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defaultThemeVersion="124226"/>
  <xr:revisionPtr revIDLastSave="0" documentId="13_ncr:1_{F41CDD8D-3768-438C-96B4-59E7D386FB6B}" xr6:coauthVersionLast="46" xr6:coauthVersionMax="46" xr10:uidLastSave="{00000000-0000-0000-0000-000000000000}"/>
  <bookViews>
    <workbookView xWindow="-120" yWindow="-120" windowWidth="29040" windowHeight="15840" tabRatio="766" xr2:uid="{00000000-000D-0000-FFFF-FFFF00000000}"/>
  </bookViews>
  <sheets>
    <sheet name="AER Changes" sheetId="12" r:id="rId1"/>
    <sheet name="Cover" sheetId="11" r:id="rId2"/>
    <sheet name="Inputs" sheetId="2" r:id="rId3"/>
    <sheet name="OAV 2016" sheetId="5" r:id="rId4"/>
    <sheet name="Depr schedule - Actual" sheetId="8" r:id="rId5"/>
    <sheet name="Opening RAB 2020" sheetId="4" r:id="rId6"/>
    <sheet name="ORAB v Depn and input to PTRM" sheetId="10" r:id="rId7"/>
  </sheets>
  <definedNames>
    <definedName name="Base_Reg_Year">Cover!$C$9</definedName>
    <definedName name="Reg_Period_Length">Cover!$C$11</definedName>
  </definedNames>
  <calcPr calcId="191029"/>
</workbook>
</file>

<file path=xl/calcChain.xml><?xml version="1.0" encoding="utf-8"?>
<calcChain xmlns="http://schemas.openxmlformats.org/spreadsheetml/2006/main">
  <c r="A28" i="12" l="1"/>
  <c r="A26" i="12"/>
  <c r="E21" i="8" l="1"/>
  <c r="D21" i="8"/>
  <c r="D26" i="8"/>
  <c r="D68" i="8"/>
  <c r="D543" i="8"/>
  <c r="E26" i="8"/>
  <c r="D35" i="8"/>
  <c r="E38" i="8" s="1"/>
  <c r="E39" i="8"/>
  <c r="E40" i="8"/>
  <c r="E41" i="8"/>
  <c r="E42" i="8"/>
  <c r="E43" i="8"/>
  <c r="E44" i="8"/>
  <c r="E45" i="8"/>
  <c r="E46" i="8"/>
  <c r="E47" i="8"/>
  <c r="E48" i="8"/>
  <c r="E49" i="8"/>
  <c r="E50" i="8"/>
  <c r="E51" i="8"/>
  <c r="E52" i="8"/>
  <c r="E53" i="8"/>
  <c r="E54" i="8"/>
  <c r="E55" i="8"/>
  <c r="E56" i="8"/>
  <c r="E57" i="8"/>
  <c r="F26" i="8"/>
  <c r="E35" i="8"/>
  <c r="H39" i="8" s="1"/>
  <c r="F40" i="8"/>
  <c r="F41" i="8"/>
  <c r="F42" i="8"/>
  <c r="F43" i="8"/>
  <c r="F44" i="8"/>
  <c r="F45" i="8"/>
  <c r="F46" i="8"/>
  <c r="F47" i="8"/>
  <c r="F48" i="8"/>
  <c r="F49" i="8"/>
  <c r="F50" i="8"/>
  <c r="F51" i="8"/>
  <c r="F52" i="8"/>
  <c r="F53" i="8"/>
  <c r="F54" i="8"/>
  <c r="F55" i="8"/>
  <c r="F56" i="8"/>
  <c r="F57" i="8"/>
  <c r="G26" i="8"/>
  <c r="F35" i="8"/>
  <c r="H40" i="8" s="1"/>
  <c r="G41" i="8"/>
  <c r="G42" i="8"/>
  <c r="G43" i="8"/>
  <c r="G44" i="8"/>
  <c r="G45" i="8"/>
  <c r="G46" i="8"/>
  <c r="G47" i="8"/>
  <c r="G48" i="8"/>
  <c r="G49" i="8"/>
  <c r="G50" i="8"/>
  <c r="G51" i="8"/>
  <c r="G52" i="8"/>
  <c r="G53" i="8"/>
  <c r="G54" i="8"/>
  <c r="G55" i="8"/>
  <c r="G56" i="8"/>
  <c r="G57" i="8"/>
  <c r="H26" i="8"/>
  <c r="M34" i="2"/>
  <c r="G35" i="8"/>
  <c r="M41" i="8" s="1"/>
  <c r="H42" i="8"/>
  <c r="H43" i="8"/>
  <c r="H44" i="8"/>
  <c r="H45" i="8"/>
  <c r="H46" i="8"/>
  <c r="H47" i="8"/>
  <c r="H48" i="8"/>
  <c r="H49" i="8"/>
  <c r="H50" i="8"/>
  <c r="H51" i="8"/>
  <c r="H52" i="8"/>
  <c r="H53" i="8"/>
  <c r="H54" i="8"/>
  <c r="H55" i="8"/>
  <c r="H56" i="8"/>
  <c r="H57" i="8"/>
  <c r="E75" i="8"/>
  <c r="D75" i="8"/>
  <c r="D80" i="8"/>
  <c r="D122" i="8"/>
  <c r="D544" i="8"/>
  <c r="E80" i="8"/>
  <c r="D89" i="8"/>
  <c r="H92" i="8" s="1"/>
  <c r="E93" i="8"/>
  <c r="E94" i="8"/>
  <c r="E95" i="8"/>
  <c r="E96" i="8"/>
  <c r="E97" i="8"/>
  <c r="E98" i="8"/>
  <c r="E99" i="8"/>
  <c r="E100" i="8"/>
  <c r="E101" i="8"/>
  <c r="E102" i="8"/>
  <c r="E103" i="8"/>
  <c r="E104" i="8"/>
  <c r="E105" i="8"/>
  <c r="E106" i="8"/>
  <c r="E107" i="8"/>
  <c r="E108" i="8"/>
  <c r="E109" i="8"/>
  <c r="E110" i="8"/>
  <c r="E111" i="8"/>
  <c r="F80" i="8"/>
  <c r="E89" i="8"/>
  <c r="F94" i="8"/>
  <c r="F95" i="8"/>
  <c r="F96" i="8"/>
  <c r="F97" i="8"/>
  <c r="F98" i="8"/>
  <c r="F99" i="8"/>
  <c r="F100" i="8"/>
  <c r="F101" i="8"/>
  <c r="F102" i="8"/>
  <c r="F103" i="8"/>
  <c r="F104" i="8"/>
  <c r="F105" i="8"/>
  <c r="F106" i="8"/>
  <c r="F107" i="8"/>
  <c r="F108" i="8"/>
  <c r="F109" i="8"/>
  <c r="F110" i="8"/>
  <c r="F111" i="8"/>
  <c r="G80" i="8"/>
  <c r="F89" i="8"/>
  <c r="H94" i="8" s="1"/>
  <c r="G95" i="8"/>
  <c r="G96" i="8"/>
  <c r="G97" i="8"/>
  <c r="G98" i="8"/>
  <c r="G99" i="8"/>
  <c r="G100" i="8"/>
  <c r="G101" i="8"/>
  <c r="G102" i="8"/>
  <c r="G103" i="8"/>
  <c r="G104" i="8"/>
  <c r="G105" i="8"/>
  <c r="G106" i="8"/>
  <c r="G107" i="8"/>
  <c r="G108" i="8"/>
  <c r="G109" i="8"/>
  <c r="G110" i="8"/>
  <c r="G111" i="8"/>
  <c r="H80" i="8"/>
  <c r="M35" i="2"/>
  <c r="G89" i="8"/>
  <c r="H95" i="8" s="1"/>
  <c r="H96" i="8"/>
  <c r="H97" i="8"/>
  <c r="H98" i="8"/>
  <c r="H99" i="8"/>
  <c r="H100" i="8"/>
  <c r="H101" i="8"/>
  <c r="H102" i="8"/>
  <c r="H103" i="8"/>
  <c r="H104" i="8"/>
  <c r="H105" i="8"/>
  <c r="H106" i="8"/>
  <c r="H107" i="8"/>
  <c r="H108" i="8"/>
  <c r="H109" i="8"/>
  <c r="H110" i="8"/>
  <c r="H111" i="8"/>
  <c r="E129" i="8"/>
  <c r="D129" i="8"/>
  <c r="D134" i="8"/>
  <c r="D169" i="8"/>
  <c r="D545" i="8"/>
  <c r="E134" i="8"/>
  <c r="D143" i="8"/>
  <c r="G146" i="8" s="1"/>
  <c r="E147" i="8"/>
  <c r="E148" i="8"/>
  <c r="E149" i="8"/>
  <c r="E150" i="8"/>
  <c r="E151" i="8"/>
  <c r="E152" i="8"/>
  <c r="E153" i="8"/>
  <c r="E154" i="8"/>
  <c r="E155" i="8"/>
  <c r="E156" i="8"/>
  <c r="E157" i="8"/>
  <c r="E158" i="8"/>
  <c r="E159" i="8"/>
  <c r="E160" i="8"/>
  <c r="E161" i="8"/>
  <c r="E162" i="8"/>
  <c r="E163" i="8"/>
  <c r="E164" i="8"/>
  <c r="E165" i="8"/>
  <c r="F134" i="8"/>
  <c r="E143" i="8"/>
  <c r="F147" i="8" s="1"/>
  <c r="F148" i="8"/>
  <c r="F149" i="8"/>
  <c r="F150" i="8"/>
  <c r="F151" i="8"/>
  <c r="F152" i="8"/>
  <c r="F153" i="8"/>
  <c r="F154" i="8"/>
  <c r="F155" i="8"/>
  <c r="F156" i="8"/>
  <c r="F157" i="8"/>
  <c r="F158" i="8"/>
  <c r="F159" i="8"/>
  <c r="F160" i="8"/>
  <c r="F161" i="8"/>
  <c r="F162" i="8"/>
  <c r="F163" i="8"/>
  <c r="F164" i="8"/>
  <c r="F165" i="8"/>
  <c r="G134" i="8"/>
  <c r="F143" i="8"/>
  <c r="H148" i="8" s="1"/>
  <c r="G149" i="8"/>
  <c r="G150" i="8"/>
  <c r="G151" i="8"/>
  <c r="G152" i="8"/>
  <c r="G153" i="8"/>
  <c r="G154" i="8"/>
  <c r="G155" i="8"/>
  <c r="G156" i="8"/>
  <c r="G157" i="8"/>
  <c r="G158" i="8"/>
  <c r="G159" i="8"/>
  <c r="G160" i="8"/>
  <c r="G161" i="8"/>
  <c r="G162" i="8"/>
  <c r="G163" i="8"/>
  <c r="G164" i="8"/>
  <c r="G165" i="8"/>
  <c r="H134" i="8"/>
  <c r="M36" i="2"/>
  <c r="G143" i="8"/>
  <c r="H149" i="8" s="1"/>
  <c r="H150" i="8"/>
  <c r="H151" i="8"/>
  <c r="H152" i="8"/>
  <c r="H153" i="8"/>
  <c r="H154" i="8"/>
  <c r="H155" i="8"/>
  <c r="H156" i="8"/>
  <c r="H157" i="8"/>
  <c r="H158" i="8"/>
  <c r="H159" i="8"/>
  <c r="H160" i="8"/>
  <c r="H161" i="8"/>
  <c r="H162" i="8"/>
  <c r="H163" i="8"/>
  <c r="H164" i="8"/>
  <c r="H165" i="8"/>
  <c r="E176" i="8"/>
  <c r="D176" i="8"/>
  <c r="D181" i="8"/>
  <c r="D216" i="8"/>
  <c r="D546" i="8"/>
  <c r="E181" i="8"/>
  <c r="D190" i="8"/>
  <c r="G193" i="8" s="1"/>
  <c r="E194" i="8"/>
  <c r="E195" i="8"/>
  <c r="E196" i="8"/>
  <c r="E197" i="8"/>
  <c r="E198" i="8"/>
  <c r="E199" i="8"/>
  <c r="E200" i="8"/>
  <c r="E201" i="8"/>
  <c r="E202" i="8"/>
  <c r="E203" i="8"/>
  <c r="E204" i="8"/>
  <c r="E205" i="8"/>
  <c r="E206" i="8"/>
  <c r="E207" i="8"/>
  <c r="E208" i="8"/>
  <c r="E209" i="8"/>
  <c r="E210" i="8"/>
  <c r="E211" i="8"/>
  <c r="E212" i="8"/>
  <c r="F181" i="8"/>
  <c r="E190" i="8"/>
  <c r="F194" i="8" s="1"/>
  <c r="F195" i="8"/>
  <c r="F196" i="8"/>
  <c r="F197" i="8"/>
  <c r="F198" i="8"/>
  <c r="F199" i="8"/>
  <c r="F200" i="8"/>
  <c r="F201" i="8"/>
  <c r="F202" i="8"/>
  <c r="F203" i="8"/>
  <c r="F204" i="8"/>
  <c r="F205" i="8"/>
  <c r="F206" i="8"/>
  <c r="F207" i="8"/>
  <c r="F208" i="8"/>
  <c r="F209" i="8"/>
  <c r="F210" i="8"/>
  <c r="F211" i="8"/>
  <c r="F212" i="8"/>
  <c r="G181" i="8"/>
  <c r="F190" i="8"/>
  <c r="H195" i="8" s="1"/>
  <c r="G196" i="8"/>
  <c r="G197" i="8"/>
  <c r="G198" i="8"/>
  <c r="G199" i="8"/>
  <c r="G200" i="8"/>
  <c r="G201" i="8"/>
  <c r="G202" i="8"/>
  <c r="G203" i="8"/>
  <c r="G204" i="8"/>
  <c r="G205" i="8"/>
  <c r="G206" i="8"/>
  <c r="G207" i="8"/>
  <c r="G208" i="8"/>
  <c r="G209" i="8"/>
  <c r="G210" i="8"/>
  <c r="G211" i="8"/>
  <c r="G212" i="8"/>
  <c r="H181" i="8"/>
  <c r="M37" i="2"/>
  <c r="G190" i="8"/>
  <c r="I196" i="8" s="1"/>
  <c r="H197" i="8"/>
  <c r="H198" i="8"/>
  <c r="H199" i="8"/>
  <c r="H200" i="8"/>
  <c r="H201" i="8"/>
  <c r="H202" i="8"/>
  <c r="H203" i="8"/>
  <c r="H204" i="8"/>
  <c r="H205" i="8"/>
  <c r="H206" i="8"/>
  <c r="H207" i="8"/>
  <c r="H208" i="8"/>
  <c r="H209" i="8"/>
  <c r="H210" i="8"/>
  <c r="H211" i="8"/>
  <c r="H212" i="8"/>
  <c r="D240" i="8"/>
  <c r="D267" i="8" s="1"/>
  <c r="D268" i="8" s="1"/>
  <c r="E244" i="8"/>
  <c r="E245" i="8"/>
  <c r="E246" i="8"/>
  <c r="E247" i="8"/>
  <c r="E248" i="8"/>
  <c r="E249" i="8"/>
  <c r="E250" i="8"/>
  <c r="E251" i="8"/>
  <c r="E252" i="8"/>
  <c r="E253" i="8"/>
  <c r="E254" i="8"/>
  <c r="E255" i="8"/>
  <c r="E256" i="8"/>
  <c r="E257" i="8"/>
  <c r="E258" i="8"/>
  <c r="E259" i="8"/>
  <c r="E260" i="8"/>
  <c r="E261" i="8"/>
  <c r="E262" i="8"/>
  <c r="E240" i="8"/>
  <c r="F245" i="8"/>
  <c r="F246" i="8"/>
  <c r="F247" i="8"/>
  <c r="F248" i="8"/>
  <c r="F249" i="8"/>
  <c r="F250" i="8"/>
  <c r="F251" i="8"/>
  <c r="F252" i="8"/>
  <c r="F253" i="8"/>
  <c r="F254" i="8"/>
  <c r="F255" i="8"/>
  <c r="F256" i="8"/>
  <c r="F257" i="8"/>
  <c r="F258" i="8"/>
  <c r="F259" i="8"/>
  <c r="F260" i="8"/>
  <c r="F261" i="8"/>
  <c r="F262" i="8"/>
  <c r="F240" i="8"/>
  <c r="G246" i="8"/>
  <c r="G247" i="8"/>
  <c r="G248" i="8"/>
  <c r="G249" i="8"/>
  <c r="G250" i="8"/>
  <c r="G251" i="8"/>
  <c r="G252" i="8"/>
  <c r="G253" i="8"/>
  <c r="G254" i="8"/>
  <c r="G255" i="8"/>
  <c r="G256" i="8"/>
  <c r="G257" i="8"/>
  <c r="G258" i="8"/>
  <c r="G259" i="8"/>
  <c r="G260" i="8"/>
  <c r="G261" i="8"/>
  <c r="G262" i="8"/>
  <c r="M38" i="2"/>
  <c r="G240" i="8"/>
  <c r="H246" i="8" s="1"/>
  <c r="H247" i="8"/>
  <c r="H248" i="8"/>
  <c r="H249" i="8"/>
  <c r="H250" i="8"/>
  <c r="H251" i="8"/>
  <c r="H252" i="8"/>
  <c r="H253" i="8"/>
  <c r="H254" i="8"/>
  <c r="H255" i="8"/>
  <c r="H256" i="8"/>
  <c r="H257" i="8"/>
  <c r="H258" i="8"/>
  <c r="H259" i="8"/>
  <c r="H260" i="8"/>
  <c r="H261" i="8"/>
  <c r="H262" i="8"/>
  <c r="D290" i="8"/>
  <c r="E294" i="8"/>
  <c r="E295" i="8"/>
  <c r="E296" i="8"/>
  <c r="E297" i="8"/>
  <c r="E298" i="8"/>
  <c r="E299" i="8"/>
  <c r="E300" i="8"/>
  <c r="E301" i="8"/>
  <c r="E302" i="8"/>
  <c r="E303" i="8"/>
  <c r="E304" i="8"/>
  <c r="E305" i="8"/>
  <c r="E306" i="8"/>
  <c r="E307" i="8"/>
  <c r="E308" i="8"/>
  <c r="E309" i="8"/>
  <c r="E310" i="8"/>
  <c r="E311" i="8"/>
  <c r="E312" i="8"/>
  <c r="E290" i="8"/>
  <c r="F295" i="8"/>
  <c r="F296" i="8"/>
  <c r="F297" i="8"/>
  <c r="F298" i="8"/>
  <c r="F299" i="8"/>
  <c r="F300" i="8"/>
  <c r="F301" i="8"/>
  <c r="F302" i="8"/>
  <c r="F303" i="8"/>
  <c r="F304" i="8"/>
  <c r="F305" i="8"/>
  <c r="F306" i="8"/>
  <c r="F307" i="8"/>
  <c r="F308" i="8"/>
  <c r="F309" i="8"/>
  <c r="F310" i="8"/>
  <c r="F311" i="8"/>
  <c r="F312" i="8"/>
  <c r="F290" i="8"/>
  <c r="G296" i="8"/>
  <c r="G297" i="8"/>
  <c r="G298" i="8"/>
  <c r="G299" i="8"/>
  <c r="G300" i="8"/>
  <c r="G301" i="8"/>
  <c r="G302" i="8"/>
  <c r="G303" i="8"/>
  <c r="G304" i="8"/>
  <c r="G305" i="8"/>
  <c r="G306" i="8"/>
  <c r="G307" i="8"/>
  <c r="G308" i="8"/>
  <c r="G309" i="8"/>
  <c r="G310" i="8"/>
  <c r="G311" i="8"/>
  <c r="G312" i="8"/>
  <c r="G290" i="8"/>
  <c r="H297" i="8"/>
  <c r="H298" i="8"/>
  <c r="H299" i="8"/>
  <c r="H300" i="8"/>
  <c r="H301" i="8"/>
  <c r="H302" i="8"/>
  <c r="H303" i="8"/>
  <c r="H304" i="8"/>
  <c r="H305" i="8"/>
  <c r="H306" i="8"/>
  <c r="H307" i="8"/>
  <c r="H308" i="8"/>
  <c r="H309" i="8"/>
  <c r="H310" i="8"/>
  <c r="H311" i="8"/>
  <c r="H312" i="8"/>
  <c r="D340" i="8"/>
  <c r="E344" i="8"/>
  <c r="E345" i="8"/>
  <c r="E346" i="8"/>
  <c r="E347" i="8"/>
  <c r="E348" i="8"/>
  <c r="E349" i="8"/>
  <c r="E350" i="8"/>
  <c r="E351" i="8"/>
  <c r="E352" i="8"/>
  <c r="E353" i="8"/>
  <c r="E354" i="8"/>
  <c r="E355" i="8"/>
  <c r="E356" i="8"/>
  <c r="E357" i="8"/>
  <c r="E358" i="8"/>
  <c r="E359" i="8"/>
  <c r="E360" i="8"/>
  <c r="E361" i="8"/>
  <c r="E362" i="8"/>
  <c r="E340" i="8"/>
  <c r="F345" i="8"/>
  <c r="F346" i="8"/>
  <c r="F347" i="8"/>
  <c r="F348" i="8"/>
  <c r="F349" i="8"/>
  <c r="F350" i="8"/>
  <c r="F351" i="8"/>
  <c r="F352" i="8"/>
  <c r="F353" i="8"/>
  <c r="F354" i="8"/>
  <c r="F355" i="8"/>
  <c r="F356" i="8"/>
  <c r="F357" i="8"/>
  <c r="F358" i="8"/>
  <c r="F359" i="8"/>
  <c r="F360" i="8"/>
  <c r="F361" i="8"/>
  <c r="F362" i="8"/>
  <c r="F340" i="8"/>
  <c r="G346" i="8"/>
  <c r="G347" i="8"/>
  <c r="G348" i="8"/>
  <c r="G349" i="8"/>
  <c r="G350" i="8"/>
  <c r="G351" i="8"/>
  <c r="G352" i="8"/>
  <c r="G353" i="8"/>
  <c r="G354" i="8"/>
  <c r="G355" i="8"/>
  <c r="G356" i="8"/>
  <c r="G357" i="8"/>
  <c r="G358" i="8"/>
  <c r="G359" i="8"/>
  <c r="G360" i="8"/>
  <c r="G361" i="8"/>
  <c r="G362" i="8"/>
  <c r="G340" i="8"/>
  <c r="H347" i="8"/>
  <c r="H348" i="8"/>
  <c r="H349" i="8"/>
  <c r="H350" i="8"/>
  <c r="H351" i="8"/>
  <c r="H352" i="8"/>
  <c r="H353" i="8"/>
  <c r="H354" i="8"/>
  <c r="H355" i="8"/>
  <c r="H356" i="8"/>
  <c r="H357" i="8"/>
  <c r="H358" i="8"/>
  <c r="H359" i="8"/>
  <c r="H360" i="8"/>
  <c r="H361" i="8"/>
  <c r="H362" i="8"/>
  <c r="J26" i="8"/>
  <c r="J38" i="8"/>
  <c r="J40" i="8"/>
  <c r="H35" i="8"/>
  <c r="N42" i="8" s="1"/>
  <c r="J44" i="8"/>
  <c r="J45" i="8"/>
  <c r="J46" i="8"/>
  <c r="J47" i="8"/>
  <c r="K26" i="8"/>
  <c r="K38" i="8"/>
  <c r="K40" i="8"/>
  <c r="J35" i="8"/>
  <c r="K44" i="8" s="1"/>
  <c r="K45" i="8"/>
  <c r="K46" i="8"/>
  <c r="K47" i="8"/>
  <c r="L26" i="8"/>
  <c r="L38" i="8"/>
  <c r="L40" i="8"/>
  <c r="L46" i="8"/>
  <c r="L47" i="8"/>
  <c r="M26" i="8"/>
  <c r="M38" i="8"/>
  <c r="M40" i="8"/>
  <c r="M47" i="8"/>
  <c r="N26" i="8"/>
  <c r="N38" i="8"/>
  <c r="N40" i="8"/>
  <c r="N41" i="8"/>
  <c r="M35" i="8"/>
  <c r="S47" i="8" s="1"/>
  <c r="O26" i="8"/>
  <c r="O38" i="8"/>
  <c r="O40" i="8"/>
  <c r="I26" i="8"/>
  <c r="P26" i="8"/>
  <c r="P38" i="8"/>
  <c r="P40" i="8"/>
  <c r="Q26" i="8"/>
  <c r="Q38" i="8"/>
  <c r="Q40" i="8"/>
  <c r="R26" i="8"/>
  <c r="R38" i="8"/>
  <c r="R40" i="8"/>
  <c r="S26" i="8"/>
  <c r="S38" i="8"/>
  <c r="S40" i="8"/>
  <c r="S41" i="8"/>
  <c r="T26" i="8"/>
  <c r="I38" i="8"/>
  <c r="T40" i="8"/>
  <c r="U26" i="8"/>
  <c r="U40" i="8"/>
  <c r="V26" i="8"/>
  <c r="I40" i="8"/>
  <c r="V41" i="8"/>
  <c r="W26" i="8"/>
  <c r="X26" i="8"/>
  <c r="Y26" i="8"/>
  <c r="I43" i="8"/>
  <c r="Z26" i="8"/>
  <c r="I44" i="8"/>
  <c r="AA26" i="8"/>
  <c r="I45" i="8"/>
  <c r="AB26" i="8"/>
  <c r="I46" i="8"/>
  <c r="AC26" i="8"/>
  <c r="I47"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C9" i="4"/>
  <c r="C23" i="4"/>
  <c r="C37" i="4"/>
  <c r="C106" i="4"/>
  <c r="D9" i="4"/>
  <c r="D23" i="4"/>
  <c r="F51" i="4"/>
  <c r="F64" i="4"/>
  <c r="I75" i="8"/>
  <c r="C86" i="8"/>
  <c r="D86" i="8"/>
  <c r="E86" i="8"/>
  <c r="F86" i="8"/>
  <c r="G86" i="8"/>
  <c r="H86" i="8"/>
  <c r="I80" i="8"/>
  <c r="J80" i="8"/>
  <c r="J94" i="8"/>
  <c r="H89" i="8"/>
  <c r="L96" i="8" s="1"/>
  <c r="J98" i="8"/>
  <c r="J99" i="8"/>
  <c r="J100" i="8"/>
  <c r="J101" i="8"/>
  <c r="K80" i="8"/>
  <c r="K94" i="8"/>
  <c r="J89" i="8"/>
  <c r="K98" i="8" s="1"/>
  <c r="K99" i="8"/>
  <c r="K100" i="8"/>
  <c r="K101" i="8"/>
  <c r="L80" i="8"/>
  <c r="L93" i="8"/>
  <c r="L94" i="8"/>
  <c r="L100" i="8"/>
  <c r="L101" i="8"/>
  <c r="M80" i="8"/>
  <c r="M94" i="8"/>
  <c r="M95" i="8"/>
  <c r="M101" i="8"/>
  <c r="N80" i="8"/>
  <c r="I94" i="8"/>
  <c r="M89" i="8"/>
  <c r="P101" i="8" s="1"/>
  <c r="O80" i="8"/>
  <c r="P80" i="8"/>
  <c r="Q80" i="8"/>
  <c r="I97" i="8"/>
  <c r="R80" i="8"/>
  <c r="I98" i="8"/>
  <c r="S80" i="8"/>
  <c r="I99" i="8"/>
  <c r="T80" i="8"/>
  <c r="I100" i="8"/>
  <c r="U80" i="8"/>
  <c r="I101" i="8"/>
  <c r="V80" i="8"/>
  <c r="W80" i="8"/>
  <c r="X80" i="8"/>
  <c r="Y80" i="8"/>
  <c r="Z80" i="8"/>
  <c r="AA80" i="8"/>
  <c r="AB80" i="8"/>
  <c r="AC80" i="8"/>
  <c r="AD80" i="8"/>
  <c r="AE80" i="8"/>
  <c r="AF80" i="8"/>
  <c r="AG80" i="8"/>
  <c r="AH80" i="8"/>
  <c r="AI80" i="8"/>
  <c r="AJ80" i="8"/>
  <c r="AK80" i="8"/>
  <c r="AL80" i="8"/>
  <c r="AM80" i="8"/>
  <c r="AN80" i="8"/>
  <c r="AO80" i="8"/>
  <c r="AP80" i="8"/>
  <c r="AQ80" i="8"/>
  <c r="AR80" i="8"/>
  <c r="AS80" i="8"/>
  <c r="AT80" i="8"/>
  <c r="AU80" i="8"/>
  <c r="AV80" i="8"/>
  <c r="AW80" i="8"/>
  <c r="AX80" i="8"/>
  <c r="AY80" i="8"/>
  <c r="AZ80" i="8"/>
  <c r="BA80" i="8"/>
  <c r="BB80" i="8"/>
  <c r="BC80" i="8"/>
  <c r="BD80" i="8"/>
  <c r="BE80" i="8"/>
  <c r="BF80" i="8"/>
  <c r="BG80" i="8"/>
  <c r="BH80" i="8"/>
  <c r="BI80" i="8"/>
  <c r="BJ80" i="8"/>
  <c r="BK80" i="8"/>
  <c r="BL80" i="8"/>
  <c r="BM80" i="8"/>
  <c r="BN80" i="8"/>
  <c r="BO80" i="8"/>
  <c r="C10" i="4"/>
  <c r="C24" i="4"/>
  <c r="C38" i="4"/>
  <c r="C107" i="4"/>
  <c r="D10" i="4"/>
  <c r="D24" i="4"/>
  <c r="F52" i="4"/>
  <c r="F65" i="4"/>
  <c r="I129" i="8"/>
  <c r="C140" i="8"/>
  <c r="D140" i="8"/>
  <c r="E140" i="8"/>
  <c r="F140" i="8"/>
  <c r="G140" i="8"/>
  <c r="H140" i="8"/>
  <c r="I134" i="8"/>
  <c r="J134" i="8"/>
  <c r="J146" i="8"/>
  <c r="H143" i="8"/>
  <c r="J150" i="8" s="1"/>
  <c r="J152" i="8"/>
  <c r="J153" i="8"/>
  <c r="J154" i="8"/>
  <c r="J155" i="8"/>
  <c r="K134" i="8"/>
  <c r="K146" i="8"/>
  <c r="J143" i="8"/>
  <c r="L152" i="8" s="1"/>
  <c r="K153" i="8"/>
  <c r="K154" i="8"/>
  <c r="K155" i="8"/>
  <c r="L134" i="8"/>
  <c r="I146" i="8"/>
  <c r="L154" i="8"/>
  <c r="L155" i="8"/>
  <c r="M134" i="8"/>
  <c r="M155" i="8"/>
  <c r="N134" i="8"/>
  <c r="M143" i="8"/>
  <c r="N155" i="8" s="1"/>
  <c r="O134" i="8"/>
  <c r="I149" i="8"/>
  <c r="P134" i="8"/>
  <c r="Q134" i="8"/>
  <c r="I151" i="8"/>
  <c r="R134" i="8"/>
  <c r="I152" i="8"/>
  <c r="S134" i="8"/>
  <c r="I153" i="8"/>
  <c r="T134" i="8"/>
  <c r="I154" i="8"/>
  <c r="U134" i="8"/>
  <c r="I155"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AT134" i="8"/>
  <c r="AU134" i="8"/>
  <c r="AV134" i="8"/>
  <c r="AW134" i="8"/>
  <c r="AX134" i="8"/>
  <c r="AY134" i="8"/>
  <c r="AZ134" i="8"/>
  <c r="BA134" i="8"/>
  <c r="BB134" i="8"/>
  <c r="BC134" i="8"/>
  <c r="BD134" i="8"/>
  <c r="BE134" i="8"/>
  <c r="BF134" i="8"/>
  <c r="BG134" i="8"/>
  <c r="BH134" i="8"/>
  <c r="BI134" i="8"/>
  <c r="BJ134" i="8"/>
  <c r="BK134" i="8"/>
  <c r="BL134" i="8"/>
  <c r="BM134" i="8"/>
  <c r="BN134" i="8"/>
  <c r="BO134" i="8"/>
  <c r="C11" i="4"/>
  <c r="C25" i="4"/>
  <c r="C39" i="4"/>
  <c r="C108" i="4"/>
  <c r="D11" i="4"/>
  <c r="D25" i="4"/>
  <c r="F53" i="4"/>
  <c r="F66" i="4"/>
  <c r="I176" i="8"/>
  <c r="C187" i="8"/>
  <c r="D187" i="8"/>
  <c r="E187" i="8"/>
  <c r="F187" i="8"/>
  <c r="G187" i="8"/>
  <c r="H187" i="8"/>
  <c r="I181" i="8"/>
  <c r="J181" i="8"/>
  <c r="J193" i="8"/>
  <c r="H190" i="8"/>
  <c r="O197" i="8" s="1"/>
  <c r="J199" i="8"/>
  <c r="J200" i="8"/>
  <c r="J201" i="8"/>
  <c r="J202" i="8"/>
  <c r="K181" i="8"/>
  <c r="K193" i="8"/>
  <c r="J190" i="8"/>
  <c r="K199" i="8" s="1"/>
  <c r="K200" i="8"/>
  <c r="K201" i="8"/>
  <c r="K202" i="8"/>
  <c r="L181" i="8"/>
  <c r="I193" i="8"/>
  <c r="L201" i="8"/>
  <c r="L202" i="8"/>
  <c r="M181" i="8"/>
  <c r="M202" i="8"/>
  <c r="N181" i="8"/>
  <c r="M190" i="8"/>
  <c r="S202" i="8" s="1"/>
  <c r="O181" i="8"/>
  <c r="P181" i="8"/>
  <c r="Q181" i="8"/>
  <c r="I198" i="8"/>
  <c r="R181" i="8"/>
  <c r="I199" i="8"/>
  <c r="S181" i="8"/>
  <c r="I200" i="8"/>
  <c r="T181" i="8"/>
  <c r="I201" i="8"/>
  <c r="U181" i="8"/>
  <c r="I202" i="8"/>
  <c r="V181" i="8"/>
  <c r="W181" i="8"/>
  <c r="X181" i="8"/>
  <c r="Y181" i="8"/>
  <c r="Z181" i="8"/>
  <c r="AA181" i="8"/>
  <c r="AB181" i="8"/>
  <c r="AC181" i="8"/>
  <c r="AD181" i="8"/>
  <c r="AE181" i="8"/>
  <c r="AF181" i="8"/>
  <c r="AG181" i="8"/>
  <c r="AH181" i="8"/>
  <c r="AI181" i="8"/>
  <c r="AJ181" i="8"/>
  <c r="AK181" i="8"/>
  <c r="AL181" i="8"/>
  <c r="AM181" i="8"/>
  <c r="AN181" i="8"/>
  <c r="AO181" i="8"/>
  <c r="AP181" i="8"/>
  <c r="AQ181" i="8"/>
  <c r="AR181" i="8"/>
  <c r="AS181" i="8"/>
  <c r="AT181" i="8"/>
  <c r="AU181" i="8"/>
  <c r="AV181" i="8"/>
  <c r="AW181" i="8"/>
  <c r="AX181" i="8"/>
  <c r="AY181" i="8"/>
  <c r="AZ181" i="8"/>
  <c r="BA181" i="8"/>
  <c r="BB181" i="8"/>
  <c r="BC181" i="8"/>
  <c r="BD181" i="8"/>
  <c r="BE181" i="8"/>
  <c r="BF181" i="8"/>
  <c r="BG181" i="8"/>
  <c r="BH181" i="8"/>
  <c r="BI181" i="8"/>
  <c r="BJ181" i="8"/>
  <c r="BK181" i="8"/>
  <c r="BL181" i="8"/>
  <c r="BM181" i="8"/>
  <c r="BN181" i="8"/>
  <c r="BO181" i="8"/>
  <c r="C12" i="4"/>
  <c r="C26" i="4"/>
  <c r="C40" i="4"/>
  <c r="C109" i="4"/>
  <c r="D12" i="4"/>
  <c r="D26" i="4"/>
  <c r="F54" i="4"/>
  <c r="F67" i="4"/>
  <c r="J246" i="8"/>
  <c r="H240" i="8"/>
  <c r="I248" i="8"/>
  <c r="J249" i="8"/>
  <c r="J250" i="8"/>
  <c r="J251" i="8"/>
  <c r="J252" i="8"/>
  <c r="K246" i="8"/>
  <c r="J240" i="8"/>
  <c r="I249" i="8"/>
  <c r="K250" i="8"/>
  <c r="K251" i="8"/>
  <c r="K252" i="8"/>
  <c r="L246" i="8"/>
  <c r="I250" i="8"/>
  <c r="L251" i="8"/>
  <c r="L252" i="8"/>
  <c r="M246" i="8"/>
  <c r="I251" i="8"/>
  <c r="M252" i="8"/>
  <c r="N246" i="8"/>
  <c r="M240" i="8"/>
  <c r="I252" i="8"/>
  <c r="O246" i="8"/>
  <c r="P246" i="8"/>
  <c r="I246" i="8"/>
  <c r="H290" i="8"/>
  <c r="K297" i="8" s="1"/>
  <c r="I298" i="8"/>
  <c r="J299" i="8"/>
  <c r="J300" i="8"/>
  <c r="J301" i="8"/>
  <c r="J302" i="8"/>
  <c r="J290" i="8"/>
  <c r="I299" i="8"/>
  <c r="K300" i="8"/>
  <c r="K301" i="8"/>
  <c r="K302" i="8"/>
  <c r="I300" i="8"/>
  <c r="L301" i="8"/>
  <c r="L302" i="8"/>
  <c r="I301" i="8"/>
  <c r="M302" i="8"/>
  <c r="M290" i="8"/>
  <c r="I302" i="8"/>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BK10" i="10"/>
  <c r="BL10" i="10"/>
  <c r="BM10" i="10"/>
  <c r="BN10" i="10"/>
  <c r="BO10" i="10"/>
  <c r="H340" i="8"/>
  <c r="J349" i="8"/>
  <c r="J350" i="8"/>
  <c r="J351" i="8"/>
  <c r="J352" i="8"/>
  <c r="J340" i="8"/>
  <c r="I349" i="8"/>
  <c r="K350" i="8"/>
  <c r="K351" i="8"/>
  <c r="K352" i="8"/>
  <c r="I350" i="8"/>
  <c r="L351" i="8"/>
  <c r="L352" i="8"/>
  <c r="I351" i="8"/>
  <c r="M352" i="8"/>
  <c r="M340" i="8"/>
  <c r="I352" i="8"/>
  <c r="I348" i="8"/>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BK11" i="10"/>
  <c r="BL11" i="10"/>
  <c r="BM11" i="10"/>
  <c r="BN11" i="10"/>
  <c r="BO11" i="10"/>
  <c r="I353" i="8"/>
  <c r="I354" i="8"/>
  <c r="I355" i="8"/>
  <c r="I356" i="8"/>
  <c r="I357" i="8"/>
  <c r="I358" i="8"/>
  <c r="I359" i="8"/>
  <c r="I360" i="8"/>
  <c r="I361" i="8"/>
  <c r="I362" i="8"/>
  <c r="D488" i="8"/>
  <c r="E491" i="8" s="1"/>
  <c r="E488" i="8"/>
  <c r="E492" i="8"/>
  <c r="F488" i="8"/>
  <c r="E493" i="8"/>
  <c r="F493" i="8"/>
  <c r="G488" i="8"/>
  <c r="E494" i="8"/>
  <c r="F494" i="8"/>
  <c r="G494" i="8"/>
  <c r="H488" i="8"/>
  <c r="E495" i="8"/>
  <c r="F495" i="8"/>
  <c r="G495" i="8"/>
  <c r="H495" i="8"/>
  <c r="J497" i="8"/>
  <c r="J498" i="8"/>
  <c r="J499" i="8"/>
  <c r="J500" i="8"/>
  <c r="J488" i="8"/>
  <c r="R497" i="8" s="1"/>
  <c r="K498" i="8"/>
  <c r="K499" i="8"/>
  <c r="K500" i="8"/>
  <c r="L499" i="8"/>
  <c r="L500" i="8"/>
  <c r="M500" i="8"/>
  <c r="M488" i="8"/>
  <c r="O500" i="8" s="1"/>
  <c r="E496" i="8"/>
  <c r="F496" i="8"/>
  <c r="G496" i="8"/>
  <c r="H496" i="8"/>
  <c r="I496" i="8"/>
  <c r="P6" i="2"/>
  <c r="P13" i="2"/>
  <c r="J3" i="8"/>
  <c r="E497" i="8"/>
  <c r="F497" i="8"/>
  <c r="G497" i="8"/>
  <c r="H497" i="8"/>
  <c r="I497" i="8"/>
  <c r="Q4" i="2"/>
  <c r="Q6" i="2"/>
  <c r="Q13" i="2"/>
  <c r="K3" i="8"/>
  <c r="E498" i="8"/>
  <c r="F498" i="8"/>
  <c r="G498" i="8"/>
  <c r="H498" i="8"/>
  <c r="I498" i="8"/>
  <c r="R4" i="2"/>
  <c r="R6" i="2"/>
  <c r="R13" i="2"/>
  <c r="L3" i="8"/>
  <c r="E499" i="8"/>
  <c r="F499" i="8"/>
  <c r="G499" i="8"/>
  <c r="H499" i="8"/>
  <c r="I499" i="8"/>
  <c r="S4" i="2"/>
  <c r="S6" i="2"/>
  <c r="S13" i="2"/>
  <c r="M3" i="8"/>
  <c r="E500" i="8"/>
  <c r="F500" i="8"/>
  <c r="G500" i="8"/>
  <c r="H500" i="8"/>
  <c r="I500" i="8"/>
  <c r="O5" i="2"/>
  <c r="I338" i="8"/>
  <c r="O13" i="2"/>
  <c r="I3" i="8" s="1"/>
  <c r="O14" i="2"/>
  <c r="B338" i="8"/>
  <c r="I326" i="8"/>
  <c r="H98" i="4"/>
  <c r="O103" i="2"/>
  <c r="J34" i="2"/>
  <c r="K34" i="2"/>
  <c r="L34" i="2"/>
  <c r="J35" i="2"/>
  <c r="K35" i="2"/>
  <c r="L35" i="2"/>
  <c r="J36" i="2"/>
  <c r="K36" i="2"/>
  <c r="L36" i="2"/>
  <c r="J37" i="2"/>
  <c r="K37" i="2"/>
  <c r="L37" i="2"/>
  <c r="J38" i="2"/>
  <c r="K38" i="2"/>
  <c r="L38" i="2"/>
  <c r="J39" i="2"/>
  <c r="K39" i="2"/>
  <c r="L39" i="2"/>
  <c r="M39" i="2"/>
  <c r="I501" i="8"/>
  <c r="I502" i="8"/>
  <c r="I503" i="8"/>
  <c r="I504" i="8"/>
  <c r="I505" i="8"/>
  <c r="I506" i="8"/>
  <c r="I507" i="8"/>
  <c r="I508" i="8"/>
  <c r="I509" i="8"/>
  <c r="I510" i="8"/>
  <c r="H501" i="8"/>
  <c r="H502" i="8"/>
  <c r="H503" i="8"/>
  <c r="H504" i="8"/>
  <c r="H505" i="8"/>
  <c r="H506" i="8"/>
  <c r="H507" i="8"/>
  <c r="H508" i="8"/>
  <c r="H509" i="8"/>
  <c r="H510" i="8"/>
  <c r="G501" i="8"/>
  <c r="G502" i="8"/>
  <c r="G503" i="8"/>
  <c r="G504" i="8"/>
  <c r="G505" i="8"/>
  <c r="G506" i="8"/>
  <c r="G507" i="8"/>
  <c r="G508" i="8"/>
  <c r="G509" i="8"/>
  <c r="G510" i="8"/>
  <c r="F501" i="8"/>
  <c r="F502" i="8"/>
  <c r="F503" i="8"/>
  <c r="F504" i="8"/>
  <c r="F505" i="8"/>
  <c r="F506" i="8"/>
  <c r="F507" i="8"/>
  <c r="F508" i="8"/>
  <c r="F509" i="8"/>
  <c r="F510" i="8"/>
  <c r="E501" i="8"/>
  <c r="E502" i="8"/>
  <c r="E503" i="8"/>
  <c r="E504" i="8"/>
  <c r="E505" i="8"/>
  <c r="E506" i="8"/>
  <c r="E507" i="8"/>
  <c r="E508" i="8"/>
  <c r="E509" i="8"/>
  <c r="E510" i="8"/>
  <c r="N34" i="2"/>
  <c r="O34" i="2"/>
  <c r="C51" i="4"/>
  <c r="C64" i="4"/>
  <c r="D51" i="4"/>
  <c r="D64" i="4"/>
  <c r="E51" i="4"/>
  <c r="E64" i="4"/>
  <c r="G51" i="4"/>
  <c r="G64" i="4"/>
  <c r="H3" i="4"/>
  <c r="H5" i="4"/>
  <c r="H37" i="4"/>
  <c r="N35" i="2"/>
  <c r="O35" i="2"/>
  <c r="C52" i="4"/>
  <c r="C65" i="4"/>
  <c r="D52" i="4"/>
  <c r="D65" i="4"/>
  <c r="E52" i="4"/>
  <c r="E65" i="4"/>
  <c r="G52" i="4"/>
  <c r="G65" i="4"/>
  <c r="H38" i="4"/>
  <c r="N36" i="2"/>
  <c r="O36" i="2"/>
  <c r="C53" i="4"/>
  <c r="C66" i="4"/>
  <c r="D53" i="4"/>
  <c r="D66" i="4"/>
  <c r="E53" i="4"/>
  <c r="E66" i="4"/>
  <c r="G53" i="4"/>
  <c r="G66" i="4"/>
  <c r="H39" i="4"/>
  <c r="N37" i="2"/>
  <c r="O37" i="2"/>
  <c r="C54" i="4"/>
  <c r="C67" i="4"/>
  <c r="D54" i="4"/>
  <c r="D67" i="4"/>
  <c r="E54" i="4"/>
  <c r="E67" i="4"/>
  <c r="G54" i="4"/>
  <c r="G67" i="4"/>
  <c r="H40" i="4"/>
  <c r="N38" i="2"/>
  <c r="O38" i="2"/>
  <c r="C55" i="4"/>
  <c r="C68" i="4"/>
  <c r="C110" i="4"/>
  <c r="D13" i="4"/>
  <c r="D27" i="4"/>
  <c r="D55" i="4"/>
  <c r="D68" i="4"/>
  <c r="E55" i="4"/>
  <c r="E68" i="4"/>
  <c r="F55" i="4"/>
  <c r="F68" i="4"/>
  <c r="G55" i="4"/>
  <c r="G68" i="4"/>
  <c r="H41" i="4"/>
  <c r="H55" i="4"/>
  <c r="H68" i="4" s="1"/>
  <c r="N39" i="2"/>
  <c r="O39" i="2"/>
  <c r="AF592" i="8"/>
  <c r="AG592" i="8"/>
  <c r="AH592" i="8"/>
  <c r="AI592" i="8"/>
  <c r="AJ592" i="8"/>
  <c r="AK592" i="8"/>
  <c r="AL592" i="8"/>
  <c r="AM592" i="8"/>
  <c r="AN592" i="8"/>
  <c r="AO592" i="8"/>
  <c r="AP592" i="8"/>
  <c r="AQ592" i="8"/>
  <c r="AR592" i="8"/>
  <c r="AS592" i="8"/>
  <c r="AT592" i="8"/>
  <c r="AU592" i="8"/>
  <c r="AV592" i="8"/>
  <c r="AW592" i="8"/>
  <c r="AX592" i="8"/>
  <c r="AY592" i="8"/>
  <c r="AZ592" i="8"/>
  <c r="BA592" i="8"/>
  <c r="BB592" i="8"/>
  <c r="BC592" i="8"/>
  <c r="BD592" i="8"/>
  <c r="BE592" i="8"/>
  <c r="BF592" i="8"/>
  <c r="BG592" i="8"/>
  <c r="BH592" i="8"/>
  <c r="BI592" i="8"/>
  <c r="BJ592" i="8"/>
  <c r="BK592" i="8"/>
  <c r="BL592" i="8"/>
  <c r="BM592" i="8"/>
  <c r="BN592" i="8"/>
  <c r="BO592" i="8"/>
  <c r="C56" i="4"/>
  <c r="C69" i="4"/>
  <c r="C111" i="4"/>
  <c r="D14" i="4"/>
  <c r="D28" i="4"/>
  <c r="D56" i="4"/>
  <c r="D69" i="4"/>
  <c r="E56" i="4"/>
  <c r="E69" i="4"/>
  <c r="F56" i="4"/>
  <c r="F69" i="4"/>
  <c r="G56" i="4"/>
  <c r="G69" i="4"/>
  <c r="H42" i="4"/>
  <c r="AF593" i="8"/>
  <c r="AG593" i="8"/>
  <c r="AH593" i="8"/>
  <c r="AI593" i="8"/>
  <c r="AJ593" i="8"/>
  <c r="AK593" i="8"/>
  <c r="AL593" i="8"/>
  <c r="AM593" i="8"/>
  <c r="AN593" i="8"/>
  <c r="AO593" i="8"/>
  <c r="AP593" i="8"/>
  <c r="AQ593" i="8"/>
  <c r="AR593" i="8"/>
  <c r="AS593" i="8"/>
  <c r="AT593" i="8"/>
  <c r="AU593" i="8"/>
  <c r="AV593" i="8"/>
  <c r="AW593" i="8"/>
  <c r="AX593" i="8"/>
  <c r="AY593" i="8"/>
  <c r="AZ593" i="8"/>
  <c r="BA593" i="8"/>
  <c r="BB593" i="8"/>
  <c r="BC593" i="8"/>
  <c r="BD593" i="8"/>
  <c r="BE593" i="8"/>
  <c r="BF593" i="8"/>
  <c r="BG593" i="8"/>
  <c r="BH593" i="8"/>
  <c r="BI593" i="8"/>
  <c r="BJ593" i="8"/>
  <c r="BK593" i="8"/>
  <c r="BL593" i="8"/>
  <c r="BM593" i="8"/>
  <c r="BN593" i="8"/>
  <c r="BO593" i="8"/>
  <c r="O44" i="2"/>
  <c r="O45" i="2" s="1"/>
  <c r="A14" i="12"/>
  <c r="A12" i="12"/>
  <c r="A8" i="12"/>
  <c r="A10" i="12"/>
  <c r="A16" i="12"/>
  <c r="A18" i="12"/>
  <c r="O30" i="2"/>
  <c r="B23" i="10"/>
  <c r="B54" i="10"/>
  <c r="BR54" i="10"/>
  <c r="BQ54" i="10"/>
  <c r="BP54" i="10"/>
  <c r="T4" i="2"/>
  <c r="U4" i="2"/>
  <c r="V4" i="2"/>
  <c r="W4" i="2"/>
  <c r="X4" i="2"/>
  <c r="W12" i="2"/>
  <c r="V10" i="2"/>
  <c r="U10" i="2"/>
  <c r="X10" i="2"/>
  <c r="V12" i="2"/>
  <c r="U12" i="2"/>
  <c r="X12" i="2"/>
  <c r="W10" i="2"/>
  <c r="B586" i="8"/>
  <c r="I312" i="8"/>
  <c r="I311" i="8"/>
  <c r="I310" i="8"/>
  <c r="I309" i="8"/>
  <c r="I308" i="8"/>
  <c r="I307" i="8"/>
  <c r="I306" i="8"/>
  <c r="I305" i="8"/>
  <c r="I304" i="8"/>
  <c r="I303" i="8"/>
  <c r="I262" i="8"/>
  <c r="I261" i="8"/>
  <c r="I260" i="8"/>
  <c r="I259" i="8"/>
  <c r="I258" i="8"/>
  <c r="I257" i="8"/>
  <c r="I256" i="8"/>
  <c r="I255" i="8"/>
  <c r="I254" i="8"/>
  <c r="I253" i="8"/>
  <c r="N13" i="2"/>
  <c r="N14" i="2"/>
  <c r="R30" i="2"/>
  <c r="D335" i="8"/>
  <c r="E335" i="8"/>
  <c r="F335" i="8"/>
  <c r="G335" i="8"/>
  <c r="H335" i="8"/>
  <c r="D331" i="8"/>
  <c r="D580" i="8"/>
  <c r="J40" i="2"/>
  <c r="J13" i="2"/>
  <c r="J14" i="2"/>
  <c r="D4" i="8"/>
  <c r="K40" i="2"/>
  <c r="K13" i="2"/>
  <c r="K14" i="2"/>
  <c r="L40" i="2"/>
  <c r="L13" i="2"/>
  <c r="L14" i="2"/>
  <c r="E59" i="4"/>
  <c r="M40" i="2"/>
  <c r="M13" i="2"/>
  <c r="M14" i="2"/>
  <c r="N40" i="2"/>
  <c r="H4" i="8"/>
  <c r="E5" i="2"/>
  <c r="F5" i="2"/>
  <c r="G5" i="2"/>
  <c r="H5" i="2"/>
  <c r="I5" i="2"/>
  <c r="K4" i="10"/>
  <c r="K35" i="10"/>
  <c r="C337" i="8"/>
  <c r="D285" i="8"/>
  <c r="E285" i="8"/>
  <c r="F285" i="8"/>
  <c r="G285" i="8"/>
  <c r="H285" i="8"/>
  <c r="D281" i="8"/>
  <c r="C287" i="8"/>
  <c r="C3" i="4"/>
  <c r="C28" i="4"/>
  <c r="D314" i="8"/>
  <c r="D3" i="4"/>
  <c r="E3" i="4"/>
  <c r="F3" i="4"/>
  <c r="G3" i="4"/>
  <c r="I13" i="2"/>
  <c r="I14" i="2"/>
  <c r="D364" i="8"/>
  <c r="G57" i="4"/>
  <c r="B41" i="10"/>
  <c r="B42" i="10"/>
  <c r="D235" i="8"/>
  <c r="E231" i="8"/>
  <c r="D231" i="8"/>
  <c r="E235" i="8"/>
  <c r="F235" i="8"/>
  <c r="G235" i="8"/>
  <c r="D30" i="8"/>
  <c r="E30" i="8"/>
  <c r="F30" i="8"/>
  <c r="G30" i="8"/>
  <c r="F21" i="8"/>
  <c r="I30" i="8"/>
  <c r="J30" i="8"/>
  <c r="K30" i="8"/>
  <c r="L30" i="8"/>
  <c r="D84" i="8"/>
  <c r="E84" i="8"/>
  <c r="F84" i="8"/>
  <c r="G84" i="8"/>
  <c r="F75" i="8"/>
  <c r="D138" i="8"/>
  <c r="E138" i="8"/>
  <c r="F138" i="8"/>
  <c r="G138" i="8"/>
  <c r="F129" i="8"/>
  <c r="D185" i="8"/>
  <c r="E185" i="8"/>
  <c r="F185" i="8"/>
  <c r="G185" i="8"/>
  <c r="F176" i="8"/>
  <c r="H235" i="8"/>
  <c r="C237" i="8"/>
  <c r="J253" i="8"/>
  <c r="J254" i="8"/>
  <c r="J255" i="8"/>
  <c r="J256" i="8"/>
  <c r="J257" i="8"/>
  <c r="J258" i="8"/>
  <c r="J259" i="8"/>
  <c r="J260" i="8"/>
  <c r="J261" i="8"/>
  <c r="J262" i="8"/>
  <c r="K253" i="8"/>
  <c r="K254" i="8"/>
  <c r="K255" i="8"/>
  <c r="K256" i="8"/>
  <c r="K257" i="8"/>
  <c r="K258" i="8"/>
  <c r="K259" i="8"/>
  <c r="K260" i="8"/>
  <c r="K261" i="8"/>
  <c r="K262" i="8"/>
  <c r="L253" i="8"/>
  <c r="L254" i="8"/>
  <c r="L255" i="8"/>
  <c r="L256" i="8"/>
  <c r="L257" i="8"/>
  <c r="L258" i="8"/>
  <c r="L259" i="8"/>
  <c r="L260" i="8"/>
  <c r="L261" i="8"/>
  <c r="L262" i="8"/>
  <c r="M253" i="8"/>
  <c r="M254" i="8"/>
  <c r="M255" i="8"/>
  <c r="M256" i="8"/>
  <c r="M257" i="8"/>
  <c r="M258" i="8"/>
  <c r="M259" i="8"/>
  <c r="M260" i="8"/>
  <c r="M261" i="8"/>
  <c r="M262" i="8"/>
  <c r="J303" i="8"/>
  <c r="J304" i="8"/>
  <c r="J305" i="8"/>
  <c r="J306" i="8"/>
  <c r="J307" i="8"/>
  <c r="J308" i="8"/>
  <c r="J309" i="8"/>
  <c r="J310" i="8"/>
  <c r="J311" i="8"/>
  <c r="J312" i="8"/>
  <c r="K303" i="8"/>
  <c r="K304" i="8"/>
  <c r="K305" i="8"/>
  <c r="K306" i="8"/>
  <c r="K307" i="8"/>
  <c r="K308" i="8"/>
  <c r="K309" i="8"/>
  <c r="K310" i="8"/>
  <c r="K311" i="8"/>
  <c r="K312" i="8"/>
  <c r="L303" i="8"/>
  <c r="L304" i="8"/>
  <c r="L305" i="8"/>
  <c r="L306" i="8"/>
  <c r="L307" i="8"/>
  <c r="L308" i="8"/>
  <c r="L309" i="8"/>
  <c r="L310" i="8"/>
  <c r="L311" i="8"/>
  <c r="L312" i="8"/>
  <c r="M303" i="8"/>
  <c r="M304" i="8"/>
  <c r="M305" i="8"/>
  <c r="M306" i="8"/>
  <c r="M307" i="8"/>
  <c r="M308" i="8"/>
  <c r="M309" i="8"/>
  <c r="M310" i="8"/>
  <c r="M311" i="8"/>
  <c r="M312" i="8"/>
  <c r="J353" i="8"/>
  <c r="J354" i="8"/>
  <c r="J355" i="8"/>
  <c r="J356" i="8"/>
  <c r="J357" i="8"/>
  <c r="J358" i="8"/>
  <c r="J359" i="8"/>
  <c r="J360" i="8"/>
  <c r="J361" i="8"/>
  <c r="J362" i="8"/>
  <c r="K353" i="8"/>
  <c r="K354" i="8"/>
  <c r="K355" i="8"/>
  <c r="K356" i="8"/>
  <c r="K357" i="8"/>
  <c r="K358" i="8"/>
  <c r="K359" i="8"/>
  <c r="K360" i="8"/>
  <c r="K361" i="8"/>
  <c r="K362" i="8"/>
  <c r="L353" i="8"/>
  <c r="L354" i="8"/>
  <c r="L355" i="8"/>
  <c r="L356" i="8"/>
  <c r="L357" i="8"/>
  <c r="L358" i="8"/>
  <c r="L359" i="8"/>
  <c r="L360" i="8"/>
  <c r="L361" i="8"/>
  <c r="L362" i="8"/>
  <c r="M353" i="8"/>
  <c r="M354" i="8"/>
  <c r="M355" i="8"/>
  <c r="M356" i="8"/>
  <c r="M357" i="8"/>
  <c r="M358" i="8"/>
  <c r="M359" i="8"/>
  <c r="M360" i="8"/>
  <c r="M361" i="8"/>
  <c r="M362" i="8"/>
  <c r="E474" i="8"/>
  <c r="I474" i="8"/>
  <c r="D474" i="8"/>
  <c r="G479" i="8"/>
  <c r="D483" i="8"/>
  <c r="E483" i="8"/>
  <c r="F483" i="8"/>
  <c r="G483" i="8"/>
  <c r="H483" i="8"/>
  <c r="F474" i="8"/>
  <c r="J501" i="8"/>
  <c r="J502" i="8"/>
  <c r="J503" i="8"/>
  <c r="J504" i="8"/>
  <c r="J505" i="8"/>
  <c r="J506" i="8"/>
  <c r="J507" i="8"/>
  <c r="J508" i="8"/>
  <c r="J509" i="8"/>
  <c r="J510" i="8"/>
  <c r="K501" i="8"/>
  <c r="K502" i="8"/>
  <c r="K503" i="8"/>
  <c r="K504" i="8"/>
  <c r="K505" i="8"/>
  <c r="K506" i="8"/>
  <c r="K507" i="8"/>
  <c r="K508" i="8"/>
  <c r="K509" i="8"/>
  <c r="K510" i="8"/>
  <c r="L501" i="8"/>
  <c r="L502" i="8"/>
  <c r="L503" i="8"/>
  <c r="L504" i="8"/>
  <c r="L505" i="8"/>
  <c r="L506" i="8"/>
  <c r="L507" i="8"/>
  <c r="L508" i="8"/>
  <c r="L509" i="8"/>
  <c r="L510" i="8"/>
  <c r="M501" i="8"/>
  <c r="M502" i="8"/>
  <c r="M503" i="8"/>
  <c r="M504" i="8"/>
  <c r="M505" i="8"/>
  <c r="M506" i="8"/>
  <c r="M507" i="8"/>
  <c r="M508" i="8"/>
  <c r="M509" i="8"/>
  <c r="M510" i="8"/>
  <c r="N303" i="8"/>
  <c r="N304" i="8"/>
  <c r="N305" i="8"/>
  <c r="N306" i="8"/>
  <c r="N307" i="8"/>
  <c r="N308" i="8"/>
  <c r="N309" i="8"/>
  <c r="N310" i="8"/>
  <c r="N311" i="8"/>
  <c r="N312" i="8"/>
  <c r="N353" i="8"/>
  <c r="N354" i="8"/>
  <c r="N355" i="8"/>
  <c r="N356" i="8"/>
  <c r="N357" i="8"/>
  <c r="N358" i="8"/>
  <c r="N359" i="8"/>
  <c r="N360" i="8"/>
  <c r="N361" i="8"/>
  <c r="N362" i="8"/>
  <c r="D579" i="8"/>
  <c r="D578" i="8"/>
  <c r="E463" i="8"/>
  <c r="F463" i="8"/>
  <c r="G463" i="8"/>
  <c r="H463" i="8"/>
  <c r="I463" i="8"/>
  <c r="J463" i="8"/>
  <c r="K463" i="8"/>
  <c r="L463" i="8"/>
  <c r="M463" i="8"/>
  <c r="N463" i="8"/>
  <c r="O463" i="8"/>
  <c r="P463" i="8"/>
  <c r="Q463" i="8"/>
  <c r="R463" i="8"/>
  <c r="S463" i="8"/>
  <c r="T463" i="8"/>
  <c r="U463" i="8"/>
  <c r="V463" i="8"/>
  <c r="W463" i="8"/>
  <c r="E462" i="8"/>
  <c r="F462" i="8"/>
  <c r="G462" i="8"/>
  <c r="H462" i="8"/>
  <c r="I462" i="8"/>
  <c r="J462" i="8"/>
  <c r="K462" i="8"/>
  <c r="L462" i="8"/>
  <c r="M462" i="8"/>
  <c r="N462" i="8"/>
  <c r="O462" i="8"/>
  <c r="P462" i="8"/>
  <c r="Q462" i="8"/>
  <c r="R462" i="8"/>
  <c r="S462" i="8"/>
  <c r="T462" i="8"/>
  <c r="U462" i="8"/>
  <c r="V462" i="8"/>
  <c r="E461" i="8"/>
  <c r="F461" i="8"/>
  <c r="G461" i="8"/>
  <c r="H461" i="8"/>
  <c r="I461" i="8"/>
  <c r="J461" i="8"/>
  <c r="K461" i="8"/>
  <c r="L461" i="8"/>
  <c r="M461" i="8"/>
  <c r="N461" i="8"/>
  <c r="O461" i="8"/>
  <c r="P461" i="8"/>
  <c r="Q461" i="8"/>
  <c r="R461" i="8"/>
  <c r="S461" i="8"/>
  <c r="T461" i="8"/>
  <c r="U461" i="8"/>
  <c r="E460" i="8"/>
  <c r="F460" i="8"/>
  <c r="G460" i="8"/>
  <c r="H460" i="8"/>
  <c r="I460" i="8"/>
  <c r="J460" i="8"/>
  <c r="K460" i="8"/>
  <c r="L460" i="8"/>
  <c r="M460" i="8"/>
  <c r="N460" i="8"/>
  <c r="O460" i="8"/>
  <c r="P460" i="8"/>
  <c r="Q460" i="8"/>
  <c r="R460" i="8"/>
  <c r="S460" i="8"/>
  <c r="T460" i="8"/>
  <c r="E459" i="8"/>
  <c r="F459" i="8"/>
  <c r="G459" i="8"/>
  <c r="H459" i="8"/>
  <c r="I459" i="8"/>
  <c r="J459" i="8"/>
  <c r="K459" i="8"/>
  <c r="L459" i="8"/>
  <c r="M459" i="8"/>
  <c r="N459" i="8"/>
  <c r="O459" i="8"/>
  <c r="P459" i="8"/>
  <c r="Q459" i="8"/>
  <c r="R459" i="8"/>
  <c r="S459" i="8"/>
  <c r="E458" i="8"/>
  <c r="F458" i="8"/>
  <c r="G458" i="8"/>
  <c r="H458" i="8"/>
  <c r="I458" i="8"/>
  <c r="J458" i="8"/>
  <c r="K458" i="8"/>
  <c r="L458" i="8"/>
  <c r="M458" i="8"/>
  <c r="N458" i="8"/>
  <c r="O458" i="8"/>
  <c r="P458" i="8"/>
  <c r="Q458" i="8"/>
  <c r="R458" i="8"/>
  <c r="E457" i="8"/>
  <c r="F457" i="8"/>
  <c r="G457" i="8"/>
  <c r="H457" i="8"/>
  <c r="I457" i="8"/>
  <c r="J457" i="8"/>
  <c r="K457" i="8"/>
  <c r="L457" i="8"/>
  <c r="M457" i="8"/>
  <c r="N457" i="8"/>
  <c r="O457" i="8"/>
  <c r="P457" i="8"/>
  <c r="Q457" i="8"/>
  <c r="E456" i="8"/>
  <c r="F456" i="8"/>
  <c r="G456" i="8"/>
  <c r="H456" i="8"/>
  <c r="I456" i="8"/>
  <c r="J456" i="8"/>
  <c r="K456" i="8"/>
  <c r="L456" i="8"/>
  <c r="M456" i="8"/>
  <c r="N456" i="8"/>
  <c r="O456" i="8"/>
  <c r="P456" i="8"/>
  <c r="E455" i="8"/>
  <c r="F455" i="8"/>
  <c r="G455" i="8"/>
  <c r="H455" i="8"/>
  <c r="I455" i="8"/>
  <c r="J455" i="8"/>
  <c r="K455" i="8"/>
  <c r="L455" i="8"/>
  <c r="M455" i="8"/>
  <c r="N455" i="8"/>
  <c r="O455" i="8"/>
  <c r="E454" i="8"/>
  <c r="F454" i="8"/>
  <c r="G454" i="8"/>
  <c r="H454" i="8"/>
  <c r="I454" i="8"/>
  <c r="J454" i="8"/>
  <c r="K454" i="8"/>
  <c r="L454" i="8"/>
  <c r="M454" i="8"/>
  <c r="N454" i="8"/>
  <c r="E453" i="8"/>
  <c r="F453" i="8"/>
  <c r="G453" i="8"/>
  <c r="H453" i="8"/>
  <c r="I453" i="8"/>
  <c r="J453" i="8"/>
  <c r="K453" i="8"/>
  <c r="L453" i="8"/>
  <c r="M453" i="8"/>
  <c r="E452" i="8"/>
  <c r="F452" i="8"/>
  <c r="G452" i="8"/>
  <c r="H452" i="8"/>
  <c r="I452" i="8"/>
  <c r="J452" i="8"/>
  <c r="K452" i="8"/>
  <c r="L452" i="8"/>
  <c r="E451" i="8"/>
  <c r="F451" i="8"/>
  <c r="G451" i="8"/>
  <c r="H451" i="8"/>
  <c r="I451" i="8"/>
  <c r="J451" i="8"/>
  <c r="K451" i="8"/>
  <c r="E450" i="8"/>
  <c r="F450" i="8"/>
  <c r="G450" i="8"/>
  <c r="H450" i="8"/>
  <c r="I450" i="8"/>
  <c r="J450" i="8"/>
  <c r="E449" i="8"/>
  <c r="F449" i="8"/>
  <c r="G449" i="8"/>
  <c r="H449" i="8"/>
  <c r="I449" i="8"/>
  <c r="E448" i="8"/>
  <c r="F448" i="8"/>
  <c r="G448" i="8"/>
  <c r="H448" i="8"/>
  <c r="E447" i="8"/>
  <c r="F447" i="8"/>
  <c r="G447" i="8"/>
  <c r="E446" i="8"/>
  <c r="F446" i="8"/>
  <c r="E445" i="8"/>
  <c r="E412" i="8"/>
  <c r="F412" i="8"/>
  <c r="G412" i="8"/>
  <c r="H412" i="8"/>
  <c r="I412" i="8"/>
  <c r="J412" i="8"/>
  <c r="K412" i="8"/>
  <c r="L412" i="8"/>
  <c r="M412" i="8"/>
  <c r="N412" i="8"/>
  <c r="O412" i="8"/>
  <c r="P412" i="8"/>
  <c r="Q412" i="8"/>
  <c r="R412" i="8"/>
  <c r="S412" i="8"/>
  <c r="T412" i="8"/>
  <c r="U412" i="8"/>
  <c r="V412" i="8"/>
  <c r="W412" i="8"/>
  <c r="E411" i="8"/>
  <c r="F411" i="8"/>
  <c r="G411" i="8"/>
  <c r="H411" i="8"/>
  <c r="I411" i="8"/>
  <c r="J411" i="8"/>
  <c r="K411" i="8"/>
  <c r="L411" i="8"/>
  <c r="M411" i="8"/>
  <c r="N411" i="8"/>
  <c r="O411" i="8"/>
  <c r="P411" i="8"/>
  <c r="Q411" i="8"/>
  <c r="R411" i="8"/>
  <c r="S411" i="8"/>
  <c r="T411" i="8"/>
  <c r="U411" i="8"/>
  <c r="V411" i="8"/>
  <c r="E410" i="8"/>
  <c r="F410" i="8"/>
  <c r="G410" i="8"/>
  <c r="H410" i="8"/>
  <c r="I410" i="8"/>
  <c r="J410" i="8"/>
  <c r="K410" i="8"/>
  <c r="L410" i="8"/>
  <c r="M410" i="8"/>
  <c r="N410" i="8"/>
  <c r="O410" i="8"/>
  <c r="P410" i="8"/>
  <c r="Q410" i="8"/>
  <c r="R410" i="8"/>
  <c r="S410" i="8"/>
  <c r="T410" i="8"/>
  <c r="U410" i="8"/>
  <c r="E409" i="8"/>
  <c r="F409" i="8"/>
  <c r="G409" i="8"/>
  <c r="H409" i="8"/>
  <c r="I409" i="8"/>
  <c r="J409" i="8"/>
  <c r="K409" i="8"/>
  <c r="L409" i="8"/>
  <c r="M409" i="8"/>
  <c r="N409" i="8"/>
  <c r="O409" i="8"/>
  <c r="P409" i="8"/>
  <c r="Q409" i="8"/>
  <c r="R409" i="8"/>
  <c r="S409" i="8"/>
  <c r="T409" i="8"/>
  <c r="E408" i="8"/>
  <c r="F408" i="8"/>
  <c r="G408" i="8"/>
  <c r="H408" i="8"/>
  <c r="I408" i="8"/>
  <c r="J408" i="8"/>
  <c r="K408" i="8"/>
  <c r="L408" i="8"/>
  <c r="M408" i="8"/>
  <c r="N408" i="8"/>
  <c r="O408" i="8"/>
  <c r="P408" i="8"/>
  <c r="Q408" i="8"/>
  <c r="R408" i="8"/>
  <c r="S408" i="8"/>
  <c r="E407" i="8"/>
  <c r="F407" i="8"/>
  <c r="G407" i="8"/>
  <c r="H407" i="8"/>
  <c r="I407" i="8"/>
  <c r="J407" i="8"/>
  <c r="K407" i="8"/>
  <c r="L407" i="8"/>
  <c r="M407" i="8"/>
  <c r="N407" i="8"/>
  <c r="O407" i="8"/>
  <c r="P407" i="8"/>
  <c r="Q407" i="8"/>
  <c r="R407" i="8"/>
  <c r="E406" i="8"/>
  <c r="F406" i="8"/>
  <c r="G406" i="8"/>
  <c r="H406" i="8"/>
  <c r="I406" i="8"/>
  <c r="J406" i="8"/>
  <c r="K406" i="8"/>
  <c r="L406" i="8"/>
  <c r="M406" i="8"/>
  <c r="N406" i="8"/>
  <c r="O406" i="8"/>
  <c r="P406" i="8"/>
  <c r="Q406" i="8"/>
  <c r="E405" i="8"/>
  <c r="F405" i="8"/>
  <c r="G405" i="8"/>
  <c r="H405" i="8"/>
  <c r="I405" i="8"/>
  <c r="J405" i="8"/>
  <c r="K405" i="8"/>
  <c r="L405" i="8"/>
  <c r="M405" i="8"/>
  <c r="N405" i="8"/>
  <c r="O405" i="8"/>
  <c r="P405" i="8"/>
  <c r="E404" i="8"/>
  <c r="F404" i="8"/>
  <c r="G404" i="8"/>
  <c r="H404" i="8"/>
  <c r="I404" i="8"/>
  <c r="J404" i="8"/>
  <c r="K404" i="8"/>
  <c r="L404" i="8"/>
  <c r="M404" i="8"/>
  <c r="N404" i="8"/>
  <c r="O404" i="8"/>
  <c r="E403" i="8"/>
  <c r="F403" i="8"/>
  <c r="G403" i="8"/>
  <c r="H403" i="8"/>
  <c r="I403" i="8"/>
  <c r="J403" i="8"/>
  <c r="K403" i="8"/>
  <c r="L403" i="8"/>
  <c r="M403" i="8"/>
  <c r="N403" i="8"/>
  <c r="E402" i="8"/>
  <c r="F402" i="8"/>
  <c r="G402" i="8"/>
  <c r="H402" i="8"/>
  <c r="I402" i="8"/>
  <c r="J402" i="8"/>
  <c r="K402" i="8"/>
  <c r="L402" i="8"/>
  <c r="M402" i="8"/>
  <c r="E401" i="8"/>
  <c r="F401" i="8"/>
  <c r="G401" i="8"/>
  <c r="H401" i="8"/>
  <c r="I401" i="8"/>
  <c r="J401" i="8"/>
  <c r="K401" i="8"/>
  <c r="L401" i="8"/>
  <c r="E400" i="8"/>
  <c r="F400" i="8"/>
  <c r="G400" i="8"/>
  <c r="H400" i="8"/>
  <c r="I400" i="8"/>
  <c r="J400" i="8"/>
  <c r="K400" i="8"/>
  <c r="E399" i="8"/>
  <c r="F399" i="8"/>
  <c r="G399" i="8"/>
  <c r="H399" i="8"/>
  <c r="I399" i="8"/>
  <c r="J399" i="8"/>
  <c r="E398" i="8"/>
  <c r="F398" i="8"/>
  <c r="G398" i="8"/>
  <c r="H398" i="8"/>
  <c r="I398" i="8"/>
  <c r="E397" i="8"/>
  <c r="F397" i="8"/>
  <c r="G397" i="8"/>
  <c r="H397" i="8"/>
  <c r="E396" i="8"/>
  <c r="F396" i="8"/>
  <c r="G396" i="8"/>
  <c r="E395" i="8"/>
  <c r="F395" i="8"/>
  <c r="E394" i="8"/>
  <c r="O362" i="8"/>
  <c r="P362" i="8"/>
  <c r="Q362" i="8"/>
  <c r="R362" i="8"/>
  <c r="S362" i="8"/>
  <c r="T362" i="8"/>
  <c r="U362" i="8"/>
  <c r="V362" i="8"/>
  <c r="W362" i="8"/>
  <c r="O361" i="8"/>
  <c r="P361" i="8"/>
  <c r="Q361" i="8"/>
  <c r="R361" i="8"/>
  <c r="S361" i="8"/>
  <c r="T361" i="8"/>
  <c r="U361" i="8"/>
  <c r="V361" i="8"/>
  <c r="O360" i="8"/>
  <c r="P360" i="8"/>
  <c r="Q360" i="8"/>
  <c r="R360" i="8"/>
  <c r="S360" i="8"/>
  <c r="T360" i="8"/>
  <c r="U360" i="8"/>
  <c r="O359" i="8"/>
  <c r="P359" i="8"/>
  <c r="Q359" i="8"/>
  <c r="R359" i="8"/>
  <c r="S359" i="8"/>
  <c r="T359" i="8"/>
  <c r="O358" i="8"/>
  <c r="P358" i="8"/>
  <c r="Q358" i="8"/>
  <c r="R358" i="8"/>
  <c r="S358" i="8"/>
  <c r="O357" i="8"/>
  <c r="P357" i="8"/>
  <c r="Q357" i="8"/>
  <c r="R357" i="8"/>
  <c r="O356" i="8"/>
  <c r="P356" i="8"/>
  <c r="Q356" i="8"/>
  <c r="O355" i="8"/>
  <c r="P355" i="8"/>
  <c r="O354" i="8"/>
  <c r="O312" i="8"/>
  <c r="P312" i="8"/>
  <c r="Q312" i="8"/>
  <c r="R312" i="8"/>
  <c r="S312" i="8"/>
  <c r="T312" i="8"/>
  <c r="U312" i="8"/>
  <c r="V312" i="8"/>
  <c r="W312" i="8"/>
  <c r="O311" i="8"/>
  <c r="P311" i="8"/>
  <c r="Q311" i="8"/>
  <c r="R311" i="8"/>
  <c r="S311" i="8"/>
  <c r="T311" i="8"/>
  <c r="U311" i="8"/>
  <c r="V311" i="8"/>
  <c r="O310" i="8"/>
  <c r="P310" i="8"/>
  <c r="Q310" i="8"/>
  <c r="R310" i="8"/>
  <c r="S310" i="8"/>
  <c r="T310" i="8"/>
  <c r="U310" i="8"/>
  <c r="O309" i="8"/>
  <c r="P309" i="8"/>
  <c r="Q309" i="8"/>
  <c r="R309" i="8"/>
  <c r="S309" i="8"/>
  <c r="T309" i="8"/>
  <c r="O308" i="8"/>
  <c r="P308" i="8"/>
  <c r="Q308" i="8"/>
  <c r="R308" i="8"/>
  <c r="S308" i="8"/>
  <c r="O307" i="8"/>
  <c r="P307" i="8"/>
  <c r="Q307" i="8"/>
  <c r="R307" i="8"/>
  <c r="O306" i="8"/>
  <c r="P306" i="8"/>
  <c r="Q306" i="8"/>
  <c r="O305" i="8"/>
  <c r="P305" i="8"/>
  <c r="O304" i="8"/>
  <c r="U6" i="2"/>
  <c r="X6" i="2"/>
  <c r="D385" i="8"/>
  <c r="D381" i="8"/>
  <c r="E385" i="8"/>
  <c r="F385" i="8"/>
  <c r="G385" i="8"/>
  <c r="H385" i="8"/>
  <c r="C387" i="8"/>
  <c r="D436" i="8"/>
  <c r="D432" i="8"/>
  <c r="D465" i="8"/>
  <c r="E436" i="8"/>
  <c r="F436" i="8"/>
  <c r="G436" i="8"/>
  <c r="H436" i="8"/>
  <c r="C438" i="8"/>
  <c r="D414" i="8"/>
  <c r="C58" i="4"/>
  <c r="G58" i="4"/>
  <c r="G59" i="4"/>
  <c r="BP436" i="8"/>
  <c r="BO436" i="8"/>
  <c r="BN436" i="8"/>
  <c r="BM436" i="8"/>
  <c r="BL436" i="8"/>
  <c r="BK436" i="8"/>
  <c r="BJ436" i="8"/>
  <c r="BI436" i="8"/>
  <c r="BH436" i="8"/>
  <c r="BG436" i="8"/>
  <c r="BF436" i="8"/>
  <c r="BE436" i="8"/>
  <c r="BD436" i="8"/>
  <c r="BC436" i="8"/>
  <c r="BB436" i="8"/>
  <c r="BA436" i="8"/>
  <c r="AZ436" i="8"/>
  <c r="AY436" i="8"/>
  <c r="AX436" i="8"/>
  <c r="AW436" i="8"/>
  <c r="AV436" i="8"/>
  <c r="AU436" i="8"/>
  <c r="AT436" i="8"/>
  <c r="AS436" i="8"/>
  <c r="AR436" i="8"/>
  <c r="AQ436" i="8"/>
  <c r="AP436" i="8"/>
  <c r="AO436" i="8"/>
  <c r="AN436" i="8"/>
  <c r="AM436" i="8"/>
  <c r="AL436"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BP385" i="8"/>
  <c r="BO385" i="8"/>
  <c r="BN385" i="8"/>
  <c r="BM385" i="8"/>
  <c r="BL385" i="8"/>
  <c r="BK385" i="8"/>
  <c r="BJ385" i="8"/>
  <c r="BI385" i="8"/>
  <c r="BH385" i="8"/>
  <c r="BG385" i="8"/>
  <c r="BF385" i="8"/>
  <c r="BE385" i="8"/>
  <c r="BD385" i="8"/>
  <c r="BC385" i="8"/>
  <c r="BB385" i="8"/>
  <c r="BA385" i="8"/>
  <c r="AZ385" i="8"/>
  <c r="AY385" i="8"/>
  <c r="AX385" i="8"/>
  <c r="AW385" i="8"/>
  <c r="AV385" i="8"/>
  <c r="AU385" i="8"/>
  <c r="AT385" i="8"/>
  <c r="AS385" i="8"/>
  <c r="AR385" i="8"/>
  <c r="AQ385" i="8"/>
  <c r="AP385" i="8"/>
  <c r="AO385" i="8"/>
  <c r="AN385" i="8"/>
  <c r="AM385" i="8"/>
  <c r="AL385"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BP335" i="8"/>
  <c r="BO335" i="8"/>
  <c r="BN335" i="8"/>
  <c r="BM335" i="8"/>
  <c r="BL335" i="8"/>
  <c r="BK335" i="8"/>
  <c r="BJ335" i="8"/>
  <c r="BI335" i="8"/>
  <c r="BH335" i="8"/>
  <c r="BG335" i="8"/>
  <c r="BF335" i="8"/>
  <c r="BE335" i="8"/>
  <c r="BD335" i="8"/>
  <c r="BC335" i="8"/>
  <c r="BB335" i="8"/>
  <c r="BA335" i="8"/>
  <c r="AZ335" i="8"/>
  <c r="AY335" i="8"/>
  <c r="AX335" i="8"/>
  <c r="AW335" i="8"/>
  <c r="AV335" i="8"/>
  <c r="AU335" i="8"/>
  <c r="AT335" i="8"/>
  <c r="AS335" i="8"/>
  <c r="AR335" i="8"/>
  <c r="AQ335" i="8"/>
  <c r="AP335" i="8"/>
  <c r="AO335" i="8"/>
  <c r="AN335" i="8"/>
  <c r="AM335" i="8"/>
  <c r="AL335"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BP285" i="8"/>
  <c r="BO285" i="8"/>
  <c r="BN285" i="8"/>
  <c r="BM285" i="8"/>
  <c r="BL285" i="8"/>
  <c r="BK285" i="8"/>
  <c r="BJ285" i="8"/>
  <c r="BI285" i="8"/>
  <c r="BH285" i="8"/>
  <c r="BG285" i="8"/>
  <c r="BF285" i="8"/>
  <c r="BE285" i="8"/>
  <c r="BD285" i="8"/>
  <c r="BC285" i="8"/>
  <c r="BB285" i="8"/>
  <c r="BA285" i="8"/>
  <c r="AZ285" i="8"/>
  <c r="AY285" i="8"/>
  <c r="AX285"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D39" i="2"/>
  <c r="E39" i="2"/>
  <c r="F39" i="2"/>
  <c r="G39" i="2"/>
  <c r="H39" i="2"/>
  <c r="I39" i="2"/>
  <c r="D40" i="2"/>
  <c r="E40" i="2"/>
  <c r="F40" i="2"/>
  <c r="G40" i="2"/>
  <c r="H40" i="2"/>
  <c r="I40" i="2"/>
  <c r="H103" i="4"/>
  <c r="C32" i="4"/>
  <c r="G85" i="4"/>
  <c r="G103" i="4"/>
  <c r="W262" i="8"/>
  <c r="V262" i="8"/>
  <c r="U262" i="8"/>
  <c r="T262" i="8"/>
  <c r="S262" i="8"/>
  <c r="R262" i="8"/>
  <c r="Q262" i="8"/>
  <c r="P262" i="8"/>
  <c r="O262" i="8"/>
  <c r="N262" i="8"/>
  <c r="V261" i="8"/>
  <c r="U261" i="8"/>
  <c r="T261" i="8"/>
  <c r="S261" i="8"/>
  <c r="R261" i="8"/>
  <c r="Q261" i="8"/>
  <c r="P261" i="8"/>
  <c r="O261" i="8"/>
  <c r="N261" i="8"/>
  <c r="U260" i="8"/>
  <c r="T260" i="8"/>
  <c r="S260" i="8"/>
  <c r="R260" i="8"/>
  <c r="Q260" i="8"/>
  <c r="P260" i="8"/>
  <c r="O260" i="8"/>
  <c r="N260" i="8"/>
  <c r="T259" i="8"/>
  <c r="S259" i="8"/>
  <c r="R259" i="8"/>
  <c r="Q259" i="8"/>
  <c r="P259" i="8"/>
  <c r="O259" i="8"/>
  <c r="N259" i="8"/>
  <c r="S258" i="8"/>
  <c r="R258" i="8"/>
  <c r="Q258" i="8"/>
  <c r="P258" i="8"/>
  <c r="O258" i="8"/>
  <c r="N258" i="8"/>
  <c r="R257" i="8"/>
  <c r="Q257" i="8"/>
  <c r="P257" i="8"/>
  <c r="O257" i="8"/>
  <c r="N257" i="8"/>
  <c r="Q256" i="8"/>
  <c r="P256" i="8"/>
  <c r="O256" i="8"/>
  <c r="N256" i="8"/>
  <c r="P255" i="8"/>
  <c r="O255" i="8"/>
  <c r="N255" i="8"/>
  <c r="O254" i="8"/>
  <c r="N254" i="8"/>
  <c r="N253" i="8"/>
  <c r="B573" i="8"/>
  <c r="F103" i="4"/>
  <c r="D103" i="4"/>
  <c r="G13" i="8"/>
  <c r="F13" i="8"/>
  <c r="E13" i="8"/>
  <c r="D13" i="8"/>
  <c r="E13" i="2"/>
  <c r="E14" i="2"/>
  <c r="F13" i="2"/>
  <c r="F14" i="2"/>
  <c r="G13" i="2"/>
  <c r="G14" i="2"/>
  <c r="H13" i="2"/>
  <c r="H14" i="2"/>
  <c r="E38" i="2"/>
  <c r="F38" i="2"/>
  <c r="G38" i="2"/>
  <c r="H38" i="2"/>
  <c r="I38" i="2"/>
  <c r="E35" i="2"/>
  <c r="F35" i="2"/>
  <c r="G35" i="2"/>
  <c r="H35" i="2"/>
  <c r="I35" i="2"/>
  <c r="E34" i="2"/>
  <c r="F34" i="2"/>
  <c r="G34" i="2"/>
  <c r="H34" i="2"/>
  <c r="I34" i="2"/>
  <c r="H3"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D264" i="8"/>
  <c r="D266" i="8"/>
  <c r="D547" i="8"/>
  <c r="D561" i="8"/>
  <c r="BP235" i="8"/>
  <c r="BP30" i="8"/>
  <c r="BP84" i="8"/>
  <c r="BP138" i="8"/>
  <c r="BP9" i="8"/>
  <c r="BP185"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C32" i="8"/>
  <c r="O49" i="8"/>
  <c r="N50" i="8"/>
  <c r="P50" i="8"/>
  <c r="N51" i="8"/>
  <c r="P51" i="8"/>
  <c r="O52" i="8"/>
  <c r="Q52" i="8"/>
  <c r="N53" i="8"/>
  <c r="P53" i="8"/>
  <c r="R53" i="8"/>
  <c r="T53" i="8"/>
  <c r="V53" i="8"/>
  <c r="X53" i="8"/>
  <c r="Z53" i="8"/>
  <c r="AB53" i="8"/>
  <c r="AD53" i="8"/>
  <c r="AF53" i="8"/>
  <c r="AH53" i="8"/>
  <c r="O54" i="8"/>
  <c r="Q54" i="8"/>
  <c r="S54" i="8"/>
  <c r="U54" i="8"/>
  <c r="W54" i="8"/>
  <c r="Y54" i="8"/>
  <c r="AA54" i="8"/>
  <c r="AC54" i="8"/>
  <c r="AE54" i="8"/>
  <c r="AG54" i="8"/>
  <c r="AI54" i="8"/>
  <c r="O55" i="8"/>
  <c r="Q55" i="8"/>
  <c r="S55" i="8"/>
  <c r="U55" i="8"/>
  <c r="W55" i="8"/>
  <c r="Y55" i="8"/>
  <c r="AA55" i="8"/>
  <c r="AC55" i="8"/>
  <c r="AE55" i="8"/>
  <c r="AG55" i="8"/>
  <c r="AI55" i="8"/>
  <c r="N56" i="8"/>
  <c r="P56" i="8"/>
  <c r="R56" i="8"/>
  <c r="T56" i="8"/>
  <c r="V56" i="8"/>
  <c r="X56" i="8"/>
  <c r="Z56" i="8"/>
  <c r="AB56" i="8"/>
  <c r="AD56" i="8"/>
  <c r="AF56" i="8"/>
  <c r="AH56" i="8"/>
  <c r="AJ56" i="8"/>
  <c r="N57" i="8"/>
  <c r="O57" i="8"/>
  <c r="P57" i="8"/>
  <c r="R57" i="8"/>
  <c r="S57" i="8"/>
  <c r="T57" i="8"/>
  <c r="V57" i="8"/>
  <c r="W57" i="8"/>
  <c r="X57" i="8"/>
  <c r="Z57" i="8"/>
  <c r="AA57" i="8"/>
  <c r="AB57" i="8"/>
  <c r="AD57" i="8"/>
  <c r="AE57" i="8"/>
  <c r="AF57" i="8"/>
  <c r="AH57" i="8"/>
  <c r="AI57" i="8"/>
  <c r="AJ57" i="8"/>
  <c r="AL57" i="8"/>
  <c r="D59"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P107" i="8"/>
  <c r="AA111" i="8"/>
  <c r="D113"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BL138" i="8"/>
  <c r="BM138" i="8"/>
  <c r="BN138" i="8"/>
  <c r="BO138" i="8"/>
  <c r="O158" i="8"/>
  <c r="N159" i="8"/>
  <c r="P160" i="8"/>
  <c r="R161" i="8"/>
  <c r="W161" i="8"/>
  <c r="Q162" i="8"/>
  <c r="U162" i="8"/>
  <c r="Y162" i="8"/>
  <c r="O163" i="8"/>
  <c r="S163" i="8"/>
  <c r="W163" i="8"/>
  <c r="AA163" i="8"/>
  <c r="P164" i="8"/>
  <c r="T164" i="8"/>
  <c r="X164" i="8"/>
  <c r="AB164" i="8"/>
  <c r="Q165" i="8"/>
  <c r="U165" i="8"/>
  <c r="Y165" i="8"/>
  <c r="AC165" i="8"/>
  <c r="D167" i="8"/>
  <c r="I185" i="8"/>
  <c r="J185" i="8"/>
  <c r="K185" i="8"/>
  <c r="L185" i="8"/>
  <c r="M185" i="8"/>
  <c r="N185" i="8"/>
  <c r="O185" i="8"/>
  <c r="P185" i="8"/>
  <c r="Q185" i="8"/>
  <c r="R185" i="8"/>
  <c r="R9"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BL185" i="8"/>
  <c r="BM185" i="8"/>
  <c r="BN185" i="8"/>
  <c r="BO185" i="8"/>
  <c r="N203" i="8"/>
  <c r="V208" i="8"/>
  <c r="R209" i="8"/>
  <c r="P210" i="8"/>
  <c r="X211" i="8"/>
  <c r="T212" i="8"/>
  <c r="D214" i="8"/>
  <c r="I235" i="8"/>
  <c r="J235" i="8"/>
  <c r="K235" i="8"/>
  <c r="L235" i="8"/>
  <c r="M235" i="8"/>
  <c r="N235" i="8"/>
  <c r="O235" i="8"/>
  <c r="P235" i="8"/>
  <c r="Q235" i="8"/>
  <c r="R235" i="8"/>
  <c r="S235" i="8"/>
  <c r="T235" i="8"/>
  <c r="U235" i="8"/>
  <c r="V235" i="8"/>
  <c r="W235" i="8"/>
  <c r="X235" i="8"/>
  <c r="Y235" i="8"/>
  <c r="Z235" i="8"/>
  <c r="AA235" i="8"/>
  <c r="AB235" i="8"/>
  <c r="AC235" i="8"/>
  <c r="AD235" i="8"/>
  <c r="AE235" i="8"/>
  <c r="AF235" i="8"/>
  <c r="AG235" i="8"/>
  <c r="AH235" i="8"/>
  <c r="AI235" i="8"/>
  <c r="AJ235" i="8"/>
  <c r="AK235" i="8"/>
  <c r="AL235" i="8"/>
  <c r="AM235" i="8"/>
  <c r="AN235" i="8"/>
  <c r="AO235" i="8"/>
  <c r="AP235" i="8"/>
  <c r="AQ235" i="8"/>
  <c r="AR235" i="8"/>
  <c r="AS235" i="8"/>
  <c r="AT235" i="8"/>
  <c r="AU235" i="8"/>
  <c r="AV235" i="8"/>
  <c r="AW235" i="8"/>
  <c r="AX235" i="8"/>
  <c r="AY235" i="8"/>
  <c r="AZ235" i="8"/>
  <c r="BA235" i="8"/>
  <c r="BB235" i="8"/>
  <c r="BC235" i="8"/>
  <c r="BD235" i="8"/>
  <c r="BE235" i="8"/>
  <c r="BF235" i="8"/>
  <c r="BG235" i="8"/>
  <c r="BH235" i="8"/>
  <c r="BI235" i="8"/>
  <c r="BJ235" i="8"/>
  <c r="BK235" i="8"/>
  <c r="BL235" i="8"/>
  <c r="BM235" i="8"/>
  <c r="BN235" i="8"/>
  <c r="BO235" i="8"/>
  <c r="H390" i="8"/>
  <c r="H441" i="8"/>
  <c r="BP483" i="8"/>
  <c r="I483" i="8"/>
  <c r="J483" i="8"/>
  <c r="K483" i="8"/>
  <c r="L483" i="8"/>
  <c r="M483" i="8"/>
  <c r="N483" i="8"/>
  <c r="O483" i="8"/>
  <c r="P483" i="8"/>
  <c r="Q483" i="8"/>
  <c r="R483" i="8"/>
  <c r="S483" i="8"/>
  <c r="T483" i="8"/>
  <c r="U483" i="8"/>
  <c r="V483" i="8"/>
  <c r="W483" i="8"/>
  <c r="X483" i="8"/>
  <c r="Y483" i="8"/>
  <c r="Z483" i="8"/>
  <c r="AA483" i="8"/>
  <c r="AB483" i="8"/>
  <c r="AC483" i="8"/>
  <c r="AD483" i="8"/>
  <c r="AE483" i="8"/>
  <c r="AF483" i="8"/>
  <c r="AG483" i="8"/>
  <c r="AH483" i="8"/>
  <c r="AI483" i="8"/>
  <c r="AJ483" i="8"/>
  <c r="AK483" i="8"/>
  <c r="AL483" i="8"/>
  <c r="AM483" i="8"/>
  <c r="AN483" i="8"/>
  <c r="AO483" i="8"/>
  <c r="AP483" i="8"/>
  <c r="AQ483" i="8"/>
  <c r="AR483" i="8"/>
  <c r="AS483" i="8"/>
  <c r="AT483" i="8"/>
  <c r="AU483" i="8"/>
  <c r="AV483" i="8"/>
  <c r="AW483" i="8"/>
  <c r="AX483" i="8"/>
  <c r="AY483" i="8"/>
  <c r="AZ483" i="8"/>
  <c r="BA483" i="8"/>
  <c r="BB483" i="8"/>
  <c r="BC483" i="8"/>
  <c r="BD483" i="8"/>
  <c r="BE483" i="8"/>
  <c r="BF483" i="8"/>
  <c r="BG483" i="8"/>
  <c r="BH483" i="8"/>
  <c r="BI483" i="8"/>
  <c r="BJ483" i="8"/>
  <c r="BK483" i="8"/>
  <c r="BL483" i="8"/>
  <c r="BM483" i="8"/>
  <c r="BN483" i="8"/>
  <c r="BO483" i="8"/>
  <c r="N501" i="8"/>
  <c r="N502" i="8"/>
  <c r="O502" i="8"/>
  <c r="N503" i="8"/>
  <c r="O503" i="8"/>
  <c r="P503" i="8"/>
  <c r="N504" i="8"/>
  <c r="O504" i="8"/>
  <c r="P504" i="8"/>
  <c r="Q504" i="8"/>
  <c r="N505" i="8"/>
  <c r="O505" i="8"/>
  <c r="P505" i="8"/>
  <c r="Q505" i="8"/>
  <c r="R505" i="8"/>
  <c r="N506" i="8"/>
  <c r="O506" i="8"/>
  <c r="P506" i="8"/>
  <c r="Q506" i="8"/>
  <c r="R506" i="8"/>
  <c r="S506" i="8"/>
  <c r="N507" i="8"/>
  <c r="O507" i="8"/>
  <c r="P507" i="8"/>
  <c r="Q507" i="8"/>
  <c r="R507" i="8"/>
  <c r="S507" i="8"/>
  <c r="T507" i="8"/>
  <c r="N508" i="8"/>
  <c r="O508" i="8"/>
  <c r="P508" i="8"/>
  <c r="Q508" i="8"/>
  <c r="R508" i="8"/>
  <c r="S508" i="8"/>
  <c r="T508" i="8"/>
  <c r="U508" i="8"/>
  <c r="N509" i="8"/>
  <c r="O509" i="8"/>
  <c r="P509" i="8"/>
  <c r="Q509" i="8"/>
  <c r="R509" i="8"/>
  <c r="S509" i="8"/>
  <c r="T509" i="8"/>
  <c r="U509" i="8"/>
  <c r="V509" i="8"/>
  <c r="N510" i="8"/>
  <c r="O510" i="8"/>
  <c r="P510" i="8"/>
  <c r="Q510" i="8"/>
  <c r="R510" i="8"/>
  <c r="S510" i="8"/>
  <c r="T510" i="8"/>
  <c r="U510" i="8"/>
  <c r="V510" i="8"/>
  <c r="W510" i="8"/>
  <c r="D512" i="8"/>
  <c r="F89" i="4"/>
  <c r="E89" i="4"/>
  <c r="D89" i="4"/>
  <c r="C89" i="4"/>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E9" i="11"/>
  <c r="B571" i="8"/>
  <c r="A39" i="10"/>
  <c r="A38" i="10"/>
  <c r="A37" i="10"/>
  <c r="A36" i="10"/>
  <c r="A58" i="10"/>
  <c r="B40" i="10"/>
  <c r="B39" i="10"/>
  <c r="B38" i="10"/>
  <c r="B37" i="10"/>
  <c r="B36"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D13" i="2"/>
  <c r="I86" i="2"/>
  <c r="X45" i="2"/>
  <c r="W45" i="2"/>
  <c r="V45" i="2"/>
  <c r="U45" i="2"/>
  <c r="T45" i="2"/>
  <c r="X30" i="2"/>
  <c r="W30" i="2"/>
  <c r="V30" i="2"/>
  <c r="U30" i="2"/>
  <c r="T30" i="2"/>
  <c r="I37" i="2"/>
  <c r="H37" i="2"/>
  <c r="G37" i="2"/>
  <c r="F37" i="2"/>
  <c r="E37" i="2"/>
  <c r="I36" i="2"/>
  <c r="H36" i="2"/>
  <c r="G36" i="2"/>
  <c r="F36" i="2"/>
  <c r="E36" i="2"/>
  <c r="D36" i="2"/>
  <c r="D35" i="2"/>
  <c r="D37" i="2"/>
  <c r="D34" i="2"/>
  <c r="D38" i="2"/>
  <c r="D60" i="2"/>
  <c r="D30" i="2"/>
  <c r="F30" i="2"/>
  <c r="G30" i="2"/>
  <c r="H30" i="2"/>
  <c r="I30" i="2"/>
  <c r="C13" i="5"/>
  <c r="E30" i="2"/>
  <c r="A40" i="10"/>
  <c r="F3" i="8"/>
  <c r="G3" i="8"/>
  <c r="D3" i="8"/>
  <c r="C103" i="4"/>
  <c r="C30" i="4"/>
  <c r="J35" i="10"/>
  <c r="C31" i="4"/>
  <c r="H13" i="8"/>
  <c r="J13" i="8"/>
  <c r="I13" i="8"/>
  <c r="BP27" i="10"/>
  <c r="BQ27" i="10"/>
  <c r="BR27" i="10"/>
  <c r="C27" i="4"/>
  <c r="U7" i="8"/>
  <c r="W7" i="8"/>
  <c r="V7" i="8"/>
  <c r="T7" i="8"/>
  <c r="S7" i="8"/>
  <c r="K13" i="8"/>
  <c r="E103" i="4"/>
  <c r="L13" i="8"/>
  <c r="S30" i="2"/>
  <c r="P73" i="2"/>
  <c r="C33" i="4"/>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J16" i="8"/>
  <c r="K16" i="8"/>
  <c r="L16" i="8"/>
  <c r="M16" i="8"/>
  <c r="BN9" i="8"/>
  <c r="L9" i="8"/>
  <c r="BK9" i="8"/>
  <c r="BC9" i="8"/>
  <c r="AU9" i="8"/>
  <c r="AM9" i="8"/>
  <c r="W9" i="8"/>
  <c r="O9" i="8"/>
  <c r="AK9" i="8"/>
  <c r="T9" i="8"/>
  <c r="F479" i="8"/>
  <c r="E331" i="8"/>
  <c r="AY9" i="8"/>
  <c r="AI9" i="8"/>
  <c r="K9" i="8"/>
  <c r="BO9" i="8"/>
  <c r="BG9" i="8"/>
  <c r="AQ9" i="8"/>
  <c r="AA9" i="8"/>
  <c r="S9" i="8"/>
  <c r="X9" i="8"/>
  <c r="D467" i="8"/>
  <c r="D387" i="8"/>
  <c r="C57" i="4"/>
  <c r="P212" i="8"/>
  <c r="Q209" i="8"/>
  <c r="N205" i="8"/>
  <c r="Z110" i="8"/>
  <c r="E479" i="8"/>
  <c r="U211" i="8"/>
  <c r="Y212" i="8"/>
  <c r="T211" i="8"/>
  <c r="W210" i="8"/>
  <c r="Z209" i="8"/>
  <c r="N208" i="8"/>
  <c r="W109" i="8"/>
  <c r="H479" i="8"/>
  <c r="D479" i="8"/>
  <c r="D583" i="8"/>
  <c r="AA210" i="8"/>
  <c r="S208" i="8"/>
  <c r="X212" i="8"/>
  <c r="AC211" i="8"/>
  <c r="S210" i="8"/>
  <c r="Y209" i="8"/>
  <c r="Z208" i="8"/>
  <c r="O206" i="8"/>
  <c r="T108" i="8"/>
  <c r="C485" i="8"/>
  <c r="BL565" i="8"/>
  <c r="BA565" i="8"/>
  <c r="AO565" i="8"/>
  <c r="AF565" i="8"/>
  <c r="U565" i="8"/>
  <c r="H565" i="8"/>
  <c r="BL564" i="8"/>
  <c r="BA564" i="8"/>
  <c r="AO564" i="8"/>
  <c r="AF564" i="8"/>
  <c r="U564" i="8"/>
  <c r="H564" i="8"/>
  <c r="I52" i="2"/>
  <c r="R65" i="2"/>
  <c r="I72" i="2"/>
  <c r="I68" i="2"/>
  <c r="I50" i="2"/>
  <c r="R63" i="2"/>
  <c r="H137" i="8"/>
  <c r="BI565" i="8"/>
  <c r="AW565" i="8"/>
  <c r="AN565" i="8"/>
  <c r="AC565" i="8"/>
  <c r="Q565" i="8"/>
  <c r="G565" i="8"/>
  <c r="BI564" i="8"/>
  <c r="AW564" i="8"/>
  <c r="AN564" i="8"/>
  <c r="AC564" i="8"/>
  <c r="Q564" i="8"/>
  <c r="G564" i="8"/>
  <c r="I53" i="2"/>
  <c r="R66" i="2"/>
  <c r="I69" i="2"/>
  <c r="AG565" i="8"/>
  <c r="BD564" i="8"/>
  <c r="AG564" i="8"/>
  <c r="H83" i="8"/>
  <c r="BE565" i="8"/>
  <c r="AV565" i="8"/>
  <c r="AK565" i="8"/>
  <c r="Y565" i="8"/>
  <c r="P565" i="8"/>
  <c r="D565" i="8"/>
  <c r="BE564" i="8"/>
  <c r="AV564" i="8"/>
  <c r="AK564" i="8"/>
  <c r="Y564" i="8"/>
  <c r="P564" i="8"/>
  <c r="D564" i="8"/>
  <c r="BM565" i="8"/>
  <c r="BD565" i="8"/>
  <c r="AS565" i="8"/>
  <c r="X565" i="8"/>
  <c r="M565" i="8"/>
  <c r="BM564" i="8"/>
  <c r="AS564" i="8"/>
  <c r="X564" i="8"/>
  <c r="M564" i="8"/>
  <c r="D441" i="8"/>
  <c r="D468" i="8" s="1"/>
  <c r="D469" i="8" s="1"/>
  <c r="D57" i="4"/>
  <c r="D58" i="4"/>
  <c r="E4" i="8"/>
  <c r="D59" i="4"/>
  <c r="BM9" i="8"/>
  <c r="O108" i="8"/>
  <c r="BL9" i="8"/>
  <c r="BH9" i="8"/>
  <c r="AZ9" i="8"/>
  <c r="AR9" i="8"/>
  <c r="D32" i="8"/>
  <c r="E32" i="8"/>
  <c r="F32" i="8"/>
  <c r="C59" i="4"/>
  <c r="D9" i="8"/>
  <c r="D366" i="8"/>
  <c r="D549" i="8"/>
  <c r="D563" i="8"/>
  <c r="D337" i="8"/>
  <c r="I103" i="8"/>
  <c r="L4" i="10"/>
  <c r="E3" i="8"/>
  <c r="D45" i="2"/>
  <c r="E45" i="2"/>
  <c r="I45" i="2"/>
  <c r="H45" i="2"/>
  <c r="P111" i="8"/>
  <c r="O110" i="8"/>
  <c r="Z107" i="8"/>
  <c r="N106" i="8"/>
  <c r="N103" i="8"/>
  <c r="AE9" i="8"/>
  <c r="BF9" i="8"/>
  <c r="AX9" i="8"/>
  <c r="AD9" i="8"/>
  <c r="Z9" i="8"/>
  <c r="N9" i="8"/>
  <c r="G45" i="2"/>
  <c r="D237" i="8"/>
  <c r="G9" i="8"/>
  <c r="U9" i="8"/>
  <c r="J9" i="8"/>
  <c r="V111" i="8"/>
  <c r="T110" i="8"/>
  <c r="R109" i="8"/>
  <c r="E432" i="8"/>
  <c r="F432" i="8"/>
  <c r="Y108" i="8"/>
  <c r="U107" i="8"/>
  <c r="Q105" i="8"/>
  <c r="BA9" i="8"/>
  <c r="AW9" i="8"/>
  <c r="AS9" i="8"/>
  <c r="F45" i="2"/>
  <c r="Q30" i="2"/>
  <c r="E9" i="8"/>
  <c r="BI9" i="8"/>
  <c r="AO9" i="8"/>
  <c r="AC9" i="8"/>
  <c r="F58" i="4"/>
  <c r="F59" i="4"/>
  <c r="BJ9" i="8"/>
  <c r="BB9" i="8"/>
  <c r="AP9" i="8"/>
  <c r="AL9" i="8"/>
  <c r="E390" i="8"/>
  <c r="BD9" i="8"/>
  <c r="AV9" i="8"/>
  <c r="AN9" i="8"/>
  <c r="AJ9" i="8"/>
  <c r="AF9" i="8"/>
  <c r="AB9" i="8"/>
  <c r="P9" i="8"/>
  <c r="E237" i="8"/>
  <c r="M211" i="8"/>
  <c r="O205" i="8"/>
  <c r="P206" i="8"/>
  <c r="P207" i="8"/>
  <c r="O208" i="8"/>
  <c r="W208" i="8"/>
  <c r="N209" i="8"/>
  <c r="V209" i="8"/>
  <c r="T210" i="8"/>
  <c r="AB210" i="8"/>
  <c r="Q211" i="8"/>
  <c r="Y211" i="8"/>
  <c r="U212" i="8"/>
  <c r="AC212" i="8"/>
  <c r="I65" i="2"/>
  <c r="BO565" i="8"/>
  <c r="BK565" i="8"/>
  <c r="BG565" i="8"/>
  <c r="BC565" i="8"/>
  <c r="AY565" i="8"/>
  <c r="AU565" i="8"/>
  <c r="AQ565" i="8"/>
  <c r="AM565" i="8"/>
  <c r="AI565" i="8"/>
  <c r="AE565" i="8"/>
  <c r="AA565" i="8"/>
  <c r="W565" i="8"/>
  <c r="S565" i="8"/>
  <c r="O565" i="8"/>
  <c r="K565" i="8"/>
  <c r="F565" i="8"/>
  <c r="BO564" i="8"/>
  <c r="BK564" i="8"/>
  <c r="BG564" i="8"/>
  <c r="BC564" i="8"/>
  <c r="AY564" i="8"/>
  <c r="AU564" i="8"/>
  <c r="AQ564" i="8"/>
  <c r="AM564" i="8"/>
  <c r="AI564" i="8"/>
  <c r="AE564" i="8"/>
  <c r="AA564" i="8"/>
  <c r="W564" i="8"/>
  <c r="S564" i="8"/>
  <c r="O564" i="8"/>
  <c r="K564" i="8"/>
  <c r="F564" i="8"/>
  <c r="I51" i="2"/>
  <c r="R64" i="2"/>
  <c r="J89" i="2"/>
  <c r="I59" i="2"/>
  <c r="R72" i="2"/>
  <c r="J97" i="2"/>
  <c r="I63" i="2"/>
  <c r="H28" i="8"/>
  <c r="H136" i="8"/>
  <c r="H138" i="8"/>
  <c r="H184" i="8"/>
  <c r="BN565" i="8"/>
  <c r="BJ565" i="8"/>
  <c r="BF565" i="8"/>
  <c r="BB565" i="8"/>
  <c r="AX565" i="8"/>
  <c r="AT565" i="8"/>
  <c r="AP565" i="8"/>
  <c r="AL565" i="8"/>
  <c r="AH565" i="8"/>
  <c r="AD565" i="8"/>
  <c r="Z565" i="8"/>
  <c r="V565" i="8"/>
  <c r="R565" i="8"/>
  <c r="N565" i="8"/>
  <c r="J565" i="8"/>
  <c r="E565" i="8"/>
  <c r="BN564" i="8"/>
  <c r="BJ564" i="8"/>
  <c r="BF564" i="8"/>
  <c r="BB564" i="8"/>
  <c r="AX564" i="8"/>
  <c r="AT564" i="8"/>
  <c r="AP564" i="8"/>
  <c r="AL564" i="8"/>
  <c r="AH564" i="8"/>
  <c r="AD564" i="8"/>
  <c r="Z564" i="8"/>
  <c r="V564" i="8"/>
  <c r="R564" i="8"/>
  <c r="N564" i="8"/>
  <c r="J564" i="8"/>
  <c r="E564" i="8"/>
  <c r="I54" i="2"/>
  <c r="R67" i="2"/>
  <c r="J92" i="2"/>
  <c r="I58" i="2"/>
  <c r="R71" i="2"/>
  <c r="J96" i="2"/>
  <c r="I67" i="2"/>
  <c r="D390" i="8"/>
  <c r="E393" i="8" s="1"/>
  <c r="F393" i="8" s="1"/>
  <c r="AB212" i="8"/>
  <c r="Q212" i="8"/>
  <c r="AB211" i="8"/>
  <c r="P211" i="8"/>
  <c r="X210" i="8"/>
  <c r="O210" i="8"/>
  <c r="U209" i="8"/>
  <c r="R208" i="8"/>
  <c r="O207" i="8"/>
  <c r="E58" i="4"/>
  <c r="D438" i="8"/>
  <c r="E438" i="8"/>
  <c r="F438" i="8"/>
  <c r="L564" i="8"/>
  <c r="T564" i="8"/>
  <c r="AB564" i="8"/>
  <c r="AJ564" i="8"/>
  <c r="AR564" i="8"/>
  <c r="AZ564" i="8"/>
  <c r="BH564" i="8"/>
  <c r="BP564" i="8"/>
  <c r="L565" i="8"/>
  <c r="T565" i="8"/>
  <c r="AB565" i="8"/>
  <c r="AJ565" i="8"/>
  <c r="AR565" i="8"/>
  <c r="AZ565" i="8"/>
  <c r="BH565" i="8"/>
  <c r="BP565" i="8"/>
  <c r="I66" i="2"/>
  <c r="H183" i="8"/>
  <c r="F9" i="8"/>
  <c r="E381" i="8"/>
  <c r="D485" i="8"/>
  <c r="E485" i="8"/>
  <c r="F485" i="8"/>
  <c r="G485" i="8"/>
  <c r="H485" i="8"/>
  <c r="K104" i="8"/>
  <c r="D316" i="8"/>
  <c r="D548" i="8"/>
  <c r="D562" i="8"/>
  <c r="D287" i="8"/>
  <c r="E337" i="8"/>
  <c r="M204" i="8"/>
  <c r="J209" i="8"/>
  <c r="AA212" i="8"/>
  <c r="W212" i="8"/>
  <c r="S212" i="8"/>
  <c r="O212" i="8"/>
  <c r="AA211" i="8"/>
  <c r="W211" i="8"/>
  <c r="S211" i="8"/>
  <c r="O211" i="8"/>
  <c r="Z210" i="8"/>
  <c r="V210" i="8"/>
  <c r="R210" i="8"/>
  <c r="N210" i="8"/>
  <c r="X209" i="8"/>
  <c r="T209" i="8"/>
  <c r="P209" i="8"/>
  <c r="Y208" i="8"/>
  <c r="U208" i="8"/>
  <c r="Q208" i="8"/>
  <c r="R207" i="8"/>
  <c r="N207" i="8"/>
  <c r="N206" i="8"/>
  <c r="O204" i="8"/>
  <c r="X13" i="2"/>
  <c r="L210" i="8"/>
  <c r="I206" i="8"/>
  <c r="AD212" i="8"/>
  <c r="Z212" i="8"/>
  <c r="V212" i="8"/>
  <c r="R212" i="8"/>
  <c r="N212" i="8"/>
  <c r="Z211" i="8"/>
  <c r="V211" i="8"/>
  <c r="R211" i="8"/>
  <c r="N211" i="8"/>
  <c r="Y210" i="8"/>
  <c r="U210" i="8"/>
  <c r="Q210" i="8"/>
  <c r="AA209" i="8"/>
  <c r="W209" i="8"/>
  <c r="S209" i="8"/>
  <c r="O209" i="8"/>
  <c r="X208" i="8"/>
  <c r="T208" i="8"/>
  <c r="P208" i="8"/>
  <c r="Q207" i="8"/>
  <c r="Q206" i="8"/>
  <c r="P205" i="8"/>
  <c r="N204" i="8"/>
  <c r="U13" i="2"/>
  <c r="BE9" i="8"/>
  <c r="I9" i="8"/>
  <c r="J91" i="2"/>
  <c r="K91" i="2"/>
  <c r="AH9" i="8"/>
  <c r="AG9" i="8"/>
  <c r="Y9" i="8"/>
  <c r="Q9" i="8"/>
  <c r="K96" i="2"/>
  <c r="L96" i="2"/>
  <c r="G432" i="8"/>
  <c r="H432" i="8"/>
  <c r="I432" i="8"/>
  <c r="AT9" i="8"/>
  <c r="V9" i="8"/>
  <c r="I479" i="8"/>
  <c r="K92" i="2"/>
  <c r="L92" i="2"/>
  <c r="J90" i="2"/>
  <c r="F231" i="8"/>
  <c r="F237" i="8"/>
  <c r="E57" i="4"/>
  <c r="F4" i="8"/>
  <c r="D416" i="8"/>
  <c r="K209" i="8"/>
  <c r="F331" i="8"/>
  <c r="L50" i="8"/>
  <c r="E281" i="8"/>
  <c r="I55" i="2"/>
  <c r="H29" i="8"/>
  <c r="I64" i="2"/>
  <c r="J5" i="2"/>
  <c r="I57" i="2"/>
  <c r="G4" i="8"/>
  <c r="F57" i="4"/>
  <c r="C29" i="4"/>
  <c r="C5" i="4"/>
  <c r="D557" i="8"/>
  <c r="AB165" i="8"/>
  <c r="X165" i="8"/>
  <c r="T165" i="8"/>
  <c r="P165" i="8"/>
  <c r="AA164" i="8"/>
  <c r="W164" i="8"/>
  <c r="S164" i="8"/>
  <c r="O164" i="8"/>
  <c r="Z163" i="8"/>
  <c r="V163" i="8"/>
  <c r="R163" i="8"/>
  <c r="N163" i="8"/>
  <c r="X162" i="8"/>
  <c r="T162" i="8"/>
  <c r="P162" i="8"/>
  <c r="V161" i="8"/>
  <c r="Q161" i="8"/>
  <c r="O160" i="8"/>
  <c r="N158" i="8"/>
  <c r="O157" i="8"/>
  <c r="N156" i="8"/>
  <c r="Z111" i="8"/>
  <c r="T111" i="8"/>
  <c r="O111" i="8"/>
  <c r="X110" i="8"/>
  <c r="S110" i="8"/>
  <c r="N110" i="8"/>
  <c r="AA109" i="8"/>
  <c r="V109" i="8"/>
  <c r="Q109" i="8"/>
  <c r="X108" i="8"/>
  <c r="S108" i="8"/>
  <c r="Y107" i="8"/>
  <c r="T107" i="8"/>
  <c r="N107" i="8"/>
  <c r="R106" i="8"/>
  <c r="O105" i="8"/>
  <c r="M158" i="8"/>
  <c r="I156" i="8"/>
  <c r="I160" i="8"/>
  <c r="J163" i="8"/>
  <c r="K163" i="8"/>
  <c r="L164" i="8"/>
  <c r="I163" i="8"/>
  <c r="N157" i="8"/>
  <c r="P158" i="8"/>
  <c r="Q159" i="8"/>
  <c r="Q160" i="8"/>
  <c r="P161" i="8"/>
  <c r="T161" i="8"/>
  <c r="X161" i="8"/>
  <c r="O162" i="8"/>
  <c r="J158" i="8"/>
  <c r="K158" i="8"/>
  <c r="L159" i="8"/>
  <c r="M161" i="8"/>
  <c r="I107" i="8"/>
  <c r="J102" i="8"/>
  <c r="J110" i="8"/>
  <c r="K108" i="8"/>
  <c r="L102" i="8"/>
  <c r="L110" i="8"/>
  <c r="M104" i="8"/>
  <c r="I102" i="8"/>
  <c r="I110" i="8"/>
  <c r="J103" i="8"/>
  <c r="J111" i="8"/>
  <c r="K103" i="8"/>
  <c r="K111" i="8"/>
  <c r="L105" i="8"/>
  <c r="M107" i="8"/>
  <c r="N102" i="8"/>
  <c r="O104" i="8"/>
  <c r="P105" i="8"/>
  <c r="P106" i="8"/>
  <c r="O107" i="8"/>
  <c r="S107" i="8"/>
  <c r="W107" i="8"/>
  <c r="N108" i="8"/>
  <c r="R108" i="8"/>
  <c r="V108" i="8"/>
  <c r="Z108" i="8"/>
  <c r="P109" i="8"/>
  <c r="T109" i="8"/>
  <c r="X109" i="8"/>
  <c r="AB109" i="8"/>
  <c r="Q110" i="8"/>
  <c r="U110" i="8"/>
  <c r="Y110" i="8"/>
  <c r="AC110" i="8"/>
  <c r="Q111" i="8"/>
  <c r="U111" i="8"/>
  <c r="Y111" i="8"/>
  <c r="AC111" i="8"/>
  <c r="I106" i="8"/>
  <c r="J107" i="8"/>
  <c r="K107" i="8"/>
  <c r="L109" i="8"/>
  <c r="M103" i="8"/>
  <c r="M111" i="8"/>
  <c r="AA165" i="8"/>
  <c r="W165" i="8"/>
  <c r="S165" i="8"/>
  <c r="O165" i="8"/>
  <c r="Z164" i="8"/>
  <c r="V164" i="8"/>
  <c r="R164" i="8"/>
  <c r="N164" i="8"/>
  <c r="Y163" i="8"/>
  <c r="U163" i="8"/>
  <c r="Q163" i="8"/>
  <c r="AA162" i="8"/>
  <c r="W162" i="8"/>
  <c r="S162" i="8"/>
  <c r="N162" i="8"/>
  <c r="Z161" i="8"/>
  <c r="U161" i="8"/>
  <c r="O161" i="8"/>
  <c r="N160" i="8"/>
  <c r="P159" i="8"/>
  <c r="AD111" i="8"/>
  <c r="X111" i="8"/>
  <c r="S111" i="8"/>
  <c r="N111" i="8"/>
  <c r="AB110" i="8"/>
  <c r="W110" i="8"/>
  <c r="R110" i="8"/>
  <c r="Z109" i="8"/>
  <c r="U109" i="8"/>
  <c r="O109" i="8"/>
  <c r="W108" i="8"/>
  <c r="Q108" i="8"/>
  <c r="X107" i="8"/>
  <c r="R107" i="8"/>
  <c r="Q106" i="8"/>
  <c r="N105" i="8"/>
  <c r="P104" i="8"/>
  <c r="I210" i="8"/>
  <c r="J205" i="8"/>
  <c r="K205" i="8"/>
  <c r="L206" i="8"/>
  <c r="M208" i="8"/>
  <c r="I205" i="8"/>
  <c r="J208" i="8"/>
  <c r="K208" i="8"/>
  <c r="L209" i="8"/>
  <c r="M203" i="8"/>
  <c r="M210" i="8"/>
  <c r="I209" i="8"/>
  <c r="J204" i="8"/>
  <c r="J212" i="8"/>
  <c r="K204" i="8"/>
  <c r="K212" i="8"/>
  <c r="L205" i="8"/>
  <c r="M207" i="8"/>
  <c r="M212" i="8"/>
  <c r="L106" i="8"/>
  <c r="J106" i="8"/>
  <c r="AD165" i="8"/>
  <c r="Z165" i="8"/>
  <c r="V165" i="8"/>
  <c r="R165" i="8"/>
  <c r="N165" i="8"/>
  <c r="AC164" i="8"/>
  <c r="Y164" i="8"/>
  <c r="U164" i="8"/>
  <c r="Q164" i="8"/>
  <c r="AB163" i="8"/>
  <c r="X163" i="8"/>
  <c r="T163" i="8"/>
  <c r="P163" i="8"/>
  <c r="Z162" i="8"/>
  <c r="V162" i="8"/>
  <c r="R162" i="8"/>
  <c r="Y161" i="8"/>
  <c r="S161" i="8"/>
  <c r="N161" i="8"/>
  <c r="R160" i="8"/>
  <c r="O159" i="8"/>
  <c r="AB111" i="8"/>
  <c r="W111" i="8"/>
  <c r="R111" i="8"/>
  <c r="AA110" i="8"/>
  <c r="V110" i="8"/>
  <c r="P110" i="8"/>
  <c r="Y109" i="8"/>
  <c r="S109" i="8"/>
  <c r="N109" i="8"/>
  <c r="AA108" i="8"/>
  <c r="U108" i="8"/>
  <c r="P108" i="8"/>
  <c r="V107" i="8"/>
  <c r="Q107" i="8"/>
  <c r="O106" i="8"/>
  <c r="N104" i="8"/>
  <c r="O103" i="8"/>
  <c r="L156" i="8"/>
  <c r="M108" i="8"/>
  <c r="I111" i="8"/>
  <c r="J53" i="8"/>
  <c r="D6" i="8"/>
  <c r="I203" i="8"/>
  <c r="I207" i="8"/>
  <c r="I211" i="8"/>
  <c r="J206" i="8"/>
  <c r="J210" i="8"/>
  <c r="K206" i="8"/>
  <c r="K210" i="8"/>
  <c r="L203" i="8"/>
  <c r="L207" i="8"/>
  <c r="L211" i="8"/>
  <c r="M205" i="8"/>
  <c r="M209" i="8"/>
  <c r="I204" i="8"/>
  <c r="I208" i="8"/>
  <c r="I212" i="8"/>
  <c r="J203" i="8"/>
  <c r="J207" i="8"/>
  <c r="J211" i="8"/>
  <c r="K203" i="8"/>
  <c r="K207" i="8"/>
  <c r="K211" i="8"/>
  <c r="L204" i="8"/>
  <c r="L208" i="8"/>
  <c r="L212" i="8"/>
  <c r="M206" i="8"/>
  <c r="M162" i="8"/>
  <c r="L160" i="8"/>
  <c r="K159" i="8"/>
  <c r="J159" i="8"/>
  <c r="I164" i="8"/>
  <c r="I104" i="8"/>
  <c r="I108" i="8"/>
  <c r="J104" i="8"/>
  <c r="J108" i="8"/>
  <c r="K105" i="8"/>
  <c r="K109" i="8"/>
  <c r="L103" i="8"/>
  <c r="L107" i="8"/>
  <c r="L111" i="8"/>
  <c r="M105" i="8"/>
  <c r="M109" i="8"/>
  <c r="I105" i="8"/>
  <c r="I109" i="8"/>
  <c r="J105" i="8"/>
  <c r="J109" i="8"/>
  <c r="K102" i="8"/>
  <c r="K106" i="8"/>
  <c r="K110" i="8"/>
  <c r="L104" i="8"/>
  <c r="L108" i="8"/>
  <c r="M102" i="8"/>
  <c r="M106" i="8"/>
  <c r="M110" i="8"/>
  <c r="M50" i="8"/>
  <c r="K51" i="8"/>
  <c r="I50" i="8"/>
  <c r="AK57" i="8"/>
  <c r="AG57" i="8"/>
  <c r="AC57" i="8"/>
  <c r="Y57" i="8"/>
  <c r="U57" i="8"/>
  <c r="Q57" i="8"/>
  <c r="AK56" i="8"/>
  <c r="AG56" i="8"/>
  <c r="AC56" i="8"/>
  <c r="Y56" i="8"/>
  <c r="U56" i="8"/>
  <c r="Q56" i="8"/>
  <c r="AJ55" i="8"/>
  <c r="AF55" i="8"/>
  <c r="AB55" i="8"/>
  <c r="X55" i="8"/>
  <c r="T55" i="8"/>
  <c r="P55" i="8"/>
  <c r="AH54" i="8"/>
  <c r="AD54" i="8"/>
  <c r="Z54" i="8"/>
  <c r="V54" i="8"/>
  <c r="R54" i="8"/>
  <c r="N54" i="8"/>
  <c r="AE53" i="8"/>
  <c r="AA53" i="8"/>
  <c r="W53" i="8"/>
  <c r="S53" i="8"/>
  <c r="O53" i="8"/>
  <c r="P52" i="8"/>
  <c r="Q51" i="8"/>
  <c r="N48" i="8"/>
  <c r="I157" i="8"/>
  <c r="I161" i="8"/>
  <c r="I165" i="8"/>
  <c r="J156" i="8"/>
  <c r="J160" i="8"/>
  <c r="J164" i="8"/>
  <c r="K156" i="8"/>
  <c r="K160" i="8"/>
  <c r="K164" i="8"/>
  <c r="L157" i="8"/>
  <c r="L161" i="8"/>
  <c r="L165" i="8"/>
  <c r="M159" i="8"/>
  <c r="M163" i="8"/>
  <c r="I158" i="8"/>
  <c r="I162" i="8"/>
  <c r="J157" i="8"/>
  <c r="J161" i="8"/>
  <c r="J165" i="8"/>
  <c r="K157" i="8"/>
  <c r="K161" i="8"/>
  <c r="K165" i="8"/>
  <c r="L158" i="8"/>
  <c r="L162" i="8"/>
  <c r="M156" i="8"/>
  <c r="M160" i="8"/>
  <c r="M164" i="8"/>
  <c r="L54" i="8"/>
  <c r="J57" i="8"/>
  <c r="I48" i="8"/>
  <c r="I52" i="8"/>
  <c r="I56" i="8"/>
  <c r="J51" i="8"/>
  <c r="J55" i="8"/>
  <c r="K49" i="8"/>
  <c r="K53" i="8"/>
  <c r="K57" i="8"/>
  <c r="L48" i="8"/>
  <c r="L52" i="8"/>
  <c r="L56" i="8"/>
  <c r="M48" i="8"/>
  <c r="M52" i="8"/>
  <c r="M56" i="8"/>
  <c r="I49" i="8"/>
  <c r="I53" i="8"/>
  <c r="I57" i="8"/>
  <c r="J48" i="8"/>
  <c r="J52" i="8"/>
  <c r="J56" i="8"/>
  <c r="K50" i="8"/>
  <c r="K54" i="8"/>
  <c r="L49" i="8"/>
  <c r="L53" i="8"/>
  <c r="L57" i="8"/>
  <c r="M49" i="8"/>
  <c r="M53" i="8"/>
  <c r="M57" i="8"/>
  <c r="I51" i="8"/>
  <c r="I55" i="8"/>
  <c r="J50" i="8"/>
  <c r="J54" i="8"/>
  <c r="K48" i="8"/>
  <c r="K52" i="8"/>
  <c r="K56" i="8"/>
  <c r="L51" i="8"/>
  <c r="L55" i="8"/>
  <c r="M51" i="8"/>
  <c r="M55" i="8"/>
  <c r="AI56" i="8"/>
  <c r="AE56" i="8"/>
  <c r="AA56" i="8"/>
  <c r="W56" i="8"/>
  <c r="S56" i="8"/>
  <c r="O56" i="8"/>
  <c r="AH55" i="8"/>
  <c r="AD55" i="8"/>
  <c r="Z55" i="8"/>
  <c r="V55" i="8"/>
  <c r="R55" i="8"/>
  <c r="N55" i="8"/>
  <c r="AF54" i="8"/>
  <c r="AB54" i="8"/>
  <c r="X54" i="8"/>
  <c r="T54" i="8"/>
  <c r="P54" i="8"/>
  <c r="AG53" i="8"/>
  <c r="AC53" i="8"/>
  <c r="Y53" i="8"/>
  <c r="U53" i="8"/>
  <c r="Q53" i="8"/>
  <c r="R52" i="8"/>
  <c r="N52" i="8"/>
  <c r="O51" i="8"/>
  <c r="O50" i="8"/>
  <c r="N49" i="8"/>
  <c r="M165" i="8"/>
  <c r="M157" i="8"/>
  <c r="L163" i="8"/>
  <c r="K162" i="8"/>
  <c r="J162" i="8"/>
  <c r="I159" i="8"/>
  <c r="M54" i="8"/>
  <c r="K55" i="8"/>
  <c r="J49" i="8"/>
  <c r="I54" i="8"/>
  <c r="D515" i="8"/>
  <c r="E287" i="8"/>
  <c r="K97" i="2"/>
  <c r="L97" i="2"/>
  <c r="H30" i="8"/>
  <c r="D514" i="8"/>
  <c r="D552" i="8"/>
  <c r="D574" i="8"/>
  <c r="H231" i="8"/>
  <c r="I231" i="8"/>
  <c r="M4" i="10"/>
  <c r="L35" i="10"/>
  <c r="G231" i="8"/>
  <c r="M92" i="2"/>
  <c r="N92" i="2"/>
  <c r="E441" i="8"/>
  <c r="F281" i="8"/>
  <c r="F287" i="8"/>
  <c r="K89" i="2"/>
  <c r="L89" i="2"/>
  <c r="E387" i="8"/>
  <c r="F381" i="8"/>
  <c r="G381" i="8"/>
  <c r="H381" i="8"/>
  <c r="T6" i="2"/>
  <c r="T13" i="2"/>
  <c r="T14" i="2"/>
  <c r="N4" i="8"/>
  <c r="L91" i="2"/>
  <c r="M91" i="2"/>
  <c r="N91" i="2"/>
  <c r="H185" i="8"/>
  <c r="V6" i="2"/>
  <c r="V13" i="2"/>
  <c r="V14" i="2"/>
  <c r="P4" i="8"/>
  <c r="I381" i="8"/>
  <c r="G438" i="8"/>
  <c r="H30" i="4"/>
  <c r="H32" i="4"/>
  <c r="H115" i="4"/>
  <c r="H33" i="4"/>
  <c r="H31" i="4"/>
  <c r="W6" i="2"/>
  <c r="W13" i="2"/>
  <c r="Q3" i="8"/>
  <c r="R3" i="8"/>
  <c r="X14" i="2"/>
  <c r="R4" i="8"/>
  <c r="O3" i="8"/>
  <c r="U14" i="2"/>
  <c r="O4" i="8"/>
  <c r="C20" i="4"/>
  <c r="C34" i="4"/>
  <c r="Q14" i="2"/>
  <c r="K4" i="8"/>
  <c r="G441" i="8"/>
  <c r="G390" i="8"/>
  <c r="H82" i="8"/>
  <c r="H84" i="8"/>
  <c r="I73" i="2"/>
  <c r="J479" i="8"/>
  <c r="K479" i="8"/>
  <c r="I485" i="8"/>
  <c r="R69" i="2"/>
  <c r="F441" i="8"/>
  <c r="F390" i="8"/>
  <c r="K90" i="2"/>
  <c r="L90" i="2"/>
  <c r="J88" i="2"/>
  <c r="K88" i="2"/>
  <c r="G237" i="8"/>
  <c r="F337" i="8"/>
  <c r="G331" i="8"/>
  <c r="H331" i="8"/>
  <c r="K5" i="2"/>
  <c r="C4" i="4"/>
  <c r="R68" i="2"/>
  <c r="R73" i="2"/>
  <c r="I60" i="2"/>
  <c r="M96" i="2"/>
  <c r="N96" i="2"/>
  <c r="G281" i="8"/>
  <c r="R14" i="2"/>
  <c r="L4" i="8"/>
  <c r="H438" i="8"/>
  <c r="D5" i="4"/>
  <c r="C45" i="4"/>
  <c r="C41" i="4"/>
  <c r="C43" i="4"/>
  <c r="C71" i="4"/>
  <c r="C73" i="4"/>
  <c r="C115" i="4"/>
  <c r="D18" i="4"/>
  <c r="C74" i="4"/>
  <c r="C72" i="4"/>
  <c r="C42" i="4"/>
  <c r="C44" i="4"/>
  <c r="C70" i="4"/>
  <c r="D575" i="8"/>
  <c r="D577" i="8"/>
  <c r="D576" i="8"/>
  <c r="G32" i="8"/>
  <c r="D217" i="8"/>
  <c r="D218" i="8" s="1"/>
  <c r="M97" i="2"/>
  <c r="N97" i="2"/>
  <c r="H9" i="8"/>
  <c r="C47" i="4"/>
  <c r="D566" i="8"/>
  <c r="H237" i="8"/>
  <c r="N4" i="10"/>
  <c r="M35" i="10"/>
  <c r="C113" i="4"/>
  <c r="D16" i="4"/>
  <c r="D30" i="4"/>
  <c r="N3" i="8"/>
  <c r="N390" i="8"/>
  <c r="W14" i="2"/>
  <c r="Q4" i="8"/>
  <c r="P3" i="8"/>
  <c r="P35" i="8"/>
  <c r="V50" i="8" s="1"/>
  <c r="P14" i="2"/>
  <c r="J4" i="8"/>
  <c r="J485" i="8"/>
  <c r="K485" i="8"/>
  <c r="F387" i="8"/>
  <c r="G387" i="8"/>
  <c r="H387" i="8"/>
  <c r="Q190" i="8"/>
  <c r="X206" i="8" s="1"/>
  <c r="Q240" i="8"/>
  <c r="Q89" i="8"/>
  <c r="U105" i="8" s="1"/>
  <c r="Q290" i="8"/>
  <c r="Q390" i="8"/>
  <c r="Q143" i="8"/>
  <c r="X159" i="8" s="1"/>
  <c r="Q35" i="8"/>
  <c r="S51" i="8" s="1"/>
  <c r="Q441" i="8"/>
  <c r="Q488" i="8"/>
  <c r="Q340" i="8"/>
  <c r="N190" i="8"/>
  <c r="O203" i="8" s="1"/>
  <c r="N240" i="8"/>
  <c r="N340" i="8"/>
  <c r="N441" i="8"/>
  <c r="S454" i="8" s="1"/>
  <c r="N488" i="8"/>
  <c r="N290" i="8"/>
  <c r="N89" i="8"/>
  <c r="R102" i="8" s="1"/>
  <c r="N143" i="8"/>
  <c r="S156" i="8" s="1"/>
  <c r="P240" i="8"/>
  <c r="AQ4" i="8"/>
  <c r="Y4" i="8"/>
  <c r="AO4" i="8"/>
  <c r="AH4" i="8"/>
  <c r="W4" i="8"/>
  <c r="AW4" i="8"/>
  <c r="BK4" i="8"/>
  <c r="BB4" i="8"/>
  <c r="BA4" i="8"/>
  <c r="AJ4" i="8"/>
  <c r="AX4" i="8"/>
  <c r="AB4" i="8"/>
  <c r="AT4" i="8"/>
  <c r="BO4" i="8"/>
  <c r="BN4" i="8"/>
  <c r="T4" i="8"/>
  <c r="X4" i="8"/>
  <c r="Z4" i="8"/>
  <c r="AP4" i="8"/>
  <c r="BP4" i="8"/>
  <c r="AA4" i="8"/>
  <c r="BC4" i="8"/>
  <c r="S4" i="8"/>
  <c r="BE4" i="8"/>
  <c r="AS4" i="8"/>
  <c r="AU4" i="8"/>
  <c r="BG4" i="8"/>
  <c r="AV4" i="8"/>
  <c r="BJ4" i="8"/>
  <c r="AM4" i="8"/>
  <c r="AY4" i="8"/>
  <c r="AD4" i="8"/>
  <c r="AF4" i="8"/>
  <c r="AK4" i="8"/>
  <c r="BF4" i="8"/>
  <c r="BM4" i="8"/>
  <c r="BD4" i="8"/>
  <c r="BI4" i="8"/>
  <c r="AN4" i="8"/>
  <c r="AZ4" i="8"/>
  <c r="AG4" i="8"/>
  <c r="V4" i="8"/>
  <c r="AR4" i="8"/>
  <c r="BL4" i="8"/>
  <c r="AL4" i="8"/>
  <c r="AE4" i="8"/>
  <c r="U4" i="8"/>
  <c r="BH4" i="8"/>
  <c r="AI4" i="8"/>
  <c r="AC4" i="8"/>
  <c r="O190" i="8"/>
  <c r="S204" i="8" s="1"/>
  <c r="O240" i="8"/>
  <c r="O390" i="8"/>
  <c r="O488" i="8"/>
  <c r="O143" i="8"/>
  <c r="P157" i="8" s="1"/>
  <c r="O290" i="8"/>
  <c r="O35" i="8"/>
  <c r="AB49" i="8" s="1"/>
  <c r="O340" i="8"/>
  <c r="O441" i="8"/>
  <c r="O89" i="8"/>
  <c r="U103" i="8" s="1"/>
  <c r="AR3" i="8"/>
  <c r="AL3" i="8"/>
  <c r="AH3" i="8"/>
  <c r="R240" i="8"/>
  <c r="T3" i="8"/>
  <c r="R190" i="8"/>
  <c r="Y207" i="8" s="1"/>
  <c r="AI3" i="8"/>
  <c r="AN3" i="8"/>
  <c r="BO3" i="8"/>
  <c r="BP3" i="8"/>
  <c r="AF3" i="8"/>
  <c r="AU3" i="8"/>
  <c r="AG3" i="8"/>
  <c r="AT3" i="8"/>
  <c r="BI3" i="8"/>
  <c r="AZ3" i="8"/>
  <c r="AW3" i="8"/>
  <c r="BA3" i="8"/>
  <c r="AO3" i="8"/>
  <c r="R89" i="8"/>
  <c r="V106" i="8" s="1"/>
  <c r="BC3" i="8"/>
  <c r="AV3" i="8"/>
  <c r="AC3" i="8"/>
  <c r="BN3" i="8"/>
  <c r="AB3" i="8"/>
  <c r="X3" i="8"/>
  <c r="R143" i="8"/>
  <c r="W160" i="8" s="1"/>
  <c r="BE3" i="8"/>
  <c r="BF3" i="8"/>
  <c r="V3" i="8"/>
  <c r="R441" i="8"/>
  <c r="AY3" i="8"/>
  <c r="R390" i="8"/>
  <c r="BB3" i="8"/>
  <c r="AJ3" i="8"/>
  <c r="BM3" i="8"/>
  <c r="R35" i="8"/>
  <c r="AE52" i="8" s="1"/>
  <c r="AK3" i="8"/>
  <c r="BH3" i="8"/>
  <c r="AX3" i="8"/>
  <c r="AS3" i="8"/>
  <c r="AP3" i="8"/>
  <c r="W3" i="8"/>
  <c r="R340" i="8"/>
  <c r="BK3" i="8"/>
  <c r="AM3" i="8"/>
  <c r="BG3" i="8"/>
  <c r="BD3" i="8"/>
  <c r="BJ3" i="8"/>
  <c r="R488" i="8"/>
  <c r="Y3" i="8"/>
  <c r="AD3" i="8"/>
  <c r="S3" i="8"/>
  <c r="Z3" i="8"/>
  <c r="BL3" i="8"/>
  <c r="AA3" i="8"/>
  <c r="AE3" i="8"/>
  <c r="U3" i="8"/>
  <c r="R290" i="8"/>
  <c r="AQ3" i="8"/>
  <c r="C114" i="4"/>
  <c r="D17" i="4"/>
  <c r="D31" i="4"/>
  <c r="J390" i="8"/>
  <c r="J441" i="8"/>
  <c r="I331" i="8"/>
  <c r="S14" i="2"/>
  <c r="M4" i="8"/>
  <c r="I438" i="8"/>
  <c r="J432" i="8"/>
  <c r="H281" i="8"/>
  <c r="I281" i="8"/>
  <c r="G287" i="8"/>
  <c r="M89" i="2"/>
  <c r="N89" i="2"/>
  <c r="J93" i="2"/>
  <c r="L5" i="2"/>
  <c r="D4" i="4"/>
  <c r="G337" i="8"/>
  <c r="H337" i="8"/>
  <c r="M90" i="2"/>
  <c r="N90" i="2"/>
  <c r="L88" i="2"/>
  <c r="J94" i="2"/>
  <c r="K94" i="2"/>
  <c r="L441" i="8"/>
  <c r="L390" i="8"/>
  <c r="J231" i="8"/>
  <c r="K231" i="8"/>
  <c r="I237" i="8"/>
  <c r="L479" i="8"/>
  <c r="K441" i="8"/>
  <c r="K390" i="8"/>
  <c r="D32" i="4"/>
  <c r="D72" i="4"/>
  <c r="D44" i="4"/>
  <c r="D73" i="4"/>
  <c r="D71" i="4"/>
  <c r="D74" i="4"/>
  <c r="E5" i="4"/>
  <c r="D45" i="4"/>
  <c r="D70" i="4"/>
  <c r="C112" i="4"/>
  <c r="D15" i="4"/>
  <c r="D29" i="4"/>
  <c r="D12" i="8"/>
  <c r="E12" i="8"/>
  <c r="D8" i="8"/>
  <c r="D559" i="8"/>
  <c r="D560" i="8"/>
  <c r="D584" i="8"/>
  <c r="H32" i="8"/>
  <c r="I187" i="8"/>
  <c r="N35" i="8"/>
  <c r="V48" i="8" s="1"/>
  <c r="P488" i="8"/>
  <c r="J237" i="8"/>
  <c r="K237" i="8"/>
  <c r="H287" i="8"/>
  <c r="J281" i="8"/>
  <c r="K281" i="8"/>
  <c r="O4" i="10"/>
  <c r="N35" i="10"/>
  <c r="P143" i="8"/>
  <c r="S158" i="8" s="1"/>
  <c r="P89" i="8"/>
  <c r="U104" i="8" s="1"/>
  <c r="P190" i="8"/>
  <c r="W205" i="8" s="1"/>
  <c r="P290" i="8"/>
  <c r="P441" i="8"/>
  <c r="P390" i="8"/>
  <c r="P340" i="8"/>
  <c r="D113" i="4"/>
  <c r="E16" i="4"/>
  <c r="J381" i="8"/>
  <c r="K381" i="8"/>
  <c r="I387" i="8"/>
  <c r="I140" i="8"/>
  <c r="AC51" i="8"/>
  <c r="L94" i="2"/>
  <c r="M94" i="2"/>
  <c r="N94" i="2"/>
  <c r="J187" i="8"/>
  <c r="K187" i="8"/>
  <c r="D114" i="4"/>
  <c r="E17" i="4"/>
  <c r="E31" i="4"/>
  <c r="M5" i="2"/>
  <c r="E4" i="4"/>
  <c r="D115" i="4"/>
  <c r="E18" i="4"/>
  <c r="E32" i="4"/>
  <c r="K93" i="2"/>
  <c r="K98" i="2"/>
  <c r="J438" i="8"/>
  <c r="K432" i="8"/>
  <c r="L432" i="8"/>
  <c r="M432" i="8"/>
  <c r="J98" i="2"/>
  <c r="M390" i="8"/>
  <c r="M441" i="8"/>
  <c r="M88" i="2"/>
  <c r="L231" i="8"/>
  <c r="M479" i="8"/>
  <c r="L485" i="8"/>
  <c r="J331" i="8"/>
  <c r="K331" i="8"/>
  <c r="I337" i="8"/>
  <c r="E30" i="4"/>
  <c r="F5" i="4"/>
  <c r="E70" i="4"/>
  <c r="E74" i="4"/>
  <c r="E71" i="4"/>
  <c r="E72" i="4"/>
  <c r="E44" i="4"/>
  <c r="E73" i="4"/>
  <c r="E45" i="4"/>
  <c r="I32" i="8"/>
  <c r="D558" i="8"/>
  <c r="D567" i="8"/>
  <c r="D553" i="8"/>
  <c r="J140" i="8"/>
  <c r="F12" i="8"/>
  <c r="I287" i="8"/>
  <c r="J287" i="8"/>
  <c r="K287" i="8"/>
  <c r="P4" i="10"/>
  <c r="O35" i="10"/>
  <c r="M485" i="8"/>
  <c r="L381" i="8"/>
  <c r="J387" i="8"/>
  <c r="K387" i="8"/>
  <c r="J337" i="8"/>
  <c r="L187" i="8"/>
  <c r="M187" i="8"/>
  <c r="E115" i="4"/>
  <c r="F18" i="4"/>
  <c r="F32" i="4"/>
  <c r="K438" i="8"/>
  <c r="L438" i="8"/>
  <c r="M438" i="8"/>
  <c r="E114" i="4"/>
  <c r="F17" i="4"/>
  <c r="K337" i="8"/>
  <c r="L237" i="8"/>
  <c r="N479" i="8"/>
  <c r="N88" i="2"/>
  <c r="L93" i="2"/>
  <c r="N5" i="2"/>
  <c r="F4" i="4"/>
  <c r="E113" i="4"/>
  <c r="F16" i="4"/>
  <c r="F30" i="4"/>
  <c r="L331" i="8"/>
  <c r="N432" i="8"/>
  <c r="L281" i="8"/>
  <c r="M231" i="8"/>
  <c r="F31" i="4"/>
  <c r="F45" i="4"/>
  <c r="F74" i="4"/>
  <c r="F71" i="4"/>
  <c r="F72" i="4"/>
  <c r="G5" i="4"/>
  <c r="F44" i="4"/>
  <c r="F73" i="4"/>
  <c r="F70" i="4"/>
  <c r="G12" i="8"/>
  <c r="J32" i="8"/>
  <c r="K140" i="8"/>
  <c r="N187" i="8"/>
  <c r="R44" i="2"/>
  <c r="L488" i="8" s="1"/>
  <c r="M499" i="8" s="1"/>
  <c r="Q44" i="2"/>
  <c r="K488" i="8" s="1"/>
  <c r="P498" i="8" s="1"/>
  <c r="P44" i="2"/>
  <c r="S44" i="2"/>
  <c r="M381" i="8"/>
  <c r="N381" i="8"/>
  <c r="O381" i="8"/>
  <c r="P381" i="8"/>
  <c r="Q4" i="10"/>
  <c r="P35" i="10"/>
  <c r="F115" i="4"/>
  <c r="G18" i="4"/>
  <c r="G32" i="4"/>
  <c r="L387" i="8"/>
  <c r="M387" i="8"/>
  <c r="O40" i="2"/>
  <c r="P40" i="2"/>
  <c r="Q34" i="2"/>
  <c r="K35" i="8" s="1"/>
  <c r="R34" i="2"/>
  <c r="L35" i="8" s="1"/>
  <c r="Q40" i="2"/>
  <c r="K340" i="8" s="1"/>
  <c r="R40" i="2"/>
  <c r="L340" i="8" s="1"/>
  <c r="S40" i="2"/>
  <c r="S39" i="2"/>
  <c r="P34" i="2"/>
  <c r="Q39" i="2"/>
  <c r="K290" i="8" s="1"/>
  <c r="R39" i="2"/>
  <c r="L290" i="8" s="1"/>
  <c r="Q35" i="2"/>
  <c r="K89" i="8" s="1"/>
  <c r="N99" i="8" s="1"/>
  <c r="R36" i="2"/>
  <c r="L143" i="8" s="1"/>
  <c r="Q154" i="8" s="1"/>
  <c r="P37" i="2"/>
  <c r="Q38" i="2"/>
  <c r="K240" i="8" s="1"/>
  <c r="R35" i="2"/>
  <c r="L89" i="8" s="1"/>
  <c r="M100" i="8" s="1"/>
  <c r="P38" i="2"/>
  <c r="S38" i="2"/>
  <c r="P35" i="2"/>
  <c r="P36" i="2"/>
  <c r="R37" i="2"/>
  <c r="L190" i="8" s="1"/>
  <c r="M201" i="8" s="1"/>
  <c r="R38" i="2"/>
  <c r="L240" i="8" s="1"/>
  <c r="N79" i="2"/>
  <c r="Q36" i="2"/>
  <c r="K143" i="8" s="1"/>
  <c r="L153" i="8" s="1"/>
  <c r="Q37" i="2"/>
  <c r="K190" i="8" s="1"/>
  <c r="N200" i="8" s="1"/>
  <c r="N77" i="2"/>
  <c r="N80" i="2"/>
  <c r="N64" i="2"/>
  <c r="N78" i="2"/>
  <c r="N67" i="2"/>
  <c r="N85" i="2"/>
  <c r="S34" i="2"/>
  <c r="S36" i="2"/>
  <c r="S37" i="2"/>
  <c r="N65" i="2"/>
  <c r="N71" i="2"/>
  <c r="N72" i="2"/>
  <c r="N76" i="2"/>
  <c r="G4" i="4"/>
  <c r="H4" i="4"/>
  <c r="S35" i="2"/>
  <c r="N66" i="2"/>
  <c r="N63" i="2"/>
  <c r="N69" i="2"/>
  <c r="N68" i="2"/>
  <c r="N84" i="2"/>
  <c r="M331" i="8"/>
  <c r="N331" i="8"/>
  <c r="M281" i="8"/>
  <c r="F113" i="4"/>
  <c r="G16" i="4"/>
  <c r="G30" i="4"/>
  <c r="L98" i="2"/>
  <c r="M237" i="8"/>
  <c r="N485" i="8"/>
  <c r="N231" i="8"/>
  <c r="O231" i="8"/>
  <c r="O479" i="8"/>
  <c r="L337" i="8"/>
  <c r="N438" i="8"/>
  <c r="N82" i="2"/>
  <c r="F114" i="4"/>
  <c r="G17" i="4"/>
  <c r="L287" i="8"/>
  <c r="M287" i="8"/>
  <c r="N281" i="8"/>
  <c r="O281" i="8"/>
  <c r="M93" i="2"/>
  <c r="M98" i="2"/>
  <c r="O432" i="8"/>
  <c r="G31" i="4"/>
  <c r="G44" i="4"/>
  <c r="G71" i="4"/>
  <c r="G45" i="4"/>
  <c r="G72" i="4"/>
  <c r="G73" i="4"/>
  <c r="G74" i="4"/>
  <c r="G70" i="4"/>
  <c r="L140" i="8"/>
  <c r="K32" i="8"/>
  <c r="I86" i="8"/>
  <c r="H12" i="8"/>
  <c r="G115" i="4"/>
  <c r="M116" i="8"/>
  <c r="G84" i="4"/>
  <c r="G80" i="4"/>
  <c r="H61" i="4"/>
  <c r="H74" i="4" s="1"/>
  <c r="M337" i="8"/>
  <c r="G595" i="8"/>
  <c r="I594" i="8"/>
  <c r="E594" i="8"/>
  <c r="E595" i="8"/>
  <c r="D595" i="8"/>
  <c r="F594" i="8"/>
  <c r="F595" i="8"/>
  <c r="H594" i="8"/>
  <c r="D594" i="8"/>
  <c r="I595" i="8"/>
  <c r="H595" i="8"/>
  <c r="G594" i="8"/>
  <c r="D592" i="8"/>
  <c r="D591" i="8"/>
  <c r="D593" i="8"/>
  <c r="D596" i="8"/>
  <c r="D589" i="8"/>
  <c r="D588" i="8"/>
  <c r="D590" i="8"/>
  <c r="D587" i="8"/>
  <c r="BP26" i="8"/>
  <c r="G113" i="4"/>
  <c r="R4" i="10"/>
  <c r="Q35" i="10"/>
  <c r="N387" i="8"/>
  <c r="N237" i="8"/>
  <c r="P5" i="2"/>
  <c r="Q5" i="2"/>
  <c r="R5" i="2"/>
  <c r="S5" i="2"/>
  <c r="T5" i="2"/>
  <c r="U5" i="2"/>
  <c r="V5" i="2"/>
  <c r="W5" i="2"/>
  <c r="X5" i="2"/>
  <c r="BP595" i="8"/>
  <c r="BL595" i="8"/>
  <c r="BH595" i="8"/>
  <c r="BD595" i="8"/>
  <c r="AZ595" i="8"/>
  <c r="AV595" i="8"/>
  <c r="AR595" i="8"/>
  <c r="AN595" i="8"/>
  <c r="AJ595" i="8"/>
  <c r="AF595" i="8"/>
  <c r="AB595" i="8"/>
  <c r="X595" i="8"/>
  <c r="T595" i="8"/>
  <c r="P595" i="8"/>
  <c r="L595" i="8"/>
  <c r="BN594" i="8"/>
  <c r="BJ594" i="8"/>
  <c r="BF594" i="8"/>
  <c r="BB594" i="8"/>
  <c r="AX594" i="8"/>
  <c r="AT594" i="8"/>
  <c r="AP594" i="8"/>
  <c r="AL594" i="8"/>
  <c r="AH594" i="8"/>
  <c r="AD594" i="8"/>
  <c r="Z594" i="8"/>
  <c r="V594" i="8"/>
  <c r="R594" i="8"/>
  <c r="N594" i="8"/>
  <c r="BP593" i="8"/>
  <c r="I565" i="8"/>
  <c r="BJ595" i="8"/>
  <c r="AP595" i="8"/>
  <c r="AH595" i="8"/>
  <c r="Z595" i="8"/>
  <c r="R595" i="8"/>
  <c r="BP594" i="8"/>
  <c r="BH594" i="8"/>
  <c r="BD594" i="8"/>
  <c r="AV594" i="8"/>
  <c r="AN594" i="8"/>
  <c r="AF594" i="8"/>
  <c r="AB594" i="8"/>
  <c r="T594" i="8"/>
  <c r="J594" i="8"/>
  <c r="BO595" i="8"/>
  <c r="BK595" i="8"/>
  <c r="BG595" i="8"/>
  <c r="BC595" i="8"/>
  <c r="AY595" i="8"/>
  <c r="AU595" i="8"/>
  <c r="AQ595" i="8"/>
  <c r="AM595" i="8"/>
  <c r="AI595" i="8"/>
  <c r="AE595" i="8"/>
  <c r="AA595" i="8"/>
  <c r="W595" i="8"/>
  <c r="S595" i="8"/>
  <c r="O595" i="8"/>
  <c r="K595" i="8"/>
  <c r="BM594" i="8"/>
  <c r="BI594" i="8"/>
  <c r="BE594" i="8"/>
  <c r="BA594" i="8"/>
  <c r="AW594" i="8"/>
  <c r="AS594" i="8"/>
  <c r="AO594" i="8"/>
  <c r="AK594" i="8"/>
  <c r="AG594" i="8"/>
  <c r="AC594" i="8"/>
  <c r="Y594" i="8"/>
  <c r="U594" i="8"/>
  <c r="Q594" i="8"/>
  <c r="M594" i="8"/>
  <c r="BP592" i="8"/>
  <c r="BN595" i="8"/>
  <c r="BF595" i="8"/>
  <c r="BB595" i="8"/>
  <c r="AX595" i="8"/>
  <c r="AT595" i="8"/>
  <c r="AL595" i="8"/>
  <c r="AD595" i="8"/>
  <c r="V595" i="8"/>
  <c r="N595" i="8"/>
  <c r="BL594" i="8"/>
  <c r="AZ594" i="8"/>
  <c r="AR594" i="8"/>
  <c r="AJ594" i="8"/>
  <c r="X594" i="8"/>
  <c r="P594" i="8"/>
  <c r="L594" i="8"/>
  <c r="BM595" i="8"/>
  <c r="AW595" i="8"/>
  <c r="AG595" i="8"/>
  <c r="Q595" i="8"/>
  <c r="BG594" i="8"/>
  <c r="AQ594" i="8"/>
  <c r="AA594" i="8"/>
  <c r="K594" i="8"/>
  <c r="I564" i="8"/>
  <c r="BE595" i="8"/>
  <c r="Y595" i="8"/>
  <c r="BO594" i="8"/>
  <c r="AI594" i="8"/>
  <c r="AK595" i="8"/>
  <c r="BK594" i="8"/>
  <c r="AE594" i="8"/>
  <c r="BI595" i="8"/>
  <c r="AS595" i="8"/>
  <c r="AC595" i="8"/>
  <c r="M595" i="8"/>
  <c r="BC594" i="8"/>
  <c r="AM594" i="8"/>
  <c r="W594" i="8"/>
  <c r="AO595" i="8"/>
  <c r="AY594" i="8"/>
  <c r="S594" i="8"/>
  <c r="BA595" i="8"/>
  <c r="U595" i="8"/>
  <c r="AU594" i="8"/>
  <c r="O594" i="8"/>
  <c r="J595" i="8"/>
  <c r="N337" i="8"/>
  <c r="G86" i="4"/>
  <c r="G114" i="4"/>
  <c r="G88" i="4"/>
  <c r="O387" i="8"/>
  <c r="P387" i="8"/>
  <c r="O331" i="8"/>
  <c r="Q381" i="8"/>
  <c r="O337" i="8"/>
  <c r="O438" i="8"/>
  <c r="P479" i="8"/>
  <c r="Q479" i="8"/>
  <c r="R479" i="8"/>
  <c r="S479" i="8"/>
  <c r="T479" i="8"/>
  <c r="U479" i="8"/>
  <c r="V479" i="8"/>
  <c r="W479" i="8"/>
  <c r="S45" i="2"/>
  <c r="Q117" i="8"/>
  <c r="T117" i="8"/>
  <c r="O117" i="8"/>
  <c r="P117" i="8"/>
  <c r="R117" i="8"/>
  <c r="N117" i="8"/>
  <c r="M9" i="8"/>
  <c r="S117" i="8"/>
  <c r="O237" i="8"/>
  <c r="G81" i="4"/>
  <c r="H57" i="4"/>
  <c r="P432" i="8"/>
  <c r="Q432" i="8"/>
  <c r="R432" i="8"/>
  <c r="N287" i="8"/>
  <c r="O287" i="8"/>
  <c r="O485" i="8"/>
  <c r="P485" i="8"/>
  <c r="Q485" i="8"/>
  <c r="R485" i="8"/>
  <c r="S485" i="8"/>
  <c r="T485" i="8"/>
  <c r="U485" i="8"/>
  <c r="V485" i="8"/>
  <c r="W485" i="8"/>
  <c r="G82" i="4"/>
  <c r="G79" i="4"/>
  <c r="P281" i="8"/>
  <c r="N93" i="2"/>
  <c r="P331" i="8"/>
  <c r="Q331" i="8"/>
  <c r="R331" i="8"/>
  <c r="G78" i="4"/>
  <c r="M62" i="8"/>
  <c r="N73" i="2"/>
  <c r="P231" i="8"/>
  <c r="H44" i="4"/>
  <c r="H113" i="4"/>
  <c r="H45" i="4"/>
  <c r="H114" i="4"/>
  <c r="O187" i="8"/>
  <c r="P187" i="8"/>
  <c r="Q187" i="8"/>
  <c r="J86" i="8"/>
  <c r="J12" i="8"/>
  <c r="I12" i="8"/>
  <c r="M140" i="8"/>
  <c r="L32" i="8"/>
  <c r="C116" i="4"/>
  <c r="D19" i="4"/>
  <c r="C48" i="4"/>
  <c r="D597" i="8"/>
  <c r="X479" i="8"/>
  <c r="Y479" i="8"/>
  <c r="Z479" i="8"/>
  <c r="AA479" i="8"/>
  <c r="AB479" i="8"/>
  <c r="AC479" i="8"/>
  <c r="AD479" i="8"/>
  <c r="AE479" i="8"/>
  <c r="AF479" i="8"/>
  <c r="AG479" i="8"/>
  <c r="AH479" i="8"/>
  <c r="AI479" i="8"/>
  <c r="AJ479" i="8"/>
  <c r="AK479" i="8"/>
  <c r="AL479" i="8"/>
  <c r="AM479" i="8"/>
  <c r="AN479" i="8"/>
  <c r="AO479" i="8"/>
  <c r="AP479" i="8"/>
  <c r="AQ479" i="8"/>
  <c r="AR479" i="8"/>
  <c r="AS479" i="8"/>
  <c r="AT479" i="8"/>
  <c r="AU479" i="8"/>
  <c r="AV479" i="8"/>
  <c r="AW479" i="8"/>
  <c r="AX479" i="8"/>
  <c r="AY479" i="8"/>
  <c r="AZ479" i="8"/>
  <c r="BA479" i="8"/>
  <c r="BB479" i="8"/>
  <c r="BC479" i="8"/>
  <c r="BD479" i="8"/>
  <c r="BE479" i="8"/>
  <c r="BF479" i="8"/>
  <c r="BG479" i="8"/>
  <c r="BH479" i="8"/>
  <c r="BI479" i="8"/>
  <c r="BJ479" i="8"/>
  <c r="BK479" i="8"/>
  <c r="BL479" i="8"/>
  <c r="BM479" i="8"/>
  <c r="BN479" i="8"/>
  <c r="BO479" i="8"/>
  <c r="BP479" i="8"/>
  <c r="S4" i="10"/>
  <c r="R35" i="10"/>
  <c r="R381" i="8"/>
  <c r="S381" i="8"/>
  <c r="T381" i="8"/>
  <c r="U381" i="8"/>
  <c r="V381" i="8"/>
  <c r="W381" i="8"/>
  <c r="X381" i="8"/>
  <c r="Y381" i="8"/>
  <c r="Z381" i="8"/>
  <c r="AA381" i="8"/>
  <c r="AB381" i="8"/>
  <c r="AC381" i="8"/>
  <c r="AD381" i="8"/>
  <c r="AE381" i="8"/>
  <c r="AF381" i="8"/>
  <c r="AG381" i="8"/>
  <c r="AH381" i="8"/>
  <c r="AI381" i="8"/>
  <c r="AJ381" i="8"/>
  <c r="AK381" i="8"/>
  <c r="AL381" i="8"/>
  <c r="AM381" i="8"/>
  <c r="AN381" i="8"/>
  <c r="AO381" i="8"/>
  <c r="AP381" i="8"/>
  <c r="AQ381" i="8"/>
  <c r="AR381" i="8"/>
  <c r="AS381" i="8"/>
  <c r="AT381" i="8"/>
  <c r="AU381" i="8"/>
  <c r="AV381" i="8"/>
  <c r="AW381" i="8"/>
  <c r="AX381" i="8"/>
  <c r="AY381" i="8"/>
  <c r="AZ381" i="8"/>
  <c r="BA381" i="8"/>
  <c r="BB381" i="8"/>
  <c r="BC381" i="8"/>
  <c r="BD381" i="8"/>
  <c r="BE381" i="8"/>
  <c r="BF381" i="8"/>
  <c r="BG381" i="8"/>
  <c r="BH381" i="8"/>
  <c r="BI381" i="8"/>
  <c r="BJ381" i="8"/>
  <c r="BK381" i="8"/>
  <c r="BL381" i="8"/>
  <c r="BM381" i="8"/>
  <c r="BN381" i="8"/>
  <c r="BO381" i="8"/>
  <c r="BP381" i="8"/>
  <c r="Q387" i="8"/>
  <c r="U117" i="8"/>
  <c r="V117" i="8"/>
  <c r="P438" i="8"/>
  <c r="Q438" i="8"/>
  <c r="R438" i="8"/>
  <c r="K86" i="8"/>
  <c r="K12" i="8"/>
  <c r="O63" i="8"/>
  <c r="Q63" i="8"/>
  <c r="Y63" i="8"/>
  <c r="V63" i="8"/>
  <c r="AA63" i="8"/>
  <c r="R63" i="8"/>
  <c r="X63" i="8"/>
  <c r="W63" i="8"/>
  <c r="P63" i="8"/>
  <c r="AB63" i="8"/>
  <c r="S63" i="8"/>
  <c r="U63" i="8"/>
  <c r="Z63" i="8"/>
  <c r="N63" i="8"/>
  <c r="T63" i="8"/>
  <c r="P237" i="8"/>
  <c r="Q281" i="8"/>
  <c r="Q231" i="8"/>
  <c r="R231" i="8"/>
  <c r="P337" i="8"/>
  <c r="Q337" i="8"/>
  <c r="R337" i="8"/>
  <c r="S432" i="8"/>
  <c r="N81" i="2"/>
  <c r="N98" i="2"/>
  <c r="N99" i="2"/>
  <c r="P287" i="8"/>
  <c r="R187" i="8"/>
  <c r="S187" i="8"/>
  <c r="N140" i="8"/>
  <c r="O140" i="8"/>
  <c r="M32" i="8"/>
  <c r="S331" i="8"/>
  <c r="T331" i="8"/>
  <c r="U331" i="8"/>
  <c r="V331" i="8"/>
  <c r="W331" i="8"/>
  <c r="X331" i="8"/>
  <c r="Y331" i="8"/>
  <c r="Z331" i="8"/>
  <c r="AA331" i="8"/>
  <c r="AB331" i="8"/>
  <c r="AC331" i="8"/>
  <c r="AD331" i="8"/>
  <c r="AE331" i="8"/>
  <c r="AF331" i="8"/>
  <c r="AG331" i="8"/>
  <c r="AH331" i="8"/>
  <c r="AI331" i="8"/>
  <c r="AJ331" i="8"/>
  <c r="AK331" i="8"/>
  <c r="AL331" i="8"/>
  <c r="AM331" i="8"/>
  <c r="AN331" i="8"/>
  <c r="AO331" i="8"/>
  <c r="AP331" i="8"/>
  <c r="AQ331" i="8"/>
  <c r="AR331" i="8"/>
  <c r="AS331" i="8"/>
  <c r="AT331" i="8"/>
  <c r="AU331" i="8"/>
  <c r="AV331" i="8"/>
  <c r="AW331" i="8"/>
  <c r="AX331" i="8"/>
  <c r="AY331" i="8"/>
  <c r="AZ331" i="8"/>
  <c r="BA331" i="8"/>
  <c r="BB331" i="8"/>
  <c r="BC331" i="8"/>
  <c r="BD331" i="8"/>
  <c r="BE331" i="8"/>
  <c r="BF331" i="8"/>
  <c r="BG331" i="8"/>
  <c r="BH331" i="8"/>
  <c r="BI331" i="8"/>
  <c r="BJ331" i="8"/>
  <c r="BK331" i="8"/>
  <c r="BL331" i="8"/>
  <c r="BM331" i="8"/>
  <c r="BN331" i="8"/>
  <c r="BO331" i="8"/>
  <c r="BP331" i="8"/>
  <c r="D33" i="4"/>
  <c r="X485" i="8"/>
  <c r="Y485" i="8"/>
  <c r="Z485" i="8"/>
  <c r="AA485" i="8"/>
  <c r="AB485" i="8"/>
  <c r="AC485" i="8"/>
  <c r="AD485" i="8"/>
  <c r="AE485" i="8"/>
  <c r="AF485" i="8"/>
  <c r="AG485" i="8"/>
  <c r="AH485" i="8"/>
  <c r="AI485" i="8"/>
  <c r="AJ485" i="8"/>
  <c r="AK485" i="8"/>
  <c r="AL485" i="8"/>
  <c r="AM485" i="8"/>
  <c r="AN485" i="8"/>
  <c r="AO485" i="8"/>
  <c r="AP485" i="8"/>
  <c r="AQ485" i="8"/>
  <c r="AR485" i="8"/>
  <c r="AS485" i="8"/>
  <c r="AT485" i="8"/>
  <c r="AU485" i="8"/>
  <c r="AV485" i="8"/>
  <c r="AW485" i="8"/>
  <c r="AX485" i="8"/>
  <c r="AY485" i="8"/>
  <c r="AZ485" i="8"/>
  <c r="BA485" i="8"/>
  <c r="BB485" i="8"/>
  <c r="BC485" i="8"/>
  <c r="BD485" i="8"/>
  <c r="BE485" i="8"/>
  <c r="BF485" i="8"/>
  <c r="BG485" i="8"/>
  <c r="BH485" i="8"/>
  <c r="BI485" i="8"/>
  <c r="BJ485" i="8"/>
  <c r="BK485" i="8"/>
  <c r="BL485" i="8"/>
  <c r="BM485" i="8"/>
  <c r="BN485" i="8"/>
  <c r="BO485" i="8"/>
  <c r="BP485" i="8"/>
  <c r="R387" i="8"/>
  <c r="P140" i="8"/>
  <c r="AC63" i="8"/>
  <c r="AD63" i="8"/>
  <c r="AE63" i="8"/>
  <c r="T4" i="10"/>
  <c r="S35" i="10"/>
  <c r="S387" i="8"/>
  <c r="T387" i="8"/>
  <c r="U387" i="8"/>
  <c r="V387" i="8"/>
  <c r="W387" i="8"/>
  <c r="X387" i="8"/>
  <c r="Y387" i="8"/>
  <c r="Z387" i="8"/>
  <c r="AA387" i="8"/>
  <c r="AB387" i="8"/>
  <c r="AC387" i="8"/>
  <c r="AD387" i="8"/>
  <c r="AE387" i="8"/>
  <c r="AF387" i="8"/>
  <c r="AG387" i="8"/>
  <c r="AH387" i="8"/>
  <c r="AI387" i="8"/>
  <c r="AJ387" i="8"/>
  <c r="AK387" i="8"/>
  <c r="AL387" i="8"/>
  <c r="AM387" i="8"/>
  <c r="AN387" i="8"/>
  <c r="AO387" i="8"/>
  <c r="AP387" i="8"/>
  <c r="AQ387" i="8"/>
  <c r="AR387" i="8"/>
  <c r="AS387" i="8"/>
  <c r="AT387" i="8"/>
  <c r="AU387" i="8"/>
  <c r="AV387" i="8"/>
  <c r="AW387" i="8"/>
  <c r="AX387" i="8"/>
  <c r="AY387" i="8"/>
  <c r="AZ387" i="8"/>
  <c r="BA387" i="8"/>
  <c r="BB387" i="8"/>
  <c r="BC387" i="8"/>
  <c r="BD387" i="8"/>
  <c r="BE387" i="8"/>
  <c r="BF387" i="8"/>
  <c r="BG387" i="8"/>
  <c r="BH387" i="8"/>
  <c r="BI387" i="8"/>
  <c r="BJ387" i="8"/>
  <c r="BK387" i="8"/>
  <c r="BL387" i="8"/>
  <c r="BM387" i="8"/>
  <c r="BN387" i="8"/>
  <c r="BO387" i="8"/>
  <c r="BP387" i="8"/>
  <c r="Q287" i="8"/>
  <c r="R281" i="8"/>
  <c r="S281" i="8"/>
  <c r="T281" i="8"/>
  <c r="U281" i="8"/>
  <c r="V281" i="8"/>
  <c r="W281" i="8"/>
  <c r="X281" i="8"/>
  <c r="Y281" i="8"/>
  <c r="Z281" i="8"/>
  <c r="AA281" i="8"/>
  <c r="AB281" i="8"/>
  <c r="AC281" i="8"/>
  <c r="AD281" i="8"/>
  <c r="AE281" i="8"/>
  <c r="AF281" i="8"/>
  <c r="AG281" i="8"/>
  <c r="AH281" i="8"/>
  <c r="AI281" i="8"/>
  <c r="AJ281" i="8"/>
  <c r="AK281" i="8"/>
  <c r="AL281" i="8"/>
  <c r="AM281" i="8"/>
  <c r="AN281" i="8"/>
  <c r="AO281" i="8"/>
  <c r="AP281" i="8"/>
  <c r="AQ281" i="8"/>
  <c r="AR281" i="8"/>
  <c r="AS281" i="8"/>
  <c r="AT281" i="8"/>
  <c r="AU281" i="8"/>
  <c r="AV281" i="8"/>
  <c r="AW281" i="8"/>
  <c r="AX281" i="8"/>
  <c r="AY281" i="8"/>
  <c r="AZ281" i="8"/>
  <c r="BA281" i="8"/>
  <c r="BB281" i="8"/>
  <c r="BC281" i="8"/>
  <c r="BD281" i="8"/>
  <c r="BE281" i="8"/>
  <c r="BF281" i="8"/>
  <c r="BG281" i="8"/>
  <c r="BH281" i="8"/>
  <c r="BI281" i="8"/>
  <c r="BJ281" i="8"/>
  <c r="BK281" i="8"/>
  <c r="BL281" i="8"/>
  <c r="BM281" i="8"/>
  <c r="BN281" i="8"/>
  <c r="BO281" i="8"/>
  <c r="BP281" i="8"/>
  <c r="S231" i="8"/>
  <c r="W117" i="8"/>
  <c r="L86" i="8"/>
  <c r="L12" i="8"/>
  <c r="T432" i="8"/>
  <c r="U432" i="8"/>
  <c r="V432" i="8"/>
  <c r="W432" i="8"/>
  <c r="X432" i="8"/>
  <c r="Y432" i="8"/>
  <c r="Z432" i="8"/>
  <c r="AA432" i="8"/>
  <c r="AB432" i="8"/>
  <c r="AC432" i="8"/>
  <c r="AD432" i="8"/>
  <c r="AE432" i="8"/>
  <c r="AF432" i="8"/>
  <c r="AG432" i="8"/>
  <c r="AH432" i="8"/>
  <c r="AI432" i="8"/>
  <c r="AJ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G83" i="4"/>
  <c r="G89" i="4"/>
  <c r="N86" i="2"/>
  <c r="N100" i="2"/>
  <c r="T231" i="8"/>
  <c r="S438" i="8"/>
  <c r="Q237" i="8"/>
  <c r="R237" i="8"/>
  <c r="S237" i="8"/>
  <c r="N32" i="8"/>
  <c r="Q140" i="8"/>
  <c r="T187" i="8"/>
  <c r="U187" i="8"/>
  <c r="S337" i="8"/>
  <c r="T337" i="8"/>
  <c r="U337" i="8"/>
  <c r="V337" i="8"/>
  <c r="W337" i="8"/>
  <c r="X337" i="8"/>
  <c r="Y337" i="8"/>
  <c r="Z337" i="8"/>
  <c r="AA337" i="8"/>
  <c r="AB337" i="8"/>
  <c r="AC337" i="8"/>
  <c r="AD337" i="8"/>
  <c r="AE337" i="8"/>
  <c r="AF337" i="8"/>
  <c r="AG337" i="8"/>
  <c r="AH337" i="8"/>
  <c r="AI337" i="8"/>
  <c r="AJ337" i="8"/>
  <c r="AK337" i="8"/>
  <c r="AL337" i="8"/>
  <c r="AM337" i="8"/>
  <c r="AN337" i="8"/>
  <c r="AO337" i="8"/>
  <c r="AP337" i="8"/>
  <c r="AQ337" i="8"/>
  <c r="AR337" i="8"/>
  <c r="AS337" i="8"/>
  <c r="AT337" i="8"/>
  <c r="AU337" i="8"/>
  <c r="AV337" i="8"/>
  <c r="AW337" i="8"/>
  <c r="AX337" i="8"/>
  <c r="AY337" i="8"/>
  <c r="AZ337" i="8"/>
  <c r="BA337" i="8"/>
  <c r="BB337" i="8"/>
  <c r="BC337" i="8"/>
  <c r="BD337" i="8"/>
  <c r="BE337" i="8"/>
  <c r="BF337" i="8"/>
  <c r="BG337" i="8"/>
  <c r="BH337" i="8"/>
  <c r="BI337" i="8"/>
  <c r="BJ337" i="8"/>
  <c r="BK337" i="8"/>
  <c r="BL337" i="8"/>
  <c r="BM337" i="8"/>
  <c r="BN337" i="8"/>
  <c r="BO337" i="8"/>
  <c r="BP337" i="8"/>
  <c r="T438" i="8"/>
  <c r="U438" i="8"/>
  <c r="V438" i="8"/>
  <c r="W438" i="8"/>
  <c r="M86" i="8"/>
  <c r="N86" i="8"/>
  <c r="O86" i="8"/>
  <c r="P86" i="8"/>
  <c r="U4" i="10"/>
  <c r="T35" i="10"/>
  <c r="R287" i="8"/>
  <c r="S287" i="8"/>
  <c r="V187" i="8"/>
  <c r="M12" i="8"/>
  <c r="X117" i="8"/>
  <c r="Y117" i="8"/>
  <c r="Z117" i="8"/>
  <c r="AF63" i="8"/>
  <c r="AG63" i="8"/>
  <c r="X438" i="8"/>
  <c r="Y438" i="8"/>
  <c r="Z438" i="8"/>
  <c r="AA438" i="8"/>
  <c r="AB438" i="8"/>
  <c r="AC438" i="8"/>
  <c r="AD438" i="8"/>
  <c r="AE438" i="8"/>
  <c r="AF438" i="8"/>
  <c r="AG438" i="8"/>
  <c r="AH438" i="8"/>
  <c r="AI438" i="8"/>
  <c r="AJ438" i="8"/>
  <c r="AK438" i="8"/>
  <c r="AL438" i="8"/>
  <c r="AM438" i="8"/>
  <c r="AN438" i="8"/>
  <c r="AO438" i="8"/>
  <c r="AP438" i="8"/>
  <c r="AQ438" i="8"/>
  <c r="AR438" i="8"/>
  <c r="AS438" i="8"/>
  <c r="AT438" i="8"/>
  <c r="AU438" i="8"/>
  <c r="AV438" i="8"/>
  <c r="AW438" i="8"/>
  <c r="AX438" i="8"/>
  <c r="AY438" i="8"/>
  <c r="AZ438" i="8"/>
  <c r="BA438" i="8"/>
  <c r="BB438" i="8"/>
  <c r="BC438" i="8"/>
  <c r="BD438" i="8"/>
  <c r="BE438" i="8"/>
  <c r="BF438" i="8"/>
  <c r="BG438" i="8"/>
  <c r="BH438" i="8"/>
  <c r="BI438" i="8"/>
  <c r="BJ438" i="8"/>
  <c r="BK438" i="8"/>
  <c r="BL438" i="8"/>
  <c r="BM438" i="8"/>
  <c r="BN438" i="8"/>
  <c r="BO438" i="8"/>
  <c r="BP438" i="8"/>
  <c r="T237" i="8"/>
  <c r="U231" i="8"/>
  <c r="T287" i="8"/>
  <c r="U287" i="8"/>
  <c r="V287" i="8"/>
  <c r="W287" i="8"/>
  <c r="X287" i="8"/>
  <c r="Y287" i="8"/>
  <c r="Z287" i="8"/>
  <c r="AA287" i="8"/>
  <c r="AB287" i="8"/>
  <c r="AC287" i="8"/>
  <c r="AD287" i="8"/>
  <c r="AE287" i="8"/>
  <c r="AF287" i="8"/>
  <c r="AG287" i="8"/>
  <c r="AH287" i="8"/>
  <c r="AI287" i="8"/>
  <c r="AJ287" i="8"/>
  <c r="AK287" i="8"/>
  <c r="AL287" i="8"/>
  <c r="AM287" i="8"/>
  <c r="AN287" i="8"/>
  <c r="AO287" i="8"/>
  <c r="AP287" i="8"/>
  <c r="AQ287" i="8"/>
  <c r="AR287" i="8"/>
  <c r="AS287" i="8"/>
  <c r="AT287" i="8"/>
  <c r="AU287" i="8"/>
  <c r="AV287" i="8"/>
  <c r="AW287" i="8"/>
  <c r="AX287" i="8"/>
  <c r="AY287" i="8"/>
  <c r="AZ287" i="8"/>
  <c r="BA287" i="8"/>
  <c r="BB287" i="8"/>
  <c r="BC287" i="8"/>
  <c r="BD287" i="8"/>
  <c r="BE287" i="8"/>
  <c r="BF287" i="8"/>
  <c r="BG287" i="8"/>
  <c r="BH287" i="8"/>
  <c r="BI287" i="8"/>
  <c r="BJ287" i="8"/>
  <c r="BK287" i="8"/>
  <c r="BL287" i="8"/>
  <c r="BM287" i="8"/>
  <c r="BN287" i="8"/>
  <c r="BO287" i="8"/>
  <c r="BP287" i="8"/>
  <c r="O32" i="8"/>
  <c r="N12" i="8"/>
  <c r="R140" i="8"/>
  <c r="U237" i="8"/>
  <c r="Q86" i="8"/>
  <c r="V4" i="10"/>
  <c r="U35" i="10"/>
  <c r="AA117" i="8"/>
  <c r="AB117" i="8"/>
  <c r="AC117" i="8"/>
  <c r="AD117" i="8"/>
  <c r="AE117" i="8"/>
  <c r="AF117" i="8"/>
  <c r="AH63" i="8"/>
  <c r="V231" i="8"/>
  <c r="V237" i="8"/>
  <c r="O12" i="8"/>
  <c r="P32" i="8"/>
  <c r="W187" i="8"/>
  <c r="X187" i="8"/>
  <c r="Y187" i="8"/>
  <c r="Z187" i="8"/>
  <c r="AA187" i="8"/>
  <c r="AB187" i="8"/>
  <c r="AC187" i="8"/>
  <c r="AD187" i="8"/>
  <c r="AE187" i="8"/>
  <c r="AF187" i="8"/>
  <c r="AG187" i="8"/>
  <c r="AH187" i="8"/>
  <c r="AI187" i="8"/>
  <c r="AJ187" i="8"/>
  <c r="AK187" i="8"/>
  <c r="AL187" i="8"/>
  <c r="AM187" i="8"/>
  <c r="AN187" i="8"/>
  <c r="AO187" i="8"/>
  <c r="AP187" i="8"/>
  <c r="AQ187" i="8"/>
  <c r="AR187" i="8"/>
  <c r="AS187" i="8"/>
  <c r="AT187" i="8"/>
  <c r="AU187" i="8"/>
  <c r="AV187" i="8"/>
  <c r="AW187" i="8"/>
  <c r="AX187" i="8"/>
  <c r="AY187" i="8"/>
  <c r="AZ187" i="8"/>
  <c r="BA187" i="8"/>
  <c r="BB187" i="8"/>
  <c r="BC187" i="8"/>
  <c r="BD187" i="8"/>
  <c r="BE187" i="8"/>
  <c r="BF187" i="8"/>
  <c r="BG187" i="8"/>
  <c r="BH187" i="8"/>
  <c r="BI187" i="8"/>
  <c r="BJ187" i="8"/>
  <c r="S140" i="8"/>
  <c r="BP181" i="8"/>
  <c r="R86" i="8"/>
  <c r="W4" i="10"/>
  <c r="V35" i="10"/>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AI63" i="8"/>
  <c r="AJ63" i="8"/>
  <c r="S86" i="8"/>
  <c r="T86" i="8"/>
  <c r="W231" i="8"/>
  <c r="X231" i="8"/>
  <c r="W237" i="8"/>
  <c r="Q32" i="8"/>
  <c r="P12" i="8"/>
  <c r="BK187" i="8"/>
  <c r="BL187" i="8"/>
  <c r="BM187" i="8"/>
  <c r="BN187" i="8"/>
  <c r="BO187" i="8"/>
  <c r="BP187" i="8"/>
  <c r="AK63" i="8"/>
  <c r="AL63" i="8"/>
  <c r="AM63" i="8"/>
  <c r="AN63" i="8"/>
  <c r="AO63" i="8"/>
  <c r="X4" i="10"/>
  <c r="W35" i="10"/>
  <c r="X237" i="8"/>
  <c r="Y231" i="8"/>
  <c r="Z231" i="8"/>
  <c r="U86" i="8"/>
  <c r="V86" i="8"/>
  <c r="AP63" i="8"/>
  <c r="AQ63" i="8"/>
  <c r="AR63" i="8"/>
  <c r="AA231" i="8"/>
  <c r="AB231" i="8"/>
  <c r="AC231" i="8"/>
  <c r="AD231" i="8"/>
  <c r="AE231" i="8"/>
  <c r="AF231" i="8"/>
  <c r="AG231" i="8"/>
  <c r="AH231" i="8"/>
  <c r="AI231" i="8"/>
  <c r="AJ231" i="8"/>
  <c r="AK231" i="8"/>
  <c r="AL231" i="8"/>
  <c r="AM231" i="8"/>
  <c r="AN231" i="8"/>
  <c r="AO231" i="8"/>
  <c r="AP231" i="8"/>
  <c r="AQ231" i="8"/>
  <c r="AR231" i="8"/>
  <c r="AS231" i="8"/>
  <c r="AT231" i="8"/>
  <c r="AU231" i="8"/>
  <c r="AV231" i="8"/>
  <c r="AW231" i="8"/>
  <c r="AX231" i="8"/>
  <c r="AY231" i="8"/>
  <c r="AZ231" i="8"/>
  <c r="BA231" i="8"/>
  <c r="BB231" i="8"/>
  <c r="BC231" i="8"/>
  <c r="BD231" i="8"/>
  <c r="BE231" i="8"/>
  <c r="BF231" i="8"/>
  <c r="BG231" i="8"/>
  <c r="BH231" i="8"/>
  <c r="BI231" i="8"/>
  <c r="BJ231" i="8"/>
  <c r="BK231" i="8"/>
  <c r="BL231" i="8"/>
  <c r="BM231" i="8"/>
  <c r="BN231" i="8"/>
  <c r="BO231" i="8"/>
  <c r="BP231" i="8"/>
  <c r="Q12" i="8"/>
  <c r="R32" i="8"/>
  <c r="T140" i="8"/>
  <c r="W86" i="8"/>
  <c r="X86" i="8"/>
  <c r="AS63" i="8"/>
  <c r="AT63" i="8"/>
  <c r="AU63" i="8"/>
  <c r="AV63" i="8"/>
  <c r="AW63" i="8"/>
  <c r="AX63" i="8"/>
  <c r="AY63" i="8"/>
  <c r="AZ63" i="8"/>
  <c r="BA63" i="8"/>
  <c r="BB63" i="8"/>
  <c r="BC63" i="8"/>
  <c r="BD63" i="8"/>
  <c r="BE63" i="8"/>
  <c r="BF63" i="8"/>
  <c r="BG63" i="8"/>
  <c r="BH63" i="8"/>
  <c r="BI63" i="8"/>
  <c r="BJ63" i="8"/>
  <c r="BK63" i="8"/>
  <c r="BL63" i="8"/>
  <c r="BM63" i="8"/>
  <c r="BN63" i="8"/>
  <c r="BO63" i="8"/>
  <c r="BP63" i="8"/>
  <c r="Y4" i="10"/>
  <c r="X35" i="10"/>
  <c r="Y237" i="8"/>
  <c r="Z237" i="8"/>
  <c r="AA237" i="8"/>
  <c r="AB237" i="8"/>
  <c r="AC237" i="8"/>
  <c r="AD237" i="8"/>
  <c r="AE237" i="8"/>
  <c r="AF237" i="8"/>
  <c r="AG237" i="8"/>
  <c r="AH237" i="8"/>
  <c r="AI237" i="8"/>
  <c r="AJ237" i="8"/>
  <c r="AK237" i="8"/>
  <c r="AL237" i="8"/>
  <c r="AM237" i="8"/>
  <c r="AN237" i="8"/>
  <c r="AO237" i="8"/>
  <c r="AP237" i="8"/>
  <c r="AQ237" i="8"/>
  <c r="AR237" i="8"/>
  <c r="AS237" i="8"/>
  <c r="AT237" i="8"/>
  <c r="AU237" i="8"/>
  <c r="AV237" i="8"/>
  <c r="AW237" i="8"/>
  <c r="AX237" i="8"/>
  <c r="AY237" i="8"/>
  <c r="AZ237" i="8"/>
  <c r="BA237" i="8"/>
  <c r="BB237" i="8"/>
  <c r="BC237" i="8"/>
  <c r="BD237" i="8"/>
  <c r="BE237" i="8"/>
  <c r="BF237" i="8"/>
  <c r="BG237" i="8"/>
  <c r="BH237" i="8"/>
  <c r="BI237" i="8"/>
  <c r="BJ237" i="8"/>
  <c r="BK237" i="8"/>
  <c r="BL237" i="8"/>
  <c r="BM237" i="8"/>
  <c r="BN237" i="8"/>
  <c r="BO237" i="8"/>
  <c r="BP237" i="8"/>
  <c r="U140" i="8"/>
  <c r="S32" i="8"/>
  <c r="R12" i="8"/>
  <c r="Y86" i="8"/>
  <c r="Z86" i="8"/>
  <c r="BP80" i="8"/>
  <c r="Z4" i="10"/>
  <c r="Y35" i="10"/>
  <c r="S12" i="8"/>
  <c r="T32"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BA86" i="8"/>
  <c r="BB86" i="8"/>
  <c r="BC86" i="8"/>
  <c r="BD86" i="8"/>
  <c r="BE86" i="8"/>
  <c r="BF86" i="8"/>
  <c r="BG86" i="8"/>
  <c r="BH86" i="8"/>
  <c r="BI86" i="8"/>
  <c r="BJ86" i="8"/>
  <c r="BK86" i="8"/>
  <c r="BL86" i="8"/>
  <c r="BM86" i="8"/>
  <c r="BN86" i="8"/>
  <c r="BO86" i="8"/>
  <c r="BP86" i="8"/>
  <c r="V140" i="8"/>
  <c r="AA4" i="10"/>
  <c r="Z35" i="10"/>
  <c r="W140" i="8"/>
  <c r="X140" i="8"/>
  <c r="Y140" i="8"/>
  <c r="BP134" i="8"/>
  <c r="T12" i="8"/>
  <c r="U32" i="8"/>
  <c r="AB4" i="10"/>
  <c r="AA35" i="10"/>
  <c r="Z140" i="8"/>
  <c r="AA140" i="8"/>
  <c r="AB140" i="8"/>
  <c r="AC140" i="8"/>
  <c r="AD140" i="8"/>
  <c r="AE140" i="8"/>
  <c r="AF140" i="8"/>
  <c r="AG140" i="8"/>
  <c r="AH140" i="8"/>
  <c r="AI140" i="8"/>
  <c r="AJ140" i="8"/>
  <c r="AK140" i="8"/>
  <c r="AL140" i="8"/>
  <c r="AM140" i="8"/>
  <c r="AN140" i="8"/>
  <c r="AO140" i="8"/>
  <c r="AP140" i="8"/>
  <c r="AQ140" i="8"/>
  <c r="AR140" i="8"/>
  <c r="AS140" i="8"/>
  <c r="AT140" i="8"/>
  <c r="AU140" i="8"/>
  <c r="AV140" i="8"/>
  <c r="AW140" i="8"/>
  <c r="AX140" i="8"/>
  <c r="AY140" i="8"/>
  <c r="AZ140" i="8"/>
  <c r="BA140" i="8"/>
  <c r="BB140" i="8"/>
  <c r="BC140" i="8"/>
  <c r="BD140" i="8"/>
  <c r="BE140" i="8"/>
  <c r="BF140" i="8"/>
  <c r="BG140" i="8"/>
  <c r="BH140" i="8"/>
  <c r="BI140" i="8"/>
  <c r="BJ140" i="8"/>
  <c r="BK140" i="8"/>
  <c r="BL140" i="8"/>
  <c r="BM140" i="8"/>
  <c r="BN140" i="8"/>
  <c r="BO140" i="8"/>
  <c r="BP140" i="8"/>
  <c r="U12" i="8"/>
  <c r="V32" i="8"/>
  <c r="AC4" i="10"/>
  <c r="AB35" i="10"/>
  <c r="V12" i="8"/>
  <c r="W32" i="8"/>
  <c r="AD4" i="10"/>
  <c r="AC35" i="10"/>
  <c r="W12" i="8"/>
  <c r="X32" i="8"/>
  <c r="AE4" i="10"/>
  <c r="AD35" i="10"/>
  <c r="Y32" i="8"/>
  <c r="X12" i="8"/>
  <c r="AF4" i="10"/>
  <c r="AE35" i="10"/>
  <c r="Y12" i="8"/>
  <c r="Z32" i="8"/>
  <c r="AF35" i="10"/>
  <c r="AG4" i="10"/>
  <c r="AA32" i="8"/>
  <c r="Z12" i="8"/>
  <c r="AH4" i="10"/>
  <c r="AG35" i="10"/>
  <c r="AA12" i="8"/>
  <c r="AB32" i="8"/>
  <c r="AH35" i="10"/>
  <c r="AI4" i="10"/>
  <c r="AC32" i="8"/>
  <c r="AB12" i="8"/>
  <c r="AJ4" i="10"/>
  <c r="AI35" i="10"/>
  <c r="AD32" i="8"/>
  <c r="AC12" i="8"/>
  <c r="AJ35" i="10"/>
  <c r="AK4" i="10"/>
  <c r="AD12" i="8"/>
  <c r="AE32" i="8"/>
  <c r="AL4" i="10"/>
  <c r="AK35" i="10"/>
  <c r="AF32" i="8"/>
  <c r="AE12" i="8"/>
  <c r="AL35" i="10"/>
  <c r="AM4" i="10"/>
  <c r="AG32" i="8"/>
  <c r="AF12" i="8"/>
  <c r="AN4" i="10"/>
  <c r="AM35" i="10"/>
  <c r="AG12" i="8"/>
  <c r="AH32" i="8"/>
  <c r="AO4" i="10"/>
  <c r="AN35" i="10"/>
  <c r="AI32" i="8"/>
  <c r="AH12" i="8"/>
  <c r="AP4" i="10"/>
  <c r="AO35" i="10"/>
  <c r="AI12" i="8"/>
  <c r="AJ32" i="8"/>
  <c r="AP35" i="10"/>
  <c r="AQ4" i="10"/>
  <c r="AJ12" i="8"/>
  <c r="AK32" i="8"/>
  <c r="AR4" i="10"/>
  <c r="AQ35" i="10"/>
  <c r="AK12" i="8"/>
  <c r="AL32" i="8"/>
  <c r="AS4" i="10"/>
  <c r="AR35" i="10"/>
  <c r="AL12" i="8"/>
  <c r="AM32" i="8"/>
  <c r="AS35" i="10"/>
  <c r="AT4" i="10"/>
  <c r="AM12" i="8"/>
  <c r="AN32" i="8"/>
  <c r="AU4" i="10"/>
  <c r="AT35" i="10"/>
  <c r="AO32" i="8"/>
  <c r="AN12" i="8"/>
  <c r="AV4" i="10"/>
  <c r="AU35" i="10"/>
  <c r="AO12" i="8"/>
  <c r="AP32" i="8"/>
  <c r="AW4" i="10"/>
  <c r="AV35" i="10"/>
  <c r="AP12" i="8"/>
  <c r="AQ32" i="8"/>
  <c r="AW35" i="10"/>
  <c r="AX4" i="10"/>
  <c r="AR32" i="8"/>
  <c r="AQ12" i="8"/>
  <c r="AX35" i="10"/>
  <c r="AY4" i="10"/>
  <c r="AS32" i="8"/>
  <c r="AR12" i="8"/>
  <c r="AZ4" i="10"/>
  <c r="AY35" i="10"/>
  <c r="AS12" i="8"/>
  <c r="AT32" i="8"/>
  <c r="BA4" i="10"/>
  <c r="AZ35" i="10"/>
  <c r="AT12" i="8"/>
  <c r="AU32" i="8"/>
  <c r="BA35" i="10"/>
  <c r="BB4" i="10"/>
  <c r="AV32" i="8"/>
  <c r="AU12" i="8"/>
  <c r="BB35" i="10"/>
  <c r="BC4" i="10"/>
  <c r="AW32" i="8"/>
  <c r="AV12" i="8"/>
  <c r="BC35" i="10"/>
  <c r="BD4" i="10"/>
  <c r="AW12" i="8"/>
  <c r="AX32" i="8"/>
  <c r="BD35" i="10"/>
  <c r="BE4" i="10"/>
  <c r="AX12" i="8"/>
  <c r="AY32" i="8"/>
  <c r="BF4" i="10"/>
  <c r="BE35" i="10"/>
  <c r="AZ32" i="8"/>
  <c r="AY12" i="8"/>
  <c r="BF35" i="10"/>
  <c r="BG4" i="10"/>
  <c r="BA32" i="8"/>
  <c r="AZ12" i="8"/>
  <c r="BH4" i="10"/>
  <c r="BG35" i="10"/>
  <c r="BA12" i="8"/>
  <c r="BB32" i="8"/>
  <c r="BH35" i="10"/>
  <c r="BI4" i="10"/>
  <c r="BC32" i="8"/>
  <c r="BB12" i="8"/>
  <c r="BI35" i="10"/>
  <c r="BJ4" i="10"/>
  <c r="BC12" i="8"/>
  <c r="BD32" i="8"/>
  <c r="BJ35" i="10"/>
  <c r="BK4" i="10"/>
  <c r="BD12" i="8"/>
  <c r="BE32" i="8"/>
  <c r="BL4" i="10"/>
  <c r="BK35" i="10"/>
  <c r="BF32" i="8"/>
  <c r="BE12" i="8"/>
  <c r="BL35" i="10"/>
  <c r="BM4" i="10"/>
  <c r="BG32" i="8"/>
  <c r="BF12" i="8"/>
  <c r="BM35" i="10"/>
  <c r="BN4" i="10"/>
  <c r="BG12" i="8"/>
  <c r="BH32" i="8"/>
  <c r="BN35" i="10"/>
  <c r="BO4" i="10"/>
  <c r="BH12" i="8"/>
  <c r="BI32" i="8"/>
  <c r="BO35" i="10"/>
  <c r="BP4" i="10"/>
  <c r="BJ32" i="8"/>
  <c r="BI12" i="8"/>
  <c r="BP35" i="10"/>
  <c r="BQ4" i="10"/>
  <c r="BJ12" i="8"/>
  <c r="BK32" i="8"/>
  <c r="BR4" i="10"/>
  <c r="BR35" i="10"/>
  <c r="BQ35" i="10"/>
  <c r="BK12" i="8"/>
  <c r="BL32" i="8"/>
  <c r="BL12" i="8"/>
  <c r="BM32" i="8"/>
  <c r="BN32" i="8"/>
  <c r="BM12" i="8"/>
  <c r="BO32" i="8"/>
  <c r="BN12" i="8"/>
  <c r="BO12" i="8"/>
  <c r="BP32" i="8"/>
  <c r="BP12" i="8"/>
  <c r="J30" i="2"/>
  <c r="K30" i="2"/>
  <c r="C75" i="4"/>
  <c r="J45" i="2"/>
  <c r="D170" i="8"/>
  <c r="D171" i="8" s="1"/>
  <c r="D75" i="4"/>
  <c r="D69" i="8"/>
  <c r="D70" i="8" s="1"/>
  <c r="K45" i="2"/>
  <c r="C117" i="4"/>
  <c r="D20" i="4"/>
  <c r="D34" i="4"/>
  <c r="L30" i="2"/>
  <c r="L45" i="2"/>
  <c r="E75" i="4"/>
  <c r="P30" i="2"/>
  <c r="P39" i="2"/>
  <c r="P45" i="2"/>
  <c r="C121" i="4"/>
  <c r="M30" i="2"/>
  <c r="F75" i="4"/>
  <c r="M45" i="2"/>
  <c r="N30" i="2"/>
  <c r="G75" i="4"/>
  <c r="N45" i="2"/>
  <c r="Y49" i="8" l="1"/>
  <c r="F445" i="8"/>
  <c r="U42" i="8"/>
  <c r="G94" i="8"/>
  <c r="K197" i="8"/>
  <c r="I92" i="8"/>
  <c r="K150" i="8"/>
  <c r="L150" i="8"/>
  <c r="S42" i="8"/>
  <c r="I195" i="8"/>
  <c r="N149" i="8"/>
  <c r="L149" i="8"/>
  <c r="K149" i="8"/>
  <c r="J149" i="8"/>
  <c r="L195" i="8"/>
  <c r="K195" i="8"/>
  <c r="J195" i="8"/>
  <c r="J147" i="8"/>
  <c r="M149" i="8"/>
  <c r="M195" i="8"/>
  <c r="I42" i="8"/>
  <c r="E92" i="8"/>
  <c r="H41" i="8"/>
  <c r="R45" i="2"/>
  <c r="U156" i="8"/>
  <c r="O150" i="8"/>
  <c r="M150" i="8"/>
  <c r="T51" i="8"/>
  <c r="R155" i="8"/>
  <c r="V157" i="8"/>
  <c r="R157" i="8"/>
  <c r="M46" i="8"/>
  <c r="Y46" i="8"/>
  <c r="G446" i="8"/>
  <c r="H446" i="8" s="1"/>
  <c r="Q152" i="8"/>
  <c r="T105" i="8"/>
  <c r="P199" i="8"/>
  <c r="N152" i="8"/>
  <c r="U203" i="8"/>
  <c r="O154" i="8"/>
  <c r="Q157" i="8"/>
  <c r="Q202" i="8"/>
  <c r="AA50" i="8"/>
  <c r="I150" i="8"/>
  <c r="Z50" i="8"/>
  <c r="W206" i="8"/>
  <c r="S103" i="8"/>
  <c r="X48" i="8"/>
  <c r="P103" i="8"/>
  <c r="R51" i="8"/>
  <c r="AE51" i="8"/>
  <c r="N202" i="8"/>
  <c r="Q98" i="8"/>
  <c r="N98" i="8"/>
  <c r="V46" i="8"/>
  <c r="V103" i="8"/>
  <c r="AD51" i="8"/>
  <c r="AF51" i="8"/>
  <c r="M452" i="8"/>
  <c r="P153" i="8"/>
  <c r="E574" i="8"/>
  <c r="I247" i="8"/>
  <c r="U51" i="8"/>
  <c r="R454" i="8"/>
  <c r="R103" i="8"/>
  <c r="AB51" i="8"/>
  <c r="W51" i="8"/>
  <c r="P100" i="8"/>
  <c r="Q103" i="8"/>
  <c r="AA51" i="8"/>
  <c r="P99" i="8"/>
  <c r="F244" i="8"/>
  <c r="G244" i="8" s="1"/>
  <c r="H244" i="8" s="1"/>
  <c r="T103" i="8"/>
  <c r="X51" i="8"/>
  <c r="V51" i="8"/>
  <c r="O156" i="8"/>
  <c r="Z51" i="8"/>
  <c r="Y51" i="8"/>
  <c r="Q153" i="8"/>
  <c r="O152" i="8"/>
  <c r="Q158" i="8"/>
  <c r="AA48" i="8"/>
  <c r="Q156" i="8"/>
  <c r="S499" i="8"/>
  <c r="J194" i="8"/>
  <c r="K148" i="8"/>
  <c r="K95" i="8"/>
  <c r="J95" i="8"/>
  <c r="W46" i="8"/>
  <c r="O303" i="8"/>
  <c r="P303" i="8" s="1"/>
  <c r="U158" i="8"/>
  <c r="U157" i="8"/>
  <c r="P156" i="8"/>
  <c r="R50" i="8"/>
  <c r="F7" i="8"/>
  <c r="N150" i="8"/>
  <c r="M148" i="8"/>
  <c r="J148" i="8"/>
  <c r="O98" i="8"/>
  <c r="I347" i="8"/>
  <c r="J347" i="8" s="1"/>
  <c r="K347" i="8" s="1"/>
  <c r="H196" i="8"/>
  <c r="F394" i="8"/>
  <c r="G394" i="8" s="1"/>
  <c r="H394" i="8" s="1"/>
  <c r="I148" i="8"/>
  <c r="V42" i="8"/>
  <c r="T46" i="8"/>
  <c r="L196" i="8"/>
  <c r="P46" i="8"/>
  <c r="R49" i="8"/>
  <c r="U50" i="8"/>
  <c r="G395" i="8"/>
  <c r="H395" i="8" s="1"/>
  <c r="O501" i="8"/>
  <c r="U500" i="8"/>
  <c r="K196" i="8"/>
  <c r="S155" i="8"/>
  <c r="N95" i="8"/>
  <c r="AA46" i="8"/>
  <c r="X46" i="8"/>
  <c r="R46" i="8"/>
  <c r="P102" i="8"/>
  <c r="AC49" i="8"/>
  <c r="S50" i="8"/>
  <c r="S500" i="8"/>
  <c r="M196" i="8"/>
  <c r="J196" i="8"/>
  <c r="U204" i="8"/>
  <c r="T159" i="8"/>
  <c r="U46" i="8"/>
  <c r="S46" i="8"/>
  <c r="I397" i="8"/>
  <c r="J397" i="8" s="1"/>
  <c r="Q499" i="8"/>
  <c r="S154" i="8"/>
  <c r="R101" i="8"/>
  <c r="K92" i="8"/>
  <c r="T41" i="8"/>
  <c r="Q41" i="8"/>
  <c r="Q47" i="8"/>
  <c r="Q355" i="8"/>
  <c r="R355" i="8" s="1"/>
  <c r="S355" i="8" s="1"/>
  <c r="U159" i="8"/>
  <c r="R204" i="8"/>
  <c r="S52" i="8"/>
  <c r="W159" i="8"/>
  <c r="U207" i="8"/>
  <c r="Q503" i="8"/>
  <c r="R503" i="8" s="1"/>
  <c r="S257" i="8"/>
  <c r="T257" i="8" s="1"/>
  <c r="U257" i="8" s="1"/>
  <c r="V257" i="8" s="1"/>
  <c r="W257" i="8" s="1"/>
  <c r="Z499" i="8"/>
  <c r="P499" i="8"/>
  <c r="N199" i="8"/>
  <c r="R100" i="8"/>
  <c r="I96" i="8"/>
  <c r="J92" i="8"/>
  <c r="Z46" i="8"/>
  <c r="O454" i="8"/>
  <c r="Y499" i="8"/>
  <c r="N197" i="8"/>
  <c r="O41" i="8"/>
  <c r="E575" i="8"/>
  <c r="E588" i="8" s="1"/>
  <c r="I448" i="8"/>
  <c r="I495" i="8"/>
  <c r="T358" i="8"/>
  <c r="U358" i="8" s="1"/>
  <c r="AF52" i="8"/>
  <c r="D123" i="8"/>
  <c r="D124" i="8" s="1"/>
  <c r="D7" i="8"/>
  <c r="E6" i="8" s="1"/>
  <c r="S104" i="8"/>
  <c r="O48" i="8"/>
  <c r="T204" i="8"/>
  <c r="V160" i="8"/>
  <c r="V52" i="8"/>
  <c r="Q454" i="8"/>
  <c r="V207" i="8"/>
  <c r="K450" i="8"/>
  <c r="L450" i="8" s="1"/>
  <c r="M450" i="8" s="1"/>
  <c r="R457" i="8"/>
  <c r="S457" i="8" s="1"/>
  <c r="S458" i="8"/>
  <c r="T458" i="8" s="1"/>
  <c r="U458" i="8" s="1"/>
  <c r="V458" i="8" s="1"/>
  <c r="V360" i="8"/>
  <c r="P502" i="8"/>
  <c r="Q502" i="8" s="1"/>
  <c r="R502" i="8" s="1"/>
  <c r="S502" i="8" s="1"/>
  <c r="X499" i="8"/>
  <c r="W498" i="8"/>
  <c r="I197" i="8"/>
  <c r="N196" i="8"/>
  <c r="M153" i="8"/>
  <c r="I41" i="8"/>
  <c r="R41" i="8"/>
  <c r="L41" i="8"/>
  <c r="K41" i="8"/>
  <c r="V497" i="8"/>
  <c r="S159" i="8"/>
  <c r="R499" i="8"/>
  <c r="W48" i="8"/>
  <c r="P204" i="8"/>
  <c r="U160" i="8"/>
  <c r="P454" i="8"/>
  <c r="S207" i="8"/>
  <c r="G7" i="8"/>
  <c r="W499" i="8"/>
  <c r="O498" i="8"/>
  <c r="E583" i="8"/>
  <c r="E596" i="8" s="1"/>
  <c r="I95" i="8"/>
  <c r="L95" i="8"/>
  <c r="U41" i="8"/>
  <c r="J41" i="8"/>
  <c r="E444" i="8"/>
  <c r="F444" i="8" s="1"/>
  <c r="G444" i="8" s="1"/>
  <c r="Q497" i="8"/>
  <c r="Q204" i="8"/>
  <c r="T207" i="8"/>
  <c r="V204" i="8"/>
  <c r="T160" i="8"/>
  <c r="W207" i="8"/>
  <c r="U499" i="8"/>
  <c r="K299" i="8"/>
  <c r="O155" i="8"/>
  <c r="L148" i="8"/>
  <c r="S100" i="8"/>
  <c r="M99" i="8"/>
  <c r="K96" i="8"/>
  <c r="AA47" i="8"/>
  <c r="P41" i="8"/>
  <c r="P45" i="8"/>
  <c r="M45" i="8"/>
  <c r="Y45" i="8"/>
  <c r="R45" i="8"/>
  <c r="S201" i="8"/>
  <c r="P44" i="8"/>
  <c r="Q45" i="2"/>
  <c r="S206" i="8"/>
  <c r="R203" i="8"/>
  <c r="N7" i="8"/>
  <c r="S307" i="8"/>
  <c r="T307" i="8" s="1"/>
  <c r="R256" i="8"/>
  <c r="S256" i="8" s="1"/>
  <c r="T256" i="8" s="1"/>
  <c r="T500" i="8"/>
  <c r="Y498" i="8"/>
  <c r="N500" i="8"/>
  <c r="F492" i="8"/>
  <c r="G492" i="8" s="1"/>
  <c r="Q201" i="8"/>
  <c r="M200" i="8"/>
  <c r="L199" i="8"/>
  <c r="Y44" i="8"/>
  <c r="W44" i="8"/>
  <c r="S44" i="8"/>
  <c r="Q44" i="8"/>
  <c r="K42" i="8"/>
  <c r="G195" i="8"/>
  <c r="G40" i="8"/>
  <c r="V40" i="8" s="1"/>
  <c r="W40" i="8" s="1"/>
  <c r="F38" i="8"/>
  <c r="Q200" i="8"/>
  <c r="T44" i="8"/>
  <c r="R44" i="8"/>
  <c r="N39" i="8"/>
  <c r="M39" i="8"/>
  <c r="L39" i="8"/>
  <c r="S48" i="8"/>
  <c r="K399" i="8"/>
  <c r="L399" i="8" s="1"/>
  <c r="M399" i="8" s="1"/>
  <c r="N399" i="8" s="1"/>
  <c r="AA500" i="8"/>
  <c r="R500" i="8"/>
  <c r="V498" i="8"/>
  <c r="N499" i="8"/>
  <c r="R202" i="8"/>
  <c r="Q199" i="8"/>
  <c r="O202" i="8"/>
  <c r="T155" i="8"/>
  <c r="R154" i="8"/>
  <c r="I147" i="8"/>
  <c r="L147" i="8"/>
  <c r="U44" i="8"/>
  <c r="P39" i="8"/>
  <c r="O39" i="8"/>
  <c r="G345" i="8"/>
  <c r="H345" i="8" s="1"/>
  <c r="I345" i="8" s="1"/>
  <c r="G194" i="8"/>
  <c r="G147" i="8"/>
  <c r="G39" i="8"/>
  <c r="O44" i="8"/>
  <c r="AC48" i="8"/>
  <c r="V105" i="8"/>
  <c r="V104" i="8"/>
  <c r="T206" i="8"/>
  <c r="Y48" i="8"/>
  <c r="R48" i="8"/>
  <c r="P455" i="8"/>
  <c r="Q455" i="8" s="1"/>
  <c r="S105" i="8"/>
  <c r="Y50" i="8"/>
  <c r="Q50" i="8"/>
  <c r="Q305" i="8"/>
  <c r="R305" i="8" s="1"/>
  <c r="S305" i="8" s="1"/>
  <c r="T305" i="8" s="1"/>
  <c r="L7" i="8"/>
  <c r="L451" i="8"/>
  <c r="M451" i="8" s="1"/>
  <c r="T459" i="8"/>
  <c r="U459" i="8" s="1"/>
  <c r="V459" i="8" s="1"/>
  <c r="W459" i="8" s="1"/>
  <c r="Z500" i="8"/>
  <c r="P500" i="8"/>
  <c r="U498" i="8"/>
  <c r="N498" i="8"/>
  <c r="H494" i="8"/>
  <c r="I494" i="8" s="1"/>
  <c r="J494" i="8" s="1"/>
  <c r="T202" i="8"/>
  <c r="R201" i="8"/>
  <c r="O200" i="8"/>
  <c r="I194" i="8"/>
  <c r="L194" i="8"/>
  <c r="R153" i="8"/>
  <c r="P154" i="8"/>
  <c r="Q39" i="8"/>
  <c r="K39" i="8"/>
  <c r="U206" i="8"/>
  <c r="Q456" i="8"/>
  <c r="R456" i="8" s="1"/>
  <c r="S456" i="8" s="1"/>
  <c r="T456" i="8" s="1"/>
  <c r="U456" i="8" s="1"/>
  <c r="R206" i="8"/>
  <c r="P48" i="8"/>
  <c r="O102" i="8"/>
  <c r="Y160" i="8"/>
  <c r="R156" i="8"/>
  <c r="R105" i="8"/>
  <c r="AB50" i="8"/>
  <c r="X207" i="8"/>
  <c r="X500" i="8"/>
  <c r="T498" i="8"/>
  <c r="G493" i="8"/>
  <c r="H493" i="8" s="1"/>
  <c r="R200" i="8"/>
  <c r="O199" i="8"/>
  <c r="K147" i="8"/>
  <c r="S101" i="8"/>
  <c r="Q101" i="8"/>
  <c r="O101" i="8"/>
  <c r="X44" i="8"/>
  <c r="V44" i="8"/>
  <c r="T39" i="8"/>
  <c r="S39" i="8"/>
  <c r="R39" i="8"/>
  <c r="G295" i="8"/>
  <c r="H295" i="8" s="1"/>
  <c r="I295" i="8" s="1"/>
  <c r="E146" i="8"/>
  <c r="E576" i="8" s="1"/>
  <c r="E589" i="8" s="1"/>
  <c r="J7" i="8"/>
  <c r="W105" i="8"/>
  <c r="R406" i="8"/>
  <c r="W500" i="8"/>
  <c r="S498" i="8"/>
  <c r="P202" i="8"/>
  <c r="K194" i="8"/>
  <c r="J39" i="8"/>
  <c r="H194" i="8"/>
  <c r="H147" i="8"/>
  <c r="E59" i="8"/>
  <c r="Q7" i="8"/>
  <c r="V206" i="8"/>
  <c r="Q102" i="8"/>
  <c r="AB48" i="8"/>
  <c r="T102" i="8"/>
  <c r="R356" i="8"/>
  <c r="T156" i="8"/>
  <c r="X105" i="8"/>
  <c r="AE50" i="8"/>
  <c r="V500" i="8"/>
  <c r="O499" i="8"/>
  <c r="Q498" i="8"/>
  <c r="M498" i="8"/>
  <c r="P200" i="8"/>
  <c r="Q155" i="8"/>
  <c r="N154" i="8"/>
  <c r="I39" i="8"/>
  <c r="O47" i="8"/>
  <c r="N44" i="8"/>
  <c r="H146" i="8"/>
  <c r="F39" i="8"/>
  <c r="N402" i="8"/>
  <c r="R402" i="8"/>
  <c r="V205" i="8"/>
  <c r="S205" i="8"/>
  <c r="H7" i="8"/>
  <c r="Q205" i="8"/>
  <c r="V158" i="8"/>
  <c r="T203" i="8"/>
  <c r="AA49" i="8"/>
  <c r="W49" i="8"/>
  <c r="T52" i="8"/>
  <c r="T104" i="8"/>
  <c r="R104" i="8"/>
  <c r="W104" i="8"/>
  <c r="Q104" i="8"/>
  <c r="X160" i="8"/>
  <c r="S160" i="8"/>
  <c r="S157" i="8"/>
  <c r="T157" i="8"/>
  <c r="O403" i="8"/>
  <c r="P403" i="8" s="1"/>
  <c r="Q403" i="8" s="1"/>
  <c r="D516" i="8"/>
  <c r="H346" i="8"/>
  <c r="I346" i="8" s="1"/>
  <c r="J346" i="8" s="1"/>
  <c r="K346" i="8" s="1"/>
  <c r="G245" i="8"/>
  <c r="H245" i="8" s="1"/>
  <c r="T205" i="8"/>
  <c r="W158" i="8"/>
  <c r="P203" i="8"/>
  <c r="Q49" i="8"/>
  <c r="S49" i="8"/>
  <c r="X52" i="8"/>
  <c r="Y106" i="8"/>
  <c r="S505" i="8"/>
  <c r="S102" i="8"/>
  <c r="U102" i="8"/>
  <c r="H447" i="8"/>
  <c r="AD211" i="8"/>
  <c r="AE211" i="8" s="1"/>
  <c r="E343" i="8"/>
  <c r="F343" i="8" s="1"/>
  <c r="G343" i="8" s="1"/>
  <c r="D367" i="8"/>
  <c r="D368" i="8" s="1"/>
  <c r="S357" i="8"/>
  <c r="T357" i="8" s="1"/>
  <c r="H296" i="8"/>
  <c r="I296" i="8" s="1"/>
  <c r="P304" i="8"/>
  <c r="Q304" i="8" s="1"/>
  <c r="R205" i="8"/>
  <c r="T49" i="8"/>
  <c r="AG52" i="8"/>
  <c r="P402" i="8"/>
  <c r="Q203" i="8"/>
  <c r="Z49" i="8"/>
  <c r="U52" i="8"/>
  <c r="AA52" i="8"/>
  <c r="S106" i="8"/>
  <c r="W50" i="8"/>
  <c r="T50" i="8"/>
  <c r="X50" i="8"/>
  <c r="AD50" i="8"/>
  <c r="J297" i="8"/>
  <c r="I297" i="8"/>
  <c r="M297" i="8"/>
  <c r="L297" i="8"/>
  <c r="P354" i="8"/>
  <c r="Q354" i="8" s="1"/>
  <c r="R354" i="8" s="1"/>
  <c r="E293" i="8"/>
  <c r="F293" i="8" s="1"/>
  <c r="D317" i="8"/>
  <c r="D318" i="8" s="1"/>
  <c r="M7" i="8"/>
  <c r="S203" i="8"/>
  <c r="P49" i="8"/>
  <c r="U106" i="8"/>
  <c r="O402" i="8"/>
  <c r="Y52" i="8"/>
  <c r="L400" i="8"/>
  <c r="M400" i="8" s="1"/>
  <c r="N400" i="8" s="1"/>
  <c r="O400" i="8" s="1"/>
  <c r="K7" i="8"/>
  <c r="P7" i="8"/>
  <c r="R158" i="8"/>
  <c r="T158" i="8"/>
  <c r="U205" i="8"/>
  <c r="U49" i="8"/>
  <c r="Z52" i="8"/>
  <c r="X106" i="8"/>
  <c r="Q402" i="8"/>
  <c r="AC52" i="8"/>
  <c r="W106" i="8"/>
  <c r="AC50" i="8"/>
  <c r="U48" i="8"/>
  <c r="Z48" i="8"/>
  <c r="Q48" i="8"/>
  <c r="T48" i="8"/>
  <c r="R159" i="8"/>
  <c r="V159" i="8"/>
  <c r="T106" i="8"/>
  <c r="AD52" i="8"/>
  <c r="AB52" i="8"/>
  <c r="R7" i="8"/>
  <c r="W52" i="8"/>
  <c r="AD49" i="8"/>
  <c r="O7" i="8"/>
  <c r="X49" i="8"/>
  <c r="V49" i="8"/>
  <c r="N452" i="8"/>
  <c r="O452" i="8" s="1"/>
  <c r="P452" i="8" s="1"/>
  <c r="T258" i="8"/>
  <c r="U258" i="8" s="1"/>
  <c r="F93" i="8"/>
  <c r="J93" i="8"/>
  <c r="I93" i="8"/>
  <c r="E7" i="8"/>
  <c r="H93" i="8"/>
  <c r="K93" i="8"/>
  <c r="G93" i="8"/>
  <c r="X497" i="8"/>
  <c r="P497" i="8"/>
  <c r="M497" i="8"/>
  <c r="K249" i="8"/>
  <c r="L249" i="8" s="1"/>
  <c r="M249" i="8" s="1"/>
  <c r="J247" i="8"/>
  <c r="K247" i="8" s="1"/>
  <c r="M199" i="8"/>
  <c r="L200" i="8"/>
  <c r="P155" i="8"/>
  <c r="O153" i="8"/>
  <c r="N153" i="8"/>
  <c r="M154" i="8"/>
  <c r="K152" i="8"/>
  <c r="T101" i="8"/>
  <c r="Q100" i="8"/>
  <c r="P98" i="8"/>
  <c r="O96" i="8"/>
  <c r="N96" i="8"/>
  <c r="M98" i="8"/>
  <c r="Y47" i="8"/>
  <c r="X45" i="8"/>
  <c r="W42" i="8"/>
  <c r="T42" i="8"/>
  <c r="S45" i="8"/>
  <c r="R47" i="8"/>
  <c r="P42" i="8"/>
  <c r="O46" i="8"/>
  <c r="M44" i="8"/>
  <c r="H193" i="8"/>
  <c r="F167" i="8"/>
  <c r="F92" i="8"/>
  <c r="G38" i="8"/>
  <c r="W497" i="8"/>
  <c r="O497" i="8"/>
  <c r="K497" i="8"/>
  <c r="M197" i="8"/>
  <c r="J197" i="8"/>
  <c r="Q99" i="8"/>
  <c r="M96" i="8"/>
  <c r="L99" i="8"/>
  <c r="J96" i="8"/>
  <c r="O45" i="8"/>
  <c r="N47" i="8"/>
  <c r="M42" i="8"/>
  <c r="L45" i="8"/>
  <c r="J42" i="8"/>
  <c r="F344" i="8"/>
  <c r="G344" i="8" s="1"/>
  <c r="F294" i="8"/>
  <c r="E243" i="8"/>
  <c r="E193" i="8"/>
  <c r="G148" i="8"/>
  <c r="F146" i="8"/>
  <c r="F576" i="8" s="1"/>
  <c r="F589" i="8" s="1"/>
  <c r="G92" i="8"/>
  <c r="H38" i="8"/>
  <c r="H574" i="8" s="1"/>
  <c r="H587" i="8" s="1"/>
  <c r="D417" i="8"/>
  <c r="D418" i="8" s="1"/>
  <c r="Y500" i="8"/>
  <c r="Q500" i="8"/>
  <c r="V499" i="8"/>
  <c r="R498" i="8"/>
  <c r="U497" i="8"/>
  <c r="N497" i="8"/>
  <c r="L498" i="8"/>
  <c r="L300" i="8"/>
  <c r="M300" i="8" s="1"/>
  <c r="P201" i="8"/>
  <c r="O201" i="8"/>
  <c r="L197" i="8"/>
  <c r="P152" i="8"/>
  <c r="M152" i="8"/>
  <c r="R99" i="8"/>
  <c r="N101" i="8"/>
  <c r="L98" i="8"/>
  <c r="Z47" i="8"/>
  <c r="V47" i="8"/>
  <c r="U47" i="8"/>
  <c r="Q46" i="8"/>
  <c r="O42" i="8"/>
  <c r="N46" i="8"/>
  <c r="L44" i="8"/>
  <c r="I395" i="8"/>
  <c r="J395" i="8" s="1"/>
  <c r="K395" i="8" s="1"/>
  <c r="T505" i="8"/>
  <c r="AB162" i="8"/>
  <c r="AC162" i="8" s="1"/>
  <c r="AK55" i="8"/>
  <c r="AL55" i="8" s="1"/>
  <c r="P254" i="8"/>
  <c r="Q254" i="8" s="1"/>
  <c r="M401" i="8"/>
  <c r="N401" i="8" s="1"/>
  <c r="N453" i="8"/>
  <c r="T497" i="8"/>
  <c r="N201" i="8"/>
  <c r="AB47" i="8"/>
  <c r="W47" i="8"/>
  <c r="T47" i="8"/>
  <c r="R42" i="8"/>
  <c r="Q45" i="8"/>
  <c r="P47" i="8"/>
  <c r="N45" i="8"/>
  <c r="L42" i="8"/>
  <c r="F193" i="8"/>
  <c r="F577" i="8" s="1"/>
  <c r="F590" i="8" s="1"/>
  <c r="AE165" i="8"/>
  <c r="T499" i="8"/>
  <c r="X498" i="8"/>
  <c r="S497" i="8"/>
  <c r="L497" i="8"/>
  <c r="O100" i="8"/>
  <c r="N100" i="8"/>
  <c r="Z45" i="8"/>
  <c r="V45" i="8"/>
  <c r="U45" i="8"/>
  <c r="E113" i="8"/>
  <c r="E122" i="8" s="1"/>
  <c r="E544" i="8" s="1"/>
  <c r="O99" i="8"/>
  <c r="X47" i="8"/>
  <c r="W45" i="8"/>
  <c r="T45" i="8"/>
  <c r="Q42" i="8"/>
  <c r="E167" i="8"/>
  <c r="E587" i="8"/>
  <c r="S406" i="8"/>
  <c r="T506" i="8"/>
  <c r="J448" i="8"/>
  <c r="K448" i="8" s="1"/>
  <c r="W509" i="8"/>
  <c r="X509" i="8" s="1"/>
  <c r="AI53" i="8"/>
  <c r="AJ53" i="8" s="1"/>
  <c r="AM57" i="8"/>
  <c r="AN57" i="8" s="1"/>
  <c r="AO57" i="8" s="1"/>
  <c r="AA161" i="8"/>
  <c r="AB161" i="8" s="1"/>
  <c r="AC210" i="8"/>
  <c r="AD210" i="8" s="1"/>
  <c r="AE210" i="8" s="1"/>
  <c r="AB108" i="8"/>
  <c r="AC163" i="8"/>
  <c r="AD163" i="8" s="1"/>
  <c r="AD110" i="8"/>
  <c r="AE110" i="8" s="1"/>
  <c r="E512" i="8"/>
  <c r="O253" i="8"/>
  <c r="W261" i="8"/>
  <c r="I4" i="8"/>
  <c r="H53" i="4"/>
  <c r="H66" i="4" s="1"/>
  <c r="H56" i="4"/>
  <c r="H69" i="4" s="1"/>
  <c r="H59" i="4"/>
  <c r="H58" i="4"/>
  <c r="H52" i="4"/>
  <c r="H65" i="4" s="1"/>
  <c r="H54" i="4"/>
  <c r="H67" i="4" s="1"/>
  <c r="H51" i="4"/>
  <c r="H64" i="4" s="1"/>
  <c r="X510" i="8"/>
  <c r="Y510" i="8" s="1"/>
  <c r="AL56" i="8"/>
  <c r="AM56" i="8" s="1"/>
  <c r="V260" i="8"/>
  <c r="W260" i="8" s="1"/>
  <c r="X260" i="8" s="1"/>
  <c r="X262" i="8"/>
  <c r="T308" i="8"/>
  <c r="V310" i="8"/>
  <c r="X312" i="8"/>
  <c r="Y312" i="8" s="1"/>
  <c r="Z312" i="8" s="1"/>
  <c r="W360" i="8"/>
  <c r="X362" i="8"/>
  <c r="Y362" i="8" s="1"/>
  <c r="H396" i="8"/>
  <c r="P404" i="8"/>
  <c r="Q405" i="8"/>
  <c r="S407" i="8"/>
  <c r="T408" i="8"/>
  <c r="U409" i="8"/>
  <c r="V409" i="8" s="1"/>
  <c r="V410" i="8"/>
  <c r="W410" i="8" s="1"/>
  <c r="X410" i="8" s="1"/>
  <c r="W411" i="8"/>
  <c r="X411" i="8" s="1"/>
  <c r="X412" i="8"/>
  <c r="Y412" i="8" s="1"/>
  <c r="I447" i="8"/>
  <c r="J447" i="8" s="1"/>
  <c r="U460" i="8"/>
  <c r="V461" i="8"/>
  <c r="W461" i="8" s="1"/>
  <c r="W462" i="8"/>
  <c r="X463" i="8"/>
  <c r="U507" i="8"/>
  <c r="V507" i="8" s="1"/>
  <c r="U359" i="8"/>
  <c r="V359" i="8" s="1"/>
  <c r="W361" i="8"/>
  <c r="X361" i="8" s="1"/>
  <c r="O353" i="8"/>
  <c r="P353" i="8" s="1"/>
  <c r="W311" i="8"/>
  <c r="Q255" i="8"/>
  <c r="U259" i="8"/>
  <c r="V259" i="8" s="1"/>
  <c r="P501" i="8"/>
  <c r="Q501" i="8" s="1"/>
  <c r="V508" i="8"/>
  <c r="G445" i="8"/>
  <c r="H445" i="8" s="1"/>
  <c r="AE111" i="8"/>
  <c r="AB209" i="8"/>
  <c r="F414" i="8"/>
  <c r="G393" i="8"/>
  <c r="H393" i="8" s="1"/>
  <c r="R306" i="8"/>
  <c r="AC109" i="8"/>
  <c r="AD109" i="8" s="1"/>
  <c r="U309" i="8"/>
  <c r="V309" i="8" s="1"/>
  <c r="AJ54" i="8"/>
  <c r="AD164" i="8"/>
  <c r="AE164" i="8" s="1"/>
  <c r="AA107" i="8"/>
  <c r="R504" i="8"/>
  <c r="S504" i="8" s="1"/>
  <c r="AE212" i="8"/>
  <c r="AA208" i="8"/>
  <c r="E414" i="8"/>
  <c r="I394" i="8"/>
  <c r="F491" i="8"/>
  <c r="M301" i="8"/>
  <c r="J495" i="8"/>
  <c r="N302" i="8"/>
  <c r="N352" i="8"/>
  <c r="M351" i="8"/>
  <c r="L350" i="8"/>
  <c r="K349" i="8"/>
  <c r="L250" i="8"/>
  <c r="Q246" i="8"/>
  <c r="R246" i="8" s="1"/>
  <c r="N252" i="8"/>
  <c r="M251" i="8"/>
  <c r="N251" i="8" s="1"/>
  <c r="O251" i="8" s="1"/>
  <c r="O149" i="8"/>
  <c r="N94" i="8"/>
  <c r="N195" i="8" l="1"/>
  <c r="I446" i="8"/>
  <c r="J446" i="8" s="1"/>
  <c r="K446" i="8" s="1"/>
  <c r="L446" i="8" s="1"/>
  <c r="K397" i="8"/>
  <c r="D11" i="8"/>
  <c r="D14" i="8" s="1"/>
  <c r="D16" i="8" s="1"/>
  <c r="W204" i="8"/>
  <c r="P150" i="8"/>
  <c r="Q150" i="8" s="1"/>
  <c r="W103" i="8"/>
  <c r="X103" i="8" s="1"/>
  <c r="G214" i="8"/>
  <c r="G216" i="8" s="1"/>
  <c r="G546" i="8" s="1"/>
  <c r="F40" i="4" s="1"/>
  <c r="X104" i="8"/>
  <c r="L92" i="8"/>
  <c r="AG51" i="8"/>
  <c r="AH51" i="8" s="1"/>
  <c r="E465" i="8"/>
  <c r="E467" i="8" s="1"/>
  <c r="L299" i="8"/>
  <c r="AB46" i="8"/>
  <c r="AC46" i="8" s="1"/>
  <c r="AD46" i="8" s="1"/>
  <c r="O95" i="8"/>
  <c r="P95" i="8" s="1"/>
  <c r="Q95" i="8" s="1"/>
  <c r="R95" i="8" s="1"/>
  <c r="M194" i="8"/>
  <c r="N194" i="8" s="1"/>
  <c r="F59" i="8"/>
  <c r="X204" i="8"/>
  <c r="Y204" i="8" s="1"/>
  <c r="AA499" i="8"/>
  <c r="AB499" i="8" s="1"/>
  <c r="AC499" i="8" s="1"/>
  <c r="AD499" i="8" s="1"/>
  <c r="U155" i="8"/>
  <c r="V155" i="8" s="1"/>
  <c r="W155" i="8" s="1"/>
  <c r="X155" i="8" s="1"/>
  <c r="O196" i="8"/>
  <c r="P196" i="8" s="1"/>
  <c r="G59" i="8"/>
  <c r="T454" i="8"/>
  <c r="Q303" i="8"/>
  <c r="R303" i="8" s="1"/>
  <c r="U39" i="8"/>
  <c r="V39" i="8" s="1"/>
  <c r="W39" i="8" s="1"/>
  <c r="X39" i="8" s="1"/>
  <c r="Y39" i="8" s="1"/>
  <c r="Z39" i="8" s="1"/>
  <c r="AA39" i="8" s="1"/>
  <c r="AB500" i="8"/>
  <c r="Z207" i="8"/>
  <c r="AA207" i="8" s="1"/>
  <c r="U307" i="8"/>
  <c r="V307" i="8" s="1"/>
  <c r="X205" i="8"/>
  <c r="Y205" i="8" s="1"/>
  <c r="Y206" i="8"/>
  <c r="Z206" i="8" s="1"/>
  <c r="Z160" i="8"/>
  <c r="AA160" i="8" s="1"/>
  <c r="AB160" i="8" s="1"/>
  <c r="V203" i="8"/>
  <c r="W203" i="8" s="1"/>
  <c r="X203" i="8" s="1"/>
  <c r="Y203" i="8" s="1"/>
  <c r="W41" i="8"/>
  <c r="V358" i="8"/>
  <c r="W358" i="8" s="1"/>
  <c r="N450" i="8"/>
  <c r="H167" i="8"/>
  <c r="H169" i="8" s="1"/>
  <c r="H545" i="8" s="1"/>
  <c r="Y105" i="8"/>
  <c r="V156" i="8"/>
  <c r="W156" i="8" s="1"/>
  <c r="U202" i="8"/>
  <c r="V202" i="8" s="1"/>
  <c r="G167" i="8"/>
  <c r="G169" i="8" s="1"/>
  <c r="G545" i="8" s="1"/>
  <c r="G574" i="8"/>
  <c r="G587" i="8" s="1"/>
  <c r="S402" i="8"/>
  <c r="T402" i="8" s="1"/>
  <c r="H414" i="8"/>
  <c r="H416" i="8" s="1"/>
  <c r="R199" i="8"/>
  <c r="S199" i="8" s="1"/>
  <c r="X158" i="8"/>
  <c r="Y158" i="8" s="1"/>
  <c r="V102" i="8"/>
  <c r="W102" i="8" s="1"/>
  <c r="AA45" i="8"/>
  <c r="AB45" i="8" s="1"/>
  <c r="W157" i="8"/>
  <c r="X157" i="8" s="1"/>
  <c r="AH52" i="8"/>
  <c r="AI52" i="8" s="1"/>
  <c r="R455" i="8"/>
  <c r="S455" i="8" s="1"/>
  <c r="K494" i="8"/>
  <c r="L494" i="8" s="1"/>
  <c r="M494" i="8" s="1"/>
  <c r="U505" i="8"/>
  <c r="V505" i="8" s="1"/>
  <c r="W505" i="8" s="1"/>
  <c r="T201" i="8"/>
  <c r="U201" i="8" s="1"/>
  <c r="G576" i="8"/>
  <c r="G589" i="8" s="1"/>
  <c r="P197" i="8"/>
  <c r="Q197" i="8" s="1"/>
  <c r="R197" i="8" s="1"/>
  <c r="G577" i="8"/>
  <c r="G590" i="8" s="1"/>
  <c r="AF165" i="8"/>
  <c r="AG165" i="8" s="1"/>
  <c r="T154" i="8"/>
  <c r="U154" i="8" s="1"/>
  <c r="H576" i="8"/>
  <c r="H589" i="8" s="1"/>
  <c r="F574" i="8"/>
  <c r="F587" i="8" s="1"/>
  <c r="S356" i="8"/>
  <c r="T356" i="8" s="1"/>
  <c r="T100" i="8"/>
  <c r="U100" i="8" s="1"/>
  <c r="R98" i="8"/>
  <c r="S98" i="8" s="1"/>
  <c r="T98" i="8" s="1"/>
  <c r="U98" i="8" s="1"/>
  <c r="S153" i="8"/>
  <c r="T153" i="8" s="1"/>
  <c r="Y159" i="8"/>
  <c r="Z159" i="8" s="1"/>
  <c r="I245" i="8"/>
  <c r="J245" i="8" s="1"/>
  <c r="K245" i="8" s="1"/>
  <c r="L245" i="8" s="1"/>
  <c r="L347" i="8"/>
  <c r="M347" i="8" s="1"/>
  <c r="U101" i="8"/>
  <c r="V101" i="8" s="1"/>
  <c r="AE49" i="8"/>
  <c r="AF49" i="8" s="1"/>
  <c r="AG49" i="8" s="1"/>
  <c r="AH49" i="8" s="1"/>
  <c r="M147" i="8"/>
  <c r="N147" i="8" s="1"/>
  <c r="O147" i="8" s="1"/>
  <c r="AC47" i="8"/>
  <c r="AD47" i="8" s="1"/>
  <c r="Z498" i="8"/>
  <c r="AA498" i="8" s="1"/>
  <c r="P96" i="8"/>
  <c r="Q96" i="8" s="1"/>
  <c r="R96" i="8" s="1"/>
  <c r="Y497" i="8"/>
  <c r="Z497" i="8" s="1"/>
  <c r="AA497" i="8" s="1"/>
  <c r="I574" i="8"/>
  <c r="I587" i="8" s="1"/>
  <c r="I59" i="8"/>
  <c r="I68" i="8" s="1"/>
  <c r="I577" i="8"/>
  <c r="I590" i="8" s="1"/>
  <c r="I214" i="8"/>
  <c r="I216" i="8" s="1"/>
  <c r="I546" i="8" s="1"/>
  <c r="I560" i="8" s="1"/>
  <c r="X461" i="8"/>
  <c r="Y461" i="8" s="1"/>
  <c r="R152" i="8"/>
  <c r="S152" i="8" s="1"/>
  <c r="S99" i="8"/>
  <c r="T99" i="8" s="1"/>
  <c r="S200" i="8"/>
  <c r="T200" i="8" s="1"/>
  <c r="Z106" i="8"/>
  <c r="AA106" i="8" s="1"/>
  <c r="V456" i="8"/>
  <c r="W456" i="8" s="1"/>
  <c r="X456" i="8" s="1"/>
  <c r="D15" i="8"/>
  <c r="AF164" i="8"/>
  <c r="AG164" i="8" s="1"/>
  <c r="AD48" i="8"/>
  <c r="AE48" i="8" s="1"/>
  <c r="N297" i="8"/>
  <c r="O297" i="8" s="1"/>
  <c r="P297" i="8" s="1"/>
  <c r="J296" i="8"/>
  <c r="K296" i="8" s="1"/>
  <c r="L296" i="8" s="1"/>
  <c r="E68" i="8"/>
  <c r="E543" i="8" s="1"/>
  <c r="E69" i="8"/>
  <c r="E70" i="8" s="1"/>
  <c r="I576" i="8"/>
  <c r="I589" i="8" s="1"/>
  <c r="I167" i="8"/>
  <c r="I169" i="8" s="1"/>
  <c r="I545" i="8" s="1"/>
  <c r="I559" i="8" s="1"/>
  <c r="O401" i="8"/>
  <c r="P401" i="8" s="1"/>
  <c r="R304" i="8"/>
  <c r="S304" i="8" s="1"/>
  <c r="T304" i="8" s="1"/>
  <c r="F169" i="8"/>
  <c r="F545" i="8" s="1"/>
  <c r="G575" i="8"/>
  <c r="G588" i="8" s="1"/>
  <c r="E578" i="8"/>
  <c r="E591" i="8" s="1"/>
  <c r="H214" i="8"/>
  <c r="H216" i="8" s="1"/>
  <c r="H546" i="8" s="1"/>
  <c r="H577" i="8"/>
  <c r="H590" i="8" s="1"/>
  <c r="N148" i="8"/>
  <c r="O148" i="8" s="1"/>
  <c r="J295" i="8"/>
  <c r="E214" i="8"/>
  <c r="E577" i="8"/>
  <c r="L193" i="8"/>
  <c r="M193" i="8" s="1"/>
  <c r="L346" i="8"/>
  <c r="Z44" i="8"/>
  <c r="AA44" i="8" s="1"/>
  <c r="W507" i="8"/>
  <c r="X507" i="8" s="1"/>
  <c r="W409" i="8"/>
  <c r="X409" i="8" s="1"/>
  <c r="E264" i="8"/>
  <c r="H113" i="8"/>
  <c r="H575" i="8"/>
  <c r="H588" i="8" s="1"/>
  <c r="U357" i="8"/>
  <c r="W458" i="8"/>
  <c r="AC161" i="8"/>
  <c r="AD161" i="8" s="1"/>
  <c r="AE161" i="8" s="1"/>
  <c r="E169" i="8"/>
  <c r="E545" i="8" s="1"/>
  <c r="E170" i="8"/>
  <c r="E171" i="8" s="1"/>
  <c r="G68" i="8"/>
  <c r="G543" i="8" s="1"/>
  <c r="H344" i="8"/>
  <c r="I344" i="8" s="1"/>
  <c r="E123" i="8"/>
  <c r="O453" i="8"/>
  <c r="P453" i="8" s="1"/>
  <c r="X42" i="8"/>
  <c r="Y42" i="8" s="1"/>
  <c r="M93" i="8"/>
  <c r="N93" i="8" s="1"/>
  <c r="O93" i="8" s="1"/>
  <c r="AF50" i="8"/>
  <c r="AG50" i="8" s="1"/>
  <c r="AH50" i="8" s="1"/>
  <c r="E364" i="8"/>
  <c r="E580" i="8"/>
  <c r="E593" i="8" s="1"/>
  <c r="AC160" i="8"/>
  <c r="AD160" i="8" s="1"/>
  <c r="F113" i="8"/>
  <c r="F122" i="8" s="1"/>
  <c r="F544" i="8" s="1"/>
  <c r="T38" i="8"/>
  <c r="J345" i="8"/>
  <c r="K345" i="8" s="1"/>
  <c r="F68" i="8"/>
  <c r="F543" i="8" s="1"/>
  <c r="D38" i="4"/>
  <c r="D107" i="4" s="1"/>
  <c r="E10" i="4" s="1"/>
  <c r="E558" i="8"/>
  <c r="U305" i="8"/>
  <c r="V305" i="8" s="1"/>
  <c r="W305" i="8" s="1"/>
  <c r="F214" i="8"/>
  <c r="F575" i="8"/>
  <c r="F588" i="8" s="1"/>
  <c r="I113" i="8"/>
  <c r="I122" i="8" s="1"/>
  <c r="I544" i="8" s="1"/>
  <c r="I558" i="8" s="1"/>
  <c r="I575" i="8"/>
  <c r="I588" i="8" s="1"/>
  <c r="H59" i="8"/>
  <c r="H68" i="8" s="1"/>
  <c r="H543" i="8" s="1"/>
  <c r="L146" i="8"/>
  <c r="M146" i="8" s="1"/>
  <c r="E314" i="8"/>
  <c r="E579" i="8"/>
  <c r="E592" i="8" s="1"/>
  <c r="F243" i="8"/>
  <c r="G294" i="8"/>
  <c r="H294" i="8" s="1"/>
  <c r="G465" i="8"/>
  <c r="G467" i="8" s="1"/>
  <c r="Y103" i="8"/>
  <c r="G113" i="8"/>
  <c r="AP57" i="8"/>
  <c r="AQ57" i="8" s="1"/>
  <c r="K447" i="8"/>
  <c r="L447" i="8" s="1"/>
  <c r="H343" i="8"/>
  <c r="I343" i="8" s="1"/>
  <c r="Y260" i="8"/>
  <c r="Z260" i="8" s="1"/>
  <c r="AA260" i="8" s="1"/>
  <c r="G364" i="8"/>
  <c r="G580" i="8"/>
  <c r="G593" i="8" s="1"/>
  <c r="M92" i="8"/>
  <c r="N92" i="8" s="1"/>
  <c r="N249" i="8"/>
  <c r="O352" i="8"/>
  <c r="F512" i="8"/>
  <c r="F583" i="8"/>
  <c r="F596" i="8" s="1"/>
  <c r="G491" i="8"/>
  <c r="AC108" i="8"/>
  <c r="AD108" i="8" s="1"/>
  <c r="AM55" i="8"/>
  <c r="M446" i="8"/>
  <c r="N451" i="8"/>
  <c r="O451" i="8" s="1"/>
  <c r="W259" i="8"/>
  <c r="X259" i="8" s="1"/>
  <c r="W359" i="8"/>
  <c r="X359" i="8" s="1"/>
  <c r="X459" i="8"/>
  <c r="Y411" i="8"/>
  <c r="Z411" i="8" s="1"/>
  <c r="AK53" i="8"/>
  <c r="E514" i="8"/>
  <c r="E552" i="8" s="1"/>
  <c r="E515" i="8"/>
  <c r="AE109" i="8"/>
  <c r="AF109" i="8" s="1"/>
  <c r="AG109" i="8" s="1"/>
  <c r="L448" i="8"/>
  <c r="P400" i="8"/>
  <c r="Q400" i="8" s="1"/>
  <c r="W508" i="8"/>
  <c r="J394" i="8"/>
  <c r="Q353" i="8"/>
  <c r="T407" i="8"/>
  <c r="L395" i="8"/>
  <c r="M395" i="8" s="1"/>
  <c r="AK54" i="8"/>
  <c r="AL54" i="8" s="1"/>
  <c r="Y361" i="8"/>
  <c r="Z361" i="8" s="1"/>
  <c r="O450" i="8"/>
  <c r="N351" i="8"/>
  <c r="O94" i="8"/>
  <c r="P94" i="8" s="1"/>
  <c r="I244" i="8"/>
  <c r="J244" i="8" s="1"/>
  <c r="L247" i="8"/>
  <c r="K495" i="8"/>
  <c r="L495" i="8" s="1"/>
  <c r="G414" i="8"/>
  <c r="I393" i="8"/>
  <c r="J393" i="8" s="1"/>
  <c r="R501" i="8"/>
  <c r="Y463" i="8"/>
  <c r="R405" i="8"/>
  <c r="S405" i="8" s="1"/>
  <c r="AF110" i="8"/>
  <c r="AG110" i="8" s="1"/>
  <c r="L397" i="8"/>
  <c r="M397" i="8" s="1"/>
  <c r="T355" i="8"/>
  <c r="U256" i="8"/>
  <c r="F314" i="8"/>
  <c r="F579" i="8"/>
  <c r="O195" i="8"/>
  <c r="P195" i="8" s="1"/>
  <c r="N300" i="8"/>
  <c r="L349" i="8"/>
  <c r="M349" i="8" s="1"/>
  <c r="S503" i="8"/>
  <c r="F416" i="8"/>
  <c r="R255" i="8"/>
  <c r="S255" i="8" s="1"/>
  <c r="Z362" i="8"/>
  <c r="S306" i="8"/>
  <c r="AN56" i="8"/>
  <c r="AJ52" i="8"/>
  <c r="AK52" i="8" s="1"/>
  <c r="U506" i="8"/>
  <c r="T406" i="8"/>
  <c r="U406" i="8" s="1"/>
  <c r="G293" i="8"/>
  <c r="X40" i="8"/>
  <c r="P149" i="8"/>
  <c r="Q149" i="8" s="1"/>
  <c r="R149" i="8" s="1"/>
  <c r="S246" i="8"/>
  <c r="T246" i="8" s="1"/>
  <c r="O252" i="8"/>
  <c r="P252" i="8" s="1"/>
  <c r="N301" i="8"/>
  <c r="E417" i="8"/>
  <c r="E416" i="8"/>
  <c r="AF212" i="8"/>
  <c r="H492" i="8"/>
  <c r="I492" i="8" s="1"/>
  <c r="X462" i="8"/>
  <c r="V460" i="8"/>
  <c r="Z412" i="8"/>
  <c r="Y410" i="8"/>
  <c r="Q404" i="8"/>
  <c r="I493" i="8"/>
  <c r="T457" i="8"/>
  <c r="AC209" i="8"/>
  <c r="AD209" i="8" s="1"/>
  <c r="AE209" i="8" s="1"/>
  <c r="AE163" i="8"/>
  <c r="AF163" i="8" s="1"/>
  <c r="R403" i="8"/>
  <c r="Q452" i="8"/>
  <c r="R452" i="8" s="1"/>
  <c r="S452" i="8" s="1"/>
  <c r="W310" i="8"/>
  <c r="R254" i="8"/>
  <c r="M350" i="8"/>
  <c r="O302" i="8"/>
  <c r="P302" i="8" s="1"/>
  <c r="T504" i="8"/>
  <c r="F465" i="8"/>
  <c r="AF111" i="8"/>
  <c r="I445" i="8"/>
  <c r="J445" i="8" s="1"/>
  <c r="AA312" i="8"/>
  <c r="Z510" i="8"/>
  <c r="I35" i="8"/>
  <c r="I89" i="8"/>
  <c r="I143" i="8"/>
  <c r="I190" i="8"/>
  <c r="I240" i="8"/>
  <c r="I340" i="8"/>
  <c r="I290" i="8"/>
  <c r="I441" i="8"/>
  <c r="I488" i="8"/>
  <c r="I390" i="8"/>
  <c r="X261" i="8"/>
  <c r="AD162" i="8"/>
  <c r="X257" i="8"/>
  <c r="Y257" i="8" s="1"/>
  <c r="O399" i="8"/>
  <c r="U308" i="8"/>
  <c r="F364" i="8"/>
  <c r="F580" i="8"/>
  <c r="F593" i="8" s="1"/>
  <c r="P251" i="8"/>
  <c r="AB107" i="8"/>
  <c r="AB208" i="8"/>
  <c r="X311" i="8"/>
  <c r="U408" i="8"/>
  <c r="I396" i="8"/>
  <c r="X360" i="8"/>
  <c r="Y262" i="8"/>
  <c r="V258" i="8"/>
  <c r="W258" i="8" s="1"/>
  <c r="H75" i="4"/>
  <c r="W309" i="8"/>
  <c r="P253" i="8"/>
  <c r="Q253" i="8" s="1"/>
  <c r="AF211" i="8"/>
  <c r="Y509" i="8"/>
  <c r="Z509" i="8" s="1"/>
  <c r="U454" i="8"/>
  <c r="Y104" i="8"/>
  <c r="AF210" i="8"/>
  <c r="H444" i="8"/>
  <c r="T502" i="8"/>
  <c r="S354" i="8"/>
  <c r="AA206" i="8"/>
  <c r="AB206" i="8" s="1"/>
  <c r="AC206" i="8" s="1"/>
  <c r="M250" i="8"/>
  <c r="G560" i="8" l="1"/>
  <c r="AE46" i="8"/>
  <c r="AF46" i="8" s="1"/>
  <c r="Y155" i="8"/>
  <c r="Z155" i="8" s="1"/>
  <c r="W307" i="8"/>
  <c r="T199" i="8"/>
  <c r="U199" i="8" s="1"/>
  <c r="E468" i="8"/>
  <c r="E469" i="8" s="1"/>
  <c r="M299" i="8"/>
  <c r="N299" i="8" s="1"/>
  <c r="U200" i="8"/>
  <c r="V200" i="8" s="1"/>
  <c r="W200" i="8" s="1"/>
  <c r="AI51" i="8"/>
  <c r="AJ51" i="8" s="1"/>
  <c r="S303" i="8"/>
  <c r="T303" i="8" s="1"/>
  <c r="AC500" i="8"/>
  <c r="AD500" i="8" s="1"/>
  <c r="Z204" i="8"/>
  <c r="AA204" i="8" s="1"/>
  <c r="W202" i="8"/>
  <c r="O194" i="8"/>
  <c r="P194" i="8" s="1"/>
  <c r="AB207" i="8"/>
  <c r="AC207" i="8" s="1"/>
  <c r="AD207" i="8" s="1"/>
  <c r="AE207" i="8" s="1"/>
  <c r="Z205" i="8"/>
  <c r="AA205" i="8" s="1"/>
  <c r="X41" i="8"/>
  <c r="Y41" i="8" s="1"/>
  <c r="Z41" i="8" s="1"/>
  <c r="AC45" i="8"/>
  <c r="AD45" i="8" s="1"/>
  <c r="AE45" i="8" s="1"/>
  <c r="U99" i="8"/>
  <c r="V99" i="8" s="1"/>
  <c r="Z158" i="8"/>
  <c r="X358" i="8"/>
  <c r="Y358" i="8" s="1"/>
  <c r="V201" i="8"/>
  <c r="F69" i="8"/>
  <c r="F70" i="8" s="1"/>
  <c r="U402" i="8"/>
  <c r="V402" i="8" s="1"/>
  <c r="W402" i="8" s="1"/>
  <c r="Z105" i="8"/>
  <c r="AA105" i="8" s="1"/>
  <c r="AB105" i="8" s="1"/>
  <c r="AC105" i="8" s="1"/>
  <c r="N146" i="8"/>
  <c r="O146" i="8" s="1"/>
  <c r="AB260" i="8"/>
  <c r="AC260" i="8" s="1"/>
  <c r="AE47" i="8"/>
  <c r="AF47" i="8" s="1"/>
  <c r="U356" i="8"/>
  <c r="V356" i="8" s="1"/>
  <c r="W356" i="8" s="1"/>
  <c r="AB498" i="8"/>
  <c r="T455" i="8"/>
  <c r="U455" i="8" s="1"/>
  <c r="V455" i="8" s="1"/>
  <c r="AE108" i="8"/>
  <c r="AF108" i="8" s="1"/>
  <c r="AH165" i="8"/>
  <c r="AI165" i="8" s="1"/>
  <c r="O92" i="8"/>
  <c r="P92" i="8" s="1"/>
  <c r="I294" i="8"/>
  <c r="S96" i="8"/>
  <c r="T96" i="8" s="1"/>
  <c r="U153" i="8"/>
  <c r="I543" i="8"/>
  <c r="I557" i="8" s="1"/>
  <c r="I67" i="8"/>
  <c r="D37" i="4"/>
  <c r="D106" i="4" s="1"/>
  <c r="E9" i="4" s="1"/>
  <c r="E23" i="4" s="1"/>
  <c r="E557" i="8"/>
  <c r="P148" i="8"/>
  <c r="Q148" i="8" s="1"/>
  <c r="R148" i="8" s="1"/>
  <c r="N347" i="8"/>
  <c r="AE160" i="8"/>
  <c r="Y507" i="8"/>
  <c r="Z507" i="8" s="1"/>
  <c r="M346" i="8"/>
  <c r="N346" i="8" s="1"/>
  <c r="M447" i="8"/>
  <c r="N447" i="8" s="1"/>
  <c r="AR57" i="8"/>
  <c r="AS57" i="8" s="1"/>
  <c r="AT57" i="8" s="1"/>
  <c r="L345" i="8"/>
  <c r="M345" i="8" s="1"/>
  <c r="N345" i="8" s="1"/>
  <c r="Q401" i="8"/>
  <c r="R401" i="8" s="1"/>
  <c r="M296" i="8"/>
  <c r="N296" i="8" s="1"/>
  <c r="O296" i="8" s="1"/>
  <c r="P296" i="8" s="1"/>
  <c r="Y409" i="8"/>
  <c r="Z409" i="8" s="1"/>
  <c r="AA409" i="8" s="1"/>
  <c r="X458" i="8"/>
  <c r="Y458" i="8" s="1"/>
  <c r="N193" i="8"/>
  <c r="O193" i="8" s="1"/>
  <c r="E24" i="4"/>
  <c r="E38" i="4"/>
  <c r="F558" i="8"/>
  <c r="E366" i="8"/>
  <c r="E549" i="8" s="1"/>
  <c r="E367" i="8"/>
  <c r="E368" i="8" s="1"/>
  <c r="F39" i="4"/>
  <c r="G559" i="8"/>
  <c r="V357" i="8"/>
  <c r="E316" i="8"/>
  <c r="E548" i="8" s="1"/>
  <c r="E317" i="8"/>
  <c r="E318" i="8" s="1"/>
  <c r="R353" i="8"/>
  <c r="S353" i="8" s="1"/>
  <c r="T353" i="8" s="1"/>
  <c r="Z103" i="8"/>
  <c r="Z42" i="8"/>
  <c r="AA42" i="8" s="1"/>
  <c r="AB42" i="8" s="1"/>
  <c r="AC42" i="8" s="1"/>
  <c r="G37" i="4"/>
  <c r="H557" i="8"/>
  <c r="F37" i="4"/>
  <c r="G557" i="8"/>
  <c r="Y456" i="8"/>
  <c r="F170" i="8"/>
  <c r="K295" i="8"/>
  <c r="W101" i="8"/>
  <c r="X101" i="8" s="1"/>
  <c r="U38" i="8"/>
  <c r="V38" i="8" s="1"/>
  <c r="AA159" i="8"/>
  <c r="AB159" i="8" s="1"/>
  <c r="AC159" i="8" s="1"/>
  <c r="E39" i="4"/>
  <c r="F559" i="8"/>
  <c r="V100" i="8"/>
  <c r="W100" i="8" s="1"/>
  <c r="G39" i="4"/>
  <c r="H559" i="8"/>
  <c r="F123" i="8"/>
  <c r="F124" i="8" s="1"/>
  <c r="E124" i="8"/>
  <c r="D39" i="4"/>
  <c r="D108" i="4" s="1"/>
  <c r="E11" i="4" s="1"/>
  <c r="E25" i="4" s="1"/>
  <c r="E559" i="8"/>
  <c r="Q453" i="8"/>
  <c r="G40" i="4"/>
  <c r="H560" i="8"/>
  <c r="T452" i="8"/>
  <c r="U452" i="8" s="1"/>
  <c r="J343" i="8"/>
  <c r="K343" i="8" s="1"/>
  <c r="L343" i="8" s="1"/>
  <c r="E590" i="8"/>
  <c r="E597" i="8" s="1"/>
  <c r="E584" i="8"/>
  <c r="S197" i="8"/>
  <c r="T197" i="8" s="1"/>
  <c r="U197" i="8" s="1"/>
  <c r="AB44" i="8"/>
  <c r="AC44" i="8" s="1"/>
  <c r="K394" i="8"/>
  <c r="G122" i="8"/>
  <c r="G544" i="8" s="1"/>
  <c r="F264" i="8"/>
  <c r="F578" i="8"/>
  <c r="F591" i="8" s="1"/>
  <c r="G243" i="8"/>
  <c r="F216" i="8"/>
  <c r="F546" i="8" s="1"/>
  <c r="E37" i="4"/>
  <c r="F557" i="8"/>
  <c r="AI50" i="8"/>
  <c r="AJ50" i="8" s="1"/>
  <c r="H122" i="8"/>
  <c r="H544" i="8" s="1"/>
  <c r="E216" i="8"/>
  <c r="E546" i="8" s="1"/>
  <c r="E217" i="8"/>
  <c r="E218" i="8" s="1"/>
  <c r="U407" i="8"/>
  <c r="V407" i="8" s="1"/>
  <c r="Y459" i="8"/>
  <c r="J344" i="8"/>
  <c r="K344" i="8" s="1"/>
  <c r="L344" i="8" s="1"/>
  <c r="E266" i="8"/>
  <c r="E547" i="8" s="1"/>
  <c r="E267" i="8"/>
  <c r="E268" i="8" s="1"/>
  <c r="U502" i="8"/>
  <c r="AG211" i="8"/>
  <c r="AH211" i="8" s="1"/>
  <c r="X309" i="8"/>
  <c r="Y309" i="8" s="1"/>
  <c r="Y259" i="8"/>
  <c r="Z259" i="8" s="1"/>
  <c r="AA259" i="8" s="1"/>
  <c r="I364" i="8"/>
  <c r="I366" i="8" s="1"/>
  <c r="I549" i="8" s="1"/>
  <c r="I580" i="8"/>
  <c r="I593" i="8" s="1"/>
  <c r="F366" i="8"/>
  <c r="F549" i="8" s="1"/>
  <c r="Z203" i="8"/>
  <c r="AE162" i="8"/>
  <c r="J248" i="8"/>
  <c r="K248" i="8" s="1"/>
  <c r="AG111" i="8"/>
  <c r="Z257" i="8"/>
  <c r="J198" i="8"/>
  <c r="K198" i="8"/>
  <c r="L198" i="8"/>
  <c r="P198" i="8"/>
  <c r="N198" i="8"/>
  <c r="N214" i="8" s="1"/>
  <c r="O198" i="8"/>
  <c r="M198" i="8"/>
  <c r="U457" i="8"/>
  <c r="V457" i="8" s="1"/>
  <c r="S149" i="8"/>
  <c r="T149" i="8" s="1"/>
  <c r="T354" i="8"/>
  <c r="U354" i="8" s="1"/>
  <c r="AM54" i="8"/>
  <c r="AB106" i="8"/>
  <c r="AE499" i="8"/>
  <c r="J396" i="8"/>
  <c r="AC208" i="8"/>
  <c r="Q251" i="8"/>
  <c r="Y261" i="8"/>
  <c r="Z261" i="8" s="1"/>
  <c r="AA261" i="8" s="1"/>
  <c r="K151" i="8"/>
  <c r="L151" i="8"/>
  <c r="M151" i="8"/>
  <c r="N151" i="8"/>
  <c r="N576" i="8" s="1"/>
  <c r="N589" i="8" s="1"/>
  <c r="N7" i="10" s="1"/>
  <c r="O151" i="8"/>
  <c r="J151" i="8"/>
  <c r="P151" i="8"/>
  <c r="I444" i="8"/>
  <c r="W460" i="8"/>
  <c r="X460" i="8" s="1"/>
  <c r="AA362" i="8"/>
  <c r="AB362" i="8" s="1"/>
  <c r="U504" i="8"/>
  <c r="V504" i="8" s="1"/>
  <c r="Z104" i="8"/>
  <c r="V408" i="8"/>
  <c r="Z358" i="8"/>
  <c r="AA358" i="8" s="1"/>
  <c r="X102" i="8"/>
  <c r="Y102" i="8" s="1"/>
  <c r="Y311" i="8"/>
  <c r="AI49" i="8"/>
  <c r="AD206" i="8"/>
  <c r="N250" i="8"/>
  <c r="H465" i="8"/>
  <c r="V454" i="8"/>
  <c r="W454" i="8" s="1"/>
  <c r="AA411" i="8"/>
  <c r="AB411" i="8" s="1"/>
  <c r="V308" i="8"/>
  <c r="W308" i="8" s="1"/>
  <c r="J496" i="8"/>
  <c r="O496" i="8"/>
  <c r="W496" i="8"/>
  <c r="K496" i="8"/>
  <c r="P496" i="8"/>
  <c r="Q496" i="8"/>
  <c r="N496" i="8"/>
  <c r="R496" i="8"/>
  <c r="S496" i="8"/>
  <c r="U496" i="8"/>
  <c r="T496" i="8"/>
  <c r="V496" i="8"/>
  <c r="L496" i="8"/>
  <c r="M496" i="8"/>
  <c r="M43" i="8"/>
  <c r="L43" i="8"/>
  <c r="R43" i="8"/>
  <c r="K43" i="8"/>
  <c r="Q43" i="8"/>
  <c r="W43" i="8"/>
  <c r="J43" i="8"/>
  <c r="V43" i="8"/>
  <c r="P43" i="8"/>
  <c r="U43" i="8"/>
  <c r="O43" i="8"/>
  <c r="T43" i="8"/>
  <c r="N43" i="8"/>
  <c r="S43" i="8"/>
  <c r="X43" i="8"/>
  <c r="I7" i="8"/>
  <c r="AB312" i="8"/>
  <c r="N350" i="8"/>
  <c r="O350" i="8" s="1"/>
  <c r="J493" i="8"/>
  <c r="G314" i="8"/>
  <c r="G579" i="8"/>
  <c r="G592" i="8" s="1"/>
  <c r="H293" i="8"/>
  <c r="N349" i="8"/>
  <c r="AG210" i="8"/>
  <c r="R253" i="8"/>
  <c r="X258" i="8"/>
  <c r="AC107" i="8"/>
  <c r="J449" i="8"/>
  <c r="K449" i="8" s="1"/>
  <c r="AA510" i="8"/>
  <c r="AB510" i="8" s="1"/>
  <c r="AC510" i="8" s="1"/>
  <c r="Y360" i="8"/>
  <c r="AA509" i="8"/>
  <c r="Z262" i="8"/>
  <c r="AA262" i="8" s="1"/>
  <c r="V154" i="8"/>
  <c r="P399" i="8"/>
  <c r="Q399" i="8" s="1"/>
  <c r="J298" i="8"/>
  <c r="X307" i="8"/>
  <c r="Y307" i="8" s="1"/>
  <c r="J398" i="8"/>
  <c r="P97" i="8"/>
  <c r="K97" i="8"/>
  <c r="L97" i="8"/>
  <c r="M97" i="8"/>
  <c r="M575" i="8" s="1"/>
  <c r="M588" i="8" s="1"/>
  <c r="M6" i="10" s="1"/>
  <c r="N97" i="8"/>
  <c r="N113" i="8" s="1"/>
  <c r="O97" i="8"/>
  <c r="J97" i="8"/>
  <c r="Q302" i="8"/>
  <c r="AA155" i="8"/>
  <c r="AH109" i="8"/>
  <c r="J492" i="8"/>
  <c r="Q196" i="8"/>
  <c r="X305" i="8"/>
  <c r="Y305" i="8" s="1"/>
  <c r="T405" i="8"/>
  <c r="U405" i="8" s="1"/>
  <c r="V405" i="8" s="1"/>
  <c r="S403" i="8"/>
  <c r="Z410" i="8"/>
  <c r="Q252" i="8"/>
  <c r="R252" i="8" s="1"/>
  <c r="U304" i="8"/>
  <c r="U355" i="8"/>
  <c r="O351" i="8"/>
  <c r="K445" i="8"/>
  <c r="L445" i="8" s="1"/>
  <c r="F467" i="8"/>
  <c r="F468" i="8"/>
  <c r="S254" i="8"/>
  <c r="T254" i="8" s="1"/>
  <c r="AF160" i="8"/>
  <c r="AA412" i="8"/>
  <c r="Y462" i="8"/>
  <c r="Z462" i="8" s="1"/>
  <c r="N494" i="8"/>
  <c r="O494" i="8" s="1"/>
  <c r="O301" i="8"/>
  <c r="P301" i="8" s="1"/>
  <c r="Q301" i="8" s="1"/>
  <c r="X202" i="8"/>
  <c r="Y202" i="8" s="1"/>
  <c r="X505" i="8"/>
  <c r="Y505" i="8" s="1"/>
  <c r="M245" i="8"/>
  <c r="N245" i="8" s="1"/>
  <c r="G416" i="8"/>
  <c r="X310" i="8"/>
  <c r="AG212" i="8"/>
  <c r="P93" i="8"/>
  <c r="Q93" i="8" s="1"/>
  <c r="P348" i="8"/>
  <c r="J348" i="8"/>
  <c r="O348" i="8"/>
  <c r="N348" i="8"/>
  <c r="M348" i="8"/>
  <c r="L348" i="8"/>
  <c r="K348" i="8"/>
  <c r="AB204" i="8"/>
  <c r="AC204" i="8" s="1"/>
  <c r="AF209" i="8"/>
  <c r="AG163" i="8"/>
  <c r="M495" i="8"/>
  <c r="Y40" i="8"/>
  <c r="V406" i="8"/>
  <c r="AL52" i="8"/>
  <c r="V256" i="8"/>
  <c r="AB497" i="8"/>
  <c r="W201" i="8"/>
  <c r="Y157" i="8"/>
  <c r="AF161" i="8"/>
  <c r="AG161" i="8" s="1"/>
  <c r="R400" i="8"/>
  <c r="S400" i="8" s="1"/>
  <c r="R404" i="8"/>
  <c r="E418" i="8"/>
  <c r="F417" i="8"/>
  <c r="F418" i="8" s="1"/>
  <c r="U246" i="8"/>
  <c r="V246" i="8" s="1"/>
  <c r="V506" i="8"/>
  <c r="AO56" i="8"/>
  <c r="AP56" i="8" s="1"/>
  <c r="T306" i="8"/>
  <c r="U306" i="8" s="1"/>
  <c r="V306" i="8" s="1"/>
  <c r="Z461" i="8"/>
  <c r="AA461" i="8" s="1"/>
  <c r="Q94" i="8"/>
  <c r="R94" i="8" s="1"/>
  <c r="S94" i="8" s="1"/>
  <c r="T152" i="8"/>
  <c r="AH164" i="8"/>
  <c r="AI164" i="8" s="1"/>
  <c r="R150" i="8"/>
  <c r="AH110" i="8"/>
  <c r="O300" i="8"/>
  <c r="X156" i="8"/>
  <c r="N397" i="8"/>
  <c r="S501" i="8"/>
  <c r="K244" i="8"/>
  <c r="T503" i="8"/>
  <c r="U503" i="8" s="1"/>
  <c r="F592" i="8"/>
  <c r="F316" i="8"/>
  <c r="Z463" i="8"/>
  <c r="M247" i="8"/>
  <c r="AB39" i="8"/>
  <c r="Q297" i="8"/>
  <c r="Q195" i="8"/>
  <c r="V98" i="8"/>
  <c r="W98" i="8" s="1"/>
  <c r="I414" i="8"/>
  <c r="K393" i="8"/>
  <c r="P450" i="8"/>
  <c r="Q450" i="8" s="1"/>
  <c r="R450" i="8" s="1"/>
  <c r="S450" i="8" s="1"/>
  <c r="N446" i="8"/>
  <c r="T255" i="8"/>
  <c r="P451" i="8"/>
  <c r="Q451" i="8" s="1"/>
  <c r="S95" i="8"/>
  <c r="G366" i="8"/>
  <c r="G549" i="8" s="1"/>
  <c r="E516" i="8"/>
  <c r="G512" i="8"/>
  <c r="G583" i="8"/>
  <c r="G596" i="8" s="1"/>
  <c r="H491" i="8"/>
  <c r="I491" i="8" s="1"/>
  <c r="P352" i="8"/>
  <c r="O249" i="8"/>
  <c r="P249" i="8" s="1"/>
  <c r="D47" i="4"/>
  <c r="E566" i="8"/>
  <c r="N575" i="8"/>
  <c r="N588" i="8" s="1"/>
  <c r="N6" i="10" s="1"/>
  <c r="AL53" i="8"/>
  <c r="AM53" i="8" s="1"/>
  <c r="Y359" i="8"/>
  <c r="AN55" i="8"/>
  <c r="AG46" i="8"/>
  <c r="P147" i="8"/>
  <c r="AF48" i="8"/>
  <c r="AG48" i="8" s="1"/>
  <c r="N395" i="8"/>
  <c r="O395" i="8" s="1"/>
  <c r="M448" i="8"/>
  <c r="AA361" i="8"/>
  <c r="X508" i="8"/>
  <c r="F514" i="8"/>
  <c r="F552" i="8" s="1"/>
  <c r="F515" i="8"/>
  <c r="H364" i="8"/>
  <c r="H580" i="8"/>
  <c r="H593" i="8" s="1"/>
  <c r="AB205" i="8" l="1"/>
  <c r="AC205" i="8" s="1"/>
  <c r="F317" i="8"/>
  <c r="F318" i="8" s="1"/>
  <c r="J414" i="8"/>
  <c r="O299" i="8"/>
  <c r="P299" i="8" s="1"/>
  <c r="AK51" i="8"/>
  <c r="AL51" i="8" s="1"/>
  <c r="V199" i="8"/>
  <c r="W199" i="8" s="1"/>
  <c r="AD44" i="8"/>
  <c r="AE44" i="8" s="1"/>
  <c r="E553" i="8"/>
  <c r="U303" i="8"/>
  <c r="V303" i="8" s="1"/>
  <c r="W303" i="8" s="1"/>
  <c r="P146" i="8"/>
  <c r="Q146" i="8" s="1"/>
  <c r="O576" i="8"/>
  <c r="O589" i="8" s="1"/>
  <c r="O7" i="10" s="1"/>
  <c r="G69" i="8"/>
  <c r="G70" i="8" s="1"/>
  <c r="N577" i="8"/>
  <c r="N590" i="8" s="1"/>
  <c r="N8" i="10" s="1"/>
  <c r="AA507" i="8"/>
  <c r="AB507" i="8" s="1"/>
  <c r="O167" i="8"/>
  <c r="O169" i="8" s="1"/>
  <c r="O545" i="8" s="1"/>
  <c r="O559" i="8" s="1"/>
  <c r="E107" i="4"/>
  <c r="F10" i="4" s="1"/>
  <c r="F24" i="4" s="1"/>
  <c r="Q194" i="8"/>
  <c r="R194" i="8" s="1"/>
  <c r="S194" i="8" s="1"/>
  <c r="AE500" i="8"/>
  <c r="AA158" i="8"/>
  <c r="AB158" i="8" s="1"/>
  <c r="AG47" i="8"/>
  <c r="AH47" i="8" s="1"/>
  <c r="AI47" i="8" s="1"/>
  <c r="AJ47" i="8" s="1"/>
  <c r="F584" i="8"/>
  <c r="O575" i="8"/>
  <c r="O588" i="8" s="1"/>
  <c r="O6" i="10" s="1"/>
  <c r="AI211" i="8"/>
  <c r="AJ211" i="8" s="1"/>
  <c r="E108" i="4"/>
  <c r="F11" i="4" s="1"/>
  <c r="F25" i="4" s="1"/>
  <c r="J294" i="8"/>
  <c r="F597" i="8"/>
  <c r="E8" i="8"/>
  <c r="F6" i="8" s="1"/>
  <c r="E106" i="4"/>
  <c r="F9" i="4" s="1"/>
  <c r="F23" i="4" s="1"/>
  <c r="F106" i="4" s="1"/>
  <c r="G9" i="4" s="1"/>
  <c r="AD260" i="8"/>
  <c r="AE260" i="8" s="1"/>
  <c r="X356" i="8"/>
  <c r="Y356" i="8" s="1"/>
  <c r="Z458" i="8"/>
  <c r="AA458" i="8" s="1"/>
  <c r="O346" i="8"/>
  <c r="P346" i="8" s="1"/>
  <c r="O113" i="8"/>
  <c r="O122" i="8" s="1"/>
  <c r="O544" i="8" s="1"/>
  <c r="O558" i="8" s="1"/>
  <c r="N167" i="8"/>
  <c r="W407" i="8"/>
  <c r="X407" i="8" s="1"/>
  <c r="X98" i="8"/>
  <c r="AG108" i="8"/>
  <c r="AH108" i="8" s="1"/>
  <c r="W38" i="8"/>
  <c r="W59" i="8" s="1"/>
  <c r="E11" i="8"/>
  <c r="E14" i="8" s="1"/>
  <c r="E16" i="8" s="1"/>
  <c r="V153" i="8"/>
  <c r="M113" i="8"/>
  <c r="M122" i="8" s="1"/>
  <c r="M544" i="8" s="1"/>
  <c r="M558" i="8" s="1"/>
  <c r="J491" i="8"/>
  <c r="K491" i="8" s="1"/>
  <c r="L491" i="8" s="1"/>
  <c r="M491" i="8" s="1"/>
  <c r="AB262" i="8"/>
  <c r="AC262" i="8" s="1"/>
  <c r="F367" i="8"/>
  <c r="R301" i="8"/>
  <c r="S301" i="8" s="1"/>
  <c r="U96" i="8"/>
  <c r="V96" i="8" s="1"/>
  <c r="O347" i="8"/>
  <c r="P347" i="8" s="1"/>
  <c r="AJ165" i="8"/>
  <c r="AK165" i="8" s="1"/>
  <c r="AC498" i="8"/>
  <c r="AD498" i="8" s="1"/>
  <c r="AJ164" i="8"/>
  <c r="AK164" i="8" s="1"/>
  <c r="AL164" i="8" s="1"/>
  <c r="AM164" i="8" s="1"/>
  <c r="S401" i="8"/>
  <c r="T401" i="8" s="1"/>
  <c r="U401" i="8" s="1"/>
  <c r="O214" i="8"/>
  <c r="O216" i="8" s="1"/>
  <c r="O546" i="8" s="1"/>
  <c r="O560" i="8" s="1"/>
  <c r="P193" i="8"/>
  <c r="Q193" i="8" s="1"/>
  <c r="O577" i="8"/>
  <c r="O590" i="8" s="1"/>
  <c r="O8" i="10" s="1"/>
  <c r="O447" i="8"/>
  <c r="AH48" i="8"/>
  <c r="AI48" i="8" s="1"/>
  <c r="AJ48" i="8" s="1"/>
  <c r="W246" i="8"/>
  <c r="X246" i="8" s="1"/>
  <c r="Z202" i="8"/>
  <c r="AA202" i="8" s="1"/>
  <c r="AB202" i="8" s="1"/>
  <c r="Z307" i="8"/>
  <c r="AA307" i="8" s="1"/>
  <c r="L248" i="8"/>
  <c r="M248" i="8" s="1"/>
  <c r="N248" i="8" s="1"/>
  <c r="G123" i="8"/>
  <c r="X100" i="8"/>
  <c r="D41" i="4"/>
  <c r="D110" i="4" s="1"/>
  <c r="E13" i="4" s="1"/>
  <c r="E561" i="8"/>
  <c r="F217" i="8"/>
  <c r="F38" i="4"/>
  <c r="G558" i="8"/>
  <c r="AK50" i="8"/>
  <c r="AL50" i="8" s="1"/>
  <c r="E562" i="8"/>
  <c r="D42" i="4"/>
  <c r="D111" i="4" s="1"/>
  <c r="E14" i="4" s="1"/>
  <c r="E28" i="4" s="1"/>
  <c r="D40" i="4"/>
  <c r="D109" i="4" s="1"/>
  <c r="E12" i="4" s="1"/>
  <c r="E560" i="8"/>
  <c r="E40" i="4"/>
  <c r="F560" i="8"/>
  <c r="Z459" i="8"/>
  <c r="AA459" i="8" s="1"/>
  <c r="Y101" i="8"/>
  <c r="Z101" i="8" s="1"/>
  <c r="L394" i="8"/>
  <c r="M344" i="8"/>
  <c r="N344" i="8" s="1"/>
  <c r="O344" i="8" s="1"/>
  <c r="F266" i="8"/>
  <c r="F547" i="8" s="1"/>
  <c r="F267" i="8"/>
  <c r="F268" i="8" s="1"/>
  <c r="AD105" i="8"/>
  <c r="AE105" i="8" s="1"/>
  <c r="G264" i="8"/>
  <c r="G578" i="8"/>
  <c r="G591" i="8" s="1"/>
  <c r="G597" i="8" s="1"/>
  <c r="L295" i="8"/>
  <c r="G38" i="4"/>
  <c r="H558" i="8"/>
  <c r="H243" i="8"/>
  <c r="AD159" i="8"/>
  <c r="AE159" i="8" s="1"/>
  <c r="F171" i="8"/>
  <c r="G170" i="8"/>
  <c r="W357" i="8"/>
  <c r="D43" i="4"/>
  <c r="D112" i="4" s="1"/>
  <c r="E15" i="4" s="1"/>
  <c r="E29" i="4" s="1"/>
  <c r="E563" i="8"/>
  <c r="R453" i="8"/>
  <c r="Z456" i="8"/>
  <c r="AA103" i="8"/>
  <c r="AB103" i="8" s="1"/>
  <c r="V503" i="8"/>
  <c r="W503" i="8" s="1"/>
  <c r="X503" i="8" s="1"/>
  <c r="Y503" i="8" s="1"/>
  <c r="AQ56" i="8"/>
  <c r="AR56" i="8" s="1"/>
  <c r="J580" i="8"/>
  <c r="J593" i="8" s="1"/>
  <c r="J11" i="10" s="1"/>
  <c r="J364" i="8"/>
  <c r="P574" i="8"/>
  <c r="P59" i="8"/>
  <c r="Z102" i="8"/>
  <c r="AA102" i="8" s="1"/>
  <c r="AB102" i="8" s="1"/>
  <c r="AB261" i="8"/>
  <c r="AC261" i="8" s="1"/>
  <c r="AH46" i="8"/>
  <c r="Q249" i="8"/>
  <c r="AC39" i="8"/>
  <c r="AD39" i="8" s="1"/>
  <c r="N247" i="8"/>
  <c r="F548" i="8"/>
  <c r="L393" i="8"/>
  <c r="AB461" i="8"/>
  <c r="G417" i="8"/>
  <c r="AH161" i="8"/>
  <c r="AM52" i="8"/>
  <c r="AF207" i="8"/>
  <c r="L59" i="8"/>
  <c r="L574" i="8"/>
  <c r="Y43" i="8"/>
  <c r="Z43" i="8" s="1"/>
  <c r="J576" i="8"/>
  <c r="J589" i="8" s="1"/>
  <c r="J7" i="10" s="1"/>
  <c r="J167" i="8"/>
  <c r="Q151" i="8"/>
  <c r="R151" i="8" s="1"/>
  <c r="AF162" i="8"/>
  <c r="P300" i="8"/>
  <c r="AI110" i="8"/>
  <c r="S150" i="8"/>
  <c r="T150" i="8" s="1"/>
  <c r="T400" i="8"/>
  <c r="U400" i="8" s="1"/>
  <c r="V400" i="8" s="1"/>
  <c r="X201" i="8"/>
  <c r="Y201" i="8" s="1"/>
  <c r="U353" i="8"/>
  <c r="V353" i="8" s="1"/>
  <c r="W353" i="8" s="1"/>
  <c r="W256" i="8"/>
  <c r="X256" i="8" s="1"/>
  <c r="AG209" i="8"/>
  <c r="S404" i="8"/>
  <c r="T404" i="8" s="1"/>
  <c r="W405" i="8"/>
  <c r="X405" i="8" s="1"/>
  <c r="Y405" i="8" s="1"/>
  <c r="Z405" i="8" s="1"/>
  <c r="Z305" i="8"/>
  <c r="AA305" i="8" s="1"/>
  <c r="R196" i="8"/>
  <c r="AF499" i="8"/>
  <c r="AG499" i="8" s="1"/>
  <c r="K577" i="8"/>
  <c r="K590" i="8" s="1"/>
  <c r="K8" i="10" s="1"/>
  <c r="K214" i="8"/>
  <c r="AD204" i="8"/>
  <c r="J512" i="8"/>
  <c r="Y508" i="8"/>
  <c r="N216" i="8"/>
  <c r="N546" i="8" s="1"/>
  <c r="N560" i="8" s="1"/>
  <c r="AF45" i="8"/>
  <c r="I512" i="8"/>
  <c r="I583" i="8"/>
  <c r="I596" i="8" s="1"/>
  <c r="R195" i="8"/>
  <c r="S195" i="8" s="1"/>
  <c r="U255" i="8"/>
  <c r="O397" i="8"/>
  <c r="U152" i="8"/>
  <c r="W306" i="8"/>
  <c r="AU57" i="8"/>
  <c r="AV57" i="8" s="1"/>
  <c r="Q348" i="8"/>
  <c r="R348" i="8" s="1"/>
  <c r="W406" i="8"/>
  <c r="X406" i="8" s="1"/>
  <c r="S148" i="8"/>
  <c r="T148" i="8" s="1"/>
  <c r="Y310" i="8"/>
  <c r="Z310" i="8" s="1"/>
  <c r="AA462" i="8"/>
  <c r="V304" i="8"/>
  <c r="W304" i="8" s="1"/>
  <c r="T403" i="8"/>
  <c r="O349" i="8"/>
  <c r="N122" i="8"/>
  <c r="N544" i="8" s="1"/>
  <c r="N558" i="8" s="1"/>
  <c r="AD205" i="8"/>
  <c r="AE205" i="8" s="1"/>
  <c r="K492" i="8"/>
  <c r="P395" i="8"/>
  <c r="Q395" i="8" s="1"/>
  <c r="P575" i="8"/>
  <c r="P588" i="8" s="1"/>
  <c r="P6" i="10" s="1"/>
  <c r="P113" i="8"/>
  <c r="AN53" i="8"/>
  <c r="AO53" i="8" s="1"/>
  <c r="Q92" i="8"/>
  <c r="H512" i="8"/>
  <c r="H583" i="8"/>
  <c r="H596" i="8" s="1"/>
  <c r="X200" i="8"/>
  <c r="I416" i="8"/>
  <c r="W506" i="8"/>
  <c r="X506" i="8" s="1"/>
  <c r="AH163" i="8"/>
  <c r="AI163" i="8" s="1"/>
  <c r="O245" i="8"/>
  <c r="L244" i="8"/>
  <c r="Y156" i="8"/>
  <c r="Z156" i="8" s="1"/>
  <c r="AD42" i="8"/>
  <c r="H366" i="8"/>
  <c r="H549" i="8" s="1"/>
  <c r="F516" i="8"/>
  <c r="AB361" i="8"/>
  <c r="N169" i="8"/>
  <c r="N545" i="8" s="1"/>
  <c r="N559" i="8" s="1"/>
  <c r="Q147" i="8"/>
  <c r="T94" i="8"/>
  <c r="W99" i="8"/>
  <c r="Z40" i="8"/>
  <c r="N495" i="8"/>
  <c r="R302" i="8"/>
  <c r="H314" i="8"/>
  <c r="H579" i="8"/>
  <c r="I293" i="8"/>
  <c r="P350" i="8"/>
  <c r="AA463" i="8"/>
  <c r="T501" i="8"/>
  <c r="K298" i="8"/>
  <c r="F566" i="8"/>
  <c r="E47" i="4"/>
  <c r="N448" i="8"/>
  <c r="Q352" i="8"/>
  <c r="G514" i="8"/>
  <c r="G552" i="8" s="1"/>
  <c r="G515" i="8"/>
  <c r="F43" i="4"/>
  <c r="G563" i="8"/>
  <c r="P576" i="8"/>
  <c r="P589" i="8" s="1"/>
  <c r="P7" i="10" s="1"/>
  <c r="P167" i="8"/>
  <c r="R146" i="8"/>
  <c r="R451" i="8"/>
  <c r="X402" i="8"/>
  <c r="T450" i="8"/>
  <c r="AB409" i="8"/>
  <c r="AC497" i="8"/>
  <c r="Z359" i="8"/>
  <c r="R93" i="8"/>
  <c r="AH212" i="8"/>
  <c r="V355" i="8"/>
  <c r="W355" i="8" s="1"/>
  <c r="Q97" i="8"/>
  <c r="W154" i="8"/>
  <c r="V197" i="8"/>
  <c r="W197" i="8" s="1"/>
  <c r="K580" i="8"/>
  <c r="K593" i="8" s="1"/>
  <c r="K11" i="10" s="1"/>
  <c r="K364" i="8"/>
  <c r="AO55" i="8"/>
  <c r="AP55" i="8" s="1"/>
  <c r="D116" i="4"/>
  <c r="T95" i="8"/>
  <c r="U95" i="8" s="1"/>
  <c r="V95" i="8" s="1"/>
  <c r="O446" i="8"/>
  <c r="R297" i="8"/>
  <c r="AA41" i="8"/>
  <c r="Z157" i="8"/>
  <c r="U149" i="8"/>
  <c r="Z505" i="8"/>
  <c r="AA104" i="8"/>
  <c r="AB104" i="8" s="1"/>
  <c r="I465" i="8"/>
  <c r="J444" i="8"/>
  <c r="AG160" i="8"/>
  <c r="AH160" i="8" s="1"/>
  <c r="AA410" i="8"/>
  <c r="J113" i="8"/>
  <c r="J575" i="8"/>
  <c r="J588" i="8" s="1"/>
  <c r="J6" i="10" s="1"/>
  <c r="K398" i="8"/>
  <c r="T59" i="8"/>
  <c r="T574" i="8"/>
  <c r="M59" i="8"/>
  <c r="M574" i="8"/>
  <c r="AC411" i="8"/>
  <c r="V354" i="8"/>
  <c r="AC362" i="8"/>
  <c r="AN54" i="8"/>
  <c r="Q198" i="8"/>
  <c r="S252" i="8"/>
  <c r="Z309" i="8"/>
  <c r="Z311" i="8"/>
  <c r="G316" i="8"/>
  <c r="G317" i="8"/>
  <c r="G318" i="8" s="1"/>
  <c r="O59" i="8"/>
  <c r="O574" i="8"/>
  <c r="V59" i="8"/>
  <c r="V574" i="8"/>
  <c r="J214" i="8"/>
  <c r="J577" i="8"/>
  <c r="J590" i="8" s="1"/>
  <c r="J8" i="10" s="1"/>
  <c r="U254" i="8"/>
  <c r="F469" i="8"/>
  <c r="G468" i="8"/>
  <c r="G469" i="8" s="1"/>
  <c r="AB155" i="8"/>
  <c r="Y258" i="8"/>
  <c r="J574" i="8"/>
  <c r="J59" i="8"/>
  <c r="X496" i="8"/>
  <c r="Y496" i="8" s="1"/>
  <c r="Z496" i="8" s="1"/>
  <c r="H467" i="8"/>
  <c r="Z360" i="8"/>
  <c r="AA257" i="8"/>
  <c r="AA203" i="8"/>
  <c r="AB203" i="8" s="1"/>
  <c r="R251" i="8"/>
  <c r="AB259" i="8"/>
  <c r="AC259" i="8" s="1"/>
  <c r="V502" i="8"/>
  <c r="W502" i="8" s="1"/>
  <c r="P351" i="8"/>
  <c r="Q351" i="8" s="1"/>
  <c r="AI109" i="8"/>
  <c r="AJ109" i="8" s="1"/>
  <c r="L113" i="8"/>
  <c r="L575" i="8"/>
  <c r="L588" i="8" s="1"/>
  <c r="L6" i="10" s="1"/>
  <c r="Q59" i="8"/>
  <c r="Q574" i="8"/>
  <c r="X454" i="8"/>
  <c r="Y454" i="8" s="1"/>
  <c r="O250" i="8"/>
  <c r="Q296" i="8"/>
  <c r="R296" i="8" s="1"/>
  <c r="L580" i="8"/>
  <c r="L593" i="8" s="1"/>
  <c r="L11" i="10" s="1"/>
  <c r="L364" i="8"/>
  <c r="M343" i="8"/>
  <c r="N343" i="8" s="1"/>
  <c r="O343" i="8" s="1"/>
  <c r="M576" i="8"/>
  <c r="M589" i="8" s="1"/>
  <c r="M7" i="10" s="1"/>
  <c r="M167" i="8"/>
  <c r="S253" i="8"/>
  <c r="T253" i="8" s="1"/>
  <c r="AB509" i="8"/>
  <c r="E43" i="4"/>
  <c r="F563" i="8"/>
  <c r="P494" i="8"/>
  <c r="AB412" i="8"/>
  <c r="M445" i="8"/>
  <c r="K113" i="8"/>
  <c r="K575" i="8"/>
  <c r="K588" i="8" s="1"/>
  <c r="K6" i="10" s="1"/>
  <c r="R399" i="8"/>
  <c r="AD510" i="8"/>
  <c r="L449" i="8"/>
  <c r="AH210" i="8"/>
  <c r="K493" i="8"/>
  <c r="L493" i="8" s="1"/>
  <c r="K574" i="8"/>
  <c r="K59" i="8"/>
  <c r="AE206" i="8"/>
  <c r="AF206" i="8" s="1"/>
  <c r="W408" i="8"/>
  <c r="L167" i="8"/>
  <c r="L576" i="8"/>
  <c r="L589" i="8" s="1"/>
  <c r="L7" i="10" s="1"/>
  <c r="AD208" i="8"/>
  <c r="M214" i="8"/>
  <c r="M577" i="8"/>
  <c r="M590" i="8" s="1"/>
  <c r="M8" i="10" s="1"/>
  <c r="K396" i="8"/>
  <c r="AH111" i="8"/>
  <c r="J416" i="8"/>
  <c r="AD107" i="8"/>
  <c r="AC312" i="8"/>
  <c r="S59" i="8"/>
  <c r="S574" i="8"/>
  <c r="Y460" i="8"/>
  <c r="K167" i="8"/>
  <c r="K576" i="8"/>
  <c r="K589" i="8" s="1"/>
  <c r="K7" i="10" s="1"/>
  <c r="W457" i="8"/>
  <c r="O345" i="8"/>
  <c r="N574" i="8"/>
  <c r="N59" i="8"/>
  <c r="U574" i="8"/>
  <c r="U59" i="8"/>
  <c r="R59" i="8"/>
  <c r="R574" i="8"/>
  <c r="X308" i="8"/>
  <c r="Y308" i="8" s="1"/>
  <c r="AJ49" i="8"/>
  <c r="W504" i="8"/>
  <c r="AB358" i="8"/>
  <c r="L577" i="8"/>
  <c r="L590" i="8" s="1"/>
  <c r="L8" i="10" s="1"/>
  <c r="L214" i="8"/>
  <c r="W455" i="8"/>
  <c r="H43" i="4"/>
  <c r="I563" i="8"/>
  <c r="V452" i="8"/>
  <c r="W452" i="8" s="1"/>
  <c r="AC106" i="8"/>
  <c r="AD106" i="8" s="1"/>
  <c r="H69" i="8" l="1"/>
  <c r="W574" i="8"/>
  <c r="W587" i="8" s="1"/>
  <c r="AF44" i="8"/>
  <c r="X199" i="8"/>
  <c r="Y199" i="8" s="1"/>
  <c r="J583" i="8"/>
  <c r="J596" i="8" s="1"/>
  <c r="J23" i="10" s="1"/>
  <c r="X38" i="8"/>
  <c r="X574" i="8" s="1"/>
  <c r="X587" i="8" s="1"/>
  <c r="Q299" i="8"/>
  <c r="R299" i="8" s="1"/>
  <c r="AM51" i="8"/>
  <c r="AN51" i="8" s="1"/>
  <c r="AO51" i="8" s="1"/>
  <c r="AP51" i="8" s="1"/>
  <c r="AQ51" i="8" s="1"/>
  <c r="AI108" i="8"/>
  <c r="AJ108" i="8" s="1"/>
  <c r="F108" i="4"/>
  <c r="G11" i="4" s="1"/>
  <c r="G25" i="4" s="1"/>
  <c r="G108" i="4" s="1"/>
  <c r="H11" i="4" s="1"/>
  <c r="H25" i="4" s="1"/>
  <c r="H108" i="4" s="1"/>
  <c r="E7" i="10" s="1"/>
  <c r="E38" i="10" s="1"/>
  <c r="Y98" i="8"/>
  <c r="Z98" i="8" s="1"/>
  <c r="AA98" i="8" s="1"/>
  <c r="F8" i="8"/>
  <c r="G6" i="8" s="1"/>
  <c r="AC507" i="8"/>
  <c r="AD507" i="8" s="1"/>
  <c r="AL165" i="8"/>
  <c r="Z356" i="8"/>
  <c r="AA356" i="8" s="1"/>
  <c r="AB356" i="8" s="1"/>
  <c r="AC356" i="8" s="1"/>
  <c r="AF500" i="8"/>
  <c r="AG500" i="8" s="1"/>
  <c r="AF260" i="8"/>
  <c r="Q576" i="8"/>
  <c r="Q589" i="8" s="1"/>
  <c r="Q7" i="10" s="1"/>
  <c r="P214" i="8"/>
  <c r="T194" i="8"/>
  <c r="U194" i="8" s="1"/>
  <c r="Y407" i="8"/>
  <c r="Z407" i="8" s="1"/>
  <c r="AA407" i="8" s="1"/>
  <c r="P577" i="8"/>
  <c r="P590" i="8" s="1"/>
  <c r="P8" i="10" s="1"/>
  <c r="E567" i="8"/>
  <c r="AC158" i="8"/>
  <c r="F11" i="8"/>
  <c r="F14" i="8" s="1"/>
  <c r="F16" i="8" s="1"/>
  <c r="K294" i="8"/>
  <c r="L294" i="8" s="1"/>
  <c r="F107" i="4"/>
  <c r="G10" i="4" s="1"/>
  <c r="G24" i="4" s="1"/>
  <c r="G107" i="4" s="1"/>
  <c r="H10" i="4" s="1"/>
  <c r="E15" i="8"/>
  <c r="P447" i="8"/>
  <c r="Q447" i="8" s="1"/>
  <c r="M493" i="8"/>
  <c r="N493" i="8" s="1"/>
  <c r="O493" i="8" s="1"/>
  <c r="E112" i="4"/>
  <c r="F15" i="4" s="1"/>
  <c r="F29" i="4" s="1"/>
  <c r="F112" i="4" s="1"/>
  <c r="G15" i="4" s="1"/>
  <c r="D48" i="4"/>
  <c r="W96" i="8"/>
  <c r="Q346" i="8"/>
  <c r="R346" i="8" s="1"/>
  <c r="S346" i="8" s="1"/>
  <c r="AE498" i="8"/>
  <c r="AF498" i="8" s="1"/>
  <c r="F368" i="8"/>
  <c r="G367" i="8"/>
  <c r="Q167" i="8"/>
  <c r="W153" i="8"/>
  <c r="Y246" i="8"/>
  <c r="Z246" i="8" s="1"/>
  <c r="AA246" i="8" s="1"/>
  <c r="Q347" i="8"/>
  <c r="X154" i="8"/>
  <c r="Y154" i="8" s="1"/>
  <c r="Z154" i="8" s="1"/>
  <c r="AB458" i="8"/>
  <c r="AC458" i="8" s="1"/>
  <c r="AD458" i="8" s="1"/>
  <c r="X357" i="8"/>
  <c r="Y357" i="8" s="1"/>
  <c r="M295" i="8"/>
  <c r="N295" i="8" s="1"/>
  <c r="G267" i="8"/>
  <c r="G268" i="8" s="1"/>
  <c r="G266" i="8"/>
  <c r="G547" i="8" s="1"/>
  <c r="M394" i="8"/>
  <c r="R198" i="8"/>
  <c r="S198" i="8" s="1"/>
  <c r="AD261" i="8"/>
  <c r="AE261" i="8" s="1"/>
  <c r="AF261" i="8" s="1"/>
  <c r="AG261" i="8" s="1"/>
  <c r="AN164" i="8"/>
  <c r="G171" i="8"/>
  <c r="H170" i="8"/>
  <c r="F218" i="8"/>
  <c r="G217" i="8"/>
  <c r="S453" i="8"/>
  <c r="Y256" i="8"/>
  <c r="AA101" i="8"/>
  <c r="AB101" i="8" s="1"/>
  <c r="AB459" i="8"/>
  <c r="AC459" i="8" s="1"/>
  <c r="E27" i="4"/>
  <c r="V401" i="8"/>
  <c r="W401" i="8" s="1"/>
  <c r="AG207" i="8"/>
  <c r="AH207" i="8" s="1"/>
  <c r="AF159" i="8"/>
  <c r="AG159" i="8" s="1"/>
  <c r="AH159" i="8" s="1"/>
  <c r="E41" i="4"/>
  <c r="F561" i="8"/>
  <c r="AM50" i="8"/>
  <c r="G584" i="8"/>
  <c r="Y100" i="8"/>
  <c r="Z100" i="8" s="1"/>
  <c r="P344" i="8"/>
  <c r="AA456" i="8"/>
  <c r="AB456" i="8" s="1"/>
  <c r="AC103" i="8"/>
  <c r="AD103" i="8" s="1"/>
  <c r="G124" i="8"/>
  <c r="H123" i="8"/>
  <c r="H264" i="8"/>
  <c r="H578" i="8"/>
  <c r="H591" i="8" s="1"/>
  <c r="I243" i="8"/>
  <c r="H70" i="8"/>
  <c r="I69" i="8"/>
  <c r="I70" i="8" s="1"/>
  <c r="E26" i="4"/>
  <c r="E109" i="4" s="1"/>
  <c r="F12" i="4" s="1"/>
  <c r="F26" i="4" s="1"/>
  <c r="F109" i="4" s="1"/>
  <c r="G12" i="4" s="1"/>
  <c r="G26" i="4" s="1"/>
  <c r="G109" i="4" s="1"/>
  <c r="H12" i="4" s="1"/>
  <c r="H26" i="4" s="1"/>
  <c r="H109" i="4" s="1"/>
  <c r="E8" i="10" s="1"/>
  <c r="E39" i="10" s="1"/>
  <c r="X408" i="8"/>
  <c r="AA311" i="8"/>
  <c r="AB311" i="8" s="1"/>
  <c r="AD411" i="8"/>
  <c r="X353" i="8"/>
  <c r="AK47" i="8"/>
  <c r="J169" i="8"/>
  <c r="J545" i="8" s="1"/>
  <c r="J559" i="8" s="1"/>
  <c r="N587" i="8"/>
  <c r="X457" i="8"/>
  <c r="U253" i="8"/>
  <c r="V253" i="8" s="1"/>
  <c r="S68" i="8"/>
  <c r="Z460" i="8"/>
  <c r="AA460" i="8" s="1"/>
  <c r="S296" i="8"/>
  <c r="Z454" i="8"/>
  <c r="AA454" i="8" s="1"/>
  <c r="AB454" i="8" s="1"/>
  <c r="Q68" i="8"/>
  <c r="R351" i="8"/>
  <c r="S351" i="8" s="1"/>
  <c r="AC155" i="8"/>
  <c r="AD155" i="8" s="1"/>
  <c r="AK211" i="8"/>
  <c r="V587" i="8"/>
  <c r="V149" i="8"/>
  <c r="P446" i="8"/>
  <c r="Q446" i="8" s="1"/>
  <c r="AB41" i="8"/>
  <c r="Q577" i="8"/>
  <c r="Q590" i="8" s="1"/>
  <c r="Q8" i="10" s="1"/>
  <c r="Q214" i="8"/>
  <c r="R193" i="8"/>
  <c r="S193" i="8" s="1"/>
  <c r="M393" i="8"/>
  <c r="N393" i="8" s="1"/>
  <c r="R249" i="8"/>
  <c r="S249" i="8" s="1"/>
  <c r="M449" i="8"/>
  <c r="N449" i="8" s="1"/>
  <c r="N68" i="8"/>
  <c r="AE510" i="8"/>
  <c r="Q587" i="8"/>
  <c r="O448" i="8"/>
  <c r="P448" i="8" s="1"/>
  <c r="S399" i="8"/>
  <c r="AA405" i="8"/>
  <c r="AB405" i="8" s="1"/>
  <c r="X502" i="8"/>
  <c r="Y502" i="8" s="1"/>
  <c r="AD259" i="8"/>
  <c r="W68" i="8"/>
  <c r="J216" i="8"/>
  <c r="J546" i="8" s="1"/>
  <c r="J560" i="8" s="1"/>
  <c r="O587" i="8"/>
  <c r="M68" i="8"/>
  <c r="T301" i="8"/>
  <c r="S451" i="8"/>
  <c r="L298" i="8"/>
  <c r="S587" i="8"/>
  <c r="AI210" i="8"/>
  <c r="AJ210" i="8" s="1"/>
  <c r="R587" i="8"/>
  <c r="L366" i="8"/>
  <c r="L549" i="8" s="1"/>
  <c r="L563" i="8" s="1"/>
  <c r="T252" i="8"/>
  <c r="U252" i="8" s="1"/>
  <c r="V252" i="8" s="1"/>
  <c r="W252" i="8" s="1"/>
  <c r="X252" i="8" s="1"/>
  <c r="X306" i="8"/>
  <c r="Y306" i="8" s="1"/>
  <c r="X504" i="8"/>
  <c r="AC358" i="8"/>
  <c r="AD358" i="8" s="1"/>
  <c r="AE358" i="8" s="1"/>
  <c r="K169" i="8"/>
  <c r="K545" i="8" s="1"/>
  <c r="K559" i="8" s="1"/>
  <c r="X452" i="8"/>
  <c r="Y452" i="8" s="1"/>
  <c r="X455" i="8"/>
  <c r="Y455" i="8" s="1"/>
  <c r="Z455" i="8" s="1"/>
  <c r="M216" i="8"/>
  <c r="M546" i="8" s="1"/>
  <c r="M560" i="8" s="1"/>
  <c r="K122" i="8"/>
  <c r="K544" i="8" s="1"/>
  <c r="K558" i="8" s="1"/>
  <c r="AC412" i="8"/>
  <c r="AK109" i="8"/>
  <c r="AL109" i="8" s="1"/>
  <c r="AM109" i="8" s="1"/>
  <c r="AA360" i="8"/>
  <c r="AB360" i="8" s="1"/>
  <c r="AC360" i="8" s="1"/>
  <c r="O68" i="8"/>
  <c r="S251" i="8"/>
  <c r="W95" i="8"/>
  <c r="X95" i="8" s="1"/>
  <c r="Y95" i="8" s="1"/>
  <c r="Z95" i="8" s="1"/>
  <c r="AA95" i="8" s="1"/>
  <c r="AB95" i="8" s="1"/>
  <c r="AC95" i="8" s="1"/>
  <c r="AD95" i="8" s="1"/>
  <c r="AE95" i="8" s="1"/>
  <c r="X355" i="8"/>
  <c r="AI212" i="8"/>
  <c r="AJ212" i="8" s="1"/>
  <c r="S93" i="8"/>
  <c r="AD497" i="8"/>
  <c r="G516" i="8"/>
  <c r="AK48" i="8"/>
  <c r="O580" i="8"/>
  <c r="O593" i="8" s="1"/>
  <c r="O11" i="10" s="1"/>
  <c r="O364" i="8"/>
  <c r="L169" i="8"/>
  <c r="L545" i="8" s="1"/>
  <c r="L559" i="8" s="1"/>
  <c r="AH209" i="8"/>
  <c r="R68" i="8"/>
  <c r="L396" i="8"/>
  <c r="K414" i="8"/>
  <c r="AG206" i="8"/>
  <c r="AH206" i="8" s="1"/>
  <c r="N445" i="8"/>
  <c r="AC102" i="8"/>
  <c r="L122" i="8"/>
  <c r="L544" i="8" s="1"/>
  <c r="L558" i="8" s="1"/>
  <c r="H468" i="8"/>
  <c r="H469" i="8" s="1"/>
  <c r="J68" i="8"/>
  <c r="T587" i="8"/>
  <c r="Z258" i="8"/>
  <c r="AI160" i="8"/>
  <c r="AJ160" i="8" s="1"/>
  <c r="AF105" i="8"/>
  <c r="U94" i="8"/>
  <c r="V94" i="8" s="1"/>
  <c r="W94" i="8" s="1"/>
  <c r="AC461" i="8"/>
  <c r="AI111" i="8"/>
  <c r="L398" i="8"/>
  <c r="U68" i="8"/>
  <c r="AE107" i="8"/>
  <c r="N580" i="8"/>
  <c r="N593" i="8" s="1"/>
  <c r="N11" i="10" s="1"/>
  <c r="N364" i="8"/>
  <c r="AB257" i="8"/>
  <c r="J587" i="8"/>
  <c r="Z308" i="8"/>
  <c r="T68" i="8"/>
  <c r="Y402" i="8"/>
  <c r="Z402" i="8" s="1"/>
  <c r="Y200" i="8"/>
  <c r="Z200" i="8" s="1"/>
  <c r="AA200" i="8" s="1"/>
  <c r="AB462" i="8"/>
  <c r="E42" i="4"/>
  <c r="F562" i="8"/>
  <c r="F553" i="8"/>
  <c r="P250" i="8"/>
  <c r="AA43" i="8"/>
  <c r="AB307" i="8"/>
  <c r="AK49" i="8"/>
  <c r="AA496" i="8"/>
  <c r="AB496" i="8" s="1"/>
  <c r="X5" i="10"/>
  <c r="K68" i="8"/>
  <c r="AE106" i="8"/>
  <c r="L216" i="8"/>
  <c r="L546" i="8" s="1"/>
  <c r="L560" i="8" s="1"/>
  <c r="U587" i="8"/>
  <c r="P345" i="8"/>
  <c r="AE208" i="8"/>
  <c r="AF208" i="8" s="1"/>
  <c r="K587" i="8"/>
  <c r="Q494" i="8"/>
  <c r="AC509" i="8"/>
  <c r="M169" i="8"/>
  <c r="M545" i="8" s="1"/>
  <c r="M559" i="8" s="1"/>
  <c r="M580" i="8"/>
  <c r="M593" i="8" s="1"/>
  <c r="M11" i="10" s="1"/>
  <c r="M364" i="8"/>
  <c r="P343" i="8"/>
  <c r="AC203" i="8"/>
  <c r="V254" i="8"/>
  <c r="AD312" i="8"/>
  <c r="AA157" i="8"/>
  <c r="E19" i="4"/>
  <c r="D117" i="4"/>
  <c r="D121" i="4" s="1"/>
  <c r="AA156" i="8"/>
  <c r="AB156" i="8" s="1"/>
  <c r="R352" i="8"/>
  <c r="AD262" i="8"/>
  <c r="V68" i="8"/>
  <c r="I467" i="8"/>
  <c r="AC104" i="8"/>
  <c r="AD104" i="8" s="1"/>
  <c r="S297" i="8"/>
  <c r="AQ55" i="8"/>
  <c r="AR55" i="8" s="1"/>
  <c r="AS55" i="8" s="1"/>
  <c r="X197" i="8"/>
  <c r="Y197" i="8" s="1"/>
  <c r="AA505" i="8"/>
  <c r="AB505" i="8" s="1"/>
  <c r="G566" i="8"/>
  <c r="F47" i="4"/>
  <c r="Q350" i="8"/>
  <c r="O495" i="8"/>
  <c r="L492" i="8"/>
  <c r="M492" i="8" s="1"/>
  <c r="S348" i="8"/>
  <c r="X99" i="8"/>
  <c r="AF205" i="8"/>
  <c r="AG205" i="8" s="1"/>
  <c r="S196" i="8"/>
  <c r="T196" i="8" s="1"/>
  <c r="U196" i="8" s="1"/>
  <c r="AB305" i="8"/>
  <c r="AC305" i="8" s="1"/>
  <c r="AD305" i="8" s="1"/>
  <c r="Q300" i="8"/>
  <c r="R300" i="8" s="1"/>
  <c r="S151" i="8"/>
  <c r="T151" i="8" s="1"/>
  <c r="L587" i="8"/>
  <c r="AI161" i="8"/>
  <c r="AW57" i="8"/>
  <c r="P169" i="8"/>
  <c r="P545" i="8" s="1"/>
  <c r="P559" i="8" s="1"/>
  <c r="S302" i="8"/>
  <c r="U148" i="8"/>
  <c r="AA359" i="8"/>
  <c r="L68" i="8"/>
  <c r="U404" i="8"/>
  <c r="P397" i="8"/>
  <c r="Y506" i="8"/>
  <c r="AB463" i="8"/>
  <c r="AC463" i="8" s="1"/>
  <c r="H592" i="8"/>
  <c r="AA40" i="8"/>
  <c r="AJ163" i="8"/>
  <c r="AG44" i="8"/>
  <c r="AH44" i="8" s="1"/>
  <c r="U501" i="8"/>
  <c r="V501" i="8" s="1"/>
  <c r="V255" i="8"/>
  <c r="I514" i="8"/>
  <c r="I552" i="8" s="1"/>
  <c r="J514" i="8"/>
  <c r="J552" i="8" s="1"/>
  <c r="J566" i="8" s="1"/>
  <c r="K216" i="8"/>
  <c r="K546" i="8" s="1"/>
  <c r="K560" i="8" s="1"/>
  <c r="U150" i="8"/>
  <c r="AJ110" i="8"/>
  <c r="Y406" i="8"/>
  <c r="Z406" i="8" s="1"/>
  <c r="AG162" i="8"/>
  <c r="AE39" i="8"/>
  <c r="AF39" i="8" s="1"/>
  <c r="O248" i="8"/>
  <c r="K512" i="8"/>
  <c r="AO54" i="8"/>
  <c r="J122" i="8"/>
  <c r="J544" i="8" s="1"/>
  <c r="J558" i="8" s="1"/>
  <c r="AB410" i="8"/>
  <c r="AA309" i="8"/>
  <c r="K366" i="8"/>
  <c r="K549" i="8" s="1"/>
  <c r="K563" i="8" s="1"/>
  <c r="AC409" i="8"/>
  <c r="AM165" i="8"/>
  <c r="Q169" i="8"/>
  <c r="Q545" i="8" s="1"/>
  <c r="Q559" i="8" s="1"/>
  <c r="H316" i="8"/>
  <c r="H317" i="8"/>
  <c r="H318" i="8" s="1"/>
  <c r="AC202" i="8"/>
  <c r="AD202" i="8" s="1"/>
  <c r="U450" i="8"/>
  <c r="V450" i="8" s="1"/>
  <c r="N491" i="8"/>
  <c r="P216" i="8"/>
  <c r="P546" i="8" s="1"/>
  <c r="P560" i="8" s="1"/>
  <c r="V152" i="8"/>
  <c r="W152" i="8" s="1"/>
  <c r="J54" i="10"/>
  <c r="K583" i="8"/>
  <c r="K596" i="8" s="1"/>
  <c r="K23" i="10" s="1"/>
  <c r="K54" i="10" s="1"/>
  <c r="G23" i="4"/>
  <c r="G548" i="8"/>
  <c r="W354" i="8"/>
  <c r="R97" i="8"/>
  <c r="AC361" i="8"/>
  <c r="G43" i="4"/>
  <c r="H563" i="8"/>
  <c r="R395" i="8"/>
  <c r="AA310" i="8"/>
  <c r="AB310" i="8" s="1"/>
  <c r="Z508" i="8"/>
  <c r="AE204" i="8"/>
  <c r="O247" i="8"/>
  <c r="AI46" i="8"/>
  <c r="J366" i="8"/>
  <c r="J549" i="8" s="1"/>
  <c r="J563" i="8" s="1"/>
  <c r="AS56" i="8"/>
  <c r="X303" i="8"/>
  <c r="AD362" i="8"/>
  <c r="M587" i="8"/>
  <c r="J465" i="8"/>
  <c r="K444" i="8"/>
  <c r="AE42" i="8"/>
  <c r="R147" i="8"/>
  <c r="S147" i="8" s="1"/>
  <c r="H514" i="8"/>
  <c r="H552" i="8" s="1"/>
  <c r="H515" i="8"/>
  <c r="Q575" i="8"/>
  <c r="Q113" i="8"/>
  <c r="R92" i="8"/>
  <c r="Z201" i="8"/>
  <c r="U403" i="8"/>
  <c r="X304" i="8"/>
  <c r="Y304" i="8" s="1"/>
  <c r="W400" i="8"/>
  <c r="X400" i="8" s="1"/>
  <c r="AG45" i="8"/>
  <c r="S146" i="8"/>
  <c r="AH499" i="8"/>
  <c r="AI499" i="8" s="1"/>
  <c r="AJ499" i="8" s="1"/>
  <c r="AN52" i="8"/>
  <c r="AO52" i="8" s="1"/>
  <c r="G418" i="8"/>
  <c r="H417" i="8"/>
  <c r="P68" i="8"/>
  <c r="I314" i="8"/>
  <c r="I579" i="8"/>
  <c r="J293" i="8"/>
  <c r="Z503" i="8"/>
  <c r="AA503" i="8" s="1"/>
  <c r="M244" i="8"/>
  <c r="P122" i="8"/>
  <c r="P544" i="8" s="1"/>
  <c r="P558" i="8" s="1"/>
  <c r="P349" i="8"/>
  <c r="Q349" i="8" s="1"/>
  <c r="T195" i="8"/>
  <c r="P245" i="8"/>
  <c r="P587" i="8"/>
  <c r="AP53" i="8"/>
  <c r="AK108" i="8" l="1"/>
  <c r="L512" i="8"/>
  <c r="Z199" i="8"/>
  <c r="AA199" i="8" s="1"/>
  <c r="S299" i="8"/>
  <c r="T299" i="8" s="1"/>
  <c r="U299" i="8" s="1"/>
  <c r="X59" i="8"/>
  <c r="X68" i="8" s="1"/>
  <c r="X543" i="8" s="1"/>
  <c r="X557" i="8" s="1"/>
  <c r="Y38" i="8"/>
  <c r="Y574" i="8" s="1"/>
  <c r="Y587" i="8" s="1"/>
  <c r="Y5" i="10" s="1"/>
  <c r="F567" i="8"/>
  <c r="F15" i="8"/>
  <c r="J69" i="8"/>
  <c r="K69" i="8" s="1"/>
  <c r="L69" i="8" s="1"/>
  <c r="L70" i="8" s="1"/>
  <c r="AD356" i="8"/>
  <c r="AE356" i="8" s="1"/>
  <c r="H584" i="8"/>
  <c r="AH500" i="8"/>
  <c r="AI500" i="8" s="1"/>
  <c r="AJ500" i="8" s="1"/>
  <c r="V194" i="8"/>
  <c r="W194" i="8" s="1"/>
  <c r="X194" i="8" s="1"/>
  <c r="M294" i="8"/>
  <c r="N294" i="8" s="1"/>
  <c r="O294" i="8" s="1"/>
  <c r="AG260" i="8"/>
  <c r="AD158" i="8"/>
  <c r="AE158" i="8" s="1"/>
  <c r="AF158" i="8" s="1"/>
  <c r="R447" i="8"/>
  <c r="S447" i="8" s="1"/>
  <c r="T447" i="8" s="1"/>
  <c r="AC310" i="8"/>
  <c r="I468" i="8"/>
  <c r="I469" i="8" s="1"/>
  <c r="E110" i="4"/>
  <c r="F13" i="4" s="1"/>
  <c r="F27" i="4" s="1"/>
  <c r="O449" i="8"/>
  <c r="P449" i="8" s="1"/>
  <c r="Q449" i="8" s="1"/>
  <c r="H597" i="8"/>
  <c r="AB407" i="8"/>
  <c r="AC407" i="8" s="1"/>
  <c r="AD407" i="8" s="1"/>
  <c r="AG498" i="8"/>
  <c r="AH498" i="8" s="1"/>
  <c r="G368" i="8"/>
  <c r="H367" i="8"/>
  <c r="L583" i="8"/>
  <c r="L596" i="8" s="1"/>
  <c r="L23" i="10" s="1"/>
  <c r="L54" i="10" s="1"/>
  <c r="AC41" i="8"/>
  <c r="AD41" i="8" s="1"/>
  <c r="X153" i="8"/>
  <c r="Y153" i="8" s="1"/>
  <c r="Z153" i="8" s="1"/>
  <c r="AC405" i="8"/>
  <c r="AD405" i="8" s="1"/>
  <c r="AC101" i="8"/>
  <c r="AD101" i="8" s="1"/>
  <c r="AE101" i="8" s="1"/>
  <c r="AF101" i="8" s="1"/>
  <c r="AE458" i="8"/>
  <c r="AF458" i="8" s="1"/>
  <c r="AG458" i="8" s="1"/>
  <c r="R347" i="8"/>
  <c r="S347" i="8" s="1"/>
  <c r="T347" i="8" s="1"/>
  <c r="X96" i="8"/>
  <c r="AE507" i="8"/>
  <c r="AF507" i="8" s="1"/>
  <c r="G8" i="8"/>
  <c r="H6" i="8" s="1"/>
  <c r="AD360" i="8"/>
  <c r="AE360" i="8" s="1"/>
  <c r="AF360" i="8" s="1"/>
  <c r="AD463" i="8"/>
  <c r="AE463" i="8" s="1"/>
  <c r="AA100" i="8"/>
  <c r="AB100" i="8" s="1"/>
  <c r="AI207" i="8"/>
  <c r="AJ207" i="8" s="1"/>
  <c r="H24" i="4"/>
  <c r="H107" i="4" s="1"/>
  <c r="E6" i="10" s="1"/>
  <c r="E37" i="10" s="1"/>
  <c r="AC456" i="8"/>
  <c r="AD456" i="8" s="1"/>
  <c r="W501" i="8"/>
  <c r="X501" i="8" s="1"/>
  <c r="AO164" i="8"/>
  <c r="AP164" i="8" s="1"/>
  <c r="AQ164" i="8" s="1"/>
  <c r="S352" i="8"/>
  <c r="T352" i="8" s="1"/>
  <c r="G11" i="8"/>
  <c r="G14" i="8" s="1"/>
  <c r="G16" i="8" s="1"/>
  <c r="O295" i="8"/>
  <c r="P295" i="8" s="1"/>
  <c r="Z256" i="8"/>
  <c r="AA256" i="8" s="1"/>
  <c r="H267" i="8"/>
  <c r="H268" i="8" s="1"/>
  <c r="H266" i="8"/>
  <c r="H547" i="8" s="1"/>
  <c r="Q344" i="8"/>
  <c r="AE103" i="8"/>
  <c r="T198" i="8"/>
  <c r="U198" i="8" s="1"/>
  <c r="I578" i="8"/>
  <c r="I591" i="8" s="1"/>
  <c r="I264" i="8"/>
  <c r="H217" i="8"/>
  <c r="G218" i="8"/>
  <c r="Q343" i="8"/>
  <c r="R343" i="8" s="1"/>
  <c r="H124" i="8"/>
  <c r="I123" i="8"/>
  <c r="X401" i="8"/>
  <c r="U301" i="8"/>
  <c r="V301" i="8" s="1"/>
  <c r="W301" i="8" s="1"/>
  <c r="J243" i="8"/>
  <c r="AN50" i="8"/>
  <c r="H171" i="8"/>
  <c r="I170" i="8"/>
  <c r="N394" i="8"/>
  <c r="AK212" i="8"/>
  <c r="AL212" i="8" s="1"/>
  <c r="AM212" i="8" s="1"/>
  <c r="AN212" i="8" s="1"/>
  <c r="O445" i="8"/>
  <c r="P445" i="8" s="1"/>
  <c r="Z357" i="8"/>
  <c r="AA357" i="8" s="1"/>
  <c r="AD459" i="8"/>
  <c r="AE459" i="8" s="1"/>
  <c r="T453" i="8"/>
  <c r="U453" i="8" s="1"/>
  <c r="V453" i="8" s="1"/>
  <c r="F41" i="4"/>
  <c r="G561" i="8"/>
  <c r="AH205" i="8"/>
  <c r="AI205" i="8" s="1"/>
  <c r="AJ205" i="8" s="1"/>
  <c r="Y355" i="8"/>
  <c r="Z355" i="8" s="1"/>
  <c r="O543" i="8"/>
  <c r="AQ53" i="8"/>
  <c r="AR53" i="8" s="1"/>
  <c r="J579" i="8"/>
  <c r="J314" i="8"/>
  <c r="K293" i="8"/>
  <c r="AP52" i="8"/>
  <c r="AQ52" i="8" s="1"/>
  <c r="Y400" i="8"/>
  <c r="H516" i="8"/>
  <c r="R167" i="8"/>
  <c r="R576" i="8"/>
  <c r="R589" i="8" s="1"/>
  <c r="R7" i="10" s="1"/>
  <c r="O491" i="8"/>
  <c r="S97" i="8"/>
  <c r="T97" i="8" s="1"/>
  <c r="N492" i="8"/>
  <c r="N583" i="8" s="1"/>
  <c r="N596" i="8" s="1"/>
  <c r="N23" i="10" s="1"/>
  <c r="N54" i="10" s="1"/>
  <c r="M583" i="8"/>
  <c r="M596" i="8" s="1"/>
  <c r="M23" i="10" s="1"/>
  <c r="M512" i="8"/>
  <c r="AT55" i="8"/>
  <c r="AU55" i="8" s="1"/>
  <c r="AV55" i="8" s="1"/>
  <c r="AA402" i="8"/>
  <c r="AB402" i="8" s="1"/>
  <c r="M5" i="10"/>
  <c r="P247" i="8"/>
  <c r="AL108" i="8"/>
  <c r="Z304" i="8"/>
  <c r="AA304" i="8" s="1"/>
  <c r="AR51" i="8"/>
  <c r="AS51" i="8" s="1"/>
  <c r="AB309" i="8"/>
  <c r="W255" i="8"/>
  <c r="X94" i="8"/>
  <c r="Y94" i="8" s="1"/>
  <c r="Z94" i="8" s="1"/>
  <c r="AD102" i="8"/>
  <c r="AE102" i="8" s="1"/>
  <c r="AF102" i="8" s="1"/>
  <c r="AG102" i="8" s="1"/>
  <c r="AH102" i="8" s="1"/>
  <c r="AI102" i="8" s="1"/>
  <c r="AJ102" i="8" s="1"/>
  <c r="AK102" i="8" s="1"/>
  <c r="AL102" i="8" s="1"/>
  <c r="AM102" i="8" s="1"/>
  <c r="AN102" i="8" s="1"/>
  <c r="AO102" i="8" s="1"/>
  <c r="AP102" i="8" s="1"/>
  <c r="P543" i="8"/>
  <c r="V403" i="8"/>
  <c r="T346" i="8"/>
  <c r="K465" i="8"/>
  <c r="L444" i="8"/>
  <c r="M444" i="8" s="1"/>
  <c r="J468" i="8"/>
  <c r="J469" i="8" s="1"/>
  <c r="J467" i="8"/>
  <c r="X354" i="8"/>
  <c r="AA406" i="8"/>
  <c r="AB406" i="8" s="1"/>
  <c r="X152" i="8"/>
  <c r="AE202" i="8"/>
  <c r="AG39" i="8"/>
  <c r="AH39" i="8" s="1"/>
  <c r="T348" i="8"/>
  <c r="AE262" i="8"/>
  <c r="AF262" i="8" s="1"/>
  <c r="AG262" i="8" s="1"/>
  <c r="W5" i="10"/>
  <c r="L514" i="8"/>
  <c r="L552" i="8" s="1"/>
  <c r="L566" i="8" s="1"/>
  <c r="H418" i="8"/>
  <c r="I417" i="8"/>
  <c r="Q588" i="8"/>
  <c r="Q6" i="10" s="1"/>
  <c r="AG208" i="8"/>
  <c r="AH208" i="8" s="1"/>
  <c r="R349" i="8"/>
  <c r="S349" i="8" s="1"/>
  <c r="T349" i="8" s="1"/>
  <c r="U349" i="8" s="1"/>
  <c r="V349" i="8" s="1"/>
  <c r="P248" i="8"/>
  <c r="Q248" i="8" s="1"/>
  <c r="R248" i="8" s="1"/>
  <c r="AH45" i="8"/>
  <c r="AI45" i="8" s="1"/>
  <c r="AA201" i="8"/>
  <c r="AB201" i="8" s="1"/>
  <c r="AC201" i="8" s="1"/>
  <c r="AD201" i="8" s="1"/>
  <c r="AF42" i="8"/>
  <c r="AJ46" i="8"/>
  <c r="AK46" i="8" s="1"/>
  <c r="AL46" i="8" s="1"/>
  <c r="AM46" i="8" s="1"/>
  <c r="AC410" i="8"/>
  <c r="AD410" i="8" s="1"/>
  <c r="AK499" i="8"/>
  <c r="I515" i="8"/>
  <c r="V148" i="8"/>
  <c r="W148" i="8" s="1"/>
  <c r="L5" i="10"/>
  <c r="M366" i="8"/>
  <c r="M549" i="8" s="1"/>
  <c r="M563" i="8" s="1"/>
  <c r="AF358" i="8"/>
  <c r="Q250" i="8"/>
  <c r="R250" i="8" s="1"/>
  <c r="S5" i="10"/>
  <c r="AI159" i="8"/>
  <c r="AJ159" i="8" s="1"/>
  <c r="AD361" i="8"/>
  <c r="M69" i="8"/>
  <c r="I592" i="8"/>
  <c r="Z197" i="8"/>
  <c r="AE362" i="8"/>
  <c r="AT56" i="8"/>
  <c r="AB199" i="8"/>
  <c r="AF204" i="8"/>
  <c r="AG204" i="8" s="1"/>
  <c r="AD310" i="8"/>
  <c r="AE310" i="8" s="1"/>
  <c r="Q397" i="8"/>
  <c r="R397" i="8" s="1"/>
  <c r="T543" i="8"/>
  <c r="T399" i="8"/>
  <c r="Q5" i="10"/>
  <c r="O393" i="8"/>
  <c r="P393" i="8" s="1"/>
  <c r="Z452" i="8"/>
  <c r="AA452" i="8" s="1"/>
  <c r="N244" i="8"/>
  <c r="S92" i="8"/>
  <c r="T92" i="8" s="1"/>
  <c r="G47" i="4"/>
  <c r="H566" i="8"/>
  <c r="P5" i="10"/>
  <c r="U195" i="8"/>
  <c r="I316" i="8"/>
  <c r="I317" i="8"/>
  <c r="I318" i="8" s="1"/>
  <c r="S395" i="8"/>
  <c r="T395" i="8" s="1"/>
  <c r="U395" i="8" s="1"/>
  <c r="H548" i="8"/>
  <c r="K514" i="8"/>
  <c r="K552" i="8" s="1"/>
  <c r="K566" i="8" s="1"/>
  <c r="V299" i="8"/>
  <c r="AK163" i="8"/>
  <c r="Z506" i="8"/>
  <c r="AB157" i="8"/>
  <c r="AB200" i="8"/>
  <c r="AC200" i="8" s="1"/>
  <c r="J543" i="8"/>
  <c r="AL48" i="8"/>
  <c r="AB98" i="8"/>
  <c r="G29" i="4"/>
  <c r="G112" i="4" s="1"/>
  <c r="H15" i="4" s="1"/>
  <c r="R575" i="8"/>
  <c r="R113" i="8"/>
  <c r="AB246" i="8"/>
  <c r="Q245" i="8"/>
  <c r="U151" i="8"/>
  <c r="V151" i="8" s="1"/>
  <c r="AB503" i="8"/>
  <c r="S576" i="8"/>
  <c r="S589" i="8" s="1"/>
  <c r="S7" i="10" s="1"/>
  <c r="S167" i="8"/>
  <c r="T146" i="8"/>
  <c r="U146" i="8" s="1"/>
  <c r="Q122" i="8"/>
  <c r="Q544" i="8" s="1"/>
  <c r="Q558" i="8" s="1"/>
  <c r="Y303" i="8"/>
  <c r="Z303" i="8" s="1"/>
  <c r="AA508" i="8"/>
  <c r="T147" i="8"/>
  <c r="G106" i="4"/>
  <c r="AD409" i="8"/>
  <c r="AK110" i="8"/>
  <c r="AL110" i="8" s="1"/>
  <c r="AB40" i="8"/>
  <c r="L543" i="8"/>
  <c r="P495" i="8"/>
  <c r="O366" i="8"/>
  <c r="O549" i="8" s="1"/>
  <c r="O563" i="8" s="1"/>
  <c r="T351" i="8"/>
  <c r="U351" i="8" s="1"/>
  <c r="W450" i="8"/>
  <c r="X450" i="8" s="1"/>
  <c r="I566" i="8"/>
  <c r="H47" i="4"/>
  <c r="AJ161" i="8"/>
  <c r="AH162" i="8"/>
  <c r="V196" i="8"/>
  <c r="AX57" i="8"/>
  <c r="AY57" i="8" s="1"/>
  <c r="AC257" i="8"/>
  <c r="N366" i="8"/>
  <c r="N549" i="8" s="1"/>
  <c r="N563" i="8" s="1"/>
  <c r="AJ111" i="8"/>
  <c r="AK111" i="8" s="1"/>
  <c r="AE104" i="8"/>
  <c r="T5" i="10"/>
  <c r="AC462" i="8"/>
  <c r="O5" i="10"/>
  <c r="Z502" i="8"/>
  <c r="N543" i="8"/>
  <c r="R577" i="8"/>
  <c r="R590" i="8" s="1"/>
  <c r="R8" i="10" s="1"/>
  <c r="R214" i="8"/>
  <c r="Q216" i="8"/>
  <c r="Q546" i="8" s="1"/>
  <c r="Q560" i="8" s="1"/>
  <c r="V5" i="10"/>
  <c r="Y353" i="8"/>
  <c r="K5" i="10"/>
  <c r="K543" i="8"/>
  <c r="AL49" i="8"/>
  <c r="AA455" i="8"/>
  <c r="T251" i="8"/>
  <c r="S577" i="8"/>
  <c r="S590" i="8" s="1"/>
  <c r="S8" i="10" s="1"/>
  <c r="S214" i="8"/>
  <c r="R446" i="8"/>
  <c r="P493" i="8"/>
  <c r="Q493" i="8" s="1"/>
  <c r="R493" i="8" s="1"/>
  <c r="AC454" i="8"/>
  <c r="Y457" i="8"/>
  <c r="Q448" i="8"/>
  <c r="R350" i="8"/>
  <c r="V543" i="8"/>
  <c r="U5" i="10"/>
  <c r="J5" i="10"/>
  <c r="AF107" i="8"/>
  <c r="K416" i="8"/>
  <c r="AE497" i="8"/>
  <c r="AF95" i="8"/>
  <c r="AG95" i="8" s="1"/>
  <c r="AH95" i="8" s="1"/>
  <c r="AD412" i="8"/>
  <c r="AE412" i="8" s="1"/>
  <c r="AF412" i="8" s="1"/>
  <c r="W543" i="8"/>
  <c r="AC496" i="8"/>
  <c r="L414" i="8"/>
  <c r="AK210" i="8"/>
  <c r="AL210" i="8" s="1"/>
  <c r="AL211" i="8"/>
  <c r="AE155" i="8"/>
  <c r="AF155" i="8" s="1"/>
  <c r="F42" i="4"/>
  <c r="G562" i="8"/>
  <c r="G567" i="8" s="1"/>
  <c r="G553" i="8"/>
  <c r="AN165" i="8"/>
  <c r="AO165" i="8" s="1"/>
  <c r="AA154" i="8"/>
  <c r="V150" i="8"/>
  <c r="T297" i="8"/>
  <c r="U297" i="8" s="1"/>
  <c r="W254" i="8"/>
  <c r="P580" i="8"/>
  <c r="P593" i="8" s="1"/>
  <c r="P11" i="10" s="1"/>
  <c r="P364" i="8"/>
  <c r="AB43" i="8"/>
  <c r="AC43" i="8" s="1"/>
  <c r="AD461" i="8"/>
  <c r="AE461" i="8" s="1"/>
  <c r="AG105" i="8"/>
  <c r="AH105" i="8" s="1"/>
  <c r="AI105" i="8" s="1"/>
  <c r="R543" i="8"/>
  <c r="Z306" i="8"/>
  <c r="AE259" i="8"/>
  <c r="AF510" i="8"/>
  <c r="T249" i="8"/>
  <c r="Q543" i="8"/>
  <c r="T296" i="8"/>
  <c r="AE411" i="8"/>
  <c r="Y408" i="8"/>
  <c r="AH261" i="8"/>
  <c r="AI261" i="8" s="1"/>
  <c r="V404" i="8"/>
  <c r="AE305" i="8"/>
  <c r="AF305" i="8" s="1"/>
  <c r="Y99" i="8"/>
  <c r="E33" i="4"/>
  <c r="E34" i="4" s="1"/>
  <c r="E20" i="4"/>
  <c r="AE312" i="8"/>
  <c r="AD203" i="8"/>
  <c r="AD509" i="8"/>
  <c r="AI206" i="8"/>
  <c r="AJ206" i="8" s="1"/>
  <c r="AK206" i="8" s="1"/>
  <c r="AA308" i="8"/>
  <c r="U543" i="8"/>
  <c r="M398" i="8"/>
  <c r="N398" i="8" s="1"/>
  <c r="AK500" i="8"/>
  <c r="AL500" i="8" s="1"/>
  <c r="AI209" i="8"/>
  <c r="AB460" i="8"/>
  <c r="AB455" i="8"/>
  <c r="AC307" i="8"/>
  <c r="AD307" i="8" s="1"/>
  <c r="AC156" i="8"/>
  <c r="M298" i="8"/>
  <c r="M543" i="8"/>
  <c r="S543" i="8"/>
  <c r="T451" i="8"/>
  <c r="U451" i="8" s="1"/>
  <c r="V451" i="8" s="1"/>
  <c r="AP54" i="8"/>
  <c r="R494" i="8"/>
  <c r="S494" i="8" s="1"/>
  <c r="AK160" i="8"/>
  <c r="AA258" i="8"/>
  <c r="AE405" i="8"/>
  <c r="T93" i="8"/>
  <c r="Y504" i="8"/>
  <c r="Y252" i="8"/>
  <c r="Z252" i="8" s="1"/>
  <c r="AA252" i="8" s="1"/>
  <c r="AB252" i="8" s="1"/>
  <c r="AC252" i="8" s="1"/>
  <c r="AD252" i="8" s="1"/>
  <c r="AE252" i="8" s="1"/>
  <c r="AF252" i="8" s="1"/>
  <c r="AG252" i="8" s="1"/>
  <c r="AH252" i="8" s="1"/>
  <c r="AI252" i="8" s="1"/>
  <c r="AJ252" i="8" s="1"/>
  <c r="AK252" i="8" s="1"/>
  <c r="AL252" i="8" s="1"/>
  <c r="AM252" i="8" s="1"/>
  <c r="AN252" i="8" s="1"/>
  <c r="AO252" i="8" s="1"/>
  <c r="AP252" i="8" s="1"/>
  <c r="AQ252" i="8" s="1"/>
  <c r="AR252" i="8" s="1"/>
  <c r="AS252" i="8" s="1"/>
  <c r="AT252" i="8" s="1"/>
  <c r="AU252" i="8" s="1"/>
  <c r="AV252" i="8" s="1"/>
  <c r="AW252" i="8" s="1"/>
  <c r="AX252" i="8" s="1"/>
  <c r="AY252" i="8" s="1"/>
  <c r="AZ252" i="8" s="1"/>
  <c r="BA252" i="8" s="1"/>
  <c r="BB252" i="8" s="1"/>
  <c r="BC252" i="8" s="1"/>
  <c r="BD252" i="8" s="1"/>
  <c r="BE252" i="8" s="1"/>
  <c r="BF252" i="8" s="1"/>
  <c r="BG252" i="8" s="1"/>
  <c r="BH252" i="8" s="1"/>
  <c r="BI252" i="8" s="1"/>
  <c r="BJ252" i="8" s="1"/>
  <c r="BK252" i="8" s="1"/>
  <c r="BL252" i="8" s="1"/>
  <c r="BM252" i="8" s="1"/>
  <c r="BN252" i="8" s="1"/>
  <c r="BO252" i="8" s="1"/>
  <c r="BP252" i="8" s="1"/>
  <c r="W253" i="8"/>
  <c r="W149" i="8"/>
  <c r="AI44" i="8"/>
  <c r="T302" i="8"/>
  <c r="S300" i="8"/>
  <c r="AB359" i="8"/>
  <c r="AC505" i="8"/>
  <c r="AF106" i="8"/>
  <c r="AG106" i="8" s="1"/>
  <c r="AH106" i="8" s="1"/>
  <c r="AI106" i="8" s="1"/>
  <c r="AJ106" i="8" s="1"/>
  <c r="AK106" i="8" s="1"/>
  <c r="AL106" i="8" s="1"/>
  <c r="AM106" i="8" s="1"/>
  <c r="E48" i="4"/>
  <c r="E111" i="4"/>
  <c r="M396" i="8"/>
  <c r="AN109" i="8"/>
  <c r="R5" i="10"/>
  <c r="T193" i="8"/>
  <c r="N5" i="10"/>
  <c r="Q345" i="8"/>
  <c r="R345" i="8" s="1"/>
  <c r="AL47" i="8"/>
  <c r="AC311" i="8"/>
  <c r="Z38" i="8" l="1"/>
  <c r="K70" i="8"/>
  <c r="Y59" i="8"/>
  <c r="Y68" i="8" s="1"/>
  <c r="Y543" i="8" s="1"/>
  <c r="J70" i="8"/>
  <c r="AO212" i="8"/>
  <c r="AF459" i="8"/>
  <c r="AG459" i="8" s="1"/>
  <c r="AH459" i="8" s="1"/>
  <c r="AI459" i="8" s="1"/>
  <c r="H8" i="8"/>
  <c r="I6" i="8" s="1"/>
  <c r="AG158" i="8"/>
  <c r="AH158" i="8" s="1"/>
  <c r="AH260" i="8"/>
  <c r="AE407" i="8"/>
  <c r="AF407" i="8" s="1"/>
  <c r="AG407" i="8" s="1"/>
  <c r="AK207" i="8"/>
  <c r="AL207" i="8" s="1"/>
  <c r="AM207" i="8" s="1"/>
  <c r="P294" i="8"/>
  <c r="Q294" i="8" s="1"/>
  <c r="F110" i="4"/>
  <c r="G13" i="4" s="1"/>
  <c r="G27" i="4" s="1"/>
  <c r="AI498" i="8"/>
  <c r="AJ498" i="8" s="1"/>
  <c r="AK498" i="8" s="1"/>
  <c r="R449" i="8"/>
  <c r="S449" i="8" s="1"/>
  <c r="T449" i="8" s="1"/>
  <c r="AA153" i="8"/>
  <c r="AB153" i="8" s="1"/>
  <c r="AC153" i="8" s="1"/>
  <c r="U447" i="8"/>
  <c r="V447" i="8" s="1"/>
  <c r="W447" i="8" s="1"/>
  <c r="H11" i="8"/>
  <c r="H14" i="8" s="1"/>
  <c r="H16" i="8" s="1"/>
  <c r="AE456" i="8"/>
  <c r="AF456" i="8" s="1"/>
  <c r="AG456" i="8" s="1"/>
  <c r="G15" i="8"/>
  <c r="AF356" i="8"/>
  <c r="AG356" i="8" s="1"/>
  <c r="AI208" i="8"/>
  <c r="AJ208" i="8" s="1"/>
  <c r="AB256" i="8"/>
  <c r="AC256" i="8" s="1"/>
  <c r="AD256" i="8" s="1"/>
  <c r="AG507" i="8"/>
  <c r="AH507" i="8" s="1"/>
  <c r="AE41" i="8"/>
  <c r="AF41" i="8" s="1"/>
  <c r="AI39" i="8"/>
  <c r="AJ39" i="8" s="1"/>
  <c r="AF463" i="8"/>
  <c r="AG463" i="8" s="1"/>
  <c r="AH458" i="8"/>
  <c r="AI458" i="8" s="1"/>
  <c r="U347" i="8"/>
  <c r="V347" i="8" s="1"/>
  <c r="W347" i="8" s="1"/>
  <c r="X347" i="8" s="1"/>
  <c r="AF103" i="8"/>
  <c r="AG103" i="8" s="1"/>
  <c r="H368" i="8"/>
  <c r="I367" i="8"/>
  <c r="AG107" i="8"/>
  <c r="AH107" i="8" s="1"/>
  <c r="AI107" i="8" s="1"/>
  <c r="AA38" i="8"/>
  <c r="AB38" i="8" s="1"/>
  <c r="Z574" i="8"/>
  <c r="Z587" i="8" s="1"/>
  <c r="Z5" i="10" s="1"/>
  <c r="Z59" i="8"/>
  <c r="Z68" i="8" s="1"/>
  <c r="Y96" i="8"/>
  <c r="Z96" i="8" s="1"/>
  <c r="AA96" i="8" s="1"/>
  <c r="AB96" i="8" s="1"/>
  <c r="AC96" i="8" s="1"/>
  <c r="W453" i="8"/>
  <c r="X453" i="8" s="1"/>
  <c r="AD43" i="8"/>
  <c r="AE43" i="8" s="1"/>
  <c r="AF43" i="8" s="1"/>
  <c r="M465" i="8"/>
  <c r="M467" i="8" s="1"/>
  <c r="N444" i="8"/>
  <c r="N465" i="8" s="1"/>
  <c r="N467" i="8" s="1"/>
  <c r="S343" i="8"/>
  <c r="T343" i="8" s="1"/>
  <c r="AP165" i="8"/>
  <c r="AQ165" i="8" s="1"/>
  <c r="Q445" i="8"/>
  <c r="R445" i="8" s="1"/>
  <c r="S445" i="8" s="1"/>
  <c r="F48" i="4"/>
  <c r="AF312" i="8"/>
  <c r="AG312" i="8" s="1"/>
  <c r="AH312" i="8" s="1"/>
  <c r="X148" i="8"/>
  <c r="Y148" i="8" s="1"/>
  <c r="I171" i="8"/>
  <c r="J170" i="8"/>
  <c r="Y401" i="8"/>
  <c r="Z401" i="8" s="1"/>
  <c r="AA401" i="8" s="1"/>
  <c r="U352" i="8"/>
  <c r="V352" i="8" s="1"/>
  <c r="AQ102" i="8"/>
  <c r="AR102" i="8" s="1"/>
  <c r="AS102" i="8" s="1"/>
  <c r="AT102" i="8" s="1"/>
  <c r="AU102" i="8" s="1"/>
  <c r="AV102" i="8" s="1"/>
  <c r="AW102" i="8" s="1"/>
  <c r="AX102" i="8" s="1"/>
  <c r="AY102" i="8" s="1"/>
  <c r="AZ102" i="8" s="1"/>
  <c r="BA102" i="8" s="1"/>
  <c r="BB102" i="8" s="1"/>
  <c r="BC102" i="8" s="1"/>
  <c r="BD102" i="8" s="1"/>
  <c r="BE102" i="8" s="1"/>
  <c r="BF102" i="8" s="1"/>
  <c r="AB304" i="8"/>
  <c r="Q295" i="8"/>
  <c r="N512" i="8"/>
  <c r="N514" i="8" s="1"/>
  <c r="N552" i="8" s="1"/>
  <c r="N566" i="8" s="1"/>
  <c r="AI95" i="8"/>
  <c r="AC406" i="8"/>
  <c r="AD406" i="8" s="1"/>
  <c r="I124" i="8"/>
  <c r="J123" i="8"/>
  <c r="I217" i="8"/>
  <c r="H218" i="8"/>
  <c r="AC100" i="8"/>
  <c r="AD496" i="8"/>
  <c r="I584" i="8"/>
  <c r="AO50" i="8"/>
  <c r="AB357" i="8"/>
  <c r="AC357" i="8" s="1"/>
  <c r="AD357" i="8" s="1"/>
  <c r="R344" i="8"/>
  <c r="S344" i="8" s="1"/>
  <c r="AD200" i="8"/>
  <c r="AE200" i="8" s="1"/>
  <c r="I597" i="8"/>
  <c r="G41" i="4"/>
  <c r="H561" i="8"/>
  <c r="J578" i="8"/>
  <c r="J591" i="8" s="1"/>
  <c r="J9" i="10" s="1"/>
  <c r="J264" i="8"/>
  <c r="K243" i="8"/>
  <c r="I266" i="8"/>
  <c r="I547" i="8" s="1"/>
  <c r="I561" i="8" s="1"/>
  <c r="I267" i="8"/>
  <c r="I268" i="8" s="1"/>
  <c r="O394" i="8"/>
  <c r="AD311" i="8"/>
  <c r="AE311" i="8" s="1"/>
  <c r="AC402" i="8"/>
  <c r="AD402" i="8" s="1"/>
  <c r="AE402" i="8" s="1"/>
  <c r="AF402" i="8" s="1"/>
  <c r="AG402" i="8" s="1"/>
  <c r="AH402" i="8" s="1"/>
  <c r="AI402" i="8" s="1"/>
  <c r="AJ402" i="8" s="1"/>
  <c r="AK402" i="8" s="1"/>
  <c r="AL402" i="8" s="1"/>
  <c r="AM402" i="8" s="1"/>
  <c r="V351" i="8"/>
  <c r="W351" i="8" s="1"/>
  <c r="X351" i="8" s="1"/>
  <c r="Y351" i="8" s="1"/>
  <c r="Z351" i="8" s="1"/>
  <c r="AA351" i="8" s="1"/>
  <c r="AB351" i="8" s="1"/>
  <c r="AC351" i="8" s="1"/>
  <c r="AD351" i="8" s="1"/>
  <c r="T577" i="8"/>
  <c r="T590" i="8" s="1"/>
  <c r="T8" i="10" s="1"/>
  <c r="T214" i="8"/>
  <c r="U193" i="8"/>
  <c r="AL111" i="8"/>
  <c r="Z504" i="8"/>
  <c r="AJ261" i="8"/>
  <c r="AK261" i="8" s="1"/>
  <c r="AL261" i="8" s="1"/>
  <c r="AM261" i="8" s="1"/>
  <c r="N557" i="8"/>
  <c r="AH262" i="8"/>
  <c r="AI262" i="8" s="1"/>
  <c r="AJ262" i="8" s="1"/>
  <c r="AK262" i="8" s="1"/>
  <c r="AL262" i="8" s="1"/>
  <c r="AM262" i="8" s="1"/>
  <c r="AN262" i="8" s="1"/>
  <c r="AO262" i="8" s="1"/>
  <c r="AP262" i="8" s="1"/>
  <c r="AQ262" i="8" s="1"/>
  <c r="AR262" i="8" s="1"/>
  <c r="AS262" i="8" s="1"/>
  <c r="AT262" i="8" s="1"/>
  <c r="AU262" i="8" s="1"/>
  <c r="AV262" i="8" s="1"/>
  <c r="I516" i="8"/>
  <c r="J515" i="8"/>
  <c r="AT51" i="8"/>
  <c r="AU51" i="8" s="1"/>
  <c r="AV51" i="8" s="1"/>
  <c r="AW51" i="8" s="1"/>
  <c r="AX51" i="8" s="1"/>
  <c r="AY51" i="8" s="1"/>
  <c r="AS53" i="8"/>
  <c r="AT53" i="8" s="1"/>
  <c r="AB308" i="8"/>
  <c r="AC308" i="8" s="1"/>
  <c r="AD308" i="8" s="1"/>
  <c r="AE308" i="8" s="1"/>
  <c r="AF308" i="8" s="1"/>
  <c r="AG308" i="8" s="1"/>
  <c r="AH308" i="8" s="1"/>
  <c r="AI308" i="8" s="1"/>
  <c r="AJ308" i="8" s="1"/>
  <c r="AK308" i="8" s="1"/>
  <c r="AL308" i="8" s="1"/>
  <c r="AM308" i="8" s="1"/>
  <c r="AN308" i="8" s="1"/>
  <c r="AO308" i="8" s="1"/>
  <c r="AP308" i="8" s="1"/>
  <c r="AQ308" i="8" s="1"/>
  <c r="AR308" i="8" s="1"/>
  <c r="AS308" i="8" s="1"/>
  <c r="AT308" i="8" s="1"/>
  <c r="AU308" i="8" s="1"/>
  <c r="AV308" i="8" s="1"/>
  <c r="AW308" i="8" s="1"/>
  <c r="AX308" i="8" s="1"/>
  <c r="AY308" i="8" s="1"/>
  <c r="AZ308" i="8" s="1"/>
  <c r="BA308" i="8" s="1"/>
  <c r="BB308" i="8" s="1"/>
  <c r="BC308" i="8" s="1"/>
  <c r="BD308" i="8" s="1"/>
  <c r="BE308" i="8" s="1"/>
  <c r="BF308" i="8" s="1"/>
  <c r="BG308" i="8" s="1"/>
  <c r="BH308" i="8" s="1"/>
  <c r="BI308" i="8" s="1"/>
  <c r="BJ308" i="8" s="1"/>
  <c r="BK308" i="8" s="1"/>
  <c r="BL308" i="8" s="1"/>
  <c r="BM308" i="8" s="1"/>
  <c r="BN308" i="8" s="1"/>
  <c r="BO308" i="8" s="1"/>
  <c r="BP308" i="8" s="1"/>
  <c r="V146" i="8"/>
  <c r="H116" i="4"/>
  <c r="E23" i="10" s="1"/>
  <c r="E54" i="10" s="1"/>
  <c r="H48" i="4"/>
  <c r="AH204" i="8"/>
  <c r="AI204" i="8" s="1"/>
  <c r="W349" i="8"/>
  <c r="X349" i="8" s="1"/>
  <c r="Y349" i="8" s="1"/>
  <c r="Z349" i="8" s="1"/>
  <c r="AA349" i="8" s="1"/>
  <c r="AB349" i="8" s="1"/>
  <c r="AC349" i="8" s="1"/>
  <c r="AD349" i="8" s="1"/>
  <c r="AE349" i="8" s="1"/>
  <c r="AF349" i="8" s="1"/>
  <c r="AG349" i="8" s="1"/>
  <c r="AH349" i="8" s="1"/>
  <c r="AI349" i="8" s="1"/>
  <c r="AJ349" i="8" s="1"/>
  <c r="AK349" i="8" s="1"/>
  <c r="X255" i="8"/>
  <c r="Y255" i="8" s="1"/>
  <c r="M54" i="10"/>
  <c r="AK205" i="8"/>
  <c r="AL205" i="8" s="1"/>
  <c r="AM205" i="8" s="1"/>
  <c r="AM210" i="8"/>
  <c r="AP212" i="8"/>
  <c r="AQ212" i="8" s="1"/>
  <c r="AR212" i="8" s="1"/>
  <c r="AS212" i="8" s="1"/>
  <c r="AZ57" i="8"/>
  <c r="BA57" i="8" s="1"/>
  <c r="BB57" i="8" s="1"/>
  <c r="BC57" i="8" s="1"/>
  <c r="N396" i="8"/>
  <c r="O396" i="8" s="1"/>
  <c r="M414" i="8"/>
  <c r="F14" i="4"/>
  <c r="U302" i="8"/>
  <c r="V302" i="8" s="1"/>
  <c r="AF405" i="8"/>
  <c r="X301" i="8"/>
  <c r="AF104" i="8"/>
  <c r="T575" i="8"/>
  <c r="T113" i="8"/>
  <c r="AM48" i="8"/>
  <c r="AN48" i="8" s="1"/>
  <c r="U348" i="8"/>
  <c r="V348" i="8" s="1"/>
  <c r="W348" i="8" s="1"/>
  <c r="AC309" i="8"/>
  <c r="AD309" i="8" s="1"/>
  <c r="S446" i="8"/>
  <c r="T446" i="8" s="1"/>
  <c r="U446" i="8" s="1"/>
  <c r="V446" i="8" s="1"/>
  <c r="W446" i="8" s="1"/>
  <c r="X446" i="8" s="1"/>
  <c r="Y446" i="8" s="1"/>
  <c r="Z446" i="8" s="1"/>
  <c r="AA446" i="8" s="1"/>
  <c r="AB446" i="8" s="1"/>
  <c r="AC446" i="8" s="1"/>
  <c r="AD446" i="8" s="1"/>
  <c r="AE446" i="8" s="1"/>
  <c r="AF446" i="8" s="1"/>
  <c r="AG446" i="8" s="1"/>
  <c r="AH446" i="8" s="1"/>
  <c r="AI446" i="8" s="1"/>
  <c r="AJ446" i="8" s="1"/>
  <c r="AK446" i="8" s="1"/>
  <c r="AL446" i="8" s="1"/>
  <c r="AM446" i="8" s="1"/>
  <c r="S345" i="8"/>
  <c r="T345" i="8" s="1"/>
  <c r="U345" i="8" s="1"/>
  <c r="V345" i="8" s="1"/>
  <c r="W345" i="8" s="1"/>
  <c r="Q580" i="8"/>
  <c r="Q593" i="8" s="1"/>
  <c r="Q11" i="10" s="1"/>
  <c r="AG412" i="8"/>
  <c r="AH412" i="8" s="1"/>
  <c r="W451" i="8"/>
  <c r="X451" i="8" s="1"/>
  <c r="AE509" i="8"/>
  <c r="AE203" i="8"/>
  <c r="AF203" i="8" s="1"/>
  <c r="AG203" i="8" s="1"/>
  <c r="Z408" i="8"/>
  <c r="AA408" i="8" s="1"/>
  <c r="AE409" i="8"/>
  <c r="AF409" i="8" s="1"/>
  <c r="AC503" i="8"/>
  <c r="AD503" i="8" s="1"/>
  <c r="AG358" i="8"/>
  <c r="Q247" i="8"/>
  <c r="AN106" i="8"/>
  <c r="AO106" i="8" s="1"/>
  <c r="AP106" i="8" s="1"/>
  <c r="AQ106" i="8" s="1"/>
  <c r="AR106" i="8" s="1"/>
  <c r="AS106" i="8" s="1"/>
  <c r="AT106" i="8" s="1"/>
  <c r="AU106" i="8" s="1"/>
  <c r="AV106" i="8" s="1"/>
  <c r="AW106" i="8" s="1"/>
  <c r="AX106" i="8" s="1"/>
  <c r="AY106" i="8" s="1"/>
  <c r="AZ106" i="8" s="1"/>
  <c r="BA106" i="8" s="1"/>
  <c r="BB106" i="8" s="1"/>
  <c r="BC106" i="8" s="1"/>
  <c r="BD106" i="8" s="1"/>
  <c r="BE106" i="8" s="1"/>
  <c r="BF106" i="8" s="1"/>
  <c r="BG106" i="8" s="1"/>
  <c r="AC359" i="8"/>
  <c r="AJ44" i="8"/>
  <c r="N298" i="8"/>
  <c r="AC455" i="8"/>
  <c r="AD455" i="8" s="1"/>
  <c r="P366" i="8"/>
  <c r="P549" i="8" s="1"/>
  <c r="P563" i="8" s="1"/>
  <c r="S493" i="8"/>
  <c r="T493" i="8" s="1"/>
  <c r="U493" i="8" s="1"/>
  <c r="V493" i="8" s="1"/>
  <c r="W493" i="8" s="1"/>
  <c r="X493" i="8" s="1"/>
  <c r="Y493" i="8" s="1"/>
  <c r="Z493" i="8" s="1"/>
  <c r="AA493" i="8" s="1"/>
  <c r="AB493" i="8" s="1"/>
  <c r="AC493" i="8" s="1"/>
  <c r="AD493" i="8" s="1"/>
  <c r="AE493" i="8" s="1"/>
  <c r="AF493" i="8" s="1"/>
  <c r="AG493" i="8" s="1"/>
  <c r="AH493" i="8" s="1"/>
  <c r="AI493" i="8" s="1"/>
  <c r="AJ493" i="8" s="1"/>
  <c r="AK493" i="8" s="1"/>
  <c r="AL493" i="8" s="1"/>
  <c r="AM493" i="8" s="1"/>
  <c r="AN493" i="8" s="1"/>
  <c r="AO493" i="8" s="1"/>
  <c r="AP493" i="8" s="1"/>
  <c r="AQ493" i="8" s="1"/>
  <c r="AR493" i="8" s="1"/>
  <c r="AS493" i="8" s="1"/>
  <c r="AT493" i="8" s="1"/>
  <c r="Y557" i="8"/>
  <c r="V195" i="8"/>
  <c r="AE410" i="8"/>
  <c r="AF410" i="8" s="1"/>
  <c r="AG410" i="8" s="1"/>
  <c r="Y450" i="8"/>
  <c r="Z450" i="8" s="1"/>
  <c r="AA450" i="8" s="1"/>
  <c r="V297" i="8"/>
  <c r="X253" i="8"/>
  <c r="AL160" i="8"/>
  <c r="AM160" i="8" s="1"/>
  <c r="AN160" i="8" s="1"/>
  <c r="AO160" i="8" s="1"/>
  <c r="AP160" i="8" s="1"/>
  <c r="AQ160" i="8" s="1"/>
  <c r="AR160" i="8" s="1"/>
  <c r="AC460" i="8"/>
  <c r="AL163" i="8"/>
  <c r="AA303" i="8"/>
  <c r="AB303" i="8" s="1"/>
  <c r="AC303" i="8" s="1"/>
  <c r="AD303" i="8" s="1"/>
  <c r="AE303" i="8" s="1"/>
  <c r="AF303" i="8" s="1"/>
  <c r="AG303" i="8" s="1"/>
  <c r="AH303" i="8" s="1"/>
  <c r="AI303" i="8" s="1"/>
  <c r="AJ303" i="8" s="1"/>
  <c r="AK303" i="8" s="1"/>
  <c r="AL303" i="8" s="1"/>
  <c r="AM303" i="8" s="1"/>
  <c r="AN303" i="8" s="1"/>
  <c r="AO303" i="8" s="1"/>
  <c r="AP303" i="8" s="1"/>
  <c r="AQ303" i="8" s="1"/>
  <c r="AR303" i="8" s="1"/>
  <c r="AS303" i="8" s="1"/>
  <c r="AT303" i="8" s="1"/>
  <c r="AU303" i="8" s="1"/>
  <c r="AV303" i="8" s="1"/>
  <c r="AW303" i="8" s="1"/>
  <c r="AX303" i="8" s="1"/>
  <c r="T300" i="8"/>
  <c r="L557" i="8"/>
  <c r="AM47" i="8"/>
  <c r="AN47" i="8" s="1"/>
  <c r="AO109" i="8"/>
  <c r="AD505" i="8"/>
  <c r="Q364" i="8"/>
  <c r="AG155" i="8"/>
  <c r="AB452" i="8"/>
  <c r="AE201" i="8"/>
  <c r="AF201" i="8" s="1"/>
  <c r="AG201" i="8" s="1"/>
  <c r="AH201" i="8" s="1"/>
  <c r="AI201" i="8" s="1"/>
  <c r="AJ201" i="8" s="1"/>
  <c r="AK201" i="8" s="1"/>
  <c r="AL201" i="8" s="1"/>
  <c r="AM201" i="8" s="1"/>
  <c r="AN201" i="8" s="1"/>
  <c r="AO201" i="8" s="1"/>
  <c r="AP201" i="8" s="1"/>
  <c r="AQ201" i="8" s="1"/>
  <c r="AR201" i="8" s="1"/>
  <c r="AS201" i="8" s="1"/>
  <c r="AT201" i="8" s="1"/>
  <c r="AU201" i="8" s="1"/>
  <c r="AV201" i="8" s="1"/>
  <c r="AW201" i="8" s="1"/>
  <c r="AX201" i="8" s="1"/>
  <c r="AY201" i="8" s="1"/>
  <c r="AZ201" i="8" s="1"/>
  <c r="BA201" i="8" s="1"/>
  <c r="BB201" i="8" s="1"/>
  <c r="BC201" i="8" s="1"/>
  <c r="BD201" i="8" s="1"/>
  <c r="T494" i="8"/>
  <c r="U494" i="8" s="1"/>
  <c r="V494" i="8" s="1"/>
  <c r="W494" i="8" s="1"/>
  <c r="X494" i="8" s="1"/>
  <c r="Y494" i="8" s="1"/>
  <c r="Z494" i="8" s="1"/>
  <c r="AA494" i="8" s="1"/>
  <c r="AQ54" i="8"/>
  <c r="AM500" i="8"/>
  <c r="U557" i="8"/>
  <c r="AG305" i="8"/>
  <c r="AH305" i="8" s="1"/>
  <c r="AI305" i="8" s="1"/>
  <c r="AJ305" i="8" s="1"/>
  <c r="AK305" i="8" s="1"/>
  <c r="AL305" i="8" s="1"/>
  <c r="AM305" i="8" s="1"/>
  <c r="AN305" i="8" s="1"/>
  <c r="Y194" i="8"/>
  <c r="Z194" i="8" s="1"/>
  <c r="AM211" i="8"/>
  <c r="AB258" i="8"/>
  <c r="AC258" i="8" s="1"/>
  <c r="S350" i="8"/>
  <c r="T350" i="8" s="1"/>
  <c r="AF411" i="8"/>
  <c r="AK161" i="8"/>
  <c r="H9" i="4"/>
  <c r="U147" i="8"/>
  <c r="U576" i="8" s="1"/>
  <c r="U589" i="8" s="1"/>
  <c r="U7" i="10" s="1"/>
  <c r="S169" i="8"/>
  <c r="S545" i="8" s="1"/>
  <c r="S559" i="8" s="1"/>
  <c r="AC98" i="8"/>
  <c r="AA502" i="8"/>
  <c r="AB502" i="8" s="1"/>
  <c r="W299" i="8"/>
  <c r="S397" i="8"/>
  <c r="T397" i="8" s="1"/>
  <c r="AH407" i="8"/>
  <c r="V395" i="8"/>
  <c r="W395" i="8" s="1"/>
  <c r="P557" i="8"/>
  <c r="X447" i="8"/>
  <c r="O492" i="8"/>
  <c r="O512" i="8" s="1"/>
  <c r="J317" i="8"/>
  <c r="J318" i="8" s="1"/>
  <c r="J316" i="8"/>
  <c r="R122" i="8"/>
  <c r="S575" i="8"/>
  <c r="S113" i="8"/>
  <c r="W151" i="8"/>
  <c r="X151" i="8" s="1"/>
  <c r="Y151" i="8" s="1"/>
  <c r="AG360" i="8"/>
  <c r="AC157" i="8"/>
  <c r="AD157" i="8" s="1"/>
  <c r="AE157" i="8" s="1"/>
  <c r="AF157" i="8" s="1"/>
  <c r="AG157" i="8" s="1"/>
  <c r="AH157" i="8" s="1"/>
  <c r="P491" i="8"/>
  <c r="J592" i="8"/>
  <c r="Q557" i="8"/>
  <c r="AG510" i="8"/>
  <c r="AH510" i="8" s="1"/>
  <c r="R557" i="8"/>
  <c r="O398" i="8"/>
  <c r="AM49" i="8"/>
  <c r="Z353" i="8"/>
  <c r="AA353" i="8" s="1"/>
  <c r="AB353" i="8" s="1"/>
  <c r="AI162" i="8"/>
  <c r="AM110" i="8"/>
  <c r="AN110" i="8" s="1"/>
  <c r="AC246" i="8"/>
  <c r="R588" i="8"/>
  <c r="U399" i="8"/>
  <c r="T557" i="8"/>
  <c r="AG101" i="8"/>
  <c r="AN46" i="8"/>
  <c r="AO46" i="8" s="1"/>
  <c r="AP46" i="8" s="1"/>
  <c r="AQ46" i="8" s="1"/>
  <c r="AR46" i="8" s="1"/>
  <c r="AS46" i="8" s="1"/>
  <c r="AT46" i="8" s="1"/>
  <c r="AU46" i="8" s="1"/>
  <c r="AV46" i="8" s="1"/>
  <c r="AW46" i="8" s="1"/>
  <c r="AX46" i="8" s="1"/>
  <c r="AY46" i="8" s="1"/>
  <c r="AZ46" i="8" s="1"/>
  <c r="BA46" i="8" s="1"/>
  <c r="AJ45" i="8"/>
  <c r="Y354" i="8"/>
  <c r="Z543" i="8"/>
  <c r="K467" i="8"/>
  <c r="K468" i="8"/>
  <c r="K469" i="8" s="1"/>
  <c r="W403" i="8"/>
  <c r="AE307" i="8"/>
  <c r="AF307" i="8" s="1"/>
  <c r="AG307" i="8" s="1"/>
  <c r="AF461" i="8"/>
  <c r="AG461" i="8" s="1"/>
  <c r="U251" i="8"/>
  <c r="AF497" i="8"/>
  <c r="AD257" i="8"/>
  <c r="AE257" i="8" s="1"/>
  <c r="AB508" i="8"/>
  <c r="S248" i="8"/>
  <c r="R245" i="8"/>
  <c r="Y152" i="8"/>
  <c r="AM108" i="8"/>
  <c r="AA306" i="8"/>
  <c r="AL499" i="8"/>
  <c r="AA355" i="8"/>
  <c r="AD156" i="8"/>
  <c r="AE156" i="8" s="1"/>
  <c r="AF156" i="8" s="1"/>
  <c r="AG156" i="8" s="1"/>
  <c r="AH156" i="8" s="1"/>
  <c r="AL206" i="8"/>
  <c r="AM206" i="8" s="1"/>
  <c r="Z99" i="8"/>
  <c r="AA99" i="8" s="1"/>
  <c r="U296" i="8"/>
  <c r="AF259" i="8"/>
  <c r="AG259" i="8" s="1"/>
  <c r="AH259" i="8" s="1"/>
  <c r="AI259" i="8" s="1"/>
  <c r="AJ259" i="8" s="1"/>
  <c r="AK259" i="8" s="1"/>
  <c r="AL259" i="8" s="1"/>
  <c r="AM259" i="8" s="1"/>
  <c r="AN259" i="8" s="1"/>
  <c r="AO259" i="8" s="1"/>
  <c r="AP259" i="8" s="1"/>
  <c r="AQ259" i="8" s="1"/>
  <c r="AR259" i="8" s="1"/>
  <c r="AS259" i="8" s="1"/>
  <c r="AT259" i="8" s="1"/>
  <c r="AU259" i="8" s="1"/>
  <c r="AV259" i="8" s="1"/>
  <c r="AW259" i="8" s="1"/>
  <c r="AX259" i="8" s="1"/>
  <c r="AY259" i="8" s="1"/>
  <c r="AZ259" i="8" s="1"/>
  <c r="BA259" i="8" s="1"/>
  <c r="BB259" i="8" s="1"/>
  <c r="BC259" i="8" s="1"/>
  <c r="BD259" i="8" s="1"/>
  <c r="BE259" i="8" s="1"/>
  <c r="BF259" i="8" s="1"/>
  <c r="BG259" i="8" s="1"/>
  <c r="BH259" i="8" s="1"/>
  <c r="BI259" i="8" s="1"/>
  <c r="BJ259" i="8" s="1"/>
  <c r="BK259" i="8" s="1"/>
  <c r="BL259" i="8" s="1"/>
  <c r="BM259" i="8" s="1"/>
  <c r="BN259" i="8" s="1"/>
  <c r="AJ105" i="8"/>
  <c r="V557" i="8"/>
  <c r="S216" i="8"/>
  <c r="S546" i="8" s="1"/>
  <c r="S560" i="8" s="1"/>
  <c r="K557" i="8"/>
  <c r="H29" i="4"/>
  <c r="H112" i="4" s="1"/>
  <c r="E11" i="10" s="1"/>
  <c r="U92" i="8"/>
  <c r="V92" i="8" s="1"/>
  <c r="AK159" i="8"/>
  <c r="AL159" i="8" s="1"/>
  <c r="O244" i="8"/>
  <c r="U97" i="8"/>
  <c r="Z400" i="8"/>
  <c r="K579" i="8"/>
  <c r="K314" i="8"/>
  <c r="L293" i="8"/>
  <c r="O557" i="8"/>
  <c r="X149" i="8"/>
  <c r="U93" i="8"/>
  <c r="S557" i="8"/>
  <c r="M557" i="8"/>
  <c r="E116" i="4"/>
  <c r="F19" i="4" s="1"/>
  <c r="W404" i="8"/>
  <c r="X254" i="8"/>
  <c r="W150" i="8"/>
  <c r="X150" i="8" s="1"/>
  <c r="L416" i="8"/>
  <c r="W557" i="8"/>
  <c r="V198" i="8"/>
  <c r="R448" i="8"/>
  <c r="R216" i="8"/>
  <c r="R546" i="8" s="1"/>
  <c r="R560" i="8" s="1"/>
  <c r="W196" i="8"/>
  <c r="Y501" i="8"/>
  <c r="T576" i="8"/>
  <c r="T589" i="8" s="1"/>
  <c r="T7" i="10" s="1"/>
  <c r="T167" i="8"/>
  <c r="J557" i="8"/>
  <c r="AA506" i="8"/>
  <c r="G42" i="4"/>
  <c r="H562" i="8"/>
  <c r="H567" i="8" s="1"/>
  <c r="H553" i="8"/>
  <c r="I548" i="8"/>
  <c r="Q393" i="8"/>
  <c r="AJ204" i="8"/>
  <c r="AF362" i="8"/>
  <c r="AA197" i="8"/>
  <c r="Z148" i="8"/>
  <c r="AA148" i="8" s="1"/>
  <c r="AG42" i="8"/>
  <c r="AH42" i="8" s="1"/>
  <c r="AI42" i="8" s="1"/>
  <c r="AJ42" i="8" s="1"/>
  <c r="AK42" i="8" s="1"/>
  <c r="AL42" i="8" s="1"/>
  <c r="AM42" i="8" s="1"/>
  <c r="AN42" i="8" s="1"/>
  <c r="AO42" i="8" s="1"/>
  <c r="AP42" i="8" s="1"/>
  <c r="AK208" i="8"/>
  <c r="I418" i="8"/>
  <c r="J417" i="8"/>
  <c r="AF202" i="8"/>
  <c r="AG202" i="8" s="1"/>
  <c r="AH202" i="8" s="1"/>
  <c r="AI202" i="8" s="1"/>
  <c r="AJ202" i="8" s="1"/>
  <c r="AK202" i="8" s="1"/>
  <c r="AL202" i="8" s="1"/>
  <c r="AM202" i="8" s="1"/>
  <c r="AN202" i="8" s="1"/>
  <c r="AO202" i="8" s="1"/>
  <c r="AP202" i="8" s="1"/>
  <c r="AQ202" i="8" s="1"/>
  <c r="AR202" i="8" s="1"/>
  <c r="AS202" i="8" s="1"/>
  <c r="AT202" i="8" s="1"/>
  <c r="AU202" i="8" s="1"/>
  <c r="AV202" i="8" s="1"/>
  <c r="AW202" i="8" s="1"/>
  <c r="AX202" i="8" s="1"/>
  <c r="AY202" i="8" s="1"/>
  <c r="AZ202" i="8" s="1"/>
  <c r="BA202" i="8" s="1"/>
  <c r="BB202" i="8" s="1"/>
  <c r="BC202" i="8" s="1"/>
  <c r="BD202" i="8" s="1"/>
  <c r="BE202" i="8" s="1"/>
  <c r="BF202" i="8" s="1"/>
  <c r="BG202" i="8" s="1"/>
  <c r="BH202" i="8" s="1"/>
  <c r="BI202" i="8" s="1"/>
  <c r="BJ202" i="8" s="1"/>
  <c r="BK202" i="8" s="1"/>
  <c r="BL202" i="8" s="1"/>
  <c r="BM202" i="8" s="1"/>
  <c r="BN202" i="8" s="1"/>
  <c r="BO202" i="8" s="1"/>
  <c r="BP202" i="8" s="1"/>
  <c r="AF310" i="8"/>
  <c r="AC304" i="8"/>
  <c r="Q495" i="8"/>
  <c r="R495" i="8" s="1"/>
  <c r="S495" i="8" s="1"/>
  <c r="T495" i="8" s="1"/>
  <c r="U495" i="8" s="1"/>
  <c r="V495" i="8" s="1"/>
  <c r="W495" i="8" s="1"/>
  <c r="X495" i="8" s="1"/>
  <c r="Y495" i="8" s="1"/>
  <c r="M514" i="8"/>
  <c r="M552" i="8" s="1"/>
  <c r="M566" i="8" s="1"/>
  <c r="AJ209" i="8"/>
  <c r="AB154" i="8"/>
  <c r="Z457" i="8"/>
  <c r="AD454" i="8"/>
  <c r="U249" i="8"/>
  <c r="AD462" i="8"/>
  <c r="AC199" i="8"/>
  <c r="AU56" i="8"/>
  <c r="AV56" i="8" s="1"/>
  <c r="AW56" i="8" s="1"/>
  <c r="M70" i="8"/>
  <c r="N69" i="8"/>
  <c r="AE361" i="8"/>
  <c r="S250" i="8"/>
  <c r="AI158" i="8"/>
  <c r="AR164" i="8"/>
  <c r="L465" i="8"/>
  <c r="U346" i="8"/>
  <c r="AA94" i="8"/>
  <c r="AW55" i="8"/>
  <c r="R169" i="8"/>
  <c r="R545" i="8" s="1"/>
  <c r="R559" i="8" s="1"/>
  <c r="AR52" i="8"/>
  <c r="AC40" i="8"/>
  <c r="G48" i="4" l="1"/>
  <c r="AE406" i="8"/>
  <c r="AF406" i="8" s="1"/>
  <c r="AB450" i="8"/>
  <c r="AC450" i="8" s="1"/>
  <c r="O444" i="8"/>
  <c r="H15" i="8"/>
  <c r="G110" i="4"/>
  <c r="H13" i="4" s="1"/>
  <c r="AO47" i="8"/>
  <c r="AP47" i="8" s="1"/>
  <c r="R364" i="8"/>
  <c r="R366" i="8" s="1"/>
  <c r="R549" i="8" s="1"/>
  <c r="R563" i="8" s="1"/>
  <c r="O583" i="8"/>
  <c r="O596" i="8" s="1"/>
  <c r="O23" i="10" s="1"/>
  <c r="O54" i="10" s="1"/>
  <c r="AI260" i="8"/>
  <c r="X395" i="8"/>
  <c r="Y395" i="8" s="1"/>
  <c r="Z395" i="8" s="1"/>
  <c r="AA395" i="8" s="1"/>
  <c r="AB395" i="8" s="1"/>
  <c r="AC395" i="8" s="1"/>
  <c r="AD395" i="8" s="1"/>
  <c r="AE395" i="8" s="1"/>
  <c r="AF395" i="8" s="1"/>
  <c r="AG395" i="8" s="1"/>
  <c r="AH395" i="8" s="1"/>
  <c r="AI395" i="8" s="1"/>
  <c r="AJ395" i="8" s="1"/>
  <c r="AK395" i="8" s="1"/>
  <c r="AL395" i="8" s="1"/>
  <c r="AM395" i="8" s="1"/>
  <c r="AN395" i="8" s="1"/>
  <c r="AO395" i="8" s="1"/>
  <c r="AP395" i="8" s="1"/>
  <c r="AQ395" i="8" s="1"/>
  <c r="AR395" i="8" s="1"/>
  <c r="AS395" i="8" s="1"/>
  <c r="AT395" i="8" s="1"/>
  <c r="AU395" i="8" s="1"/>
  <c r="AV395" i="8" s="1"/>
  <c r="AW395" i="8" s="1"/>
  <c r="AX395" i="8" s="1"/>
  <c r="AY395" i="8" s="1"/>
  <c r="AZ395" i="8" s="1"/>
  <c r="BA395" i="8" s="1"/>
  <c r="BB395" i="8" s="1"/>
  <c r="BC395" i="8" s="1"/>
  <c r="BD395" i="8" s="1"/>
  <c r="BE395" i="8" s="1"/>
  <c r="BF395" i="8" s="1"/>
  <c r="BG395" i="8" s="1"/>
  <c r="BH395" i="8" s="1"/>
  <c r="BI395" i="8" s="1"/>
  <c r="BJ395" i="8" s="1"/>
  <c r="BK395" i="8" s="1"/>
  <c r="BL395" i="8" s="1"/>
  <c r="BM395" i="8" s="1"/>
  <c r="BN395" i="8" s="1"/>
  <c r="BO395" i="8" s="1"/>
  <c r="BP395" i="8" s="1"/>
  <c r="AG41" i="8"/>
  <c r="AH41" i="8" s="1"/>
  <c r="AI41" i="8" s="1"/>
  <c r="AJ41" i="8" s="1"/>
  <c r="AK41" i="8" s="1"/>
  <c r="AL41" i="8" s="1"/>
  <c r="AM41" i="8" s="1"/>
  <c r="AN41" i="8" s="1"/>
  <c r="AO41" i="8" s="1"/>
  <c r="AP41" i="8" s="1"/>
  <c r="AQ41" i="8" s="1"/>
  <c r="AN207" i="8"/>
  <c r="AO207" i="8" s="1"/>
  <c r="AP207" i="8" s="1"/>
  <c r="AQ207" i="8" s="1"/>
  <c r="AR207" i="8" s="1"/>
  <c r="AS207" i="8" s="1"/>
  <c r="AT207" i="8" s="1"/>
  <c r="AU207" i="8" s="1"/>
  <c r="AV207" i="8" s="1"/>
  <c r="AW207" i="8" s="1"/>
  <c r="AX207" i="8" s="1"/>
  <c r="AY207" i="8" s="1"/>
  <c r="AZ207" i="8" s="1"/>
  <c r="BA207" i="8" s="1"/>
  <c r="AH356" i="8"/>
  <c r="AI356" i="8" s="1"/>
  <c r="AJ356" i="8" s="1"/>
  <c r="R294" i="8"/>
  <c r="S294" i="8" s="1"/>
  <c r="T294" i="8" s="1"/>
  <c r="O414" i="8"/>
  <c r="O416" i="8" s="1"/>
  <c r="AN402" i="8"/>
  <c r="AO402" i="8" s="1"/>
  <c r="AP402" i="8" s="1"/>
  <c r="AQ402" i="8" s="1"/>
  <c r="AR402" i="8" s="1"/>
  <c r="AS402" i="8" s="1"/>
  <c r="AT402" i="8" s="1"/>
  <c r="AU402" i="8" s="1"/>
  <c r="AV402" i="8" s="1"/>
  <c r="AW402" i="8" s="1"/>
  <c r="AX402" i="8" s="1"/>
  <c r="AY402" i="8" s="1"/>
  <c r="AZ402" i="8" s="1"/>
  <c r="BA402" i="8" s="1"/>
  <c r="BB402" i="8" s="1"/>
  <c r="BC402" i="8" s="1"/>
  <c r="BD402" i="8" s="1"/>
  <c r="BE402" i="8" s="1"/>
  <c r="BF402" i="8" s="1"/>
  <c r="BG402" i="8" s="1"/>
  <c r="BH402" i="8" s="1"/>
  <c r="BI402" i="8" s="1"/>
  <c r="BJ402" i="8" s="1"/>
  <c r="BK402" i="8" s="1"/>
  <c r="BL402" i="8" s="1"/>
  <c r="BM402" i="8" s="1"/>
  <c r="BN402" i="8" s="1"/>
  <c r="BO402" i="8" s="1"/>
  <c r="BP402" i="8" s="1"/>
  <c r="BG102" i="8"/>
  <c r="BH102" i="8" s="1"/>
  <c r="BI102" i="8" s="1"/>
  <c r="BJ102" i="8" s="1"/>
  <c r="BK102" i="8" s="1"/>
  <c r="BL102" i="8" s="1"/>
  <c r="BM102" i="8" s="1"/>
  <c r="BN102" i="8" s="1"/>
  <c r="BO102" i="8" s="1"/>
  <c r="BP102" i="8" s="1"/>
  <c r="I11" i="8"/>
  <c r="I14" i="8" s="1"/>
  <c r="I16" i="8" s="1"/>
  <c r="AN206" i="8"/>
  <c r="AO206" i="8" s="1"/>
  <c r="AB59" i="8"/>
  <c r="AB574" i="8"/>
  <c r="AH456" i="8"/>
  <c r="AI456" i="8" s="1"/>
  <c r="AJ458" i="8"/>
  <c r="AK458" i="8" s="1"/>
  <c r="AL458" i="8" s="1"/>
  <c r="AM458" i="8" s="1"/>
  <c r="AN458" i="8" s="1"/>
  <c r="AO458" i="8" s="1"/>
  <c r="AK39" i="8"/>
  <c r="AL39" i="8" s="1"/>
  <c r="AM39" i="8" s="1"/>
  <c r="AN39" i="8" s="1"/>
  <c r="AO39" i="8" s="1"/>
  <c r="AP39" i="8" s="1"/>
  <c r="AQ39" i="8" s="1"/>
  <c r="AR39" i="8" s="1"/>
  <c r="AS39" i="8" s="1"/>
  <c r="AT39" i="8" s="1"/>
  <c r="AU39" i="8" s="1"/>
  <c r="AV39" i="8" s="1"/>
  <c r="AW39" i="8" s="1"/>
  <c r="AX39" i="8" s="1"/>
  <c r="AY39" i="8" s="1"/>
  <c r="AZ39" i="8" s="1"/>
  <c r="BA39" i="8" s="1"/>
  <c r="BB39" i="8" s="1"/>
  <c r="BC39" i="8" s="1"/>
  <c r="BD39" i="8" s="1"/>
  <c r="BE39" i="8" s="1"/>
  <c r="BF39" i="8" s="1"/>
  <c r="BG39" i="8" s="1"/>
  <c r="BH39" i="8" s="1"/>
  <c r="BI39" i="8" s="1"/>
  <c r="BJ39" i="8" s="1"/>
  <c r="BK39" i="8" s="1"/>
  <c r="BL39" i="8" s="1"/>
  <c r="BM39" i="8" s="1"/>
  <c r="BN39" i="8" s="1"/>
  <c r="BO39" i="8" s="1"/>
  <c r="BP39" i="8" s="1"/>
  <c r="R580" i="8"/>
  <c r="R593" i="8" s="1"/>
  <c r="R11" i="10" s="1"/>
  <c r="AD304" i="8"/>
  <c r="AE304" i="8" s="1"/>
  <c r="AF304" i="8" s="1"/>
  <c r="AG304" i="8" s="1"/>
  <c r="AH304" i="8" s="1"/>
  <c r="AI304" i="8" s="1"/>
  <c r="AJ304" i="8" s="1"/>
  <c r="AK304" i="8" s="1"/>
  <c r="AL304" i="8" s="1"/>
  <c r="AJ107" i="8"/>
  <c r="AK107" i="8" s="1"/>
  <c r="AI507" i="8"/>
  <c r="AD96" i="8"/>
  <c r="AE96" i="8" s="1"/>
  <c r="AF96" i="8" s="1"/>
  <c r="I368" i="8"/>
  <c r="J367" i="8"/>
  <c r="AD153" i="8"/>
  <c r="AB494" i="8"/>
  <c r="AC494" i="8" s="1"/>
  <c r="AD494" i="8" s="1"/>
  <c r="AE494" i="8" s="1"/>
  <c r="AF494" i="8" s="1"/>
  <c r="AG494" i="8" s="1"/>
  <c r="AH494" i="8" s="1"/>
  <c r="AI494" i="8" s="1"/>
  <c r="AJ494" i="8" s="1"/>
  <c r="AK494" i="8" s="1"/>
  <c r="AL494" i="8" s="1"/>
  <c r="AM494" i="8" s="1"/>
  <c r="AN494" i="8" s="1"/>
  <c r="AO494" i="8" s="1"/>
  <c r="AP494" i="8" s="1"/>
  <c r="AQ494" i="8" s="1"/>
  <c r="AR494" i="8" s="1"/>
  <c r="AS494" i="8" s="1"/>
  <c r="AT494" i="8" s="1"/>
  <c r="AU494" i="8" s="1"/>
  <c r="AV494" i="8" s="1"/>
  <c r="AW494" i="8" s="1"/>
  <c r="AX494" i="8" s="1"/>
  <c r="AY494" i="8" s="1"/>
  <c r="AZ494" i="8" s="1"/>
  <c r="BA494" i="8" s="1"/>
  <c r="BB494" i="8" s="1"/>
  <c r="BC494" i="8" s="1"/>
  <c r="BD494" i="8" s="1"/>
  <c r="BE494" i="8" s="1"/>
  <c r="BF494" i="8" s="1"/>
  <c r="BG494" i="8" s="1"/>
  <c r="BH494" i="8" s="1"/>
  <c r="BI494" i="8" s="1"/>
  <c r="BJ494" i="8" s="1"/>
  <c r="BK494" i="8" s="1"/>
  <c r="BL494" i="8" s="1"/>
  <c r="BM494" i="8" s="1"/>
  <c r="BN494" i="8" s="1"/>
  <c r="AH103" i="8"/>
  <c r="AI103" i="8" s="1"/>
  <c r="AF200" i="8"/>
  <c r="AG200" i="8" s="1"/>
  <c r="AH200" i="8" s="1"/>
  <c r="AI200" i="8" s="1"/>
  <c r="AL498" i="8"/>
  <c r="AM498" i="8" s="1"/>
  <c r="AW262" i="8"/>
  <c r="AX262" i="8" s="1"/>
  <c r="AY262" i="8" s="1"/>
  <c r="AB99" i="8"/>
  <c r="AC99" i="8" s="1"/>
  <c r="AD99" i="8" s="1"/>
  <c r="AE455" i="8"/>
  <c r="AF455" i="8" s="1"/>
  <c r="AG455" i="8" s="1"/>
  <c r="AN210" i="8"/>
  <c r="AO210" i="8" s="1"/>
  <c r="U449" i="8"/>
  <c r="V449" i="8" s="1"/>
  <c r="W449" i="8" s="1"/>
  <c r="AE496" i="8"/>
  <c r="AF496" i="8" s="1"/>
  <c r="AC38" i="8"/>
  <c r="AD38" i="8" s="1"/>
  <c r="AA574" i="8"/>
  <c r="AA587" i="8" s="1"/>
  <c r="AA5" i="10" s="1"/>
  <c r="AA59" i="8"/>
  <c r="AA68" i="8" s="1"/>
  <c r="AA543" i="8" s="1"/>
  <c r="AA557" i="8" s="1"/>
  <c r="AF311" i="8"/>
  <c r="AG311" i="8" s="1"/>
  <c r="AE357" i="8"/>
  <c r="AF357" i="8" s="1"/>
  <c r="AG357" i="8" s="1"/>
  <c r="Y347" i="8"/>
  <c r="Z347" i="8" s="1"/>
  <c r="AE309" i="8"/>
  <c r="AF309" i="8" s="1"/>
  <c r="AU53" i="8"/>
  <c r="AV53" i="8" s="1"/>
  <c r="AW53" i="8" s="1"/>
  <c r="AJ459" i="8"/>
  <c r="AK459" i="8" s="1"/>
  <c r="AL459" i="8" s="1"/>
  <c r="U343" i="8"/>
  <c r="AI407" i="8"/>
  <c r="AJ407" i="8" s="1"/>
  <c r="J584" i="8"/>
  <c r="K578" i="8"/>
  <c r="K591" i="8" s="1"/>
  <c r="K9" i="10" s="1"/>
  <c r="K264" i="8"/>
  <c r="L243" i="8"/>
  <c r="M243" i="8" s="1"/>
  <c r="W352" i="8"/>
  <c r="X352" i="8" s="1"/>
  <c r="AP50" i="8"/>
  <c r="J171" i="8"/>
  <c r="K170" i="8"/>
  <c r="AE351" i="8"/>
  <c r="AF351" i="8" s="1"/>
  <c r="AG351" i="8" s="1"/>
  <c r="AH351" i="8" s="1"/>
  <c r="AN205" i="8"/>
  <c r="AO205" i="8" s="1"/>
  <c r="AP205" i="8" s="1"/>
  <c r="AQ205" i="8" s="1"/>
  <c r="AR205" i="8" s="1"/>
  <c r="AS205" i="8" s="1"/>
  <c r="AT205" i="8" s="1"/>
  <c r="AU205" i="8" s="1"/>
  <c r="AV205" i="8" s="1"/>
  <c r="AW205" i="8" s="1"/>
  <c r="AX205" i="8" s="1"/>
  <c r="AY205" i="8" s="1"/>
  <c r="AZ205" i="8" s="1"/>
  <c r="BA205" i="8" s="1"/>
  <c r="BB205" i="8" s="1"/>
  <c r="BC205" i="8" s="1"/>
  <c r="BD205" i="8" s="1"/>
  <c r="BE205" i="8" s="1"/>
  <c r="BF205" i="8" s="1"/>
  <c r="BG205" i="8" s="1"/>
  <c r="BH205" i="8" s="1"/>
  <c r="BI205" i="8" s="1"/>
  <c r="BJ205" i="8" s="1"/>
  <c r="BK205" i="8" s="1"/>
  <c r="BL205" i="8" s="1"/>
  <c r="BM205" i="8" s="1"/>
  <c r="BN205" i="8" s="1"/>
  <c r="BO205" i="8" s="1"/>
  <c r="BP205" i="8" s="1"/>
  <c r="T344" i="8"/>
  <c r="T580" i="8" s="1"/>
  <c r="T593" i="8" s="1"/>
  <c r="T11" i="10" s="1"/>
  <c r="I218" i="8"/>
  <c r="J217" i="8"/>
  <c r="AS164" i="8"/>
  <c r="AT164" i="8" s="1"/>
  <c r="AU164" i="8" s="1"/>
  <c r="AV164" i="8" s="1"/>
  <c r="AW164" i="8" s="1"/>
  <c r="AX164" i="8" s="1"/>
  <c r="AY164" i="8" s="1"/>
  <c r="AZ164" i="8" s="1"/>
  <c r="BA164" i="8" s="1"/>
  <c r="BB164" i="8" s="1"/>
  <c r="BC164" i="8" s="1"/>
  <c r="BD164" i="8" s="1"/>
  <c r="BE164" i="8" s="1"/>
  <c r="BF164" i="8" s="1"/>
  <c r="BG164" i="8" s="1"/>
  <c r="BH164" i="8" s="1"/>
  <c r="BI164" i="8" s="1"/>
  <c r="BJ164" i="8" s="1"/>
  <c r="BK164" i="8" s="1"/>
  <c r="BL164" i="8" s="1"/>
  <c r="BM164" i="8" s="1"/>
  <c r="BN164" i="8" s="1"/>
  <c r="BO164" i="8" s="1"/>
  <c r="BP164" i="8" s="1"/>
  <c r="S364" i="8"/>
  <c r="J124" i="8"/>
  <c r="K123" i="8"/>
  <c r="P394" i="8"/>
  <c r="Y453" i="8"/>
  <c r="I8" i="8"/>
  <c r="AF257" i="8"/>
  <c r="AG257" i="8" s="1"/>
  <c r="AH257" i="8" s="1"/>
  <c r="AI257" i="8" s="1"/>
  <c r="AJ257" i="8" s="1"/>
  <c r="AK257" i="8" s="1"/>
  <c r="AL257" i="8" s="1"/>
  <c r="AM257" i="8" s="1"/>
  <c r="AN257" i="8" s="1"/>
  <c r="AO257" i="8" s="1"/>
  <c r="AP257" i="8" s="1"/>
  <c r="AQ257" i="8" s="1"/>
  <c r="AR257" i="8" s="1"/>
  <c r="AS257" i="8" s="1"/>
  <c r="AT257" i="8" s="1"/>
  <c r="AU257" i="8" s="1"/>
  <c r="AV257" i="8" s="1"/>
  <c r="AW257" i="8" s="1"/>
  <c r="AX257" i="8" s="1"/>
  <c r="AY257" i="8" s="1"/>
  <c r="AZ257" i="8" s="1"/>
  <c r="BA257" i="8" s="1"/>
  <c r="BB257" i="8" s="1"/>
  <c r="BC257" i="8" s="1"/>
  <c r="BD257" i="8" s="1"/>
  <c r="BE257" i="8" s="1"/>
  <c r="BF257" i="8" s="1"/>
  <c r="BG257" i="8" s="1"/>
  <c r="BH257" i="8" s="1"/>
  <c r="BI257" i="8" s="1"/>
  <c r="BJ257" i="8" s="1"/>
  <c r="BK257" i="8" s="1"/>
  <c r="BL257" i="8" s="1"/>
  <c r="BM257" i="8" s="1"/>
  <c r="BN257" i="8" s="1"/>
  <c r="BO257" i="8" s="1"/>
  <c r="BP257" i="8" s="1"/>
  <c r="S580" i="8"/>
  <c r="S593" i="8" s="1"/>
  <c r="S11" i="10" s="1"/>
  <c r="AO48" i="8"/>
  <c r="AP48" i="8" s="1"/>
  <c r="AQ48" i="8" s="1"/>
  <c r="AR48" i="8" s="1"/>
  <c r="AS48" i="8" s="1"/>
  <c r="AT48" i="8" s="1"/>
  <c r="AB408" i="8"/>
  <c r="AC408" i="8" s="1"/>
  <c r="R295" i="8"/>
  <c r="Z151" i="8"/>
  <c r="AA151" i="8" s="1"/>
  <c r="AB151" i="8" s="1"/>
  <c r="AC151" i="8" s="1"/>
  <c r="AD151" i="8" s="1"/>
  <c r="AT212" i="8"/>
  <c r="AD100" i="8"/>
  <c r="AR165" i="8"/>
  <c r="AC353" i="8"/>
  <c r="AD353" i="8" s="1"/>
  <c r="AG409" i="8"/>
  <c r="AH409" i="8" s="1"/>
  <c r="J266" i="8"/>
  <c r="J547" i="8" s="1"/>
  <c r="J561" i="8" s="1"/>
  <c r="J267" i="8"/>
  <c r="J268" i="8" s="1"/>
  <c r="AQ50" i="8"/>
  <c r="AR50" i="8" s="1"/>
  <c r="AJ95" i="8"/>
  <c r="AB401" i="8"/>
  <c r="AC401" i="8" s="1"/>
  <c r="AH307" i="8"/>
  <c r="AI307" i="8" s="1"/>
  <c r="AJ307" i="8" s="1"/>
  <c r="AK307" i="8" s="1"/>
  <c r="AL307" i="8" s="1"/>
  <c r="AM307" i="8" s="1"/>
  <c r="AN307" i="8" s="1"/>
  <c r="AO307" i="8" s="1"/>
  <c r="AP307" i="8" s="1"/>
  <c r="AQ307" i="8" s="1"/>
  <c r="AR307" i="8" s="1"/>
  <c r="AS307" i="8" s="1"/>
  <c r="AT307" i="8" s="1"/>
  <c r="AU307" i="8" s="1"/>
  <c r="AV307" i="8" s="1"/>
  <c r="AW307" i="8" s="1"/>
  <c r="AX307" i="8" s="1"/>
  <c r="AY307" i="8" s="1"/>
  <c r="AZ307" i="8" s="1"/>
  <c r="BA307" i="8" s="1"/>
  <c r="BB307" i="8" s="1"/>
  <c r="BC307" i="8" s="1"/>
  <c r="BD307" i="8" s="1"/>
  <c r="BE307" i="8" s="1"/>
  <c r="BF307" i="8" s="1"/>
  <c r="BG307" i="8" s="1"/>
  <c r="BH307" i="8" s="1"/>
  <c r="BI307" i="8" s="1"/>
  <c r="BJ307" i="8" s="1"/>
  <c r="BK307" i="8" s="1"/>
  <c r="BL307" i="8" s="1"/>
  <c r="BM307" i="8" s="1"/>
  <c r="BN307" i="8" s="1"/>
  <c r="BO307" i="8" s="1"/>
  <c r="BP307" i="8" s="1"/>
  <c r="AH410" i="8"/>
  <c r="AI410" i="8" s="1"/>
  <c r="AJ410" i="8" s="1"/>
  <c r="AK410" i="8" s="1"/>
  <c r="AL410" i="8" s="1"/>
  <c r="AM410" i="8" s="1"/>
  <c r="AN410" i="8" s="1"/>
  <c r="AO410" i="8" s="1"/>
  <c r="AP410" i="8" s="1"/>
  <c r="AQ410" i="8" s="1"/>
  <c r="AR410" i="8" s="1"/>
  <c r="AS410" i="8" s="1"/>
  <c r="AT410" i="8" s="1"/>
  <c r="AU410" i="8" s="1"/>
  <c r="AV410" i="8" s="1"/>
  <c r="AW410" i="8" s="1"/>
  <c r="AX410" i="8" s="1"/>
  <c r="AY410" i="8" s="1"/>
  <c r="AZ410" i="8" s="1"/>
  <c r="BA410" i="8" s="1"/>
  <c r="BB410" i="8" s="1"/>
  <c r="BC410" i="8" s="1"/>
  <c r="BD410" i="8" s="1"/>
  <c r="BE410" i="8" s="1"/>
  <c r="BF410" i="8" s="1"/>
  <c r="BG410" i="8" s="1"/>
  <c r="BH410" i="8" s="1"/>
  <c r="BI410" i="8" s="1"/>
  <c r="BJ410" i="8" s="1"/>
  <c r="BK410" i="8" s="1"/>
  <c r="BL410" i="8" s="1"/>
  <c r="BM410" i="8" s="1"/>
  <c r="BN410" i="8" s="1"/>
  <c r="BO410" i="8" s="1"/>
  <c r="BP410" i="8" s="1"/>
  <c r="AI157" i="8"/>
  <c r="AJ157" i="8" s="1"/>
  <c r="AK157" i="8" s="1"/>
  <c r="AL157" i="8" s="1"/>
  <c r="AM157" i="8" s="1"/>
  <c r="AN157" i="8" s="1"/>
  <c r="AO157" i="8" s="1"/>
  <c r="AP157" i="8" s="1"/>
  <c r="AQ157" i="8" s="1"/>
  <c r="AR157" i="8" s="1"/>
  <c r="AS157" i="8" s="1"/>
  <c r="E42" i="10"/>
  <c r="AI156" i="8"/>
  <c r="AJ156" i="8" s="1"/>
  <c r="AK156" i="8" s="1"/>
  <c r="AL156" i="8" s="1"/>
  <c r="AM156" i="8" s="1"/>
  <c r="AN156" i="8" s="1"/>
  <c r="AO156" i="8" s="1"/>
  <c r="AP156" i="8" s="1"/>
  <c r="AQ156" i="8" s="1"/>
  <c r="AR156" i="8" s="1"/>
  <c r="AS156" i="8" s="1"/>
  <c r="AT156" i="8" s="1"/>
  <c r="AU156" i="8" s="1"/>
  <c r="AV156" i="8" s="1"/>
  <c r="AW156" i="8" s="1"/>
  <c r="AX156" i="8" s="1"/>
  <c r="AY156" i="8" s="1"/>
  <c r="AZ156" i="8" s="1"/>
  <c r="BA156" i="8" s="1"/>
  <c r="BB156" i="8" s="1"/>
  <c r="BC156" i="8" s="1"/>
  <c r="BD156" i="8" s="1"/>
  <c r="BE156" i="8" s="1"/>
  <c r="BF156" i="8" s="1"/>
  <c r="BG156" i="8" s="1"/>
  <c r="BH156" i="8" s="1"/>
  <c r="BI156" i="8" s="1"/>
  <c r="BJ156" i="8" s="1"/>
  <c r="BK156" i="8" s="1"/>
  <c r="BL156" i="8" s="1"/>
  <c r="BM156" i="8" s="1"/>
  <c r="BN156" i="8" s="1"/>
  <c r="BO156" i="8" s="1"/>
  <c r="BP156" i="8" s="1"/>
  <c r="AX55" i="8"/>
  <c r="AY55" i="8" s="1"/>
  <c r="AZ55" i="8" s="1"/>
  <c r="BA55" i="8" s="1"/>
  <c r="BB55" i="8" s="1"/>
  <c r="BC55" i="8" s="1"/>
  <c r="AD199" i="8"/>
  <c r="AE199" i="8" s="1"/>
  <c r="AF199" i="8" s="1"/>
  <c r="AG199" i="8" s="1"/>
  <c r="AH199" i="8" s="1"/>
  <c r="AI199" i="8" s="1"/>
  <c r="AJ199" i="8" s="1"/>
  <c r="AK199" i="8" s="1"/>
  <c r="AL199" i="8" s="1"/>
  <c r="AM199" i="8" s="1"/>
  <c r="AN199" i="8" s="1"/>
  <c r="AO199" i="8" s="1"/>
  <c r="AP199" i="8" s="1"/>
  <c r="AQ199" i="8" s="1"/>
  <c r="AR199" i="8" s="1"/>
  <c r="AS199" i="8" s="1"/>
  <c r="AT199" i="8" s="1"/>
  <c r="AU199" i="8" s="1"/>
  <c r="AV199" i="8" s="1"/>
  <c r="AW199" i="8" s="1"/>
  <c r="AX199" i="8" s="1"/>
  <c r="AY199" i="8" s="1"/>
  <c r="AZ199" i="8" s="1"/>
  <c r="BA199" i="8" s="1"/>
  <c r="BB199" i="8" s="1"/>
  <c r="BC199" i="8" s="1"/>
  <c r="BD199" i="8" s="1"/>
  <c r="BE199" i="8" s="1"/>
  <c r="BF199" i="8" s="1"/>
  <c r="BG199" i="8" s="1"/>
  <c r="BH199" i="8" s="1"/>
  <c r="BI199" i="8" s="1"/>
  <c r="BJ199" i="8" s="1"/>
  <c r="BK199" i="8" s="1"/>
  <c r="BL199" i="8" s="1"/>
  <c r="BM199" i="8" s="1"/>
  <c r="BN199" i="8" s="1"/>
  <c r="BO199" i="8" s="1"/>
  <c r="BP199" i="8" s="1"/>
  <c r="AK45" i="8"/>
  <c r="AL45" i="8" s="1"/>
  <c r="AM45" i="8" s="1"/>
  <c r="AN45" i="8" s="1"/>
  <c r="AO45" i="8" s="1"/>
  <c r="AP45" i="8" s="1"/>
  <c r="AQ45" i="8" s="1"/>
  <c r="AR45" i="8" s="1"/>
  <c r="AS45" i="8" s="1"/>
  <c r="N70" i="8"/>
  <c r="O69" i="8"/>
  <c r="AC154" i="8"/>
  <c r="AD154" i="8" s="1"/>
  <c r="AE154" i="8" s="1"/>
  <c r="AF154" i="8" s="1"/>
  <c r="AG154" i="8" s="1"/>
  <c r="AH154" i="8" s="1"/>
  <c r="AI154" i="8" s="1"/>
  <c r="AJ154" i="8" s="1"/>
  <c r="AK154" i="8" s="1"/>
  <c r="AL154" i="8" s="1"/>
  <c r="AM154" i="8" s="1"/>
  <c r="AN154" i="8" s="1"/>
  <c r="AO154" i="8" s="1"/>
  <c r="AP154" i="8" s="1"/>
  <c r="AQ154" i="8" s="1"/>
  <c r="AR154" i="8" s="1"/>
  <c r="AS154" i="8" s="1"/>
  <c r="AT154" i="8" s="1"/>
  <c r="AU154" i="8" s="1"/>
  <c r="AV154" i="8" s="1"/>
  <c r="AW154" i="8" s="1"/>
  <c r="AX154" i="8" s="1"/>
  <c r="AY154" i="8" s="1"/>
  <c r="AZ154" i="8" s="1"/>
  <c r="BA154" i="8" s="1"/>
  <c r="BB154" i="8" s="1"/>
  <c r="BC154" i="8" s="1"/>
  <c r="BD154" i="8" s="1"/>
  <c r="BE154" i="8" s="1"/>
  <c r="BF154" i="8" s="1"/>
  <c r="BG154" i="8" s="1"/>
  <c r="BH154" i="8" s="1"/>
  <c r="BI154" i="8" s="1"/>
  <c r="BJ154" i="8" s="1"/>
  <c r="BK154" i="8" s="1"/>
  <c r="BL154" i="8" s="1"/>
  <c r="BM154" i="8" s="1"/>
  <c r="BN154" i="8" s="1"/>
  <c r="BO154" i="8" s="1"/>
  <c r="BP154" i="8" s="1"/>
  <c r="AG310" i="8"/>
  <c r="AH310" i="8" s="1"/>
  <c r="AI310" i="8" s="1"/>
  <c r="AJ310" i="8" s="1"/>
  <c r="AK310" i="8" s="1"/>
  <c r="AL310" i="8" s="1"/>
  <c r="AM310" i="8" s="1"/>
  <c r="AN310" i="8" s="1"/>
  <c r="AO310" i="8" s="1"/>
  <c r="AP310" i="8" s="1"/>
  <c r="AQ310" i="8" s="1"/>
  <c r="AR310" i="8" s="1"/>
  <c r="AS310" i="8" s="1"/>
  <c r="AT310" i="8" s="1"/>
  <c r="AU310" i="8" s="1"/>
  <c r="AV310" i="8" s="1"/>
  <c r="AW310" i="8" s="1"/>
  <c r="AX310" i="8" s="1"/>
  <c r="AY310" i="8" s="1"/>
  <c r="AZ310" i="8" s="1"/>
  <c r="BA310" i="8" s="1"/>
  <c r="BB310" i="8" s="1"/>
  <c r="BC310" i="8" s="1"/>
  <c r="BD310" i="8" s="1"/>
  <c r="BE310" i="8" s="1"/>
  <c r="BF310" i="8" s="1"/>
  <c r="BG310" i="8" s="1"/>
  <c r="BH310" i="8" s="1"/>
  <c r="BI310" i="8" s="1"/>
  <c r="BJ310" i="8" s="1"/>
  <c r="BK310" i="8" s="1"/>
  <c r="BL310" i="8" s="1"/>
  <c r="BM310" i="8" s="1"/>
  <c r="BN310" i="8" s="1"/>
  <c r="BO310" i="8" s="1"/>
  <c r="BP310" i="8" s="1"/>
  <c r="AL208" i="8"/>
  <c r="AM208" i="8" s="1"/>
  <c r="AN208" i="8" s="1"/>
  <c r="AO208" i="8" s="1"/>
  <c r="AP208" i="8" s="1"/>
  <c r="AQ208" i="8" s="1"/>
  <c r="AR208" i="8" s="1"/>
  <c r="AS208" i="8" s="1"/>
  <c r="AT208" i="8" s="1"/>
  <c r="AU208" i="8" s="1"/>
  <c r="AV208" i="8" s="1"/>
  <c r="AW208" i="8" s="1"/>
  <c r="AX208" i="8" s="1"/>
  <c r="AY208" i="8" s="1"/>
  <c r="AZ208" i="8" s="1"/>
  <c r="BA208" i="8" s="1"/>
  <c r="BB208" i="8" s="1"/>
  <c r="BC208" i="8" s="1"/>
  <c r="BD208" i="8" s="1"/>
  <c r="BE208" i="8" s="1"/>
  <c r="BF208" i="8" s="1"/>
  <c r="BG208" i="8" s="1"/>
  <c r="BH208" i="8" s="1"/>
  <c r="BI208" i="8" s="1"/>
  <c r="BJ208" i="8" s="1"/>
  <c r="BK208" i="8" s="1"/>
  <c r="BL208" i="8" s="1"/>
  <c r="BM208" i="8" s="1"/>
  <c r="BN208" i="8" s="1"/>
  <c r="BO208" i="8" s="1"/>
  <c r="BP208" i="8" s="1"/>
  <c r="AC574" i="8"/>
  <c r="S448" i="8"/>
  <c r="W198" i="8"/>
  <c r="Y254" i="8"/>
  <c r="P244" i="8"/>
  <c r="Q244" i="8" s="1"/>
  <c r="AM499" i="8"/>
  <c r="AN499" i="8" s="1"/>
  <c r="AO499" i="8" s="1"/>
  <c r="AP499" i="8" s="1"/>
  <c r="AQ499" i="8" s="1"/>
  <c r="AR499" i="8" s="1"/>
  <c r="AS499" i="8" s="1"/>
  <c r="AT499" i="8" s="1"/>
  <c r="AU499" i="8" s="1"/>
  <c r="AV499" i="8" s="1"/>
  <c r="AW499" i="8" s="1"/>
  <c r="AX499" i="8" s="1"/>
  <c r="AY499" i="8" s="1"/>
  <c r="AZ499" i="8" s="1"/>
  <c r="BA499" i="8" s="1"/>
  <c r="BB499" i="8" s="1"/>
  <c r="BC499" i="8" s="1"/>
  <c r="BD499" i="8" s="1"/>
  <c r="BE499" i="8" s="1"/>
  <c r="BF499" i="8" s="1"/>
  <c r="BG499" i="8" s="1"/>
  <c r="BH499" i="8" s="1"/>
  <c r="BI499" i="8" s="1"/>
  <c r="BJ499" i="8" s="1"/>
  <c r="BK499" i="8" s="1"/>
  <c r="BL499" i="8" s="1"/>
  <c r="BM499" i="8" s="1"/>
  <c r="S245" i="8"/>
  <c r="T245" i="8" s="1"/>
  <c r="U245" i="8" s="1"/>
  <c r="V245" i="8" s="1"/>
  <c r="BB46" i="8"/>
  <c r="BC46" i="8" s="1"/>
  <c r="BD46" i="8" s="1"/>
  <c r="BE46" i="8" s="1"/>
  <c r="BF46" i="8" s="1"/>
  <c r="BG46" i="8" s="1"/>
  <c r="BH46" i="8" s="1"/>
  <c r="BI46" i="8" s="1"/>
  <c r="BJ46" i="8" s="1"/>
  <c r="BK46" i="8" s="1"/>
  <c r="BL46" i="8" s="1"/>
  <c r="BM46" i="8" s="1"/>
  <c r="BN46" i="8" s="1"/>
  <c r="BO46" i="8" s="1"/>
  <c r="BP46" i="8" s="1"/>
  <c r="R6" i="10"/>
  <c r="AI510" i="8"/>
  <c r="AJ510" i="8" s="1"/>
  <c r="AK510" i="8" s="1"/>
  <c r="J10" i="10"/>
  <c r="J597" i="8"/>
  <c r="S366" i="8"/>
  <c r="S549" i="8" s="1"/>
  <c r="S563" i="8" s="1"/>
  <c r="P492" i="8"/>
  <c r="Q492" i="8" s="1"/>
  <c r="R492" i="8" s="1"/>
  <c r="S492" i="8" s="1"/>
  <c r="T492" i="8" s="1"/>
  <c r="U492" i="8" s="1"/>
  <c r="V492" i="8" s="1"/>
  <c r="W492" i="8" s="1"/>
  <c r="X492" i="8" s="1"/>
  <c r="Y492" i="8" s="1"/>
  <c r="Z492" i="8" s="1"/>
  <c r="AA492" i="8" s="1"/>
  <c r="AB492" i="8" s="1"/>
  <c r="AC492" i="8" s="1"/>
  <c r="AD492" i="8" s="1"/>
  <c r="AE492" i="8" s="1"/>
  <c r="AF492" i="8" s="1"/>
  <c r="AG492" i="8" s="1"/>
  <c r="AH492" i="8" s="1"/>
  <c r="AI492" i="8" s="1"/>
  <c r="AJ492" i="8" s="1"/>
  <c r="AK492" i="8" s="1"/>
  <c r="AL492" i="8" s="1"/>
  <c r="AM492" i="8" s="1"/>
  <c r="AN492" i="8" s="1"/>
  <c r="AO492" i="8" s="1"/>
  <c r="AP492" i="8" s="1"/>
  <c r="AQ492" i="8" s="1"/>
  <c r="AR492" i="8" s="1"/>
  <c r="AS492" i="8" s="1"/>
  <c r="AT492" i="8" s="1"/>
  <c r="AU492" i="8" s="1"/>
  <c r="AV492" i="8" s="1"/>
  <c r="AW492" i="8" s="1"/>
  <c r="AX492" i="8" s="1"/>
  <c r="AY492" i="8" s="1"/>
  <c r="AZ492" i="8" s="1"/>
  <c r="BA492" i="8" s="1"/>
  <c r="BB492" i="8" s="1"/>
  <c r="BC492" i="8" s="1"/>
  <c r="BD492" i="8" s="1"/>
  <c r="BE492" i="8" s="1"/>
  <c r="BF492" i="8" s="1"/>
  <c r="BG492" i="8" s="1"/>
  <c r="BH492" i="8" s="1"/>
  <c r="BI492" i="8" s="1"/>
  <c r="BJ492" i="8" s="1"/>
  <c r="BK492" i="8" s="1"/>
  <c r="BL492" i="8" s="1"/>
  <c r="BM492" i="8" s="1"/>
  <c r="BN492" i="8" s="1"/>
  <c r="BO492" i="8" s="1"/>
  <c r="BP492" i="8" s="1"/>
  <c r="U397" i="8"/>
  <c r="V397" i="8" s="1"/>
  <c r="W397" i="8" s="1"/>
  <c r="AD246" i="8"/>
  <c r="AE246" i="8" s="1"/>
  <c r="U350" i="8"/>
  <c r="V350" i="8" s="1"/>
  <c r="AR54" i="8"/>
  <c r="BE201" i="8"/>
  <c r="BF201" i="8" s="1"/>
  <c r="BG201" i="8" s="1"/>
  <c r="BH201" i="8" s="1"/>
  <c r="BI201" i="8" s="1"/>
  <c r="BJ201" i="8" s="1"/>
  <c r="BK201" i="8" s="1"/>
  <c r="BL201" i="8" s="1"/>
  <c r="BM201" i="8" s="1"/>
  <c r="BN201" i="8" s="1"/>
  <c r="BO201" i="8" s="1"/>
  <c r="BP201" i="8" s="1"/>
  <c r="AQ47" i="8"/>
  <c r="O298" i="8"/>
  <c r="AH358" i="8"/>
  <c r="W146" i="8"/>
  <c r="AG362" i="8"/>
  <c r="AH362" i="8" s="1"/>
  <c r="AI362" i="8" s="1"/>
  <c r="AJ362" i="8" s="1"/>
  <c r="AK362" i="8" s="1"/>
  <c r="AL362" i="8" s="1"/>
  <c r="AM362" i="8" s="1"/>
  <c r="AN362" i="8" s="1"/>
  <c r="AO362" i="8" s="1"/>
  <c r="AP362" i="8" s="1"/>
  <c r="AQ362" i="8" s="1"/>
  <c r="AR362" i="8" s="1"/>
  <c r="AS362" i="8" s="1"/>
  <c r="AT362" i="8" s="1"/>
  <c r="AU362" i="8" s="1"/>
  <c r="AV362" i="8" s="1"/>
  <c r="AW362" i="8" s="1"/>
  <c r="AX362" i="8" s="1"/>
  <c r="AY362" i="8" s="1"/>
  <c r="AZ362" i="8" s="1"/>
  <c r="BA362" i="8" s="1"/>
  <c r="BB362" i="8" s="1"/>
  <c r="BC362" i="8" s="1"/>
  <c r="BD362" i="8" s="1"/>
  <c r="BE362" i="8" s="1"/>
  <c r="BF362" i="8" s="1"/>
  <c r="BG362" i="8" s="1"/>
  <c r="BH362" i="8" s="1"/>
  <c r="BI362" i="8" s="1"/>
  <c r="BJ362" i="8" s="1"/>
  <c r="BK362" i="8" s="1"/>
  <c r="BL362" i="8" s="1"/>
  <c r="BM362" i="8" s="1"/>
  <c r="BN362" i="8" s="1"/>
  <c r="BO362" i="8" s="1"/>
  <c r="BP362" i="8" s="1"/>
  <c r="T169" i="8"/>
  <c r="T545" i="8" s="1"/>
  <c r="T559" i="8" s="1"/>
  <c r="AG497" i="8"/>
  <c r="AH497" i="8" s="1"/>
  <c r="AI497" i="8" s="1"/>
  <c r="AJ497" i="8" s="1"/>
  <c r="AK497" i="8" s="1"/>
  <c r="AL497" i="8" s="1"/>
  <c r="AM497" i="8" s="1"/>
  <c r="AN497" i="8" s="1"/>
  <c r="AO497" i="8" s="1"/>
  <c r="AP497" i="8" s="1"/>
  <c r="AQ497" i="8" s="1"/>
  <c r="AR497" i="8" s="1"/>
  <c r="AS497" i="8" s="1"/>
  <c r="AT497" i="8" s="1"/>
  <c r="AU497" i="8" s="1"/>
  <c r="AV497" i="8" s="1"/>
  <c r="AW497" i="8" s="1"/>
  <c r="AX497" i="8" s="1"/>
  <c r="AY497" i="8" s="1"/>
  <c r="AZ497" i="8" s="1"/>
  <c r="BA497" i="8" s="1"/>
  <c r="BB497" i="8" s="1"/>
  <c r="BC497" i="8" s="1"/>
  <c r="BD497" i="8" s="1"/>
  <c r="BE497" i="8" s="1"/>
  <c r="BF497" i="8" s="1"/>
  <c r="BG497" i="8" s="1"/>
  <c r="BH497" i="8" s="1"/>
  <c r="BI497" i="8" s="1"/>
  <c r="BJ497" i="8" s="1"/>
  <c r="BK497" i="8" s="1"/>
  <c r="BL497" i="8" s="1"/>
  <c r="BM497" i="8" s="1"/>
  <c r="BN497" i="8" s="1"/>
  <c r="BO497" i="8" s="1"/>
  <c r="BP497" i="8" s="1"/>
  <c r="R393" i="8"/>
  <c r="V93" i="8"/>
  <c r="V251" i="8"/>
  <c r="W251" i="8" s="1"/>
  <c r="X251" i="8" s="1"/>
  <c r="Y251" i="8" s="1"/>
  <c r="Z251" i="8" s="1"/>
  <c r="AA251" i="8" s="1"/>
  <c r="AB251" i="8" s="1"/>
  <c r="AC251" i="8" s="1"/>
  <c r="AD251" i="8" s="1"/>
  <c r="AE251" i="8" s="1"/>
  <c r="AF251" i="8" s="1"/>
  <c r="AG251" i="8" s="1"/>
  <c r="AH251" i="8" s="1"/>
  <c r="AI251" i="8" s="1"/>
  <c r="AJ251" i="8" s="1"/>
  <c r="AK251" i="8" s="1"/>
  <c r="AL251" i="8" s="1"/>
  <c r="AM251" i="8" s="1"/>
  <c r="AN251" i="8" s="1"/>
  <c r="AO251" i="8" s="1"/>
  <c r="AP251" i="8" s="1"/>
  <c r="AQ251" i="8" s="1"/>
  <c r="AR251" i="8" s="1"/>
  <c r="AS251" i="8" s="1"/>
  <c r="AT251" i="8" s="1"/>
  <c r="AU251" i="8" s="1"/>
  <c r="AV251" i="8" s="1"/>
  <c r="AW251" i="8" s="1"/>
  <c r="AX251" i="8" s="1"/>
  <c r="AY251" i="8" s="1"/>
  <c r="AZ251" i="8" s="1"/>
  <c r="BA251" i="8" s="1"/>
  <c r="BB251" i="8" s="1"/>
  <c r="BC251" i="8" s="1"/>
  <c r="BD251" i="8" s="1"/>
  <c r="BE251" i="8" s="1"/>
  <c r="BF251" i="8" s="1"/>
  <c r="BG251" i="8" s="1"/>
  <c r="BH251" i="8" s="1"/>
  <c r="BI251" i="8" s="1"/>
  <c r="BJ251" i="8" s="1"/>
  <c r="BK251" i="8" s="1"/>
  <c r="BL251" i="8" s="1"/>
  <c r="BM251" i="8" s="1"/>
  <c r="BN251" i="8" s="1"/>
  <c r="BO251" i="8" s="1"/>
  <c r="BP251" i="8" s="1"/>
  <c r="AH360" i="8"/>
  <c r="AI360" i="8" s="1"/>
  <c r="AJ360" i="8" s="1"/>
  <c r="AK360" i="8" s="1"/>
  <c r="AL360" i="8" s="1"/>
  <c r="AM360" i="8" s="1"/>
  <c r="AN360" i="8" s="1"/>
  <c r="AO360" i="8" s="1"/>
  <c r="AP360" i="8" s="1"/>
  <c r="AQ360" i="8" s="1"/>
  <c r="AR360" i="8" s="1"/>
  <c r="AS360" i="8" s="1"/>
  <c r="AT360" i="8" s="1"/>
  <c r="AU360" i="8" s="1"/>
  <c r="AV360" i="8" s="1"/>
  <c r="AW360" i="8" s="1"/>
  <c r="AX360" i="8" s="1"/>
  <c r="AY360" i="8" s="1"/>
  <c r="AZ360" i="8" s="1"/>
  <c r="BA360" i="8" s="1"/>
  <c r="BB360" i="8" s="1"/>
  <c r="BC360" i="8" s="1"/>
  <c r="BD360" i="8" s="1"/>
  <c r="BE360" i="8" s="1"/>
  <c r="BF360" i="8" s="1"/>
  <c r="BG360" i="8" s="1"/>
  <c r="BH360" i="8" s="1"/>
  <c r="BI360" i="8" s="1"/>
  <c r="BJ360" i="8" s="1"/>
  <c r="BK360" i="8" s="1"/>
  <c r="BL360" i="8" s="1"/>
  <c r="BM360" i="8" s="1"/>
  <c r="BN360" i="8" s="1"/>
  <c r="BO360" i="8" s="1"/>
  <c r="BP360" i="8" s="1"/>
  <c r="AH155" i="8"/>
  <c r="Q366" i="8"/>
  <c r="Q549" i="8" s="1"/>
  <c r="Q563" i="8" s="1"/>
  <c r="AY303" i="8"/>
  <c r="AZ303" i="8" s="1"/>
  <c r="BA303" i="8" s="1"/>
  <c r="BB303" i="8" s="1"/>
  <c r="BC303" i="8" s="1"/>
  <c r="AM163" i="8"/>
  <c r="AN163" i="8" s="1"/>
  <c r="AO163" i="8" s="1"/>
  <c r="AP163" i="8" s="1"/>
  <c r="AQ163" i="8" s="1"/>
  <c r="AR163" i="8" s="1"/>
  <c r="AS163" i="8" s="1"/>
  <c r="AT163" i="8" s="1"/>
  <c r="AU163" i="8" s="1"/>
  <c r="AV163" i="8" s="1"/>
  <c r="AW163" i="8" s="1"/>
  <c r="AX163" i="8" s="1"/>
  <c r="AY163" i="8" s="1"/>
  <c r="AZ163" i="8" s="1"/>
  <c r="BA163" i="8" s="1"/>
  <c r="BB163" i="8" s="1"/>
  <c r="BC163" i="8" s="1"/>
  <c r="BD163" i="8" s="1"/>
  <c r="BE163" i="8" s="1"/>
  <c r="BF163" i="8" s="1"/>
  <c r="BG163" i="8" s="1"/>
  <c r="BH163" i="8" s="1"/>
  <c r="BI163" i="8" s="1"/>
  <c r="BJ163" i="8" s="1"/>
  <c r="BK163" i="8" s="1"/>
  <c r="BL163" i="8" s="1"/>
  <c r="BM163" i="8" s="1"/>
  <c r="BN163" i="8" s="1"/>
  <c r="BO163" i="8" s="1"/>
  <c r="BP163" i="8" s="1"/>
  <c r="W195" i="8"/>
  <c r="X195" i="8" s="1"/>
  <c r="Y195" i="8" s="1"/>
  <c r="AH461" i="8"/>
  <c r="AU493" i="8"/>
  <c r="AV493" i="8" s="1"/>
  <c r="AW493" i="8" s="1"/>
  <c r="AX493" i="8" s="1"/>
  <c r="AY493" i="8" s="1"/>
  <c r="AZ493" i="8" s="1"/>
  <c r="BA493" i="8" s="1"/>
  <c r="BB493" i="8" s="1"/>
  <c r="BC493" i="8" s="1"/>
  <c r="BD493" i="8" s="1"/>
  <c r="BE493" i="8" s="1"/>
  <c r="BF493" i="8" s="1"/>
  <c r="BG493" i="8" s="1"/>
  <c r="BH493" i="8" s="1"/>
  <c r="BI493" i="8" s="1"/>
  <c r="BJ493" i="8" s="1"/>
  <c r="BK493" i="8" s="1"/>
  <c r="BL493" i="8" s="1"/>
  <c r="BM493" i="8" s="1"/>
  <c r="BN493" i="8" s="1"/>
  <c r="BO493" i="8" s="1"/>
  <c r="BP493" i="8" s="1"/>
  <c r="AE503" i="8"/>
  <c r="Y301" i="8"/>
  <c r="Z301" i="8" s="1"/>
  <c r="AA301" i="8" s="1"/>
  <c r="AB301" i="8" s="1"/>
  <c r="AC301" i="8" s="1"/>
  <c r="AD301" i="8" s="1"/>
  <c r="AE301" i="8" s="1"/>
  <c r="AF301" i="8" s="1"/>
  <c r="AG301" i="8" s="1"/>
  <c r="AH301" i="8" s="1"/>
  <c r="AI301" i="8" s="1"/>
  <c r="AJ301" i="8" s="1"/>
  <c r="AK301" i="8" s="1"/>
  <c r="AL301" i="8" s="1"/>
  <c r="AM301" i="8" s="1"/>
  <c r="AN301" i="8" s="1"/>
  <c r="AO301" i="8" s="1"/>
  <c r="AP301" i="8" s="1"/>
  <c r="AQ301" i="8" s="1"/>
  <c r="AR301" i="8" s="1"/>
  <c r="AS301" i="8" s="1"/>
  <c r="AT301" i="8" s="1"/>
  <c r="N414" i="8"/>
  <c r="U167" i="8"/>
  <c r="AN261" i="8"/>
  <c r="AO261" i="8" s="1"/>
  <c r="AP261" i="8" s="1"/>
  <c r="AQ261" i="8" s="1"/>
  <c r="AR261" i="8" s="1"/>
  <c r="AS261" i="8" s="1"/>
  <c r="AT261" i="8" s="1"/>
  <c r="AU261" i="8" s="1"/>
  <c r="AV261" i="8" s="1"/>
  <c r="AW261" i="8" s="1"/>
  <c r="AX261" i="8" s="1"/>
  <c r="AY261" i="8" s="1"/>
  <c r="AZ261" i="8" s="1"/>
  <c r="BA261" i="8" s="1"/>
  <c r="BB261" i="8" s="1"/>
  <c r="BC261" i="8" s="1"/>
  <c r="BD261" i="8" s="1"/>
  <c r="BE261" i="8" s="1"/>
  <c r="BF261" i="8" s="1"/>
  <c r="BG261" i="8" s="1"/>
  <c r="BH261" i="8" s="1"/>
  <c r="BI261" i="8" s="1"/>
  <c r="BJ261" i="8" s="1"/>
  <c r="BK261" i="8" s="1"/>
  <c r="BL261" i="8" s="1"/>
  <c r="BM261" i="8" s="1"/>
  <c r="BN261" i="8" s="1"/>
  <c r="BO261" i="8" s="1"/>
  <c r="BP261" i="8" s="1"/>
  <c r="U577" i="8"/>
  <c r="U590" i="8" s="1"/>
  <c r="U8" i="10" s="1"/>
  <c r="U214" i="8"/>
  <c r="V193" i="8"/>
  <c r="V346" i="8"/>
  <c r="W346" i="8" s="1"/>
  <c r="X346" i="8" s="1"/>
  <c r="Y346" i="8" s="1"/>
  <c r="Z346" i="8" s="1"/>
  <c r="AA346" i="8" s="1"/>
  <c r="AB346" i="8" s="1"/>
  <c r="AC346" i="8" s="1"/>
  <c r="AD346" i="8" s="1"/>
  <c r="AE346" i="8" s="1"/>
  <c r="AF346" i="8" s="1"/>
  <c r="AG346" i="8" s="1"/>
  <c r="AH346" i="8" s="1"/>
  <c r="AI346" i="8" s="1"/>
  <c r="AJ346" i="8" s="1"/>
  <c r="AK346" i="8" s="1"/>
  <c r="AL346" i="8" s="1"/>
  <c r="AM346" i="8" s="1"/>
  <c r="AN346" i="8" s="1"/>
  <c r="AO346" i="8" s="1"/>
  <c r="AP346" i="8" s="1"/>
  <c r="AQ346" i="8" s="1"/>
  <c r="AB506" i="8"/>
  <c r="AC506" i="8" s="1"/>
  <c r="V97" i="8"/>
  <c r="AN500" i="8"/>
  <c r="AO500" i="8" s="1"/>
  <c r="AP500" i="8" s="1"/>
  <c r="AQ500" i="8" s="1"/>
  <c r="AR500" i="8" s="1"/>
  <c r="AS500" i="8" s="1"/>
  <c r="AT500" i="8" s="1"/>
  <c r="AU500" i="8" s="1"/>
  <c r="AV500" i="8" s="1"/>
  <c r="AW500" i="8" s="1"/>
  <c r="AX500" i="8" s="1"/>
  <c r="AY500" i="8" s="1"/>
  <c r="AZ500" i="8" s="1"/>
  <c r="BA500" i="8" s="1"/>
  <c r="BB500" i="8" s="1"/>
  <c r="BC500" i="8" s="1"/>
  <c r="BD500" i="8" s="1"/>
  <c r="BE500" i="8" s="1"/>
  <c r="BF500" i="8" s="1"/>
  <c r="BG500" i="8" s="1"/>
  <c r="BH500" i="8" s="1"/>
  <c r="BI500" i="8" s="1"/>
  <c r="BJ500" i="8" s="1"/>
  <c r="BK500" i="8" s="1"/>
  <c r="BL500" i="8" s="1"/>
  <c r="AQ42" i="8"/>
  <c r="AR42" i="8" s="1"/>
  <c r="AS42" i="8" s="1"/>
  <c r="AT42" i="8" s="1"/>
  <c r="AU42" i="8" s="1"/>
  <c r="AV42" i="8" s="1"/>
  <c r="AW42" i="8" s="1"/>
  <c r="T250" i="8"/>
  <c r="U250" i="8" s="1"/>
  <c r="V250" i="8" s="1"/>
  <c r="W250" i="8" s="1"/>
  <c r="X250" i="8" s="1"/>
  <c r="Y250" i="8" s="1"/>
  <c r="Z250" i="8" s="1"/>
  <c r="AA250" i="8" s="1"/>
  <c r="AB250" i="8" s="1"/>
  <c r="AC250" i="8" s="1"/>
  <c r="AD250" i="8" s="1"/>
  <c r="AE250" i="8" s="1"/>
  <c r="AF250" i="8" s="1"/>
  <c r="AG250" i="8" s="1"/>
  <c r="AH250" i="8" s="1"/>
  <c r="AI250" i="8" s="1"/>
  <c r="AJ250" i="8" s="1"/>
  <c r="AK250" i="8" s="1"/>
  <c r="AL250" i="8" s="1"/>
  <c r="AM250" i="8" s="1"/>
  <c r="AN250" i="8" s="1"/>
  <c r="AO250" i="8" s="1"/>
  <c r="AP250" i="8" s="1"/>
  <c r="AQ250" i="8" s="1"/>
  <c r="AR250" i="8" s="1"/>
  <c r="AS250" i="8" s="1"/>
  <c r="AT250" i="8" s="1"/>
  <c r="AU250" i="8" s="1"/>
  <c r="AV250" i="8" s="1"/>
  <c r="AW250" i="8" s="1"/>
  <c r="AX250" i="8" s="1"/>
  <c r="AY250" i="8" s="1"/>
  <c r="AZ250" i="8" s="1"/>
  <c r="BA250" i="8" s="1"/>
  <c r="BB250" i="8" s="1"/>
  <c r="BC250" i="8" s="1"/>
  <c r="BD250" i="8" s="1"/>
  <c r="BE250" i="8" s="1"/>
  <c r="BF250" i="8" s="1"/>
  <c r="BG250" i="8" s="1"/>
  <c r="BH250" i="8" s="1"/>
  <c r="BI250" i="8" s="1"/>
  <c r="BJ250" i="8" s="1"/>
  <c r="BK250" i="8" s="1"/>
  <c r="BL250" i="8" s="1"/>
  <c r="BM250" i="8" s="1"/>
  <c r="BN250" i="8" s="1"/>
  <c r="BO250" i="8" s="1"/>
  <c r="BP250" i="8" s="1"/>
  <c r="AB587" i="8"/>
  <c r="AK209" i="8"/>
  <c r="AL209" i="8" s="1"/>
  <c r="AM209" i="8" s="1"/>
  <c r="AN209" i="8" s="1"/>
  <c r="AO209" i="8" s="1"/>
  <c r="J418" i="8"/>
  <c r="K417" i="8"/>
  <c r="AA400" i="8"/>
  <c r="U575" i="8"/>
  <c r="U113" i="8"/>
  <c r="AN49" i="8"/>
  <c r="AO49" i="8" s="1"/>
  <c r="AP49" i="8" s="1"/>
  <c r="AQ49" i="8" s="1"/>
  <c r="AR49" i="8" s="1"/>
  <c r="AS49" i="8" s="1"/>
  <c r="AT49" i="8" s="1"/>
  <c r="AU49" i="8" s="1"/>
  <c r="AV49" i="8" s="1"/>
  <c r="AW49" i="8" s="1"/>
  <c r="AX49" i="8" s="1"/>
  <c r="AY49" i="8" s="1"/>
  <c r="AZ49" i="8" s="1"/>
  <c r="BA49" i="8" s="1"/>
  <c r="BB49" i="8" s="1"/>
  <c r="BC49" i="8" s="1"/>
  <c r="BD49" i="8" s="1"/>
  <c r="BE49" i="8" s="1"/>
  <c r="BF49" i="8" s="1"/>
  <c r="BG49" i="8" s="1"/>
  <c r="BH49" i="8" s="1"/>
  <c r="BI49" i="8" s="1"/>
  <c r="BJ49" i="8" s="1"/>
  <c r="BK49" i="8" s="1"/>
  <c r="BL49" i="8" s="1"/>
  <c r="BM49" i="8" s="1"/>
  <c r="BN49" i="8" s="1"/>
  <c r="BO49" i="8" s="1"/>
  <c r="BP49" i="8" s="1"/>
  <c r="AK105" i="8"/>
  <c r="AL105" i="8" s="1"/>
  <c r="AM105" i="8" s="1"/>
  <c r="AN105" i="8" s="1"/>
  <c r="AO105" i="8" s="1"/>
  <c r="AP105" i="8" s="1"/>
  <c r="AQ105" i="8" s="1"/>
  <c r="AR105" i="8" s="1"/>
  <c r="AS105" i="8" s="1"/>
  <c r="AT105" i="8" s="1"/>
  <c r="AU105" i="8" s="1"/>
  <c r="AV105" i="8" s="1"/>
  <c r="AW105" i="8" s="1"/>
  <c r="AX105" i="8" s="1"/>
  <c r="AY105" i="8" s="1"/>
  <c r="AZ105" i="8" s="1"/>
  <c r="BA105" i="8" s="1"/>
  <c r="BB105" i="8" s="1"/>
  <c r="BC105" i="8" s="1"/>
  <c r="BD105" i="8" s="1"/>
  <c r="BE105" i="8" s="1"/>
  <c r="BF105" i="8" s="1"/>
  <c r="BG105" i="8" s="1"/>
  <c r="BH105" i="8" s="1"/>
  <c r="BI105" i="8" s="1"/>
  <c r="BJ105" i="8" s="1"/>
  <c r="BK105" i="8" s="1"/>
  <c r="BL105" i="8" s="1"/>
  <c r="BM105" i="8" s="1"/>
  <c r="AB306" i="8"/>
  <c r="AC306" i="8" s="1"/>
  <c r="AD306" i="8" s="1"/>
  <c r="AE306" i="8" s="1"/>
  <c r="AF306" i="8" s="1"/>
  <c r="AG306" i="8" s="1"/>
  <c r="AH306" i="8" s="1"/>
  <c r="AI306" i="8" s="1"/>
  <c r="AJ306" i="8" s="1"/>
  <c r="AK306" i="8" s="1"/>
  <c r="AL306" i="8" s="1"/>
  <c r="AM306" i="8" s="1"/>
  <c r="AN306" i="8" s="1"/>
  <c r="AO306" i="8" s="1"/>
  <c r="AP306" i="8" s="1"/>
  <c r="AQ306" i="8" s="1"/>
  <c r="AR306" i="8" s="1"/>
  <c r="AS306" i="8" s="1"/>
  <c r="AD258" i="8"/>
  <c r="AE258" i="8" s="1"/>
  <c r="AF258" i="8" s="1"/>
  <c r="O514" i="8"/>
  <c r="O552" i="8" s="1"/>
  <c r="O566" i="8" s="1"/>
  <c r="J548" i="8"/>
  <c r="J8" i="8"/>
  <c r="H23" i="4"/>
  <c r="H106" i="4" s="1"/>
  <c r="AD460" i="8"/>
  <c r="AS160" i="8"/>
  <c r="AT160" i="8" s="1"/>
  <c r="AU160" i="8" s="1"/>
  <c r="AV160" i="8" s="1"/>
  <c r="AW160" i="8" s="1"/>
  <c r="AX160" i="8" s="1"/>
  <c r="AY160" i="8" s="1"/>
  <c r="AZ160" i="8" s="1"/>
  <c r="BA160" i="8" s="1"/>
  <c r="BB160" i="8" s="1"/>
  <c r="BC160" i="8" s="1"/>
  <c r="BD160" i="8" s="1"/>
  <c r="BE160" i="8" s="1"/>
  <c r="BF160" i="8" s="1"/>
  <c r="BG160" i="8" s="1"/>
  <c r="BH160" i="8" s="1"/>
  <c r="BI160" i="8" s="1"/>
  <c r="BJ160" i="8" s="1"/>
  <c r="BK160" i="8" s="1"/>
  <c r="BL160" i="8" s="1"/>
  <c r="BM160" i="8" s="1"/>
  <c r="BN160" i="8" s="1"/>
  <c r="BO160" i="8" s="1"/>
  <c r="BP160" i="8" s="1"/>
  <c r="Y253" i="8"/>
  <c r="BH106" i="8"/>
  <c r="BI106" i="8" s="1"/>
  <c r="BJ106" i="8" s="1"/>
  <c r="BK106" i="8" s="1"/>
  <c r="BL106" i="8" s="1"/>
  <c r="BM106" i="8" s="1"/>
  <c r="BN106" i="8" s="1"/>
  <c r="BO106" i="8" s="1"/>
  <c r="BP106" i="8" s="1"/>
  <c r="BD57" i="8"/>
  <c r="BE57" i="8" s="1"/>
  <c r="BF57" i="8" s="1"/>
  <c r="AG104" i="8"/>
  <c r="AH104" i="8" s="1"/>
  <c r="AI104" i="8" s="1"/>
  <c r="AJ104" i="8" s="1"/>
  <c r="AK104" i="8" s="1"/>
  <c r="AL104" i="8" s="1"/>
  <c r="AM104" i="8" s="1"/>
  <c r="AN104" i="8" s="1"/>
  <c r="AO104" i="8" s="1"/>
  <c r="AP104" i="8" s="1"/>
  <c r="AQ104" i="8" s="1"/>
  <c r="AR104" i="8" s="1"/>
  <c r="AS104" i="8" s="1"/>
  <c r="AT104" i="8" s="1"/>
  <c r="AU104" i="8" s="1"/>
  <c r="AV104" i="8" s="1"/>
  <c r="AW104" i="8" s="1"/>
  <c r="AX104" i="8" s="1"/>
  <c r="AY104" i="8" s="1"/>
  <c r="AZ104" i="8" s="1"/>
  <c r="BA104" i="8" s="1"/>
  <c r="BB104" i="8" s="1"/>
  <c r="BC104" i="8" s="1"/>
  <c r="BD104" i="8" s="1"/>
  <c r="BE104" i="8" s="1"/>
  <c r="BF104" i="8" s="1"/>
  <c r="BG104" i="8" s="1"/>
  <c r="BH104" i="8" s="1"/>
  <c r="BI104" i="8" s="1"/>
  <c r="BJ104" i="8" s="1"/>
  <c r="BK104" i="8" s="1"/>
  <c r="BL104" i="8" s="1"/>
  <c r="BM104" i="8" s="1"/>
  <c r="BN104" i="8" s="1"/>
  <c r="BO104" i="8" s="1"/>
  <c r="BP104" i="8" s="1"/>
  <c r="AG405" i="8"/>
  <c r="AH405" i="8" s="1"/>
  <c r="AI405" i="8" s="1"/>
  <c r="AJ405" i="8" s="1"/>
  <c r="AK405" i="8" s="1"/>
  <c r="AL405" i="8" s="1"/>
  <c r="AM405" i="8" s="1"/>
  <c r="AN405" i="8" s="1"/>
  <c r="AO405" i="8" s="1"/>
  <c r="AP405" i="8" s="1"/>
  <c r="AQ405" i="8" s="1"/>
  <c r="AR405" i="8" s="1"/>
  <c r="AS405" i="8" s="1"/>
  <c r="AT405" i="8" s="1"/>
  <c r="AU405" i="8" s="1"/>
  <c r="AV405" i="8" s="1"/>
  <c r="AW405" i="8" s="1"/>
  <c r="AX405" i="8" s="1"/>
  <c r="AY405" i="8" s="1"/>
  <c r="AZ405" i="8" s="1"/>
  <c r="BA405" i="8" s="1"/>
  <c r="BB405" i="8" s="1"/>
  <c r="BC405" i="8" s="1"/>
  <c r="BD405" i="8" s="1"/>
  <c r="BE405" i="8" s="1"/>
  <c r="BF405" i="8" s="1"/>
  <c r="BG405" i="8" s="1"/>
  <c r="BH405" i="8" s="1"/>
  <c r="BI405" i="8" s="1"/>
  <c r="BJ405" i="8" s="1"/>
  <c r="BK405" i="8" s="1"/>
  <c r="BL405" i="8" s="1"/>
  <c r="BM405" i="8" s="1"/>
  <c r="BN405" i="8" s="1"/>
  <c r="BO405" i="8" s="1"/>
  <c r="BP405" i="8" s="1"/>
  <c r="W302" i="8"/>
  <c r="W297" i="8"/>
  <c r="AL349" i="8"/>
  <c r="AM349" i="8" s="1"/>
  <c r="AN349" i="8" s="1"/>
  <c r="AO349" i="8" s="1"/>
  <c r="AP349" i="8" s="1"/>
  <c r="AQ349" i="8" s="1"/>
  <c r="AR349" i="8" s="1"/>
  <c r="AS349" i="8" s="1"/>
  <c r="AT349" i="8" s="1"/>
  <c r="AU349" i="8" s="1"/>
  <c r="AV349" i="8" s="1"/>
  <c r="AW349" i="8" s="1"/>
  <c r="AX349" i="8" s="1"/>
  <c r="AY349" i="8" s="1"/>
  <c r="AZ349" i="8" s="1"/>
  <c r="BA349" i="8" s="1"/>
  <c r="BB349" i="8" s="1"/>
  <c r="BC349" i="8" s="1"/>
  <c r="BD349" i="8" s="1"/>
  <c r="BE349" i="8" s="1"/>
  <c r="BF349" i="8" s="1"/>
  <c r="BG349" i="8" s="1"/>
  <c r="BH349" i="8" s="1"/>
  <c r="BI349" i="8" s="1"/>
  <c r="BJ349" i="8" s="1"/>
  <c r="BK349" i="8" s="1"/>
  <c r="BL349" i="8" s="1"/>
  <c r="BM349" i="8" s="1"/>
  <c r="BN349" i="8" s="1"/>
  <c r="BO349" i="8" s="1"/>
  <c r="BP349" i="8" s="1"/>
  <c r="AM111" i="8"/>
  <c r="T216" i="8"/>
  <c r="T546" i="8" s="1"/>
  <c r="T560" i="8" s="1"/>
  <c r="Z501" i="8"/>
  <c r="AA501" i="8" s="1"/>
  <c r="AB501" i="8" s="1"/>
  <c r="AC501" i="8" s="1"/>
  <c r="AD501" i="8" s="1"/>
  <c r="AE501" i="8" s="1"/>
  <c r="AF501" i="8" s="1"/>
  <c r="AG501" i="8" s="1"/>
  <c r="AH501" i="8" s="1"/>
  <c r="R544" i="8"/>
  <c r="T588" i="8"/>
  <c r="I562" i="8"/>
  <c r="I567" i="8" s="1"/>
  <c r="I553" i="8"/>
  <c r="AE454" i="8"/>
  <c r="Z495" i="8"/>
  <c r="AA495" i="8" s="1"/>
  <c r="AB495" i="8" s="1"/>
  <c r="AC495" i="8" s="1"/>
  <c r="AD495" i="8" s="1"/>
  <c r="AE495" i="8" s="1"/>
  <c r="AF495" i="8" s="1"/>
  <c r="AG495" i="8" s="1"/>
  <c r="AH495" i="8" s="1"/>
  <c r="AI495" i="8" s="1"/>
  <c r="AJ495" i="8" s="1"/>
  <c r="AK495" i="8" s="1"/>
  <c r="AL495" i="8" s="1"/>
  <c r="AM495" i="8" s="1"/>
  <c r="AN495" i="8" s="1"/>
  <c r="AO495" i="8" s="1"/>
  <c r="AP495" i="8" s="1"/>
  <c r="AQ495" i="8" s="1"/>
  <c r="AR495" i="8" s="1"/>
  <c r="AS495" i="8" s="1"/>
  <c r="AT495" i="8" s="1"/>
  <c r="AU495" i="8" s="1"/>
  <c r="AV495" i="8" s="1"/>
  <c r="AW495" i="8" s="1"/>
  <c r="AX495" i="8" s="1"/>
  <c r="AY495" i="8" s="1"/>
  <c r="AZ495" i="8" s="1"/>
  <c r="BA495" i="8" s="1"/>
  <c r="BB495" i="8" s="1"/>
  <c r="BC495" i="8" s="1"/>
  <c r="BD495" i="8" s="1"/>
  <c r="BE495" i="8" s="1"/>
  <c r="BF495" i="8" s="1"/>
  <c r="BG495" i="8" s="1"/>
  <c r="BH495" i="8" s="1"/>
  <c r="BI495" i="8" s="1"/>
  <c r="BJ495" i="8" s="1"/>
  <c r="BK495" i="8" s="1"/>
  <c r="BL495" i="8" s="1"/>
  <c r="BM495" i="8" s="1"/>
  <c r="BN495" i="8" s="1"/>
  <c r="BO495" i="8" s="1"/>
  <c r="BP495" i="8" s="1"/>
  <c r="AB68" i="8"/>
  <c r="F33" i="4"/>
  <c r="F116" i="4" s="1"/>
  <c r="G19" i="4" s="1"/>
  <c r="Y149" i="8"/>
  <c r="Z149" i="8" s="1"/>
  <c r="AA149" i="8" s="1"/>
  <c r="AB149" i="8" s="1"/>
  <c r="AC149" i="8" s="1"/>
  <c r="AD149" i="8" s="1"/>
  <c r="V296" i="8"/>
  <c r="AC508" i="8"/>
  <c r="X403" i="8"/>
  <c r="AK204" i="8"/>
  <c r="AH101" i="8"/>
  <c r="AI101" i="8" s="1"/>
  <c r="AJ101" i="8" s="1"/>
  <c r="AK101" i="8" s="1"/>
  <c r="AL101" i="8" s="1"/>
  <c r="AM101" i="8" s="1"/>
  <c r="AN101" i="8" s="1"/>
  <c r="AO101" i="8" s="1"/>
  <c r="AP101" i="8" s="1"/>
  <c r="AQ101" i="8" s="1"/>
  <c r="AR101" i="8" s="1"/>
  <c r="AS101" i="8" s="1"/>
  <c r="AT101" i="8" s="1"/>
  <c r="AU101" i="8" s="1"/>
  <c r="AV101" i="8" s="1"/>
  <c r="AW101" i="8" s="1"/>
  <c r="AX101" i="8" s="1"/>
  <c r="AY101" i="8" s="1"/>
  <c r="AZ101" i="8" s="1"/>
  <c r="BA101" i="8" s="1"/>
  <c r="BB101" i="8" s="1"/>
  <c r="BC101" i="8" s="1"/>
  <c r="BD101" i="8" s="1"/>
  <c r="BE101" i="8" s="1"/>
  <c r="BF101" i="8" s="1"/>
  <c r="BG101" i="8" s="1"/>
  <c r="BH101" i="8" s="1"/>
  <c r="BI101" i="8" s="1"/>
  <c r="BJ101" i="8" s="1"/>
  <c r="BK101" i="8" s="1"/>
  <c r="BL101" i="8" s="1"/>
  <c r="BM101" i="8" s="1"/>
  <c r="BN101" i="8" s="1"/>
  <c r="BO101" i="8" s="1"/>
  <c r="BP101" i="8" s="1"/>
  <c r="J6" i="8"/>
  <c r="T248" i="8"/>
  <c r="AH203" i="8"/>
  <c r="AF509" i="8"/>
  <c r="Y451" i="8"/>
  <c r="X348" i="8"/>
  <c r="Y348" i="8" s="1"/>
  <c r="AU48" i="8"/>
  <c r="AV48" i="8" s="1"/>
  <c r="AW48" i="8" s="1"/>
  <c r="AX48" i="8" s="1"/>
  <c r="AY48" i="8" s="1"/>
  <c r="AZ48" i="8" s="1"/>
  <c r="BA48" i="8" s="1"/>
  <c r="BB48" i="8" s="1"/>
  <c r="BC48" i="8" s="1"/>
  <c r="BD48" i="8" s="1"/>
  <c r="BE48" i="8" s="1"/>
  <c r="BF48" i="8" s="1"/>
  <c r="BG48" i="8" s="1"/>
  <c r="BH48" i="8" s="1"/>
  <c r="BI48" i="8" s="1"/>
  <c r="BJ48" i="8" s="1"/>
  <c r="BK48" i="8" s="1"/>
  <c r="BL48" i="8" s="1"/>
  <c r="BM48" i="8" s="1"/>
  <c r="BN48" i="8" s="1"/>
  <c r="BO48" i="8" s="1"/>
  <c r="BP48" i="8" s="1"/>
  <c r="Z255" i="8"/>
  <c r="AA255" i="8" s="1"/>
  <c r="AB255" i="8" s="1"/>
  <c r="AC255" i="8" s="1"/>
  <c r="AD255" i="8" s="1"/>
  <c r="AE255" i="8" s="1"/>
  <c r="AF255" i="8" s="1"/>
  <c r="AG255" i="8" s="1"/>
  <c r="AH255" i="8" s="1"/>
  <c r="AI255" i="8" s="1"/>
  <c r="AJ255" i="8" s="1"/>
  <c r="AK255" i="8" s="1"/>
  <c r="AL255" i="8" s="1"/>
  <c r="AM255" i="8" s="1"/>
  <c r="AN255" i="8" s="1"/>
  <c r="AO255" i="8" s="1"/>
  <c r="AP255" i="8" s="1"/>
  <c r="AQ255" i="8" s="1"/>
  <c r="AR255" i="8" s="1"/>
  <c r="AS255" i="8" s="1"/>
  <c r="AT255" i="8" s="1"/>
  <c r="AU255" i="8" s="1"/>
  <c r="AV255" i="8" s="1"/>
  <c r="AW255" i="8" s="1"/>
  <c r="AX255" i="8" s="1"/>
  <c r="AY255" i="8" s="1"/>
  <c r="AZ255" i="8" s="1"/>
  <c r="BA255" i="8" s="1"/>
  <c r="BB255" i="8" s="1"/>
  <c r="BC255" i="8" s="1"/>
  <c r="BD255" i="8" s="1"/>
  <c r="BE255" i="8" s="1"/>
  <c r="BF255" i="8" s="1"/>
  <c r="BG255" i="8" s="1"/>
  <c r="BH255" i="8" s="1"/>
  <c r="BI255" i="8" s="1"/>
  <c r="BJ255" i="8" s="1"/>
  <c r="BK255" i="8" s="1"/>
  <c r="BL255" i="8" s="1"/>
  <c r="BM255" i="8" s="1"/>
  <c r="BN255" i="8" s="1"/>
  <c r="V399" i="8"/>
  <c r="W399" i="8" s="1"/>
  <c r="X399" i="8" s="1"/>
  <c r="Y399" i="8" s="1"/>
  <c r="Z399" i="8" s="1"/>
  <c r="AA399" i="8" s="1"/>
  <c r="AB399" i="8" s="1"/>
  <c r="AC399" i="8" s="1"/>
  <c r="AD399" i="8" s="1"/>
  <c r="AE399" i="8" s="1"/>
  <c r="AF399" i="8" s="1"/>
  <c r="AG399" i="8" s="1"/>
  <c r="AH399" i="8" s="1"/>
  <c r="AI399" i="8" s="1"/>
  <c r="AJ399" i="8" s="1"/>
  <c r="AK399" i="8" s="1"/>
  <c r="AL399" i="8" s="1"/>
  <c r="AM399" i="8" s="1"/>
  <c r="AN399" i="8" s="1"/>
  <c r="AO399" i="8" s="1"/>
  <c r="AP399" i="8" s="1"/>
  <c r="AQ399" i="8" s="1"/>
  <c r="AR399" i="8" s="1"/>
  <c r="AS399" i="8" s="1"/>
  <c r="AT399" i="8" s="1"/>
  <c r="AU399" i="8" s="1"/>
  <c r="AV399" i="8" s="1"/>
  <c r="AW399" i="8" s="1"/>
  <c r="AX399" i="8" s="1"/>
  <c r="AY399" i="8" s="1"/>
  <c r="AZ399" i="8" s="1"/>
  <c r="BA399" i="8" s="1"/>
  <c r="BB399" i="8" s="1"/>
  <c r="BC399" i="8" s="1"/>
  <c r="BD399" i="8" s="1"/>
  <c r="BE399" i="8" s="1"/>
  <c r="BF399" i="8" s="1"/>
  <c r="BG399" i="8" s="1"/>
  <c r="BH399" i="8" s="1"/>
  <c r="BI399" i="8" s="1"/>
  <c r="BJ399" i="8" s="1"/>
  <c r="BK399" i="8" s="1"/>
  <c r="BL399" i="8" s="1"/>
  <c r="BM399" i="8" s="1"/>
  <c r="BN399" i="8" s="1"/>
  <c r="BO399" i="8" s="1"/>
  <c r="BP399" i="8" s="1"/>
  <c r="Q491" i="8"/>
  <c r="AL107" i="8"/>
  <c r="H27" i="4"/>
  <c r="H110" i="4" s="1"/>
  <c r="E9" i="10" s="1"/>
  <c r="AJ158" i="8"/>
  <c r="AK158" i="8" s="1"/>
  <c r="AL158" i="8" s="1"/>
  <c r="AX56" i="8"/>
  <c r="AY56" i="8" s="1"/>
  <c r="AZ56" i="8" s="1"/>
  <c r="BA56" i="8" s="1"/>
  <c r="BB56" i="8" s="1"/>
  <c r="BC56" i="8" s="1"/>
  <c r="BD56" i="8" s="1"/>
  <c r="BE56" i="8" s="1"/>
  <c r="BF56" i="8" s="1"/>
  <c r="BG56" i="8" s="1"/>
  <c r="BH56" i="8" s="1"/>
  <c r="BI56" i="8" s="1"/>
  <c r="BJ56" i="8" s="1"/>
  <c r="BK56" i="8" s="1"/>
  <c r="BL56" i="8" s="1"/>
  <c r="BM56" i="8" s="1"/>
  <c r="BN56" i="8" s="1"/>
  <c r="BO56" i="8" s="1"/>
  <c r="BP56" i="8" s="1"/>
  <c r="T445" i="8"/>
  <c r="AM159" i="8"/>
  <c r="AN159" i="8" s="1"/>
  <c r="AB197" i="8"/>
  <c r="BO259" i="8"/>
  <c r="BP259" i="8" s="1"/>
  <c r="AH463" i="8"/>
  <c r="AO110" i="8"/>
  <c r="AJ162" i="8"/>
  <c r="AB148" i="8"/>
  <c r="AC148" i="8" s="1"/>
  <c r="AD148" i="8" s="1"/>
  <c r="AL161" i="8"/>
  <c r="BO494" i="8"/>
  <c r="BP494" i="8" s="1"/>
  <c r="AI312" i="8"/>
  <c r="P398" i="8"/>
  <c r="Q398" i="8" s="1"/>
  <c r="R398" i="8" s="1"/>
  <c r="AD359" i="8"/>
  <c r="X345" i="8"/>
  <c r="Y345" i="8" s="1"/>
  <c r="Z345" i="8" s="1"/>
  <c r="AA345" i="8" s="1"/>
  <c r="AB345" i="8" s="1"/>
  <c r="AC345" i="8" s="1"/>
  <c r="AD345" i="8" s="1"/>
  <c r="AE345" i="8" s="1"/>
  <c r="AF345" i="8" s="1"/>
  <c r="AG345" i="8" s="1"/>
  <c r="AH345" i="8" s="1"/>
  <c r="AI345" i="8" s="1"/>
  <c r="AJ345" i="8" s="1"/>
  <c r="AK345" i="8" s="1"/>
  <c r="AL345" i="8" s="1"/>
  <c r="AM345" i="8" s="1"/>
  <c r="AN345" i="8" s="1"/>
  <c r="AO345" i="8" s="1"/>
  <c r="AP345" i="8" s="1"/>
  <c r="AQ345" i="8" s="1"/>
  <c r="AR345" i="8" s="1"/>
  <c r="AS345" i="8" s="1"/>
  <c r="AT345" i="8" s="1"/>
  <c r="AU345" i="8" s="1"/>
  <c r="AV345" i="8" s="1"/>
  <c r="AW345" i="8" s="1"/>
  <c r="AX345" i="8" s="1"/>
  <c r="AY345" i="8" s="1"/>
  <c r="AZ345" i="8" s="1"/>
  <c r="BA345" i="8" s="1"/>
  <c r="BB345" i="8" s="1"/>
  <c r="BC345" i="8" s="1"/>
  <c r="BD345" i="8" s="1"/>
  <c r="BE345" i="8" s="1"/>
  <c r="BF345" i="8" s="1"/>
  <c r="BG345" i="8" s="1"/>
  <c r="BH345" i="8" s="1"/>
  <c r="BI345" i="8" s="1"/>
  <c r="BJ345" i="8" s="1"/>
  <c r="BK345" i="8" s="1"/>
  <c r="BL345" i="8" s="1"/>
  <c r="BM345" i="8" s="1"/>
  <c r="BN345" i="8" s="1"/>
  <c r="BO345" i="8" s="1"/>
  <c r="BP345" i="8" s="1"/>
  <c r="AA504" i="8"/>
  <c r="Z354" i="8"/>
  <c r="AI412" i="8"/>
  <c r="AZ51" i="8"/>
  <c r="BA51" i="8" s="1"/>
  <c r="BB51" i="8" s="1"/>
  <c r="BC51" i="8" s="1"/>
  <c r="BD51" i="8" s="1"/>
  <c r="BE51" i="8" s="1"/>
  <c r="BF51" i="8" s="1"/>
  <c r="BG51" i="8" s="1"/>
  <c r="BH51" i="8" s="1"/>
  <c r="BI51" i="8" s="1"/>
  <c r="BJ51" i="8" s="1"/>
  <c r="BK51" i="8" s="1"/>
  <c r="BL51" i="8" s="1"/>
  <c r="BM51" i="8" s="1"/>
  <c r="BN51" i="8" s="1"/>
  <c r="BO51" i="8" s="1"/>
  <c r="BP51" i="8" s="1"/>
  <c r="AE256" i="8"/>
  <c r="AF256" i="8" s="1"/>
  <c r="AG256" i="8" s="1"/>
  <c r="AH256" i="8" s="1"/>
  <c r="AI256" i="8" s="1"/>
  <c r="AJ256" i="8" s="1"/>
  <c r="AK256" i="8" s="1"/>
  <c r="AL256" i="8" s="1"/>
  <c r="AM256" i="8" s="1"/>
  <c r="AN256" i="8" s="1"/>
  <c r="AO256" i="8" s="1"/>
  <c r="AP256" i="8" s="1"/>
  <c r="AQ256" i="8" s="1"/>
  <c r="AR256" i="8" s="1"/>
  <c r="AS256" i="8" s="1"/>
  <c r="AT256" i="8" s="1"/>
  <c r="AU256" i="8" s="1"/>
  <c r="AV256" i="8" s="1"/>
  <c r="AW256" i="8" s="1"/>
  <c r="AX256" i="8" s="1"/>
  <c r="AY256" i="8" s="1"/>
  <c r="AZ256" i="8" s="1"/>
  <c r="BA256" i="8" s="1"/>
  <c r="BB256" i="8" s="1"/>
  <c r="BC256" i="8" s="1"/>
  <c r="BD256" i="8" s="1"/>
  <c r="BE256" i="8" s="1"/>
  <c r="BF256" i="8" s="1"/>
  <c r="BG256" i="8" s="1"/>
  <c r="BH256" i="8" s="1"/>
  <c r="BI256" i="8" s="1"/>
  <c r="BJ256" i="8" s="1"/>
  <c r="BK256" i="8" s="1"/>
  <c r="BL256" i="8" s="1"/>
  <c r="BM256" i="8" s="1"/>
  <c r="BN256" i="8" s="1"/>
  <c r="BO256" i="8" s="1"/>
  <c r="BP256" i="8" s="1"/>
  <c r="V343" i="8"/>
  <c r="Z557" i="8"/>
  <c r="J516" i="8"/>
  <c r="K515" i="8"/>
  <c r="AE462" i="8"/>
  <c r="AF462" i="8" s="1"/>
  <c r="AG462" i="8" s="1"/>
  <c r="AH462" i="8" s="1"/>
  <c r="AI462" i="8" s="1"/>
  <c r="AJ462" i="8" s="1"/>
  <c r="AK462" i="8" s="1"/>
  <c r="AL462" i="8" s="1"/>
  <c r="AM462" i="8" s="1"/>
  <c r="AN462" i="8" s="1"/>
  <c r="AO462" i="8" s="1"/>
  <c r="AP462" i="8" s="1"/>
  <c r="AN108" i="8"/>
  <c r="L467" i="8"/>
  <c r="L468" i="8"/>
  <c r="AG43" i="8"/>
  <c r="AD40" i="8"/>
  <c r="AE40" i="8" s="1"/>
  <c r="AF40" i="8" s="1"/>
  <c r="X196" i="8"/>
  <c r="Y150" i="8"/>
  <c r="X404" i="8"/>
  <c r="L579" i="8"/>
  <c r="L314" i="8"/>
  <c r="M293" i="8"/>
  <c r="K317" i="8"/>
  <c r="K318" i="8" s="1"/>
  <c r="K316" i="8"/>
  <c r="AB355" i="8"/>
  <c r="Z152" i="8"/>
  <c r="S122" i="8"/>
  <c r="Y447" i="8"/>
  <c r="Z447" i="8" s="1"/>
  <c r="AA447" i="8" s="1"/>
  <c r="AB447" i="8" s="1"/>
  <c r="AC447" i="8" s="1"/>
  <c r="AX42" i="8"/>
  <c r="AY42" i="8" s="1"/>
  <c r="AZ42" i="8" s="1"/>
  <c r="BA42" i="8" s="1"/>
  <c r="BB42" i="8" s="1"/>
  <c r="BC42" i="8" s="1"/>
  <c r="BD42" i="8" s="1"/>
  <c r="BE42" i="8" s="1"/>
  <c r="BF42" i="8" s="1"/>
  <c r="BG42" i="8" s="1"/>
  <c r="BH42" i="8" s="1"/>
  <c r="BI42" i="8" s="1"/>
  <c r="BJ42" i="8" s="1"/>
  <c r="BK42" i="8" s="1"/>
  <c r="BL42" i="8" s="1"/>
  <c r="BM42" i="8" s="1"/>
  <c r="O465" i="8"/>
  <c r="P444" i="8"/>
  <c r="AF361" i="8"/>
  <c r="AG361" i="8" s="1"/>
  <c r="AH361" i="8" s="1"/>
  <c r="AC502" i="8"/>
  <c r="AD502" i="8" s="1"/>
  <c r="AE502" i="8" s="1"/>
  <c r="AF502" i="8" s="1"/>
  <c r="AG502" i="8" s="1"/>
  <c r="AH502" i="8" s="1"/>
  <c r="AN211" i="8"/>
  <c r="AO211" i="8" s="1"/>
  <c r="AP211" i="8" s="1"/>
  <c r="AQ211" i="8" s="1"/>
  <c r="AA194" i="8"/>
  <c r="AB194" i="8" s="1"/>
  <c r="AC194" i="8" s="1"/>
  <c r="AD194" i="8" s="1"/>
  <c r="AE194" i="8" s="1"/>
  <c r="AF194" i="8" s="1"/>
  <c r="AG194" i="8" s="1"/>
  <c r="AH194" i="8" s="1"/>
  <c r="AI194" i="8" s="1"/>
  <c r="AJ194" i="8" s="1"/>
  <c r="AK194" i="8" s="1"/>
  <c r="AL194" i="8" s="1"/>
  <c r="AM194" i="8" s="1"/>
  <c r="AN194" i="8" s="1"/>
  <c r="AO194" i="8" s="1"/>
  <c r="AP194" i="8" s="1"/>
  <c r="AQ194" i="8" s="1"/>
  <c r="AR194" i="8" s="1"/>
  <c r="AS194" i="8" s="1"/>
  <c r="AT194" i="8" s="1"/>
  <c r="AU194" i="8" s="1"/>
  <c r="AV194" i="8" s="1"/>
  <c r="AW194" i="8" s="1"/>
  <c r="AX194" i="8" s="1"/>
  <c r="AY194" i="8" s="1"/>
  <c r="AZ194" i="8" s="1"/>
  <c r="BA194" i="8" s="1"/>
  <c r="BB194" i="8" s="1"/>
  <c r="BC194" i="8" s="1"/>
  <c r="BD194" i="8" s="1"/>
  <c r="BE194" i="8" s="1"/>
  <c r="BF194" i="8" s="1"/>
  <c r="BG194" i="8" s="1"/>
  <c r="BH194" i="8" s="1"/>
  <c r="BI194" i="8" s="1"/>
  <c r="BJ194" i="8" s="1"/>
  <c r="BK194" i="8" s="1"/>
  <c r="BL194" i="8" s="1"/>
  <c r="BM194" i="8" s="1"/>
  <c r="BN194" i="8" s="1"/>
  <c r="BO194" i="8" s="1"/>
  <c r="BP194" i="8" s="1"/>
  <c r="AG411" i="8"/>
  <c r="AO305" i="8"/>
  <c r="AP305" i="8" s="1"/>
  <c r="AQ305" i="8" s="1"/>
  <c r="AR305" i="8" s="1"/>
  <c r="AS305" i="8" s="1"/>
  <c r="AT305" i="8" s="1"/>
  <c r="AU305" i="8" s="1"/>
  <c r="AV305" i="8" s="1"/>
  <c r="AW305" i="8" s="1"/>
  <c r="AX305" i="8" s="1"/>
  <c r="AY305" i="8" s="1"/>
  <c r="AZ305" i="8" s="1"/>
  <c r="BA305" i="8" s="1"/>
  <c r="BB305" i="8" s="1"/>
  <c r="BC305" i="8" s="1"/>
  <c r="BD305" i="8" s="1"/>
  <c r="BE305" i="8" s="1"/>
  <c r="BF305" i="8" s="1"/>
  <c r="BG305" i="8" s="1"/>
  <c r="BH305" i="8" s="1"/>
  <c r="BI305" i="8" s="1"/>
  <c r="BJ305" i="8" s="1"/>
  <c r="BK305" i="8" s="1"/>
  <c r="BL305" i="8" s="1"/>
  <c r="BM305" i="8" s="1"/>
  <c r="BN305" i="8" s="1"/>
  <c r="BO305" i="8" s="1"/>
  <c r="BP305" i="8" s="1"/>
  <c r="U300" i="8"/>
  <c r="AN446" i="8"/>
  <c r="AO446" i="8" s="1"/>
  <c r="AP446" i="8" s="1"/>
  <c r="AQ446" i="8" s="1"/>
  <c r="AR446" i="8" s="1"/>
  <c r="AS446" i="8" s="1"/>
  <c r="AT446" i="8" s="1"/>
  <c r="AU446" i="8" s="1"/>
  <c r="AV446" i="8" s="1"/>
  <c r="AW446" i="8" s="1"/>
  <c r="AX446" i="8" s="1"/>
  <c r="AY446" i="8" s="1"/>
  <c r="AZ446" i="8" s="1"/>
  <c r="BA446" i="8" s="1"/>
  <c r="BB446" i="8" s="1"/>
  <c r="BC446" i="8" s="1"/>
  <c r="BD446" i="8" s="1"/>
  <c r="BE446" i="8" s="1"/>
  <c r="BF446" i="8" s="1"/>
  <c r="BG446" i="8" s="1"/>
  <c r="BH446" i="8" s="1"/>
  <c r="BI446" i="8" s="1"/>
  <c r="BJ446" i="8" s="1"/>
  <c r="BK446" i="8" s="1"/>
  <c r="BL446" i="8" s="1"/>
  <c r="BM446" i="8" s="1"/>
  <c r="BN446" i="8" s="1"/>
  <c r="BO446" i="8" s="1"/>
  <c r="BP446" i="8" s="1"/>
  <c r="E117" i="4"/>
  <c r="E121" i="4" s="1"/>
  <c r="P396" i="8"/>
  <c r="AS52" i="8"/>
  <c r="AT52" i="8" s="1"/>
  <c r="AU52" i="8" s="1"/>
  <c r="AV52" i="8" s="1"/>
  <c r="AW52" i="8" s="1"/>
  <c r="AX52" i="8" s="1"/>
  <c r="AY52" i="8" s="1"/>
  <c r="AZ52" i="8" s="1"/>
  <c r="BA52" i="8" s="1"/>
  <c r="BB52" i="8" s="1"/>
  <c r="BC52" i="8" s="1"/>
  <c r="BD52" i="8" s="1"/>
  <c r="BE52" i="8" s="1"/>
  <c r="BF52" i="8" s="1"/>
  <c r="BG52" i="8" s="1"/>
  <c r="BH52" i="8" s="1"/>
  <c r="BI52" i="8" s="1"/>
  <c r="BJ52" i="8" s="1"/>
  <c r="BK52" i="8" s="1"/>
  <c r="BL52" i="8" s="1"/>
  <c r="BM52" i="8" s="1"/>
  <c r="BN52" i="8" s="1"/>
  <c r="BO52" i="8" s="1"/>
  <c r="BP52" i="8" s="1"/>
  <c r="W92" i="8"/>
  <c r="AK44" i="8"/>
  <c r="R247" i="8"/>
  <c r="AB94" i="8"/>
  <c r="AC94" i="8" s="1"/>
  <c r="AD94" i="8" s="1"/>
  <c r="AE94" i="8" s="1"/>
  <c r="AF94" i="8" s="1"/>
  <c r="AG94" i="8" s="1"/>
  <c r="AH94" i="8" s="1"/>
  <c r="AI94" i="8" s="1"/>
  <c r="AJ94" i="8" s="1"/>
  <c r="AK94" i="8" s="1"/>
  <c r="AL94" i="8" s="1"/>
  <c r="AM94" i="8" s="1"/>
  <c r="AN94" i="8" s="1"/>
  <c r="AO94" i="8" s="1"/>
  <c r="AP94" i="8" s="1"/>
  <c r="AQ94" i="8" s="1"/>
  <c r="AR94" i="8" s="1"/>
  <c r="AS94" i="8" s="1"/>
  <c r="AT94" i="8" s="1"/>
  <c r="AU94" i="8" s="1"/>
  <c r="AV94" i="8" s="1"/>
  <c r="AW94" i="8" s="1"/>
  <c r="AX94" i="8" s="1"/>
  <c r="AY94" i="8" s="1"/>
  <c r="AZ94" i="8" s="1"/>
  <c r="BA94" i="8" s="1"/>
  <c r="BB94" i="8" s="1"/>
  <c r="BC94" i="8" s="1"/>
  <c r="BD94" i="8" s="1"/>
  <c r="BE94" i="8" s="1"/>
  <c r="BF94" i="8" s="1"/>
  <c r="BG94" i="8" s="1"/>
  <c r="BH94" i="8" s="1"/>
  <c r="BI94" i="8" s="1"/>
  <c r="BJ94" i="8" s="1"/>
  <c r="BK94" i="8" s="1"/>
  <c r="BL94" i="8" s="1"/>
  <c r="BM94" i="8" s="1"/>
  <c r="BN94" i="8" s="1"/>
  <c r="BO94" i="8" s="1"/>
  <c r="BP94" i="8" s="1"/>
  <c r="AA457" i="8"/>
  <c r="AB457" i="8" s="1"/>
  <c r="AC457" i="8" s="1"/>
  <c r="AD457" i="8" s="1"/>
  <c r="AE457" i="8" s="1"/>
  <c r="AF457" i="8" s="1"/>
  <c r="AG457" i="8" s="1"/>
  <c r="AH457" i="8" s="1"/>
  <c r="AI457" i="8" s="1"/>
  <c r="AJ457" i="8" s="1"/>
  <c r="AK457" i="8" s="1"/>
  <c r="AL457" i="8" s="1"/>
  <c r="AM457" i="8" s="1"/>
  <c r="AN457" i="8" s="1"/>
  <c r="AO457" i="8" s="1"/>
  <c r="AP457" i="8" s="1"/>
  <c r="AQ457" i="8" s="1"/>
  <c r="AR457" i="8" s="1"/>
  <c r="AS457" i="8" s="1"/>
  <c r="AT457" i="8" s="1"/>
  <c r="AU457" i="8" s="1"/>
  <c r="AV457" i="8" s="1"/>
  <c r="AW457" i="8" s="1"/>
  <c r="AX457" i="8" s="1"/>
  <c r="AY457" i="8" s="1"/>
  <c r="AZ457" i="8" s="1"/>
  <c r="BA457" i="8" s="1"/>
  <c r="BB457" i="8" s="1"/>
  <c r="BC457" i="8" s="1"/>
  <c r="BD457" i="8" s="1"/>
  <c r="BE457" i="8" s="1"/>
  <c r="BF457" i="8" s="1"/>
  <c r="BG457" i="8" s="1"/>
  <c r="BH457" i="8" s="1"/>
  <c r="BI457" i="8" s="1"/>
  <c r="BJ457" i="8" s="1"/>
  <c r="BK457" i="8" s="1"/>
  <c r="BL457" i="8" s="1"/>
  <c r="BM457" i="8" s="1"/>
  <c r="BN457" i="8" s="1"/>
  <c r="BO457" i="8" s="1"/>
  <c r="BP457" i="8" s="1"/>
  <c r="K592" i="8"/>
  <c r="K584" i="8"/>
  <c r="V249" i="8"/>
  <c r="S588" i="8"/>
  <c r="X299" i="8"/>
  <c r="AD98" i="8"/>
  <c r="V147" i="8"/>
  <c r="AC452" i="8"/>
  <c r="AE505" i="8"/>
  <c r="AF505" i="8" s="1"/>
  <c r="AG505" i="8" s="1"/>
  <c r="AH505" i="8" s="1"/>
  <c r="AI505" i="8" s="1"/>
  <c r="AJ505" i="8" s="1"/>
  <c r="AK505" i="8" s="1"/>
  <c r="AL505" i="8" s="1"/>
  <c r="AM505" i="8" s="1"/>
  <c r="AP109" i="8"/>
  <c r="T122" i="8"/>
  <c r="F28" i="4"/>
  <c r="F111" i="4" s="1"/>
  <c r="F20" i="4"/>
  <c r="M416" i="8"/>
  <c r="AG406" i="8" l="1"/>
  <c r="AH406" i="8" s="1"/>
  <c r="AI406" i="8" s="1"/>
  <c r="AJ406" i="8" s="1"/>
  <c r="AK406" i="8" s="1"/>
  <c r="AL406" i="8" s="1"/>
  <c r="AM406" i="8" s="1"/>
  <c r="AN406" i="8" s="1"/>
  <c r="AO406" i="8" s="1"/>
  <c r="AP406" i="8" s="1"/>
  <c r="AQ406" i="8" s="1"/>
  <c r="AR406" i="8" s="1"/>
  <c r="AS406" i="8" s="1"/>
  <c r="AT406" i="8" s="1"/>
  <c r="AU406" i="8" s="1"/>
  <c r="AV406" i="8" s="1"/>
  <c r="AD450" i="8"/>
  <c r="AE450" i="8" s="1"/>
  <c r="AF450" i="8" s="1"/>
  <c r="AG450" i="8" s="1"/>
  <c r="AH450" i="8" s="1"/>
  <c r="AI450" i="8" s="1"/>
  <c r="AJ450" i="8" s="1"/>
  <c r="AK450" i="8" s="1"/>
  <c r="AL450" i="8" s="1"/>
  <c r="AM450" i="8" s="1"/>
  <c r="AN450" i="8" s="1"/>
  <c r="AO450" i="8" s="1"/>
  <c r="AP450" i="8" s="1"/>
  <c r="AQ450" i="8" s="1"/>
  <c r="AR450" i="8" s="1"/>
  <c r="AS450" i="8" s="1"/>
  <c r="AT450" i="8" s="1"/>
  <c r="AU450" i="8" s="1"/>
  <c r="AV450" i="8" s="1"/>
  <c r="AW450" i="8" s="1"/>
  <c r="AX450" i="8" s="1"/>
  <c r="AY450" i="8" s="1"/>
  <c r="AZ450" i="8" s="1"/>
  <c r="BA450" i="8" s="1"/>
  <c r="BB450" i="8" s="1"/>
  <c r="BC450" i="8" s="1"/>
  <c r="BD450" i="8" s="1"/>
  <c r="BE450" i="8" s="1"/>
  <c r="BF450" i="8" s="1"/>
  <c r="BG450" i="8" s="1"/>
  <c r="BH450" i="8" s="1"/>
  <c r="BI450" i="8" s="1"/>
  <c r="BJ450" i="8" s="1"/>
  <c r="BK450" i="8" s="1"/>
  <c r="BL450" i="8" s="1"/>
  <c r="BM450" i="8" s="1"/>
  <c r="BN450" i="8" s="1"/>
  <c r="BO450" i="8" s="1"/>
  <c r="BP450" i="8" s="1"/>
  <c r="P512" i="8"/>
  <c r="P583" i="8"/>
  <c r="P596" i="8" s="1"/>
  <c r="P23" i="10" s="1"/>
  <c r="P54" i="10" s="1"/>
  <c r="AD408" i="8"/>
  <c r="AE408" i="8" s="1"/>
  <c r="AF408" i="8" s="1"/>
  <c r="AG408" i="8" s="1"/>
  <c r="AH408" i="8" s="1"/>
  <c r="AI408" i="8" s="1"/>
  <c r="AJ408" i="8" s="1"/>
  <c r="AK408" i="8" s="1"/>
  <c r="AL408" i="8" s="1"/>
  <c r="AM408" i="8" s="1"/>
  <c r="AN408" i="8" s="1"/>
  <c r="AO408" i="8" s="1"/>
  <c r="AP408" i="8" s="1"/>
  <c r="AQ408" i="8" s="1"/>
  <c r="AR408" i="8" s="1"/>
  <c r="AS408" i="8" s="1"/>
  <c r="AT408" i="8" s="1"/>
  <c r="AU408" i="8" s="1"/>
  <c r="AV408" i="8" s="1"/>
  <c r="AW408" i="8" s="1"/>
  <c r="AX408" i="8" s="1"/>
  <c r="AY408" i="8" s="1"/>
  <c r="AZ408" i="8" s="1"/>
  <c r="BA408" i="8" s="1"/>
  <c r="BB408" i="8" s="1"/>
  <c r="BC408" i="8" s="1"/>
  <c r="BD408" i="8" s="1"/>
  <c r="BE408" i="8" s="1"/>
  <c r="BF408" i="8" s="1"/>
  <c r="BG408" i="8" s="1"/>
  <c r="BH408" i="8" s="1"/>
  <c r="BI408" i="8" s="1"/>
  <c r="BJ408" i="8" s="1"/>
  <c r="BK408" i="8" s="1"/>
  <c r="BL408" i="8" s="1"/>
  <c r="BM408" i="8" s="1"/>
  <c r="BN408" i="8" s="1"/>
  <c r="BO408" i="8" s="1"/>
  <c r="BP408" i="8" s="1"/>
  <c r="AJ260" i="8"/>
  <c r="AK260" i="8" s="1"/>
  <c r="AG258" i="8"/>
  <c r="AH258" i="8" s="1"/>
  <c r="AI258" i="8" s="1"/>
  <c r="AJ258" i="8" s="1"/>
  <c r="AK258" i="8" s="1"/>
  <c r="AL258" i="8" s="1"/>
  <c r="AM258" i="8" s="1"/>
  <c r="AN258" i="8" s="1"/>
  <c r="AO258" i="8" s="1"/>
  <c r="AP258" i="8" s="1"/>
  <c r="AQ258" i="8" s="1"/>
  <c r="AR258" i="8" s="1"/>
  <c r="AS258" i="8" s="1"/>
  <c r="AT258" i="8" s="1"/>
  <c r="AU258" i="8" s="1"/>
  <c r="AV258" i="8" s="1"/>
  <c r="AW258" i="8" s="1"/>
  <c r="AX258" i="8" s="1"/>
  <c r="AY258" i="8" s="1"/>
  <c r="AZ258" i="8" s="1"/>
  <c r="BA258" i="8" s="1"/>
  <c r="BB258" i="8" s="1"/>
  <c r="BC258" i="8" s="1"/>
  <c r="BD258" i="8" s="1"/>
  <c r="BE258" i="8" s="1"/>
  <c r="BF258" i="8" s="1"/>
  <c r="BG258" i="8" s="1"/>
  <c r="BH258" i="8" s="1"/>
  <c r="BI258" i="8" s="1"/>
  <c r="BJ258" i="8" s="1"/>
  <c r="BK258" i="8" s="1"/>
  <c r="BL258" i="8" s="1"/>
  <c r="BM258" i="8" s="1"/>
  <c r="BN258" i="8" s="1"/>
  <c r="BO258" i="8" s="1"/>
  <c r="BP258" i="8" s="1"/>
  <c r="BD55" i="8"/>
  <c r="BE55" i="8" s="1"/>
  <c r="AG309" i="8"/>
  <c r="AH309" i="8" s="1"/>
  <c r="AI309" i="8" s="1"/>
  <c r="AJ309" i="8" s="1"/>
  <c r="AK309" i="8" s="1"/>
  <c r="AL309" i="8" s="1"/>
  <c r="AM309" i="8" s="1"/>
  <c r="AN309" i="8" s="1"/>
  <c r="AO309" i="8" s="1"/>
  <c r="AP309" i="8" s="1"/>
  <c r="AQ309" i="8" s="1"/>
  <c r="AR309" i="8" s="1"/>
  <c r="AS309" i="8" s="1"/>
  <c r="AT309" i="8" s="1"/>
  <c r="AU309" i="8" s="1"/>
  <c r="AV309" i="8" s="1"/>
  <c r="AW309" i="8" s="1"/>
  <c r="AX309" i="8" s="1"/>
  <c r="AY309" i="8" s="1"/>
  <c r="AZ309" i="8" s="1"/>
  <c r="BA309" i="8" s="1"/>
  <c r="BB309" i="8" s="1"/>
  <c r="BC309" i="8" s="1"/>
  <c r="BD309" i="8" s="1"/>
  <c r="BE309" i="8" s="1"/>
  <c r="AT45" i="8"/>
  <c r="AU45" i="8" s="1"/>
  <c r="AV45" i="8" s="1"/>
  <c r="AW45" i="8" s="1"/>
  <c r="AX45" i="8" s="1"/>
  <c r="AY45" i="8" s="1"/>
  <c r="AZ45" i="8" s="1"/>
  <c r="BA45" i="8" s="1"/>
  <c r="BB45" i="8" s="1"/>
  <c r="BC45" i="8" s="1"/>
  <c r="BD45" i="8" s="1"/>
  <c r="BE45" i="8" s="1"/>
  <c r="BF45" i="8" s="1"/>
  <c r="BG45" i="8" s="1"/>
  <c r="BH45" i="8" s="1"/>
  <c r="BI45" i="8" s="1"/>
  <c r="BJ45" i="8" s="1"/>
  <c r="BK45" i="8" s="1"/>
  <c r="BL45" i="8" s="1"/>
  <c r="BM45" i="8" s="1"/>
  <c r="BN45" i="8" s="1"/>
  <c r="BO45" i="8" s="1"/>
  <c r="BP45" i="8" s="1"/>
  <c r="AU301" i="8"/>
  <c r="AV301" i="8" s="1"/>
  <c r="AW301" i="8" s="1"/>
  <c r="AX301" i="8" s="1"/>
  <c r="AY301" i="8" s="1"/>
  <c r="AZ301" i="8" s="1"/>
  <c r="BA301" i="8" s="1"/>
  <c r="BB301" i="8" s="1"/>
  <c r="BC301" i="8" s="1"/>
  <c r="BD301" i="8" s="1"/>
  <c r="BE301" i="8" s="1"/>
  <c r="BF301" i="8" s="1"/>
  <c r="BG301" i="8" s="1"/>
  <c r="BH301" i="8" s="1"/>
  <c r="BI301" i="8" s="1"/>
  <c r="BJ301" i="8" s="1"/>
  <c r="BK301" i="8" s="1"/>
  <c r="BL301" i="8" s="1"/>
  <c r="BM301" i="8" s="1"/>
  <c r="BN301" i="8" s="1"/>
  <c r="BO301" i="8" s="1"/>
  <c r="BP301" i="8" s="1"/>
  <c r="AP206" i="8"/>
  <c r="AQ206" i="8" s="1"/>
  <c r="AR206" i="8" s="1"/>
  <c r="AS206" i="8" s="1"/>
  <c r="AT206" i="8" s="1"/>
  <c r="AU206" i="8" s="1"/>
  <c r="AV206" i="8" s="1"/>
  <c r="AW206" i="8" s="1"/>
  <c r="AX206" i="8" s="1"/>
  <c r="AY206" i="8" s="1"/>
  <c r="AZ206" i="8" s="1"/>
  <c r="BA206" i="8" s="1"/>
  <c r="BB206" i="8" s="1"/>
  <c r="BC206" i="8" s="1"/>
  <c r="BM500" i="8"/>
  <c r="BN500" i="8" s="1"/>
  <c r="AM304" i="8"/>
  <c r="AN304" i="8" s="1"/>
  <c r="AO304" i="8" s="1"/>
  <c r="AP304" i="8" s="1"/>
  <c r="AQ304" i="8" s="1"/>
  <c r="AR304" i="8" s="1"/>
  <c r="AS304" i="8" s="1"/>
  <c r="AT304" i="8" s="1"/>
  <c r="AU304" i="8" s="1"/>
  <c r="AV304" i="8" s="1"/>
  <c r="AW304" i="8" s="1"/>
  <c r="AX304" i="8" s="1"/>
  <c r="AY304" i="8" s="1"/>
  <c r="AZ304" i="8" s="1"/>
  <c r="BA304" i="8" s="1"/>
  <c r="BB304" i="8" s="1"/>
  <c r="BC304" i="8" s="1"/>
  <c r="T364" i="8"/>
  <c r="J11" i="8"/>
  <c r="J14" i="8" s="1"/>
  <c r="J15" i="8" s="1"/>
  <c r="U344" i="8"/>
  <c r="U580" i="8" s="1"/>
  <c r="U593" i="8" s="1"/>
  <c r="U11" i="10" s="1"/>
  <c r="N243" i="8"/>
  <c r="O243" i="8" s="1"/>
  <c r="AH455" i="8"/>
  <c r="AI455" i="8" s="1"/>
  <c r="AJ455" i="8" s="1"/>
  <c r="AK455" i="8" s="1"/>
  <c r="V113" i="8"/>
  <c r="BB207" i="8"/>
  <c r="BC207" i="8" s="1"/>
  <c r="BD207" i="8" s="1"/>
  <c r="BE207" i="8" s="1"/>
  <c r="BF207" i="8" s="1"/>
  <c r="BG207" i="8" s="1"/>
  <c r="BH207" i="8" s="1"/>
  <c r="BI207" i="8" s="1"/>
  <c r="I15" i="8"/>
  <c r="AI351" i="8"/>
  <c r="AJ351" i="8" s="1"/>
  <c r="AK351" i="8" s="1"/>
  <c r="AL351" i="8" s="1"/>
  <c r="AM351" i="8" s="1"/>
  <c r="AN351" i="8" s="1"/>
  <c r="AO351" i="8" s="1"/>
  <c r="AP351" i="8" s="1"/>
  <c r="AQ351" i="8" s="1"/>
  <c r="AR351" i="8" s="1"/>
  <c r="AS351" i="8" s="1"/>
  <c r="AT351" i="8" s="1"/>
  <c r="AU351" i="8" s="1"/>
  <c r="AV351" i="8" s="1"/>
  <c r="AW351" i="8" s="1"/>
  <c r="AX351" i="8" s="1"/>
  <c r="AY351" i="8" s="1"/>
  <c r="AZ351" i="8" s="1"/>
  <c r="BA351" i="8" s="1"/>
  <c r="BB351" i="8" s="1"/>
  <c r="BC351" i="8" s="1"/>
  <c r="BD351" i="8" s="1"/>
  <c r="BE351" i="8" s="1"/>
  <c r="BF351" i="8" s="1"/>
  <c r="BG351" i="8" s="1"/>
  <c r="BH351" i="8" s="1"/>
  <c r="BI351" i="8" s="1"/>
  <c r="BJ351" i="8" s="1"/>
  <c r="BK351" i="8" s="1"/>
  <c r="BL351" i="8" s="1"/>
  <c r="BM351" i="8" s="1"/>
  <c r="BN351" i="8" s="1"/>
  <c r="BO351" i="8" s="1"/>
  <c r="BP351" i="8" s="1"/>
  <c r="AJ456" i="8"/>
  <c r="AK456" i="8" s="1"/>
  <c r="AT157" i="8"/>
  <c r="AU157" i="8" s="1"/>
  <c r="AV157" i="8" s="1"/>
  <c r="AW157" i="8" s="1"/>
  <c r="AX157" i="8" s="1"/>
  <c r="AY157" i="8" s="1"/>
  <c r="AZ157" i="8" s="1"/>
  <c r="BA157" i="8" s="1"/>
  <c r="BB157" i="8" s="1"/>
  <c r="BC157" i="8" s="1"/>
  <c r="BD157" i="8" s="1"/>
  <c r="BE157" i="8" s="1"/>
  <c r="BF157" i="8" s="1"/>
  <c r="BG157" i="8" s="1"/>
  <c r="BH157" i="8" s="1"/>
  <c r="BI157" i="8" s="1"/>
  <c r="BJ157" i="8" s="1"/>
  <c r="BK157" i="8" s="1"/>
  <c r="BL157" i="8" s="1"/>
  <c r="BM157" i="8" s="1"/>
  <c r="BN157" i="8" s="1"/>
  <c r="BO157" i="8" s="1"/>
  <c r="BP157" i="8" s="1"/>
  <c r="BN499" i="8"/>
  <c r="BO499" i="8" s="1"/>
  <c r="BP499" i="8" s="1"/>
  <c r="AC59" i="8"/>
  <c r="AC68" i="8" s="1"/>
  <c r="AC543" i="8" s="1"/>
  <c r="AJ103" i="8"/>
  <c r="AK103" i="8" s="1"/>
  <c r="AK356" i="8"/>
  <c r="AL356" i="8" s="1"/>
  <c r="AM356" i="8" s="1"/>
  <c r="AN356" i="8" s="1"/>
  <c r="AR211" i="8"/>
  <c r="AS211" i="8" s="1"/>
  <c r="AT211" i="8" s="1"/>
  <c r="AU211" i="8" s="1"/>
  <c r="AV211" i="8" s="1"/>
  <c r="AW211" i="8" s="1"/>
  <c r="AX211" i="8" s="1"/>
  <c r="AY211" i="8" s="1"/>
  <c r="AZ211" i="8" s="1"/>
  <c r="BA211" i="8" s="1"/>
  <c r="BB211" i="8" s="1"/>
  <c r="BC211" i="8" s="1"/>
  <c r="BD211" i="8" s="1"/>
  <c r="BE211" i="8" s="1"/>
  <c r="BF211" i="8" s="1"/>
  <c r="BG211" i="8" s="1"/>
  <c r="BH211" i="8" s="1"/>
  <c r="BI211" i="8" s="1"/>
  <c r="BJ211" i="8" s="1"/>
  <c r="BK211" i="8" s="1"/>
  <c r="BL211" i="8" s="1"/>
  <c r="BM211" i="8" s="1"/>
  <c r="BN211" i="8" s="1"/>
  <c r="BO211" i="8" s="1"/>
  <c r="BP211" i="8" s="1"/>
  <c r="W343" i="8"/>
  <c r="X343" i="8" s="1"/>
  <c r="AZ262" i="8"/>
  <c r="BA262" i="8" s="1"/>
  <c r="BB262" i="8" s="1"/>
  <c r="BC262" i="8" s="1"/>
  <c r="BD262" i="8" s="1"/>
  <c r="BE262" i="8" s="1"/>
  <c r="BF262" i="8" s="1"/>
  <c r="BG262" i="8" s="1"/>
  <c r="BH262" i="8" s="1"/>
  <c r="BI262" i="8" s="1"/>
  <c r="BJ262" i="8" s="1"/>
  <c r="BK262" i="8" s="1"/>
  <c r="BL262" i="8" s="1"/>
  <c r="BM262" i="8" s="1"/>
  <c r="BN262" i="8" s="1"/>
  <c r="BO262" i="8" s="1"/>
  <c r="BP262" i="8" s="1"/>
  <c r="AR41" i="8"/>
  <c r="AE353" i="8"/>
  <c r="AF353" i="8" s="1"/>
  <c r="AE38" i="8"/>
  <c r="AF38" i="8" s="1"/>
  <c r="AD59" i="8"/>
  <c r="AD574" i="8"/>
  <c r="AP210" i="8"/>
  <c r="AQ210" i="8" s="1"/>
  <c r="AR210" i="8" s="1"/>
  <c r="AS210" i="8" s="1"/>
  <c r="AT210" i="8" s="1"/>
  <c r="AU210" i="8" s="1"/>
  <c r="AV210" i="8" s="1"/>
  <c r="AW210" i="8" s="1"/>
  <c r="AX210" i="8" s="1"/>
  <c r="AY210" i="8" s="1"/>
  <c r="AZ210" i="8" s="1"/>
  <c r="BA210" i="8" s="1"/>
  <c r="BB210" i="8" s="1"/>
  <c r="BC210" i="8" s="1"/>
  <c r="BD210" i="8" s="1"/>
  <c r="BE210" i="8" s="1"/>
  <c r="AE99" i="8"/>
  <c r="AF99" i="8" s="1"/>
  <c r="BN105" i="8"/>
  <c r="BO105" i="8" s="1"/>
  <c r="BP105" i="8" s="1"/>
  <c r="AP209" i="8"/>
  <c r="AQ209" i="8" s="1"/>
  <c r="AR209" i="8" s="1"/>
  <c r="W97" i="8"/>
  <c r="Z195" i="8"/>
  <c r="AA195" i="8" s="1"/>
  <c r="AB195" i="8" s="1"/>
  <c r="AC195" i="8" s="1"/>
  <c r="J368" i="8"/>
  <c r="K367" i="8"/>
  <c r="AN498" i="8"/>
  <c r="AO498" i="8" s="1"/>
  <c r="AP498" i="8" s="1"/>
  <c r="AQ498" i="8" s="1"/>
  <c r="AR498" i="8" s="1"/>
  <c r="AS498" i="8" s="1"/>
  <c r="AT498" i="8" s="1"/>
  <c r="AU498" i="8" s="1"/>
  <c r="AV498" i="8" s="1"/>
  <c r="AM158" i="8"/>
  <c r="AN158" i="8" s="1"/>
  <c r="AO158" i="8" s="1"/>
  <c r="AP158" i="8" s="1"/>
  <c r="AQ158" i="8" s="1"/>
  <c r="BD303" i="8"/>
  <c r="BE303" i="8" s="1"/>
  <c r="BF303" i="8" s="1"/>
  <c r="BG303" i="8" s="1"/>
  <c r="BH303" i="8" s="1"/>
  <c r="BI303" i="8" s="1"/>
  <c r="BJ303" i="8" s="1"/>
  <c r="BK303" i="8" s="1"/>
  <c r="BL303" i="8" s="1"/>
  <c r="BM303" i="8" s="1"/>
  <c r="BN303" i="8" s="1"/>
  <c r="BO303" i="8" s="1"/>
  <c r="BP303" i="8" s="1"/>
  <c r="AA347" i="8"/>
  <c r="AB347" i="8" s="1"/>
  <c r="V575" i="8"/>
  <c r="V588" i="8" s="1"/>
  <c r="AL510" i="8"/>
  <c r="AM510" i="8" s="1"/>
  <c r="AN510" i="8" s="1"/>
  <c r="AO510" i="8" s="1"/>
  <c r="AP510" i="8" s="1"/>
  <c r="AQ510" i="8" s="1"/>
  <c r="AR510" i="8" s="1"/>
  <c r="AS510" i="8" s="1"/>
  <c r="AT510" i="8" s="1"/>
  <c r="AU510" i="8" s="1"/>
  <c r="AV510" i="8" s="1"/>
  <c r="AW510" i="8" s="1"/>
  <c r="AX510" i="8" s="1"/>
  <c r="AY510" i="8" s="1"/>
  <c r="AZ510" i="8" s="1"/>
  <c r="BA510" i="8" s="1"/>
  <c r="BB510" i="8" s="1"/>
  <c r="BC510" i="8" s="1"/>
  <c r="BD510" i="8" s="1"/>
  <c r="BE510" i="8" s="1"/>
  <c r="BF510" i="8" s="1"/>
  <c r="BG510" i="8" s="1"/>
  <c r="BH510" i="8" s="1"/>
  <c r="BI510" i="8" s="1"/>
  <c r="BJ510" i="8" s="1"/>
  <c r="BK510" i="8" s="1"/>
  <c r="BL510" i="8" s="1"/>
  <c r="BM510" i="8" s="1"/>
  <c r="BN510" i="8" s="1"/>
  <c r="BO510" i="8" s="1"/>
  <c r="BP510" i="8" s="1"/>
  <c r="AE153" i="8"/>
  <c r="AJ507" i="8"/>
  <c r="AE148" i="8"/>
  <c r="AF148" i="8" s="1"/>
  <c r="AG148" i="8" s="1"/>
  <c r="AH148" i="8" s="1"/>
  <c r="AI148" i="8" s="1"/>
  <c r="AJ148" i="8" s="1"/>
  <c r="AK148" i="8" s="1"/>
  <c r="AL148" i="8" s="1"/>
  <c r="AM148" i="8" s="1"/>
  <c r="AN148" i="8" s="1"/>
  <c r="AO148" i="8" s="1"/>
  <c r="AP148" i="8" s="1"/>
  <c r="AQ148" i="8" s="1"/>
  <c r="AR148" i="8" s="1"/>
  <c r="AS148" i="8" s="1"/>
  <c r="AT148" i="8" s="1"/>
  <c r="AU148" i="8" s="1"/>
  <c r="AV148" i="8" s="1"/>
  <c r="AW148" i="8" s="1"/>
  <c r="AX148" i="8" s="1"/>
  <c r="AY148" i="8" s="1"/>
  <c r="AZ148" i="8" s="1"/>
  <c r="BA148" i="8" s="1"/>
  <c r="BB148" i="8" s="1"/>
  <c r="BC148" i="8" s="1"/>
  <c r="BD148" i="8" s="1"/>
  <c r="BE148" i="8" s="1"/>
  <c r="BF148" i="8" s="1"/>
  <c r="BG148" i="8" s="1"/>
  <c r="BH148" i="8" s="1"/>
  <c r="BI148" i="8" s="1"/>
  <c r="BJ148" i="8" s="1"/>
  <c r="BK148" i="8" s="1"/>
  <c r="BL148" i="8" s="1"/>
  <c r="BM148" i="8" s="1"/>
  <c r="BN148" i="8" s="1"/>
  <c r="BO148" i="8" s="1"/>
  <c r="BP148" i="8" s="1"/>
  <c r="AT306" i="8"/>
  <c r="AU306" i="8" s="1"/>
  <c r="AV306" i="8" s="1"/>
  <c r="AW306" i="8" s="1"/>
  <c r="AX306" i="8" s="1"/>
  <c r="AY306" i="8" s="1"/>
  <c r="AZ306" i="8" s="1"/>
  <c r="BA306" i="8" s="1"/>
  <c r="BB306" i="8" s="1"/>
  <c r="BC306" i="8" s="1"/>
  <c r="BD306" i="8" s="1"/>
  <c r="BE306" i="8" s="1"/>
  <c r="BF306" i="8" s="1"/>
  <c r="BG306" i="8" s="1"/>
  <c r="BH306" i="8" s="1"/>
  <c r="BI306" i="8" s="1"/>
  <c r="BJ306" i="8" s="1"/>
  <c r="BK306" i="8" s="1"/>
  <c r="BL306" i="8" s="1"/>
  <c r="BM306" i="8" s="1"/>
  <c r="BN306" i="8" s="1"/>
  <c r="BO306" i="8" s="1"/>
  <c r="BP306" i="8" s="1"/>
  <c r="AG496" i="8"/>
  <c r="AH496" i="8" s="1"/>
  <c r="AI496" i="8" s="1"/>
  <c r="AJ496" i="8" s="1"/>
  <c r="AK496" i="8" s="1"/>
  <c r="AL496" i="8" s="1"/>
  <c r="AM496" i="8" s="1"/>
  <c r="AN496" i="8" s="1"/>
  <c r="AO496" i="8" s="1"/>
  <c r="AP496" i="8" s="1"/>
  <c r="AQ496" i="8" s="1"/>
  <c r="AR496" i="8" s="1"/>
  <c r="AS496" i="8" s="1"/>
  <c r="AT496" i="8" s="1"/>
  <c r="AU496" i="8" s="1"/>
  <c r="AV496" i="8" s="1"/>
  <c r="AW496" i="8" s="1"/>
  <c r="AX496" i="8" s="1"/>
  <c r="AY496" i="8" s="1"/>
  <c r="AZ496" i="8" s="1"/>
  <c r="BA496" i="8" s="1"/>
  <c r="BB496" i="8" s="1"/>
  <c r="BC496" i="8" s="1"/>
  <c r="BD496" i="8" s="1"/>
  <c r="BE496" i="8" s="1"/>
  <c r="BF496" i="8" s="1"/>
  <c r="BG496" i="8" s="1"/>
  <c r="BH496" i="8" s="1"/>
  <c r="BI496" i="8" s="1"/>
  <c r="BJ496" i="8" s="1"/>
  <c r="BK496" i="8" s="1"/>
  <c r="BL496" i="8" s="1"/>
  <c r="BM496" i="8" s="1"/>
  <c r="BN496" i="8" s="1"/>
  <c r="BO496" i="8" s="1"/>
  <c r="BP496" i="8" s="1"/>
  <c r="Y352" i="8"/>
  <c r="AH357" i="8"/>
  <c r="AI357" i="8" s="1"/>
  <c r="AD401" i="8"/>
  <c r="AE401" i="8" s="1"/>
  <c r="AF401" i="8" s="1"/>
  <c r="AG401" i="8" s="1"/>
  <c r="AH401" i="8" s="1"/>
  <c r="AI401" i="8" s="1"/>
  <c r="AJ401" i="8" s="1"/>
  <c r="AK401" i="8" s="1"/>
  <c r="AL401" i="8" s="1"/>
  <c r="AM401" i="8" s="1"/>
  <c r="AN401" i="8" s="1"/>
  <c r="AO401" i="8" s="1"/>
  <c r="AP401" i="8" s="1"/>
  <c r="X449" i="8"/>
  <c r="Y449" i="8" s="1"/>
  <c r="AE100" i="8"/>
  <c r="AF100" i="8" s="1"/>
  <c r="AM161" i="8"/>
  <c r="AN161" i="8" s="1"/>
  <c r="AO159" i="8"/>
  <c r="AP159" i="8" s="1"/>
  <c r="AQ159" i="8" s="1"/>
  <c r="W350" i="8"/>
  <c r="X350" i="8" s="1"/>
  <c r="Z453" i="8"/>
  <c r="AE149" i="8"/>
  <c r="AF149" i="8" s="1"/>
  <c r="AG149" i="8" s="1"/>
  <c r="AH149" i="8" s="1"/>
  <c r="AI149" i="8" s="1"/>
  <c r="AJ149" i="8" s="1"/>
  <c r="AK149" i="8" s="1"/>
  <c r="AL149" i="8" s="1"/>
  <c r="AM149" i="8" s="1"/>
  <c r="AN149" i="8" s="1"/>
  <c r="AO149" i="8" s="1"/>
  <c r="AP149" i="8" s="1"/>
  <c r="AQ149" i="8" s="1"/>
  <c r="AR149" i="8" s="1"/>
  <c r="AS149" i="8" s="1"/>
  <c r="AT149" i="8" s="1"/>
  <c r="AU149" i="8" s="1"/>
  <c r="AV149" i="8" s="1"/>
  <c r="AW149" i="8" s="1"/>
  <c r="AX149" i="8" s="1"/>
  <c r="AY149" i="8" s="1"/>
  <c r="AZ149" i="8" s="1"/>
  <c r="BA149" i="8" s="1"/>
  <c r="BB149" i="8" s="1"/>
  <c r="BC149" i="8" s="1"/>
  <c r="BD149" i="8" s="1"/>
  <c r="BE149" i="8" s="1"/>
  <c r="BF149" i="8" s="1"/>
  <c r="BG149" i="8" s="1"/>
  <c r="BH149" i="8" s="1"/>
  <c r="BI149" i="8" s="1"/>
  <c r="BJ149" i="8" s="1"/>
  <c r="BK149" i="8" s="1"/>
  <c r="BL149" i="8" s="1"/>
  <c r="BM149" i="8" s="1"/>
  <c r="BN149" i="8" s="1"/>
  <c r="BO149" i="8" s="1"/>
  <c r="BP149" i="8" s="1"/>
  <c r="Q394" i="8"/>
  <c r="S295" i="8"/>
  <c r="T295" i="8" s="1"/>
  <c r="U295" i="8" s="1"/>
  <c r="BJ207" i="8"/>
  <c r="BK207" i="8" s="1"/>
  <c r="BL207" i="8" s="1"/>
  <c r="BM207" i="8" s="1"/>
  <c r="BN207" i="8" s="1"/>
  <c r="BO207" i="8" s="1"/>
  <c r="BP207" i="8" s="1"/>
  <c r="AI409" i="8"/>
  <c r="AJ409" i="8" s="1"/>
  <c r="AU212" i="8"/>
  <c r="AV212" i="8" s="1"/>
  <c r="AW212" i="8" s="1"/>
  <c r="J218" i="8"/>
  <c r="K217" i="8"/>
  <c r="K171" i="8"/>
  <c r="L170" i="8"/>
  <c r="L578" i="8"/>
  <c r="L591" i="8" s="1"/>
  <c r="L9" i="10" s="1"/>
  <c r="L264" i="8"/>
  <c r="AK407" i="8"/>
  <c r="AJ200" i="8"/>
  <c r="AK200" i="8" s="1"/>
  <c r="AL200" i="8" s="1"/>
  <c r="AM200" i="8" s="1"/>
  <c r="AN200" i="8" s="1"/>
  <c r="AO200" i="8" s="1"/>
  <c r="AP200" i="8" s="1"/>
  <c r="AQ200" i="8" s="1"/>
  <c r="AR200" i="8" s="1"/>
  <c r="AS200" i="8" s="1"/>
  <c r="AT200" i="8" s="1"/>
  <c r="AU200" i="8" s="1"/>
  <c r="AV200" i="8" s="1"/>
  <c r="AW200" i="8" s="1"/>
  <c r="AX200" i="8" s="1"/>
  <c r="AY200" i="8" s="1"/>
  <c r="AZ200" i="8" s="1"/>
  <c r="BA200" i="8" s="1"/>
  <c r="BB200" i="8" s="1"/>
  <c r="BC200" i="8" s="1"/>
  <c r="BD200" i="8" s="1"/>
  <c r="BE200" i="8" s="1"/>
  <c r="BF200" i="8" s="1"/>
  <c r="BG200" i="8" s="1"/>
  <c r="BH200" i="8" s="1"/>
  <c r="BI200" i="8" s="1"/>
  <c r="BJ200" i="8" s="1"/>
  <c r="BK200" i="8" s="1"/>
  <c r="BL200" i="8" s="1"/>
  <c r="BM200" i="8" s="1"/>
  <c r="BN200" i="8" s="1"/>
  <c r="BO200" i="8" s="1"/>
  <c r="BP200" i="8" s="1"/>
  <c r="AS165" i="8"/>
  <c r="AT165" i="8" s="1"/>
  <c r="M264" i="8"/>
  <c r="M578" i="8"/>
  <c r="M591" i="8" s="1"/>
  <c r="M9" i="10" s="1"/>
  <c r="K266" i="8"/>
  <c r="K547" i="8" s="1"/>
  <c r="K561" i="8" s="1"/>
  <c r="K267" i="8"/>
  <c r="K268" i="8" s="1"/>
  <c r="AH311" i="8"/>
  <c r="AI463" i="8"/>
  <c r="AJ463" i="8" s="1"/>
  <c r="AS50" i="8"/>
  <c r="AT50" i="8" s="1"/>
  <c r="AG40" i="8"/>
  <c r="AH40" i="8" s="1"/>
  <c r="AI40" i="8" s="1"/>
  <c r="AJ40" i="8" s="1"/>
  <c r="AK40" i="8" s="1"/>
  <c r="AL40" i="8" s="1"/>
  <c r="AM40" i="8" s="1"/>
  <c r="AN40" i="8" s="1"/>
  <c r="AO40" i="8" s="1"/>
  <c r="AP40" i="8" s="1"/>
  <c r="AQ40" i="8" s="1"/>
  <c r="AR40" i="8" s="1"/>
  <c r="AS40" i="8" s="1"/>
  <c r="AT40" i="8" s="1"/>
  <c r="AU40" i="8" s="1"/>
  <c r="AV40" i="8" s="1"/>
  <c r="AW40" i="8" s="1"/>
  <c r="AX40" i="8" s="1"/>
  <c r="AY40" i="8" s="1"/>
  <c r="AZ40" i="8" s="1"/>
  <c r="BA40" i="8" s="1"/>
  <c r="BB40" i="8" s="1"/>
  <c r="BC40" i="8" s="1"/>
  <c r="BD40" i="8" s="1"/>
  <c r="BE40" i="8" s="1"/>
  <c r="BF40" i="8" s="1"/>
  <c r="BG40" i="8" s="1"/>
  <c r="BH40" i="8" s="1"/>
  <c r="BI40" i="8" s="1"/>
  <c r="BJ40" i="8" s="1"/>
  <c r="BK40" i="8" s="1"/>
  <c r="BL40" i="8" s="1"/>
  <c r="BM40" i="8" s="1"/>
  <c r="BN40" i="8" s="1"/>
  <c r="BO40" i="8" s="1"/>
  <c r="AM459" i="8"/>
  <c r="AN459" i="8" s="1"/>
  <c r="AO459" i="8" s="1"/>
  <c r="AP459" i="8" s="1"/>
  <c r="AQ459" i="8" s="1"/>
  <c r="AR459" i="8" s="1"/>
  <c r="AS459" i="8" s="1"/>
  <c r="AT459" i="8" s="1"/>
  <c r="AU459" i="8" s="1"/>
  <c r="AV459" i="8" s="1"/>
  <c r="AW459" i="8" s="1"/>
  <c r="AX459" i="8" s="1"/>
  <c r="AY459" i="8" s="1"/>
  <c r="AZ459" i="8" s="1"/>
  <c r="BA459" i="8" s="1"/>
  <c r="BB459" i="8" s="1"/>
  <c r="BC459" i="8" s="1"/>
  <c r="BD459" i="8" s="1"/>
  <c r="BE459" i="8" s="1"/>
  <c r="BF459" i="8" s="1"/>
  <c r="BG459" i="8" s="1"/>
  <c r="BH459" i="8" s="1"/>
  <c r="BI459" i="8" s="1"/>
  <c r="BJ459" i="8" s="1"/>
  <c r="BK459" i="8" s="1"/>
  <c r="BL459" i="8" s="1"/>
  <c r="BM459" i="8" s="1"/>
  <c r="BN459" i="8" s="1"/>
  <c r="BO459" i="8" s="1"/>
  <c r="BP459" i="8" s="1"/>
  <c r="AL455" i="8"/>
  <c r="AK95" i="8"/>
  <c r="K124" i="8"/>
  <c r="L123" i="8"/>
  <c r="E40" i="10"/>
  <c r="E5" i="10"/>
  <c r="AP458" i="8"/>
  <c r="AQ458" i="8" s="1"/>
  <c r="AR458" i="8" s="1"/>
  <c r="AI502" i="8"/>
  <c r="AJ502" i="8" s="1"/>
  <c r="AK502" i="8" s="1"/>
  <c r="AL502" i="8" s="1"/>
  <c r="AM502" i="8" s="1"/>
  <c r="AN502" i="8" s="1"/>
  <c r="AO502" i="8" s="1"/>
  <c r="AP502" i="8" s="1"/>
  <c r="AQ502" i="8" s="1"/>
  <c r="AR502" i="8" s="1"/>
  <c r="AS502" i="8" s="1"/>
  <c r="AT502" i="8" s="1"/>
  <c r="AU502" i="8" s="1"/>
  <c r="AV502" i="8" s="1"/>
  <c r="AW502" i="8" s="1"/>
  <c r="AX502" i="8" s="1"/>
  <c r="AY502" i="8" s="1"/>
  <c r="AZ502" i="8" s="1"/>
  <c r="BA502" i="8" s="1"/>
  <c r="BB502" i="8" s="1"/>
  <c r="BC502" i="8" s="1"/>
  <c r="BD502" i="8" s="1"/>
  <c r="BE502" i="8" s="1"/>
  <c r="BF502" i="8" s="1"/>
  <c r="BG502" i="8" s="1"/>
  <c r="BH502" i="8" s="1"/>
  <c r="BI502" i="8" s="1"/>
  <c r="BJ502" i="8" s="1"/>
  <c r="BK502" i="8" s="1"/>
  <c r="BL502" i="8" s="1"/>
  <c r="BM502" i="8" s="1"/>
  <c r="BN502" i="8" s="1"/>
  <c r="BO502" i="8" s="1"/>
  <c r="BP502" i="8" s="1"/>
  <c r="G14" i="4"/>
  <c r="F117" i="4"/>
  <c r="F121" i="4" s="1"/>
  <c r="AR346" i="8"/>
  <c r="AS346" i="8" s="1"/>
  <c r="AT346" i="8" s="1"/>
  <c r="AU346" i="8" s="1"/>
  <c r="AV346" i="8" s="1"/>
  <c r="AW346" i="8" s="1"/>
  <c r="AX346" i="8" s="1"/>
  <c r="AY346" i="8" s="1"/>
  <c r="AZ346" i="8" s="1"/>
  <c r="BA346" i="8" s="1"/>
  <c r="BB346" i="8" s="1"/>
  <c r="BC346" i="8" s="1"/>
  <c r="BD346" i="8" s="1"/>
  <c r="BE346" i="8" s="1"/>
  <c r="BF346" i="8" s="1"/>
  <c r="BG346" i="8" s="1"/>
  <c r="BH346" i="8" s="1"/>
  <c r="BI346" i="8" s="1"/>
  <c r="BJ346" i="8" s="1"/>
  <c r="BK346" i="8" s="1"/>
  <c r="BL346" i="8" s="1"/>
  <c r="BM346" i="8" s="1"/>
  <c r="BN346" i="8" s="1"/>
  <c r="BO346" i="8" s="1"/>
  <c r="BP346" i="8" s="1"/>
  <c r="W245" i="8"/>
  <c r="X245" i="8" s="1"/>
  <c r="Y245" i="8" s="1"/>
  <c r="Z245" i="8" s="1"/>
  <c r="AA245" i="8" s="1"/>
  <c r="AB245" i="8" s="1"/>
  <c r="AC245" i="8" s="1"/>
  <c r="AD245" i="8" s="1"/>
  <c r="AE245" i="8" s="1"/>
  <c r="G33" i="4"/>
  <c r="G116" i="4" s="1"/>
  <c r="K10" i="10"/>
  <c r="K597" i="8"/>
  <c r="V300" i="8"/>
  <c r="W300" i="8" s="1"/>
  <c r="X300" i="8" s="1"/>
  <c r="Y300" i="8" s="1"/>
  <c r="Z300" i="8" s="1"/>
  <c r="AA300" i="8" s="1"/>
  <c r="AB300" i="8" s="1"/>
  <c r="AC300" i="8" s="1"/>
  <c r="AD300" i="8" s="1"/>
  <c r="AE300" i="8" s="1"/>
  <c r="AF300" i="8" s="1"/>
  <c r="AG300" i="8" s="1"/>
  <c r="AH300" i="8" s="1"/>
  <c r="AI300" i="8" s="1"/>
  <c r="AJ300" i="8" s="1"/>
  <c r="AK300" i="8" s="1"/>
  <c r="AL300" i="8" s="1"/>
  <c r="AM300" i="8" s="1"/>
  <c r="AN300" i="8" s="1"/>
  <c r="AO300" i="8" s="1"/>
  <c r="AP300" i="8" s="1"/>
  <c r="AQ300" i="8" s="1"/>
  <c r="AR300" i="8" s="1"/>
  <c r="AS300" i="8" s="1"/>
  <c r="AT300" i="8" s="1"/>
  <c r="AU300" i="8" s="1"/>
  <c r="AV300" i="8" s="1"/>
  <c r="AW300" i="8" s="1"/>
  <c r="AX300" i="8" s="1"/>
  <c r="AY300" i="8" s="1"/>
  <c r="AZ300" i="8" s="1"/>
  <c r="BA300" i="8" s="1"/>
  <c r="BB300" i="8" s="1"/>
  <c r="BC300" i="8" s="1"/>
  <c r="BD300" i="8" s="1"/>
  <c r="BE300" i="8" s="1"/>
  <c r="BF300" i="8" s="1"/>
  <c r="BG300" i="8" s="1"/>
  <c r="BH300" i="8" s="1"/>
  <c r="BI300" i="8" s="1"/>
  <c r="BJ300" i="8" s="1"/>
  <c r="BK300" i="8" s="1"/>
  <c r="BL300" i="8" s="1"/>
  <c r="BM300" i="8" s="1"/>
  <c r="BN300" i="8" s="1"/>
  <c r="BO300" i="8" s="1"/>
  <c r="BP300" i="8" s="1"/>
  <c r="K516" i="8"/>
  <c r="L515" i="8"/>
  <c r="AB504" i="8"/>
  <c r="AC504" i="8" s="1"/>
  <c r="AD504" i="8" s="1"/>
  <c r="AE504" i="8" s="1"/>
  <c r="AF504" i="8" s="1"/>
  <c r="AG504" i="8" s="1"/>
  <c r="AH504" i="8" s="1"/>
  <c r="AD506" i="8"/>
  <c r="AH411" i="8"/>
  <c r="AI411" i="8" s="1"/>
  <c r="AJ411" i="8" s="1"/>
  <c r="AK411" i="8" s="1"/>
  <c r="AL411" i="8" s="1"/>
  <c r="AM411" i="8" s="1"/>
  <c r="AN411" i="8" s="1"/>
  <c r="AO411" i="8" s="1"/>
  <c r="AP411" i="8" s="1"/>
  <c r="AQ411" i="8" s="1"/>
  <c r="AR411" i="8" s="1"/>
  <c r="AS411" i="8" s="1"/>
  <c r="AT411" i="8" s="1"/>
  <c r="AU411" i="8" s="1"/>
  <c r="AV411" i="8" s="1"/>
  <c r="AO108" i="8"/>
  <c r="AP108" i="8" s="1"/>
  <c r="AQ108" i="8" s="1"/>
  <c r="AR108" i="8" s="1"/>
  <c r="AS108" i="8" s="1"/>
  <c r="AT108" i="8" s="1"/>
  <c r="AU108" i="8" s="1"/>
  <c r="AV108" i="8" s="1"/>
  <c r="R558" i="8"/>
  <c r="AI358" i="8"/>
  <c r="AJ358" i="8" s="1"/>
  <c r="AK358" i="8" s="1"/>
  <c r="AL358" i="8" s="1"/>
  <c r="AM358" i="8" s="1"/>
  <c r="AN358" i="8" s="1"/>
  <c r="AO358" i="8" s="1"/>
  <c r="AP358" i="8" s="1"/>
  <c r="AQ358" i="8" s="1"/>
  <c r="AR358" i="8" s="1"/>
  <c r="AS358" i="8" s="1"/>
  <c r="AT358" i="8" s="1"/>
  <c r="AU358" i="8" s="1"/>
  <c r="AV358" i="8" s="1"/>
  <c r="P298" i="8"/>
  <c r="Q298" i="8" s="1"/>
  <c r="R298" i="8" s="1"/>
  <c r="S298" i="8" s="1"/>
  <c r="T298" i="8" s="1"/>
  <c r="U298" i="8" s="1"/>
  <c r="V298" i="8" s="1"/>
  <c r="W298" i="8" s="1"/>
  <c r="X298" i="8" s="1"/>
  <c r="Y298" i="8" s="1"/>
  <c r="Z298" i="8" s="1"/>
  <c r="AA298" i="8" s="1"/>
  <c r="AB298" i="8" s="1"/>
  <c r="AC298" i="8" s="1"/>
  <c r="AD298" i="8" s="1"/>
  <c r="AE298" i="8" s="1"/>
  <c r="AF298" i="8" s="1"/>
  <c r="AG298" i="8" s="1"/>
  <c r="AH298" i="8" s="1"/>
  <c r="AI298" i="8" s="1"/>
  <c r="AJ298" i="8" s="1"/>
  <c r="AK298" i="8" s="1"/>
  <c r="AL298" i="8" s="1"/>
  <c r="AM298" i="8" s="1"/>
  <c r="AN298" i="8" s="1"/>
  <c r="AO298" i="8" s="1"/>
  <c r="AP298" i="8" s="1"/>
  <c r="AQ298" i="8" s="1"/>
  <c r="AR298" i="8" s="1"/>
  <c r="AS298" i="8" s="1"/>
  <c r="AT298" i="8" s="1"/>
  <c r="AU298" i="8" s="1"/>
  <c r="AV298" i="8" s="1"/>
  <c r="AW298" i="8" s="1"/>
  <c r="AX298" i="8" s="1"/>
  <c r="AY298" i="8" s="1"/>
  <c r="AZ298" i="8" s="1"/>
  <c r="BA298" i="8" s="1"/>
  <c r="BB298" i="8" s="1"/>
  <c r="BC298" i="8" s="1"/>
  <c r="BD298" i="8" s="1"/>
  <c r="BE298" i="8" s="1"/>
  <c r="BF298" i="8" s="1"/>
  <c r="BG298" i="8" s="1"/>
  <c r="BH298" i="8" s="1"/>
  <c r="BI298" i="8" s="1"/>
  <c r="BJ298" i="8" s="1"/>
  <c r="BK298" i="8" s="1"/>
  <c r="BL298" i="8" s="1"/>
  <c r="BM298" i="8" s="1"/>
  <c r="BN298" i="8" s="1"/>
  <c r="BO298" i="8" s="1"/>
  <c r="BP298" i="8" s="1"/>
  <c r="X198" i="8"/>
  <c r="Y198" i="8" s="1"/>
  <c r="Z198" i="8" s="1"/>
  <c r="AA198" i="8" s="1"/>
  <c r="Y404" i="8"/>
  <c r="Z404" i="8" s="1"/>
  <c r="AA404" i="8" s="1"/>
  <c r="AB404" i="8" s="1"/>
  <c r="AC404" i="8" s="1"/>
  <c r="AD404" i="8" s="1"/>
  <c r="AE404" i="8" s="1"/>
  <c r="AF404" i="8" s="1"/>
  <c r="AG404" i="8" s="1"/>
  <c r="AH404" i="8" s="1"/>
  <c r="AI404" i="8" s="1"/>
  <c r="AJ404" i="8" s="1"/>
  <c r="AK404" i="8" s="1"/>
  <c r="AL404" i="8" s="1"/>
  <c r="AM404" i="8" s="1"/>
  <c r="AN404" i="8" s="1"/>
  <c r="AO404" i="8" s="1"/>
  <c r="AP404" i="8" s="1"/>
  <c r="AQ404" i="8" s="1"/>
  <c r="AR404" i="8" s="1"/>
  <c r="AS404" i="8" s="1"/>
  <c r="AT404" i="8" s="1"/>
  <c r="AU404" i="8" s="1"/>
  <c r="AV404" i="8" s="1"/>
  <c r="AW404" i="8" s="1"/>
  <c r="AX404" i="8" s="1"/>
  <c r="AY404" i="8" s="1"/>
  <c r="AZ404" i="8" s="1"/>
  <c r="BA404" i="8" s="1"/>
  <c r="BB404" i="8" s="1"/>
  <c r="BC404" i="8" s="1"/>
  <c r="BD404" i="8" s="1"/>
  <c r="BE404" i="8" s="1"/>
  <c r="BF404" i="8" s="1"/>
  <c r="BG404" i="8" s="1"/>
  <c r="BH404" i="8" s="1"/>
  <c r="BI404" i="8" s="1"/>
  <c r="BJ404" i="8" s="1"/>
  <c r="BK404" i="8" s="1"/>
  <c r="BL404" i="8" s="1"/>
  <c r="BM404" i="8" s="1"/>
  <c r="BN404" i="8" s="1"/>
  <c r="BO404" i="8" s="1"/>
  <c r="BP404" i="8" s="1"/>
  <c r="AE359" i="8"/>
  <c r="AF359" i="8" s="1"/>
  <c r="AG359" i="8" s="1"/>
  <c r="AH359" i="8" s="1"/>
  <c r="AI359" i="8" s="1"/>
  <c r="AJ359" i="8" s="1"/>
  <c r="AK359" i="8" s="1"/>
  <c r="AL359" i="8" s="1"/>
  <c r="AM359" i="8" s="1"/>
  <c r="AN359" i="8" s="1"/>
  <c r="AO359" i="8" s="1"/>
  <c r="AP359" i="8" s="1"/>
  <c r="AQ359" i="8" s="1"/>
  <c r="AR359" i="8" s="1"/>
  <c r="AS359" i="8" s="1"/>
  <c r="AT359" i="8" s="1"/>
  <c r="AU359" i="8" s="1"/>
  <c r="AV359" i="8" s="1"/>
  <c r="AW359" i="8" s="1"/>
  <c r="AX359" i="8" s="1"/>
  <c r="AY359" i="8" s="1"/>
  <c r="AZ359" i="8" s="1"/>
  <c r="BA359" i="8" s="1"/>
  <c r="BB359" i="8" s="1"/>
  <c r="BC359" i="8" s="1"/>
  <c r="BD359" i="8" s="1"/>
  <c r="BE359" i="8" s="1"/>
  <c r="BF359" i="8" s="1"/>
  <c r="BG359" i="8" s="1"/>
  <c r="BH359" i="8" s="1"/>
  <c r="BI359" i="8" s="1"/>
  <c r="BJ359" i="8" s="1"/>
  <c r="BK359" i="8" s="1"/>
  <c r="BL359" i="8" s="1"/>
  <c r="BM359" i="8" s="1"/>
  <c r="BN359" i="8" s="1"/>
  <c r="BO359" i="8" s="1"/>
  <c r="BP359" i="8" s="1"/>
  <c r="AM107" i="8"/>
  <c r="AN107" i="8" s="1"/>
  <c r="AO107" i="8" s="1"/>
  <c r="AP107" i="8" s="1"/>
  <c r="AQ107" i="8" s="1"/>
  <c r="AR107" i="8" s="1"/>
  <c r="AS107" i="8" s="1"/>
  <c r="AT107" i="8" s="1"/>
  <c r="AU107" i="8" s="1"/>
  <c r="AV107" i="8" s="1"/>
  <c r="AW107" i="8" s="1"/>
  <c r="AX107" i="8" s="1"/>
  <c r="AY107" i="8" s="1"/>
  <c r="AZ107" i="8" s="1"/>
  <c r="BA107" i="8" s="1"/>
  <c r="BB107" i="8" s="1"/>
  <c r="BC107" i="8" s="1"/>
  <c r="BD107" i="8" s="1"/>
  <c r="BE107" i="8" s="1"/>
  <c r="BF107" i="8" s="1"/>
  <c r="BG107" i="8" s="1"/>
  <c r="BH107" i="8" s="1"/>
  <c r="BI107" i="8" s="1"/>
  <c r="BJ107" i="8" s="1"/>
  <c r="BK107" i="8" s="1"/>
  <c r="BL107" i="8" s="1"/>
  <c r="BM107" i="8" s="1"/>
  <c r="BN107" i="8" s="1"/>
  <c r="BO107" i="8" s="1"/>
  <c r="BP107" i="8" s="1"/>
  <c r="AI361" i="8"/>
  <c r="AJ361" i="8" s="1"/>
  <c r="AK361" i="8" s="1"/>
  <c r="AL361" i="8" s="1"/>
  <c r="AM361" i="8" s="1"/>
  <c r="AN361" i="8" s="1"/>
  <c r="AO361" i="8" s="1"/>
  <c r="AP361" i="8" s="1"/>
  <c r="AQ361" i="8" s="1"/>
  <c r="AR361" i="8" s="1"/>
  <c r="AS361" i="8" s="1"/>
  <c r="AT361" i="8" s="1"/>
  <c r="V577" i="8"/>
  <c r="V590" i="8" s="1"/>
  <c r="V8" i="10" s="1"/>
  <c r="V214" i="8"/>
  <c r="W193" i="8"/>
  <c r="W93" i="8"/>
  <c r="AF246" i="8"/>
  <c r="AA354" i="8"/>
  <c r="AB354" i="8" s="1"/>
  <c r="AC354" i="8" s="1"/>
  <c r="AD354" i="8" s="1"/>
  <c r="AE354" i="8" s="1"/>
  <c r="AF354" i="8" s="1"/>
  <c r="AG354" i="8" s="1"/>
  <c r="AH354" i="8" s="1"/>
  <c r="AI354" i="8" s="1"/>
  <c r="AJ354" i="8" s="1"/>
  <c r="AK354" i="8" s="1"/>
  <c r="AL354" i="8" s="1"/>
  <c r="AM354" i="8" s="1"/>
  <c r="AN354" i="8" s="1"/>
  <c r="AO354" i="8" s="1"/>
  <c r="AP354" i="8" s="1"/>
  <c r="AQ354" i="8" s="1"/>
  <c r="AR354" i="8" s="1"/>
  <c r="AS354" i="8" s="1"/>
  <c r="AT354" i="8" s="1"/>
  <c r="AU354" i="8" s="1"/>
  <c r="AV354" i="8" s="1"/>
  <c r="AW354" i="8" s="1"/>
  <c r="AX354" i="8" s="1"/>
  <c r="AY354" i="8" s="1"/>
  <c r="U445" i="8"/>
  <c r="V445" i="8" s="1"/>
  <c r="W445" i="8" s="1"/>
  <c r="X445" i="8" s="1"/>
  <c r="Y445" i="8" s="1"/>
  <c r="Z445" i="8" s="1"/>
  <c r="AA445" i="8" s="1"/>
  <c r="AB445" i="8" s="1"/>
  <c r="AC445" i="8" s="1"/>
  <c r="AD445" i="8" s="1"/>
  <c r="AE445" i="8" s="1"/>
  <c r="AF445" i="8" s="1"/>
  <c r="AG445" i="8" s="1"/>
  <c r="AH445" i="8" s="1"/>
  <c r="AI445" i="8" s="1"/>
  <c r="AJ445" i="8" s="1"/>
  <c r="AK445" i="8" s="1"/>
  <c r="AL445" i="8" s="1"/>
  <c r="AM445" i="8" s="1"/>
  <c r="AN445" i="8" s="1"/>
  <c r="AO445" i="8" s="1"/>
  <c r="AP445" i="8" s="1"/>
  <c r="AQ445" i="8" s="1"/>
  <c r="AR445" i="8" s="1"/>
  <c r="AS445" i="8" s="1"/>
  <c r="AT445" i="8" s="1"/>
  <c r="AU445" i="8" s="1"/>
  <c r="AV445" i="8" s="1"/>
  <c r="AW445" i="8" s="1"/>
  <c r="AX445" i="8" s="1"/>
  <c r="AY445" i="8" s="1"/>
  <c r="AZ445" i="8" s="1"/>
  <c r="BA445" i="8" s="1"/>
  <c r="BB445" i="8" s="1"/>
  <c r="BC445" i="8" s="1"/>
  <c r="BD445" i="8" s="1"/>
  <c r="BE445" i="8" s="1"/>
  <c r="BF445" i="8" s="1"/>
  <c r="BG445" i="8" s="1"/>
  <c r="BH445" i="8" s="1"/>
  <c r="BI445" i="8" s="1"/>
  <c r="BJ445" i="8" s="1"/>
  <c r="BK445" i="8" s="1"/>
  <c r="BL445" i="8" s="1"/>
  <c r="BM445" i="8" s="1"/>
  <c r="BN445" i="8" s="1"/>
  <c r="BO445" i="8" s="1"/>
  <c r="BP445" i="8" s="1"/>
  <c r="S544" i="8"/>
  <c r="AA152" i="8"/>
  <c r="AB152" i="8" s="1"/>
  <c r="AC152" i="8" s="1"/>
  <c r="AD152" i="8" s="1"/>
  <c r="AE152" i="8" s="1"/>
  <c r="AF152" i="8" s="1"/>
  <c r="AG152" i="8" s="1"/>
  <c r="AH152" i="8" s="1"/>
  <c r="AI152" i="8" s="1"/>
  <c r="AJ152" i="8" s="1"/>
  <c r="AK152" i="8" s="1"/>
  <c r="AL152" i="8" s="1"/>
  <c r="AM152" i="8" s="1"/>
  <c r="AN152" i="8" s="1"/>
  <c r="AO152" i="8" s="1"/>
  <c r="AP152" i="8" s="1"/>
  <c r="AQ152" i="8" s="1"/>
  <c r="AR152" i="8" s="1"/>
  <c r="AS152" i="8" s="1"/>
  <c r="AT152" i="8" s="1"/>
  <c r="AU152" i="8" s="1"/>
  <c r="AV152" i="8" s="1"/>
  <c r="AW152" i="8" s="1"/>
  <c r="AX152" i="8" s="1"/>
  <c r="AY152" i="8" s="1"/>
  <c r="AZ152" i="8" s="1"/>
  <c r="BA152" i="8" s="1"/>
  <c r="BB152" i="8" s="1"/>
  <c r="BC152" i="8" s="1"/>
  <c r="BD152" i="8" s="1"/>
  <c r="BE152" i="8" s="1"/>
  <c r="BF152" i="8" s="1"/>
  <c r="BG152" i="8" s="1"/>
  <c r="BH152" i="8" s="1"/>
  <c r="BI152" i="8" s="1"/>
  <c r="BJ152" i="8" s="1"/>
  <c r="BK152" i="8" s="1"/>
  <c r="BL152" i="8" s="1"/>
  <c r="BM152" i="8" s="1"/>
  <c r="BN152" i="8" s="1"/>
  <c r="BO152" i="8" s="1"/>
  <c r="BP152" i="8" s="1"/>
  <c r="L469" i="8"/>
  <c r="M468" i="8"/>
  <c r="S398" i="8"/>
  <c r="T398" i="8" s="1"/>
  <c r="U398" i="8" s="1"/>
  <c r="V398" i="8" s="1"/>
  <c r="W398" i="8" s="1"/>
  <c r="X398" i="8" s="1"/>
  <c r="Y398" i="8" s="1"/>
  <c r="Z348" i="8"/>
  <c r="Z451" i="8"/>
  <c r="AA451" i="8" s="1"/>
  <c r="AB451" i="8" s="1"/>
  <c r="AC451" i="8" s="1"/>
  <c r="AD451" i="8" s="1"/>
  <c r="AE451" i="8" s="1"/>
  <c r="AF451" i="8" s="1"/>
  <c r="AG451" i="8" s="1"/>
  <c r="AH451" i="8" s="1"/>
  <c r="AI451" i="8" s="1"/>
  <c r="AJ451" i="8" s="1"/>
  <c r="AK451" i="8" s="1"/>
  <c r="AI203" i="8"/>
  <c r="AJ203" i="8" s="1"/>
  <c r="AK203" i="8" s="1"/>
  <c r="AL203" i="8" s="1"/>
  <c r="AM203" i="8" s="1"/>
  <c r="AN203" i="8" s="1"/>
  <c r="AO203" i="8" s="1"/>
  <c r="AP203" i="8" s="1"/>
  <c r="AQ203" i="8" s="1"/>
  <c r="AR203" i="8" s="1"/>
  <c r="AS203" i="8" s="1"/>
  <c r="AT203" i="8" s="1"/>
  <c r="AU203" i="8" s="1"/>
  <c r="AV203" i="8" s="1"/>
  <c r="AW203" i="8" s="1"/>
  <c r="AX203" i="8" s="1"/>
  <c r="AY203" i="8" s="1"/>
  <c r="AZ203" i="8" s="1"/>
  <c r="BA203" i="8" s="1"/>
  <c r="BB203" i="8" s="1"/>
  <c r="BC203" i="8" s="1"/>
  <c r="BD203" i="8" s="1"/>
  <c r="BE203" i="8" s="1"/>
  <c r="BF203" i="8" s="1"/>
  <c r="BG203" i="8" s="1"/>
  <c r="BH203" i="8" s="1"/>
  <c r="BI203" i="8" s="1"/>
  <c r="BJ203" i="8" s="1"/>
  <c r="BK203" i="8" s="1"/>
  <c r="BL203" i="8" s="1"/>
  <c r="BM203" i="8" s="1"/>
  <c r="BN203" i="8" s="1"/>
  <c r="BO203" i="8" s="1"/>
  <c r="BP203" i="8" s="1"/>
  <c r="AL204" i="8"/>
  <c r="AM204" i="8" s="1"/>
  <c r="AN204" i="8" s="1"/>
  <c r="AO204" i="8" s="1"/>
  <c r="AP204" i="8" s="1"/>
  <c r="AQ204" i="8" s="1"/>
  <c r="AR204" i="8" s="1"/>
  <c r="AS204" i="8" s="1"/>
  <c r="AT204" i="8" s="1"/>
  <c r="AU204" i="8" s="1"/>
  <c r="AV204" i="8" s="1"/>
  <c r="AW204" i="8" s="1"/>
  <c r="AX204" i="8" s="1"/>
  <c r="AY204" i="8" s="1"/>
  <c r="AZ204" i="8" s="1"/>
  <c r="BA204" i="8" s="1"/>
  <c r="BB204" i="8" s="1"/>
  <c r="BC204" i="8" s="1"/>
  <c r="BD204" i="8" s="1"/>
  <c r="BE204" i="8" s="1"/>
  <c r="BF204" i="8" s="1"/>
  <c r="BG204" i="8" s="1"/>
  <c r="BH204" i="8" s="1"/>
  <c r="BI204" i="8" s="1"/>
  <c r="BJ204" i="8" s="1"/>
  <c r="BK204" i="8" s="1"/>
  <c r="BL204" i="8" s="1"/>
  <c r="BM204" i="8" s="1"/>
  <c r="BN204" i="8" s="1"/>
  <c r="BO204" i="8" s="1"/>
  <c r="BP204" i="8" s="1"/>
  <c r="AI501" i="8"/>
  <c r="AJ501" i="8" s="1"/>
  <c r="AK501" i="8" s="1"/>
  <c r="AL501" i="8" s="1"/>
  <c r="AM501" i="8" s="1"/>
  <c r="AN501" i="8" s="1"/>
  <c r="AO501" i="8" s="1"/>
  <c r="AP501" i="8" s="1"/>
  <c r="AQ501" i="8" s="1"/>
  <c r="AR501" i="8" s="1"/>
  <c r="AS501" i="8" s="1"/>
  <c r="AT501" i="8" s="1"/>
  <c r="AU501" i="8" s="1"/>
  <c r="AV501" i="8" s="1"/>
  <c r="AW501" i="8" s="1"/>
  <c r="AX501" i="8" s="1"/>
  <c r="AY501" i="8" s="1"/>
  <c r="AZ501" i="8" s="1"/>
  <c r="BA501" i="8" s="1"/>
  <c r="BB501" i="8" s="1"/>
  <c r="BC501" i="8" s="1"/>
  <c r="BD501" i="8" s="1"/>
  <c r="BE501" i="8" s="1"/>
  <c r="BF501" i="8" s="1"/>
  <c r="BG501" i="8" s="1"/>
  <c r="BH501" i="8" s="1"/>
  <c r="BI501" i="8" s="1"/>
  <c r="BJ501" i="8" s="1"/>
  <c r="BK501" i="8" s="1"/>
  <c r="BL501" i="8" s="1"/>
  <c r="BM501" i="8" s="1"/>
  <c r="BN501" i="8" s="1"/>
  <c r="BO501" i="8" s="1"/>
  <c r="BP501" i="8" s="1"/>
  <c r="AN111" i="8"/>
  <c r="AO111" i="8" s="1"/>
  <c r="AP111" i="8" s="1"/>
  <c r="AQ111" i="8" s="1"/>
  <c r="AR111" i="8" s="1"/>
  <c r="AS111" i="8" s="1"/>
  <c r="AT111" i="8" s="1"/>
  <c r="AU111" i="8" s="1"/>
  <c r="AV111" i="8" s="1"/>
  <c r="AW111" i="8" s="1"/>
  <c r="AX111" i="8" s="1"/>
  <c r="AY111" i="8" s="1"/>
  <c r="AZ111" i="8" s="1"/>
  <c r="BA111" i="8" s="1"/>
  <c r="BB111" i="8" s="1"/>
  <c r="BC111" i="8" s="1"/>
  <c r="BD111" i="8" s="1"/>
  <c r="BE111" i="8" s="1"/>
  <c r="BF111" i="8" s="1"/>
  <c r="BG111" i="8" s="1"/>
  <c r="BH111" i="8" s="1"/>
  <c r="BI111" i="8" s="1"/>
  <c r="BJ111" i="8" s="1"/>
  <c r="BK111" i="8" s="1"/>
  <c r="BL111" i="8" s="1"/>
  <c r="BM111" i="8" s="1"/>
  <c r="BN111" i="8" s="1"/>
  <c r="BO111" i="8" s="1"/>
  <c r="BP111" i="8" s="1"/>
  <c r="U216" i="8"/>
  <c r="U546" i="8" s="1"/>
  <c r="U560" i="8" s="1"/>
  <c r="N416" i="8"/>
  <c r="S393" i="8"/>
  <c r="J27" i="10"/>
  <c r="AK162" i="8"/>
  <c r="U248" i="8"/>
  <c r="W249" i="8"/>
  <c r="X249" i="8" s="1"/>
  <c r="Y249" i="8" s="1"/>
  <c r="Z249" i="8" s="1"/>
  <c r="AA249" i="8" s="1"/>
  <c r="AB249" i="8" s="1"/>
  <c r="AC249" i="8" s="1"/>
  <c r="AD249" i="8" s="1"/>
  <c r="AE249" i="8" s="1"/>
  <c r="AF249" i="8" s="1"/>
  <c r="AG249" i="8" s="1"/>
  <c r="AH249" i="8" s="1"/>
  <c r="AI249" i="8" s="1"/>
  <c r="AJ249" i="8" s="1"/>
  <c r="AK249" i="8" s="1"/>
  <c r="AL249" i="8" s="1"/>
  <c r="AM249" i="8" s="1"/>
  <c r="AN249" i="8" s="1"/>
  <c r="AO249" i="8" s="1"/>
  <c r="AP249" i="8" s="1"/>
  <c r="AQ249" i="8" s="1"/>
  <c r="AR249" i="8" s="1"/>
  <c r="AS249" i="8" s="1"/>
  <c r="AT249" i="8" s="1"/>
  <c r="AU249" i="8" s="1"/>
  <c r="AV249" i="8" s="1"/>
  <c r="AW249" i="8" s="1"/>
  <c r="AX249" i="8" s="1"/>
  <c r="AY249" i="8" s="1"/>
  <c r="AZ249" i="8" s="1"/>
  <c r="BA249" i="8" s="1"/>
  <c r="BB249" i="8" s="1"/>
  <c r="BC249" i="8" s="1"/>
  <c r="BD249" i="8" s="1"/>
  <c r="BE249" i="8" s="1"/>
  <c r="BF249" i="8" s="1"/>
  <c r="BG249" i="8" s="1"/>
  <c r="BH249" i="8" s="1"/>
  <c r="BI249" i="8" s="1"/>
  <c r="BJ249" i="8" s="1"/>
  <c r="BK249" i="8" s="1"/>
  <c r="BL249" i="8" s="1"/>
  <c r="BM249" i="8" s="1"/>
  <c r="BN249" i="8" s="1"/>
  <c r="BO249" i="8" s="1"/>
  <c r="BP249" i="8" s="1"/>
  <c r="L592" i="8"/>
  <c r="L584" i="8"/>
  <c r="Y196" i="8"/>
  <c r="Z196" i="8" s="1"/>
  <c r="AA196" i="8" s="1"/>
  <c r="AB196" i="8" s="1"/>
  <c r="AC196" i="8" s="1"/>
  <c r="AD196" i="8" s="1"/>
  <c r="AE196" i="8" s="1"/>
  <c r="AF196" i="8" s="1"/>
  <c r="AG196" i="8" s="1"/>
  <c r="AH196" i="8" s="1"/>
  <c r="AI196" i="8" s="1"/>
  <c r="AJ196" i="8" s="1"/>
  <c r="AK196" i="8" s="1"/>
  <c r="AL196" i="8" s="1"/>
  <c r="AM196" i="8" s="1"/>
  <c r="AN196" i="8" s="1"/>
  <c r="AO196" i="8" s="1"/>
  <c r="AP196" i="8" s="1"/>
  <c r="AQ196" i="8" s="1"/>
  <c r="AR196" i="8" s="1"/>
  <c r="AS196" i="8" s="1"/>
  <c r="AT196" i="8" s="1"/>
  <c r="AU196" i="8" s="1"/>
  <c r="AV196" i="8" s="1"/>
  <c r="AW196" i="8" s="1"/>
  <c r="AX196" i="8" s="1"/>
  <c r="AY196" i="8" s="1"/>
  <c r="AZ196" i="8" s="1"/>
  <c r="BA196" i="8" s="1"/>
  <c r="BB196" i="8" s="1"/>
  <c r="BC196" i="8" s="1"/>
  <c r="BD196" i="8" s="1"/>
  <c r="BE196" i="8" s="1"/>
  <c r="BF196" i="8" s="1"/>
  <c r="BG196" i="8" s="1"/>
  <c r="BH196" i="8" s="1"/>
  <c r="BI196" i="8" s="1"/>
  <c r="BJ196" i="8" s="1"/>
  <c r="BK196" i="8" s="1"/>
  <c r="BL196" i="8" s="1"/>
  <c r="BM196" i="8" s="1"/>
  <c r="BN196" i="8" s="1"/>
  <c r="BO196" i="8" s="1"/>
  <c r="BP196" i="8" s="1"/>
  <c r="F34" i="4"/>
  <c r="S6" i="10"/>
  <c r="AD68" i="8"/>
  <c r="AL44" i="8"/>
  <c r="AC355" i="8"/>
  <c r="AD355" i="8" s="1"/>
  <c r="AE355" i="8" s="1"/>
  <c r="AF355" i="8" s="1"/>
  <c r="AG355" i="8" s="1"/>
  <c r="AH355" i="8" s="1"/>
  <c r="AI355" i="8" s="1"/>
  <c r="AJ355" i="8" s="1"/>
  <c r="AK355" i="8" s="1"/>
  <c r="AL355" i="8" s="1"/>
  <c r="AM355" i="8" s="1"/>
  <c r="AN355" i="8" s="1"/>
  <c r="AO355" i="8" s="1"/>
  <c r="AP355" i="8" s="1"/>
  <c r="AQ355" i="8" s="1"/>
  <c r="AR355" i="8" s="1"/>
  <c r="AS355" i="8" s="1"/>
  <c r="AT355" i="8" s="1"/>
  <c r="AU355" i="8" s="1"/>
  <c r="AV355" i="8" s="1"/>
  <c r="AW355" i="8" s="1"/>
  <c r="AX355" i="8" s="1"/>
  <c r="AY355" i="8" s="1"/>
  <c r="AZ355" i="8" s="1"/>
  <c r="BA355" i="8" s="1"/>
  <c r="BB355" i="8" s="1"/>
  <c r="BC355" i="8" s="1"/>
  <c r="BD355" i="8" s="1"/>
  <c r="BE355" i="8" s="1"/>
  <c r="BF355" i="8" s="1"/>
  <c r="BG355" i="8" s="1"/>
  <c r="BH355" i="8" s="1"/>
  <c r="BI355" i="8" s="1"/>
  <c r="BJ355" i="8" s="1"/>
  <c r="BK355" i="8" s="1"/>
  <c r="BL355" i="8" s="1"/>
  <c r="BM355" i="8" s="1"/>
  <c r="BN355" i="8" s="1"/>
  <c r="BO355" i="8" s="1"/>
  <c r="BP355" i="8" s="1"/>
  <c r="K548" i="8"/>
  <c r="AH43" i="8"/>
  <c r="AI43" i="8" s="1"/>
  <c r="AJ43" i="8" s="1"/>
  <c r="AJ412" i="8"/>
  <c r="AK412" i="8" s="1"/>
  <c r="AL412" i="8" s="1"/>
  <c r="AM412" i="8" s="1"/>
  <c r="AN412" i="8" s="1"/>
  <c r="AO412" i="8" s="1"/>
  <c r="AP412" i="8" s="1"/>
  <c r="AQ412" i="8" s="1"/>
  <c r="AR412" i="8" s="1"/>
  <c r="AS412" i="8" s="1"/>
  <c r="AT412" i="8" s="1"/>
  <c r="AU412" i="8" s="1"/>
  <c r="AV412" i="8" s="1"/>
  <c r="AW412" i="8" s="1"/>
  <c r="AX412" i="8" s="1"/>
  <c r="AY412" i="8" s="1"/>
  <c r="AZ412" i="8" s="1"/>
  <c r="BA412" i="8" s="1"/>
  <c r="BB412" i="8" s="1"/>
  <c r="BC412" i="8" s="1"/>
  <c r="BD412" i="8" s="1"/>
  <c r="BE412" i="8" s="1"/>
  <c r="BF412" i="8" s="1"/>
  <c r="BG412" i="8" s="1"/>
  <c r="BH412" i="8" s="1"/>
  <c r="BI412" i="8" s="1"/>
  <c r="BJ412" i="8" s="1"/>
  <c r="BK412" i="8" s="1"/>
  <c r="BL412" i="8" s="1"/>
  <c r="BM412" i="8" s="1"/>
  <c r="BN412" i="8" s="1"/>
  <c r="BO412" i="8" s="1"/>
  <c r="BP412" i="8" s="1"/>
  <c r="AJ312" i="8"/>
  <c r="AK312" i="8" s="1"/>
  <c r="AL312" i="8" s="1"/>
  <c r="AM312" i="8" s="1"/>
  <c r="AN312" i="8" s="1"/>
  <c r="AO312" i="8" s="1"/>
  <c r="AP312" i="8" s="1"/>
  <c r="AQ312" i="8" s="1"/>
  <c r="AR312" i="8" s="1"/>
  <c r="AS312" i="8" s="1"/>
  <c r="AT312" i="8" s="1"/>
  <c r="AU312" i="8" s="1"/>
  <c r="AV312" i="8" s="1"/>
  <c r="AW312" i="8" s="1"/>
  <c r="AX312" i="8" s="1"/>
  <c r="AY312" i="8" s="1"/>
  <c r="AZ312" i="8" s="1"/>
  <c r="BA312" i="8" s="1"/>
  <c r="BB312" i="8" s="1"/>
  <c r="BC312" i="8" s="1"/>
  <c r="BD312" i="8" s="1"/>
  <c r="BE312" i="8" s="1"/>
  <c r="BF312" i="8" s="1"/>
  <c r="BG312" i="8" s="1"/>
  <c r="BH312" i="8" s="1"/>
  <c r="BI312" i="8" s="1"/>
  <c r="BJ312" i="8" s="1"/>
  <c r="BK312" i="8" s="1"/>
  <c r="BL312" i="8" s="1"/>
  <c r="BM312" i="8" s="1"/>
  <c r="BN312" i="8" s="1"/>
  <c r="BO312" i="8" s="1"/>
  <c r="BP312" i="8" s="1"/>
  <c r="AE59" i="8"/>
  <c r="AE460" i="8"/>
  <c r="AF460" i="8" s="1"/>
  <c r="AG460" i="8" s="1"/>
  <c r="AH460" i="8" s="1"/>
  <c r="AI460" i="8" s="1"/>
  <c r="AJ460" i="8" s="1"/>
  <c r="AK460" i="8" s="1"/>
  <c r="AL460" i="8" s="1"/>
  <c r="BN42" i="8"/>
  <c r="BO42" i="8" s="1"/>
  <c r="BP42" i="8" s="1"/>
  <c r="AI461" i="8"/>
  <c r="AJ461" i="8" s="1"/>
  <c r="AK461" i="8" s="1"/>
  <c r="AL461" i="8" s="1"/>
  <c r="AM461" i="8" s="1"/>
  <c r="AN461" i="8" s="1"/>
  <c r="AO461" i="8" s="1"/>
  <c r="AP461" i="8" s="1"/>
  <c r="AR47" i="8"/>
  <c r="AS47" i="8" s="1"/>
  <c r="AT47" i="8" s="1"/>
  <c r="AU47" i="8" s="1"/>
  <c r="AV47" i="8" s="1"/>
  <c r="AW47" i="8" s="1"/>
  <c r="AX47" i="8" s="1"/>
  <c r="AY47" i="8" s="1"/>
  <c r="AZ47" i="8" s="1"/>
  <c r="BA47" i="8" s="1"/>
  <c r="BB47" i="8" s="1"/>
  <c r="BC47" i="8" s="1"/>
  <c r="BD47" i="8" s="1"/>
  <c r="BE47" i="8" s="1"/>
  <c r="BF47" i="8" s="1"/>
  <c r="BG47" i="8" s="1"/>
  <c r="BH47" i="8" s="1"/>
  <c r="R244" i="8"/>
  <c r="AX53" i="8"/>
  <c r="AY53" i="8" s="1"/>
  <c r="U169" i="8"/>
  <c r="U545" i="8" s="1"/>
  <c r="U559" i="8" s="1"/>
  <c r="Y299" i="8"/>
  <c r="Q396" i="8"/>
  <c r="P414" i="8"/>
  <c r="AC197" i="8"/>
  <c r="Q583" i="8"/>
  <c r="Q596" i="8" s="1"/>
  <c r="Q23" i="10" s="1"/>
  <c r="Q54" i="10" s="1"/>
  <c r="Q512" i="8"/>
  <c r="R491" i="8"/>
  <c r="AE574" i="8"/>
  <c r="AF503" i="8"/>
  <c r="AG503" i="8" s="1"/>
  <c r="AH503" i="8" s="1"/>
  <c r="AI503" i="8" s="1"/>
  <c r="AJ503" i="8" s="1"/>
  <c r="AK503" i="8" s="1"/>
  <c r="AL503" i="8" s="1"/>
  <c r="AM503" i="8" s="1"/>
  <c r="AN503" i="8" s="1"/>
  <c r="AO503" i="8" s="1"/>
  <c r="AP503" i="8" s="1"/>
  <c r="AQ503" i="8" s="1"/>
  <c r="AR503" i="8" s="1"/>
  <c r="AS503" i="8" s="1"/>
  <c r="AT503" i="8" s="1"/>
  <c r="AU503" i="8" s="1"/>
  <c r="AV503" i="8" s="1"/>
  <c r="AW503" i="8" s="1"/>
  <c r="AX503" i="8" s="1"/>
  <c r="AY503" i="8" s="1"/>
  <c r="AZ503" i="8" s="1"/>
  <c r="BA503" i="8" s="1"/>
  <c r="BB503" i="8" s="1"/>
  <c r="BC503" i="8" s="1"/>
  <c r="BD503" i="8" s="1"/>
  <c r="BE503" i="8" s="1"/>
  <c r="BF503" i="8" s="1"/>
  <c r="BG503" i="8" s="1"/>
  <c r="BH503" i="8" s="1"/>
  <c r="BI503" i="8" s="1"/>
  <c r="BJ503" i="8" s="1"/>
  <c r="BK503" i="8" s="1"/>
  <c r="BL503" i="8" s="1"/>
  <c r="BM503" i="8" s="1"/>
  <c r="BN503" i="8" s="1"/>
  <c r="BO503" i="8" s="1"/>
  <c r="BP503" i="8" s="1"/>
  <c r="X146" i="8"/>
  <c r="AS54" i="8"/>
  <c r="AT54" i="8" s="1"/>
  <c r="AU54" i="8" s="1"/>
  <c r="AV54" i="8" s="1"/>
  <c r="AW54" i="8" s="1"/>
  <c r="AX54" i="8" s="1"/>
  <c r="AY54" i="8" s="1"/>
  <c r="AZ54" i="8" s="1"/>
  <c r="BA54" i="8" s="1"/>
  <c r="BB54" i="8" s="1"/>
  <c r="BC54" i="8" s="1"/>
  <c r="BD54" i="8" s="1"/>
  <c r="BE54" i="8" s="1"/>
  <c r="BF54" i="8" s="1"/>
  <c r="BG54" i="8" s="1"/>
  <c r="BH54" i="8" s="1"/>
  <c r="BI54" i="8" s="1"/>
  <c r="BJ54" i="8" s="1"/>
  <c r="BK54" i="8" s="1"/>
  <c r="BL54" i="8" s="1"/>
  <c r="BM54" i="8" s="1"/>
  <c r="BN54" i="8" s="1"/>
  <c r="BO54" i="8" s="1"/>
  <c r="BP54" i="8" s="1"/>
  <c r="X397" i="8"/>
  <c r="T366" i="8"/>
  <c r="T549" i="8" s="1"/>
  <c r="T563" i="8" s="1"/>
  <c r="O70" i="8"/>
  <c r="P69" i="8"/>
  <c r="AP110" i="8"/>
  <c r="W296" i="8"/>
  <c r="X296" i="8" s="1"/>
  <c r="Y296" i="8" s="1"/>
  <c r="Z296" i="8" s="1"/>
  <c r="AA296" i="8" s="1"/>
  <c r="AB296" i="8" s="1"/>
  <c r="AC296" i="8" s="1"/>
  <c r="AD296" i="8" s="1"/>
  <c r="AE296" i="8" s="1"/>
  <c r="AF296" i="8" s="1"/>
  <c r="AG296" i="8" s="1"/>
  <c r="AH296" i="8" s="1"/>
  <c r="AI296" i="8" s="1"/>
  <c r="AJ296" i="8" s="1"/>
  <c r="AK296" i="8" s="1"/>
  <c r="AL296" i="8" s="1"/>
  <c r="AM296" i="8" s="1"/>
  <c r="AN296" i="8" s="1"/>
  <c r="AO296" i="8" s="1"/>
  <c r="AP296" i="8" s="1"/>
  <c r="AQ296" i="8" s="1"/>
  <c r="AR296" i="8" s="1"/>
  <c r="AS296" i="8" s="1"/>
  <c r="AT296" i="8" s="1"/>
  <c r="AU296" i="8" s="1"/>
  <c r="AV296" i="8" s="1"/>
  <c r="AW296" i="8" s="1"/>
  <c r="AX296" i="8" s="1"/>
  <c r="AY296" i="8" s="1"/>
  <c r="AZ296" i="8" s="1"/>
  <c r="BA296" i="8" s="1"/>
  <c r="BB296" i="8" s="1"/>
  <c r="BC296" i="8" s="1"/>
  <c r="BD296" i="8" s="1"/>
  <c r="BE296" i="8" s="1"/>
  <c r="BF296" i="8" s="1"/>
  <c r="BG296" i="8" s="1"/>
  <c r="BH296" i="8" s="1"/>
  <c r="BI296" i="8" s="1"/>
  <c r="BJ296" i="8" s="1"/>
  <c r="BK296" i="8" s="1"/>
  <c r="BL296" i="8" s="1"/>
  <c r="BM296" i="8" s="1"/>
  <c r="BN296" i="8" s="1"/>
  <c r="BO296" i="8" s="1"/>
  <c r="BP296" i="8" s="1"/>
  <c r="X302" i="8"/>
  <c r="Y302" i="8" s="1"/>
  <c r="Z302" i="8" s="1"/>
  <c r="AA302" i="8" s="1"/>
  <c r="AB302" i="8" s="1"/>
  <c r="AC302" i="8" s="1"/>
  <c r="AD302" i="8" s="1"/>
  <c r="AE302" i="8" s="1"/>
  <c r="AF302" i="8" s="1"/>
  <c r="AG302" i="8" s="1"/>
  <c r="AH302" i="8" s="1"/>
  <c r="AI302" i="8" s="1"/>
  <c r="AJ302" i="8" s="1"/>
  <c r="AK302" i="8" s="1"/>
  <c r="AL302" i="8" s="1"/>
  <c r="AM302" i="8" s="1"/>
  <c r="AN302" i="8" s="1"/>
  <c r="Z150" i="8"/>
  <c r="AA150" i="8" s="1"/>
  <c r="AB150" i="8" s="1"/>
  <c r="AC150" i="8" s="1"/>
  <c r="AD150" i="8" s="1"/>
  <c r="AE150" i="8" s="1"/>
  <c r="AF150" i="8" s="1"/>
  <c r="AN505" i="8"/>
  <c r="AO505" i="8" s="1"/>
  <c r="AP505" i="8" s="1"/>
  <c r="AQ505" i="8" s="1"/>
  <c r="AR505" i="8" s="1"/>
  <c r="AS505" i="8" s="1"/>
  <c r="AT505" i="8" s="1"/>
  <c r="AU505" i="8" s="1"/>
  <c r="AV505" i="8" s="1"/>
  <c r="AW505" i="8" s="1"/>
  <c r="AX505" i="8" s="1"/>
  <c r="AY505" i="8" s="1"/>
  <c r="AZ505" i="8" s="1"/>
  <c r="BA505" i="8" s="1"/>
  <c r="BB505" i="8" s="1"/>
  <c r="BC505" i="8" s="1"/>
  <c r="BD505" i="8" s="1"/>
  <c r="BE505" i="8" s="1"/>
  <c r="BF505" i="8" s="1"/>
  <c r="BG505" i="8" s="1"/>
  <c r="BH505" i="8" s="1"/>
  <c r="BI505" i="8" s="1"/>
  <c r="BJ505" i="8" s="1"/>
  <c r="BK505" i="8" s="1"/>
  <c r="BL505" i="8" s="1"/>
  <c r="BM505" i="8" s="1"/>
  <c r="BN505" i="8" s="1"/>
  <c r="BO505" i="8" s="1"/>
  <c r="BP505" i="8" s="1"/>
  <c r="W147" i="8"/>
  <c r="X147" i="8" s="1"/>
  <c r="AE98" i="8"/>
  <c r="AF98" i="8" s="1"/>
  <c r="AG98" i="8" s="1"/>
  <c r="AH98" i="8" s="1"/>
  <c r="AI98" i="8" s="1"/>
  <c r="AJ98" i="8" s="1"/>
  <c r="AK98" i="8" s="1"/>
  <c r="AL98" i="8" s="1"/>
  <c r="AM98" i="8" s="1"/>
  <c r="AN98" i="8" s="1"/>
  <c r="AO98" i="8" s="1"/>
  <c r="AP98" i="8" s="1"/>
  <c r="AQ98" i="8" s="1"/>
  <c r="AR98" i="8" s="1"/>
  <c r="AS98" i="8" s="1"/>
  <c r="AT98" i="8" s="1"/>
  <c r="AU98" i="8" s="1"/>
  <c r="AV98" i="8" s="1"/>
  <c r="AW98" i="8" s="1"/>
  <c r="AX98" i="8" s="1"/>
  <c r="AY98" i="8" s="1"/>
  <c r="AZ98" i="8" s="1"/>
  <c r="BA98" i="8" s="1"/>
  <c r="BB98" i="8" s="1"/>
  <c r="BC98" i="8" s="1"/>
  <c r="BD98" i="8" s="1"/>
  <c r="BE98" i="8" s="1"/>
  <c r="BF98" i="8" s="1"/>
  <c r="BG98" i="8" s="1"/>
  <c r="BH98" i="8" s="1"/>
  <c r="BI98" i="8" s="1"/>
  <c r="BJ98" i="8" s="1"/>
  <c r="BK98" i="8" s="1"/>
  <c r="BL98" i="8" s="1"/>
  <c r="BM98" i="8" s="1"/>
  <c r="BN98" i="8" s="1"/>
  <c r="BO98" i="8" s="1"/>
  <c r="BP98" i="8" s="1"/>
  <c r="X92" i="8"/>
  <c r="P465" i="8"/>
  <c r="Q444" i="8"/>
  <c r="M579" i="8"/>
  <c r="M314" i="8"/>
  <c r="N293" i="8"/>
  <c r="AG509" i="8"/>
  <c r="AH509" i="8" s="1"/>
  <c r="AI509" i="8" s="1"/>
  <c r="AJ509" i="8" s="1"/>
  <c r="AK509" i="8" s="1"/>
  <c r="AL509" i="8" s="1"/>
  <c r="AM509" i="8" s="1"/>
  <c r="AN509" i="8" s="1"/>
  <c r="AO509" i="8" s="1"/>
  <c r="AP509" i="8" s="1"/>
  <c r="AQ509" i="8" s="1"/>
  <c r="AR509" i="8" s="1"/>
  <c r="AS509" i="8" s="1"/>
  <c r="AT509" i="8" s="1"/>
  <c r="AU509" i="8" s="1"/>
  <c r="AV509" i="8" s="1"/>
  <c r="AW509" i="8" s="1"/>
  <c r="AX509" i="8" s="1"/>
  <c r="AY509" i="8" s="1"/>
  <c r="AZ509" i="8" s="1"/>
  <c r="BA509" i="8" s="1"/>
  <c r="BB509" i="8" s="1"/>
  <c r="BC509" i="8" s="1"/>
  <c r="BD509" i="8" s="1"/>
  <c r="BE509" i="8" s="1"/>
  <c r="BF509" i="8" s="1"/>
  <c r="BG509" i="8" s="1"/>
  <c r="BH509" i="8" s="1"/>
  <c r="BI509" i="8" s="1"/>
  <c r="BJ509" i="8" s="1"/>
  <c r="BK509" i="8" s="1"/>
  <c r="BL509" i="8" s="1"/>
  <c r="BM509" i="8" s="1"/>
  <c r="BN509" i="8" s="1"/>
  <c r="BO509" i="8" s="1"/>
  <c r="BP509" i="8" s="1"/>
  <c r="AD508" i="8"/>
  <c r="BG57" i="8"/>
  <c r="BH57" i="8" s="1"/>
  <c r="BI57" i="8" s="1"/>
  <c r="BJ57" i="8" s="1"/>
  <c r="BK57" i="8" s="1"/>
  <c r="BL57" i="8" s="1"/>
  <c r="BM57" i="8" s="1"/>
  <c r="BN57" i="8" s="1"/>
  <c r="BO57" i="8" s="1"/>
  <c r="BP57" i="8" s="1"/>
  <c r="J562" i="8"/>
  <c r="J567" i="8" s="1"/>
  <c r="J553" i="8"/>
  <c r="AE151" i="8"/>
  <c r="AF151" i="8" s="1"/>
  <c r="AG151" i="8" s="1"/>
  <c r="AH151" i="8" s="1"/>
  <c r="AI151" i="8" s="1"/>
  <c r="AJ151" i="8" s="1"/>
  <c r="U122" i="8"/>
  <c r="AB5" i="10"/>
  <c r="AI155" i="8"/>
  <c r="V167" i="8"/>
  <c r="Z254" i="8"/>
  <c r="AA254" i="8" s="1"/>
  <c r="AB254" i="8" s="1"/>
  <c r="AC254" i="8" s="1"/>
  <c r="AD254" i="8" s="1"/>
  <c r="AE254" i="8" s="1"/>
  <c r="AF254" i="8" s="1"/>
  <c r="AG254" i="8" s="1"/>
  <c r="AH254" i="8" s="1"/>
  <c r="AI254" i="8" s="1"/>
  <c r="AJ254" i="8" s="1"/>
  <c r="AK254" i="8" s="1"/>
  <c r="AL254" i="8" s="1"/>
  <c r="AM254" i="8" s="1"/>
  <c r="AN254" i="8" s="1"/>
  <c r="AO254" i="8" s="1"/>
  <c r="AP254" i="8" s="1"/>
  <c r="AQ254" i="8" s="1"/>
  <c r="AR254" i="8" s="1"/>
  <c r="AS254" i="8" s="1"/>
  <c r="AT254" i="8" s="1"/>
  <c r="AU254" i="8" s="1"/>
  <c r="AV254" i="8" s="1"/>
  <c r="AW254" i="8" s="1"/>
  <c r="AX254" i="8" s="1"/>
  <c r="AY254" i="8" s="1"/>
  <c r="AZ254" i="8" s="1"/>
  <c r="BA254" i="8" s="1"/>
  <c r="BB254" i="8" s="1"/>
  <c r="BC254" i="8" s="1"/>
  <c r="BD254" i="8" s="1"/>
  <c r="BE254" i="8" s="1"/>
  <c r="BF254" i="8" s="1"/>
  <c r="BG254" i="8" s="1"/>
  <c r="BH254" i="8" s="1"/>
  <c r="BI254" i="8" s="1"/>
  <c r="BJ254" i="8" s="1"/>
  <c r="BK254" i="8" s="1"/>
  <c r="BL254" i="8" s="1"/>
  <c r="BM254" i="8" s="1"/>
  <c r="BN254" i="8" s="1"/>
  <c r="BO254" i="8" s="1"/>
  <c r="BP254" i="8" s="1"/>
  <c r="T448" i="8"/>
  <c r="U448" i="8" s="1"/>
  <c r="AC587" i="8"/>
  <c r="K418" i="8"/>
  <c r="L417" i="8"/>
  <c r="T544" i="8"/>
  <c r="AD452" i="8"/>
  <c r="AE452" i="8" s="1"/>
  <c r="AF452" i="8" s="1"/>
  <c r="AG452" i="8" s="1"/>
  <c r="AH452" i="8" s="1"/>
  <c r="AI452" i="8" s="1"/>
  <c r="AJ452" i="8" s="1"/>
  <c r="AK452" i="8" s="1"/>
  <c r="AL452" i="8" s="1"/>
  <c r="AM452" i="8" s="1"/>
  <c r="AN452" i="8" s="1"/>
  <c r="AO452" i="8" s="1"/>
  <c r="AP452" i="8" s="1"/>
  <c r="AQ452" i="8" s="1"/>
  <c r="AR452" i="8" s="1"/>
  <c r="AS452" i="8" s="1"/>
  <c r="AT452" i="8" s="1"/>
  <c r="AU452" i="8" s="1"/>
  <c r="AV452" i="8" s="1"/>
  <c r="AW452" i="8" s="1"/>
  <c r="AX452" i="8" s="1"/>
  <c r="AY452" i="8" s="1"/>
  <c r="AZ452" i="8" s="1"/>
  <c r="BA452" i="8" s="1"/>
  <c r="BB452" i="8" s="1"/>
  <c r="BC452" i="8" s="1"/>
  <c r="BD452" i="8" s="1"/>
  <c r="BE452" i="8" s="1"/>
  <c r="BF452" i="8" s="1"/>
  <c r="BG452" i="8" s="1"/>
  <c r="BH452" i="8" s="1"/>
  <c r="BI452" i="8" s="1"/>
  <c r="BJ452" i="8" s="1"/>
  <c r="BK452" i="8" s="1"/>
  <c r="BL452" i="8" s="1"/>
  <c r="BM452" i="8" s="1"/>
  <c r="BN452" i="8" s="1"/>
  <c r="BO452" i="8" s="1"/>
  <c r="BP452" i="8" s="1"/>
  <c r="AD587" i="8"/>
  <c r="V122" i="8"/>
  <c r="O467" i="8"/>
  <c r="AD447" i="8"/>
  <c r="AE447" i="8" s="1"/>
  <c r="AF447" i="8" s="1"/>
  <c r="AG447" i="8" s="1"/>
  <c r="AH447" i="8" s="1"/>
  <c r="AI447" i="8" s="1"/>
  <c r="AJ447" i="8" s="1"/>
  <c r="AK447" i="8" s="1"/>
  <c r="AL447" i="8" s="1"/>
  <c r="AM447" i="8" s="1"/>
  <c r="AN447" i="8" s="1"/>
  <c r="AO447" i="8" s="1"/>
  <c r="AP447" i="8" s="1"/>
  <c r="AQ447" i="8" s="1"/>
  <c r="AR447" i="8" s="1"/>
  <c r="AS447" i="8" s="1"/>
  <c r="AT447" i="8" s="1"/>
  <c r="AU447" i="8" s="1"/>
  <c r="AV447" i="8" s="1"/>
  <c r="AW447" i="8" s="1"/>
  <c r="AX447" i="8" s="1"/>
  <c r="AY447" i="8" s="1"/>
  <c r="AZ447" i="8" s="1"/>
  <c r="BA447" i="8" s="1"/>
  <c r="BB447" i="8" s="1"/>
  <c r="BC447" i="8" s="1"/>
  <c r="BD447" i="8" s="1"/>
  <c r="BE447" i="8" s="1"/>
  <c r="BF447" i="8" s="1"/>
  <c r="BG447" i="8" s="1"/>
  <c r="BH447" i="8" s="1"/>
  <c r="BI447" i="8" s="1"/>
  <c r="BJ447" i="8" s="1"/>
  <c r="BK447" i="8" s="1"/>
  <c r="BL447" i="8" s="1"/>
  <c r="BM447" i="8" s="1"/>
  <c r="BN447" i="8" s="1"/>
  <c r="BO447" i="8" s="1"/>
  <c r="BP447" i="8" s="1"/>
  <c r="L317" i="8"/>
  <c r="L318" i="8" s="1"/>
  <c r="L316" i="8"/>
  <c r="AQ462" i="8"/>
  <c r="AR462" i="8" s="1"/>
  <c r="AS462" i="8" s="1"/>
  <c r="AT462" i="8" s="1"/>
  <c r="AU462" i="8" s="1"/>
  <c r="AV462" i="8" s="1"/>
  <c r="AW462" i="8" s="1"/>
  <c r="AX462" i="8" s="1"/>
  <c r="AY462" i="8" s="1"/>
  <c r="AZ462" i="8" s="1"/>
  <c r="BA462" i="8" s="1"/>
  <c r="BB462" i="8" s="1"/>
  <c r="BC462" i="8" s="1"/>
  <c r="BD462" i="8" s="1"/>
  <c r="BE462" i="8" s="1"/>
  <c r="BF462" i="8" s="1"/>
  <c r="BG462" i="8" s="1"/>
  <c r="BH462" i="8" s="1"/>
  <c r="BI462" i="8" s="1"/>
  <c r="BJ462" i="8" s="1"/>
  <c r="BK462" i="8" s="1"/>
  <c r="BL462" i="8" s="1"/>
  <c r="BM462" i="8" s="1"/>
  <c r="BN462" i="8" s="1"/>
  <c r="BO462" i="8" s="1"/>
  <c r="BP462" i="8" s="1"/>
  <c r="AQ109" i="8"/>
  <c r="AR109" i="8" s="1"/>
  <c r="AS109" i="8" s="1"/>
  <c r="AT109" i="8" s="1"/>
  <c r="AU109" i="8" s="1"/>
  <c r="AV109" i="8" s="1"/>
  <c r="AW109" i="8" s="1"/>
  <c r="AX109" i="8" s="1"/>
  <c r="AY109" i="8" s="1"/>
  <c r="AZ109" i="8" s="1"/>
  <c r="BA109" i="8" s="1"/>
  <c r="BB109" i="8" s="1"/>
  <c r="BC109" i="8" s="1"/>
  <c r="BD109" i="8" s="1"/>
  <c r="BE109" i="8" s="1"/>
  <c r="BF109" i="8" s="1"/>
  <c r="BG109" i="8" s="1"/>
  <c r="BH109" i="8" s="1"/>
  <c r="BI109" i="8" s="1"/>
  <c r="BJ109" i="8" s="1"/>
  <c r="BK109" i="8" s="1"/>
  <c r="BL109" i="8" s="1"/>
  <c r="BM109" i="8" s="1"/>
  <c r="BN109" i="8" s="1"/>
  <c r="BO109" i="8" s="1"/>
  <c r="BP109" i="8" s="1"/>
  <c r="P514" i="8"/>
  <c r="P552" i="8" s="1"/>
  <c r="P566" i="8" s="1"/>
  <c r="BO255" i="8"/>
  <c r="BP255" i="8" s="1"/>
  <c r="K6" i="8"/>
  <c r="Y403" i="8"/>
  <c r="AB543" i="8"/>
  <c r="AF454" i="8"/>
  <c r="AG454" i="8" s="1"/>
  <c r="AH454" i="8" s="1"/>
  <c r="AI454" i="8" s="1"/>
  <c r="AJ454" i="8" s="1"/>
  <c r="AK454" i="8" s="1"/>
  <c r="AL454" i="8" s="1"/>
  <c r="AM454" i="8" s="1"/>
  <c r="AN454" i="8" s="1"/>
  <c r="AO454" i="8" s="1"/>
  <c r="AP454" i="8" s="1"/>
  <c r="AQ454" i="8" s="1"/>
  <c r="AR454" i="8" s="1"/>
  <c r="AS454" i="8" s="1"/>
  <c r="AT454" i="8" s="1"/>
  <c r="AU454" i="8" s="1"/>
  <c r="AV454" i="8" s="1"/>
  <c r="AW454" i="8" s="1"/>
  <c r="AX454" i="8" s="1"/>
  <c r="AY454" i="8" s="1"/>
  <c r="AZ454" i="8" s="1"/>
  <c r="BA454" i="8" s="1"/>
  <c r="BB454" i="8" s="1"/>
  <c r="BC454" i="8" s="1"/>
  <c r="BD454" i="8" s="1"/>
  <c r="BE454" i="8" s="1"/>
  <c r="BF454" i="8" s="1"/>
  <c r="BG454" i="8" s="1"/>
  <c r="BH454" i="8" s="1"/>
  <c r="BI454" i="8" s="1"/>
  <c r="BJ454" i="8" s="1"/>
  <c r="BK454" i="8" s="1"/>
  <c r="BL454" i="8" s="1"/>
  <c r="BM454" i="8" s="1"/>
  <c r="BN454" i="8" s="1"/>
  <c r="BO454" i="8" s="1"/>
  <c r="BP454" i="8" s="1"/>
  <c r="T6" i="10"/>
  <c r="X297" i="8"/>
  <c r="Y297" i="8" s="1"/>
  <c r="Z297" i="8" s="1"/>
  <c r="AA297" i="8" s="1"/>
  <c r="AB297" i="8" s="1"/>
  <c r="AC297" i="8" s="1"/>
  <c r="AD297" i="8" s="1"/>
  <c r="AE297" i="8" s="1"/>
  <c r="AF297" i="8" s="1"/>
  <c r="AG297" i="8" s="1"/>
  <c r="AH297" i="8" s="1"/>
  <c r="AI297" i="8" s="1"/>
  <c r="AJ297" i="8" s="1"/>
  <c r="AK297" i="8" s="1"/>
  <c r="AL297" i="8" s="1"/>
  <c r="AM297" i="8" s="1"/>
  <c r="AN297" i="8" s="1"/>
  <c r="AO297" i="8" s="1"/>
  <c r="AP297" i="8" s="1"/>
  <c r="AQ297" i="8" s="1"/>
  <c r="AR297" i="8" s="1"/>
  <c r="AS297" i="8" s="1"/>
  <c r="AT297" i="8" s="1"/>
  <c r="AU297" i="8" s="1"/>
  <c r="AV297" i="8" s="1"/>
  <c r="AW297" i="8" s="1"/>
  <c r="AX297" i="8" s="1"/>
  <c r="AY297" i="8" s="1"/>
  <c r="AZ297" i="8" s="1"/>
  <c r="BA297" i="8" s="1"/>
  <c r="BB297" i="8" s="1"/>
  <c r="BC297" i="8" s="1"/>
  <c r="BD297" i="8" s="1"/>
  <c r="BE297" i="8" s="1"/>
  <c r="BF297" i="8" s="1"/>
  <c r="BG297" i="8" s="1"/>
  <c r="BH297" i="8" s="1"/>
  <c r="BI297" i="8" s="1"/>
  <c r="BJ297" i="8" s="1"/>
  <c r="BK297" i="8" s="1"/>
  <c r="BL297" i="8" s="1"/>
  <c r="BM297" i="8" s="1"/>
  <c r="BN297" i="8" s="1"/>
  <c r="BO297" i="8" s="1"/>
  <c r="BP297" i="8" s="1"/>
  <c r="Z253" i="8"/>
  <c r="U294" i="8"/>
  <c r="V294" i="8" s="1"/>
  <c r="W294" i="8" s="1"/>
  <c r="X294" i="8" s="1"/>
  <c r="Y294" i="8" s="1"/>
  <c r="Z294" i="8" s="1"/>
  <c r="AA294" i="8" s="1"/>
  <c r="AB294" i="8" s="1"/>
  <c r="AC294" i="8" s="1"/>
  <c r="AD294" i="8" s="1"/>
  <c r="AE294" i="8" s="1"/>
  <c r="AF294" i="8" s="1"/>
  <c r="AG294" i="8" s="1"/>
  <c r="AH294" i="8" s="1"/>
  <c r="AI294" i="8" s="1"/>
  <c r="AJ294" i="8" s="1"/>
  <c r="AK294" i="8" s="1"/>
  <c r="AL294" i="8" s="1"/>
  <c r="AM294" i="8" s="1"/>
  <c r="AN294" i="8" s="1"/>
  <c r="AO294" i="8" s="1"/>
  <c r="AP294" i="8" s="1"/>
  <c r="AQ294" i="8" s="1"/>
  <c r="AR294" i="8" s="1"/>
  <c r="AS294" i="8" s="1"/>
  <c r="AT294" i="8" s="1"/>
  <c r="AU294" i="8" s="1"/>
  <c r="AV294" i="8" s="1"/>
  <c r="AW294" i="8" s="1"/>
  <c r="AX294" i="8" s="1"/>
  <c r="AY294" i="8" s="1"/>
  <c r="AZ294" i="8" s="1"/>
  <c r="BA294" i="8" s="1"/>
  <c r="BB294" i="8" s="1"/>
  <c r="BC294" i="8" s="1"/>
  <c r="BD294" i="8" s="1"/>
  <c r="BE294" i="8" s="1"/>
  <c r="BF294" i="8" s="1"/>
  <c r="BG294" i="8" s="1"/>
  <c r="BH294" i="8" s="1"/>
  <c r="BI294" i="8" s="1"/>
  <c r="BJ294" i="8" s="1"/>
  <c r="BK294" i="8" s="1"/>
  <c r="BL294" i="8" s="1"/>
  <c r="BM294" i="8" s="1"/>
  <c r="BN294" i="8" s="1"/>
  <c r="BO294" i="8" s="1"/>
  <c r="BP294" i="8" s="1"/>
  <c r="U588" i="8"/>
  <c r="AB400" i="8"/>
  <c r="AC400" i="8" s="1"/>
  <c r="AD400" i="8" s="1"/>
  <c r="AE400" i="8" s="1"/>
  <c r="AF400" i="8" s="1"/>
  <c r="AG400" i="8" s="1"/>
  <c r="AH400" i="8" s="1"/>
  <c r="AI400" i="8" s="1"/>
  <c r="AJ400" i="8" s="1"/>
  <c r="AK400" i="8" s="1"/>
  <c r="S247" i="8"/>
  <c r="AG96" i="8"/>
  <c r="AH96" i="8" s="1"/>
  <c r="AI96" i="8" s="1"/>
  <c r="AJ96" i="8" s="1"/>
  <c r="AK96" i="8" s="1"/>
  <c r="AL96" i="8" s="1"/>
  <c r="AM96" i="8" s="1"/>
  <c r="AN96" i="8" s="1"/>
  <c r="AO96" i="8" s="1"/>
  <c r="AP96" i="8" s="1"/>
  <c r="AQ96" i="8" s="1"/>
  <c r="AR96" i="8" s="1"/>
  <c r="AS96" i="8" s="1"/>
  <c r="AT96" i="8" s="1"/>
  <c r="AU96" i="8" s="1"/>
  <c r="AV96" i="8" s="1"/>
  <c r="AW96" i="8" s="1"/>
  <c r="AX96" i="8" s="1"/>
  <c r="AY96" i="8" s="1"/>
  <c r="AZ96" i="8" s="1"/>
  <c r="BA96" i="8" s="1"/>
  <c r="BB96" i="8" s="1"/>
  <c r="BC96" i="8" s="1"/>
  <c r="BD96" i="8" s="1"/>
  <c r="BE96" i="8" s="1"/>
  <c r="BF96" i="8" s="1"/>
  <c r="BG96" i="8" s="1"/>
  <c r="BH96" i="8" s="1"/>
  <c r="BI96" i="8" s="1"/>
  <c r="BJ96" i="8" s="1"/>
  <c r="BK96" i="8" s="1"/>
  <c r="BL96" i="8" s="1"/>
  <c r="BM96" i="8" s="1"/>
  <c r="BN96" i="8" s="1"/>
  <c r="BO96" i="8" s="1"/>
  <c r="BP96" i="8" s="1"/>
  <c r="V576" i="8"/>
  <c r="V589" i="8" s="1"/>
  <c r="V7" i="10" s="1"/>
  <c r="AF245" i="8"/>
  <c r="AG245" i="8" s="1"/>
  <c r="AH245" i="8" s="1"/>
  <c r="AI245" i="8" s="1"/>
  <c r="AJ245" i="8" s="1"/>
  <c r="AK245" i="8" s="1"/>
  <c r="AL245" i="8" s="1"/>
  <c r="AM245" i="8" s="1"/>
  <c r="AN245" i="8" s="1"/>
  <c r="AO245" i="8" s="1"/>
  <c r="AP245" i="8" s="1"/>
  <c r="AQ245" i="8" s="1"/>
  <c r="AR245" i="8" s="1"/>
  <c r="AS245" i="8" s="1"/>
  <c r="AT245" i="8" s="1"/>
  <c r="AU245" i="8" s="1"/>
  <c r="AV245" i="8" s="1"/>
  <c r="AW245" i="8" s="1"/>
  <c r="AX245" i="8" s="1"/>
  <c r="AY245" i="8" s="1"/>
  <c r="AZ245" i="8" s="1"/>
  <c r="BA245" i="8" s="1"/>
  <c r="BB245" i="8" s="1"/>
  <c r="BC245" i="8" s="1"/>
  <c r="BD245" i="8" s="1"/>
  <c r="BE245" i="8" s="1"/>
  <c r="BF245" i="8" s="1"/>
  <c r="BG245" i="8" s="1"/>
  <c r="BH245" i="8" s="1"/>
  <c r="BI245" i="8" s="1"/>
  <c r="BJ245" i="8" s="1"/>
  <c r="BK245" i="8" s="1"/>
  <c r="BL245" i="8" s="1"/>
  <c r="BM245" i="8" s="1"/>
  <c r="BN245" i="8" s="1"/>
  <c r="BO245" i="8" s="1"/>
  <c r="BP245" i="8" s="1"/>
  <c r="AS458" i="8" l="1"/>
  <c r="AT458" i="8" s="1"/>
  <c r="AU458" i="8" s="1"/>
  <c r="AV458" i="8" s="1"/>
  <c r="AW458" i="8" s="1"/>
  <c r="AX458" i="8" s="1"/>
  <c r="AY458" i="8" s="1"/>
  <c r="AZ458" i="8" s="1"/>
  <c r="BA458" i="8" s="1"/>
  <c r="BB458" i="8" s="1"/>
  <c r="BF55" i="8"/>
  <c r="BG55" i="8" s="1"/>
  <c r="BH55" i="8" s="1"/>
  <c r="BI55" i="8" s="1"/>
  <c r="BJ55" i="8" s="1"/>
  <c r="BK55" i="8" s="1"/>
  <c r="BL55" i="8" s="1"/>
  <c r="BM55" i="8" s="1"/>
  <c r="BN55" i="8" s="1"/>
  <c r="BO55" i="8" s="1"/>
  <c r="BP55" i="8" s="1"/>
  <c r="AR159" i="8"/>
  <c r="AS159" i="8" s="1"/>
  <c r="AW406" i="8"/>
  <c r="BO500" i="8"/>
  <c r="BP500" i="8" s="1"/>
  <c r="AD195" i="8"/>
  <c r="BD206" i="8"/>
  <c r="BE206" i="8" s="1"/>
  <c r="BF206" i="8" s="1"/>
  <c r="BG206" i="8" s="1"/>
  <c r="BH206" i="8" s="1"/>
  <c r="BI206" i="8" s="1"/>
  <c r="BJ206" i="8" s="1"/>
  <c r="BK206" i="8" s="1"/>
  <c r="BL206" i="8" s="1"/>
  <c r="BM206" i="8" s="1"/>
  <c r="BN206" i="8" s="1"/>
  <c r="BO206" i="8" s="1"/>
  <c r="BP206" i="8" s="1"/>
  <c r="W113" i="8"/>
  <c r="W122" i="8" s="1"/>
  <c r="X97" i="8"/>
  <c r="Y97" i="8" s="1"/>
  <c r="Z97" i="8" s="1"/>
  <c r="AA97" i="8" s="1"/>
  <c r="AB97" i="8" s="1"/>
  <c r="AC97" i="8" s="1"/>
  <c r="AD97" i="8" s="1"/>
  <c r="AE97" i="8" s="1"/>
  <c r="AF97" i="8" s="1"/>
  <c r="W575" i="8"/>
  <c r="N264" i="8"/>
  <c r="N578" i="8"/>
  <c r="N591" i="8" s="1"/>
  <c r="N9" i="10" s="1"/>
  <c r="AL260" i="8"/>
  <c r="AM260" i="8" s="1"/>
  <c r="AN260" i="8" s="1"/>
  <c r="AO260" i="8" s="1"/>
  <c r="O578" i="8"/>
  <c r="O591" i="8" s="1"/>
  <c r="O264" i="8"/>
  <c r="O266" i="8" s="1"/>
  <c r="O547" i="8" s="1"/>
  <c r="P243" i="8"/>
  <c r="P264" i="8" s="1"/>
  <c r="BD304" i="8"/>
  <c r="BE304" i="8" s="1"/>
  <c r="BF304" i="8" s="1"/>
  <c r="BG304" i="8" s="1"/>
  <c r="BH304" i="8" s="1"/>
  <c r="BI304" i="8" s="1"/>
  <c r="BJ304" i="8" s="1"/>
  <c r="BK304" i="8" s="1"/>
  <c r="BL304" i="8" s="1"/>
  <c r="BM304" i="8" s="1"/>
  <c r="BN304" i="8" s="1"/>
  <c r="BO304" i="8" s="1"/>
  <c r="BP304" i="8" s="1"/>
  <c r="AW411" i="8"/>
  <c r="AX411" i="8" s="1"/>
  <c r="AY411" i="8" s="1"/>
  <c r="AZ411" i="8" s="1"/>
  <c r="BA411" i="8" s="1"/>
  <c r="BB411" i="8" s="1"/>
  <c r="BC411" i="8" s="1"/>
  <c r="BD411" i="8" s="1"/>
  <c r="BE411" i="8" s="1"/>
  <c r="BF411" i="8" s="1"/>
  <c r="BG411" i="8" s="1"/>
  <c r="BH411" i="8" s="1"/>
  <c r="BI411" i="8" s="1"/>
  <c r="BJ411" i="8" s="1"/>
  <c r="BK411" i="8" s="1"/>
  <c r="BL411" i="8" s="1"/>
  <c r="BM411" i="8" s="1"/>
  <c r="BN411" i="8" s="1"/>
  <c r="BO411" i="8" s="1"/>
  <c r="BP411" i="8" s="1"/>
  <c r="AU361" i="8"/>
  <c r="AV361" i="8" s="1"/>
  <c r="AW361" i="8" s="1"/>
  <c r="AX361" i="8" s="1"/>
  <c r="AY361" i="8" s="1"/>
  <c r="AZ361" i="8" s="1"/>
  <c r="BA361" i="8" s="1"/>
  <c r="BB361" i="8" s="1"/>
  <c r="BC361" i="8" s="1"/>
  <c r="BD361" i="8" s="1"/>
  <c r="BE361" i="8" s="1"/>
  <c r="BF361" i="8" s="1"/>
  <c r="BG361" i="8" s="1"/>
  <c r="BH361" i="8" s="1"/>
  <c r="BI361" i="8" s="1"/>
  <c r="BJ361" i="8" s="1"/>
  <c r="BK361" i="8" s="1"/>
  <c r="BL361" i="8" s="1"/>
  <c r="BM361" i="8" s="1"/>
  <c r="BN361" i="8" s="1"/>
  <c r="BO361" i="8" s="1"/>
  <c r="BP361" i="8" s="1"/>
  <c r="AZ53" i="8"/>
  <c r="BA53" i="8" s="1"/>
  <c r="BB53" i="8" s="1"/>
  <c r="BC53" i="8" s="1"/>
  <c r="BD53" i="8" s="1"/>
  <c r="BE53" i="8" s="1"/>
  <c r="BF53" i="8" s="1"/>
  <c r="BG53" i="8" s="1"/>
  <c r="V344" i="8"/>
  <c r="U364" i="8"/>
  <c r="U366" i="8" s="1"/>
  <c r="U549" i="8" s="1"/>
  <c r="U563" i="8" s="1"/>
  <c r="BF309" i="8"/>
  <c r="BG309" i="8" s="1"/>
  <c r="BH309" i="8" s="1"/>
  <c r="BI309" i="8" s="1"/>
  <c r="BJ309" i="8" s="1"/>
  <c r="BK309" i="8" s="1"/>
  <c r="BL309" i="8" s="1"/>
  <c r="BM309" i="8" s="1"/>
  <c r="BN309" i="8" s="1"/>
  <c r="BO309" i="8" s="1"/>
  <c r="BP309" i="8" s="1"/>
  <c r="AL456" i="8"/>
  <c r="AM456" i="8" s="1"/>
  <c r="AN456" i="8" s="1"/>
  <c r="AO456" i="8" s="1"/>
  <c r="AO302" i="8"/>
  <c r="AP302" i="8" s="1"/>
  <c r="AQ302" i="8" s="1"/>
  <c r="AR302" i="8" s="1"/>
  <c r="AS302" i="8" s="1"/>
  <c r="AT302" i="8" s="1"/>
  <c r="AU302" i="8" s="1"/>
  <c r="AV302" i="8" s="1"/>
  <c r="AW302" i="8" s="1"/>
  <c r="AX302" i="8" s="1"/>
  <c r="AY302" i="8" s="1"/>
  <c r="AZ302" i="8" s="1"/>
  <c r="BA302" i="8" s="1"/>
  <c r="BB302" i="8" s="1"/>
  <c r="BC302" i="8" s="1"/>
  <c r="BD302" i="8" s="1"/>
  <c r="BE302" i="8" s="1"/>
  <c r="BF302" i="8" s="1"/>
  <c r="BG302" i="8" s="1"/>
  <c r="BH302" i="8" s="1"/>
  <c r="BI302" i="8" s="1"/>
  <c r="BJ302" i="8" s="1"/>
  <c r="BK302" i="8" s="1"/>
  <c r="BL302" i="8" s="1"/>
  <c r="BM302" i="8" s="1"/>
  <c r="BN302" i="8" s="1"/>
  <c r="BO302" i="8" s="1"/>
  <c r="BP302" i="8" s="1"/>
  <c r="Z352" i="8"/>
  <c r="AA352" i="8" s="1"/>
  <c r="K8" i="8"/>
  <c r="AW108" i="8"/>
  <c r="AX108" i="8" s="1"/>
  <c r="AY108" i="8" s="1"/>
  <c r="AZ108" i="8" s="1"/>
  <c r="BA108" i="8" s="1"/>
  <c r="BB108" i="8" s="1"/>
  <c r="BC108" i="8" s="1"/>
  <c r="BD108" i="8" s="1"/>
  <c r="BE108" i="8" s="1"/>
  <c r="BF108" i="8" s="1"/>
  <c r="BG108" i="8" s="1"/>
  <c r="BH108" i="8" s="1"/>
  <c r="BI108" i="8" s="1"/>
  <c r="BJ108" i="8" s="1"/>
  <c r="BK108" i="8" s="1"/>
  <c r="BL108" i="8" s="1"/>
  <c r="BM108" i="8" s="1"/>
  <c r="BN108" i="8" s="1"/>
  <c r="BO108" i="8" s="1"/>
  <c r="BP108" i="8" s="1"/>
  <c r="AS41" i="8"/>
  <c r="AT41" i="8" s="1"/>
  <c r="AU41" i="8" s="1"/>
  <c r="AV41" i="8" s="1"/>
  <c r="AW41" i="8" s="1"/>
  <c r="AX41" i="8" s="1"/>
  <c r="AY41" i="8" s="1"/>
  <c r="AZ41" i="8" s="1"/>
  <c r="AO356" i="8"/>
  <c r="AP356" i="8" s="1"/>
  <c r="AQ401" i="8"/>
  <c r="AR401" i="8" s="1"/>
  <c r="AS401" i="8" s="1"/>
  <c r="AT401" i="8" s="1"/>
  <c r="AU401" i="8" s="1"/>
  <c r="AV401" i="8" s="1"/>
  <c r="AW401" i="8" s="1"/>
  <c r="AX401" i="8" s="1"/>
  <c r="AY401" i="8" s="1"/>
  <c r="AZ401" i="8" s="1"/>
  <c r="BA401" i="8" s="1"/>
  <c r="BB401" i="8" s="1"/>
  <c r="BC401" i="8" s="1"/>
  <c r="BD401" i="8" s="1"/>
  <c r="BE401" i="8" s="1"/>
  <c r="BF401" i="8" s="1"/>
  <c r="BG401" i="8" s="1"/>
  <c r="BH401" i="8" s="1"/>
  <c r="BI401" i="8" s="1"/>
  <c r="BJ401" i="8" s="1"/>
  <c r="BK401" i="8" s="1"/>
  <c r="BL401" i="8" s="1"/>
  <c r="BM401" i="8" s="1"/>
  <c r="BN401" i="8" s="1"/>
  <c r="BO401" i="8" s="1"/>
  <c r="BP401" i="8" s="1"/>
  <c r="AK409" i="8"/>
  <c r="AL409" i="8" s="1"/>
  <c r="AM409" i="8" s="1"/>
  <c r="AN409" i="8" s="1"/>
  <c r="AO409" i="8" s="1"/>
  <c r="AP409" i="8" s="1"/>
  <c r="AQ409" i="8" s="1"/>
  <c r="AR409" i="8" s="1"/>
  <c r="AS409" i="8" s="1"/>
  <c r="AT409" i="8" s="1"/>
  <c r="AU409" i="8" s="1"/>
  <c r="AV409" i="8" s="1"/>
  <c r="AW409" i="8" s="1"/>
  <c r="AX409" i="8" s="1"/>
  <c r="AY409" i="8" s="1"/>
  <c r="AZ409" i="8" s="1"/>
  <c r="BA409" i="8" s="1"/>
  <c r="BB409" i="8" s="1"/>
  <c r="BC409" i="8" s="1"/>
  <c r="BD409" i="8" s="1"/>
  <c r="BE409" i="8" s="1"/>
  <c r="BF409" i="8" s="1"/>
  <c r="BG409" i="8" s="1"/>
  <c r="BH409" i="8" s="1"/>
  <c r="BI409" i="8" s="1"/>
  <c r="BJ409" i="8" s="1"/>
  <c r="BK409" i="8" s="1"/>
  <c r="BL409" i="8" s="1"/>
  <c r="BM409" i="8" s="1"/>
  <c r="BN409" i="8" s="1"/>
  <c r="BO409" i="8" s="1"/>
  <c r="BP409" i="8" s="1"/>
  <c r="AL103" i="8"/>
  <c r="AM103" i="8" s="1"/>
  <c r="AN103" i="8" s="1"/>
  <c r="AO103" i="8" s="1"/>
  <c r="AP103" i="8" s="1"/>
  <c r="AQ103" i="8" s="1"/>
  <c r="AR103" i="8" s="1"/>
  <c r="AS103" i="8" s="1"/>
  <c r="AT103" i="8" s="1"/>
  <c r="AU103" i="8" s="1"/>
  <c r="AV103" i="8" s="1"/>
  <c r="AW103" i="8" s="1"/>
  <c r="AX103" i="8" s="1"/>
  <c r="AY103" i="8" s="1"/>
  <c r="AZ103" i="8" s="1"/>
  <c r="BA103" i="8" s="1"/>
  <c r="BB103" i="8" s="1"/>
  <c r="BC103" i="8" s="1"/>
  <c r="BD103" i="8" s="1"/>
  <c r="BE103" i="8" s="1"/>
  <c r="BF103" i="8" s="1"/>
  <c r="BG103" i="8" s="1"/>
  <c r="BH103" i="8" s="1"/>
  <c r="BI103" i="8" s="1"/>
  <c r="BJ103" i="8" s="1"/>
  <c r="BK103" i="8" s="1"/>
  <c r="BL103" i="8" s="1"/>
  <c r="BM103" i="8" s="1"/>
  <c r="BN103" i="8" s="1"/>
  <c r="BO103" i="8" s="1"/>
  <c r="BP103" i="8" s="1"/>
  <c r="AI504" i="8"/>
  <c r="AJ504" i="8" s="1"/>
  <c r="AK504" i="8" s="1"/>
  <c r="AL504" i="8" s="1"/>
  <c r="AM504" i="8" s="1"/>
  <c r="AN504" i="8" s="1"/>
  <c r="AO504" i="8" s="1"/>
  <c r="AP504" i="8" s="1"/>
  <c r="AQ504" i="8" s="1"/>
  <c r="AR504" i="8" s="1"/>
  <c r="AS504" i="8" s="1"/>
  <c r="AT504" i="8" s="1"/>
  <c r="AU504" i="8" s="1"/>
  <c r="AV504" i="8" s="1"/>
  <c r="AW504" i="8" s="1"/>
  <c r="AX504" i="8" s="1"/>
  <c r="AY504" i="8" s="1"/>
  <c r="AZ504" i="8" s="1"/>
  <c r="BA504" i="8" s="1"/>
  <c r="BB504" i="8" s="1"/>
  <c r="BC504" i="8" s="1"/>
  <c r="BD504" i="8" s="1"/>
  <c r="BE504" i="8" s="1"/>
  <c r="BF504" i="8" s="1"/>
  <c r="BG504" i="8" s="1"/>
  <c r="BH504" i="8" s="1"/>
  <c r="BI504" i="8" s="1"/>
  <c r="BJ504" i="8" s="1"/>
  <c r="BK504" i="8" s="1"/>
  <c r="BL504" i="8" s="1"/>
  <c r="BM504" i="8" s="1"/>
  <c r="BN504" i="8" s="1"/>
  <c r="BO504" i="8" s="1"/>
  <c r="BP504" i="8" s="1"/>
  <c r="AJ357" i="8"/>
  <c r="AK357" i="8" s="1"/>
  <c r="AL357" i="8" s="1"/>
  <c r="AM357" i="8" s="1"/>
  <c r="AN357" i="8" s="1"/>
  <c r="AO357" i="8" s="1"/>
  <c r="AP357" i="8" s="1"/>
  <c r="AG353" i="8"/>
  <c r="AH353" i="8" s="1"/>
  <c r="AI353" i="8" s="1"/>
  <c r="AJ353" i="8" s="1"/>
  <c r="AK353" i="8" s="1"/>
  <c r="AL353" i="8" s="1"/>
  <c r="AM353" i="8" s="1"/>
  <c r="AN353" i="8" s="1"/>
  <c r="AO353" i="8" s="1"/>
  <c r="AP353" i="8" s="1"/>
  <c r="AQ353" i="8" s="1"/>
  <c r="AR353" i="8" s="1"/>
  <c r="AS353" i="8" s="1"/>
  <c r="AT353" i="8" s="1"/>
  <c r="AU353" i="8" s="1"/>
  <c r="AV353" i="8" s="1"/>
  <c r="AW353" i="8" s="1"/>
  <c r="AX353" i="8" s="1"/>
  <c r="AY353" i="8" s="1"/>
  <c r="AZ353" i="8" s="1"/>
  <c r="BA353" i="8" s="1"/>
  <c r="BB353" i="8" s="1"/>
  <c r="BC353" i="8" s="1"/>
  <c r="BD353" i="8" s="1"/>
  <c r="BE353" i="8" s="1"/>
  <c r="BF353" i="8" s="1"/>
  <c r="BG353" i="8" s="1"/>
  <c r="BH353" i="8" s="1"/>
  <c r="BI353" i="8" s="1"/>
  <c r="BJ353" i="8" s="1"/>
  <c r="BK353" i="8" s="1"/>
  <c r="BL353" i="8" s="1"/>
  <c r="BM353" i="8" s="1"/>
  <c r="BN353" i="8" s="1"/>
  <c r="BO353" i="8" s="1"/>
  <c r="BP353" i="8" s="1"/>
  <c r="AG99" i="8"/>
  <c r="AH99" i="8" s="1"/>
  <c r="AI99" i="8" s="1"/>
  <c r="AJ99" i="8" s="1"/>
  <c r="AK99" i="8" s="1"/>
  <c r="AL99" i="8" s="1"/>
  <c r="AM99" i="8" s="1"/>
  <c r="AN99" i="8" s="1"/>
  <c r="AG38" i="8"/>
  <c r="AG59" i="8" s="1"/>
  <c r="AF59" i="8"/>
  <c r="AF68" i="8" s="1"/>
  <c r="AF574" i="8"/>
  <c r="AF587" i="8" s="1"/>
  <c r="AF153" i="8"/>
  <c r="AW498" i="8"/>
  <c r="AX498" i="8" s="1"/>
  <c r="AY498" i="8" s="1"/>
  <c r="AZ498" i="8" s="1"/>
  <c r="BA498" i="8" s="1"/>
  <c r="BB498" i="8" s="1"/>
  <c r="BC498" i="8" s="1"/>
  <c r="BD498" i="8" s="1"/>
  <c r="BE498" i="8" s="1"/>
  <c r="BF498" i="8" s="1"/>
  <c r="BG498" i="8" s="1"/>
  <c r="BH498" i="8" s="1"/>
  <c r="BI498" i="8" s="1"/>
  <c r="BJ498" i="8" s="1"/>
  <c r="BK498" i="8" s="1"/>
  <c r="BL498" i="8" s="1"/>
  <c r="BM498" i="8" s="1"/>
  <c r="BN498" i="8" s="1"/>
  <c r="BO498" i="8" s="1"/>
  <c r="BP498" i="8" s="1"/>
  <c r="AR158" i="8"/>
  <c r="AS158" i="8" s="1"/>
  <c r="AT158" i="8" s="1"/>
  <c r="AU158" i="8" s="1"/>
  <c r="AV158" i="8" s="1"/>
  <c r="AW158" i="8" s="1"/>
  <c r="AX158" i="8" s="1"/>
  <c r="AY158" i="8" s="1"/>
  <c r="AZ158" i="8" s="1"/>
  <c r="BA158" i="8" s="1"/>
  <c r="BB158" i="8" s="1"/>
  <c r="BC158" i="8" s="1"/>
  <c r="BD158" i="8" s="1"/>
  <c r="BE158" i="8" s="1"/>
  <c r="BF158" i="8" s="1"/>
  <c r="BG158" i="8" s="1"/>
  <c r="BH158" i="8" s="1"/>
  <c r="BI158" i="8" s="1"/>
  <c r="BJ158" i="8" s="1"/>
  <c r="BK158" i="8" s="1"/>
  <c r="BL158" i="8" s="1"/>
  <c r="BM158" i="8" s="1"/>
  <c r="BN158" i="8" s="1"/>
  <c r="BO158" i="8" s="1"/>
  <c r="BP158" i="8" s="1"/>
  <c r="K368" i="8"/>
  <c r="L367" i="8"/>
  <c r="AS209" i="8"/>
  <c r="AT209" i="8" s="1"/>
  <c r="AU209" i="8" s="1"/>
  <c r="AV209" i="8" s="1"/>
  <c r="AW209" i="8" s="1"/>
  <c r="AX209" i="8" s="1"/>
  <c r="AY209" i="8" s="1"/>
  <c r="AZ209" i="8" s="1"/>
  <c r="BA209" i="8" s="1"/>
  <c r="BB209" i="8" s="1"/>
  <c r="BC209" i="8" s="1"/>
  <c r="BD209" i="8" s="1"/>
  <c r="BE209" i="8" s="1"/>
  <c r="BF209" i="8" s="1"/>
  <c r="BG209" i="8" s="1"/>
  <c r="BH209" i="8" s="1"/>
  <c r="BI209" i="8" s="1"/>
  <c r="BJ209" i="8" s="1"/>
  <c r="BK209" i="8" s="1"/>
  <c r="BL209" i="8" s="1"/>
  <c r="BM209" i="8" s="1"/>
  <c r="BN209" i="8" s="1"/>
  <c r="BO209" i="8" s="1"/>
  <c r="BP209" i="8" s="1"/>
  <c r="AG150" i="8"/>
  <c r="AH150" i="8" s="1"/>
  <c r="AI150" i="8" s="1"/>
  <c r="AJ150" i="8" s="1"/>
  <c r="AK150" i="8" s="1"/>
  <c r="AL150" i="8" s="1"/>
  <c r="AM150" i="8" s="1"/>
  <c r="AN150" i="8" s="1"/>
  <c r="AO150" i="8" s="1"/>
  <c r="AP150" i="8" s="1"/>
  <c r="AQ150" i="8" s="1"/>
  <c r="AR150" i="8" s="1"/>
  <c r="AS150" i="8" s="1"/>
  <c r="AT150" i="8" s="1"/>
  <c r="AU150" i="8" s="1"/>
  <c r="AV150" i="8" s="1"/>
  <c r="AW150" i="8" s="1"/>
  <c r="AX150" i="8" s="1"/>
  <c r="AY150" i="8" s="1"/>
  <c r="AZ150" i="8" s="1"/>
  <c r="BA150" i="8" s="1"/>
  <c r="BB150" i="8" s="1"/>
  <c r="BC150" i="8" s="1"/>
  <c r="BD150" i="8" s="1"/>
  <c r="BE150" i="8" s="1"/>
  <c r="BF150" i="8" s="1"/>
  <c r="BG150" i="8" s="1"/>
  <c r="BH150" i="8" s="1"/>
  <c r="BI150" i="8" s="1"/>
  <c r="BJ150" i="8" s="1"/>
  <c r="BK150" i="8" s="1"/>
  <c r="BL150" i="8" s="1"/>
  <c r="BM150" i="8" s="1"/>
  <c r="BN150" i="8" s="1"/>
  <c r="BO150" i="8" s="1"/>
  <c r="BP150" i="8" s="1"/>
  <c r="AW358" i="8"/>
  <c r="AX358" i="8" s="1"/>
  <c r="AY358" i="8" s="1"/>
  <c r="AZ358" i="8" s="1"/>
  <c r="BA358" i="8" s="1"/>
  <c r="BB358" i="8" s="1"/>
  <c r="BC358" i="8" s="1"/>
  <c r="BD358" i="8" s="1"/>
  <c r="BE358" i="8" s="1"/>
  <c r="BF358" i="8" s="1"/>
  <c r="BG358" i="8" s="1"/>
  <c r="BH358" i="8" s="1"/>
  <c r="BI358" i="8" s="1"/>
  <c r="BJ358" i="8" s="1"/>
  <c r="BK358" i="8" s="1"/>
  <c r="BL358" i="8" s="1"/>
  <c r="BM358" i="8" s="1"/>
  <c r="BN358" i="8" s="1"/>
  <c r="BO358" i="8" s="1"/>
  <c r="BP358" i="8" s="1"/>
  <c r="AC347" i="8"/>
  <c r="AD347" i="8" s="1"/>
  <c r="AE347" i="8" s="1"/>
  <c r="AF347" i="8" s="1"/>
  <c r="AG347" i="8" s="1"/>
  <c r="AH347" i="8" s="1"/>
  <c r="AI347" i="8" s="1"/>
  <c r="AJ347" i="8" s="1"/>
  <c r="AK347" i="8" s="1"/>
  <c r="AL347" i="8" s="1"/>
  <c r="AM347" i="8" s="1"/>
  <c r="AN347" i="8" s="1"/>
  <c r="AO347" i="8" s="1"/>
  <c r="AP347" i="8" s="1"/>
  <c r="AQ347" i="8" s="1"/>
  <c r="AR347" i="8" s="1"/>
  <c r="AS347" i="8" s="1"/>
  <c r="AT347" i="8" s="1"/>
  <c r="AU347" i="8" s="1"/>
  <c r="AV347" i="8" s="1"/>
  <c r="AW347" i="8" s="1"/>
  <c r="AX347" i="8" s="1"/>
  <c r="AY347" i="8" s="1"/>
  <c r="AZ347" i="8" s="1"/>
  <c r="BA347" i="8" s="1"/>
  <c r="BB347" i="8" s="1"/>
  <c r="BC347" i="8" s="1"/>
  <c r="BD347" i="8" s="1"/>
  <c r="BE347" i="8" s="1"/>
  <c r="BF347" i="8" s="1"/>
  <c r="BG347" i="8" s="1"/>
  <c r="BH347" i="8" s="1"/>
  <c r="BI347" i="8" s="1"/>
  <c r="BJ347" i="8" s="1"/>
  <c r="BK347" i="8" s="1"/>
  <c r="BL347" i="8" s="1"/>
  <c r="BM347" i="8" s="1"/>
  <c r="BN347" i="8" s="1"/>
  <c r="BO347" i="8" s="1"/>
  <c r="BP347" i="8" s="1"/>
  <c r="AL400" i="8"/>
  <c r="AM400" i="8" s="1"/>
  <c r="AN400" i="8" s="1"/>
  <c r="AO400" i="8" s="1"/>
  <c r="AP400" i="8" s="1"/>
  <c r="AQ400" i="8" s="1"/>
  <c r="AR400" i="8" s="1"/>
  <c r="AS400" i="8" s="1"/>
  <c r="AT400" i="8" s="1"/>
  <c r="AU400" i="8" s="1"/>
  <c r="AV400" i="8" s="1"/>
  <c r="AW400" i="8" s="1"/>
  <c r="AX400" i="8" s="1"/>
  <c r="AY400" i="8" s="1"/>
  <c r="AZ400" i="8" s="1"/>
  <c r="BA400" i="8" s="1"/>
  <c r="BB400" i="8" s="1"/>
  <c r="BC400" i="8" s="1"/>
  <c r="BD400" i="8" s="1"/>
  <c r="BE400" i="8" s="1"/>
  <c r="BF400" i="8" s="1"/>
  <c r="BG400" i="8" s="1"/>
  <c r="BH400" i="8" s="1"/>
  <c r="BI400" i="8" s="1"/>
  <c r="BJ400" i="8" s="1"/>
  <c r="BK400" i="8" s="1"/>
  <c r="BL400" i="8" s="1"/>
  <c r="BM400" i="8" s="1"/>
  <c r="BN400" i="8" s="1"/>
  <c r="BO400" i="8" s="1"/>
  <c r="BP400" i="8" s="1"/>
  <c r="BC458" i="8"/>
  <c r="BD458" i="8" s="1"/>
  <c r="BE458" i="8" s="1"/>
  <c r="BF458" i="8" s="1"/>
  <c r="BG458" i="8" s="1"/>
  <c r="BH458" i="8" s="1"/>
  <c r="BI458" i="8" s="1"/>
  <c r="BJ458" i="8" s="1"/>
  <c r="BK458" i="8" s="1"/>
  <c r="BL458" i="8" s="1"/>
  <c r="BM458" i="8" s="1"/>
  <c r="BN458" i="8" s="1"/>
  <c r="BO458" i="8" s="1"/>
  <c r="BP458" i="8" s="1"/>
  <c r="BI47" i="8"/>
  <c r="BJ47" i="8" s="1"/>
  <c r="BK47" i="8" s="1"/>
  <c r="BL47" i="8" s="1"/>
  <c r="BM47" i="8" s="1"/>
  <c r="BN47" i="8" s="1"/>
  <c r="BO47" i="8" s="1"/>
  <c r="BP47" i="8" s="1"/>
  <c r="AX212" i="8"/>
  <c r="AY212" i="8" s="1"/>
  <c r="AZ212" i="8" s="1"/>
  <c r="BA212" i="8" s="1"/>
  <c r="AK507" i="8"/>
  <c r="BF210" i="8"/>
  <c r="BG210" i="8" s="1"/>
  <c r="BH210" i="8" s="1"/>
  <c r="BI210" i="8" s="1"/>
  <c r="BJ210" i="8" s="1"/>
  <c r="BK210" i="8" s="1"/>
  <c r="BL210" i="8" s="1"/>
  <c r="BM210" i="8" s="1"/>
  <c r="BN210" i="8" s="1"/>
  <c r="BO210" i="8" s="1"/>
  <c r="BP210" i="8" s="1"/>
  <c r="V295" i="8"/>
  <c r="W295" i="8" s="1"/>
  <c r="AU50" i="8"/>
  <c r="AV50" i="8" s="1"/>
  <c r="V448" i="8"/>
  <c r="W448" i="8" s="1"/>
  <c r="X448" i="8" s="1"/>
  <c r="Y448" i="8" s="1"/>
  <c r="Z448" i="8" s="1"/>
  <c r="AA448" i="8" s="1"/>
  <c r="AB448" i="8" s="1"/>
  <c r="AC448" i="8" s="1"/>
  <c r="AD448" i="8" s="1"/>
  <c r="AE448" i="8" s="1"/>
  <c r="AF448" i="8" s="1"/>
  <c r="AG448" i="8" s="1"/>
  <c r="AH448" i="8" s="1"/>
  <c r="AI448" i="8" s="1"/>
  <c r="AJ448" i="8" s="1"/>
  <c r="AK448" i="8" s="1"/>
  <c r="AL448" i="8" s="1"/>
  <c r="AM448" i="8" s="1"/>
  <c r="AN448" i="8" s="1"/>
  <c r="AO448" i="8" s="1"/>
  <c r="AP448" i="8" s="1"/>
  <c r="AQ448" i="8" s="1"/>
  <c r="AR448" i="8" s="1"/>
  <c r="AS448" i="8" s="1"/>
  <c r="AT448" i="8" s="1"/>
  <c r="AU448" i="8" s="1"/>
  <c r="AV448" i="8" s="1"/>
  <c r="AW448" i="8" s="1"/>
  <c r="AX448" i="8" s="1"/>
  <c r="AY448" i="8" s="1"/>
  <c r="AZ448" i="8" s="1"/>
  <c r="BA448" i="8" s="1"/>
  <c r="BB448" i="8" s="1"/>
  <c r="BC448" i="8" s="1"/>
  <c r="BD448" i="8" s="1"/>
  <c r="BE448" i="8" s="1"/>
  <c r="BF448" i="8" s="1"/>
  <c r="BG448" i="8" s="1"/>
  <c r="BH448" i="8" s="1"/>
  <c r="BI448" i="8" s="1"/>
  <c r="BJ448" i="8" s="1"/>
  <c r="BK448" i="8" s="1"/>
  <c r="BL448" i="8" s="1"/>
  <c r="BM448" i="8" s="1"/>
  <c r="BN448" i="8" s="1"/>
  <c r="BO448" i="8" s="1"/>
  <c r="BP448" i="8" s="1"/>
  <c r="AM460" i="8"/>
  <c r="AN460" i="8" s="1"/>
  <c r="AO460" i="8" s="1"/>
  <c r="AP460" i="8" s="1"/>
  <c r="AQ460" i="8" s="1"/>
  <c r="AR460" i="8" s="1"/>
  <c r="AS460" i="8" s="1"/>
  <c r="AT460" i="8" s="1"/>
  <c r="AU460" i="8" s="1"/>
  <c r="AV460" i="8" s="1"/>
  <c r="AW460" i="8" s="1"/>
  <c r="AX460" i="8" s="1"/>
  <c r="AY460" i="8" s="1"/>
  <c r="AZ460" i="8" s="1"/>
  <c r="BA460" i="8" s="1"/>
  <c r="BB460" i="8" s="1"/>
  <c r="BC460" i="8" s="1"/>
  <c r="BD460" i="8" s="1"/>
  <c r="BE460" i="8" s="1"/>
  <c r="BF460" i="8" s="1"/>
  <c r="BG460" i="8" s="1"/>
  <c r="BH460" i="8" s="1"/>
  <c r="BI460" i="8" s="1"/>
  <c r="BJ460" i="8" s="1"/>
  <c r="BK460" i="8" s="1"/>
  <c r="BL460" i="8" s="1"/>
  <c r="BM460" i="8" s="1"/>
  <c r="BN460" i="8" s="1"/>
  <c r="BO460" i="8" s="1"/>
  <c r="BP460" i="8" s="1"/>
  <c r="AK43" i="8"/>
  <c r="AL43" i="8" s="1"/>
  <c r="AM43" i="8" s="1"/>
  <c r="AN43" i="8" s="1"/>
  <c r="AO43" i="8" s="1"/>
  <c r="AP43" i="8" s="1"/>
  <c r="AQ43" i="8" s="1"/>
  <c r="AR43" i="8" s="1"/>
  <c r="AS43" i="8" s="1"/>
  <c r="AT43" i="8" s="1"/>
  <c r="AU43" i="8" s="1"/>
  <c r="AV43" i="8" s="1"/>
  <c r="AW43" i="8" s="1"/>
  <c r="AX43" i="8" s="1"/>
  <c r="AY43" i="8" s="1"/>
  <c r="AZ43" i="8" s="1"/>
  <c r="BA43" i="8" s="1"/>
  <c r="BB43" i="8" s="1"/>
  <c r="BC43" i="8" s="1"/>
  <c r="BD43" i="8" s="1"/>
  <c r="BE43" i="8" s="1"/>
  <c r="BF43" i="8" s="1"/>
  <c r="BG43" i="8" s="1"/>
  <c r="BH43" i="8" s="1"/>
  <c r="BI43" i="8" s="1"/>
  <c r="BJ43" i="8" s="1"/>
  <c r="BK43" i="8" s="1"/>
  <c r="BL43" i="8" s="1"/>
  <c r="BM43" i="8" s="1"/>
  <c r="BN43" i="8" s="1"/>
  <c r="BO43" i="8" s="1"/>
  <c r="BP43" i="8" s="1"/>
  <c r="BB212" i="8"/>
  <c r="BC212" i="8" s="1"/>
  <c r="BD212" i="8" s="1"/>
  <c r="BE212" i="8" s="1"/>
  <c r="BF212" i="8" s="1"/>
  <c r="BG212" i="8" s="1"/>
  <c r="BH212" i="8" s="1"/>
  <c r="BI212" i="8" s="1"/>
  <c r="BJ212" i="8" s="1"/>
  <c r="BK212" i="8" s="1"/>
  <c r="BL212" i="8" s="1"/>
  <c r="BM212" i="8" s="1"/>
  <c r="BN212" i="8" s="1"/>
  <c r="BO212" i="8" s="1"/>
  <c r="BP212" i="8" s="1"/>
  <c r="Y147" i="8"/>
  <c r="Z147" i="8" s="1"/>
  <c r="AA147" i="8" s="1"/>
  <c r="AB147" i="8" s="1"/>
  <c r="AC147" i="8" s="1"/>
  <c r="AD147" i="8" s="1"/>
  <c r="AE147" i="8" s="1"/>
  <c r="AF147" i="8" s="1"/>
  <c r="AG147" i="8" s="1"/>
  <c r="AH147" i="8" s="1"/>
  <c r="AI147" i="8" s="1"/>
  <c r="AJ147" i="8" s="1"/>
  <c r="AK147" i="8" s="1"/>
  <c r="AL147" i="8" s="1"/>
  <c r="AM147" i="8" s="1"/>
  <c r="AN147" i="8" s="1"/>
  <c r="AO147" i="8" s="1"/>
  <c r="AP147" i="8" s="1"/>
  <c r="AQ147" i="8" s="1"/>
  <c r="AR147" i="8" s="1"/>
  <c r="AS147" i="8" s="1"/>
  <c r="AT147" i="8" s="1"/>
  <c r="AU147" i="8" s="1"/>
  <c r="AV147" i="8" s="1"/>
  <c r="AW147" i="8" s="1"/>
  <c r="AX147" i="8" s="1"/>
  <c r="AY147" i="8" s="1"/>
  <c r="AZ147" i="8" s="1"/>
  <c r="BA147" i="8" s="1"/>
  <c r="BB147" i="8" s="1"/>
  <c r="BC147" i="8" s="1"/>
  <c r="BD147" i="8" s="1"/>
  <c r="BE147" i="8" s="1"/>
  <c r="BF147" i="8" s="1"/>
  <c r="BG147" i="8" s="1"/>
  <c r="BH147" i="8" s="1"/>
  <c r="BI147" i="8" s="1"/>
  <c r="BJ147" i="8" s="1"/>
  <c r="BK147" i="8" s="1"/>
  <c r="BL147" i="8" s="1"/>
  <c r="BM147" i="8" s="1"/>
  <c r="BN147" i="8" s="1"/>
  <c r="BO147" i="8" s="1"/>
  <c r="BP147" i="8" s="1"/>
  <c r="BP40" i="8"/>
  <c r="AT159" i="8"/>
  <c r="AU159" i="8" s="1"/>
  <c r="AV159" i="8" s="1"/>
  <c r="AW159" i="8" s="1"/>
  <c r="AX159" i="8" s="1"/>
  <c r="AY159" i="8" s="1"/>
  <c r="AZ159" i="8" s="1"/>
  <c r="BA159" i="8" s="1"/>
  <c r="BB159" i="8" s="1"/>
  <c r="BC159" i="8" s="1"/>
  <c r="BD159" i="8" s="1"/>
  <c r="BE159" i="8" s="1"/>
  <c r="BF159" i="8" s="1"/>
  <c r="BG159" i="8" s="1"/>
  <c r="BH159" i="8" s="1"/>
  <c r="BI159" i="8" s="1"/>
  <c r="BJ159" i="8" s="1"/>
  <c r="BK159" i="8" s="1"/>
  <c r="BL159" i="8" s="1"/>
  <c r="BM159" i="8" s="1"/>
  <c r="BN159" i="8" s="1"/>
  <c r="BO159" i="8" s="1"/>
  <c r="BP159" i="8" s="1"/>
  <c r="L124" i="8"/>
  <c r="M123" i="8"/>
  <c r="AL95" i="8"/>
  <c r="AK463" i="8"/>
  <c r="AL463" i="8" s="1"/>
  <c r="AA453" i="8"/>
  <c r="W167" i="8"/>
  <c r="W169" i="8" s="1"/>
  <c r="W545" i="8" s="1"/>
  <c r="W559" i="8" s="1"/>
  <c r="K11" i="8"/>
  <c r="K14" i="8" s="1"/>
  <c r="K15" i="8" s="1"/>
  <c r="R394" i="8"/>
  <c r="S394" i="8" s="1"/>
  <c r="L171" i="8"/>
  <c r="M170" i="8"/>
  <c r="AB198" i="8"/>
  <c r="AC198" i="8" s="1"/>
  <c r="AD198" i="8" s="1"/>
  <c r="AE198" i="8" s="1"/>
  <c r="AF198" i="8" s="1"/>
  <c r="AG198" i="8" s="1"/>
  <c r="AH198" i="8" s="1"/>
  <c r="AI198" i="8" s="1"/>
  <c r="AJ198" i="8" s="1"/>
  <c r="AK198" i="8" s="1"/>
  <c r="AL198" i="8" s="1"/>
  <c r="AM198" i="8" s="1"/>
  <c r="AN198" i="8" s="1"/>
  <c r="AO198" i="8" s="1"/>
  <c r="AP198" i="8" s="1"/>
  <c r="AQ198" i="8" s="1"/>
  <c r="AR198" i="8" s="1"/>
  <c r="AS198" i="8" s="1"/>
  <c r="AT198" i="8" s="1"/>
  <c r="AU198" i="8" s="1"/>
  <c r="AV198" i="8" s="1"/>
  <c r="AW198" i="8" s="1"/>
  <c r="AX198" i="8" s="1"/>
  <c r="AY198" i="8" s="1"/>
  <c r="AZ198" i="8" s="1"/>
  <c r="BA198" i="8" s="1"/>
  <c r="BB198" i="8" s="1"/>
  <c r="BC198" i="8" s="1"/>
  <c r="BD198" i="8" s="1"/>
  <c r="BE198" i="8" s="1"/>
  <c r="BF198" i="8" s="1"/>
  <c r="BG198" i="8" s="1"/>
  <c r="BH198" i="8" s="1"/>
  <c r="BI198" i="8" s="1"/>
  <c r="BJ198" i="8" s="1"/>
  <c r="BK198" i="8" s="1"/>
  <c r="BL198" i="8" s="1"/>
  <c r="BM198" i="8" s="1"/>
  <c r="BN198" i="8" s="1"/>
  <c r="BO198" i="8" s="1"/>
  <c r="BP198" i="8" s="1"/>
  <c r="AM455" i="8"/>
  <c r="M266" i="8"/>
  <c r="M547" i="8" s="1"/>
  <c r="M561" i="8" s="1"/>
  <c r="AL407" i="8"/>
  <c r="AM407" i="8" s="1"/>
  <c r="AN407" i="8" s="1"/>
  <c r="AO407" i="8" s="1"/>
  <c r="AP407" i="8" s="1"/>
  <c r="AQ407" i="8" s="1"/>
  <c r="AR407" i="8" s="1"/>
  <c r="AS407" i="8" s="1"/>
  <c r="N266" i="8"/>
  <c r="N547" i="8" s="1"/>
  <c r="N561" i="8" s="1"/>
  <c r="AM44" i="8"/>
  <c r="AN44" i="8" s="1"/>
  <c r="AO44" i="8" s="1"/>
  <c r="AP44" i="8" s="1"/>
  <c r="W576" i="8"/>
  <c r="W589" i="8" s="1"/>
  <c r="W7" i="10" s="1"/>
  <c r="AK151" i="8"/>
  <c r="P578" i="8"/>
  <c r="P591" i="8" s="1"/>
  <c r="BH53" i="8"/>
  <c r="BI53" i="8" s="1"/>
  <c r="BJ53" i="8" s="1"/>
  <c r="BK53" i="8" s="1"/>
  <c r="BL53" i="8" s="1"/>
  <c r="BM53" i="8" s="1"/>
  <c r="BN53" i="8" s="1"/>
  <c r="BO53" i="8" s="1"/>
  <c r="BP53" i="8" s="1"/>
  <c r="AQ461" i="8"/>
  <c r="AR461" i="8" s="1"/>
  <c r="AS461" i="8" s="1"/>
  <c r="AT461" i="8" s="1"/>
  <c r="AU461" i="8" s="1"/>
  <c r="AV461" i="8" s="1"/>
  <c r="AW461" i="8" s="1"/>
  <c r="AX461" i="8" s="1"/>
  <c r="AY461" i="8" s="1"/>
  <c r="AZ461" i="8" s="1"/>
  <c r="BA461" i="8" s="1"/>
  <c r="BB461" i="8" s="1"/>
  <c r="BC461" i="8" s="1"/>
  <c r="BD461" i="8" s="1"/>
  <c r="BE461" i="8" s="1"/>
  <c r="BF461" i="8" s="1"/>
  <c r="BG461" i="8" s="1"/>
  <c r="BH461" i="8" s="1"/>
  <c r="BI461" i="8" s="1"/>
  <c r="BJ461" i="8" s="1"/>
  <c r="BK461" i="8" s="1"/>
  <c r="BL461" i="8" s="1"/>
  <c r="BM461" i="8" s="1"/>
  <c r="BN461" i="8" s="1"/>
  <c r="BO461" i="8" s="1"/>
  <c r="BP461" i="8" s="1"/>
  <c r="Y350" i="8"/>
  <c r="Z350" i="8" s="1"/>
  <c r="AA350" i="8" s="1"/>
  <c r="AB350" i="8" s="1"/>
  <c r="AC350" i="8" s="1"/>
  <c r="AD350" i="8" s="1"/>
  <c r="AE350" i="8" s="1"/>
  <c r="AF350" i="8" s="1"/>
  <c r="AG350" i="8" s="1"/>
  <c r="AH350" i="8" s="1"/>
  <c r="AI350" i="8" s="1"/>
  <c r="AJ350" i="8" s="1"/>
  <c r="AK350" i="8" s="1"/>
  <c r="AL350" i="8" s="1"/>
  <c r="AM350" i="8" s="1"/>
  <c r="AN350" i="8" s="1"/>
  <c r="AO350" i="8" s="1"/>
  <c r="AP350" i="8" s="1"/>
  <c r="AQ350" i="8" s="1"/>
  <c r="AR350" i="8" s="1"/>
  <c r="AS350" i="8" s="1"/>
  <c r="AT350" i="8" s="1"/>
  <c r="AU350" i="8" s="1"/>
  <c r="AV350" i="8" s="1"/>
  <c r="AW350" i="8" s="1"/>
  <c r="AX350" i="8" s="1"/>
  <c r="AY350" i="8" s="1"/>
  <c r="AZ350" i="8" s="1"/>
  <c r="BA350" i="8" s="1"/>
  <c r="BB350" i="8" s="1"/>
  <c r="BC350" i="8" s="1"/>
  <c r="BD350" i="8" s="1"/>
  <c r="BE350" i="8" s="1"/>
  <c r="BF350" i="8" s="1"/>
  <c r="BG350" i="8" s="1"/>
  <c r="BH350" i="8" s="1"/>
  <c r="BI350" i="8" s="1"/>
  <c r="BJ350" i="8" s="1"/>
  <c r="BK350" i="8" s="1"/>
  <c r="BL350" i="8" s="1"/>
  <c r="BM350" i="8" s="1"/>
  <c r="BN350" i="8" s="1"/>
  <c r="BO350" i="8" s="1"/>
  <c r="BP350" i="8" s="1"/>
  <c r="K218" i="8"/>
  <c r="L217" i="8"/>
  <c r="AG100" i="8"/>
  <c r="AH100" i="8" s="1"/>
  <c r="AQ357" i="8"/>
  <c r="AR357" i="8" s="1"/>
  <c r="AS357" i="8" s="1"/>
  <c r="AT357" i="8" s="1"/>
  <c r="AU357" i="8" s="1"/>
  <c r="AV357" i="8" s="1"/>
  <c r="AW357" i="8" s="1"/>
  <c r="AX357" i="8" s="1"/>
  <c r="AY357" i="8" s="1"/>
  <c r="AZ357" i="8" s="1"/>
  <c r="BA357" i="8" s="1"/>
  <c r="BB357" i="8" s="1"/>
  <c r="BC357" i="8" s="1"/>
  <c r="BD357" i="8" s="1"/>
  <c r="BE357" i="8" s="1"/>
  <c r="BF357" i="8" s="1"/>
  <c r="BG357" i="8" s="1"/>
  <c r="BH357" i="8" s="1"/>
  <c r="BI357" i="8" s="1"/>
  <c r="BJ357" i="8" s="1"/>
  <c r="BK357" i="8" s="1"/>
  <c r="BL357" i="8" s="1"/>
  <c r="BM357" i="8" s="1"/>
  <c r="BN357" i="8" s="1"/>
  <c r="BO357" i="8" s="1"/>
  <c r="BP357" i="8" s="1"/>
  <c r="AO161" i="8"/>
  <c r="AU165" i="8"/>
  <c r="L266" i="8"/>
  <c r="L547" i="8" s="1"/>
  <c r="L561" i="8" s="1"/>
  <c r="L267" i="8"/>
  <c r="L268" i="8" s="1"/>
  <c r="Z449" i="8"/>
  <c r="AA449" i="8" s="1"/>
  <c r="AL451" i="8"/>
  <c r="AM451" i="8" s="1"/>
  <c r="AN451" i="8" s="1"/>
  <c r="AO451" i="8" s="1"/>
  <c r="AP451" i="8" s="1"/>
  <c r="AQ451" i="8" s="1"/>
  <c r="AR451" i="8" s="1"/>
  <c r="AS451" i="8" s="1"/>
  <c r="AT451" i="8" s="1"/>
  <c r="AU451" i="8" s="1"/>
  <c r="AV451" i="8" s="1"/>
  <c r="AW451" i="8" s="1"/>
  <c r="AX451" i="8" s="1"/>
  <c r="AY451" i="8" s="1"/>
  <c r="AZ451" i="8" s="1"/>
  <c r="BA451" i="8" s="1"/>
  <c r="BB451" i="8" s="1"/>
  <c r="BC451" i="8" s="1"/>
  <c r="BD451" i="8" s="1"/>
  <c r="BE451" i="8" s="1"/>
  <c r="BF451" i="8" s="1"/>
  <c r="BG451" i="8" s="1"/>
  <c r="BH451" i="8" s="1"/>
  <c r="BI451" i="8" s="1"/>
  <c r="BJ451" i="8" s="1"/>
  <c r="BK451" i="8" s="1"/>
  <c r="BL451" i="8" s="1"/>
  <c r="BM451" i="8" s="1"/>
  <c r="BN451" i="8" s="1"/>
  <c r="BO451" i="8" s="1"/>
  <c r="BP451" i="8" s="1"/>
  <c r="AI311" i="8"/>
  <c r="Z398" i="8"/>
  <c r="AA398" i="8" s="1"/>
  <c r="AB398" i="8" s="1"/>
  <c r="AC398" i="8" s="1"/>
  <c r="AD398" i="8" s="1"/>
  <c r="AE398" i="8" s="1"/>
  <c r="AF398" i="8" s="1"/>
  <c r="AG398" i="8" s="1"/>
  <c r="AH398" i="8" s="1"/>
  <c r="AI398" i="8" s="1"/>
  <c r="AJ398" i="8" s="1"/>
  <c r="AK398" i="8" s="1"/>
  <c r="AL398" i="8" s="1"/>
  <c r="AM398" i="8" s="1"/>
  <c r="AN398" i="8" s="1"/>
  <c r="AO398" i="8" s="1"/>
  <c r="AP398" i="8" s="1"/>
  <c r="AQ398" i="8" s="1"/>
  <c r="AR398" i="8" s="1"/>
  <c r="AS398" i="8" s="1"/>
  <c r="AT398" i="8" s="1"/>
  <c r="AU398" i="8" s="1"/>
  <c r="AV398" i="8" s="1"/>
  <c r="AW398" i="8" s="1"/>
  <c r="AX398" i="8" s="1"/>
  <c r="AY398" i="8" s="1"/>
  <c r="AZ398" i="8" s="1"/>
  <c r="BA398" i="8" s="1"/>
  <c r="AB557" i="8"/>
  <c r="L6" i="8"/>
  <c r="W588" i="8"/>
  <c r="AD197" i="8"/>
  <c r="AE197" i="8" s="1"/>
  <c r="AF197" i="8" s="1"/>
  <c r="AG197" i="8" s="1"/>
  <c r="AH197" i="8" s="1"/>
  <c r="AI197" i="8" s="1"/>
  <c r="AJ197" i="8" s="1"/>
  <c r="AK197" i="8" s="1"/>
  <c r="AL197" i="8" s="1"/>
  <c r="AM197" i="8" s="1"/>
  <c r="AN197" i="8" s="1"/>
  <c r="AO197" i="8" s="1"/>
  <c r="AP197" i="8" s="1"/>
  <c r="AQ197" i="8" s="1"/>
  <c r="AR197" i="8" s="1"/>
  <c r="AS197" i="8" s="1"/>
  <c r="AT197" i="8" s="1"/>
  <c r="AU197" i="8" s="1"/>
  <c r="AV197" i="8" s="1"/>
  <c r="AW197" i="8" s="1"/>
  <c r="AX197" i="8" s="1"/>
  <c r="AY197" i="8" s="1"/>
  <c r="AZ197" i="8" s="1"/>
  <c r="BA197" i="8" s="1"/>
  <c r="BB197" i="8" s="1"/>
  <c r="BC197" i="8" s="1"/>
  <c r="BD197" i="8" s="1"/>
  <c r="BE197" i="8" s="1"/>
  <c r="BF197" i="8" s="1"/>
  <c r="BG197" i="8" s="1"/>
  <c r="BH197" i="8" s="1"/>
  <c r="BI197" i="8" s="1"/>
  <c r="BJ197" i="8" s="1"/>
  <c r="BK197" i="8" s="1"/>
  <c r="BL197" i="8" s="1"/>
  <c r="BM197" i="8" s="1"/>
  <c r="BN197" i="8" s="1"/>
  <c r="BO197" i="8" s="1"/>
  <c r="BP197" i="8" s="1"/>
  <c r="P416" i="8"/>
  <c r="L10" i="10"/>
  <c r="L597" i="8"/>
  <c r="AA348" i="8"/>
  <c r="AE508" i="8"/>
  <c r="AF508" i="8" s="1"/>
  <c r="AG508" i="8" s="1"/>
  <c r="AH508" i="8" s="1"/>
  <c r="AI508" i="8" s="1"/>
  <c r="AJ508" i="8" s="1"/>
  <c r="AK508" i="8" s="1"/>
  <c r="AL508" i="8" s="1"/>
  <c r="AM508" i="8" s="1"/>
  <c r="AN508" i="8" s="1"/>
  <c r="AO508" i="8" s="1"/>
  <c r="AP508" i="8" s="1"/>
  <c r="AQ508" i="8" s="1"/>
  <c r="AR508" i="8" s="1"/>
  <c r="AS508" i="8" s="1"/>
  <c r="AT508" i="8" s="1"/>
  <c r="AU508" i="8" s="1"/>
  <c r="AV508" i="8" s="1"/>
  <c r="AW508" i="8" s="1"/>
  <c r="AX508" i="8" s="1"/>
  <c r="AY508" i="8" s="1"/>
  <c r="AZ508" i="8" s="1"/>
  <c r="BA508" i="8" s="1"/>
  <c r="BB508" i="8" s="1"/>
  <c r="BC508" i="8" s="1"/>
  <c r="BD508" i="8" s="1"/>
  <c r="BE508" i="8" s="1"/>
  <c r="BF508" i="8" s="1"/>
  <c r="BG508" i="8" s="1"/>
  <c r="BH508" i="8" s="1"/>
  <c r="BI508" i="8" s="1"/>
  <c r="BJ508" i="8" s="1"/>
  <c r="BK508" i="8" s="1"/>
  <c r="BL508" i="8" s="1"/>
  <c r="BM508" i="8" s="1"/>
  <c r="BN508" i="8" s="1"/>
  <c r="BO508" i="8" s="1"/>
  <c r="BP508" i="8" s="1"/>
  <c r="M316" i="8"/>
  <c r="M317" i="8"/>
  <c r="M318" i="8" s="1"/>
  <c r="M592" i="8"/>
  <c r="M584" i="8"/>
  <c r="AJ155" i="8"/>
  <c r="AK155" i="8" s="1"/>
  <c r="AL155" i="8" s="1"/>
  <c r="AM155" i="8" s="1"/>
  <c r="AN155" i="8" s="1"/>
  <c r="AO155" i="8" s="1"/>
  <c r="AP155" i="8" s="1"/>
  <c r="AQ155" i="8" s="1"/>
  <c r="AR155" i="8" s="1"/>
  <c r="AS155" i="8" s="1"/>
  <c r="AT155" i="8" s="1"/>
  <c r="AU155" i="8" s="1"/>
  <c r="AV155" i="8" s="1"/>
  <c r="AW155" i="8" s="1"/>
  <c r="AX155" i="8" s="1"/>
  <c r="AY155" i="8" s="1"/>
  <c r="AZ155" i="8" s="1"/>
  <c r="BA155" i="8" s="1"/>
  <c r="BB155" i="8" s="1"/>
  <c r="BC155" i="8" s="1"/>
  <c r="BD155" i="8" s="1"/>
  <c r="BE155" i="8" s="1"/>
  <c r="BF155" i="8" s="1"/>
  <c r="BG155" i="8" s="1"/>
  <c r="BH155" i="8" s="1"/>
  <c r="BI155" i="8" s="1"/>
  <c r="BJ155" i="8" s="1"/>
  <c r="BK155" i="8" s="1"/>
  <c r="BL155" i="8" s="1"/>
  <c r="BM155" i="8" s="1"/>
  <c r="BN155" i="8" s="1"/>
  <c r="BO155" i="8" s="1"/>
  <c r="BP155" i="8" s="1"/>
  <c r="U544" i="8"/>
  <c r="AG246" i="8"/>
  <c r="AH246" i="8" s="1"/>
  <c r="AI246" i="8" s="1"/>
  <c r="AJ246" i="8" s="1"/>
  <c r="AK246" i="8" s="1"/>
  <c r="AL246" i="8" s="1"/>
  <c r="AM246" i="8" s="1"/>
  <c r="AN246" i="8" s="1"/>
  <c r="AO246" i="8" s="1"/>
  <c r="AP246" i="8" s="1"/>
  <c r="AQ246" i="8" s="1"/>
  <c r="AR246" i="8" s="1"/>
  <c r="AS246" i="8" s="1"/>
  <c r="AT246" i="8" s="1"/>
  <c r="AU246" i="8" s="1"/>
  <c r="AV246" i="8" s="1"/>
  <c r="AW246" i="8" s="1"/>
  <c r="AX246" i="8" s="1"/>
  <c r="AY246" i="8" s="1"/>
  <c r="AZ246" i="8" s="1"/>
  <c r="BA246" i="8" s="1"/>
  <c r="BB246" i="8" s="1"/>
  <c r="BC246" i="8" s="1"/>
  <c r="BD246" i="8" s="1"/>
  <c r="BE246" i="8" s="1"/>
  <c r="BF246" i="8" s="1"/>
  <c r="BG246" i="8" s="1"/>
  <c r="BH246" i="8" s="1"/>
  <c r="BI246" i="8" s="1"/>
  <c r="BJ246" i="8" s="1"/>
  <c r="BK246" i="8" s="1"/>
  <c r="BL246" i="8" s="1"/>
  <c r="BM246" i="8" s="1"/>
  <c r="BN246" i="8" s="1"/>
  <c r="BO246" i="8" s="1"/>
  <c r="BP246" i="8" s="1"/>
  <c r="L516" i="8"/>
  <c r="M515" i="8"/>
  <c r="Z403" i="8"/>
  <c r="AA403" i="8" s="1"/>
  <c r="AB403" i="8" s="1"/>
  <c r="AC403" i="8" s="1"/>
  <c r="AD403" i="8" s="1"/>
  <c r="AE403" i="8" s="1"/>
  <c r="AF403" i="8" s="1"/>
  <c r="AG403" i="8" s="1"/>
  <c r="AH403" i="8" s="1"/>
  <c r="AI403" i="8" s="1"/>
  <c r="AJ403" i="8" s="1"/>
  <c r="AK403" i="8" s="1"/>
  <c r="AL403" i="8" s="1"/>
  <c r="AM403" i="8" s="1"/>
  <c r="AN403" i="8" s="1"/>
  <c r="AO403" i="8" s="1"/>
  <c r="AP403" i="8" s="1"/>
  <c r="AQ403" i="8" s="1"/>
  <c r="R396" i="8"/>
  <c r="Q414" i="8"/>
  <c r="AA253" i="8"/>
  <c r="AB253" i="8" s="1"/>
  <c r="AC253" i="8" s="1"/>
  <c r="AD253" i="8" s="1"/>
  <c r="AE253" i="8" s="1"/>
  <c r="AF253" i="8" s="1"/>
  <c r="AG253" i="8" s="1"/>
  <c r="AH253" i="8" s="1"/>
  <c r="AI253" i="8" s="1"/>
  <c r="AJ253" i="8" s="1"/>
  <c r="AK253" i="8" s="1"/>
  <c r="AL253" i="8" s="1"/>
  <c r="AM253" i="8" s="1"/>
  <c r="AN253" i="8" s="1"/>
  <c r="AO253" i="8" s="1"/>
  <c r="AP253" i="8" s="1"/>
  <c r="AQ253" i="8" s="1"/>
  <c r="AR253" i="8" s="1"/>
  <c r="AS253" i="8" s="1"/>
  <c r="AT253" i="8" s="1"/>
  <c r="AU253" i="8" s="1"/>
  <c r="AV253" i="8" s="1"/>
  <c r="AW253" i="8" s="1"/>
  <c r="AX253" i="8" s="1"/>
  <c r="AY253" i="8" s="1"/>
  <c r="AZ253" i="8" s="1"/>
  <c r="BA253" i="8" s="1"/>
  <c r="BB253" i="8" s="1"/>
  <c r="BC253" i="8" s="1"/>
  <c r="BD253" i="8" s="1"/>
  <c r="BE253" i="8" s="1"/>
  <c r="BF253" i="8" s="1"/>
  <c r="BG253" i="8" s="1"/>
  <c r="BH253" i="8" s="1"/>
  <c r="BI253" i="8" s="1"/>
  <c r="BJ253" i="8" s="1"/>
  <c r="BK253" i="8" s="1"/>
  <c r="BL253" i="8" s="1"/>
  <c r="BM253" i="8" s="1"/>
  <c r="BN253" i="8" s="1"/>
  <c r="BO253" i="8" s="1"/>
  <c r="BP253" i="8" s="1"/>
  <c r="AD543" i="8"/>
  <c r="V248" i="8"/>
  <c r="W248" i="8" s="1"/>
  <c r="X248" i="8" s="1"/>
  <c r="Y248" i="8" s="1"/>
  <c r="Z248" i="8" s="1"/>
  <c r="AA248" i="8" s="1"/>
  <c r="AB248" i="8" s="1"/>
  <c r="AC248" i="8" s="1"/>
  <c r="AD248" i="8" s="1"/>
  <c r="AE248" i="8" s="1"/>
  <c r="AF248" i="8" s="1"/>
  <c r="X93" i="8"/>
  <c r="Y93" i="8" s="1"/>
  <c r="Z93" i="8" s="1"/>
  <c r="AA93" i="8" s="1"/>
  <c r="AB93" i="8" s="1"/>
  <c r="AC93" i="8" s="1"/>
  <c r="AD93" i="8" s="1"/>
  <c r="AE93" i="8" s="1"/>
  <c r="AF93" i="8" s="1"/>
  <c r="AG93" i="8" s="1"/>
  <c r="T247" i="8"/>
  <c r="U247" i="8" s="1"/>
  <c r="V247" i="8" s="1"/>
  <c r="W247" i="8" s="1"/>
  <c r="X247" i="8" s="1"/>
  <c r="Y247" i="8" s="1"/>
  <c r="Z247" i="8" s="1"/>
  <c r="AA247" i="8" s="1"/>
  <c r="AB247" i="8" s="1"/>
  <c r="AC247" i="8" s="1"/>
  <c r="AD247" i="8" s="1"/>
  <c r="AE247" i="8" s="1"/>
  <c r="AF247" i="8" s="1"/>
  <c r="AG247" i="8" s="1"/>
  <c r="AH247" i="8" s="1"/>
  <c r="AI247" i="8" s="1"/>
  <c r="AJ247" i="8" s="1"/>
  <c r="AK247" i="8" s="1"/>
  <c r="AL247" i="8" s="1"/>
  <c r="AM247" i="8" s="1"/>
  <c r="AN247" i="8" s="1"/>
  <c r="AO247" i="8" s="1"/>
  <c r="AP247" i="8" s="1"/>
  <c r="AQ247" i="8" s="1"/>
  <c r="AR247" i="8" s="1"/>
  <c r="AS247" i="8" s="1"/>
  <c r="AT247" i="8" s="1"/>
  <c r="AU247" i="8" s="1"/>
  <c r="AV247" i="8" s="1"/>
  <c r="AW247" i="8" s="1"/>
  <c r="AX247" i="8" s="1"/>
  <c r="AY247" i="8" s="1"/>
  <c r="AZ247" i="8" s="1"/>
  <c r="BA247" i="8" s="1"/>
  <c r="BB247" i="8" s="1"/>
  <c r="BC247" i="8" s="1"/>
  <c r="BD247" i="8" s="1"/>
  <c r="BE247" i="8" s="1"/>
  <c r="BF247" i="8" s="1"/>
  <c r="BG247" i="8" s="1"/>
  <c r="BH247" i="8" s="1"/>
  <c r="BI247" i="8" s="1"/>
  <c r="BJ247" i="8" s="1"/>
  <c r="BK247" i="8" s="1"/>
  <c r="BL247" i="8" s="1"/>
  <c r="BM247" i="8" s="1"/>
  <c r="BN247" i="8" s="1"/>
  <c r="BO247" i="8" s="1"/>
  <c r="BP247" i="8" s="1"/>
  <c r="U6" i="10"/>
  <c r="AC5" i="10"/>
  <c r="V6" i="10"/>
  <c r="AE587" i="8"/>
  <c r="T393" i="8"/>
  <c r="W577" i="8"/>
  <c r="W590" i="8" s="1"/>
  <c r="W8" i="10" s="1"/>
  <c r="W214" i="8"/>
  <c r="X193" i="8"/>
  <c r="G28" i="4"/>
  <c r="G34" i="4" s="1"/>
  <c r="G20" i="4"/>
  <c r="P266" i="8"/>
  <c r="Z299" i="8"/>
  <c r="AA299" i="8" s="1"/>
  <c r="AB299" i="8" s="1"/>
  <c r="AC299" i="8" s="1"/>
  <c r="AD299" i="8" s="1"/>
  <c r="AE299" i="8" s="1"/>
  <c r="AF299" i="8" s="1"/>
  <c r="AG299" i="8" s="1"/>
  <c r="AH299" i="8" s="1"/>
  <c r="AI299" i="8" s="1"/>
  <c r="AJ299" i="8" s="1"/>
  <c r="AK299" i="8" s="1"/>
  <c r="AL299" i="8" s="1"/>
  <c r="AM299" i="8" s="1"/>
  <c r="AN299" i="8" s="1"/>
  <c r="AO299" i="8" s="1"/>
  <c r="AP299" i="8" s="1"/>
  <c r="AQ299" i="8" s="1"/>
  <c r="AR299" i="8" s="1"/>
  <c r="AS299" i="8" s="1"/>
  <c r="AT299" i="8" s="1"/>
  <c r="AU299" i="8" s="1"/>
  <c r="AV299" i="8" s="1"/>
  <c r="AW299" i="8" s="1"/>
  <c r="AX299" i="8" s="1"/>
  <c r="AY299" i="8" s="1"/>
  <c r="AZ299" i="8" s="1"/>
  <c r="BA299" i="8" s="1"/>
  <c r="BB299" i="8" s="1"/>
  <c r="BC299" i="8" s="1"/>
  <c r="BD299" i="8" s="1"/>
  <c r="BE299" i="8" s="1"/>
  <c r="BF299" i="8" s="1"/>
  <c r="BG299" i="8" s="1"/>
  <c r="BH299" i="8" s="1"/>
  <c r="BI299" i="8" s="1"/>
  <c r="BJ299" i="8" s="1"/>
  <c r="BK299" i="8" s="1"/>
  <c r="BL299" i="8" s="1"/>
  <c r="BM299" i="8" s="1"/>
  <c r="BN299" i="8" s="1"/>
  <c r="BO299" i="8" s="1"/>
  <c r="BP299" i="8" s="1"/>
  <c r="S244" i="8"/>
  <c r="AG97" i="8"/>
  <c r="AH97" i="8" s="1"/>
  <c r="AD5" i="10"/>
  <c r="L418" i="8"/>
  <c r="M417" i="8"/>
  <c r="P70" i="8"/>
  <c r="Q69" i="8"/>
  <c r="X576" i="8"/>
  <c r="X589" i="8" s="1"/>
  <c r="X7" i="10" s="1"/>
  <c r="X167" i="8"/>
  <c r="V169" i="8"/>
  <c r="V545" i="8" s="1"/>
  <c r="V559" i="8" s="1"/>
  <c r="AQ110" i="8"/>
  <c r="AR110" i="8" s="1"/>
  <c r="AS110" i="8" s="1"/>
  <c r="AT110" i="8" s="1"/>
  <c r="AU110" i="8" s="1"/>
  <c r="Y146" i="8"/>
  <c r="R583" i="8"/>
  <c r="R596" i="8" s="1"/>
  <c r="R23" i="10" s="1"/>
  <c r="R54" i="10" s="1"/>
  <c r="R512" i="8"/>
  <c r="S491" i="8"/>
  <c r="K562" i="8"/>
  <c r="K567" i="8" s="1"/>
  <c r="K553" i="8"/>
  <c r="AL162" i="8"/>
  <c r="AM162" i="8" s="1"/>
  <c r="AN162" i="8" s="1"/>
  <c r="AO162" i="8" s="1"/>
  <c r="AP162" i="8" s="1"/>
  <c r="AQ162" i="8" s="1"/>
  <c r="AR162" i="8" s="1"/>
  <c r="AS162" i="8" s="1"/>
  <c r="AT162" i="8" s="1"/>
  <c r="AU162" i="8" s="1"/>
  <c r="AV162" i="8" s="1"/>
  <c r="AW162" i="8" s="1"/>
  <c r="AX162" i="8" s="1"/>
  <c r="AY162" i="8" s="1"/>
  <c r="AZ162" i="8" s="1"/>
  <c r="BA162" i="8" s="1"/>
  <c r="BB162" i="8" s="1"/>
  <c r="BC162" i="8" s="1"/>
  <c r="BD162" i="8" s="1"/>
  <c r="BE162" i="8" s="1"/>
  <c r="BF162" i="8" s="1"/>
  <c r="BG162" i="8" s="1"/>
  <c r="BH162" i="8" s="1"/>
  <c r="BI162" i="8" s="1"/>
  <c r="BJ162" i="8" s="1"/>
  <c r="BK162" i="8" s="1"/>
  <c r="BL162" i="8" s="1"/>
  <c r="BM162" i="8" s="1"/>
  <c r="BN162" i="8" s="1"/>
  <c r="BO162" i="8" s="1"/>
  <c r="BP162" i="8" s="1"/>
  <c r="M469" i="8"/>
  <c r="N468" i="8"/>
  <c r="S558" i="8"/>
  <c r="V216" i="8"/>
  <c r="V546" i="8" s="1"/>
  <c r="V560" i="8" s="1"/>
  <c r="AE506" i="8"/>
  <c r="AF506" i="8" s="1"/>
  <c r="AG506" i="8" s="1"/>
  <c r="AH506" i="8" s="1"/>
  <c r="AI506" i="8" s="1"/>
  <c r="AJ506" i="8" s="1"/>
  <c r="AK506" i="8" s="1"/>
  <c r="AL506" i="8" s="1"/>
  <c r="AM506" i="8" s="1"/>
  <c r="AN506" i="8" s="1"/>
  <c r="AO506" i="8" s="1"/>
  <c r="AP506" i="8" s="1"/>
  <c r="AQ506" i="8" s="1"/>
  <c r="AR506" i="8" s="1"/>
  <c r="AS506" i="8" s="1"/>
  <c r="K27" i="10"/>
  <c r="Y92" i="8"/>
  <c r="L548" i="8"/>
  <c r="V544" i="8"/>
  <c r="Q465" i="8"/>
  <c r="R444" i="8"/>
  <c r="T558" i="8"/>
  <c r="O9" i="10"/>
  <c r="N579" i="8"/>
  <c r="N314" i="8"/>
  <c r="O293" i="8"/>
  <c r="P467" i="8"/>
  <c r="Y397" i="8"/>
  <c r="Z397" i="8" s="1"/>
  <c r="AA397" i="8" s="1"/>
  <c r="AB397" i="8" s="1"/>
  <c r="AC397" i="8" s="1"/>
  <c r="AD397" i="8" s="1"/>
  <c r="AE397" i="8" s="1"/>
  <c r="AF397" i="8" s="1"/>
  <c r="AG397" i="8" s="1"/>
  <c r="AH397" i="8" s="1"/>
  <c r="AI397" i="8" s="1"/>
  <c r="AJ397" i="8" s="1"/>
  <c r="AK397" i="8" s="1"/>
  <c r="AL397" i="8" s="1"/>
  <c r="AM397" i="8" s="1"/>
  <c r="AN397" i="8" s="1"/>
  <c r="AO397" i="8" s="1"/>
  <c r="AP397" i="8" s="1"/>
  <c r="AQ397" i="8" s="1"/>
  <c r="AR397" i="8" s="1"/>
  <c r="AS397" i="8" s="1"/>
  <c r="AT397" i="8" s="1"/>
  <c r="AU397" i="8" s="1"/>
  <c r="AV397" i="8" s="1"/>
  <c r="AW397" i="8" s="1"/>
  <c r="AX397" i="8" s="1"/>
  <c r="AY397" i="8" s="1"/>
  <c r="AZ397" i="8" s="1"/>
  <c r="BA397" i="8" s="1"/>
  <c r="BB397" i="8" s="1"/>
  <c r="BC397" i="8" s="1"/>
  <c r="BD397" i="8" s="1"/>
  <c r="BE397" i="8" s="1"/>
  <c r="BF397" i="8" s="1"/>
  <c r="BG397" i="8" s="1"/>
  <c r="BH397" i="8" s="1"/>
  <c r="BI397" i="8" s="1"/>
  <c r="BJ397" i="8" s="1"/>
  <c r="BK397" i="8" s="1"/>
  <c r="BL397" i="8" s="1"/>
  <c r="BM397" i="8" s="1"/>
  <c r="BN397" i="8" s="1"/>
  <c r="BO397" i="8" s="1"/>
  <c r="BP397" i="8" s="1"/>
  <c r="Q514" i="8"/>
  <c r="Q552" i="8" s="1"/>
  <c r="Q566" i="8" s="1"/>
  <c r="AE68" i="8"/>
  <c r="AG574" i="8"/>
  <c r="AH38" i="8"/>
  <c r="AC557" i="8"/>
  <c r="Y343" i="8"/>
  <c r="AZ354" i="8"/>
  <c r="BA354" i="8" s="1"/>
  <c r="BB354" i="8" s="1"/>
  <c r="BC354" i="8" s="1"/>
  <c r="BD354" i="8" s="1"/>
  <c r="BE354" i="8" s="1"/>
  <c r="BF354" i="8" s="1"/>
  <c r="BG354" i="8" s="1"/>
  <c r="BH354" i="8" s="1"/>
  <c r="BI354" i="8" s="1"/>
  <c r="BJ354" i="8" s="1"/>
  <c r="BK354" i="8" s="1"/>
  <c r="BL354" i="8" s="1"/>
  <c r="BM354" i="8" s="1"/>
  <c r="BN354" i="8" s="1"/>
  <c r="BO354" i="8" s="1"/>
  <c r="BP354" i="8" s="1"/>
  <c r="E36" i="10"/>
  <c r="Q243" i="8" l="1"/>
  <c r="AX406" i="8"/>
  <c r="AY406" i="8" s="1"/>
  <c r="AZ406" i="8" s="1"/>
  <c r="BA406" i="8" s="1"/>
  <c r="BB406" i="8" s="1"/>
  <c r="BC406" i="8" s="1"/>
  <c r="BD406" i="8" s="1"/>
  <c r="BE406" i="8" s="1"/>
  <c r="BF406" i="8" s="1"/>
  <c r="AV110" i="8"/>
  <c r="AW110" i="8" s="1"/>
  <c r="AX110" i="8" s="1"/>
  <c r="AY110" i="8" s="1"/>
  <c r="AZ110" i="8" s="1"/>
  <c r="BA110" i="8" s="1"/>
  <c r="BB110" i="8" s="1"/>
  <c r="BC110" i="8" s="1"/>
  <c r="BD110" i="8" s="1"/>
  <c r="BE110" i="8" s="1"/>
  <c r="BF110" i="8" s="1"/>
  <c r="BG110" i="8" s="1"/>
  <c r="BH110" i="8" s="1"/>
  <c r="BI110" i="8" s="1"/>
  <c r="BJ110" i="8" s="1"/>
  <c r="BK110" i="8" s="1"/>
  <c r="BL110" i="8" s="1"/>
  <c r="BM110" i="8" s="1"/>
  <c r="BN110" i="8" s="1"/>
  <c r="BO110" i="8" s="1"/>
  <c r="BP110" i="8" s="1"/>
  <c r="AE195" i="8"/>
  <c r="AF195" i="8" s="1"/>
  <c r="AG195" i="8" s="1"/>
  <c r="AH195" i="8" s="1"/>
  <c r="AI195" i="8" s="1"/>
  <c r="AJ195" i="8" s="1"/>
  <c r="AK195" i="8" s="1"/>
  <c r="AL195" i="8" s="1"/>
  <c r="AM195" i="8" s="1"/>
  <c r="AN195" i="8" s="1"/>
  <c r="AO195" i="8" s="1"/>
  <c r="AP195" i="8" s="1"/>
  <c r="AQ195" i="8" s="1"/>
  <c r="AR195" i="8" s="1"/>
  <c r="AS195" i="8" s="1"/>
  <c r="AT195" i="8" s="1"/>
  <c r="AU195" i="8" s="1"/>
  <c r="AV195" i="8" s="1"/>
  <c r="AW195" i="8" s="1"/>
  <c r="AX195" i="8" s="1"/>
  <c r="AY195" i="8" s="1"/>
  <c r="AZ195" i="8" s="1"/>
  <c r="V364" i="8"/>
  <c r="V366" i="8" s="1"/>
  <c r="V549" i="8" s="1"/>
  <c r="V563" i="8" s="1"/>
  <c r="W344" i="8"/>
  <c r="V580" i="8"/>
  <c r="V593" i="8" s="1"/>
  <c r="V11" i="10" s="1"/>
  <c r="AP260" i="8"/>
  <c r="AQ260" i="8" s="1"/>
  <c r="AR260" i="8" s="1"/>
  <c r="AS260" i="8" s="1"/>
  <c r="AT260" i="8" s="1"/>
  <c r="AU260" i="8" s="1"/>
  <c r="AV260" i="8" s="1"/>
  <c r="AW260" i="8" s="1"/>
  <c r="AX260" i="8" s="1"/>
  <c r="AB352" i="8"/>
  <c r="AC352" i="8" s="1"/>
  <c r="AD352" i="8" s="1"/>
  <c r="AE352" i="8" s="1"/>
  <c r="AF352" i="8" s="1"/>
  <c r="AG352" i="8" s="1"/>
  <c r="AH352" i="8" s="1"/>
  <c r="AI352" i="8" s="1"/>
  <c r="AJ352" i="8" s="1"/>
  <c r="AK352" i="8" s="1"/>
  <c r="AL352" i="8" s="1"/>
  <c r="AM352" i="8" s="1"/>
  <c r="AN352" i="8" s="1"/>
  <c r="AO352" i="8" s="1"/>
  <c r="AP352" i="8" s="1"/>
  <c r="AQ352" i="8" s="1"/>
  <c r="AR352" i="8" s="1"/>
  <c r="AS352" i="8" s="1"/>
  <c r="AT352" i="8" s="1"/>
  <c r="L8" i="8"/>
  <c r="L15" i="8" s="1"/>
  <c r="AO99" i="8"/>
  <c r="AP99" i="8" s="1"/>
  <c r="AQ99" i="8" s="1"/>
  <c r="AR99" i="8" s="1"/>
  <c r="AS99" i="8" s="1"/>
  <c r="AT99" i="8" s="1"/>
  <c r="AU99" i="8" s="1"/>
  <c r="AV99" i="8" s="1"/>
  <c r="AW99" i="8" s="1"/>
  <c r="AX99" i="8" s="1"/>
  <c r="AY99" i="8" s="1"/>
  <c r="AZ99" i="8" s="1"/>
  <c r="BA99" i="8" s="1"/>
  <c r="BB99" i="8" s="1"/>
  <c r="BC99" i="8" s="1"/>
  <c r="BD99" i="8" s="1"/>
  <c r="BE99" i="8" s="1"/>
  <c r="BF99" i="8" s="1"/>
  <c r="BG99" i="8" s="1"/>
  <c r="BH99" i="8" s="1"/>
  <c r="BI99" i="8" s="1"/>
  <c r="BJ99" i="8" s="1"/>
  <c r="BK99" i="8" s="1"/>
  <c r="BL99" i="8" s="1"/>
  <c r="BM99" i="8" s="1"/>
  <c r="BN99" i="8" s="1"/>
  <c r="BO99" i="8" s="1"/>
  <c r="BP99" i="8" s="1"/>
  <c r="BB398" i="8"/>
  <c r="BC398" i="8" s="1"/>
  <c r="BD398" i="8" s="1"/>
  <c r="BE398" i="8" s="1"/>
  <c r="BF398" i="8" s="1"/>
  <c r="BG398" i="8" s="1"/>
  <c r="BH398" i="8" s="1"/>
  <c r="BI398" i="8" s="1"/>
  <c r="BJ398" i="8" s="1"/>
  <c r="BK398" i="8" s="1"/>
  <c r="BL398" i="8" s="1"/>
  <c r="BM398" i="8" s="1"/>
  <c r="BN398" i="8" s="1"/>
  <c r="BO398" i="8" s="1"/>
  <c r="BP398" i="8" s="1"/>
  <c r="L11" i="8"/>
  <c r="L14" i="8" s="1"/>
  <c r="AQ356" i="8"/>
  <c r="AR356" i="8" s="1"/>
  <c r="AS356" i="8" s="1"/>
  <c r="AT356" i="8" s="1"/>
  <c r="AU356" i="8" s="1"/>
  <c r="AV356" i="8" s="1"/>
  <c r="AW356" i="8" s="1"/>
  <c r="AX356" i="8" s="1"/>
  <c r="BA41" i="8"/>
  <c r="BB41" i="8" s="1"/>
  <c r="BC41" i="8" s="1"/>
  <c r="BD41" i="8" s="1"/>
  <c r="BE41" i="8" s="1"/>
  <c r="BF41" i="8" s="1"/>
  <c r="BG41" i="8" s="1"/>
  <c r="BH41" i="8" s="1"/>
  <c r="BI41" i="8" s="1"/>
  <c r="BJ41" i="8" s="1"/>
  <c r="BK41" i="8" s="1"/>
  <c r="BL41" i="8" s="1"/>
  <c r="BM41" i="8" s="1"/>
  <c r="BN41" i="8" s="1"/>
  <c r="BO41" i="8" s="1"/>
  <c r="BP41" i="8" s="1"/>
  <c r="AL507" i="8"/>
  <c r="AM507" i="8" s="1"/>
  <c r="AG153" i="8"/>
  <c r="X113" i="8"/>
  <c r="X122" i="8" s="1"/>
  <c r="AB449" i="8"/>
  <c r="AC449" i="8" s="1"/>
  <c r="AD449" i="8" s="1"/>
  <c r="AE449" i="8" s="1"/>
  <c r="AF449" i="8" s="1"/>
  <c r="AG449" i="8" s="1"/>
  <c r="AH449" i="8" s="1"/>
  <c r="AI449" i="8" s="1"/>
  <c r="AJ449" i="8" s="1"/>
  <c r="AK449" i="8" s="1"/>
  <c r="AL449" i="8" s="1"/>
  <c r="AM449" i="8" s="1"/>
  <c r="AN449" i="8" s="1"/>
  <c r="AO449" i="8" s="1"/>
  <c r="AP449" i="8" s="1"/>
  <c r="AQ449" i="8" s="1"/>
  <c r="AR449" i="8" s="1"/>
  <c r="AS449" i="8" s="1"/>
  <c r="AT449" i="8" s="1"/>
  <c r="AU449" i="8" s="1"/>
  <c r="AV449" i="8" s="1"/>
  <c r="AW449" i="8" s="1"/>
  <c r="AX449" i="8" s="1"/>
  <c r="AY449" i="8" s="1"/>
  <c r="AZ449" i="8" s="1"/>
  <c r="BA449" i="8" s="1"/>
  <c r="BB449" i="8" s="1"/>
  <c r="BC449" i="8" s="1"/>
  <c r="BD449" i="8" s="1"/>
  <c r="BE449" i="8" s="1"/>
  <c r="BF449" i="8" s="1"/>
  <c r="BG449" i="8" s="1"/>
  <c r="BH449" i="8" s="1"/>
  <c r="BI449" i="8" s="1"/>
  <c r="BJ449" i="8" s="1"/>
  <c r="BK449" i="8" s="1"/>
  <c r="BL449" i="8" s="1"/>
  <c r="BM449" i="8" s="1"/>
  <c r="BN449" i="8" s="1"/>
  <c r="BO449" i="8" s="1"/>
  <c r="BP449" i="8" s="1"/>
  <c r="M367" i="8"/>
  <c r="L368" i="8"/>
  <c r="AH93" i="8"/>
  <c r="AI93" i="8" s="1"/>
  <c r="AJ93" i="8" s="1"/>
  <c r="AK93" i="8" s="1"/>
  <c r="AL93" i="8" s="1"/>
  <c r="AM93" i="8" s="1"/>
  <c r="AN93" i="8" s="1"/>
  <c r="AO93" i="8" s="1"/>
  <c r="AP93" i="8" s="1"/>
  <c r="AQ93" i="8" s="1"/>
  <c r="AR93" i="8" s="1"/>
  <c r="AS93" i="8" s="1"/>
  <c r="AT93" i="8" s="1"/>
  <c r="AU93" i="8" s="1"/>
  <c r="AV93" i="8" s="1"/>
  <c r="AW93" i="8" s="1"/>
  <c r="AX93" i="8" s="1"/>
  <c r="AY93" i="8" s="1"/>
  <c r="AZ93" i="8" s="1"/>
  <c r="BA93" i="8" s="1"/>
  <c r="BB93" i="8" s="1"/>
  <c r="BC93" i="8" s="1"/>
  <c r="BD93" i="8" s="1"/>
  <c r="BE93" i="8" s="1"/>
  <c r="BF93" i="8" s="1"/>
  <c r="BG93" i="8" s="1"/>
  <c r="BH93" i="8" s="1"/>
  <c r="BI93" i="8" s="1"/>
  <c r="BJ93" i="8" s="1"/>
  <c r="BK93" i="8" s="1"/>
  <c r="BL93" i="8" s="1"/>
  <c r="BM93" i="8" s="1"/>
  <c r="BN93" i="8" s="1"/>
  <c r="BO93" i="8" s="1"/>
  <c r="BP93" i="8" s="1"/>
  <c r="AR403" i="8"/>
  <c r="AS403" i="8" s="1"/>
  <c r="AT403" i="8" s="1"/>
  <c r="AU403" i="8" s="1"/>
  <c r="AV403" i="8" s="1"/>
  <c r="AW403" i="8" s="1"/>
  <c r="AX403" i="8" s="1"/>
  <c r="AY403" i="8" s="1"/>
  <c r="AZ403" i="8" s="1"/>
  <c r="BA403" i="8" s="1"/>
  <c r="BB403" i="8" s="1"/>
  <c r="BC403" i="8" s="1"/>
  <c r="BD403" i="8" s="1"/>
  <c r="BE403" i="8" s="1"/>
  <c r="BF403" i="8" s="1"/>
  <c r="BG403" i="8" s="1"/>
  <c r="BH403" i="8" s="1"/>
  <c r="BI403" i="8" s="1"/>
  <c r="BJ403" i="8" s="1"/>
  <c r="BK403" i="8" s="1"/>
  <c r="BL403" i="8" s="1"/>
  <c r="BM403" i="8" s="1"/>
  <c r="BN403" i="8" s="1"/>
  <c r="BO403" i="8" s="1"/>
  <c r="BP403" i="8" s="1"/>
  <c r="AI97" i="8"/>
  <c r="AJ97" i="8" s="1"/>
  <c r="AK97" i="8" s="1"/>
  <c r="AL97" i="8" s="1"/>
  <c r="AM97" i="8" s="1"/>
  <c r="AN97" i="8" s="1"/>
  <c r="AO97" i="8" s="1"/>
  <c r="AP97" i="8" s="1"/>
  <c r="AQ97" i="8" s="1"/>
  <c r="AR97" i="8" s="1"/>
  <c r="AS97" i="8" s="1"/>
  <c r="AT97" i="8" s="1"/>
  <c r="AU97" i="8" s="1"/>
  <c r="AV97" i="8" s="1"/>
  <c r="AW97" i="8" s="1"/>
  <c r="AX97" i="8" s="1"/>
  <c r="AY97" i="8" s="1"/>
  <c r="AZ97" i="8" s="1"/>
  <c r="BA97" i="8" s="1"/>
  <c r="BB97" i="8" s="1"/>
  <c r="BC97" i="8" s="1"/>
  <c r="BD97" i="8" s="1"/>
  <c r="BE97" i="8" s="1"/>
  <c r="BF97" i="8" s="1"/>
  <c r="BG97" i="8" s="1"/>
  <c r="BH97" i="8" s="1"/>
  <c r="BI97" i="8" s="1"/>
  <c r="BJ97" i="8" s="1"/>
  <c r="BK97" i="8" s="1"/>
  <c r="BL97" i="8" s="1"/>
  <c r="BM97" i="8" s="1"/>
  <c r="BN97" i="8" s="1"/>
  <c r="BO97" i="8" s="1"/>
  <c r="BP97" i="8" s="1"/>
  <c r="X295" i="8"/>
  <c r="Y295" i="8" s="1"/>
  <c r="AP456" i="8"/>
  <c r="AQ456" i="8" s="1"/>
  <c r="AR456" i="8" s="1"/>
  <c r="AI100" i="8"/>
  <c r="AJ100" i="8" s="1"/>
  <c r="AK100" i="8" s="1"/>
  <c r="AL100" i="8" s="1"/>
  <c r="AM100" i="8" s="1"/>
  <c r="AN100" i="8" s="1"/>
  <c r="AO100" i="8" s="1"/>
  <c r="AP100" i="8" s="1"/>
  <c r="AQ100" i="8" s="1"/>
  <c r="AR100" i="8" s="1"/>
  <c r="AS100" i="8" s="1"/>
  <c r="AT100" i="8" s="1"/>
  <c r="X575" i="8"/>
  <c r="X588" i="8" s="1"/>
  <c r="AG248" i="8"/>
  <c r="AH248" i="8" s="1"/>
  <c r="AI248" i="8" s="1"/>
  <c r="AJ248" i="8" s="1"/>
  <c r="AK248" i="8" s="1"/>
  <c r="AL248" i="8" s="1"/>
  <c r="AM248" i="8" s="1"/>
  <c r="AN248" i="8" s="1"/>
  <c r="AO248" i="8" s="1"/>
  <c r="AP248" i="8" s="1"/>
  <c r="AQ248" i="8" s="1"/>
  <c r="AR248" i="8" s="1"/>
  <c r="AS248" i="8" s="1"/>
  <c r="AT248" i="8" s="1"/>
  <c r="AU248" i="8" s="1"/>
  <c r="AV248" i="8" s="1"/>
  <c r="AW248" i="8" s="1"/>
  <c r="AX248" i="8" s="1"/>
  <c r="AY248" i="8" s="1"/>
  <c r="AZ248" i="8" s="1"/>
  <c r="BA248" i="8" s="1"/>
  <c r="BB248" i="8" s="1"/>
  <c r="BC248" i="8" s="1"/>
  <c r="BD248" i="8" s="1"/>
  <c r="BE248" i="8" s="1"/>
  <c r="BF248" i="8" s="1"/>
  <c r="BG248" i="8" s="1"/>
  <c r="BH248" i="8" s="1"/>
  <c r="BI248" i="8" s="1"/>
  <c r="BJ248" i="8" s="1"/>
  <c r="BK248" i="8" s="1"/>
  <c r="BL248" i="8" s="1"/>
  <c r="BM248" i="8" s="1"/>
  <c r="BN248" i="8" s="1"/>
  <c r="BO248" i="8" s="1"/>
  <c r="BP248" i="8" s="1"/>
  <c r="AJ311" i="8"/>
  <c r="AP161" i="8"/>
  <c r="AQ161" i="8" s="1"/>
  <c r="AR161" i="8" s="1"/>
  <c r="AS161" i="8" s="1"/>
  <c r="AT161" i="8" s="1"/>
  <c r="AU161" i="8" s="1"/>
  <c r="AV161" i="8" s="1"/>
  <c r="AW161" i="8" s="1"/>
  <c r="AX161" i="8" s="1"/>
  <c r="AY161" i="8" s="1"/>
  <c r="AZ161" i="8" s="1"/>
  <c r="BA161" i="8" s="1"/>
  <c r="BB161" i="8" s="1"/>
  <c r="BC161" i="8" s="1"/>
  <c r="BD161" i="8" s="1"/>
  <c r="BE161" i="8" s="1"/>
  <c r="BF161" i="8" s="1"/>
  <c r="BG161" i="8" s="1"/>
  <c r="BH161" i="8" s="1"/>
  <c r="BI161" i="8" s="1"/>
  <c r="BJ161" i="8" s="1"/>
  <c r="BK161" i="8" s="1"/>
  <c r="BL161" i="8" s="1"/>
  <c r="BM161" i="8" s="1"/>
  <c r="BN161" i="8" s="1"/>
  <c r="BO161" i="8" s="1"/>
  <c r="BP161" i="8" s="1"/>
  <c r="L218" i="8"/>
  <c r="M217" i="8"/>
  <c r="AL151" i="8"/>
  <c r="AM151" i="8" s="1"/>
  <c r="AT407" i="8"/>
  <c r="AU407" i="8" s="1"/>
  <c r="AV407" i="8" s="1"/>
  <c r="AW407" i="8" s="1"/>
  <c r="AX407" i="8" s="1"/>
  <c r="AY407" i="8" s="1"/>
  <c r="AZ407" i="8" s="1"/>
  <c r="BA407" i="8" s="1"/>
  <c r="BB407" i="8" s="1"/>
  <c r="BC407" i="8" s="1"/>
  <c r="BD407" i="8" s="1"/>
  <c r="BE407" i="8" s="1"/>
  <c r="BF407" i="8" s="1"/>
  <c r="BG407" i="8" s="1"/>
  <c r="BH407" i="8" s="1"/>
  <c r="BI407" i="8" s="1"/>
  <c r="BJ407" i="8" s="1"/>
  <c r="BK407" i="8" s="1"/>
  <c r="BL407" i="8" s="1"/>
  <c r="BM407" i="8" s="1"/>
  <c r="BN407" i="8" s="1"/>
  <c r="BO407" i="8" s="1"/>
  <c r="BP407" i="8" s="1"/>
  <c r="M124" i="8"/>
  <c r="N123" i="8"/>
  <c r="AW50" i="8"/>
  <c r="AX50" i="8" s="1"/>
  <c r="AY50" i="8" s="1"/>
  <c r="AZ50" i="8" s="1"/>
  <c r="BA50" i="8" s="1"/>
  <c r="BB50" i="8" s="1"/>
  <c r="BC50" i="8" s="1"/>
  <c r="BD50" i="8" s="1"/>
  <c r="BE50" i="8" s="1"/>
  <c r="BF50" i="8" s="1"/>
  <c r="BG50" i="8" s="1"/>
  <c r="BH50" i="8" s="1"/>
  <c r="BI50" i="8" s="1"/>
  <c r="BJ50" i="8" s="1"/>
  <c r="BK50" i="8" s="1"/>
  <c r="BL50" i="8" s="1"/>
  <c r="BM50" i="8" s="1"/>
  <c r="BN50" i="8" s="1"/>
  <c r="BO50" i="8" s="1"/>
  <c r="BP50" i="8" s="1"/>
  <c r="AM95" i="8"/>
  <c r="AN95" i="8" s="1"/>
  <c r="AO95" i="8" s="1"/>
  <c r="AP95" i="8" s="1"/>
  <c r="AQ95" i="8" s="1"/>
  <c r="AR95" i="8" s="1"/>
  <c r="AS95" i="8" s="1"/>
  <c r="AT95" i="8" s="1"/>
  <c r="AU95" i="8" s="1"/>
  <c r="AV95" i="8" s="1"/>
  <c r="AW95" i="8" s="1"/>
  <c r="AX95" i="8" s="1"/>
  <c r="AY95" i="8" s="1"/>
  <c r="T394" i="8"/>
  <c r="AT506" i="8"/>
  <c r="AU506" i="8" s="1"/>
  <c r="AV506" i="8" s="1"/>
  <c r="AW506" i="8" s="1"/>
  <c r="AX506" i="8" s="1"/>
  <c r="AY506" i="8" s="1"/>
  <c r="AZ506" i="8" s="1"/>
  <c r="BA506" i="8" s="1"/>
  <c r="BB506" i="8" s="1"/>
  <c r="BC506" i="8" s="1"/>
  <c r="BD506" i="8" s="1"/>
  <c r="BE506" i="8" s="1"/>
  <c r="BF506" i="8" s="1"/>
  <c r="BG506" i="8" s="1"/>
  <c r="BH506" i="8" s="1"/>
  <c r="BI506" i="8" s="1"/>
  <c r="BJ506" i="8" s="1"/>
  <c r="BK506" i="8" s="1"/>
  <c r="BL506" i="8" s="1"/>
  <c r="BM506" i="8" s="1"/>
  <c r="BN506" i="8" s="1"/>
  <c r="BO506" i="8" s="1"/>
  <c r="BP506" i="8" s="1"/>
  <c r="M171" i="8"/>
  <c r="N170" i="8"/>
  <c r="AB453" i="8"/>
  <c r="AC453" i="8" s="1"/>
  <c r="AD453" i="8" s="1"/>
  <c r="AE453" i="8" s="1"/>
  <c r="AF453" i="8" s="1"/>
  <c r="Q578" i="8"/>
  <c r="Q591" i="8" s="1"/>
  <c r="Q9" i="10" s="1"/>
  <c r="R243" i="8"/>
  <c r="Q264" i="8"/>
  <c r="Q266" i="8" s="1"/>
  <c r="Q547" i="8" s="1"/>
  <c r="M267" i="8"/>
  <c r="AQ44" i="8"/>
  <c r="AV165" i="8"/>
  <c r="AW165" i="8" s="1"/>
  <c r="AN455" i="8"/>
  <c r="AO455" i="8" s="1"/>
  <c r="AP455" i="8" s="1"/>
  <c r="AM463" i="8"/>
  <c r="AN463" i="8" s="1"/>
  <c r="AO463" i="8" s="1"/>
  <c r="AP463" i="8" s="1"/>
  <c r="AE5" i="10"/>
  <c r="L562" i="8"/>
  <c r="L567" i="8" s="1"/>
  <c r="L553" i="8"/>
  <c r="M548" i="8"/>
  <c r="M8" i="8"/>
  <c r="AG68" i="8"/>
  <c r="Z343" i="8"/>
  <c r="AG587" i="8"/>
  <c r="O579" i="8"/>
  <c r="O314" i="8"/>
  <c r="P293" i="8"/>
  <c r="AF5" i="10"/>
  <c r="N469" i="8"/>
  <c r="O468" i="8"/>
  <c r="S583" i="8"/>
  <c r="S596" i="8" s="1"/>
  <c r="S23" i="10" s="1"/>
  <c r="S54" i="10" s="1"/>
  <c r="S512" i="8"/>
  <c r="T491" i="8"/>
  <c r="G111" i="4"/>
  <c r="AD557" i="8"/>
  <c r="AF543" i="8"/>
  <c r="M516" i="8"/>
  <c r="N515" i="8"/>
  <c r="V558" i="8"/>
  <c r="R514" i="8"/>
  <c r="R552" i="8" s="1"/>
  <c r="R566" i="8" s="1"/>
  <c r="W544" i="8"/>
  <c r="AB348" i="8"/>
  <c r="AC348" i="8" s="1"/>
  <c r="AD348" i="8" s="1"/>
  <c r="AE348" i="8" s="1"/>
  <c r="AF348" i="8" s="1"/>
  <c r="AG348" i="8" s="1"/>
  <c r="AH348" i="8" s="1"/>
  <c r="AI348" i="8" s="1"/>
  <c r="AJ348" i="8" s="1"/>
  <c r="AK348" i="8" s="1"/>
  <c r="AL348" i="8" s="1"/>
  <c r="AM348" i="8" s="1"/>
  <c r="AN348" i="8" s="1"/>
  <c r="AO348" i="8" s="1"/>
  <c r="AP348" i="8" s="1"/>
  <c r="AQ348" i="8" s="1"/>
  <c r="AR348" i="8" s="1"/>
  <c r="AS348" i="8" s="1"/>
  <c r="AT348" i="8" s="1"/>
  <c r="AU348" i="8" s="1"/>
  <c r="AV348" i="8" s="1"/>
  <c r="AW348" i="8" s="1"/>
  <c r="AX348" i="8" s="1"/>
  <c r="AY348" i="8" s="1"/>
  <c r="AZ348" i="8" s="1"/>
  <c r="BA348" i="8" s="1"/>
  <c r="BB348" i="8" s="1"/>
  <c r="BC348" i="8" s="1"/>
  <c r="BD348" i="8" s="1"/>
  <c r="BE348" i="8" s="1"/>
  <c r="BF348" i="8" s="1"/>
  <c r="BG348" i="8" s="1"/>
  <c r="BH348" i="8" s="1"/>
  <c r="BI348" i="8" s="1"/>
  <c r="BJ348" i="8" s="1"/>
  <c r="BK348" i="8" s="1"/>
  <c r="BL348" i="8" s="1"/>
  <c r="BM348" i="8" s="1"/>
  <c r="BN348" i="8" s="1"/>
  <c r="BO348" i="8" s="1"/>
  <c r="BP348" i="8" s="1"/>
  <c r="W6" i="10"/>
  <c r="O561" i="8"/>
  <c r="P9" i="10"/>
  <c r="AH574" i="8"/>
  <c r="AH59" i="8"/>
  <c r="AI38" i="8"/>
  <c r="N317" i="8"/>
  <c r="N318" i="8" s="1"/>
  <c r="N316" i="8"/>
  <c r="R465" i="8"/>
  <c r="S444" i="8"/>
  <c r="Y575" i="8"/>
  <c r="Y113" i="8"/>
  <c r="Z92" i="8"/>
  <c r="AE543" i="8"/>
  <c r="N592" i="8"/>
  <c r="N584" i="8"/>
  <c r="Q467" i="8"/>
  <c r="X169" i="8"/>
  <c r="X545" i="8" s="1"/>
  <c r="X559" i="8" s="1"/>
  <c r="M418" i="8"/>
  <c r="N417" i="8"/>
  <c r="X577" i="8"/>
  <c r="X590" i="8" s="1"/>
  <c r="X8" i="10" s="1"/>
  <c r="X214" i="8"/>
  <c r="Y193" i="8"/>
  <c r="Q416" i="8"/>
  <c r="Y576" i="8"/>
  <c r="Y589" i="8" s="1"/>
  <c r="Y7" i="10" s="1"/>
  <c r="Y167" i="8"/>
  <c r="Z146" i="8"/>
  <c r="T244" i="8"/>
  <c r="W216" i="8"/>
  <c r="W546" i="8" s="1"/>
  <c r="W560" i="8" s="1"/>
  <c r="S396" i="8"/>
  <c r="R414" i="8"/>
  <c r="L27" i="10"/>
  <c r="P547" i="8"/>
  <c r="Q70" i="8"/>
  <c r="R69" i="8"/>
  <c r="U393" i="8"/>
  <c r="U558" i="8"/>
  <c r="M10" i="10"/>
  <c r="M597" i="8"/>
  <c r="BG406" i="8" l="1"/>
  <c r="BH406" i="8" s="1"/>
  <c r="BI406" i="8" s="1"/>
  <c r="BJ406" i="8" s="1"/>
  <c r="BK406" i="8" s="1"/>
  <c r="BL406" i="8" s="1"/>
  <c r="BM406" i="8" s="1"/>
  <c r="BN406" i="8" s="1"/>
  <c r="BO406" i="8" s="1"/>
  <c r="BP406" i="8" s="1"/>
  <c r="M6" i="8"/>
  <c r="BA195" i="8"/>
  <c r="BB195" i="8" s="1"/>
  <c r="BC195" i="8" s="1"/>
  <c r="BD195" i="8" s="1"/>
  <c r="BE195" i="8" s="1"/>
  <c r="BF195" i="8" s="1"/>
  <c r="BG195" i="8" s="1"/>
  <c r="BH195" i="8" s="1"/>
  <c r="BI195" i="8" s="1"/>
  <c r="BJ195" i="8" s="1"/>
  <c r="BK195" i="8" s="1"/>
  <c r="BL195" i="8" s="1"/>
  <c r="BM195" i="8" s="1"/>
  <c r="BN195" i="8" s="1"/>
  <c r="BO195" i="8" s="1"/>
  <c r="BP195" i="8" s="1"/>
  <c r="AY260" i="8"/>
  <c r="AZ260" i="8" s="1"/>
  <c r="BA260" i="8" s="1"/>
  <c r="BB260" i="8" s="1"/>
  <c r="BC260" i="8" s="1"/>
  <c r="BD260" i="8" s="1"/>
  <c r="BE260" i="8" s="1"/>
  <c r="BF260" i="8" s="1"/>
  <c r="BG260" i="8" s="1"/>
  <c r="BH260" i="8" s="1"/>
  <c r="BI260" i="8" s="1"/>
  <c r="BJ260" i="8" s="1"/>
  <c r="BK260" i="8" s="1"/>
  <c r="BL260" i="8" s="1"/>
  <c r="BM260" i="8" s="1"/>
  <c r="BN260" i="8" s="1"/>
  <c r="BO260" i="8" s="1"/>
  <c r="X344" i="8"/>
  <c r="W580" i="8"/>
  <c r="W593" i="8" s="1"/>
  <c r="W11" i="10" s="1"/>
  <c r="W364" i="8"/>
  <c r="W366" i="8" s="1"/>
  <c r="W549" i="8" s="1"/>
  <c r="W563" i="8" s="1"/>
  <c r="Z295" i="8"/>
  <c r="AU352" i="8"/>
  <c r="AV352" i="8" s="1"/>
  <c r="AW352" i="8" s="1"/>
  <c r="AX352" i="8" s="1"/>
  <c r="AY352" i="8" s="1"/>
  <c r="AZ352" i="8" s="1"/>
  <c r="BA352" i="8" s="1"/>
  <c r="BB352" i="8" s="1"/>
  <c r="BC352" i="8" s="1"/>
  <c r="BD352" i="8" s="1"/>
  <c r="BE352" i="8" s="1"/>
  <c r="BF352" i="8" s="1"/>
  <c r="BG352" i="8" s="1"/>
  <c r="BH352" i="8" s="1"/>
  <c r="BI352" i="8" s="1"/>
  <c r="BJ352" i="8" s="1"/>
  <c r="BK352" i="8" s="1"/>
  <c r="BL352" i="8" s="1"/>
  <c r="BM352" i="8" s="1"/>
  <c r="BN352" i="8" s="1"/>
  <c r="BO352" i="8" s="1"/>
  <c r="BP352" i="8" s="1"/>
  <c r="M11" i="8"/>
  <c r="M14" i="8" s="1"/>
  <c r="M15" i="8" s="1"/>
  <c r="AS456" i="8"/>
  <c r="AY356" i="8"/>
  <c r="AZ356" i="8" s="1"/>
  <c r="BA356" i="8" s="1"/>
  <c r="BB356" i="8" s="1"/>
  <c r="BC356" i="8" s="1"/>
  <c r="BD356" i="8" s="1"/>
  <c r="BE356" i="8" s="1"/>
  <c r="BF356" i="8" s="1"/>
  <c r="BG356" i="8" s="1"/>
  <c r="BH356" i="8" s="1"/>
  <c r="BI356" i="8" s="1"/>
  <c r="BJ356" i="8" s="1"/>
  <c r="BK356" i="8" s="1"/>
  <c r="BL356" i="8" s="1"/>
  <c r="BM356" i="8" s="1"/>
  <c r="BN356" i="8" s="1"/>
  <c r="BO356" i="8" s="1"/>
  <c r="BP356" i="8" s="1"/>
  <c r="AH153" i="8"/>
  <c r="AU100" i="8"/>
  <c r="AV100" i="8" s="1"/>
  <c r="AW100" i="8" s="1"/>
  <c r="AX100" i="8" s="1"/>
  <c r="AY100" i="8" s="1"/>
  <c r="AZ100" i="8" s="1"/>
  <c r="BA100" i="8" s="1"/>
  <c r="BB100" i="8" s="1"/>
  <c r="BC100" i="8" s="1"/>
  <c r="BD100" i="8" s="1"/>
  <c r="BE100" i="8" s="1"/>
  <c r="BF100" i="8" s="1"/>
  <c r="BG100" i="8" s="1"/>
  <c r="BH100" i="8" s="1"/>
  <c r="BI100" i="8" s="1"/>
  <c r="BJ100" i="8" s="1"/>
  <c r="BK100" i="8" s="1"/>
  <c r="BL100" i="8" s="1"/>
  <c r="BM100" i="8" s="1"/>
  <c r="BN100" i="8" s="1"/>
  <c r="BO100" i="8" s="1"/>
  <c r="BP100" i="8" s="1"/>
  <c r="AN507" i="8"/>
  <c r="AO507" i="8" s="1"/>
  <c r="AP507" i="8" s="1"/>
  <c r="AQ507" i="8" s="1"/>
  <c r="AQ463" i="8"/>
  <c r="AR463" i="8" s="1"/>
  <c r="AS463" i="8" s="1"/>
  <c r="AT463" i="8" s="1"/>
  <c r="AU463" i="8" s="1"/>
  <c r="AV463" i="8" s="1"/>
  <c r="AW463" i="8" s="1"/>
  <c r="AQ455" i="8"/>
  <c r="AR455" i="8" s="1"/>
  <c r="AS455" i="8" s="1"/>
  <c r="AT455" i="8" s="1"/>
  <c r="AU455" i="8" s="1"/>
  <c r="AV455" i="8" s="1"/>
  <c r="AW455" i="8" s="1"/>
  <c r="AX455" i="8" s="1"/>
  <c r="AY455" i="8" s="1"/>
  <c r="AZ455" i="8" s="1"/>
  <c r="BA455" i="8" s="1"/>
  <c r="BB455" i="8" s="1"/>
  <c r="BC455" i="8" s="1"/>
  <c r="BD455" i="8" s="1"/>
  <c r="BE455" i="8" s="1"/>
  <c r="BF455" i="8" s="1"/>
  <c r="BG455" i="8" s="1"/>
  <c r="BH455" i="8" s="1"/>
  <c r="BI455" i="8" s="1"/>
  <c r="M368" i="8"/>
  <c r="N367" i="8"/>
  <c r="M268" i="8"/>
  <c r="N267" i="8"/>
  <c r="N171" i="8"/>
  <c r="O170" i="8"/>
  <c r="O123" i="8"/>
  <c r="N124" i="8"/>
  <c r="M218" i="8"/>
  <c r="N217" i="8"/>
  <c r="AA295" i="8"/>
  <c r="AG453" i="8"/>
  <c r="AH453" i="8" s="1"/>
  <c r="AI453" i="8" s="1"/>
  <c r="AJ453" i="8" s="1"/>
  <c r="AK453" i="8" s="1"/>
  <c r="AL453" i="8" s="1"/>
  <c r="AM453" i="8" s="1"/>
  <c r="AN453" i="8" s="1"/>
  <c r="AO453" i="8" s="1"/>
  <c r="AP453" i="8" s="1"/>
  <c r="AQ453" i="8" s="1"/>
  <c r="AR453" i="8" s="1"/>
  <c r="AS453" i="8" s="1"/>
  <c r="AT453" i="8" s="1"/>
  <c r="AU453" i="8" s="1"/>
  <c r="AV453" i="8" s="1"/>
  <c r="AW453" i="8" s="1"/>
  <c r="AX453" i="8" s="1"/>
  <c r="AY453" i="8" s="1"/>
  <c r="AZ453" i="8" s="1"/>
  <c r="BA453" i="8" s="1"/>
  <c r="BB453" i="8" s="1"/>
  <c r="BC453" i="8" s="1"/>
  <c r="BD453" i="8" s="1"/>
  <c r="BE453" i="8" s="1"/>
  <c r="BF453" i="8" s="1"/>
  <c r="BG453" i="8" s="1"/>
  <c r="R578" i="8"/>
  <c r="R591" i="8" s="1"/>
  <c r="R9" i="10" s="1"/>
  <c r="R264" i="8"/>
  <c r="S243" i="8"/>
  <c r="U394" i="8"/>
  <c r="V394" i="8" s="1"/>
  <c r="W394" i="8" s="1"/>
  <c r="X394" i="8" s="1"/>
  <c r="Y394" i="8" s="1"/>
  <c r="Z394" i="8" s="1"/>
  <c r="AA394" i="8" s="1"/>
  <c r="AR44" i="8"/>
  <c r="AS44" i="8" s="1"/>
  <c r="AT44" i="8" s="1"/>
  <c r="AU44" i="8" s="1"/>
  <c r="AV44" i="8" s="1"/>
  <c r="AW44" i="8" s="1"/>
  <c r="AX44" i="8" s="1"/>
  <c r="AY44" i="8" s="1"/>
  <c r="AZ44" i="8" s="1"/>
  <c r="BA44" i="8" s="1"/>
  <c r="BB44" i="8" s="1"/>
  <c r="BC44" i="8" s="1"/>
  <c r="BD44" i="8" s="1"/>
  <c r="AK311" i="8"/>
  <c r="AL311" i="8" s="1"/>
  <c r="AM311" i="8" s="1"/>
  <c r="AN311" i="8" s="1"/>
  <c r="AO311" i="8" s="1"/>
  <c r="AP311" i="8" s="1"/>
  <c r="AQ311" i="8" s="1"/>
  <c r="AR311" i="8" s="1"/>
  <c r="AS311" i="8" s="1"/>
  <c r="AT311" i="8" s="1"/>
  <c r="AU311" i="8" s="1"/>
  <c r="AV311" i="8" s="1"/>
  <c r="AW311" i="8" s="1"/>
  <c r="AX311" i="8" s="1"/>
  <c r="AY311" i="8" s="1"/>
  <c r="AZ311" i="8" s="1"/>
  <c r="BA311" i="8" s="1"/>
  <c r="BB311" i="8" s="1"/>
  <c r="BC311" i="8" s="1"/>
  <c r="BD311" i="8" s="1"/>
  <c r="BE311" i="8" s="1"/>
  <c r="BF311" i="8" s="1"/>
  <c r="BG311" i="8" s="1"/>
  <c r="BH311" i="8" s="1"/>
  <c r="BI311" i="8" s="1"/>
  <c r="BJ311" i="8" s="1"/>
  <c r="BK311" i="8" s="1"/>
  <c r="BL311" i="8" s="1"/>
  <c r="BM311" i="8" s="1"/>
  <c r="BN311" i="8" s="1"/>
  <c r="BO311" i="8" s="1"/>
  <c r="BP311" i="8" s="1"/>
  <c r="AZ95" i="8"/>
  <c r="BA95" i="8" s="1"/>
  <c r="BB95" i="8" s="1"/>
  <c r="AN151" i="8"/>
  <c r="AO151" i="8" s="1"/>
  <c r="AP151" i="8" s="1"/>
  <c r="AQ151" i="8" s="1"/>
  <c r="AX165" i="8"/>
  <c r="AY165" i="8" s="1"/>
  <c r="AZ165" i="8" s="1"/>
  <c r="BA165" i="8" s="1"/>
  <c r="BB165" i="8" s="1"/>
  <c r="BC165" i="8" s="1"/>
  <c r="BD165" i="8" s="1"/>
  <c r="BE165" i="8" s="1"/>
  <c r="BF165" i="8" s="1"/>
  <c r="BG165" i="8" s="1"/>
  <c r="BH165" i="8" s="1"/>
  <c r="BI165" i="8" s="1"/>
  <c r="BJ165" i="8" s="1"/>
  <c r="BK165" i="8" s="1"/>
  <c r="BL165" i="8" s="1"/>
  <c r="BM165" i="8" s="1"/>
  <c r="BN165" i="8" s="1"/>
  <c r="BO165" i="8" s="1"/>
  <c r="BP165" i="8" s="1"/>
  <c r="N548" i="8"/>
  <c r="N8" i="8"/>
  <c r="P579" i="8"/>
  <c r="P314" i="8"/>
  <c r="Q293" i="8"/>
  <c r="T583" i="8"/>
  <c r="T596" i="8" s="1"/>
  <c r="T23" i="10" s="1"/>
  <c r="T54" i="10" s="1"/>
  <c r="T512" i="8"/>
  <c r="U491" i="8"/>
  <c r="O317" i="8"/>
  <c r="O318" i="8" s="1"/>
  <c r="O316" i="8"/>
  <c r="M562" i="8"/>
  <c r="M567" i="8" s="1"/>
  <c r="M553" i="8"/>
  <c r="T396" i="8"/>
  <c r="S414" i="8"/>
  <c r="Z576" i="8"/>
  <c r="Z589" i="8" s="1"/>
  <c r="Z7" i="10" s="1"/>
  <c r="Z167" i="8"/>
  <c r="AA146" i="8"/>
  <c r="P561" i="8"/>
  <c r="Y169" i="8"/>
  <c r="Y545" i="8" s="1"/>
  <c r="Y559" i="8" s="1"/>
  <c r="AE557" i="8"/>
  <c r="W558" i="8"/>
  <c r="AF557" i="8"/>
  <c r="Y577" i="8"/>
  <c r="Y590" i="8" s="1"/>
  <c r="Y8" i="10" s="1"/>
  <c r="Y214" i="8"/>
  <c r="Z193" i="8"/>
  <c r="X544" i="8"/>
  <c r="Z575" i="8"/>
  <c r="Z113" i="8"/>
  <c r="AA92" i="8"/>
  <c r="S514" i="8"/>
  <c r="S552" i="8" s="1"/>
  <c r="S566" i="8" s="1"/>
  <c r="O592" i="8"/>
  <c r="O584" i="8"/>
  <c r="AG543" i="8"/>
  <c r="M27" i="10"/>
  <c r="N6" i="8"/>
  <c r="U244" i="8"/>
  <c r="X6" i="10"/>
  <c r="X216" i="8"/>
  <c r="X546" i="8" s="1"/>
  <c r="X560" i="8" s="1"/>
  <c r="Y122" i="8"/>
  <c r="AI574" i="8"/>
  <c r="AI59" i="8"/>
  <c r="AJ38" i="8"/>
  <c r="Y588" i="8"/>
  <c r="AH68" i="8"/>
  <c r="Q561" i="8"/>
  <c r="O469" i="8"/>
  <c r="P468" i="8"/>
  <c r="AG5" i="10"/>
  <c r="R70" i="8"/>
  <c r="S69" i="8"/>
  <c r="R416" i="8"/>
  <c r="AA343" i="8"/>
  <c r="N418" i="8"/>
  <c r="O417" i="8"/>
  <c r="S465" i="8"/>
  <c r="T444" i="8"/>
  <c r="AH587" i="8"/>
  <c r="V393" i="8"/>
  <c r="N10" i="10"/>
  <c r="N597" i="8"/>
  <c r="R467" i="8"/>
  <c r="N516" i="8"/>
  <c r="O515" i="8"/>
  <c r="H14" i="4"/>
  <c r="G117" i="4"/>
  <c r="G121" i="4" s="1"/>
  <c r="N11" i="8" l="1"/>
  <c r="N14" i="8" s="1"/>
  <c r="BP260" i="8"/>
  <c r="Y344" i="8"/>
  <c r="X580" i="8"/>
  <c r="X593" i="8" s="1"/>
  <c r="X11" i="10" s="1"/>
  <c r="X364" i="8"/>
  <c r="X366" i="8" s="1"/>
  <c r="X549" i="8" s="1"/>
  <c r="X563" i="8" s="1"/>
  <c r="AR151" i="8"/>
  <c r="AS151" i="8" s="1"/>
  <c r="AT151" i="8" s="1"/>
  <c r="AU151" i="8" s="1"/>
  <c r="AV151" i="8" s="1"/>
  <c r="AW151" i="8" s="1"/>
  <c r="AX151" i="8" s="1"/>
  <c r="AY151" i="8" s="1"/>
  <c r="AZ151" i="8" s="1"/>
  <c r="BA151" i="8" s="1"/>
  <c r="BB151" i="8" s="1"/>
  <c r="BC151" i="8" s="1"/>
  <c r="BD151" i="8" s="1"/>
  <c r="BE151" i="8" s="1"/>
  <c r="BF151" i="8" s="1"/>
  <c r="BG151" i="8" s="1"/>
  <c r="BH151" i="8" s="1"/>
  <c r="BI151" i="8" s="1"/>
  <c r="BJ151" i="8" s="1"/>
  <c r="BK151" i="8" s="1"/>
  <c r="BL151" i="8" s="1"/>
  <c r="BM151" i="8" s="1"/>
  <c r="BN151" i="8" s="1"/>
  <c r="BO151" i="8" s="1"/>
  <c r="BP151" i="8" s="1"/>
  <c r="AX463" i="8"/>
  <c r="AY463" i="8" s="1"/>
  <c r="AZ463" i="8" s="1"/>
  <c r="BA463" i="8" s="1"/>
  <c r="BB463" i="8" s="1"/>
  <c r="BC463" i="8" s="1"/>
  <c r="BD463" i="8" s="1"/>
  <c r="BE463" i="8" s="1"/>
  <c r="BF463" i="8" s="1"/>
  <c r="BG463" i="8" s="1"/>
  <c r="BH463" i="8" s="1"/>
  <c r="BI463" i="8" s="1"/>
  <c r="BJ463" i="8" s="1"/>
  <c r="BK463" i="8" s="1"/>
  <c r="BL463" i="8" s="1"/>
  <c r="BM463" i="8" s="1"/>
  <c r="BN463" i="8" s="1"/>
  <c r="BO463" i="8" s="1"/>
  <c r="BP463" i="8" s="1"/>
  <c r="AT456" i="8"/>
  <c r="AR507" i="8"/>
  <c r="AS507" i="8" s="1"/>
  <c r="AT507" i="8" s="1"/>
  <c r="AU507" i="8" s="1"/>
  <c r="AV507" i="8" s="1"/>
  <c r="AW507" i="8" s="1"/>
  <c r="AX507" i="8" s="1"/>
  <c r="AY507" i="8" s="1"/>
  <c r="AZ507" i="8" s="1"/>
  <c r="BA507" i="8" s="1"/>
  <c r="BB507" i="8" s="1"/>
  <c r="BC507" i="8" s="1"/>
  <c r="BD507" i="8" s="1"/>
  <c r="BE507" i="8" s="1"/>
  <c r="BF507" i="8" s="1"/>
  <c r="BG507" i="8" s="1"/>
  <c r="BH507" i="8" s="1"/>
  <c r="BI507" i="8" s="1"/>
  <c r="BJ507" i="8" s="1"/>
  <c r="BK507" i="8" s="1"/>
  <c r="BL507" i="8" s="1"/>
  <c r="BM507" i="8" s="1"/>
  <c r="BN507" i="8" s="1"/>
  <c r="BO507" i="8" s="1"/>
  <c r="BP507" i="8" s="1"/>
  <c r="BJ455" i="8"/>
  <c r="BK455" i="8" s="1"/>
  <c r="BL455" i="8" s="1"/>
  <c r="BM455" i="8" s="1"/>
  <c r="BN455" i="8" s="1"/>
  <c r="BO455" i="8" s="1"/>
  <c r="BP455" i="8" s="1"/>
  <c r="AI153" i="8"/>
  <c r="O367" i="8"/>
  <c r="N368" i="8"/>
  <c r="AB295" i="8"/>
  <c r="O124" i="8"/>
  <c r="P123" i="8"/>
  <c r="P170" i="8"/>
  <c r="O171" i="8"/>
  <c r="BC95" i="8"/>
  <c r="BD95" i="8" s="1"/>
  <c r="BE95" i="8" s="1"/>
  <c r="BF95" i="8" s="1"/>
  <c r="BG95" i="8" s="1"/>
  <c r="BH95" i="8" s="1"/>
  <c r="BI95" i="8" s="1"/>
  <c r="BJ95" i="8" s="1"/>
  <c r="BK95" i="8" s="1"/>
  <c r="BL95" i="8" s="1"/>
  <c r="BM95" i="8" s="1"/>
  <c r="BN95" i="8" s="1"/>
  <c r="BO95" i="8" s="1"/>
  <c r="BP95" i="8" s="1"/>
  <c r="R266" i="8"/>
  <c r="R547" i="8" s="1"/>
  <c r="R561" i="8" s="1"/>
  <c r="N268" i="8"/>
  <c r="O267" i="8"/>
  <c r="S264" i="8"/>
  <c r="T243" i="8"/>
  <c r="S578" i="8"/>
  <c r="S591" i="8" s="1"/>
  <c r="S9" i="10" s="1"/>
  <c r="BE44" i="8"/>
  <c r="BF44" i="8" s="1"/>
  <c r="BG44" i="8" s="1"/>
  <c r="BH44" i="8" s="1"/>
  <c r="BI44" i="8" s="1"/>
  <c r="BJ44" i="8" s="1"/>
  <c r="BK44" i="8" s="1"/>
  <c r="BL44" i="8" s="1"/>
  <c r="N218" i="8"/>
  <c r="O217" i="8"/>
  <c r="BH453" i="8"/>
  <c r="BI453" i="8" s="1"/>
  <c r="BJ453" i="8" s="1"/>
  <c r="BK453" i="8" s="1"/>
  <c r="BL453" i="8" s="1"/>
  <c r="BM453" i="8" s="1"/>
  <c r="BN453" i="8" s="1"/>
  <c r="BO453" i="8" s="1"/>
  <c r="BP453" i="8" s="1"/>
  <c r="AB394" i="8"/>
  <c r="AC394" i="8" s="1"/>
  <c r="AD394" i="8" s="1"/>
  <c r="AE394" i="8" s="1"/>
  <c r="AF394" i="8" s="1"/>
  <c r="AG394" i="8" s="1"/>
  <c r="AH394" i="8" s="1"/>
  <c r="AI394" i="8" s="1"/>
  <c r="AJ394" i="8" s="1"/>
  <c r="AK394" i="8" s="1"/>
  <c r="AL394" i="8" s="1"/>
  <c r="AM394" i="8" s="1"/>
  <c r="AN394" i="8" s="1"/>
  <c r="AO394" i="8" s="1"/>
  <c r="AP394" i="8" s="1"/>
  <c r="AQ394" i="8" s="1"/>
  <c r="AR394" i="8" s="1"/>
  <c r="AS394" i="8" s="1"/>
  <c r="AT394" i="8" s="1"/>
  <c r="AU394" i="8" s="1"/>
  <c r="AV394" i="8" s="1"/>
  <c r="AW394" i="8" s="1"/>
  <c r="AX394" i="8" s="1"/>
  <c r="AY394" i="8" s="1"/>
  <c r="AZ394" i="8" s="1"/>
  <c r="BA394" i="8" s="1"/>
  <c r="BB394" i="8" s="1"/>
  <c r="BC394" i="8" s="1"/>
  <c r="BD394" i="8" s="1"/>
  <c r="BE394" i="8" s="1"/>
  <c r="BF394" i="8" s="1"/>
  <c r="BG394" i="8" s="1"/>
  <c r="BH394" i="8" s="1"/>
  <c r="BI394" i="8" s="1"/>
  <c r="BJ394" i="8" s="1"/>
  <c r="BK394" i="8" s="1"/>
  <c r="BL394" i="8" s="1"/>
  <c r="BM394" i="8" s="1"/>
  <c r="BN394" i="8" s="1"/>
  <c r="BO394" i="8" s="1"/>
  <c r="BP394" i="8" s="1"/>
  <c r="N27" i="10"/>
  <c r="AA575" i="8"/>
  <c r="AA113" i="8"/>
  <c r="AB92" i="8"/>
  <c r="W393" i="8"/>
  <c r="AA576" i="8"/>
  <c r="AA589" i="8" s="1"/>
  <c r="AA7" i="10" s="1"/>
  <c r="AA167" i="8"/>
  <c r="AB146" i="8"/>
  <c r="Q579" i="8"/>
  <c r="Q314" i="8"/>
  <c r="R293" i="8"/>
  <c r="AH5" i="10"/>
  <c r="O10" i="10"/>
  <c r="O597" i="8"/>
  <c r="X558" i="8"/>
  <c r="Z169" i="8"/>
  <c r="Z545" i="8" s="1"/>
  <c r="Z559" i="8" s="1"/>
  <c r="U583" i="8"/>
  <c r="U596" i="8" s="1"/>
  <c r="U23" i="10" s="1"/>
  <c r="U54" i="10" s="1"/>
  <c r="U512" i="8"/>
  <c r="V491" i="8"/>
  <c r="P316" i="8"/>
  <c r="P317" i="8"/>
  <c r="P318" i="8" s="1"/>
  <c r="H28" i="4"/>
  <c r="H34" i="4" s="1"/>
  <c r="H20" i="4"/>
  <c r="Z122" i="8"/>
  <c r="Y6" i="10"/>
  <c r="T465" i="8"/>
  <c r="U444" i="8"/>
  <c r="AI587" i="8"/>
  <c r="AG557" i="8"/>
  <c r="P469" i="8"/>
  <c r="Q468" i="8"/>
  <c r="Y544" i="8"/>
  <c r="S70" i="8"/>
  <c r="T69" i="8"/>
  <c r="Z577" i="8"/>
  <c r="Z590" i="8" s="1"/>
  <c r="Z8" i="10" s="1"/>
  <c r="Z214" i="8"/>
  <c r="AA193" i="8"/>
  <c r="T514" i="8"/>
  <c r="T552" i="8" s="1"/>
  <c r="T566" i="8" s="1"/>
  <c r="P592" i="8"/>
  <c r="P584" i="8"/>
  <c r="S467" i="8"/>
  <c r="AJ574" i="8"/>
  <c r="AJ59" i="8"/>
  <c r="AK38" i="8"/>
  <c r="Y216" i="8"/>
  <c r="Y546" i="8" s="1"/>
  <c r="Y560" i="8" s="1"/>
  <c r="S416" i="8"/>
  <c r="O418" i="8"/>
  <c r="P417" i="8"/>
  <c r="AI68" i="8"/>
  <c r="V244" i="8"/>
  <c r="U396" i="8"/>
  <c r="T414" i="8"/>
  <c r="N562" i="8"/>
  <c r="N567" i="8" s="1"/>
  <c r="N553" i="8"/>
  <c r="Z588" i="8"/>
  <c r="AB343" i="8"/>
  <c r="AH543" i="8"/>
  <c r="O548" i="8"/>
  <c r="O8" i="8"/>
  <c r="O516" i="8"/>
  <c r="P515" i="8"/>
  <c r="N15" i="8"/>
  <c r="O6" i="8"/>
  <c r="Z344" i="8" l="1"/>
  <c r="Y364" i="8"/>
  <c r="Y366" i="8" s="1"/>
  <c r="Y549" i="8" s="1"/>
  <c r="Y563" i="8" s="1"/>
  <c r="Y580" i="8"/>
  <c r="Y593" i="8" s="1"/>
  <c r="Y11" i="10" s="1"/>
  <c r="AU456" i="8"/>
  <c r="AV456" i="8" s="1"/>
  <c r="O11" i="8"/>
  <c r="O14" i="8" s="1"/>
  <c r="O15" i="8" s="1"/>
  <c r="O368" i="8"/>
  <c r="P367" i="8"/>
  <c r="BM44" i="8"/>
  <c r="BN44" i="8" s="1"/>
  <c r="BO44" i="8" s="1"/>
  <c r="BP44" i="8" s="1"/>
  <c r="AJ153" i="8"/>
  <c r="AK153" i="8" s="1"/>
  <c r="AL153" i="8" s="1"/>
  <c r="AM153" i="8" s="1"/>
  <c r="AN153" i="8" s="1"/>
  <c r="AO153" i="8" s="1"/>
  <c r="AP153" i="8" s="1"/>
  <c r="AQ153" i="8" s="1"/>
  <c r="AR153" i="8" s="1"/>
  <c r="AS153" i="8" s="1"/>
  <c r="AT153" i="8" s="1"/>
  <c r="AU153" i="8" s="1"/>
  <c r="AV153" i="8" s="1"/>
  <c r="AW153" i="8" s="1"/>
  <c r="AX153" i="8" s="1"/>
  <c r="AY153" i="8" s="1"/>
  <c r="AZ153" i="8" s="1"/>
  <c r="BA153" i="8" s="1"/>
  <c r="BB153" i="8" s="1"/>
  <c r="BC153" i="8" s="1"/>
  <c r="BD153" i="8" s="1"/>
  <c r="BE153" i="8" s="1"/>
  <c r="BF153" i="8" s="1"/>
  <c r="BG153" i="8" s="1"/>
  <c r="BH153" i="8" s="1"/>
  <c r="BI153" i="8" s="1"/>
  <c r="BJ153" i="8" s="1"/>
  <c r="BK153" i="8" s="1"/>
  <c r="BL153" i="8" s="1"/>
  <c r="BM153" i="8" s="1"/>
  <c r="BN153" i="8" s="1"/>
  <c r="BO153" i="8" s="1"/>
  <c r="BP153" i="8" s="1"/>
  <c r="S266" i="8"/>
  <c r="S547" i="8" s="1"/>
  <c r="S561" i="8" s="1"/>
  <c r="P171" i="8"/>
  <c r="Q170" i="8"/>
  <c r="O218" i="8"/>
  <c r="P217" i="8"/>
  <c r="O268" i="8"/>
  <c r="P267" i="8"/>
  <c r="P124" i="8"/>
  <c r="Q123" i="8"/>
  <c r="AC295" i="8"/>
  <c r="U243" i="8"/>
  <c r="T264" i="8"/>
  <c r="T578" i="8"/>
  <c r="T591" i="8" s="1"/>
  <c r="T9" i="10" s="1"/>
  <c r="AK574" i="8"/>
  <c r="AK59" i="8"/>
  <c r="AL38" i="8"/>
  <c r="O562" i="8"/>
  <c r="O567" i="8" s="1"/>
  <c r="O553" i="8"/>
  <c r="W244" i="8"/>
  <c r="AJ68" i="8"/>
  <c r="AI5" i="10"/>
  <c r="P548" i="8"/>
  <c r="P8" i="8"/>
  <c r="P10" i="10"/>
  <c r="P597" i="8"/>
  <c r="AJ587" i="8"/>
  <c r="AA577" i="8"/>
  <c r="AA590" i="8" s="1"/>
  <c r="AA8" i="10" s="1"/>
  <c r="AA214" i="8"/>
  <c r="AB193" i="8"/>
  <c r="R579" i="8"/>
  <c r="R314" i="8"/>
  <c r="S293" i="8"/>
  <c r="X393" i="8"/>
  <c r="Z6" i="10"/>
  <c r="P516" i="8"/>
  <c r="Q515" i="8"/>
  <c r="AH557" i="8"/>
  <c r="AC343" i="8"/>
  <c r="V583" i="8"/>
  <c r="V596" i="8" s="1"/>
  <c r="V23" i="10" s="1"/>
  <c r="V54" i="10" s="1"/>
  <c r="V512" i="8"/>
  <c r="W491" i="8"/>
  <c r="P6" i="8"/>
  <c r="AI543" i="8"/>
  <c r="Z216" i="8"/>
  <c r="Z546" i="8" s="1"/>
  <c r="Z560" i="8" s="1"/>
  <c r="U465" i="8"/>
  <c r="V444" i="8"/>
  <c r="U514" i="8"/>
  <c r="U552" i="8" s="1"/>
  <c r="U566" i="8" s="1"/>
  <c r="Q316" i="8"/>
  <c r="Q317" i="8"/>
  <c r="Q318" i="8" s="1"/>
  <c r="T416" i="8"/>
  <c r="Y558" i="8"/>
  <c r="T467" i="8"/>
  <c r="Q592" i="8"/>
  <c r="Q584" i="8"/>
  <c r="AB575" i="8"/>
  <c r="AB113" i="8"/>
  <c r="AC92" i="8"/>
  <c r="P418" i="8"/>
  <c r="Q417" i="8"/>
  <c r="V396" i="8"/>
  <c r="U414" i="8"/>
  <c r="T70" i="8"/>
  <c r="U69" i="8"/>
  <c r="Q469" i="8"/>
  <c r="R468" i="8"/>
  <c r="H111" i="4"/>
  <c r="O27" i="10"/>
  <c r="AB576" i="8"/>
  <c r="AB589" i="8" s="1"/>
  <c r="AB7" i="10" s="1"/>
  <c r="AB167" i="8"/>
  <c r="AC146" i="8"/>
  <c r="AA122" i="8"/>
  <c r="AA169" i="8"/>
  <c r="AA545" i="8" s="1"/>
  <c r="AA559" i="8" s="1"/>
  <c r="AA588" i="8"/>
  <c r="Z544" i="8"/>
  <c r="P11" i="8" l="1"/>
  <c r="P14" i="8" s="1"/>
  <c r="AA344" i="8"/>
  <c r="Z580" i="8"/>
  <c r="Z593" i="8" s="1"/>
  <c r="Z11" i="10" s="1"/>
  <c r="Z364" i="8"/>
  <c r="Z366" i="8" s="1"/>
  <c r="Z549" i="8" s="1"/>
  <c r="Z563" i="8" s="1"/>
  <c r="AW456" i="8"/>
  <c r="AX456" i="8" s="1"/>
  <c r="AY456" i="8" s="1"/>
  <c r="AZ456" i="8" s="1"/>
  <c r="BA456" i="8" s="1"/>
  <c r="BB456" i="8" s="1"/>
  <c r="BC456" i="8" s="1"/>
  <c r="P368" i="8"/>
  <c r="Q367" i="8"/>
  <c r="Q217" i="8"/>
  <c r="P218" i="8"/>
  <c r="U578" i="8"/>
  <c r="U591" i="8" s="1"/>
  <c r="U9" i="10" s="1"/>
  <c r="V243" i="8"/>
  <c r="U264" i="8"/>
  <c r="T266" i="8"/>
  <c r="T547" i="8" s="1"/>
  <c r="T561" i="8" s="1"/>
  <c r="Q171" i="8"/>
  <c r="R170" i="8"/>
  <c r="AD295" i="8"/>
  <c r="AE295" i="8" s="1"/>
  <c r="AF295" i="8" s="1"/>
  <c r="AG295" i="8" s="1"/>
  <c r="AH295" i="8" s="1"/>
  <c r="Q124" i="8"/>
  <c r="R123" i="8"/>
  <c r="P268" i="8"/>
  <c r="Q267" i="8"/>
  <c r="E10" i="10"/>
  <c r="H117" i="4"/>
  <c r="H121" i="4" s="1"/>
  <c r="B123" i="4" s="1"/>
  <c r="Q418" i="8"/>
  <c r="R417" i="8"/>
  <c r="S579" i="8"/>
  <c r="S314" i="8"/>
  <c r="T293" i="8"/>
  <c r="AA544" i="8"/>
  <c r="R469" i="8"/>
  <c r="S468" i="8"/>
  <c r="AI557" i="8"/>
  <c r="R317" i="8"/>
  <c r="R318" i="8" s="1"/>
  <c r="R316" i="8"/>
  <c r="P27" i="10"/>
  <c r="AL574" i="8"/>
  <c r="AL59" i="8"/>
  <c r="AM38" i="8"/>
  <c r="X244" i="8"/>
  <c r="AK68" i="8"/>
  <c r="Q516" i="8"/>
  <c r="R515" i="8"/>
  <c r="AC576" i="8"/>
  <c r="AC589" i="8" s="1"/>
  <c r="AC7" i="10" s="1"/>
  <c r="AC167" i="8"/>
  <c r="AD146" i="8"/>
  <c r="U70" i="8"/>
  <c r="V69" i="8"/>
  <c r="AB122" i="8"/>
  <c r="V465" i="8"/>
  <c r="W444" i="8"/>
  <c r="AB577" i="8"/>
  <c r="AB590" i="8" s="1"/>
  <c r="AB8" i="10" s="1"/>
  <c r="AB214" i="8"/>
  <c r="AC193" i="8"/>
  <c r="P562" i="8"/>
  <c r="P567" i="8" s="1"/>
  <c r="P553" i="8"/>
  <c r="AK587" i="8"/>
  <c r="Z558" i="8"/>
  <c r="AC575" i="8"/>
  <c r="AC113" i="8"/>
  <c r="AD92" i="8"/>
  <c r="R592" i="8"/>
  <c r="R584" i="8"/>
  <c r="AA6" i="10"/>
  <c r="AB169" i="8"/>
  <c r="AB545" i="8" s="1"/>
  <c r="AB559" i="8" s="1"/>
  <c r="AB588" i="8"/>
  <c r="U467" i="8"/>
  <c r="AD343" i="8"/>
  <c r="AA216" i="8"/>
  <c r="AA546" i="8" s="1"/>
  <c r="AA560" i="8" s="1"/>
  <c r="Q6" i="8"/>
  <c r="P15" i="8"/>
  <c r="Y393" i="8"/>
  <c r="U416" i="8"/>
  <c r="Q10" i="10"/>
  <c r="Q597" i="8"/>
  <c r="W583" i="8"/>
  <c r="W596" i="8" s="1"/>
  <c r="W23" i="10" s="1"/>
  <c r="W54" i="10" s="1"/>
  <c r="W512" i="8"/>
  <c r="X491" i="8"/>
  <c r="W396" i="8"/>
  <c r="V414" i="8"/>
  <c r="Q548" i="8"/>
  <c r="Q8" i="8"/>
  <c r="V514" i="8"/>
  <c r="V552" i="8" s="1"/>
  <c r="V566" i="8" s="1"/>
  <c r="AJ5" i="10"/>
  <c r="AJ543" i="8"/>
  <c r="AB344" i="8" l="1"/>
  <c r="AA364" i="8"/>
  <c r="AA366" i="8" s="1"/>
  <c r="AA549" i="8" s="1"/>
  <c r="AA563" i="8" s="1"/>
  <c r="AA580" i="8"/>
  <c r="AA593" i="8" s="1"/>
  <c r="AA11" i="10" s="1"/>
  <c r="BD456" i="8"/>
  <c r="BE456" i="8" s="1"/>
  <c r="BF456" i="8" s="1"/>
  <c r="BG456" i="8" s="1"/>
  <c r="BH456" i="8" s="1"/>
  <c r="BI456" i="8" s="1"/>
  <c r="BJ456" i="8" s="1"/>
  <c r="BK456" i="8" s="1"/>
  <c r="BL456" i="8" s="1"/>
  <c r="BM456" i="8" s="1"/>
  <c r="BN456" i="8" s="1"/>
  <c r="BO456" i="8" s="1"/>
  <c r="BP456" i="8" s="1"/>
  <c r="Q11" i="8"/>
  <c r="Q14" i="8" s="1"/>
  <c r="Q15" i="8" s="1"/>
  <c r="Q368" i="8"/>
  <c r="R367" i="8"/>
  <c r="AI295" i="8"/>
  <c r="AJ295" i="8" s="1"/>
  <c r="AK295" i="8" s="1"/>
  <c r="AL295" i="8" s="1"/>
  <c r="AM295" i="8" s="1"/>
  <c r="AN295" i="8" s="1"/>
  <c r="AO295" i="8" s="1"/>
  <c r="AP295" i="8" s="1"/>
  <c r="AQ295" i="8" s="1"/>
  <c r="AR295" i="8" s="1"/>
  <c r="AS295" i="8" s="1"/>
  <c r="AT295" i="8" s="1"/>
  <c r="AU295" i="8" s="1"/>
  <c r="AV295" i="8" s="1"/>
  <c r="AW295" i="8" s="1"/>
  <c r="AX295" i="8" s="1"/>
  <c r="AY295" i="8" s="1"/>
  <c r="AZ295" i="8" s="1"/>
  <c r="BA295" i="8" s="1"/>
  <c r="BB295" i="8" s="1"/>
  <c r="BC295" i="8" s="1"/>
  <c r="BD295" i="8" s="1"/>
  <c r="BE295" i="8" s="1"/>
  <c r="BF295" i="8" s="1"/>
  <c r="BG295" i="8" s="1"/>
  <c r="BH295" i="8" s="1"/>
  <c r="BI295" i="8" s="1"/>
  <c r="BJ295" i="8" s="1"/>
  <c r="BK295" i="8" s="1"/>
  <c r="BL295" i="8" s="1"/>
  <c r="BM295" i="8" s="1"/>
  <c r="BN295" i="8" s="1"/>
  <c r="BO295" i="8" s="1"/>
  <c r="BP295" i="8" s="1"/>
  <c r="R124" i="8"/>
  <c r="S123" i="8"/>
  <c r="U266" i="8"/>
  <c r="U547" i="8" s="1"/>
  <c r="U561" i="8" s="1"/>
  <c r="V578" i="8"/>
  <c r="V591" i="8" s="1"/>
  <c r="V9" i="10" s="1"/>
  <c r="V264" i="8"/>
  <c r="W243" i="8"/>
  <c r="R171" i="8"/>
  <c r="S170" i="8"/>
  <c r="Q268" i="8"/>
  <c r="R267" i="8"/>
  <c r="Q218" i="8"/>
  <c r="R217" i="8"/>
  <c r="Z393" i="8"/>
  <c r="X396" i="8"/>
  <c r="W414" i="8"/>
  <c r="V467" i="8"/>
  <c r="AK5" i="10"/>
  <c r="AB544" i="8"/>
  <c r="S469" i="8"/>
  <c r="T468" i="8"/>
  <c r="T579" i="8"/>
  <c r="T314" i="8"/>
  <c r="U293" i="8"/>
  <c r="Q27" i="10"/>
  <c r="R10" i="10"/>
  <c r="R597" i="8"/>
  <c r="R516" i="8"/>
  <c r="S515" i="8"/>
  <c r="AK543" i="8"/>
  <c r="S316" i="8"/>
  <c r="S317" i="8"/>
  <c r="S318" i="8" s="1"/>
  <c r="R6" i="8"/>
  <c r="AJ557" i="8"/>
  <c r="AB6" i="10"/>
  <c r="AD575" i="8"/>
  <c r="AD113" i="8"/>
  <c r="AE92" i="8"/>
  <c r="V70" i="8"/>
  <c r="W69" i="8"/>
  <c r="S592" i="8"/>
  <c r="S584" i="8"/>
  <c r="V416" i="8"/>
  <c r="X583" i="8"/>
  <c r="X596" i="8" s="1"/>
  <c r="X23" i="10" s="1"/>
  <c r="X54" i="10" s="1"/>
  <c r="X512" i="8"/>
  <c r="Y491" i="8"/>
  <c r="W514" i="8"/>
  <c r="W552" i="8" s="1"/>
  <c r="W566" i="8" s="1"/>
  <c r="AC122" i="8"/>
  <c r="AC577" i="8"/>
  <c r="AC590" i="8" s="1"/>
  <c r="AC8" i="10" s="1"/>
  <c r="AC214" i="8"/>
  <c r="AD193" i="8"/>
  <c r="AA558" i="8"/>
  <c r="AE343" i="8"/>
  <c r="AC588" i="8"/>
  <c r="AB216" i="8"/>
  <c r="AB546" i="8" s="1"/>
  <c r="AB560" i="8" s="1"/>
  <c r="Y244" i="8"/>
  <c r="R548" i="8"/>
  <c r="R8" i="8"/>
  <c r="R418" i="8"/>
  <c r="S417" i="8"/>
  <c r="Q562" i="8"/>
  <c r="Q567" i="8" s="1"/>
  <c r="Q553" i="8"/>
  <c r="AD576" i="8"/>
  <c r="AD589" i="8" s="1"/>
  <c r="AD7" i="10" s="1"/>
  <c r="AD167" i="8"/>
  <c r="AE146" i="8"/>
  <c r="AM574" i="8"/>
  <c r="AM59" i="8"/>
  <c r="AN38" i="8"/>
  <c r="W465" i="8"/>
  <c r="X444" i="8"/>
  <c r="AC169" i="8"/>
  <c r="AC545" i="8" s="1"/>
  <c r="AC559" i="8" s="1"/>
  <c r="AL68" i="8"/>
  <c r="AL587" i="8"/>
  <c r="E41" i="10"/>
  <c r="E29" i="10"/>
  <c r="R11" i="8" l="1"/>
  <c r="R14" i="8" s="1"/>
  <c r="R15" i="8" s="1"/>
  <c r="AC344" i="8"/>
  <c r="AB580" i="8"/>
  <c r="AB593" i="8" s="1"/>
  <c r="AB11" i="10" s="1"/>
  <c r="AB364" i="8"/>
  <c r="AB366" i="8" s="1"/>
  <c r="AB549" i="8" s="1"/>
  <c r="AB563" i="8" s="1"/>
  <c r="R368" i="8"/>
  <c r="S367" i="8"/>
  <c r="R218" i="8"/>
  <c r="S217" i="8"/>
  <c r="R268" i="8"/>
  <c r="S267" i="8"/>
  <c r="S171" i="8"/>
  <c r="T170" i="8"/>
  <c r="X243" i="8"/>
  <c r="Y243" i="8" s="1"/>
  <c r="W578" i="8"/>
  <c r="W591" i="8" s="1"/>
  <c r="W9" i="10" s="1"/>
  <c r="W264" i="8"/>
  <c r="S124" i="8"/>
  <c r="T123" i="8"/>
  <c r="V266" i="8"/>
  <c r="V547" i="8" s="1"/>
  <c r="V561" i="8" s="1"/>
  <c r="X465" i="8"/>
  <c r="Y444" i="8"/>
  <c r="AC544" i="8"/>
  <c r="X514" i="8"/>
  <c r="X552" i="8" s="1"/>
  <c r="X566" i="8" s="1"/>
  <c r="S6" i="8"/>
  <c r="S516" i="8"/>
  <c r="T515" i="8"/>
  <c r="Y583" i="8"/>
  <c r="Y596" i="8" s="1"/>
  <c r="Y23" i="10" s="1"/>
  <c r="Y54" i="10" s="1"/>
  <c r="Y512" i="8"/>
  <c r="Z491" i="8"/>
  <c r="AN574" i="8"/>
  <c r="AN59" i="8"/>
  <c r="AO38" i="8"/>
  <c r="W467" i="8"/>
  <c r="AM68" i="8"/>
  <c r="S418" i="8"/>
  <c r="T417" i="8"/>
  <c r="AB558" i="8"/>
  <c r="AE576" i="8"/>
  <c r="AE589" i="8" s="1"/>
  <c r="AE7" i="10" s="1"/>
  <c r="AE167" i="8"/>
  <c r="AF146" i="8"/>
  <c r="AL5" i="10"/>
  <c r="AM587" i="8"/>
  <c r="W70" i="8"/>
  <c r="X69" i="8"/>
  <c r="S548" i="8"/>
  <c r="S8" i="8"/>
  <c r="W416" i="8"/>
  <c r="R27" i="10"/>
  <c r="U579" i="8"/>
  <c r="U314" i="8"/>
  <c r="V293" i="8"/>
  <c r="Y396" i="8"/>
  <c r="X414" i="8"/>
  <c r="AC6" i="10"/>
  <c r="E60" i="10"/>
  <c r="E58" i="10"/>
  <c r="AL543" i="8"/>
  <c r="AD169" i="8"/>
  <c r="AD545" i="8" s="1"/>
  <c r="AD559" i="8" s="1"/>
  <c r="R562" i="8"/>
  <c r="R567" i="8" s="1"/>
  <c r="R553" i="8"/>
  <c r="AF343" i="8"/>
  <c r="T316" i="8"/>
  <c r="T317" i="8"/>
  <c r="T318" i="8" s="1"/>
  <c r="T592" i="8"/>
  <c r="T584" i="8"/>
  <c r="AC216" i="8"/>
  <c r="AC546" i="8" s="1"/>
  <c r="AC560" i="8" s="1"/>
  <c r="S10" i="10"/>
  <c r="S597" i="8"/>
  <c r="AD122" i="8"/>
  <c r="AK557" i="8"/>
  <c r="T469" i="8"/>
  <c r="U468" i="8"/>
  <c r="AA393" i="8"/>
  <c r="AD577" i="8"/>
  <c r="AD590" i="8" s="1"/>
  <c r="AD8" i="10" s="1"/>
  <c r="AD214" i="8"/>
  <c r="AE193" i="8"/>
  <c r="AE575" i="8"/>
  <c r="AE113" i="8"/>
  <c r="AF92" i="8"/>
  <c r="Z244" i="8"/>
  <c r="AD588" i="8"/>
  <c r="S11" i="8" l="1"/>
  <c r="S14" i="8" s="1"/>
  <c r="S15" i="8" s="1"/>
  <c r="AD344" i="8"/>
  <c r="AC580" i="8"/>
  <c r="AC593" i="8" s="1"/>
  <c r="AC11" i="10" s="1"/>
  <c r="AC364" i="8"/>
  <c r="AC366" i="8" s="1"/>
  <c r="AC549" i="8" s="1"/>
  <c r="AC563" i="8" s="1"/>
  <c r="S368" i="8"/>
  <c r="T367" i="8"/>
  <c r="Y264" i="8"/>
  <c r="Y266" i="8" s="1"/>
  <c r="Y578" i="8"/>
  <c r="Y591" i="8" s="1"/>
  <c r="W266" i="8"/>
  <c r="W547" i="8" s="1"/>
  <c r="W561" i="8" s="1"/>
  <c r="S268" i="8"/>
  <c r="T267" i="8"/>
  <c r="S218" i="8"/>
  <c r="T217" i="8"/>
  <c r="X578" i="8"/>
  <c r="X591" i="8" s="1"/>
  <c r="X9" i="10" s="1"/>
  <c r="X264" i="8"/>
  <c r="Z243" i="8"/>
  <c r="Z578" i="8" s="1"/>
  <c r="T124" i="8"/>
  <c r="U123" i="8"/>
  <c r="T171" i="8"/>
  <c r="U170" i="8"/>
  <c r="AE577" i="8"/>
  <c r="AE590" i="8" s="1"/>
  <c r="AE8" i="10" s="1"/>
  <c r="AE214" i="8"/>
  <c r="AF193" i="8"/>
  <c r="T548" i="8"/>
  <c r="T8" i="8"/>
  <c r="AM543" i="8"/>
  <c r="AA244" i="8"/>
  <c r="U592" i="8"/>
  <c r="U584" i="8"/>
  <c r="AM5" i="10"/>
  <c r="AE122" i="8"/>
  <c r="AB393" i="8"/>
  <c r="X416" i="8"/>
  <c r="AO574" i="8"/>
  <c r="AO59" i="8"/>
  <c r="AP38" i="8"/>
  <c r="AG343" i="8"/>
  <c r="AL557" i="8"/>
  <c r="X70" i="8"/>
  <c r="Y69" i="8"/>
  <c r="AF575" i="8"/>
  <c r="AF113" i="8"/>
  <c r="AG92" i="8"/>
  <c r="AD544" i="8"/>
  <c r="T10" i="10"/>
  <c r="T597" i="8"/>
  <c r="Z396" i="8"/>
  <c r="Y414" i="8"/>
  <c r="AF576" i="8"/>
  <c r="AF589" i="8" s="1"/>
  <c r="AF7" i="10" s="1"/>
  <c r="AF167" i="8"/>
  <c r="AG146" i="8"/>
  <c r="AN68" i="8"/>
  <c r="AC558" i="8"/>
  <c r="AE169" i="8"/>
  <c r="AE545" i="8" s="1"/>
  <c r="AE559" i="8" s="1"/>
  <c r="T418" i="8"/>
  <c r="U417" i="8"/>
  <c r="AN587" i="8"/>
  <c r="T516" i="8"/>
  <c r="U515" i="8"/>
  <c r="AD6" i="10"/>
  <c r="Z583" i="8"/>
  <c r="Z596" i="8" s="1"/>
  <c r="Z23" i="10" s="1"/>
  <c r="Z54" i="10" s="1"/>
  <c r="Z512" i="8"/>
  <c r="AA491" i="8"/>
  <c r="Y465" i="8"/>
  <c r="Z444" i="8"/>
  <c r="AE588" i="8"/>
  <c r="U469" i="8"/>
  <c r="V468" i="8"/>
  <c r="S27" i="10"/>
  <c r="V579" i="8"/>
  <c r="V314" i="8"/>
  <c r="W293" i="8"/>
  <c r="S562" i="8"/>
  <c r="S567" i="8" s="1"/>
  <c r="S553" i="8"/>
  <c r="Y514" i="8"/>
  <c r="Y552" i="8" s="1"/>
  <c r="Y566" i="8" s="1"/>
  <c r="X467" i="8"/>
  <c r="AD216" i="8"/>
  <c r="AD546" i="8" s="1"/>
  <c r="AD560" i="8" s="1"/>
  <c r="U317" i="8"/>
  <c r="U318" i="8" s="1"/>
  <c r="U316" i="8"/>
  <c r="T6" i="8"/>
  <c r="T11" i="8" l="1"/>
  <c r="T14" i="8" s="1"/>
  <c r="T15" i="8" s="1"/>
  <c r="AE344" i="8"/>
  <c r="AD580" i="8"/>
  <c r="AD593" i="8" s="1"/>
  <c r="AD11" i="10" s="1"/>
  <c r="AD364" i="8"/>
  <c r="AD366" i="8" s="1"/>
  <c r="AD549" i="8" s="1"/>
  <c r="AD563" i="8" s="1"/>
  <c r="T368" i="8"/>
  <c r="U367" i="8"/>
  <c r="Z264" i="8"/>
  <c r="X266" i="8"/>
  <c r="X547" i="8" s="1"/>
  <c r="X561" i="8" s="1"/>
  <c r="AA243" i="8"/>
  <c r="AA264" i="8" s="1"/>
  <c r="T218" i="8"/>
  <c r="U217" i="8"/>
  <c r="U171" i="8"/>
  <c r="V170" i="8"/>
  <c r="V123" i="8"/>
  <c r="U124" i="8"/>
  <c r="T268" i="8"/>
  <c r="U267" i="8"/>
  <c r="AG576" i="8"/>
  <c r="AG589" i="8" s="1"/>
  <c r="AG7" i="10" s="1"/>
  <c r="AG167" i="8"/>
  <c r="AH146" i="8"/>
  <c r="T27" i="10"/>
  <c r="Y70" i="8"/>
  <c r="Z69" i="8"/>
  <c r="AP574" i="8"/>
  <c r="AP59" i="8"/>
  <c r="AQ38" i="8"/>
  <c r="AC393" i="8"/>
  <c r="U10" i="10"/>
  <c r="U597" i="8"/>
  <c r="AO68" i="8"/>
  <c r="Z514" i="8"/>
  <c r="Z552" i="8" s="1"/>
  <c r="Z566" i="8" s="1"/>
  <c r="U548" i="8"/>
  <c r="U8" i="8"/>
  <c r="AD558" i="8"/>
  <c r="AO587" i="8"/>
  <c r="AE544" i="8"/>
  <c r="AA583" i="8"/>
  <c r="AA596" i="8" s="1"/>
  <c r="AA23" i="10" s="1"/>
  <c r="AA54" i="10" s="1"/>
  <c r="AA512" i="8"/>
  <c r="AB491" i="8"/>
  <c r="AF122" i="8"/>
  <c r="U6" i="8"/>
  <c r="W579" i="8"/>
  <c r="W314" i="8"/>
  <c r="X293" i="8"/>
  <c r="V592" i="8"/>
  <c r="V584" i="8"/>
  <c r="AE6" i="10"/>
  <c r="Z591" i="8"/>
  <c r="Z465" i="8"/>
  <c r="AA444" i="8"/>
  <c r="U418" i="8"/>
  <c r="V417" i="8"/>
  <c r="AA396" i="8"/>
  <c r="Z414" i="8"/>
  <c r="AB244" i="8"/>
  <c r="T562" i="8"/>
  <c r="T567" i="8" s="1"/>
  <c r="T553" i="8"/>
  <c r="Y9" i="10"/>
  <c r="AF588" i="8"/>
  <c r="Y547" i="8"/>
  <c r="V469" i="8"/>
  <c r="W468" i="8"/>
  <c r="AF169" i="8"/>
  <c r="AF545" i="8" s="1"/>
  <c r="AF559" i="8" s="1"/>
  <c r="V316" i="8"/>
  <c r="V317" i="8"/>
  <c r="V318" i="8" s="1"/>
  <c r="AN5" i="10"/>
  <c r="Y416" i="8"/>
  <c r="Y467" i="8"/>
  <c r="U516" i="8"/>
  <c r="V515" i="8"/>
  <c r="AN543" i="8"/>
  <c r="AG575" i="8"/>
  <c r="AG113" i="8"/>
  <c r="AH92" i="8"/>
  <c r="AH343" i="8"/>
  <c r="AM557" i="8"/>
  <c r="AF577" i="8"/>
  <c r="AF590" i="8" s="1"/>
  <c r="AF8" i="10" s="1"/>
  <c r="AF214" i="8"/>
  <c r="AG193" i="8"/>
  <c r="AE216" i="8"/>
  <c r="AE546" i="8" s="1"/>
  <c r="AE560" i="8" s="1"/>
  <c r="AA578" i="8" l="1"/>
  <c r="AA591" i="8" s="1"/>
  <c r="AF344" i="8"/>
  <c r="AE580" i="8"/>
  <c r="AE593" i="8" s="1"/>
  <c r="AE11" i="10" s="1"/>
  <c r="F11" i="10" s="1"/>
  <c r="D11" i="10" s="1"/>
  <c r="C11" i="10" s="1"/>
  <c r="AE364" i="8"/>
  <c r="AE366" i="8" s="1"/>
  <c r="AE549" i="8" s="1"/>
  <c r="AE563" i="8" s="1"/>
  <c r="U368" i="8"/>
  <c r="V367" i="8"/>
  <c r="Z266" i="8"/>
  <c r="Z547" i="8" s="1"/>
  <c r="U268" i="8"/>
  <c r="V267" i="8"/>
  <c r="U218" i="8"/>
  <c r="V217" i="8"/>
  <c r="AB243" i="8"/>
  <c r="AB578" i="8" s="1"/>
  <c r="U11" i="8"/>
  <c r="U14" i="8" s="1"/>
  <c r="U15" i="8" s="1"/>
  <c r="V124" i="8"/>
  <c r="W123" i="8"/>
  <c r="V171" i="8"/>
  <c r="W170" i="8"/>
  <c r="AN557" i="8"/>
  <c r="Y561" i="8"/>
  <c r="V10" i="10"/>
  <c r="V597" i="8"/>
  <c r="AC244" i="8"/>
  <c r="AI343" i="8"/>
  <c r="V516" i="8"/>
  <c r="W515" i="8"/>
  <c r="V548" i="8"/>
  <c r="V8" i="8"/>
  <c r="AF6" i="10"/>
  <c r="Z416" i="8"/>
  <c r="W317" i="8"/>
  <c r="W318" i="8" s="1"/>
  <c r="W316" i="8"/>
  <c r="AP68" i="8"/>
  <c r="AG169" i="8"/>
  <c r="AG545" i="8" s="1"/>
  <c r="AG559" i="8" s="1"/>
  <c r="AG577" i="8"/>
  <c r="AG590" i="8" s="1"/>
  <c r="AG8" i="10" s="1"/>
  <c r="AG214" i="8"/>
  <c r="AH193" i="8"/>
  <c r="AB396" i="8"/>
  <c r="AA414" i="8"/>
  <c r="Z9" i="10"/>
  <c r="W592" i="8"/>
  <c r="W584" i="8"/>
  <c r="AP587" i="8"/>
  <c r="Z70" i="8"/>
  <c r="AA69" i="8"/>
  <c r="U562" i="8"/>
  <c r="U567" i="8" s="1"/>
  <c r="U553" i="8"/>
  <c r="AH575" i="8"/>
  <c r="AH113" i="8"/>
  <c r="AI92" i="8"/>
  <c r="AG122" i="8"/>
  <c r="W469" i="8"/>
  <c r="X468" i="8"/>
  <c r="V6" i="8"/>
  <c r="AG588" i="8"/>
  <c r="AA465" i="8"/>
  <c r="AB444" i="8"/>
  <c r="AE558" i="8"/>
  <c r="U27" i="10"/>
  <c r="AA266" i="8"/>
  <c r="Z467" i="8"/>
  <c r="AF544" i="8"/>
  <c r="AD393" i="8"/>
  <c r="AF216" i="8"/>
  <c r="AF546" i="8" s="1"/>
  <c r="AF560" i="8" s="1"/>
  <c r="V418" i="8"/>
  <c r="W417" i="8"/>
  <c r="AB583" i="8"/>
  <c r="AB596" i="8" s="1"/>
  <c r="AB23" i="10" s="1"/>
  <c r="AB54" i="10" s="1"/>
  <c r="AB512" i="8"/>
  <c r="AC491" i="8"/>
  <c r="AO5" i="10"/>
  <c r="X579" i="8"/>
  <c r="X314" i="8"/>
  <c r="Y293" i="8"/>
  <c r="AA514" i="8"/>
  <c r="AA552" i="8" s="1"/>
  <c r="AA566" i="8" s="1"/>
  <c r="AO543" i="8"/>
  <c r="AQ574" i="8"/>
  <c r="AQ59" i="8"/>
  <c r="AR38" i="8"/>
  <c r="AH576" i="8"/>
  <c r="AH589" i="8" s="1"/>
  <c r="AH7" i="10" s="1"/>
  <c r="AH167" i="8"/>
  <c r="AI146" i="8"/>
  <c r="AS42" i="10" l="1"/>
  <c r="AU42" i="10"/>
  <c r="AO42" i="10"/>
  <c r="AY42" i="10"/>
  <c r="L42" i="10"/>
  <c r="S42" i="10"/>
  <c r="AQ42" i="10"/>
  <c r="AV42" i="10"/>
  <c r="O42" i="10"/>
  <c r="BL42" i="10"/>
  <c r="AK42" i="10"/>
  <c r="AM42" i="10"/>
  <c r="K42" i="10"/>
  <c r="T42" i="10"/>
  <c r="AA42" i="10"/>
  <c r="BD42" i="10"/>
  <c r="BF42" i="10"/>
  <c r="BH42" i="10"/>
  <c r="BJ42" i="10"/>
  <c r="BP42" i="10"/>
  <c r="J42" i="10"/>
  <c r="Q42" i="10"/>
  <c r="AB42" i="10"/>
  <c r="AX42" i="10"/>
  <c r="BM42" i="10"/>
  <c r="U42" i="10"/>
  <c r="AN42" i="10"/>
  <c r="AP42" i="10"/>
  <c r="AR42" i="10"/>
  <c r="AT42" i="10"/>
  <c r="BN42" i="10"/>
  <c r="N42" i="10"/>
  <c r="W42" i="10"/>
  <c r="AD42" i="10"/>
  <c r="Z42" i="10"/>
  <c r="AF42" i="10"/>
  <c r="AH42" i="10"/>
  <c r="AJ42" i="10"/>
  <c r="AL42" i="10"/>
  <c r="BO42" i="10"/>
  <c r="M42" i="10"/>
  <c r="V42" i="10"/>
  <c r="BA42" i="10"/>
  <c r="BC42" i="10"/>
  <c r="AW42" i="10"/>
  <c r="BR42" i="10"/>
  <c r="R42" i="10"/>
  <c r="AZ42" i="10"/>
  <c r="AC42" i="10"/>
  <c r="BI42" i="10"/>
  <c r="BK42" i="10"/>
  <c r="BE42" i="10"/>
  <c r="BG42" i="10"/>
  <c r="BQ42" i="10"/>
  <c r="P42" i="10"/>
  <c r="X42" i="10"/>
  <c r="AI42" i="10"/>
  <c r="Y42" i="10"/>
  <c r="AG42" i="10"/>
  <c r="BB42" i="10"/>
  <c r="AE42" i="10"/>
  <c r="AG344" i="8"/>
  <c r="AF364" i="8"/>
  <c r="AF366" i="8" s="1"/>
  <c r="AF549" i="8" s="1"/>
  <c r="AF563" i="8" s="1"/>
  <c r="V368" i="8"/>
  <c r="W367" i="8"/>
  <c r="AC243" i="8"/>
  <c r="AC578" i="8" s="1"/>
  <c r="X170" i="8"/>
  <c r="W171" i="8"/>
  <c r="V218" i="8"/>
  <c r="W217" i="8"/>
  <c r="V268" i="8"/>
  <c r="W267" i="8"/>
  <c r="AB264" i="8"/>
  <c r="AB266" i="8" s="1"/>
  <c r="W124" i="8"/>
  <c r="X123" i="8"/>
  <c r="V11" i="8"/>
  <c r="V14" i="8" s="1"/>
  <c r="AQ68" i="8"/>
  <c r="X592" i="8"/>
  <c r="X584" i="8"/>
  <c r="AG6" i="10"/>
  <c r="AI575" i="8"/>
  <c r="AI113" i="8"/>
  <c r="AJ92" i="8"/>
  <c r="AC396" i="8"/>
  <c r="AB414" i="8"/>
  <c r="W548" i="8"/>
  <c r="W8" i="8"/>
  <c r="AC583" i="8"/>
  <c r="AC596" i="8" s="1"/>
  <c r="AC23" i="10" s="1"/>
  <c r="AC54" i="10" s="1"/>
  <c r="AC512" i="8"/>
  <c r="AD491" i="8"/>
  <c r="AB514" i="8"/>
  <c r="AB552" i="8" s="1"/>
  <c r="AB566" i="8" s="1"/>
  <c r="AF558" i="8"/>
  <c r="AR574" i="8"/>
  <c r="AR59" i="8"/>
  <c r="AS38" i="8"/>
  <c r="X316" i="8"/>
  <c r="X317" i="8"/>
  <c r="X318" i="8" s="1"/>
  <c r="AA9" i="10"/>
  <c r="V562" i="8"/>
  <c r="V567" i="8" s="1"/>
  <c r="V553" i="8"/>
  <c r="AQ587" i="8"/>
  <c r="AA547" i="8"/>
  <c r="AB465" i="8"/>
  <c r="AC444" i="8"/>
  <c r="W6" i="8"/>
  <c r="V15" i="8"/>
  <c r="AH122" i="8"/>
  <c r="W516" i="8"/>
  <c r="X515" i="8"/>
  <c r="AA467" i="8"/>
  <c r="AP5" i="10"/>
  <c r="AP543" i="8"/>
  <c r="Z561" i="8"/>
  <c r="V27" i="10"/>
  <c r="AO557" i="8"/>
  <c r="AH588" i="8"/>
  <c r="AE393" i="8"/>
  <c r="X469" i="8"/>
  <c r="Y468" i="8"/>
  <c r="AH577" i="8"/>
  <c r="AH590" i="8" s="1"/>
  <c r="AH8" i="10" s="1"/>
  <c r="AH214" i="8"/>
  <c r="AI193" i="8"/>
  <c r="AJ343" i="8"/>
  <c r="AI576" i="8"/>
  <c r="AI589" i="8" s="1"/>
  <c r="AI7" i="10" s="1"/>
  <c r="AI167" i="8"/>
  <c r="AJ146" i="8"/>
  <c r="W418" i="8"/>
  <c r="X417" i="8"/>
  <c r="W10" i="10"/>
  <c r="W597" i="8"/>
  <c r="AG216" i="8"/>
  <c r="AG546" i="8" s="1"/>
  <c r="AG560" i="8" s="1"/>
  <c r="AG544" i="8"/>
  <c r="AA70" i="8"/>
  <c r="AB69" i="8"/>
  <c r="AB591" i="8"/>
  <c r="AH169" i="8"/>
  <c r="AH545" i="8" s="1"/>
  <c r="AH559" i="8" s="1"/>
  <c r="Y579" i="8"/>
  <c r="Y314" i="8"/>
  <c r="Z293" i="8"/>
  <c r="AA416" i="8"/>
  <c r="AD244" i="8"/>
  <c r="AC264" i="8" l="1"/>
  <c r="F42" i="10"/>
  <c r="D42" i="10" s="1"/>
  <c r="C42" i="10" s="1"/>
  <c r="AH344" i="8"/>
  <c r="AG364" i="8"/>
  <c r="AG366" i="8" s="1"/>
  <c r="AG549" i="8" s="1"/>
  <c r="AG563" i="8" s="1"/>
  <c r="W368" i="8"/>
  <c r="X367" i="8"/>
  <c r="W218" i="8"/>
  <c r="X217" i="8"/>
  <c r="X124" i="8"/>
  <c r="Y123" i="8"/>
  <c r="X171" i="8"/>
  <c r="Y170" i="8"/>
  <c r="W268" i="8"/>
  <c r="X267" i="8"/>
  <c r="AD243" i="8"/>
  <c r="AD578" i="8" s="1"/>
  <c r="W11" i="8"/>
  <c r="W14" i="8" s="1"/>
  <c r="W15" i="8" s="1"/>
  <c r="AB9" i="10"/>
  <c r="AG558" i="8"/>
  <c r="AJ576" i="8"/>
  <c r="AJ589" i="8" s="1"/>
  <c r="AJ7" i="10" s="1"/>
  <c r="AJ167" i="8"/>
  <c r="AK146" i="8"/>
  <c r="Y469" i="8"/>
  <c r="Z468" i="8"/>
  <c r="X6" i="8"/>
  <c r="AS574" i="8"/>
  <c r="AS59" i="8"/>
  <c r="AT38" i="8"/>
  <c r="Y316" i="8"/>
  <c r="Y317" i="8"/>
  <c r="Y318" i="8" s="1"/>
  <c r="AI169" i="8"/>
  <c r="AI545" i="8" s="1"/>
  <c r="AI559" i="8" s="1"/>
  <c r="AC465" i="8"/>
  <c r="AD444" i="8"/>
  <c r="AQ5" i="10"/>
  <c r="AR68" i="8"/>
  <c r="W562" i="8"/>
  <c r="W567" i="8" s="1"/>
  <c r="W553" i="8"/>
  <c r="AF393" i="8"/>
  <c r="AB467" i="8"/>
  <c r="AR587" i="8"/>
  <c r="AB416" i="8"/>
  <c r="AB547" i="8"/>
  <c r="AD583" i="8"/>
  <c r="AD596" i="8" s="1"/>
  <c r="AD23" i="10" s="1"/>
  <c r="AD54" i="10" s="1"/>
  <c r="AD512" i="8"/>
  <c r="AE491" i="8"/>
  <c r="AD396" i="8"/>
  <c r="AC414" i="8"/>
  <c r="W27" i="10"/>
  <c r="AK343" i="8"/>
  <c r="X516" i="8"/>
  <c r="Y515" i="8"/>
  <c r="AC591" i="8"/>
  <c r="AB70" i="8"/>
  <c r="AC69" i="8"/>
  <c r="X418" i="8"/>
  <c r="Y417" i="8"/>
  <c r="AP557" i="8"/>
  <c r="AA561" i="8"/>
  <c r="AC514" i="8"/>
  <c r="AC552" i="8" s="1"/>
  <c r="AC566" i="8" s="1"/>
  <c r="AJ575" i="8"/>
  <c r="AJ113" i="8"/>
  <c r="AK92" i="8"/>
  <c r="X10" i="10"/>
  <c r="X597" i="8"/>
  <c r="Y592" i="8"/>
  <c r="Y584" i="8"/>
  <c r="AC266" i="8"/>
  <c r="AE244" i="8"/>
  <c r="AI577" i="8"/>
  <c r="AI590" i="8" s="1"/>
  <c r="AI8" i="10" s="1"/>
  <c r="AI214" i="8"/>
  <c r="AJ193" i="8"/>
  <c r="AH6" i="10"/>
  <c r="AI122" i="8"/>
  <c r="Z579" i="8"/>
  <c r="Z314" i="8"/>
  <c r="AA293" i="8"/>
  <c r="AH216" i="8"/>
  <c r="AH546" i="8" s="1"/>
  <c r="AH560" i="8" s="1"/>
  <c r="AH544" i="8"/>
  <c r="AI588" i="8"/>
  <c r="AQ543" i="8"/>
  <c r="X548" i="8"/>
  <c r="X8" i="8"/>
  <c r="AD264" i="8" l="1"/>
  <c r="AI344" i="8"/>
  <c r="AH364" i="8"/>
  <c r="AH366" i="8" s="1"/>
  <c r="AH549" i="8" s="1"/>
  <c r="AH563" i="8" s="1"/>
  <c r="X11" i="8"/>
  <c r="X14" i="8" s="1"/>
  <c r="Y367" i="8"/>
  <c r="X368" i="8"/>
  <c r="Y171" i="8"/>
  <c r="Z170" i="8"/>
  <c r="Z123" i="8"/>
  <c r="Y124" i="8"/>
  <c r="X268" i="8"/>
  <c r="Y267" i="8"/>
  <c r="AE243" i="8"/>
  <c r="AF243" i="8" s="1"/>
  <c r="Y217" i="8"/>
  <c r="X218" i="8"/>
  <c r="AC547" i="8"/>
  <c r="AJ588" i="8"/>
  <c r="AC9" i="10"/>
  <c r="Y548" i="8"/>
  <c r="Y8" i="8"/>
  <c r="AH558" i="8"/>
  <c r="AC416" i="8"/>
  <c r="AD465" i="8"/>
  <c r="AE444" i="8"/>
  <c r="AK576" i="8"/>
  <c r="AK589" i="8" s="1"/>
  <c r="AK7" i="10" s="1"/>
  <c r="AK167" i="8"/>
  <c r="AL146" i="8"/>
  <c r="Z592" i="8"/>
  <c r="Z584" i="8"/>
  <c r="AI216" i="8"/>
  <c r="AI546" i="8" s="1"/>
  <c r="AI560" i="8" s="1"/>
  <c r="AG393" i="8"/>
  <c r="X562" i="8"/>
  <c r="X567" i="8" s="1"/>
  <c r="X553" i="8"/>
  <c r="AE396" i="8"/>
  <c r="AD414" i="8"/>
  <c r="AC467" i="8"/>
  <c r="AJ169" i="8"/>
  <c r="AJ545" i="8" s="1"/>
  <c r="AJ559" i="8" s="1"/>
  <c r="Y10" i="10"/>
  <c r="Y597" i="8"/>
  <c r="AE583" i="8"/>
  <c r="AE596" i="8" s="1"/>
  <c r="AE23" i="10" s="1"/>
  <c r="AE54" i="10" s="1"/>
  <c r="AE512" i="8"/>
  <c r="AF491" i="8"/>
  <c r="AR5" i="10"/>
  <c r="AS68" i="8"/>
  <c r="AK575" i="8"/>
  <c r="AK113" i="8"/>
  <c r="AL92" i="8"/>
  <c r="Y516" i="8"/>
  <c r="Z515" i="8"/>
  <c r="AT574" i="8"/>
  <c r="AT59" i="8"/>
  <c r="AU38" i="8"/>
  <c r="AA579" i="8"/>
  <c r="AA314" i="8"/>
  <c r="AB293" i="8"/>
  <c r="AC70" i="8"/>
  <c r="AD69" i="8"/>
  <c r="AD514" i="8"/>
  <c r="AD552" i="8" s="1"/>
  <c r="AD566" i="8" s="1"/>
  <c r="AS587" i="8"/>
  <c r="AD591" i="8"/>
  <c r="X15" i="8"/>
  <c r="Y6" i="8"/>
  <c r="AQ557" i="8"/>
  <c r="AI6" i="10"/>
  <c r="Y418" i="8"/>
  <c r="Z417" i="8"/>
  <c r="Z316" i="8"/>
  <c r="Z317" i="8"/>
  <c r="Z318" i="8" s="1"/>
  <c r="AJ577" i="8"/>
  <c r="AJ590" i="8" s="1"/>
  <c r="AJ8" i="10" s="1"/>
  <c r="AJ214" i="8"/>
  <c r="AK193" i="8"/>
  <c r="AD266" i="8"/>
  <c r="X27" i="10"/>
  <c r="AL343" i="8"/>
  <c r="AR543" i="8"/>
  <c r="AI544" i="8"/>
  <c r="AF244" i="8"/>
  <c r="AJ122" i="8"/>
  <c r="AB561" i="8"/>
  <c r="Z469" i="8"/>
  <c r="AA468" i="8"/>
  <c r="Y11" i="8" l="1"/>
  <c r="Y14" i="8" s="1"/>
  <c r="Y15" i="8" s="1"/>
  <c r="AE578" i="8"/>
  <c r="AE591" i="8" s="1"/>
  <c r="AJ344" i="8"/>
  <c r="AI364" i="8"/>
  <c r="AI366" i="8" s="1"/>
  <c r="AI549" i="8" s="1"/>
  <c r="AI563" i="8" s="1"/>
  <c r="AE264" i="8"/>
  <c r="AE266" i="8" s="1"/>
  <c r="Y368" i="8"/>
  <c r="Z367" i="8"/>
  <c r="AG243" i="8"/>
  <c r="Y268" i="8"/>
  <c r="Z267" i="8"/>
  <c r="Y218" i="8"/>
  <c r="Z217" i="8"/>
  <c r="AA123" i="8"/>
  <c r="Z124" i="8"/>
  <c r="AA170" i="8"/>
  <c r="Z171" i="8"/>
  <c r="AM343" i="8"/>
  <c r="AJ216" i="8"/>
  <c r="AJ546" i="8" s="1"/>
  <c r="AJ560" i="8" s="1"/>
  <c r="AB579" i="8"/>
  <c r="AB314" i="8"/>
  <c r="AC293" i="8"/>
  <c r="AL576" i="8"/>
  <c r="AL589" i="8" s="1"/>
  <c r="AL7" i="10" s="1"/>
  <c r="AL167" i="8"/>
  <c r="AM146" i="8"/>
  <c r="AF583" i="8"/>
  <c r="AF596" i="8" s="1"/>
  <c r="AF23" i="10" s="1"/>
  <c r="AF54" i="10" s="1"/>
  <c r="AF512" i="8"/>
  <c r="AG491" i="8"/>
  <c r="AJ544" i="8"/>
  <c r="AR557" i="8"/>
  <c r="AA317" i="8"/>
  <c r="AA318" i="8" s="1"/>
  <c r="AA316" i="8"/>
  <c r="AK169" i="8"/>
  <c r="AK545" i="8" s="1"/>
  <c r="AK559" i="8" s="1"/>
  <c r="Z6" i="8"/>
  <c r="AD70" i="8"/>
  <c r="AE69" i="8"/>
  <c r="AA592" i="8"/>
  <c r="AA584" i="8"/>
  <c r="AH393" i="8"/>
  <c r="AJ6" i="10"/>
  <c r="Z548" i="8"/>
  <c r="Z8" i="8"/>
  <c r="AE465" i="8"/>
  <c r="AF444" i="8"/>
  <c r="AA469" i="8"/>
  <c r="AB468" i="8"/>
  <c r="AG244" i="8"/>
  <c r="AF578" i="8"/>
  <c r="AF264" i="8"/>
  <c r="Z418" i="8"/>
  <c r="AA417" i="8"/>
  <c r="AT68" i="8"/>
  <c r="AK122" i="8"/>
  <c r="AE514" i="8"/>
  <c r="AE552" i="8" s="1"/>
  <c r="AE566" i="8" s="1"/>
  <c r="AD467" i="8"/>
  <c r="Y562" i="8"/>
  <c r="Y567" i="8" s="1"/>
  <c r="Y553" i="8"/>
  <c r="AC561" i="8"/>
  <c r="AD9" i="10"/>
  <c r="AK588" i="8"/>
  <c r="AU574" i="8"/>
  <c r="AU59" i="8"/>
  <c r="AV38" i="8"/>
  <c r="AD547" i="8"/>
  <c r="AD416" i="8"/>
  <c r="AL575" i="8"/>
  <c r="AL113" i="8"/>
  <c r="AM92" i="8"/>
  <c r="AT587" i="8"/>
  <c r="AI558" i="8"/>
  <c r="AK577" i="8"/>
  <c r="AK590" i="8" s="1"/>
  <c r="AK8" i="10" s="1"/>
  <c r="AK214" i="8"/>
  <c r="AL193" i="8"/>
  <c r="AS5" i="10"/>
  <c r="Z516" i="8"/>
  <c r="AA515" i="8"/>
  <c r="AS543" i="8"/>
  <c r="Y27" i="10"/>
  <c r="AF396" i="8"/>
  <c r="AE414" i="8"/>
  <c r="Z10" i="10"/>
  <c r="Z597" i="8"/>
  <c r="AH243" i="8" l="1"/>
  <c r="AI243" i="8" s="1"/>
  <c r="AJ243" i="8" s="1"/>
  <c r="Z11" i="8"/>
  <c r="Z14" i="8" s="1"/>
  <c r="Z15" i="8" s="1"/>
  <c r="AK344" i="8"/>
  <c r="AJ364" i="8"/>
  <c r="AJ366" i="8" s="1"/>
  <c r="AJ549" i="8" s="1"/>
  <c r="AJ563" i="8" s="1"/>
  <c r="AA367" i="8"/>
  <c r="Z368" i="8"/>
  <c r="Z218" i="8"/>
  <c r="AA217" i="8"/>
  <c r="Z268" i="8"/>
  <c r="AA267" i="8"/>
  <c r="AA171" i="8"/>
  <c r="AB170" i="8"/>
  <c r="AA124" i="8"/>
  <c r="AB123" i="8"/>
  <c r="AL577" i="8"/>
  <c r="AL590" i="8" s="1"/>
  <c r="AL8" i="10" s="1"/>
  <c r="AL214" i="8"/>
  <c r="AM193" i="8"/>
  <c r="AM575" i="8"/>
  <c r="AM113" i="8"/>
  <c r="AN92" i="8"/>
  <c r="AF266" i="8"/>
  <c r="Z562" i="8"/>
  <c r="Z567" i="8" s="1"/>
  <c r="Z553" i="8"/>
  <c r="AF514" i="8"/>
  <c r="AF552" i="8" s="1"/>
  <c r="AF566" i="8" s="1"/>
  <c r="AL122" i="8"/>
  <c r="AE547" i="8"/>
  <c r="AF591" i="8"/>
  <c r="AF584" i="8"/>
  <c r="AA6" i="8"/>
  <c r="AC579" i="8"/>
  <c r="AC314" i="8"/>
  <c r="AD293" i="8"/>
  <c r="AT5" i="10"/>
  <c r="AK216" i="8"/>
  <c r="AK546" i="8" s="1"/>
  <c r="AK560" i="8" s="1"/>
  <c r="Z27" i="10"/>
  <c r="AA516" i="8"/>
  <c r="AB515" i="8"/>
  <c r="AL588" i="8"/>
  <c r="AU68" i="8"/>
  <c r="AK6" i="10"/>
  <c r="AK544" i="8"/>
  <c r="AH244" i="8"/>
  <c r="AG578" i="8"/>
  <c r="AG264" i="8"/>
  <c r="AE9" i="10"/>
  <c r="AB316" i="8"/>
  <c r="AB317" i="8"/>
  <c r="AB318" i="8" s="1"/>
  <c r="AE416" i="8"/>
  <c r="AU587" i="8"/>
  <c r="AB469" i="8"/>
  <c r="AC468" i="8"/>
  <c r="AB592" i="8"/>
  <c r="AB584" i="8"/>
  <c r="AS557" i="8"/>
  <c r="AV574" i="8"/>
  <c r="AV59" i="8"/>
  <c r="AW38" i="8"/>
  <c r="AG396" i="8"/>
  <c r="AF414" i="8"/>
  <c r="AA10" i="10"/>
  <c r="AA597" i="8"/>
  <c r="AM576" i="8"/>
  <c r="AM589" i="8" s="1"/>
  <c r="AM7" i="10" s="1"/>
  <c r="AM167" i="8"/>
  <c r="AN146" i="8"/>
  <c r="AF465" i="8"/>
  <c r="AG444" i="8"/>
  <c r="AE70" i="8"/>
  <c r="AF69" i="8"/>
  <c r="AA548" i="8"/>
  <c r="AA8" i="8"/>
  <c r="AL169" i="8"/>
  <c r="AL545" i="8" s="1"/>
  <c r="AL559" i="8" s="1"/>
  <c r="AT543" i="8"/>
  <c r="AD561" i="8"/>
  <c r="AA418" i="8"/>
  <c r="AB417" i="8"/>
  <c r="AE467" i="8"/>
  <c r="AJ558" i="8"/>
  <c r="AN343" i="8"/>
  <c r="AI393" i="8"/>
  <c r="AG583" i="8"/>
  <c r="AG596" i="8" s="1"/>
  <c r="AG23" i="10" s="1"/>
  <c r="AG54" i="10" s="1"/>
  <c r="AG512" i="8"/>
  <c r="AH491" i="8"/>
  <c r="AA11" i="8" l="1"/>
  <c r="AA14" i="8" s="1"/>
  <c r="AA15" i="8" s="1"/>
  <c r="AL344" i="8"/>
  <c r="AK364" i="8"/>
  <c r="AK366" i="8" s="1"/>
  <c r="AK549" i="8" s="1"/>
  <c r="AK563" i="8" s="1"/>
  <c r="AA368" i="8"/>
  <c r="AB367" i="8"/>
  <c r="AB171" i="8"/>
  <c r="AC170" i="8"/>
  <c r="AA268" i="8"/>
  <c r="AB267" i="8"/>
  <c r="AA218" i="8"/>
  <c r="AB217" i="8"/>
  <c r="AC123" i="8"/>
  <c r="AB124" i="8"/>
  <c r="AK243" i="8"/>
  <c r="AV587" i="8"/>
  <c r="AB548" i="8"/>
  <c r="AB8" i="8"/>
  <c r="AC317" i="8"/>
  <c r="AC318" i="8" s="1"/>
  <c r="AC316" i="8"/>
  <c r="AL544" i="8"/>
  <c r="AF547" i="8"/>
  <c r="AN576" i="8"/>
  <c r="AN589" i="8" s="1"/>
  <c r="AN7" i="10" s="1"/>
  <c r="AN167" i="8"/>
  <c r="AO146" i="8"/>
  <c r="AB10" i="10"/>
  <c r="AB597" i="8"/>
  <c r="AJ393" i="8"/>
  <c r="AC592" i="8"/>
  <c r="AC584" i="8"/>
  <c r="AU543" i="8"/>
  <c r="AB6" i="8"/>
  <c r="AN575" i="8"/>
  <c r="AN113" i="8"/>
  <c r="AO92" i="8"/>
  <c r="AG514" i="8"/>
  <c r="AG552" i="8" s="1"/>
  <c r="AG566" i="8" s="1"/>
  <c r="AB418" i="8"/>
  <c r="AC417" i="8"/>
  <c r="AT557" i="8"/>
  <c r="AO343" i="8"/>
  <c r="AA27" i="10"/>
  <c r="AU5" i="10"/>
  <c r="AG266" i="8"/>
  <c r="AM122" i="8"/>
  <c r="AA562" i="8"/>
  <c r="AA567" i="8" s="1"/>
  <c r="AA553" i="8"/>
  <c r="AG465" i="8"/>
  <c r="AH444" i="8"/>
  <c r="AF416" i="8"/>
  <c r="AG591" i="8"/>
  <c r="AG584" i="8"/>
  <c r="AM588" i="8"/>
  <c r="AH583" i="8"/>
  <c r="AH596" i="8" s="1"/>
  <c r="AH23" i="10" s="1"/>
  <c r="AH54" i="10" s="1"/>
  <c r="AH512" i="8"/>
  <c r="AI491" i="8"/>
  <c r="AW574" i="8"/>
  <c r="AW59" i="8"/>
  <c r="AX38" i="8"/>
  <c r="AF70" i="8"/>
  <c r="AG69" i="8"/>
  <c r="AF467" i="8"/>
  <c r="AH396" i="8"/>
  <c r="AG414" i="8"/>
  <c r="AI244" i="8"/>
  <c r="AH578" i="8"/>
  <c r="AH264" i="8"/>
  <c r="AL6" i="10"/>
  <c r="AF9" i="10"/>
  <c r="AF597" i="8"/>
  <c r="AM577" i="8"/>
  <c r="AM590" i="8" s="1"/>
  <c r="AM8" i="10" s="1"/>
  <c r="AM214" i="8"/>
  <c r="AN193" i="8"/>
  <c r="AL216" i="8"/>
  <c r="AL546" i="8" s="1"/>
  <c r="AL560" i="8" s="1"/>
  <c r="AM169" i="8"/>
  <c r="AM545" i="8" s="1"/>
  <c r="AM559" i="8" s="1"/>
  <c r="AV68" i="8"/>
  <c r="AC469" i="8"/>
  <c r="AD468" i="8"/>
  <c r="AK558" i="8"/>
  <c r="AB516" i="8"/>
  <c r="AC515" i="8"/>
  <c r="AD579" i="8"/>
  <c r="AD314" i="8"/>
  <c r="AE293" i="8"/>
  <c r="AE561" i="8"/>
  <c r="AB11" i="8" l="1"/>
  <c r="AB14" i="8" s="1"/>
  <c r="AB15" i="8" s="1"/>
  <c r="AM344" i="8"/>
  <c r="AL364" i="8"/>
  <c r="AL366" i="8" s="1"/>
  <c r="AL549" i="8" s="1"/>
  <c r="AL563" i="8" s="1"/>
  <c r="AB368" i="8"/>
  <c r="AC367" i="8"/>
  <c r="AD123" i="8"/>
  <c r="AC124" i="8"/>
  <c r="AB218" i="8"/>
  <c r="AC217" i="8"/>
  <c r="AB268" i="8"/>
  <c r="AC267" i="8"/>
  <c r="AC171" i="8"/>
  <c r="AD170" i="8"/>
  <c r="AL243" i="8"/>
  <c r="AM243" i="8" s="1"/>
  <c r="AG416" i="8"/>
  <c r="AX574" i="8"/>
  <c r="AX59" i="8"/>
  <c r="AY38" i="8"/>
  <c r="AC6" i="8"/>
  <c r="AB562" i="8"/>
  <c r="AB567" i="8" s="1"/>
  <c r="AB553" i="8"/>
  <c r="AW68" i="8"/>
  <c r="AV543" i="8"/>
  <c r="AN169" i="8"/>
  <c r="AN545" i="8" s="1"/>
  <c r="AN559" i="8" s="1"/>
  <c r="AW587" i="8"/>
  <c r="AK393" i="8"/>
  <c r="AF561" i="8"/>
  <c r="AV5" i="10"/>
  <c r="AM6" i="10"/>
  <c r="AC516" i="8"/>
  <c r="AD515" i="8"/>
  <c r="AI583" i="8"/>
  <c r="AI596" i="8" s="1"/>
  <c r="AI23" i="10" s="1"/>
  <c r="AI54" i="10" s="1"/>
  <c r="AI512" i="8"/>
  <c r="AJ491" i="8"/>
  <c r="AI396" i="8"/>
  <c r="AH414" i="8"/>
  <c r="AF27" i="10"/>
  <c r="AG70" i="8"/>
  <c r="AH69" i="8"/>
  <c r="AP343" i="8"/>
  <c r="AO575" i="8"/>
  <c r="AO113" i="8"/>
  <c r="AP92" i="8"/>
  <c r="AU557" i="8"/>
  <c r="AE579" i="8"/>
  <c r="AE314" i="8"/>
  <c r="AF293" i="8"/>
  <c r="AD469" i="8"/>
  <c r="AE468" i="8"/>
  <c r="AH514" i="8"/>
  <c r="AH552" i="8" s="1"/>
  <c r="AH566" i="8" s="1"/>
  <c r="AM544" i="8"/>
  <c r="AN122" i="8"/>
  <c r="AL558" i="8"/>
  <c r="AM216" i="8"/>
  <c r="AM546" i="8" s="1"/>
  <c r="AM560" i="8" s="1"/>
  <c r="AC418" i="8"/>
  <c r="AD417" i="8"/>
  <c r="AH465" i="8"/>
  <c r="AI444" i="8"/>
  <c r="AN588" i="8"/>
  <c r="AB27" i="10"/>
  <c r="AC548" i="8"/>
  <c r="AC8" i="8"/>
  <c r="AJ244" i="8"/>
  <c r="AI578" i="8"/>
  <c r="AI264" i="8"/>
  <c r="AC10" i="10"/>
  <c r="AC597" i="8"/>
  <c r="AG9" i="10"/>
  <c r="AG597" i="8"/>
  <c r="AD317" i="8"/>
  <c r="AD318" i="8" s="1"/>
  <c r="AD316" i="8"/>
  <c r="AH266" i="8"/>
  <c r="AD592" i="8"/>
  <c r="AD584" i="8"/>
  <c r="AN577" i="8"/>
  <c r="AN590" i="8" s="1"/>
  <c r="AN8" i="10" s="1"/>
  <c r="AN214" i="8"/>
  <c r="AO193" i="8"/>
  <c r="AH591" i="8"/>
  <c r="AH584" i="8"/>
  <c r="AG467" i="8"/>
  <c r="AG547" i="8"/>
  <c r="AO576" i="8"/>
  <c r="AO589" i="8" s="1"/>
  <c r="AO7" i="10" s="1"/>
  <c r="AO167" i="8"/>
  <c r="AP146" i="8"/>
  <c r="AC11" i="8" l="1"/>
  <c r="AC14" i="8" s="1"/>
  <c r="AN344" i="8"/>
  <c r="AM364" i="8"/>
  <c r="AM366" i="8" s="1"/>
  <c r="AM549" i="8" s="1"/>
  <c r="AM563" i="8" s="1"/>
  <c r="AC368" i="8"/>
  <c r="AD367" i="8"/>
  <c r="AD171" i="8"/>
  <c r="AE170" i="8"/>
  <c r="AC268" i="8"/>
  <c r="AD267" i="8"/>
  <c r="AC218" i="8"/>
  <c r="AD217" i="8"/>
  <c r="AN243" i="8"/>
  <c r="AD124" i="8"/>
  <c r="AE123" i="8"/>
  <c r="AK244" i="8"/>
  <c r="AJ578" i="8"/>
  <c r="AJ264" i="8"/>
  <c r="AH467" i="8"/>
  <c r="AN544" i="8"/>
  <c r="AP575" i="8"/>
  <c r="AP113" i="8"/>
  <c r="AQ92" i="8"/>
  <c r="AJ583" i="8"/>
  <c r="AJ596" i="8" s="1"/>
  <c r="AJ23" i="10" s="1"/>
  <c r="AJ54" i="10" s="1"/>
  <c r="AJ512" i="8"/>
  <c r="AK491" i="8"/>
  <c r="AD418" i="8"/>
  <c r="AE417" i="8"/>
  <c r="AE469" i="8"/>
  <c r="AF468" i="8"/>
  <c r="AO122" i="8"/>
  <c r="AI514" i="8"/>
  <c r="AI552" i="8" s="1"/>
  <c r="AI566" i="8" s="1"/>
  <c r="AG561" i="8"/>
  <c r="AD548" i="8"/>
  <c r="AD8" i="8"/>
  <c r="AO588" i="8"/>
  <c r="AH416" i="8"/>
  <c r="AW5" i="10"/>
  <c r="AW543" i="8"/>
  <c r="AY574" i="8"/>
  <c r="AY59" i="8"/>
  <c r="AZ38" i="8"/>
  <c r="AF314" i="8"/>
  <c r="AG293" i="8"/>
  <c r="AQ343" i="8"/>
  <c r="AJ396" i="8"/>
  <c r="AI414" i="8"/>
  <c r="AX68" i="8"/>
  <c r="AC562" i="8"/>
  <c r="AC567" i="8" s="1"/>
  <c r="AC553" i="8"/>
  <c r="AG27" i="10"/>
  <c r="AH9" i="10"/>
  <c r="AH597" i="8"/>
  <c r="AM558" i="8"/>
  <c r="AE317" i="8"/>
  <c r="AE318" i="8" s="1"/>
  <c r="AE316" i="8"/>
  <c r="AX587" i="8"/>
  <c r="AP576" i="8"/>
  <c r="AP589" i="8" s="1"/>
  <c r="AP7" i="10" s="1"/>
  <c r="AP167" i="8"/>
  <c r="AQ146" i="8"/>
  <c r="AO169" i="8"/>
  <c r="AO545" i="8" s="1"/>
  <c r="AO559" i="8" s="1"/>
  <c r="AD10" i="10"/>
  <c r="AD597" i="8"/>
  <c r="AO577" i="8"/>
  <c r="AO590" i="8" s="1"/>
  <c r="AO8" i="10" s="1"/>
  <c r="AO214" i="8"/>
  <c r="AP193" i="8"/>
  <c r="AC27" i="10"/>
  <c r="AE592" i="8"/>
  <c r="AE584" i="8"/>
  <c r="AH70" i="8"/>
  <c r="AI69" i="8"/>
  <c r="AN216" i="8"/>
  <c r="AN546" i="8" s="1"/>
  <c r="AN560" i="8" s="1"/>
  <c r="AH547" i="8"/>
  <c r="AI266" i="8"/>
  <c r="AN6" i="10"/>
  <c r="AI591" i="8"/>
  <c r="AI584" i="8"/>
  <c r="AI465" i="8"/>
  <c r="AJ444" i="8"/>
  <c r="AD516" i="8"/>
  <c r="AE515" i="8"/>
  <c r="AL393" i="8"/>
  <c r="AV557" i="8"/>
  <c r="AC15" i="8"/>
  <c r="AD6" i="8"/>
  <c r="AD11" i="8" l="1"/>
  <c r="AD14" i="8" s="1"/>
  <c r="AO344" i="8"/>
  <c r="AN364" i="8"/>
  <c r="AN366" i="8" s="1"/>
  <c r="AN549" i="8" s="1"/>
  <c r="AN563" i="8" s="1"/>
  <c r="AD368" i="8"/>
  <c r="AE367" i="8"/>
  <c r="AO243" i="8"/>
  <c r="AD218" i="8"/>
  <c r="AE217" i="8"/>
  <c r="AD268" i="8"/>
  <c r="AE267" i="8"/>
  <c r="AF123" i="8"/>
  <c r="AE124" i="8"/>
  <c r="AE171" i="8"/>
  <c r="AF170" i="8"/>
  <c r="AP577" i="8"/>
  <c r="AP590" i="8" s="1"/>
  <c r="AP8" i="10" s="1"/>
  <c r="AP214" i="8"/>
  <c r="AQ193" i="8"/>
  <c r="AE10" i="10"/>
  <c r="AE597" i="8"/>
  <c r="AQ576" i="8"/>
  <c r="AQ589" i="8" s="1"/>
  <c r="AQ7" i="10" s="1"/>
  <c r="AQ167" i="8"/>
  <c r="AR146" i="8"/>
  <c r="AF316" i="8"/>
  <c r="AF317" i="8"/>
  <c r="AF318" i="8" s="1"/>
  <c r="AE418" i="8"/>
  <c r="AF417" i="8"/>
  <c r="AE516" i="8"/>
  <c r="AF515" i="8"/>
  <c r="AP169" i="8"/>
  <c r="AP545" i="8" s="1"/>
  <c r="AP559" i="8" s="1"/>
  <c r="AZ574" i="8"/>
  <c r="AZ59" i="8"/>
  <c r="BA38" i="8"/>
  <c r="AN558" i="8"/>
  <c r="AX543" i="8"/>
  <c r="AY68" i="8"/>
  <c r="AK583" i="8"/>
  <c r="AK596" i="8" s="1"/>
  <c r="AK23" i="10" s="1"/>
  <c r="AK54" i="10" s="1"/>
  <c r="AK512" i="8"/>
  <c r="AL491" i="8"/>
  <c r="AM393" i="8"/>
  <c r="AE6" i="8"/>
  <c r="AD15" i="8"/>
  <c r="AH27" i="10"/>
  <c r="AI416" i="8"/>
  <c r="AY587" i="8"/>
  <c r="AJ514" i="8"/>
  <c r="AJ552" i="8" s="1"/>
  <c r="AJ566" i="8" s="1"/>
  <c r="AI70" i="8"/>
  <c r="AJ69" i="8"/>
  <c r="AX5" i="10"/>
  <c r="AO544" i="8"/>
  <c r="AJ266" i="8"/>
  <c r="AJ465" i="8"/>
  <c r="AK444" i="8"/>
  <c r="AK396" i="8"/>
  <c r="AJ414" i="8"/>
  <c r="AI467" i="8"/>
  <c r="AI547" i="8"/>
  <c r="AO216" i="8"/>
  <c r="AO546" i="8" s="1"/>
  <c r="AO560" i="8" s="1"/>
  <c r="AD27" i="10"/>
  <c r="AR343" i="8"/>
  <c r="AW557" i="8"/>
  <c r="AO6" i="10"/>
  <c r="AQ575" i="8"/>
  <c r="AQ113" i="8"/>
  <c r="AR92" i="8"/>
  <c r="AJ591" i="8"/>
  <c r="AJ584" i="8"/>
  <c r="AF469" i="8"/>
  <c r="AG468" i="8"/>
  <c r="AP122" i="8"/>
  <c r="AL244" i="8"/>
  <c r="AK578" i="8"/>
  <c r="AK264" i="8"/>
  <c r="AE548" i="8"/>
  <c r="AE8" i="8"/>
  <c r="AI9" i="10"/>
  <c r="AI597" i="8"/>
  <c r="AH561" i="8"/>
  <c r="AG314" i="8"/>
  <c r="AH293" i="8"/>
  <c r="AD562" i="8"/>
  <c r="AD567" i="8" s="1"/>
  <c r="AD553" i="8"/>
  <c r="AP588" i="8"/>
  <c r="AP344" i="8" l="1"/>
  <c r="AO364" i="8"/>
  <c r="AO366" i="8" s="1"/>
  <c r="AO549" i="8" s="1"/>
  <c r="AO563" i="8" s="1"/>
  <c r="AF367" i="8"/>
  <c r="AE368" i="8"/>
  <c r="AF124" i="8"/>
  <c r="AG123" i="8"/>
  <c r="AE268" i="8"/>
  <c r="AF267" i="8"/>
  <c r="AF217" i="8"/>
  <c r="AE218" i="8"/>
  <c r="AE11" i="8"/>
  <c r="AE14" i="8" s="1"/>
  <c r="AE15" i="8" s="1"/>
  <c r="AG170" i="8"/>
  <c r="AF171" i="8"/>
  <c r="AP243" i="8"/>
  <c r="AS343" i="8"/>
  <c r="AF6" i="8"/>
  <c r="AI27" i="10"/>
  <c r="AM244" i="8"/>
  <c r="AL578" i="8"/>
  <c r="AL264" i="8"/>
  <c r="AQ122" i="8"/>
  <c r="AO558" i="8"/>
  <c r="AF418" i="8"/>
  <c r="AG417" i="8"/>
  <c r="F10" i="10"/>
  <c r="AE27" i="10"/>
  <c r="AG469" i="8"/>
  <c r="AH468" i="8"/>
  <c r="AK266" i="8"/>
  <c r="AH314" i="8"/>
  <c r="AI293" i="8"/>
  <c r="AQ588" i="8"/>
  <c r="AJ416" i="8"/>
  <c r="AL583" i="8"/>
  <c r="AL596" i="8" s="1"/>
  <c r="AL23" i="10" s="1"/>
  <c r="AL54" i="10" s="1"/>
  <c r="AL512" i="8"/>
  <c r="AM491" i="8"/>
  <c r="AQ577" i="8"/>
  <c r="AQ590" i="8" s="1"/>
  <c r="AQ8" i="10" s="1"/>
  <c r="AQ214" i="8"/>
  <c r="AR193" i="8"/>
  <c r="AJ9" i="10"/>
  <c r="AJ597" i="8"/>
  <c r="AJ547" i="8"/>
  <c r="AR575" i="8"/>
  <c r="AR113" i="8"/>
  <c r="AS92" i="8"/>
  <c r="AG316" i="8"/>
  <c r="AG317" i="8"/>
  <c r="AG318" i="8" s="1"/>
  <c r="AP544" i="8"/>
  <c r="AL396" i="8"/>
  <c r="AK414" i="8"/>
  <c r="AY5" i="10"/>
  <c r="AK514" i="8"/>
  <c r="AK552" i="8" s="1"/>
  <c r="AK566" i="8" s="1"/>
  <c r="AP216" i="8"/>
  <c r="AP546" i="8" s="1"/>
  <c r="AP560" i="8" s="1"/>
  <c r="AF548" i="8"/>
  <c r="AF8" i="8"/>
  <c r="AK465" i="8"/>
  <c r="AL444" i="8"/>
  <c r="AP6" i="10"/>
  <c r="AE562" i="8"/>
  <c r="AE567" i="8" s="1"/>
  <c r="AE553" i="8"/>
  <c r="AJ467" i="8"/>
  <c r="AJ70" i="8"/>
  <c r="AK69" i="8"/>
  <c r="BA574" i="8"/>
  <c r="BA59" i="8"/>
  <c r="BB38" i="8"/>
  <c r="AR576" i="8"/>
  <c r="AR589" i="8" s="1"/>
  <c r="AR7" i="10" s="1"/>
  <c r="AR167" i="8"/>
  <c r="AS146" i="8"/>
  <c r="AI561" i="8"/>
  <c r="AY543" i="8"/>
  <c r="AZ68" i="8"/>
  <c r="AQ169" i="8"/>
  <c r="AQ545" i="8" s="1"/>
  <c r="AQ559" i="8" s="1"/>
  <c r="AZ587" i="8"/>
  <c r="AF516" i="8"/>
  <c r="AG515" i="8"/>
  <c r="AK591" i="8"/>
  <c r="AK584" i="8"/>
  <c r="AN393" i="8"/>
  <c r="AX557" i="8"/>
  <c r="AF11" i="8" l="1"/>
  <c r="AF14" i="8" s="1"/>
  <c r="AQ344" i="8"/>
  <c r="AP364" i="8"/>
  <c r="AP366" i="8" s="1"/>
  <c r="AP549" i="8" s="1"/>
  <c r="AP563" i="8" s="1"/>
  <c r="AG367" i="8"/>
  <c r="AF368" i="8"/>
  <c r="AG171" i="8"/>
  <c r="AH170" i="8"/>
  <c r="AF218" i="8"/>
  <c r="AG217" i="8"/>
  <c r="AF268" i="8"/>
  <c r="AG267" i="8"/>
  <c r="AQ243" i="8"/>
  <c r="AG124" i="8"/>
  <c r="AH123" i="8"/>
  <c r="AQ216" i="8"/>
  <c r="AQ546" i="8" s="1"/>
  <c r="AQ560" i="8" s="1"/>
  <c r="AK547" i="8"/>
  <c r="AL591" i="8"/>
  <c r="AL584" i="8"/>
  <c r="BB574" i="8"/>
  <c r="BB59" i="8"/>
  <c r="BC38" i="8"/>
  <c r="BA68" i="8"/>
  <c r="AH469" i="8"/>
  <c r="AI468" i="8"/>
  <c r="AN244" i="8"/>
  <c r="AM264" i="8"/>
  <c r="AM578" i="8"/>
  <c r="BA587" i="8"/>
  <c r="AP558" i="8"/>
  <c r="AM583" i="8"/>
  <c r="AM596" i="8" s="1"/>
  <c r="AM23" i="10" s="1"/>
  <c r="AM54" i="10" s="1"/>
  <c r="AM512" i="8"/>
  <c r="AN491" i="8"/>
  <c r="AQ6" i="10"/>
  <c r="AY557" i="8"/>
  <c r="AK9" i="10"/>
  <c r="AK597" i="8"/>
  <c r="AK70" i="8"/>
  <c r="AL69" i="8"/>
  <c r="AJ27" i="10"/>
  <c r="AL514" i="8"/>
  <c r="AL552" i="8" s="1"/>
  <c r="AL566" i="8" s="1"/>
  <c r="AI314" i="8"/>
  <c r="AJ293" i="8"/>
  <c r="AO393" i="8"/>
  <c r="AG516" i="8"/>
  <c r="AH515" i="8"/>
  <c r="AJ561" i="8"/>
  <c r="AZ5" i="10"/>
  <c r="AH317" i="8"/>
  <c r="AH318" i="8" s="1"/>
  <c r="AH316" i="8"/>
  <c r="C10" i="10"/>
  <c r="D10" i="10"/>
  <c r="AS576" i="8"/>
  <c r="AS589" i="8" s="1"/>
  <c r="AS7" i="10" s="1"/>
  <c r="AS167" i="8"/>
  <c r="AT146" i="8"/>
  <c r="AL465" i="8"/>
  <c r="AM444" i="8"/>
  <c r="AS575" i="8"/>
  <c r="AS113" i="8"/>
  <c r="AT92" i="8"/>
  <c r="AQ544" i="8"/>
  <c r="AF15" i="8"/>
  <c r="AG6" i="8"/>
  <c r="AF562" i="8"/>
  <c r="AF567" i="8" s="1"/>
  <c r="AF553" i="8"/>
  <c r="AG548" i="8"/>
  <c r="AG8" i="8"/>
  <c r="AR169" i="8"/>
  <c r="AR545" i="8" s="1"/>
  <c r="AR559" i="8" s="1"/>
  <c r="AK467" i="8"/>
  <c r="AR122" i="8"/>
  <c r="AG418" i="8"/>
  <c r="AH417" i="8"/>
  <c r="AT343" i="8"/>
  <c r="AM396" i="8"/>
  <c r="AL414" i="8"/>
  <c r="AZ543" i="8"/>
  <c r="AK416" i="8"/>
  <c r="AR588" i="8"/>
  <c r="AR577" i="8"/>
  <c r="AR590" i="8" s="1"/>
  <c r="AR8" i="10" s="1"/>
  <c r="AR214" i="8"/>
  <c r="AS193" i="8"/>
  <c r="AL266" i="8"/>
  <c r="AG11" i="8" l="1"/>
  <c r="AG14" i="8" s="1"/>
  <c r="AG15" i="8" s="1"/>
  <c r="AR344" i="8"/>
  <c r="AQ364" i="8"/>
  <c r="AQ366" i="8" s="1"/>
  <c r="AQ549" i="8" s="1"/>
  <c r="AQ563" i="8" s="1"/>
  <c r="AG368" i="8"/>
  <c r="AH367" i="8"/>
  <c r="AR243" i="8"/>
  <c r="AS243" i="8" s="1"/>
  <c r="AG268" i="8"/>
  <c r="AH267" i="8"/>
  <c r="AG218" i="8"/>
  <c r="AH217" i="8"/>
  <c r="AH124" i="8"/>
  <c r="AI123" i="8"/>
  <c r="AH171" i="8"/>
  <c r="AI170" i="8"/>
  <c r="AH548" i="8"/>
  <c r="AH8" i="8"/>
  <c r="AL9" i="10"/>
  <c r="AL597" i="8"/>
  <c r="AH6" i="8"/>
  <c r="AT575" i="8"/>
  <c r="AT113" i="8"/>
  <c r="AU92" i="8"/>
  <c r="AP393" i="8"/>
  <c r="AL70" i="8"/>
  <c r="AM69" i="8"/>
  <c r="AL547" i="8"/>
  <c r="AH418" i="8"/>
  <c r="AI417" i="8"/>
  <c r="AR544" i="8"/>
  <c r="AS122" i="8"/>
  <c r="AN583" i="8"/>
  <c r="AN596" i="8" s="1"/>
  <c r="AN23" i="10" s="1"/>
  <c r="AN54" i="10" s="1"/>
  <c r="AN512" i="8"/>
  <c r="AO491" i="8"/>
  <c r="BA5" i="10"/>
  <c r="AS577" i="8"/>
  <c r="AS590" i="8" s="1"/>
  <c r="AS8" i="10" s="1"/>
  <c r="AS214" i="8"/>
  <c r="AT193" i="8"/>
  <c r="AR216" i="8"/>
  <c r="AR546" i="8" s="1"/>
  <c r="AR560" i="8" s="1"/>
  <c r="AZ557" i="8"/>
  <c r="AS588" i="8"/>
  <c r="AJ314" i="8"/>
  <c r="AK293" i="8"/>
  <c r="AM514" i="8"/>
  <c r="AM552" i="8" s="1"/>
  <c r="AM566" i="8" s="1"/>
  <c r="AM591" i="8"/>
  <c r="AM584" i="8"/>
  <c r="BA543" i="8"/>
  <c r="AM266" i="8"/>
  <c r="AL467" i="8"/>
  <c r="AK27" i="10"/>
  <c r="AO244" i="8"/>
  <c r="AN578" i="8"/>
  <c r="AN264" i="8"/>
  <c r="BB68" i="8"/>
  <c r="AK561" i="8"/>
  <c r="AL416" i="8"/>
  <c r="AM465" i="8"/>
  <c r="AN444" i="8"/>
  <c r="BC574" i="8"/>
  <c r="BC59" i="8"/>
  <c r="BD38" i="8"/>
  <c r="AU343" i="8"/>
  <c r="AI469" i="8"/>
  <c r="AJ468" i="8"/>
  <c r="BB587" i="8"/>
  <c r="AG562" i="8"/>
  <c r="AG567" i="8" s="1"/>
  <c r="AG553" i="8"/>
  <c r="AQ558" i="8"/>
  <c r="AI317" i="8"/>
  <c r="AI318" i="8" s="1"/>
  <c r="AI316" i="8"/>
  <c r="AN396" i="8"/>
  <c r="AM414" i="8"/>
  <c r="AR6" i="10"/>
  <c r="AT576" i="8"/>
  <c r="AT589" i="8" s="1"/>
  <c r="AT7" i="10" s="1"/>
  <c r="AT167" i="8"/>
  <c r="AU146" i="8"/>
  <c r="AS169" i="8"/>
  <c r="AS545" i="8" s="1"/>
  <c r="AS559" i="8" s="1"/>
  <c r="BI41" i="10"/>
  <c r="BA41" i="10"/>
  <c r="AS41" i="10"/>
  <c r="AK41" i="10"/>
  <c r="BF41" i="10"/>
  <c r="AX41" i="10"/>
  <c r="AP41" i="10"/>
  <c r="AH41" i="10"/>
  <c r="BK41" i="10"/>
  <c r="BC41" i="10"/>
  <c r="AU41" i="10"/>
  <c r="AM41" i="10"/>
  <c r="BH41" i="10"/>
  <c r="AZ41" i="10"/>
  <c r="AR41" i="10"/>
  <c r="AJ41" i="10"/>
  <c r="BE41" i="10"/>
  <c r="AW41" i="10"/>
  <c r="AO41" i="10"/>
  <c r="AG41" i="10"/>
  <c r="BJ41" i="10"/>
  <c r="BB41" i="10"/>
  <c r="AT41" i="10"/>
  <c r="AL41" i="10"/>
  <c r="BG41" i="10"/>
  <c r="AY41" i="10"/>
  <c r="AQ41" i="10"/>
  <c r="AI41" i="10"/>
  <c r="BD41" i="10"/>
  <c r="AV41" i="10"/>
  <c r="AN41" i="10"/>
  <c r="BQ41" i="10"/>
  <c r="BP41" i="10"/>
  <c r="BR41" i="10"/>
  <c r="BM41" i="10"/>
  <c r="BO41" i="10"/>
  <c r="BN41" i="10"/>
  <c r="AF41" i="10"/>
  <c r="BL41" i="10"/>
  <c r="J41" i="10"/>
  <c r="K41" i="10"/>
  <c r="L41" i="10"/>
  <c r="M41" i="10"/>
  <c r="N41" i="10"/>
  <c r="O41" i="10"/>
  <c r="P41" i="10"/>
  <c r="Q41" i="10"/>
  <c r="R41" i="10"/>
  <c r="S41" i="10"/>
  <c r="T41" i="10"/>
  <c r="U41" i="10"/>
  <c r="V41" i="10"/>
  <c r="W41" i="10"/>
  <c r="X41" i="10"/>
  <c r="Y41" i="10"/>
  <c r="Z41" i="10"/>
  <c r="AA41" i="10"/>
  <c r="AB41" i="10"/>
  <c r="AC41" i="10"/>
  <c r="AD41" i="10"/>
  <c r="AE41" i="10"/>
  <c r="AH516" i="8"/>
  <c r="AI515" i="8"/>
  <c r="AH11" i="8" l="1"/>
  <c r="AH14" i="8" s="1"/>
  <c r="AH15" i="8" s="1"/>
  <c r="AS344" i="8"/>
  <c r="AR364" i="8"/>
  <c r="AR366" i="8" s="1"/>
  <c r="AR549" i="8" s="1"/>
  <c r="AR563" i="8" s="1"/>
  <c r="AH368" i="8"/>
  <c r="AI367" i="8"/>
  <c r="AT243" i="8"/>
  <c r="AU243" i="8" s="1"/>
  <c r="AV243" i="8" s="1"/>
  <c r="AH218" i="8"/>
  <c r="AI217" i="8"/>
  <c r="AH268" i="8"/>
  <c r="AI267" i="8"/>
  <c r="AJ170" i="8"/>
  <c r="AI171" i="8"/>
  <c r="AI124" i="8"/>
  <c r="AJ123" i="8"/>
  <c r="AM547" i="8"/>
  <c r="AM416" i="8"/>
  <c r="BA557" i="8"/>
  <c r="AT577" i="8"/>
  <c r="AT590" i="8" s="1"/>
  <c r="AT8" i="10" s="1"/>
  <c r="AT214" i="8"/>
  <c r="AU193" i="8"/>
  <c r="AI418" i="8"/>
  <c r="AJ417" i="8"/>
  <c r="AT588" i="8"/>
  <c r="AM467" i="8"/>
  <c r="AJ316" i="8"/>
  <c r="AJ317" i="8"/>
  <c r="AJ318" i="8" s="1"/>
  <c r="AR558" i="8"/>
  <c r="AO396" i="8"/>
  <c r="AN414" i="8"/>
  <c r="BD574" i="8"/>
  <c r="BD59" i="8"/>
  <c r="BE38" i="8"/>
  <c r="AS216" i="8"/>
  <c r="AS546" i="8" s="1"/>
  <c r="AS560" i="8" s="1"/>
  <c r="AM70" i="8"/>
  <c r="AN69" i="8"/>
  <c r="AI6" i="8"/>
  <c r="AN591" i="8"/>
  <c r="AN584" i="8"/>
  <c r="AT122" i="8"/>
  <c r="AI548" i="8"/>
  <c r="AI8" i="8"/>
  <c r="BC68" i="8"/>
  <c r="AU576" i="8"/>
  <c r="AU589" i="8" s="1"/>
  <c r="AU7" i="10" s="1"/>
  <c r="AU167" i="8"/>
  <c r="AV146" i="8"/>
  <c r="AJ469" i="8"/>
  <c r="AK468" i="8"/>
  <c r="BC587" i="8"/>
  <c r="BB543" i="8"/>
  <c r="AM9" i="10"/>
  <c r="AM597" i="8"/>
  <c r="AS6" i="10"/>
  <c r="AL561" i="8"/>
  <c r="AN514" i="8"/>
  <c r="AN552" i="8" s="1"/>
  <c r="AN566" i="8" s="1"/>
  <c r="BB5" i="10"/>
  <c r="F41" i="10"/>
  <c r="AT169" i="8"/>
  <c r="AT545" i="8" s="1"/>
  <c r="AT559" i="8" s="1"/>
  <c r="AN465" i="8"/>
  <c r="AO444" i="8"/>
  <c r="AN266" i="8"/>
  <c r="AQ393" i="8"/>
  <c r="AL27" i="10"/>
  <c r="AS544" i="8"/>
  <c r="AI516" i="8"/>
  <c r="AJ515" i="8"/>
  <c r="AV343" i="8"/>
  <c r="AP244" i="8"/>
  <c r="AO578" i="8"/>
  <c r="AO264" i="8"/>
  <c r="AK314" i="8"/>
  <c r="AL293" i="8"/>
  <c r="AO583" i="8"/>
  <c r="AO596" i="8" s="1"/>
  <c r="AO23" i="10" s="1"/>
  <c r="AO54" i="10" s="1"/>
  <c r="AO512" i="8"/>
  <c r="AP491" i="8"/>
  <c r="AU575" i="8"/>
  <c r="AU113" i="8"/>
  <c r="AV92" i="8"/>
  <c r="AH562" i="8"/>
  <c r="AH567" i="8" s="1"/>
  <c r="AH553" i="8"/>
  <c r="AI11" i="8" l="1"/>
  <c r="AI14" i="8" s="1"/>
  <c r="AI15" i="8" s="1"/>
  <c r="AT344" i="8"/>
  <c r="AS364" i="8"/>
  <c r="AS366" i="8" s="1"/>
  <c r="AS549" i="8" s="1"/>
  <c r="AS563" i="8" s="1"/>
  <c r="AI368" i="8"/>
  <c r="AJ367" i="8"/>
  <c r="AK170" i="8"/>
  <c r="AJ171" i="8"/>
  <c r="AI268" i="8"/>
  <c r="AJ267" i="8"/>
  <c r="AI218" i="8"/>
  <c r="AJ217" i="8"/>
  <c r="AJ124" i="8"/>
  <c r="AK123" i="8"/>
  <c r="AN70" i="8"/>
  <c r="AO69" i="8"/>
  <c r="BD587" i="8"/>
  <c r="AT216" i="8"/>
  <c r="AT546" i="8" s="1"/>
  <c r="AT560" i="8" s="1"/>
  <c r="AV575" i="8"/>
  <c r="AV113" i="8"/>
  <c r="AW92" i="8"/>
  <c r="AK317" i="8"/>
  <c r="AK318" i="8" s="1"/>
  <c r="AK316" i="8"/>
  <c r="C41" i="10"/>
  <c r="D41" i="10"/>
  <c r="AU122" i="8"/>
  <c r="AO266" i="8"/>
  <c r="AJ516" i="8"/>
  <c r="AK515" i="8"/>
  <c r="BC5" i="10"/>
  <c r="AI562" i="8"/>
  <c r="AI567" i="8" s="1"/>
  <c r="AI553" i="8"/>
  <c r="AN416" i="8"/>
  <c r="AN547" i="8"/>
  <c r="AT544" i="8"/>
  <c r="AP583" i="8"/>
  <c r="AP596" i="8" s="1"/>
  <c r="AP23" i="10" s="1"/>
  <c r="AP54" i="10" s="1"/>
  <c r="AP512" i="8"/>
  <c r="AQ491" i="8"/>
  <c r="AW343" i="8"/>
  <c r="AS558" i="8"/>
  <c r="AW243" i="8"/>
  <c r="AO465" i="8"/>
  <c r="AP444" i="8"/>
  <c r="AV576" i="8"/>
  <c r="AV589" i="8" s="1"/>
  <c r="AV7" i="10" s="1"/>
  <c r="AV167" i="8"/>
  <c r="AW146" i="8"/>
  <c r="AT6" i="10"/>
  <c r="AO591" i="8"/>
  <c r="AO584" i="8"/>
  <c r="AK469" i="8"/>
  <c r="AL468" i="8"/>
  <c r="AP396" i="8"/>
  <c r="AO414" i="8"/>
  <c r="AQ244" i="8"/>
  <c r="AP578" i="8"/>
  <c r="AP264" i="8"/>
  <c r="AO514" i="8"/>
  <c r="AO552" i="8" s="1"/>
  <c r="AO566" i="8" s="1"/>
  <c r="AN467" i="8"/>
  <c r="AM27" i="10"/>
  <c r="AU169" i="8"/>
  <c r="AU545" i="8" s="1"/>
  <c r="AU559" i="8" s="1"/>
  <c r="AN9" i="10"/>
  <c r="AN597" i="8"/>
  <c r="AJ418" i="8"/>
  <c r="AK417" i="8"/>
  <c r="AU588" i="8"/>
  <c r="AR393" i="8"/>
  <c r="BC543" i="8"/>
  <c r="AJ6" i="8"/>
  <c r="BE574" i="8"/>
  <c r="BE59" i="8"/>
  <c r="BF38" i="8"/>
  <c r="AJ548" i="8"/>
  <c r="AJ8" i="8"/>
  <c r="AL314" i="8"/>
  <c r="AM293" i="8"/>
  <c r="BB557" i="8"/>
  <c r="BD68" i="8"/>
  <c r="AU577" i="8"/>
  <c r="AU590" i="8" s="1"/>
  <c r="AU8" i="10" s="1"/>
  <c r="AU214" i="8"/>
  <c r="AV193" i="8"/>
  <c r="AM561" i="8"/>
  <c r="AJ11" i="8" l="1"/>
  <c r="AJ14" i="8" s="1"/>
  <c r="AU344" i="8"/>
  <c r="AT364" i="8"/>
  <c r="AT366" i="8" s="1"/>
  <c r="AT549" i="8" s="1"/>
  <c r="AT563" i="8" s="1"/>
  <c r="AK367" i="8"/>
  <c r="AJ368" i="8"/>
  <c r="AJ218" i="8"/>
  <c r="AK217" i="8"/>
  <c r="AJ268" i="8"/>
  <c r="AK267" i="8"/>
  <c r="AK124" i="8"/>
  <c r="AL123" i="8"/>
  <c r="AK171" i="8"/>
  <c r="AL170" i="8"/>
  <c r="BC557" i="8"/>
  <c r="AK418" i="8"/>
  <c r="AL417" i="8"/>
  <c r="AR244" i="8"/>
  <c r="AQ578" i="8"/>
  <c r="AQ264" i="8"/>
  <c r="AO9" i="10"/>
  <c r="AO597" i="8"/>
  <c r="AO467" i="8"/>
  <c r="AQ583" i="8"/>
  <c r="AQ596" i="8" s="1"/>
  <c r="AQ23" i="10" s="1"/>
  <c r="AQ54" i="10" s="1"/>
  <c r="AQ512" i="8"/>
  <c r="AR491" i="8"/>
  <c r="AV588" i="8"/>
  <c r="AU216" i="8"/>
  <c r="AU546" i="8" s="1"/>
  <c r="AU560" i="8" s="1"/>
  <c r="AJ562" i="8"/>
  <c r="AJ567" i="8" s="1"/>
  <c r="AJ553" i="8"/>
  <c r="AO416" i="8"/>
  <c r="AX243" i="8"/>
  <c r="AP514" i="8"/>
  <c r="AP552" i="8" s="1"/>
  <c r="AP566" i="8" s="1"/>
  <c r="AO547" i="8"/>
  <c r="AP591" i="8"/>
  <c r="AP584" i="8"/>
  <c r="AQ396" i="8"/>
  <c r="AP414" i="8"/>
  <c r="AU544" i="8"/>
  <c r="AP465" i="8"/>
  <c r="AQ444" i="8"/>
  <c r="AN27" i="10"/>
  <c r="AK548" i="8"/>
  <c r="AK8" i="8"/>
  <c r="BD5" i="10"/>
  <c r="AL316" i="8"/>
  <c r="AL317" i="8"/>
  <c r="AL318" i="8" s="1"/>
  <c r="BF574" i="8"/>
  <c r="BF59" i="8"/>
  <c r="BG38" i="8"/>
  <c r="BD543" i="8"/>
  <c r="BE68" i="8"/>
  <c r="AL469" i="8"/>
  <c r="AM468" i="8"/>
  <c r="BE587" i="8"/>
  <c r="AS393" i="8"/>
  <c r="AW576" i="8"/>
  <c r="AW589" i="8" s="1"/>
  <c r="AW7" i="10" s="1"/>
  <c r="AW167" i="8"/>
  <c r="AX146" i="8"/>
  <c r="AN561" i="8"/>
  <c r="AO70" i="8"/>
  <c r="AP69" i="8"/>
  <c r="AU6" i="10"/>
  <c r="AV169" i="8"/>
  <c r="AV545" i="8" s="1"/>
  <c r="AV559" i="8" s="1"/>
  <c r="AW575" i="8"/>
  <c r="AW113" i="8"/>
  <c r="AX92" i="8"/>
  <c r="AV577" i="8"/>
  <c r="AV590" i="8" s="1"/>
  <c r="AV8" i="10" s="1"/>
  <c r="AV214" i="8"/>
  <c r="AW193" i="8"/>
  <c r="AM314" i="8"/>
  <c r="AN293" i="8"/>
  <c r="AK6" i="8"/>
  <c r="AJ15" i="8"/>
  <c r="AP266" i="8"/>
  <c r="AX343" i="8"/>
  <c r="AT558" i="8"/>
  <c r="AK516" i="8"/>
  <c r="AL515" i="8"/>
  <c r="AV122" i="8"/>
  <c r="AK11" i="8" l="1"/>
  <c r="AK14" i="8" s="1"/>
  <c r="AV344" i="8"/>
  <c r="AU364" i="8"/>
  <c r="AU366" i="8" s="1"/>
  <c r="AU549" i="8" s="1"/>
  <c r="AU563" i="8" s="1"/>
  <c r="AK368" i="8"/>
  <c r="AL367" i="8"/>
  <c r="AL124" i="8"/>
  <c r="AM123" i="8"/>
  <c r="AK268" i="8"/>
  <c r="AL267" i="8"/>
  <c r="AM170" i="8"/>
  <c r="AL171" i="8"/>
  <c r="AK218" i="8"/>
  <c r="AL217" i="8"/>
  <c r="AO27" i="10"/>
  <c r="AW169" i="8"/>
  <c r="AW545" i="8" s="1"/>
  <c r="AW559" i="8" s="1"/>
  <c r="AP416" i="8"/>
  <c r="BE543" i="8"/>
  <c r="AL548" i="8"/>
  <c r="AL8" i="8"/>
  <c r="AR396" i="8"/>
  <c r="AQ414" i="8"/>
  <c r="AO561" i="8"/>
  <c r="AV6" i="10"/>
  <c r="AQ266" i="8"/>
  <c r="AW122" i="8"/>
  <c r="AW588" i="8"/>
  <c r="AT393" i="8"/>
  <c r="AQ465" i="8"/>
  <c r="AR444" i="8"/>
  <c r="AR583" i="8"/>
  <c r="AR596" i="8" s="1"/>
  <c r="AR23" i="10" s="1"/>
  <c r="AR54" i="10" s="1"/>
  <c r="AR512" i="8"/>
  <c r="AS491" i="8"/>
  <c r="AQ591" i="8"/>
  <c r="AQ584" i="8"/>
  <c r="AM317" i="8"/>
  <c r="AM318" i="8" s="1"/>
  <c r="AM316" i="8"/>
  <c r="AV544" i="8"/>
  <c r="AP70" i="8"/>
  <c r="AQ69" i="8"/>
  <c r="BD557" i="8"/>
  <c r="AP467" i="8"/>
  <c r="AQ514" i="8"/>
  <c r="AQ552" i="8" s="1"/>
  <c r="AQ566" i="8" s="1"/>
  <c r="AS244" i="8"/>
  <c r="AR578" i="8"/>
  <c r="AR264" i="8"/>
  <c r="AL418" i="8"/>
  <c r="AM417" i="8"/>
  <c r="AV216" i="8"/>
  <c r="AV546" i="8" s="1"/>
  <c r="AV560" i="8" s="1"/>
  <c r="BE5" i="10"/>
  <c r="BG574" i="8"/>
  <c r="BG59" i="8"/>
  <c r="BH38" i="8"/>
  <c r="AK562" i="8"/>
  <c r="AK567" i="8" s="1"/>
  <c r="AK553" i="8"/>
  <c r="AU558" i="8"/>
  <c r="AP9" i="10"/>
  <c r="AP597" i="8"/>
  <c r="AY343" i="8"/>
  <c r="AL516" i="8"/>
  <c r="AM515" i="8"/>
  <c r="AP547" i="8"/>
  <c r="AW577" i="8"/>
  <c r="AW590" i="8" s="1"/>
  <c r="AW8" i="10" s="1"/>
  <c r="AW214" i="8"/>
  <c r="AX193" i="8"/>
  <c r="BF68" i="8"/>
  <c r="AY243" i="8"/>
  <c r="AK15" i="8"/>
  <c r="AL6" i="8"/>
  <c r="AN314" i="8"/>
  <c r="AO293" i="8"/>
  <c r="AX575" i="8"/>
  <c r="AX113" i="8"/>
  <c r="AY92" i="8"/>
  <c r="AX576" i="8"/>
  <c r="AX589" i="8" s="1"/>
  <c r="AX7" i="10" s="1"/>
  <c r="AX167" i="8"/>
  <c r="AY146" i="8"/>
  <c r="AM469" i="8"/>
  <c r="AN468" i="8"/>
  <c r="BF587" i="8"/>
  <c r="AW344" i="8" l="1"/>
  <c r="AV364" i="8"/>
  <c r="AV366" i="8" s="1"/>
  <c r="AV549" i="8" s="1"/>
  <c r="AV563" i="8" s="1"/>
  <c r="AL368" i="8"/>
  <c r="AM367" i="8"/>
  <c r="AM171" i="8"/>
  <c r="AN170" i="8"/>
  <c r="AL268" i="8"/>
  <c r="AM267" i="8"/>
  <c r="AM217" i="8"/>
  <c r="AL218" i="8"/>
  <c r="AM124" i="8"/>
  <c r="AN123" i="8"/>
  <c r="AL11" i="8"/>
  <c r="AL14" i="8" s="1"/>
  <c r="AL15" i="8" s="1"/>
  <c r="AY575" i="8"/>
  <c r="AY113" i="8"/>
  <c r="AZ92" i="8"/>
  <c r="AZ243" i="8"/>
  <c r="AM418" i="8"/>
  <c r="AN417" i="8"/>
  <c r="AQ70" i="8"/>
  <c r="AR69" i="8"/>
  <c r="AQ416" i="8"/>
  <c r="BF5" i="10"/>
  <c r="AW216" i="8"/>
  <c r="AW546" i="8" s="1"/>
  <c r="AW560" i="8" s="1"/>
  <c r="BG587" i="8"/>
  <c r="AX122" i="8"/>
  <c r="AX577" i="8"/>
  <c r="AX590" i="8" s="1"/>
  <c r="AX8" i="10" s="1"/>
  <c r="AX214" i="8"/>
  <c r="AY193" i="8"/>
  <c r="AZ343" i="8"/>
  <c r="BH574" i="8"/>
  <c r="BH59" i="8"/>
  <c r="BI38" i="8"/>
  <c r="AW544" i="8"/>
  <c r="AS396" i="8"/>
  <c r="AR414" i="8"/>
  <c r="AX588" i="8"/>
  <c r="BG68" i="8"/>
  <c r="AS583" i="8"/>
  <c r="AS596" i="8" s="1"/>
  <c r="AS23" i="10" s="1"/>
  <c r="AS54" i="10" s="1"/>
  <c r="AS512" i="8"/>
  <c r="AT491" i="8"/>
  <c r="AQ467" i="8"/>
  <c r="AQ547" i="8"/>
  <c r="AL562" i="8"/>
  <c r="AL567" i="8" s="1"/>
  <c r="AL553" i="8"/>
  <c r="AP27" i="10"/>
  <c r="AT244" i="8"/>
  <c r="AS578" i="8"/>
  <c r="AS264" i="8"/>
  <c r="AV558" i="8"/>
  <c r="AR514" i="8"/>
  <c r="AR552" i="8" s="1"/>
  <c r="AR566" i="8" s="1"/>
  <c r="AU393" i="8"/>
  <c r="BE557" i="8"/>
  <c r="AR266" i="8"/>
  <c r="AQ9" i="10"/>
  <c r="AQ597" i="8"/>
  <c r="AO314" i="8"/>
  <c r="AP293" i="8"/>
  <c r="AY576" i="8"/>
  <c r="AY589" i="8" s="1"/>
  <c r="AY7" i="10" s="1"/>
  <c r="AY167" i="8"/>
  <c r="AZ146" i="8"/>
  <c r="AP561" i="8"/>
  <c r="AX169" i="8"/>
  <c r="AX545" i="8" s="1"/>
  <c r="AX559" i="8" s="1"/>
  <c r="AM6" i="8"/>
  <c r="AR465" i="8"/>
  <c r="AS444" i="8"/>
  <c r="AN469" i="8"/>
  <c r="AO468" i="8"/>
  <c r="AR591" i="8"/>
  <c r="AR584" i="8"/>
  <c r="AN316" i="8"/>
  <c r="AN317" i="8"/>
  <c r="AN318" i="8" s="1"/>
  <c r="BF543" i="8"/>
  <c r="AM516" i="8"/>
  <c r="AN515" i="8"/>
  <c r="AM548" i="8"/>
  <c r="AM8" i="8"/>
  <c r="AW6" i="10"/>
  <c r="AM11" i="8" l="1"/>
  <c r="AM14" i="8" s="1"/>
  <c r="AX344" i="8"/>
  <c r="AW364" i="8"/>
  <c r="AW366" i="8" s="1"/>
  <c r="AW549" i="8" s="1"/>
  <c r="AW563" i="8" s="1"/>
  <c r="AM368" i="8"/>
  <c r="AN367" i="8"/>
  <c r="AM218" i="8"/>
  <c r="AN217" i="8"/>
  <c r="AM268" i="8"/>
  <c r="AN267" i="8"/>
  <c r="AN124" i="8"/>
  <c r="AO123" i="8"/>
  <c r="AO170" i="8"/>
  <c r="AN171" i="8"/>
  <c r="BG543" i="8"/>
  <c r="BH68" i="8"/>
  <c r="BA243" i="8"/>
  <c r="AS465" i="8"/>
  <c r="AT444" i="8"/>
  <c r="AP314" i="8"/>
  <c r="AQ293" i="8"/>
  <c r="AS266" i="8"/>
  <c r="AQ561" i="8"/>
  <c r="BH587" i="8"/>
  <c r="AR547" i="8"/>
  <c r="AR467" i="8"/>
  <c r="AO317" i="8"/>
  <c r="AO318" i="8" s="1"/>
  <c r="AO316" i="8"/>
  <c r="AS591" i="8"/>
  <c r="AS584" i="8"/>
  <c r="AX6" i="10"/>
  <c r="BA343" i="8"/>
  <c r="BG5" i="10"/>
  <c r="AV393" i="8"/>
  <c r="AU244" i="8"/>
  <c r="AT578" i="8"/>
  <c r="AT264" i="8"/>
  <c r="AR416" i="8"/>
  <c r="AR70" i="8"/>
  <c r="AS69" i="8"/>
  <c r="AZ575" i="8"/>
  <c r="AZ113" i="8"/>
  <c r="BA92" i="8"/>
  <c r="BF557" i="8"/>
  <c r="AM15" i="8"/>
  <c r="AN6" i="8"/>
  <c r="AM562" i="8"/>
  <c r="AM567" i="8" s="1"/>
  <c r="AM553" i="8"/>
  <c r="AN548" i="8"/>
  <c r="AN8" i="8"/>
  <c r="AZ576" i="8"/>
  <c r="AZ589" i="8" s="1"/>
  <c r="AZ7" i="10" s="1"/>
  <c r="AZ167" i="8"/>
  <c r="BA146" i="8"/>
  <c r="AT583" i="8"/>
  <c r="AT596" i="8" s="1"/>
  <c r="AT23" i="10" s="1"/>
  <c r="AT54" i="10" s="1"/>
  <c r="AT512" i="8"/>
  <c r="AU491" i="8"/>
  <c r="AT396" i="8"/>
  <c r="AS414" i="8"/>
  <c r="AY577" i="8"/>
  <c r="AY590" i="8" s="1"/>
  <c r="AY8" i="10" s="1"/>
  <c r="AY214" i="8"/>
  <c r="AZ193" i="8"/>
  <c r="AY122" i="8"/>
  <c r="AY169" i="8"/>
  <c r="AY545" i="8" s="1"/>
  <c r="AY559" i="8" s="1"/>
  <c r="AX216" i="8"/>
  <c r="AX546" i="8" s="1"/>
  <c r="AX560" i="8" s="1"/>
  <c r="AY588" i="8"/>
  <c r="AQ27" i="10"/>
  <c r="AN418" i="8"/>
  <c r="AO417" i="8"/>
  <c r="AS514" i="8"/>
  <c r="AS552" i="8" s="1"/>
  <c r="AS566" i="8" s="1"/>
  <c r="AN516" i="8"/>
  <c r="AO515" i="8"/>
  <c r="AR9" i="10"/>
  <c r="AR597" i="8"/>
  <c r="AW558" i="8"/>
  <c r="AO469" i="8"/>
  <c r="AP468" i="8"/>
  <c r="BI574" i="8"/>
  <c r="BI59" i="8"/>
  <c r="BJ38" i="8"/>
  <c r="AX544" i="8"/>
  <c r="AN11" i="8" l="1"/>
  <c r="AN14" i="8" s="1"/>
  <c r="AN15" i="8" s="1"/>
  <c r="AY344" i="8"/>
  <c r="AX364" i="8"/>
  <c r="AX366" i="8" s="1"/>
  <c r="AX549" i="8" s="1"/>
  <c r="AX563" i="8" s="1"/>
  <c r="AN368" i="8"/>
  <c r="AO367" i="8"/>
  <c r="AO171" i="8"/>
  <c r="AP170" i="8"/>
  <c r="AP123" i="8"/>
  <c r="AO124" i="8"/>
  <c r="AN268" i="8"/>
  <c r="AO267" i="8"/>
  <c r="AN218" i="8"/>
  <c r="AO217" i="8"/>
  <c r="AO6" i="8"/>
  <c r="AZ588" i="8"/>
  <c r="AT266" i="8"/>
  <c r="BB343" i="8"/>
  <c r="BH5" i="10"/>
  <c r="AS467" i="8"/>
  <c r="AS416" i="8"/>
  <c r="AT591" i="8"/>
  <c r="AT584" i="8"/>
  <c r="BB243" i="8"/>
  <c r="AS70" i="8"/>
  <c r="AT69" i="8"/>
  <c r="AX558" i="8"/>
  <c r="AO516" i="8"/>
  <c r="AP515" i="8"/>
  <c r="AU396" i="8"/>
  <c r="AT414" i="8"/>
  <c r="AV244" i="8"/>
  <c r="AU578" i="8"/>
  <c r="AU264" i="8"/>
  <c r="AW393" i="8"/>
  <c r="BI68" i="8"/>
  <c r="AY544" i="8"/>
  <c r="AT514" i="8"/>
  <c r="AT552" i="8" s="1"/>
  <c r="AT566" i="8" s="1"/>
  <c r="AN562" i="8"/>
  <c r="AN567" i="8" s="1"/>
  <c r="AN553" i="8"/>
  <c r="AR561" i="8"/>
  <c r="AS547" i="8"/>
  <c r="BH543" i="8"/>
  <c r="BJ574" i="8"/>
  <c r="BJ59" i="8"/>
  <c r="BK38" i="8"/>
  <c r="AS9" i="10"/>
  <c r="AS597" i="8"/>
  <c r="AQ314" i="8"/>
  <c r="AR293" i="8"/>
  <c r="BI587" i="8"/>
  <c r="AZ577" i="8"/>
  <c r="AZ590" i="8" s="1"/>
  <c r="AZ8" i="10" s="1"/>
  <c r="AZ214" i="8"/>
  <c r="BA193" i="8"/>
  <c r="BA575" i="8"/>
  <c r="BA113" i="8"/>
  <c r="BB92" i="8"/>
  <c r="AO548" i="8"/>
  <c r="AO8" i="8"/>
  <c r="AP317" i="8"/>
  <c r="AP318" i="8" s="1"/>
  <c r="AP316" i="8"/>
  <c r="AR27" i="10"/>
  <c r="AP469" i="8"/>
  <c r="AQ468" i="8"/>
  <c r="AU583" i="8"/>
  <c r="AU596" i="8" s="1"/>
  <c r="AU23" i="10" s="1"/>
  <c r="AU54" i="10" s="1"/>
  <c r="AU512" i="8"/>
  <c r="AV491" i="8"/>
  <c r="AO418" i="8"/>
  <c r="AP417" i="8"/>
  <c r="BA576" i="8"/>
  <c r="BA589" i="8" s="1"/>
  <c r="BA7" i="10" s="1"/>
  <c r="BA167" i="8"/>
  <c r="BB146" i="8"/>
  <c r="AY6" i="10"/>
  <c r="AY216" i="8"/>
  <c r="AY546" i="8" s="1"/>
  <c r="AY560" i="8" s="1"/>
  <c r="AZ169" i="8"/>
  <c r="AZ545" i="8" s="1"/>
  <c r="AZ559" i="8" s="1"/>
  <c r="AZ122" i="8"/>
  <c r="AT465" i="8"/>
  <c r="AU444" i="8"/>
  <c r="BG557" i="8"/>
  <c r="AO11" i="8" l="1"/>
  <c r="AO14" i="8" s="1"/>
  <c r="AZ344" i="8"/>
  <c r="AY364" i="8"/>
  <c r="AY366" i="8" s="1"/>
  <c r="AY549" i="8" s="1"/>
  <c r="AY563" i="8" s="1"/>
  <c r="AO368" i="8"/>
  <c r="AP367" i="8"/>
  <c r="AO268" i="8"/>
  <c r="AP267" i="8"/>
  <c r="AO218" i="8"/>
  <c r="AP217" i="8"/>
  <c r="AP124" i="8"/>
  <c r="AQ123" i="8"/>
  <c r="AQ170" i="8"/>
  <c r="AP171" i="8"/>
  <c r="AQ469" i="8"/>
  <c r="AR468" i="8"/>
  <c r="BK574" i="8"/>
  <c r="BK59" i="8"/>
  <c r="BL38" i="8"/>
  <c r="BI543" i="8"/>
  <c r="AU591" i="8"/>
  <c r="AU584" i="8"/>
  <c r="AZ544" i="8"/>
  <c r="BB575" i="8"/>
  <c r="BB113" i="8"/>
  <c r="BC92" i="8"/>
  <c r="AP418" i="8"/>
  <c r="AQ417" i="8"/>
  <c r="BA122" i="8"/>
  <c r="BI5" i="10"/>
  <c r="BJ68" i="8"/>
  <c r="AW244" i="8"/>
  <c r="AV578" i="8"/>
  <c r="AV264" i="8"/>
  <c r="AT70" i="8"/>
  <c r="AU69" i="8"/>
  <c r="BC243" i="8"/>
  <c r="AT547" i="8"/>
  <c r="BA588" i="8"/>
  <c r="AR314" i="8"/>
  <c r="AS293" i="8"/>
  <c r="BJ587" i="8"/>
  <c r="AT416" i="8"/>
  <c r="AT467" i="8"/>
  <c r="BA577" i="8"/>
  <c r="BA590" i="8" s="1"/>
  <c r="BA8" i="10" s="1"/>
  <c r="BA214" i="8"/>
  <c r="BB193" i="8"/>
  <c r="AQ317" i="8"/>
  <c r="AQ318" i="8" s="1"/>
  <c r="AQ316" i="8"/>
  <c r="BH557" i="8"/>
  <c r="AX393" i="8"/>
  <c r="AV396" i="8"/>
  <c r="AU414" i="8"/>
  <c r="AU465" i="8"/>
  <c r="AV444" i="8"/>
  <c r="AP548" i="8"/>
  <c r="AP8" i="8"/>
  <c r="AZ216" i="8"/>
  <c r="AZ546" i="8" s="1"/>
  <c r="AZ560" i="8" s="1"/>
  <c r="AZ6" i="10"/>
  <c r="AV583" i="8"/>
  <c r="AV596" i="8" s="1"/>
  <c r="AV23" i="10" s="1"/>
  <c r="AV54" i="10" s="1"/>
  <c r="AV512" i="8"/>
  <c r="AW491" i="8"/>
  <c r="AP516" i="8"/>
  <c r="AQ515" i="8"/>
  <c r="AP11" i="8"/>
  <c r="AP14" i="8" s="1"/>
  <c r="AO15" i="8"/>
  <c r="AP6" i="8"/>
  <c r="AS561" i="8"/>
  <c r="AY558" i="8"/>
  <c r="BB576" i="8"/>
  <c r="BB589" i="8" s="1"/>
  <c r="BB7" i="10" s="1"/>
  <c r="BB167" i="8"/>
  <c r="BC146" i="8"/>
  <c r="AU514" i="8"/>
  <c r="AU552" i="8" s="1"/>
  <c r="AU566" i="8" s="1"/>
  <c r="BA169" i="8"/>
  <c r="BA545" i="8" s="1"/>
  <c r="BA559" i="8" s="1"/>
  <c r="AO562" i="8"/>
  <c r="AO567" i="8" s="1"/>
  <c r="AO553" i="8"/>
  <c r="AS27" i="10"/>
  <c r="AU266" i="8"/>
  <c r="AT9" i="10"/>
  <c r="AT597" i="8"/>
  <c r="BC343" i="8"/>
  <c r="BA344" i="8" l="1"/>
  <c r="AZ364" i="8"/>
  <c r="AZ366" i="8" s="1"/>
  <c r="AZ549" i="8" s="1"/>
  <c r="AZ563" i="8" s="1"/>
  <c r="AP368" i="8"/>
  <c r="AQ367" i="8"/>
  <c r="AQ171" i="8"/>
  <c r="AR170" i="8"/>
  <c r="AR123" i="8"/>
  <c r="AQ124" i="8"/>
  <c r="AP218" i="8"/>
  <c r="AQ217" i="8"/>
  <c r="AP268" i="8"/>
  <c r="AQ267" i="8"/>
  <c r="BA6" i="10"/>
  <c r="BC576" i="8"/>
  <c r="BC589" i="8" s="1"/>
  <c r="BC7" i="10" s="1"/>
  <c r="BC167" i="8"/>
  <c r="BD146" i="8"/>
  <c r="AW583" i="8"/>
  <c r="AW596" i="8" s="1"/>
  <c r="AW23" i="10" s="1"/>
  <c r="AW54" i="10" s="1"/>
  <c r="AW512" i="8"/>
  <c r="AX491" i="8"/>
  <c r="AU416" i="8"/>
  <c r="BB577" i="8"/>
  <c r="BB590" i="8" s="1"/>
  <c r="BB8" i="10" s="1"/>
  <c r="BB214" i="8"/>
  <c r="BC193" i="8"/>
  <c r="BA544" i="8"/>
  <c r="AZ558" i="8"/>
  <c r="AV266" i="8"/>
  <c r="BL574" i="8"/>
  <c r="BL59" i="8"/>
  <c r="BM38" i="8"/>
  <c r="BB169" i="8"/>
  <c r="BB545" i="8" s="1"/>
  <c r="BB559" i="8" s="1"/>
  <c r="AW396" i="8"/>
  <c r="AV414" i="8"/>
  <c r="BA216" i="8"/>
  <c r="BA546" i="8" s="1"/>
  <c r="BA560" i="8" s="1"/>
  <c r="AT561" i="8"/>
  <c r="AV591" i="8"/>
  <c r="AV584" i="8"/>
  <c r="AQ418" i="8"/>
  <c r="AR417" i="8"/>
  <c r="BK68" i="8"/>
  <c r="BJ5" i="10"/>
  <c r="BD243" i="8"/>
  <c r="AX244" i="8"/>
  <c r="AW264" i="8"/>
  <c r="AW578" i="8"/>
  <c r="BK587" i="8"/>
  <c r="BD343" i="8"/>
  <c r="AV514" i="8"/>
  <c r="AV552" i="8" s="1"/>
  <c r="AV566" i="8" s="1"/>
  <c r="AT27" i="10"/>
  <c r="AY393" i="8"/>
  <c r="AP562" i="8"/>
  <c r="AP567" i="8" s="1"/>
  <c r="AP553" i="8"/>
  <c r="AS314" i="8"/>
  <c r="AT293" i="8"/>
  <c r="BC575" i="8"/>
  <c r="BC113" i="8"/>
  <c r="BD92" i="8"/>
  <c r="AR469" i="8"/>
  <c r="AS468" i="8"/>
  <c r="AP15" i="8"/>
  <c r="AQ6" i="8"/>
  <c r="AV465" i="8"/>
  <c r="AW444" i="8"/>
  <c r="AR316" i="8"/>
  <c r="AR317" i="8"/>
  <c r="AR318" i="8" s="1"/>
  <c r="BJ543" i="8"/>
  <c r="BB122" i="8"/>
  <c r="AU9" i="10"/>
  <c r="AU597" i="8"/>
  <c r="AU547" i="8"/>
  <c r="AQ516" i="8"/>
  <c r="AR515" i="8"/>
  <c r="AU467" i="8"/>
  <c r="AQ548" i="8"/>
  <c r="AQ8" i="8"/>
  <c r="AU70" i="8"/>
  <c r="AV69" i="8"/>
  <c r="BB588" i="8"/>
  <c r="BI557" i="8"/>
  <c r="BB344" i="8" l="1"/>
  <c r="BA364" i="8"/>
  <c r="BA366" i="8" s="1"/>
  <c r="BA549" i="8" s="1"/>
  <c r="BA563" i="8" s="1"/>
  <c r="AQ368" i="8"/>
  <c r="AR367" i="8"/>
  <c r="AQ268" i="8"/>
  <c r="AR267" i="8"/>
  <c r="AQ218" i="8"/>
  <c r="AR217" i="8"/>
  <c r="AQ11" i="8"/>
  <c r="AQ14" i="8" s="1"/>
  <c r="AQ15" i="8" s="1"/>
  <c r="AR124" i="8"/>
  <c r="AS123" i="8"/>
  <c r="AS170" i="8"/>
  <c r="AR171" i="8"/>
  <c r="AU561" i="8"/>
  <c r="AV467" i="8"/>
  <c r="BC122" i="8"/>
  <c r="AZ393" i="8"/>
  <c r="AX396" i="8"/>
  <c r="AW414" i="8"/>
  <c r="BC588" i="8"/>
  <c r="BK5" i="10"/>
  <c r="AV9" i="10"/>
  <c r="AV597" i="8"/>
  <c r="AX583" i="8"/>
  <c r="AX596" i="8" s="1"/>
  <c r="AX23" i="10" s="1"/>
  <c r="AX54" i="10" s="1"/>
  <c r="AX512" i="8"/>
  <c r="AY491" i="8"/>
  <c r="AW514" i="8"/>
  <c r="AW552" i="8" s="1"/>
  <c r="AW566" i="8" s="1"/>
  <c r="AR6" i="8"/>
  <c r="AW266" i="8"/>
  <c r="BM574" i="8"/>
  <c r="BM59" i="8"/>
  <c r="BN38" i="8"/>
  <c r="BA558" i="8"/>
  <c r="AQ562" i="8"/>
  <c r="AQ567" i="8" s="1"/>
  <c r="AQ553" i="8"/>
  <c r="BB6" i="10"/>
  <c r="BJ557" i="8"/>
  <c r="AS316" i="8"/>
  <c r="AS317" i="8"/>
  <c r="AS318" i="8" s="1"/>
  <c r="AV70" i="8"/>
  <c r="AW69" i="8"/>
  <c r="AY244" i="8"/>
  <c r="AX578" i="8"/>
  <c r="AX264" i="8"/>
  <c r="BK543" i="8"/>
  <c r="BL68" i="8"/>
  <c r="BC577" i="8"/>
  <c r="BC590" i="8" s="1"/>
  <c r="BC8" i="10" s="1"/>
  <c r="BC214" i="8"/>
  <c r="BD193" i="8"/>
  <c r="AW591" i="8"/>
  <c r="AW584" i="8"/>
  <c r="AS469" i="8"/>
  <c r="AT468" i="8"/>
  <c r="BE243" i="8"/>
  <c r="BL587" i="8"/>
  <c r="BB216" i="8"/>
  <c r="BB546" i="8" s="1"/>
  <c r="BB560" i="8" s="1"/>
  <c r="BD576" i="8"/>
  <c r="BD589" i="8" s="1"/>
  <c r="BD7" i="10" s="1"/>
  <c r="BD167" i="8"/>
  <c r="BE146" i="8"/>
  <c r="BB544" i="8"/>
  <c r="AT314" i="8"/>
  <c r="AU293" i="8"/>
  <c r="AR516" i="8"/>
  <c r="AS515" i="8"/>
  <c r="AR548" i="8"/>
  <c r="AR8" i="8"/>
  <c r="BE343" i="8"/>
  <c r="AR418" i="8"/>
  <c r="AS417" i="8"/>
  <c r="BC169" i="8"/>
  <c r="BC545" i="8" s="1"/>
  <c r="BC559" i="8" s="1"/>
  <c r="AU27" i="10"/>
  <c r="AW465" i="8"/>
  <c r="AX444" i="8"/>
  <c r="BD575" i="8"/>
  <c r="BD113" i="8"/>
  <c r="BE92" i="8"/>
  <c r="AV416" i="8"/>
  <c r="AV547" i="8"/>
  <c r="AR11" i="8" l="1"/>
  <c r="AR14" i="8" s="1"/>
  <c r="AR15" i="8" s="1"/>
  <c r="BC344" i="8"/>
  <c r="BB364" i="8"/>
  <c r="BB366" i="8" s="1"/>
  <c r="BB549" i="8" s="1"/>
  <c r="BB563" i="8" s="1"/>
  <c r="AS367" i="8"/>
  <c r="AR368" i="8"/>
  <c r="AT123" i="8"/>
  <c r="AS124" i="8"/>
  <c r="AR218" i="8"/>
  <c r="AS217" i="8"/>
  <c r="AR268" i="8"/>
  <c r="AS267" i="8"/>
  <c r="AT170" i="8"/>
  <c r="AS171" i="8"/>
  <c r="BA393" i="8"/>
  <c r="AW9" i="10"/>
  <c r="AW597" i="8"/>
  <c r="BD122" i="8"/>
  <c r="AR562" i="8"/>
  <c r="AR567" i="8" s="1"/>
  <c r="AR553" i="8"/>
  <c r="BL5" i="10"/>
  <c r="BD577" i="8"/>
  <c r="BD590" i="8" s="1"/>
  <c r="BD8" i="10" s="1"/>
  <c r="BD214" i="8"/>
  <c r="BE193" i="8"/>
  <c r="AX591" i="8"/>
  <c r="AX584" i="8"/>
  <c r="AW547" i="8"/>
  <c r="BC6" i="10"/>
  <c r="BD588" i="8"/>
  <c r="BF243" i="8"/>
  <c r="BC216" i="8"/>
  <c r="BC546" i="8" s="1"/>
  <c r="BC560" i="8" s="1"/>
  <c r="AZ244" i="8"/>
  <c r="AY578" i="8"/>
  <c r="AY264" i="8"/>
  <c r="AS548" i="8"/>
  <c r="AS8" i="8"/>
  <c r="BE575" i="8"/>
  <c r="BE113" i="8"/>
  <c r="BF92" i="8"/>
  <c r="AX266" i="8"/>
  <c r="AS516" i="8"/>
  <c r="AT515" i="8"/>
  <c r="AS6" i="8"/>
  <c r="AV27" i="10"/>
  <c r="BC544" i="8"/>
  <c r="BB558" i="8"/>
  <c r="AX465" i="8"/>
  <c r="AY444" i="8"/>
  <c r="BE576" i="8"/>
  <c r="BE589" i="8" s="1"/>
  <c r="BE7" i="10" s="1"/>
  <c r="BE167" i="8"/>
  <c r="BF146" i="8"/>
  <c r="AW467" i="8"/>
  <c r="AS418" i="8"/>
  <c r="AT417" i="8"/>
  <c r="BD169" i="8"/>
  <c r="BD545" i="8" s="1"/>
  <c r="BD559" i="8" s="1"/>
  <c r="BN574" i="8"/>
  <c r="BN59" i="8"/>
  <c r="BO38" i="8"/>
  <c r="AU314" i="8"/>
  <c r="AV293" i="8"/>
  <c r="AT469" i="8"/>
  <c r="AU468" i="8"/>
  <c r="BL543" i="8"/>
  <c r="BM68" i="8"/>
  <c r="AV561" i="8"/>
  <c r="BF343" i="8"/>
  <c r="AT317" i="8"/>
  <c r="AT318" i="8" s="1"/>
  <c r="AT316" i="8"/>
  <c r="BK557" i="8"/>
  <c r="AW70" i="8"/>
  <c r="AX69" i="8"/>
  <c r="BM587" i="8"/>
  <c r="AY583" i="8"/>
  <c r="AY596" i="8" s="1"/>
  <c r="AY23" i="10" s="1"/>
  <c r="AY54" i="10" s="1"/>
  <c r="AY512" i="8"/>
  <c r="AZ491" i="8"/>
  <c r="AW416" i="8"/>
  <c r="AX514" i="8"/>
  <c r="AX552" i="8" s="1"/>
  <c r="AX566" i="8" s="1"/>
  <c r="AY396" i="8"/>
  <c r="AX414" i="8"/>
  <c r="AS11" i="8" l="1"/>
  <c r="AS14" i="8" s="1"/>
  <c r="AS15" i="8" s="1"/>
  <c r="BD344" i="8"/>
  <c r="BC364" i="8"/>
  <c r="BC366" i="8" s="1"/>
  <c r="BC549" i="8" s="1"/>
  <c r="BC563" i="8" s="1"/>
  <c r="AS368" i="8"/>
  <c r="AT367" i="8"/>
  <c r="AT171" i="8"/>
  <c r="AU170" i="8"/>
  <c r="AS268" i="8"/>
  <c r="AT267" i="8"/>
  <c r="AS218" i="8"/>
  <c r="AT217" i="8"/>
  <c r="AU123" i="8"/>
  <c r="AT124" i="8"/>
  <c r="AY465" i="8"/>
  <c r="AZ444" i="8"/>
  <c r="AX416" i="8"/>
  <c r="AZ583" i="8"/>
  <c r="AZ596" i="8" s="1"/>
  <c r="AZ23" i="10" s="1"/>
  <c r="AZ54" i="10" s="1"/>
  <c r="AZ512" i="8"/>
  <c r="BA491" i="8"/>
  <c r="AU469" i="8"/>
  <c r="AV468" i="8"/>
  <c r="BN68" i="8"/>
  <c r="AT418" i="8"/>
  <c r="AU417" i="8"/>
  <c r="AX467" i="8"/>
  <c r="AX547" i="8"/>
  <c r="AS562" i="8"/>
  <c r="AS567" i="8" s="1"/>
  <c r="AS553" i="8"/>
  <c r="AX9" i="10"/>
  <c r="AX597" i="8"/>
  <c r="BM543" i="8"/>
  <c r="AX70" i="8"/>
  <c r="AY69" i="8"/>
  <c r="AZ396" i="8"/>
  <c r="AY414" i="8"/>
  <c r="AY514" i="8"/>
  <c r="AY552" i="8" s="1"/>
  <c r="AY566" i="8" s="1"/>
  <c r="BN587" i="8"/>
  <c r="AT6" i="8"/>
  <c r="AY266" i="8"/>
  <c r="BE577" i="8"/>
  <c r="BE590" i="8" s="1"/>
  <c r="BE8" i="10" s="1"/>
  <c r="BE214" i="8"/>
  <c r="BF193" i="8"/>
  <c r="BD544" i="8"/>
  <c r="BF575" i="8"/>
  <c r="BF113" i="8"/>
  <c r="BG92" i="8"/>
  <c r="AY591" i="8"/>
  <c r="AY584" i="8"/>
  <c r="BD6" i="10"/>
  <c r="BD216" i="8"/>
  <c r="BD546" i="8" s="1"/>
  <c r="BD560" i="8" s="1"/>
  <c r="BO574" i="8"/>
  <c r="BO59" i="8"/>
  <c r="BP38" i="8"/>
  <c r="AV314" i="8"/>
  <c r="AW293" i="8"/>
  <c r="BE122" i="8"/>
  <c r="BA244" i="8"/>
  <c r="AZ578" i="8"/>
  <c r="AZ264" i="8"/>
  <c r="AW27" i="10"/>
  <c r="BM5" i="10"/>
  <c r="AT548" i="8"/>
  <c r="AT8" i="8"/>
  <c r="AU316" i="8"/>
  <c r="AU317" i="8"/>
  <c r="AU318" i="8" s="1"/>
  <c r="BF576" i="8"/>
  <c r="BF589" i="8" s="1"/>
  <c r="BF7" i="10" s="1"/>
  <c r="BF167" i="8"/>
  <c r="BG146" i="8"/>
  <c r="BE588" i="8"/>
  <c r="BB393" i="8"/>
  <c r="BE169" i="8"/>
  <c r="BE545" i="8" s="1"/>
  <c r="BE559" i="8" s="1"/>
  <c r="BG343" i="8"/>
  <c r="BL557" i="8"/>
  <c r="BC558" i="8"/>
  <c r="AT516" i="8"/>
  <c r="AU515" i="8"/>
  <c r="BG243" i="8"/>
  <c r="AW561" i="8"/>
  <c r="AT11" i="8" l="1"/>
  <c r="AT14" i="8" s="1"/>
  <c r="AT15" i="8" s="1"/>
  <c r="BE344" i="8"/>
  <c r="BD364" i="8"/>
  <c r="BD366" i="8" s="1"/>
  <c r="BD549" i="8" s="1"/>
  <c r="BD563" i="8" s="1"/>
  <c r="AU367" i="8"/>
  <c r="AT368" i="8"/>
  <c r="AV123" i="8"/>
  <c r="AU124" i="8"/>
  <c r="AT218" i="8"/>
  <c r="AU217" i="8"/>
  <c r="AT268" i="8"/>
  <c r="AU267" i="8"/>
  <c r="AV170" i="8"/>
  <c r="AU171" i="8"/>
  <c r="BF588" i="8"/>
  <c r="AW314" i="8"/>
  <c r="AX293" i="8"/>
  <c r="AY547" i="8"/>
  <c r="AY416" i="8"/>
  <c r="BM557" i="8"/>
  <c r="AZ514" i="8"/>
  <c r="AZ552" i="8" s="1"/>
  <c r="AZ566" i="8" s="1"/>
  <c r="BA396" i="8"/>
  <c r="AZ414" i="8"/>
  <c r="AU418" i="8"/>
  <c r="AV417" i="8"/>
  <c r="AV317" i="8"/>
  <c r="AV318" i="8" s="1"/>
  <c r="AV316" i="8"/>
  <c r="BH243" i="8"/>
  <c r="BE6" i="10"/>
  <c r="AU548" i="8"/>
  <c r="AU8" i="8"/>
  <c r="BP59" i="8"/>
  <c r="BP574" i="8"/>
  <c r="AY9" i="10"/>
  <c r="AY597" i="8"/>
  <c r="BD558" i="8"/>
  <c r="AU6" i="8"/>
  <c r="AY70" i="8"/>
  <c r="AZ69" i="8"/>
  <c r="AX27" i="10"/>
  <c r="AZ266" i="8"/>
  <c r="BO68" i="8"/>
  <c r="BG575" i="8"/>
  <c r="BG113" i="8"/>
  <c r="BH92" i="8"/>
  <c r="BF577" i="8"/>
  <c r="BF590" i="8" s="1"/>
  <c r="BF8" i="10" s="1"/>
  <c r="BF214" i="8"/>
  <c r="BG193" i="8"/>
  <c r="BG576" i="8"/>
  <c r="BG589" i="8" s="1"/>
  <c r="BG7" i="10" s="1"/>
  <c r="BG167" i="8"/>
  <c r="BH146" i="8"/>
  <c r="BF169" i="8"/>
  <c r="BF545" i="8" s="1"/>
  <c r="BF559" i="8" s="1"/>
  <c r="AT562" i="8"/>
  <c r="AT567" i="8" s="1"/>
  <c r="AT553" i="8"/>
  <c r="AZ591" i="8"/>
  <c r="AZ584" i="8"/>
  <c r="BO587" i="8"/>
  <c r="BF122" i="8"/>
  <c r="BE216" i="8"/>
  <c r="BE546" i="8" s="1"/>
  <c r="BE560" i="8" s="1"/>
  <c r="BN5" i="10"/>
  <c r="BN543" i="8"/>
  <c r="AZ465" i="8"/>
  <c r="BA444" i="8"/>
  <c r="BC393" i="8"/>
  <c r="AV469" i="8"/>
  <c r="AW468" i="8"/>
  <c r="AY467" i="8"/>
  <c r="AU516" i="8"/>
  <c r="AV515" i="8"/>
  <c r="AX561" i="8"/>
  <c r="BH343" i="8"/>
  <c r="BB244" i="8"/>
  <c r="BA578" i="8"/>
  <c r="BA264" i="8"/>
  <c r="BE544" i="8"/>
  <c r="BA583" i="8"/>
  <c r="BA596" i="8" s="1"/>
  <c r="BA23" i="10" s="1"/>
  <c r="BA54" i="10" s="1"/>
  <c r="BA512" i="8"/>
  <c r="BB491" i="8"/>
  <c r="AU11" i="8" l="1"/>
  <c r="AU14" i="8" s="1"/>
  <c r="BF344" i="8"/>
  <c r="BE364" i="8"/>
  <c r="BE366" i="8" s="1"/>
  <c r="BE549" i="8" s="1"/>
  <c r="BE563" i="8" s="1"/>
  <c r="AV367" i="8"/>
  <c r="AU368" i="8"/>
  <c r="AW170" i="8"/>
  <c r="AV171" i="8"/>
  <c r="AU268" i="8"/>
  <c r="AV267" i="8"/>
  <c r="AV217" i="8"/>
  <c r="AU218" i="8"/>
  <c r="AV124" i="8"/>
  <c r="AW123" i="8"/>
  <c r="BH576" i="8"/>
  <c r="BH589" i="8" s="1"/>
  <c r="BH7" i="10" s="1"/>
  <c r="BH167" i="8"/>
  <c r="BI146" i="8"/>
  <c r="BO543" i="8"/>
  <c r="BP68" i="8"/>
  <c r="AV548" i="8"/>
  <c r="AV8" i="8"/>
  <c r="AZ70" i="8"/>
  <c r="BA69" i="8"/>
  <c r="BE558" i="8"/>
  <c r="AV516" i="8"/>
  <c r="AW515" i="8"/>
  <c r="AV11" i="8"/>
  <c r="AV14" i="8" s="1"/>
  <c r="AZ9" i="10"/>
  <c r="AZ597" i="8"/>
  <c r="BB583" i="8"/>
  <c r="BB596" i="8" s="1"/>
  <c r="BB23" i="10" s="1"/>
  <c r="BB54" i="10" s="1"/>
  <c r="BB512" i="8"/>
  <c r="BC491" i="8"/>
  <c r="BG577" i="8"/>
  <c r="BG590" i="8" s="1"/>
  <c r="BG8" i="10" s="1"/>
  <c r="BG214" i="8"/>
  <c r="BH193" i="8"/>
  <c r="AU562" i="8"/>
  <c r="AU567" i="8" s="1"/>
  <c r="AU553" i="8"/>
  <c r="AX314" i="8"/>
  <c r="AY293" i="8"/>
  <c r="AV6" i="8"/>
  <c r="AU15" i="8"/>
  <c r="BD393" i="8"/>
  <c r="BA514" i="8"/>
  <c r="BA552" i="8" s="1"/>
  <c r="BA566" i="8" s="1"/>
  <c r="BF216" i="8"/>
  <c r="BF546" i="8" s="1"/>
  <c r="BF560" i="8" s="1"/>
  <c r="AZ547" i="8"/>
  <c r="AW316" i="8"/>
  <c r="AW317" i="8"/>
  <c r="AW318" i="8" s="1"/>
  <c r="BA266" i="8"/>
  <c r="AV418" i="8"/>
  <c r="AW417" i="8"/>
  <c r="BC244" i="8"/>
  <c r="BB578" i="8"/>
  <c r="BB264" i="8"/>
  <c r="BG122" i="8"/>
  <c r="AW469" i="8"/>
  <c r="AX468" i="8"/>
  <c r="BA465" i="8"/>
  <c r="BB444" i="8"/>
  <c r="BF544" i="8"/>
  <c r="BA591" i="8"/>
  <c r="BA584" i="8"/>
  <c r="AZ467" i="8"/>
  <c r="BH575" i="8"/>
  <c r="BH113" i="8"/>
  <c r="BI92" i="8"/>
  <c r="BI243" i="8"/>
  <c r="AY27" i="10"/>
  <c r="AZ416" i="8"/>
  <c r="BI343" i="8"/>
  <c r="BN557" i="8"/>
  <c r="BO5" i="10"/>
  <c r="BG169" i="8"/>
  <c r="BG545" i="8" s="1"/>
  <c r="BG559" i="8" s="1"/>
  <c r="BG588" i="8"/>
  <c r="BP587" i="8"/>
  <c r="BB396" i="8"/>
  <c r="BA414" i="8"/>
  <c r="AY561" i="8"/>
  <c r="BF6" i="10"/>
  <c r="BG344" i="8" l="1"/>
  <c r="BF364" i="8"/>
  <c r="BF366" i="8" s="1"/>
  <c r="BF549" i="8" s="1"/>
  <c r="BF563" i="8" s="1"/>
  <c r="AV368" i="8"/>
  <c r="AW367" i="8"/>
  <c r="AX123" i="8"/>
  <c r="AW124" i="8"/>
  <c r="AV218" i="8"/>
  <c r="AW217" i="8"/>
  <c r="AV268" i="8"/>
  <c r="AW267" i="8"/>
  <c r="AW171" i="8"/>
  <c r="AX170" i="8"/>
  <c r="BH577" i="8"/>
  <c r="BH590" i="8" s="1"/>
  <c r="BH8" i="10" s="1"/>
  <c r="BH214" i="8"/>
  <c r="BI193" i="8"/>
  <c r="F5" i="10"/>
  <c r="BB465" i="8"/>
  <c r="BC444" i="8"/>
  <c r="BB266" i="8"/>
  <c r="BA467" i="8"/>
  <c r="BB591" i="8"/>
  <c r="BB584" i="8"/>
  <c r="AZ561" i="8"/>
  <c r="AW6" i="8"/>
  <c r="AV15" i="8"/>
  <c r="BG216" i="8"/>
  <c r="BG546" i="8" s="1"/>
  <c r="BG560" i="8" s="1"/>
  <c r="BC583" i="8"/>
  <c r="BC596" i="8" s="1"/>
  <c r="BC23" i="10" s="1"/>
  <c r="BC54" i="10" s="1"/>
  <c r="BC512" i="8"/>
  <c r="BD491" i="8"/>
  <c r="BP543" i="8"/>
  <c r="BC396" i="8"/>
  <c r="BB414" i="8"/>
  <c r="BJ243" i="8"/>
  <c r="AX469" i="8"/>
  <c r="AY468" i="8"/>
  <c r="BD244" i="8"/>
  <c r="BC578" i="8"/>
  <c r="BC264" i="8"/>
  <c r="BB514" i="8"/>
  <c r="BB552" i="8" s="1"/>
  <c r="BB566" i="8" s="1"/>
  <c r="BO557" i="8"/>
  <c r="BA70" i="8"/>
  <c r="BB69" i="8"/>
  <c r="BH122" i="8"/>
  <c r="BA547" i="8"/>
  <c r="BG6" i="10"/>
  <c r="AY314" i="8"/>
  <c r="AZ293" i="8"/>
  <c r="BJ343" i="8"/>
  <c r="BA9" i="10"/>
  <c r="BA597" i="8"/>
  <c r="BI575" i="8"/>
  <c r="BI113" i="8"/>
  <c r="BJ92" i="8"/>
  <c r="AW418" i="8"/>
  <c r="AX417" i="8"/>
  <c r="AX316" i="8"/>
  <c r="AX317" i="8"/>
  <c r="AX318" i="8" s="1"/>
  <c r="AZ27" i="10"/>
  <c r="BI576" i="8"/>
  <c r="BI589" i="8" s="1"/>
  <c r="BI7" i="10" s="1"/>
  <c r="BI167" i="8"/>
  <c r="BJ146" i="8"/>
  <c r="BH169" i="8"/>
  <c r="BH545" i="8" s="1"/>
  <c r="BH559" i="8" s="1"/>
  <c r="AW548" i="8"/>
  <c r="AW8" i="8"/>
  <c r="BE393" i="8"/>
  <c r="BA416" i="8"/>
  <c r="BH588" i="8"/>
  <c r="BF558" i="8"/>
  <c r="BG544" i="8"/>
  <c r="AW516" i="8"/>
  <c r="AX515" i="8"/>
  <c r="AV562" i="8"/>
  <c r="AV567" i="8" s="1"/>
  <c r="AV553" i="8"/>
  <c r="AW11" i="8" l="1"/>
  <c r="AW14" i="8" s="1"/>
  <c r="BH344" i="8"/>
  <c r="BG364" i="8"/>
  <c r="BG366" i="8" s="1"/>
  <c r="BG549" i="8" s="1"/>
  <c r="BG563" i="8" s="1"/>
  <c r="AW368" i="8"/>
  <c r="AX367" i="8"/>
  <c r="AW268" i="8"/>
  <c r="AX267" i="8"/>
  <c r="AY170" i="8"/>
  <c r="AX171" i="8"/>
  <c r="AX217" i="8"/>
  <c r="AW218" i="8"/>
  <c r="AX124" i="8"/>
  <c r="AY123" i="8"/>
  <c r="BJ576" i="8"/>
  <c r="BJ589" i="8" s="1"/>
  <c r="BJ7" i="10" s="1"/>
  <c r="BJ167" i="8"/>
  <c r="BK146" i="8"/>
  <c r="BJ575" i="8"/>
  <c r="BJ113" i="8"/>
  <c r="BK92" i="8"/>
  <c r="BA27" i="10"/>
  <c r="BH544" i="8"/>
  <c r="BD583" i="8"/>
  <c r="BD596" i="8" s="1"/>
  <c r="BD23" i="10" s="1"/>
  <c r="BD54" i="10" s="1"/>
  <c r="BD512" i="8"/>
  <c r="BE491" i="8"/>
  <c r="BC465" i="8"/>
  <c r="BD444" i="8"/>
  <c r="BI122" i="8"/>
  <c r="BK343" i="8"/>
  <c r="BK243" i="8"/>
  <c r="BC514" i="8"/>
  <c r="BC552" i="8" s="1"/>
  <c r="BC566" i="8" s="1"/>
  <c r="BB467" i="8"/>
  <c r="BB9" i="10"/>
  <c r="BB597" i="8"/>
  <c r="D5" i="10"/>
  <c r="C5" i="10" s="1"/>
  <c r="BB70" i="8"/>
  <c r="BC69" i="8"/>
  <c r="BF393" i="8"/>
  <c r="BG558" i="8"/>
  <c r="AZ314" i="8"/>
  <c r="BA293" i="8"/>
  <c r="AX516" i="8"/>
  <c r="AY515" i="8"/>
  <c r="AW562" i="8"/>
  <c r="AW567" i="8" s="1"/>
  <c r="AW553" i="8"/>
  <c r="AY316" i="8"/>
  <c r="AY317" i="8"/>
  <c r="AY318" i="8" s="1"/>
  <c r="BC266" i="8"/>
  <c r="BB416" i="8"/>
  <c r="BI169" i="8"/>
  <c r="BI545" i="8" s="1"/>
  <c r="BI559" i="8" s="1"/>
  <c r="BI588" i="8"/>
  <c r="AX548" i="8"/>
  <c r="AX8" i="8"/>
  <c r="BC591" i="8"/>
  <c r="BC584" i="8"/>
  <c r="BD396" i="8"/>
  <c r="BC414" i="8"/>
  <c r="BI577" i="8"/>
  <c r="BI590" i="8" s="1"/>
  <c r="BI8" i="10" s="1"/>
  <c r="BI214" i="8"/>
  <c r="BJ193" i="8"/>
  <c r="BH6" i="10"/>
  <c r="AX418" i="8"/>
  <c r="AY417" i="8"/>
  <c r="BA561" i="8"/>
  <c r="BE244" i="8"/>
  <c r="BD578" i="8"/>
  <c r="BD264" i="8"/>
  <c r="BP557" i="8"/>
  <c r="AX6" i="8"/>
  <c r="AW15" i="8"/>
  <c r="BB547" i="8"/>
  <c r="BH216" i="8"/>
  <c r="BH546" i="8" s="1"/>
  <c r="BH560" i="8" s="1"/>
  <c r="AY469" i="8"/>
  <c r="AZ468" i="8"/>
  <c r="AX11" i="8" l="1"/>
  <c r="AX14" i="8" s="1"/>
  <c r="BI344" i="8"/>
  <c r="BH364" i="8"/>
  <c r="BH366" i="8" s="1"/>
  <c r="BH549" i="8" s="1"/>
  <c r="BH563" i="8" s="1"/>
  <c r="AY367" i="8"/>
  <c r="AX368" i="8"/>
  <c r="AY217" i="8"/>
  <c r="AX218" i="8"/>
  <c r="AZ170" i="8"/>
  <c r="AY171" i="8"/>
  <c r="AY124" i="8"/>
  <c r="AZ123" i="8"/>
  <c r="AX268" i="8"/>
  <c r="AY267" i="8"/>
  <c r="BP36" i="10"/>
  <c r="BQ36" i="10"/>
  <c r="BR36" i="10"/>
  <c r="X36" i="10"/>
  <c r="J36" i="10"/>
  <c r="K36" i="10"/>
  <c r="O36" i="10"/>
  <c r="S36" i="10"/>
  <c r="W36" i="10"/>
  <c r="U36" i="10"/>
  <c r="Y36" i="10"/>
  <c r="T36" i="10"/>
  <c r="V36" i="10"/>
  <c r="Q36" i="10"/>
  <c r="R36" i="10"/>
  <c r="M36" i="10"/>
  <c r="P36" i="10"/>
  <c r="L36" i="10"/>
  <c r="N36" i="10"/>
  <c r="Z36" i="10"/>
  <c r="AA36" i="10"/>
  <c r="AB36" i="10"/>
  <c r="AC36" i="10"/>
  <c r="AD36" i="10"/>
  <c r="AF36" i="10"/>
  <c r="AE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BM36" i="10"/>
  <c r="BN36" i="10"/>
  <c r="BO36" i="10"/>
  <c r="BF244" i="8"/>
  <c r="BE578" i="8"/>
  <c r="BE264" i="8"/>
  <c r="BC547" i="8"/>
  <c r="BG393" i="8"/>
  <c r="BL243" i="8"/>
  <c r="BD465" i="8"/>
  <c r="BE444" i="8"/>
  <c r="BJ577" i="8"/>
  <c r="BJ590" i="8" s="1"/>
  <c r="BJ8" i="10" s="1"/>
  <c r="BJ214" i="8"/>
  <c r="BK193" i="8"/>
  <c r="BI6" i="10"/>
  <c r="AY516" i="8"/>
  <c r="AZ515" i="8"/>
  <c r="BB561" i="8"/>
  <c r="BI216" i="8"/>
  <c r="BI546" i="8" s="1"/>
  <c r="BI560" i="8" s="1"/>
  <c r="BC467" i="8"/>
  <c r="BA314" i="8"/>
  <c r="BB293" i="8"/>
  <c r="BC70" i="8"/>
  <c r="BD69" i="8"/>
  <c r="BK575" i="8"/>
  <c r="BK113" i="8"/>
  <c r="BL92" i="8"/>
  <c r="AY548" i="8"/>
  <c r="AY8" i="8"/>
  <c r="AZ316" i="8"/>
  <c r="AZ317" i="8"/>
  <c r="AZ318" i="8" s="1"/>
  <c r="BB27" i="10"/>
  <c r="BL343" i="8"/>
  <c r="BE583" i="8"/>
  <c r="BE596" i="8" s="1"/>
  <c r="BE23" i="10" s="1"/>
  <c r="BE54" i="10" s="1"/>
  <c r="BE512" i="8"/>
  <c r="BF491" i="8"/>
  <c r="BJ122" i="8"/>
  <c r="AY6" i="8"/>
  <c r="AX15" i="8"/>
  <c r="BC416" i="8"/>
  <c r="AZ469" i="8"/>
  <c r="BA468" i="8"/>
  <c r="AY418" i="8"/>
  <c r="AZ417" i="8"/>
  <c r="BE396" i="8"/>
  <c r="BD414" i="8"/>
  <c r="AX562" i="8"/>
  <c r="AX567" i="8" s="1"/>
  <c r="AX553" i="8"/>
  <c r="BD514" i="8"/>
  <c r="BD552" i="8" s="1"/>
  <c r="BD566" i="8" s="1"/>
  <c r="BJ588" i="8"/>
  <c r="BK576" i="8"/>
  <c r="BK589" i="8" s="1"/>
  <c r="BK7" i="10" s="1"/>
  <c r="BK167" i="8"/>
  <c r="BL146" i="8"/>
  <c r="BD266" i="8"/>
  <c r="BC9" i="10"/>
  <c r="BC597" i="8"/>
  <c r="BI544" i="8"/>
  <c r="BJ169" i="8"/>
  <c r="BJ545" i="8" s="1"/>
  <c r="BJ559" i="8" s="1"/>
  <c r="BD591" i="8"/>
  <c r="BD584" i="8"/>
  <c r="BH558" i="8"/>
  <c r="BJ344" i="8" l="1"/>
  <c r="BI364" i="8"/>
  <c r="BI366" i="8" s="1"/>
  <c r="BI549" i="8" s="1"/>
  <c r="BI563" i="8" s="1"/>
  <c r="AY11" i="8"/>
  <c r="AY14" i="8" s="1"/>
  <c r="AY368" i="8"/>
  <c r="AZ367" i="8"/>
  <c r="BA123" i="8"/>
  <c r="AZ124" i="8"/>
  <c r="AY268" i="8"/>
  <c r="AZ267" i="8"/>
  <c r="AZ171" i="8"/>
  <c r="BA170" i="8"/>
  <c r="AY218" i="8"/>
  <c r="AZ217" i="8"/>
  <c r="BI558" i="8"/>
  <c r="AY15" i="8"/>
  <c r="AZ6" i="8"/>
  <c r="BK588" i="8"/>
  <c r="AZ516" i="8"/>
  <c r="BA515" i="8"/>
  <c r="BD467" i="8"/>
  <c r="BE266" i="8"/>
  <c r="BM343" i="8"/>
  <c r="BD70" i="8"/>
  <c r="BE69" i="8"/>
  <c r="BM243" i="8"/>
  <c r="BE591" i="8"/>
  <c r="BE584" i="8"/>
  <c r="BE514" i="8"/>
  <c r="BE552" i="8" s="1"/>
  <c r="BE566" i="8" s="1"/>
  <c r="BK169" i="8"/>
  <c r="BK545" i="8" s="1"/>
  <c r="BK559" i="8" s="1"/>
  <c r="BL575" i="8"/>
  <c r="BL113" i="8"/>
  <c r="BM92" i="8"/>
  <c r="BC27" i="10"/>
  <c r="BA469" i="8"/>
  <c r="BB468" i="8"/>
  <c r="BJ544" i="8"/>
  <c r="BG244" i="8"/>
  <c r="BF264" i="8"/>
  <c r="BF578" i="8"/>
  <c r="BF396" i="8"/>
  <c r="BE414" i="8"/>
  <c r="BD9" i="10"/>
  <c r="BD597" i="8"/>
  <c r="BD547" i="8"/>
  <c r="BJ6" i="10"/>
  <c r="BF583" i="8"/>
  <c r="BF596" i="8" s="1"/>
  <c r="BF23" i="10" s="1"/>
  <c r="BF54" i="10" s="1"/>
  <c r="BF512" i="8"/>
  <c r="BG491" i="8"/>
  <c r="AZ548" i="8"/>
  <c r="AZ8" i="8"/>
  <c r="F36" i="10"/>
  <c r="BB314" i="8"/>
  <c r="BC293" i="8"/>
  <c r="BK577" i="8"/>
  <c r="BK590" i="8" s="1"/>
  <c r="BK8" i="10" s="1"/>
  <c r="BK214" i="8"/>
  <c r="BL193" i="8"/>
  <c r="BH393" i="8"/>
  <c r="BL576" i="8"/>
  <c r="BL589" i="8" s="1"/>
  <c r="BL7" i="10" s="1"/>
  <c r="BL167" i="8"/>
  <c r="BM146" i="8"/>
  <c r="BD416" i="8"/>
  <c r="AY562" i="8"/>
  <c r="AY567" i="8" s="1"/>
  <c r="AY553" i="8"/>
  <c r="BA317" i="8"/>
  <c r="BA318" i="8" s="1"/>
  <c r="BA316" i="8"/>
  <c r="BJ216" i="8"/>
  <c r="BJ546" i="8" s="1"/>
  <c r="BJ560" i="8" s="1"/>
  <c r="AZ418" i="8"/>
  <c r="BA417" i="8"/>
  <c r="BK122" i="8"/>
  <c r="BE465" i="8"/>
  <c r="BF444" i="8"/>
  <c r="BC561" i="8"/>
  <c r="BK344" i="8" l="1"/>
  <c r="BJ364" i="8"/>
  <c r="BJ366" i="8" s="1"/>
  <c r="BJ549" i="8" s="1"/>
  <c r="BJ563" i="8" s="1"/>
  <c r="AZ11" i="8"/>
  <c r="AZ14" i="8" s="1"/>
  <c r="BA367" i="8"/>
  <c r="AZ368" i="8"/>
  <c r="BA171" i="8"/>
  <c r="BB170" i="8"/>
  <c r="AZ268" i="8"/>
  <c r="BA267" i="8"/>
  <c r="AZ218" i="8"/>
  <c r="BA217" i="8"/>
  <c r="BA124" i="8"/>
  <c r="BB123" i="8"/>
  <c r="D36" i="10"/>
  <c r="BG396" i="8"/>
  <c r="BF414" i="8"/>
  <c r="BF591" i="8"/>
  <c r="BF584" i="8"/>
  <c r="BE70" i="8"/>
  <c r="BF69" i="8"/>
  <c r="BE547" i="8"/>
  <c r="BA6" i="8"/>
  <c r="AZ15" i="8"/>
  <c r="BA548" i="8"/>
  <c r="BA8" i="8"/>
  <c r="BI393" i="8"/>
  <c r="BF266" i="8"/>
  <c r="BH244" i="8"/>
  <c r="BG578" i="8"/>
  <c r="BG264" i="8"/>
  <c r="BE9" i="10"/>
  <c r="BE597" i="8"/>
  <c r="BM575" i="8"/>
  <c r="BM113" i="8"/>
  <c r="BN92" i="8"/>
  <c r="BN243" i="8"/>
  <c r="BD561" i="8"/>
  <c r="BF465" i="8"/>
  <c r="BG444" i="8"/>
  <c r="BK216" i="8"/>
  <c r="BK546" i="8" s="1"/>
  <c r="BK560" i="8" s="1"/>
  <c r="AZ562" i="8"/>
  <c r="AZ567" i="8" s="1"/>
  <c r="AZ553" i="8"/>
  <c r="BJ558" i="8"/>
  <c r="BL122" i="8"/>
  <c r="BA516" i="8"/>
  <c r="BB515" i="8"/>
  <c r="BA11" i="8"/>
  <c r="BA14" i="8" s="1"/>
  <c r="BL577" i="8"/>
  <c r="BL590" i="8" s="1"/>
  <c r="BL8" i="10" s="1"/>
  <c r="BL214" i="8"/>
  <c r="BM193" i="8"/>
  <c r="BE467" i="8"/>
  <c r="BD27" i="10"/>
  <c r="BB469" i="8"/>
  <c r="BC468" i="8"/>
  <c r="BL588" i="8"/>
  <c r="BG583" i="8"/>
  <c r="BG596" i="8" s="1"/>
  <c r="BG23" i="10" s="1"/>
  <c r="BG54" i="10" s="1"/>
  <c r="BG512" i="8"/>
  <c r="BH491" i="8"/>
  <c r="BK544" i="8"/>
  <c r="BM576" i="8"/>
  <c r="BM589" i="8" s="1"/>
  <c r="BM7" i="10" s="1"/>
  <c r="BM167" i="8"/>
  <c r="BN146" i="8"/>
  <c r="BC314" i="8"/>
  <c r="BD293" i="8"/>
  <c r="BF514" i="8"/>
  <c r="BF552" i="8" s="1"/>
  <c r="BF566" i="8" s="1"/>
  <c r="BN343" i="8"/>
  <c r="BA418" i="8"/>
  <c r="BB417" i="8"/>
  <c r="BL169" i="8"/>
  <c r="BL545" i="8" s="1"/>
  <c r="BL559" i="8" s="1"/>
  <c r="BB317" i="8"/>
  <c r="BB318" i="8" s="1"/>
  <c r="BB316" i="8"/>
  <c r="BE416" i="8"/>
  <c r="BK6" i="10"/>
  <c r="BL344" i="8" l="1"/>
  <c r="BK364" i="8"/>
  <c r="BK366" i="8" s="1"/>
  <c r="BK549" i="8" s="1"/>
  <c r="BK563" i="8" s="1"/>
  <c r="BA368" i="8"/>
  <c r="BB367" i="8"/>
  <c r="BB124" i="8"/>
  <c r="BC123" i="8"/>
  <c r="BB217" i="8"/>
  <c r="BA218" i="8"/>
  <c r="BA268" i="8"/>
  <c r="BB267" i="8"/>
  <c r="BB171" i="8"/>
  <c r="BC170" i="8"/>
  <c r="BF467" i="8"/>
  <c r="BM588" i="8"/>
  <c r="BF547" i="8"/>
  <c r="BG591" i="8"/>
  <c r="BG584" i="8"/>
  <c r="BB418" i="8"/>
  <c r="BC417" i="8"/>
  <c r="BK558" i="8"/>
  <c r="BC469" i="8"/>
  <c r="BD468" i="8"/>
  <c r="BH583" i="8"/>
  <c r="BH596" i="8" s="1"/>
  <c r="BH23" i="10" s="1"/>
  <c r="BH54" i="10" s="1"/>
  <c r="BH512" i="8"/>
  <c r="BI491" i="8"/>
  <c r="BF9" i="10"/>
  <c r="BF597" i="8"/>
  <c r="BM577" i="8"/>
  <c r="BM590" i="8" s="1"/>
  <c r="BM8" i="10" s="1"/>
  <c r="BM214" i="8"/>
  <c r="BN193" i="8"/>
  <c r="BN575" i="8"/>
  <c r="BN113" i="8"/>
  <c r="BO92" i="8"/>
  <c r="BL544" i="8"/>
  <c r="BD314" i="8"/>
  <c r="BE293" i="8"/>
  <c r="BG514" i="8"/>
  <c r="BG552" i="8" s="1"/>
  <c r="BG566" i="8" s="1"/>
  <c r="BB516" i="8"/>
  <c r="BC515" i="8"/>
  <c r="BB6" i="8"/>
  <c r="BA15" i="8"/>
  <c r="BF416" i="8"/>
  <c r="BH396" i="8"/>
  <c r="BG414" i="8"/>
  <c r="BO343" i="8"/>
  <c r="BN576" i="8"/>
  <c r="BN589" i="8" s="1"/>
  <c r="BN7" i="10" s="1"/>
  <c r="BN167" i="8"/>
  <c r="BO146" i="8"/>
  <c r="BE27" i="10"/>
  <c r="BJ393" i="8"/>
  <c r="BE561" i="8"/>
  <c r="BB548" i="8"/>
  <c r="BB8" i="8"/>
  <c r="BC317" i="8"/>
  <c r="BC318" i="8" s="1"/>
  <c r="BC316" i="8"/>
  <c r="BO243" i="8"/>
  <c r="BM169" i="8"/>
  <c r="BM545" i="8" s="1"/>
  <c r="BM559" i="8" s="1"/>
  <c r="BG266" i="8"/>
  <c r="BF70" i="8"/>
  <c r="BG69" i="8"/>
  <c r="C36" i="10"/>
  <c r="BL6" i="10"/>
  <c r="BL216" i="8"/>
  <c r="BL546" i="8" s="1"/>
  <c r="BL560" i="8" s="1"/>
  <c r="BG465" i="8"/>
  <c r="BH444" i="8"/>
  <c r="BM122" i="8"/>
  <c r="BI244" i="8"/>
  <c r="BH578" i="8"/>
  <c r="BH264" i="8"/>
  <c r="BA562" i="8"/>
  <c r="BA567" i="8" s="1"/>
  <c r="BA553" i="8"/>
  <c r="BM344" i="8" l="1"/>
  <c r="BL364" i="8"/>
  <c r="BL366" i="8" s="1"/>
  <c r="BL549" i="8" s="1"/>
  <c r="BL563" i="8" s="1"/>
  <c r="BB368" i="8"/>
  <c r="BC367" i="8"/>
  <c r="BC171" i="8"/>
  <c r="BD170" i="8"/>
  <c r="BB268" i="8"/>
  <c r="BC267" i="8"/>
  <c r="BB218" i="8"/>
  <c r="BC217" i="8"/>
  <c r="BB11" i="8"/>
  <c r="BB14" i="8" s="1"/>
  <c r="BC124" i="8"/>
  <c r="BD123" i="8"/>
  <c r="BO576" i="8"/>
  <c r="BO589" i="8" s="1"/>
  <c r="BO7" i="10" s="1"/>
  <c r="BO167" i="8"/>
  <c r="BP146" i="8"/>
  <c r="BO575" i="8"/>
  <c r="BO113" i="8"/>
  <c r="BP92" i="8"/>
  <c r="BG9" i="10"/>
  <c r="BG597" i="8"/>
  <c r="BH266" i="8"/>
  <c r="BC6" i="8"/>
  <c r="BB15" i="8"/>
  <c r="BE314" i="8"/>
  <c r="BF293" i="8"/>
  <c r="BN588" i="8"/>
  <c r="BF561" i="8"/>
  <c r="BJ244" i="8"/>
  <c r="BI264" i="8"/>
  <c r="BI578" i="8"/>
  <c r="BD316" i="8"/>
  <c r="BD317" i="8"/>
  <c r="BD318" i="8" s="1"/>
  <c r="BN577" i="8"/>
  <c r="BN590" i="8" s="1"/>
  <c r="BN8" i="10" s="1"/>
  <c r="BN214" i="8"/>
  <c r="BO193" i="8"/>
  <c r="BF27" i="10"/>
  <c r="BH591" i="8"/>
  <c r="BH584" i="8"/>
  <c r="BP343" i="8"/>
  <c r="BC548" i="8"/>
  <c r="BC8" i="8"/>
  <c r="BK393" i="8"/>
  <c r="BM216" i="8"/>
  <c r="BM546" i="8" s="1"/>
  <c r="BM560" i="8" s="1"/>
  <c r="BM6" i="10"/>
  <c r="BP243" i="8"/>
  <c r="BN169" i="8"/>
  <c r="BN545" i="8" s="1"/>
  <c r="BN559" i="8" s="1"/>
  <c r="BN122" i="8"/>
  <c r="BD469" i="8"/>
  <c r="BE468" i="8"/>
  <c r="BM544" i="8"/>
  <c r="BG70" i="8"/>
  <c r="BH69" i="8"/>
  <c r="BG416" i="8"/>
  <c r="BC418" i="8"/>
  <c r="BD417" i="8"/>
  <c r="BG547" i="8"/>
  <c r="BH465" i="8"/>
  <c r="BI444" i="8"/>
  <c r="BI583" i="8"/>
  <c r="BI596" i="8" s="1"/>
  <c r="BI23" i="10" s="1"/>
  <c r="BI54" i="10" s="1"/>
  <c r="BI512" i="8"/>
  <c r="BJ491" i="8"/>
  <c r="BI396" i="8"/>
  <c r="BH414" i="8"/>
  <c r="BC516" i="8"/>
  <c r="BD515" i="8"/>
  <c r="BG467" i="8"/>
  <c r="BB562" i="8"/>
  <c r="BB567" i="8" s="1"/>
  <c r="BB553" i="8"/>
  <c r="BL558" i="8"/>
  <c r="BH514" i="8"/>
  <c r="BH552" i="8" s="1"/>
  <c r="BH566" i="8" s="1"/>
  <c r="BC11" i="8" l="1"/>
  <c r="BC14" i="8" s="1"/>
  <c r="BN344" i="8"/>
  <c r="BM364" i="8"/>
  <c r="BM366" i="8" s="1"/>
  <c r="BM549" i="8" s="1"/>
  <c r="BM563" i="8" s="1"/>
  <c r="BC368" i="8"/>
  <c r="BD367" i="8"/>
  <c r="BC218" i="8"/>
  <c r="BD217" i="8"/>
  <c r="BC268" i="8"/>
  <c r="BD267" i="8"/>
  <c r="BE170" i="8"/>
  <c r="BD171" i="8"/>
  <c r="BD124" i="8"/>
  <c r="BE123" i="8"/>
  <c r="BD516" i="8"/>
  <c r="BE515" i="8"/>
  <c r="BE469" i="8"/>
  <c r="BF468" i="8"/>
  <c r="BH9" i="10"/>
  <c r="BH597" i="8"/>
  <c r="BD548" i="8"/>
  <c r="BD8" i="8"/>
  <c r="BN6" i="10"/>
  <c r="BF314" i="8"/>
  <c r="BG293" i="8"/>
  <c r="BG27" i="10"/>
  <c r="BI591" i="8"/>
  <c r="BI584" i="8"/>
  <c r="BE316" i="8"/>
  <c r="BE317" i="8"/>
  <c r="BE318" i="8" s="1"/>
  <c r="BP575" i="8"/>
  <c r="BP113" i="8"/>
  <c r="BI465" i="8"/>
  <c r="BJ444" i="8"/>
  <c r="BN544" i="8"/>
  <c r="BJ396" i="8"/>
  <c r="BI414" i="8"/>
  <c r="BH467" i="8"/>
  <c r="BH70" i="8"/>
  <c r="BI69" i="8"/>
  <c r="BI266" i="8"/>
  <c r="BO122" i="8"/>
  <c r="BO577" i="8"/>
  <c r="BO590" i="8" s="1"/>
  <c r="BO8" i="10" s="1"/>
  <c r="BO214" i="8"/>
  <c r="BP193" i="8"/>
  <c r="BK244" i="8"/>
  <c r="BJ578" i="8"/>
  <c r="BJ264" i="8"/>
  <c r="BD6" i="8"/>
  <c r="BC15" i="8"/>
  <c r="BO588" i="8"/>
  <c r="BD418" i="8"/>
  <c r="BE417" i="8"/>
  <c r="BH416" i="8"/>
  <c r="BJ583" i="8"/>
  <c r="BJ596" i="8" s="1"/>
  <c r="BJ23" i="10" s="1"/>
  <c r="BJ54" i="10" s="1"/>
  <c r="BJ512" i="8"/>
  <c r="BK491" i="8"/>
  <c r="BL393" i="8"/>
  <c r="BI514" i="8"/>
  <c r="BI552" i="8" s="1"/>
  <c r="BI566" i="8" s="1"/>
  <c r="BG561" i="8"/>
  <c r="BN216" i="8"/>
  <c r="BN546" i="8" s="1"/>
  <c r="BN560" i="8" s="1"/>
  <c r="BP167" i="8"/>
  <c r="BP576" i="8"/>
  <c r="BP589" i="8" s="1"/>
  <c r="BO169" i="8"/>
  <c r="BO545" i="8" s="1"/>
  <c r="BO559" i="8" s="1"/>
  <c r="BM558" i="8"/>
  <c r="BC562" i="8"/>
  <c r="BC567" i="8" s="1"/>
  <c r="BC553" i="8"/>
  <c r="BH547" i="8"/>
  <c r="F7" i="10"/>
  <c r="BO344" i="8" l="1"/>
  <c r="BN364" i="8"/>
  <c r="BN366" i="8" s="1"/>
  <c r="BN549" i="8" s="1"/>
  <c r="BN563" i="8" s="1"/>
  <c r="BD368" i="8"/>
  <c r="BE367" i="8"/>
  <c r="BE171" i="8"/>
  <c r="BF170" i="8"/>
  <c r="BD268" i="8"/>
  <c r="BE267" i="8"/>
  <c r="BD11" i="8"/>
  <c r="BD14" i="8" s="1"/>
  <c r="BD15" i="8" s="1"/>
  <c r="BD218" i="8"/>
  <c r="BE217" i="8"/>
  <c r="BE124" i="8"/>
  <c r="BF123" i="8"/>
  <c r="BM393" i="8"/>
  <c r="BE418" i="8"/>
  <c r="BF417" i="8"/>
  <c r="BJ514" i="8"/>
  <c r="BJ552" i="8" s="1"/>
  <c r="BJ566" i="8" s="1"/>
  <c r="BE6" i="8"/>
  <c r="BI70" i="8"/>
  <c r="BJ69" i="8"/>
  <c r="BN558" i="8"/>
  <c r="BI9" i="10"/>
  <c r="BI597" i="8"/>
  <c r="BO6" i="10"/>
  <c r="BJ266" i="8"/>
  <c r="BO544" i="8"/>
  <c r="BJ465" i="8"/>
  <c r="BK444" i="8"/>
  <c r="D7" i="10"/>
  <c r="C7" i="10" s="1"/>
  <c r="BJ591" i="8"/>
  <c r="BJ584" i="8"/>
  <c r="BI467" i="8"/>
  <c r="BF469" i="8"/>
  <c r="BG468" i="8"/>
  <c r="BL244" i="8"/>
  <c r="BK578" i="8"/>
  <c r="BK264" i="8"/>
  <c r="BP122" i="8"/>
  <c r="BP169" i="8"/>
  <c r="BP545" i="8" s="1"/>
  <c r="BP559" i="8" s="1"/>
  <c r="BP577" i="8"/>
  <c r="BP590" i="8" s="1"/>
  <c r="BP214" i="8"/>
  <c r="BI547" i="8"/>
  <c r="BP588" i="8"/>
  <c r="BD562" i="8"/>
  <c r="BD567" i="8" s="1"/>
  <c r="BD553" i="8"/>
  <c r="BK583" i="8"/>
  <c r="BK596" i="8" s="1"/>
  <c r="BK23" i="10" s="1"/>
  <c r="BK54" i="10" s="1"/>
  <c r="BK512" i="8"/>
  <c r="BL491" i="8"/>
  <c r="BO216" i="8"/>
  <c r="BO546" i="8" s="1"/>
  <c r="BO560" i="8" s="1"/>
  <c r="BI416" i="8"/>
  <c r="BG314" i="8"/>
  <c r="BH293" i="8"/>
  <c r="BH561" i="8"/>
  <c r="F8" i="10"/>
  <c r="BK396" i="8"/>
  <c r="BJ414" i="8"/>
  <c r="BE548" i="8"/>
  <c r="BE8" i="8"/>
  <c r="BF317" i="8"/>
  <c r="BF318" i="8" s="1"/>
  <c r="BF316" i="8"/>
  <c r="BH27" i="10"/>
  <c r="BE516" i="8"/>
  <c r="BF515" i="8"/>
  <c r="BE11" i="8"/>
  <c r="BE14" i="8" s="1"/>
  <c r="BP344" i="8" l="1"/>
  <c r="BP364" i="8" s="1"/>
  <c r="BP366" i="8" s="1"/>
  <c r="BP549" i="8" s="1"/>
  <c r="BP563" i="8" s="1"/>
  <c r="BO364" i="8"/>
  <c r="BO366" i="8" s="1"/>
  <c r="BO549" i="8" s="1"/>
  <c r="BO563" i="8" s="1"/>
  <c r="BE368" i="8"/>
  <c r="BF367" i="8"/>
  <c r="BE218" i="8"/>
  <c r="BF217" i="8"/>
  <c r="BE268" i="8"/>
  <c r="BF267" i="8"/>
  <c r="BF11" i="8" s="1"/>
  <c r="BF14" i="8" s="1"/>
  <c r="BF171" i="8"/>
  <c r="BG170" i="8"/>
  <c r="BG123" i="8"/>
  <c r="BF124" i="8"/>
  <c r="BQ38" i="10"/>
  <c r="BP38" i="10"/>
  <c r="BR38" i="10"/>
  <c r="N38" i="10"/>
  <c r="O38" i="10"/>
  <c r="L38" i="10"/>
  <c r="P38" i="10"/>
  <c r="J38" i="10"/>
  <c r="M38" i="10"/>
  <c r="Q38" i="10"/>
  <c r="K38" i="10"/>
  <c r="R38" i="10"/>
  <c r="S38" i="10"/>
  <c r="U38" i="10"/>
  <c r="T38" i="10"/>
  <c r="V38" i="10"/>
  <c r="W38" i="10"/>
  <c r="X38" i="10"/>
  <c r="Y38" i="10"/>
  <c r="Z38" i="10"/>
  <c r="AA38" i="10"/>
  <c r="AB38" i="10"/>
  <c r="AC38" i="10"/>
  <c r="AD38" i="10"/>
  <c r="AE38" i="10"/>
  <c r="AF38" i="10"/>
  <c r="AG38" i="10"/>
  <c r="AH38" i="10"/>
  <c r="AI38" i="10"/>
  <c r="AJ38" i="10"/>
  <c r="AK38" i="10"/>
  <c r="AL38"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BK38" i="10"/>
  <c r="BL38" i="10"/>
  <c r="BM38" i="10"/>
  <c r="BN38" i="10"/>
  <c r="BO38" i="10"/>
  <c r="BE562" i="8"/>
  <c r="BE567" i="8" s="1"/>
  <c r="BE553" i="8"/>
  <c r="BF548" i="8"/>
  <c r="BF8" i="8"/>
  <c r="BO558" i="8"/>
  <c r="BG317" i="8"/>
  <c r="BG318" i="8" s="1"/>
  <c r="BG316" i="8"/>
  <c r="D8" i="10"/>
  <c r="C8" i="10" s="1"/>
  <c r="BP544" i="8"/>
  <c r="BJ70" i="8"/>
  <c r="BK69" i="8"/>
  <c r="BJ547" i="8"/>
  <c r="BK266" i="8"/>
  <c r="BF418" i="8"/>
  <c r="BG417" i="8"/>
  <c r="BL583" i="8"/>
  <c r="BL596" i="8" s="1"/>
  <c r="BL23" i="10" s="1"/>
  <c r="BL54" i="10" s="1"/>
  <c r="BL512" i="8"/>
  <c r="BM491" i="8"/>
  <c r="BI561" i="8"/>
  <c r="BK591" i="8"/>
  <c r="BK584" i="8"/>
  <c r="F6" i="10"/>
  <c r="BF516" i="8"/>
  <c r="BG515" i="8"/>
  <c r="BJ416" i="8"/>
  <c r="BL396" i="8"/>
  <c r="BK414" i="8"/>
  <c r="BH314" i="8"/>
  <c r="BI293" i="8"/>
  <c r="BK514" i="8"/>
  <c r="BK552" i="8" s="1"/>
  <c r="BK566" i="8" s="1"/>
  <c r="BP216" i="8"/>
  <c r="BP546" i="8" s="1"/>
  <c r="BP560" i="8" s="1"/>
  <c r="BM244" i="8"/>
  <c r="BL578" i="8"/>
  <c r="BL264" i="8"/>
  <c r="BJ9" i="10"/>
  <c r="BJ597" i="8"/>
  <c r="BK465" i="8"/>
  <c r="BL444" i="8"/>
  <c r="BE15" i="8"/>
  <c r="BF6" i="8"/>
  <c r="BN393" i="8"/>
  <c r="BG469" i="8"/>
  <c r="BH468" i="8"/>
  <c r="BJ467" i="8"/>
  <c r="BI27" i="10"/>
  <c r="BF368" i="8" l="1"/>
  <c r="BG367" i="8"/>
  <c r="BH123" i="8"/>
  <c r="BG124" i="8"/>
  <c r="BG171" i="8"/>
  <c r="BH170" i="8"/>
  <c r="BF268" i="8"/>
  <c r="BG267" i="8"/>
  <c r="BG11" i="8" s="1"/>
  <c r="BG14" i="8" s="1"/>
  <c r="BG217" i="8"/>
  <c r="BF218" i="8"/>
  <c r="BQ39" i="10"/>
  <c r="BP39" i="10"/>
  <c r="BR39" i="10"/>
  <c r="N39" i="10"/>
  <c r="O39" i="10"/>
  <c r="J39" i="10"/>
  <c r="L39" i="10"/>
  <c r="K39" i="10"/>
  <c r="M39" i="10"/>
  <c r="P39" i="10"/>
  <c r="Q39" i="10"/>
  <c r="S39" i="10"/>
  <c r="R39" i="10"/>
  <c r="T39" i="10"/>
  <c r="U39" i="10"/>
  <c r="V39" i="10"/>
  <c r="W39" i="10"/>
  <c r="X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J39" i="10"/>
  <c r="BK39" i="10"/>
  <c r="BL39" i="10"/>
  <c r="BM39" i="10"/>
  <c r="BN39" i="10"/>
  <c r="BO39" i="10"/>
  <c r="F38" i="10"/>
  <c r="BJ561" i="8"/>
  <c r="BF562" i="8"/>
  <c r="BF567" i="8" s="1"/>
  <c r="BF553" i="8"/>
  <c r="BN244" i="8"/>
  <c r="BM578" i="8"/>
  <c r="BM264" i="8"/>
  <c r="BG418" i="8"/>
  <c r="BH417" i="8"/>
  <c r="BK416" i="8"/>
  <c r="BM396" i="8"/>
  <c r="BL414" i="8"/>
  <c r="BL465" i="8"/>
  <c r="BM444" i="8"/>
  <c r="BK70" i="8"/>
  <c r="BL69" i="8"/>
  <c r="BG548" i="8"/>
  <c r="BG8" i="8"/>
  <c r="BL591" i="8"/>
  <c r="BL584" i="8"/>
  <c r="BL514" i="8"/>
  <c r="BL552" i="8" s="1"/>
  <c r="BL566" i="8" s="1"/>
  <c r="BF15" i="8"/>
  <c r="BG6" i="8"/>
  <c r="BK467" i="8"/>
  <c r="BK9" i="10"/>
  <c r="BK597" i="8"/>
  <c r="D6" i="10"/>
  <c r="BH469" i="8"/>
  <c r="BI468" i="8"/>
  <c r="BJ27" i="10"/>
  <c r="BI314" i="8"/>
  <c r="BJ293" i="8"/>
  <c r="BG516" i="8"/>
  <c r="BH515" i="8"/>
  <c r="BO393" i="8"/>
  <c r="BL266" i="8"/>
  <c r="BH316" i="8"/>
  <c r="BH317" i="8"/>
  <c r="BH318" i="8" s="1"/>
  <c r="BM583" i="8"/>
  <c r="BM596" i="8" s="1"/>
  <c r="BM23" i="10" s="1"/>
  <c r="BM54" i="10" s="1"/>
  <c r="BM512" i="8"/>
  <c r="BN491" i="8"/>
  <c r="BK547" i="8"/>
  <c r="BP558" i="8"/>
  <c r="BH367" i="8" l="1"/>
  <c r="BG368" i="8"/>
  <c r="BG218" i="8"/>
  <c r="BH217" i="8"/>
  <c r="BG268" i="8"/>
  <c r="BH267" i="8"/>
  <c r="BH171" i="8"/>
  <c r="BI170" i="8"/>
  <c r="BH124" i="8"/>
  <c r="BI123" i="8"/>
  <c r="BH548" i="8"/>
  <c r="BH8" i="8"/>
  <c r="BH516" i="8"/>
  <c r="BI515" i="8"/>
  <c r="BH11" i="8"/>
  <c r="BH14" i="8" s="1"/>
  <c r="BL467" i="8"/>
  <c r="BK27" i="10"/>
  <c r="BL9" i="10"/>
  <c r="BL597" i="8"/>
  <c r="BL416" i="8"/>
  <c r="BM266" i="8"/>
  <c r="BM591" i="8"/>
  <c r="BM584" i="8"/>
  <c r="D38" i="10"/>
  <c r="C38" i="10" s="1"/>
  <c r="F39" i="10"/>
  <c r="BI469" i="8"/>
  <c r="BJ468" i="8"/>
  <c r="BJ314" i="8"/>
  <c r="BK293" i="8"/>
  <c r="BN396" i="8"/>
  <c r="BM414" i="8"/>
  <c r="BI316" i="8"/>
  <c r="BI317" i="8"/>
  <c r="BI318" i="8" s="1"/>
  <c r="BG562" i="8"/>
  <c r="BG567" i="8" s="1"/>
  <c r="BG553" i="8"/>
  <c r="BO244" i="8"/>
  <c r="BN264" i="8"/>
  <c r="BN578" i="8"/>
  <c r="BL547" i="8"/>
  <c r="BK561" i="8"/>
  <c r="BH6" i="8"/>
  <c r="BG15" i="8"/>
  <c r="BL70" i="8"/>
  <c r="BM69" i="8"/>
  <c r="BP393" i="8"/>
  <c r="C6" i="10"/>
  <c r="BN583" i="8"/>
  <c r="BN596" i="8" s="1"/>
  <c r="BN23" i="10" s="1"/>
  <c r="BN54" i="10" s="1"/>
  <c r="BN512" i="8"/>
  <c r="BO491" i="8"/>
  <c r="BM514" i="8"/>
  <c r="BM552" i="8" s="1"/>
  <c r="BM566" i="8" s="1"/>
  <c r="BM465" i="8"/>
  <c r="BN444" i="8"/>
  <c r="BH418" i="8"/>
  <c r="BI417" i="8"/>
  <c r="BH368" i="8" l="1"/>
  <c r="BI367" i="8"/>
  <c r="BI124" i="8"/>
  <c r="BJ123" i="8"/>
  <c r="BI171" i="8"/>
  <c r="BJ170" i="8"/>
  <c r="BH268" i="8"/>
  <c r="BI267" i="8"/>
  <c r="BI11" i="8" s="1"/>
  <c r="BI14" i="8" s="1"/>
  <c r="BH218" i="8"/>
  <c r="BI217" i="8"/>
  <c r="BI418" i="8"/>
  <c r="BJ417" i="8"/>
  <c r="BR37" i="10"/>
  <c r="BP37" i="10"/>
  <c r="BQ37" i="10"/>
  <c r="N37" i="10"/>
  <c r="O37" i="10"/>
  <c r="M37" i="10"/>
  <c r="K37" i="10"/>
  <c r="P37" i="10"/>
  <c r="J37" i="10"/>
  <c r="L37" i="10"/>
  <c r="Q37" i="10"/>
  <c r="R37" i="10"/>
  <c r="S37" i="10"/>
  <c r="T37" i="10"/>
  <c r="U37" i="10"/>
  <c r="V37" i="10"/>
  <c r="W37" i="10"/>
  <c r="X37" i="10"/>
  <c r="Y37" i="10"/>
  <c r="Z37" i="10"/>
  <c r="AA37" i="10"/>
  <c r="AB37" i="10"/>
  <c r="AC37" i="10"/>
  <c r="AD37" i="10"/>
  <c r="AE37" i="10"/>
  <c r="AF37" i="10"/>
  <c r="AG37" i="10"/>
  <c r="AH37" i="10"/>
  <c r="AI37" i="10"/>
  <c r="AJ37" i="10"/>
  <c r="AK37" i="10"/>
  <c r="AL37" i="10"/>
  <c r="AM37" i="10"/>
  <c r="AN37" i="10"/>
  <c r="AO37" i="10"/>
  <c r="AP37" i="10"/>
  <c r="AQ37" i="10"/>
  <c r="AR37" i="10"/>
  <c r="AS37" i="10"/>
  <c r="AT37" i="10"/>
  <c r="AU37" i="10"/>
  <c r="AV37" i="10"/>
  <c r="AW37" i="10"/>
  <c r="AX37" i="10"/>
  <c r="AY37" i="10"/>
  <c r="AZ37" i="10"/>
  <c r="BA37" i="10"/>
  <c r="BB37" i="10"/>
  <c r="BC37" i="10"/>
  <c r="BD37" i="10"/>
  <c r="BE37" i="10"/>
  <c r="BF37" i="10"/>
  <c r="BG37" i="10"/>
  <c r="BH37" i="10"/>
  <c r="BI37" i="10"/>
  <c r="BJ37" i="10"/>
  <c r="BK37" i="10"/>
  <c r="BL37" i="10"/>
  <c r="BM37" i="10"/>
  <c r="BN37" i="10"/>
  <c r="BO37" i="10"/>
  <c r="BP244" i="8"/>
  <c r="BO264" i="8"/>
  <c r="BO578" i="8"/>
  <c r="BJ317" i="8"/>
  <c r="BJ318" i="8" s="1"/>
  <c r="BJ316" i="8"/>
  <c r="BN465" i="8"/>
  <c r="BO444" i="8"/>
  <c r="BI6" i="8"/>
  <c r="BH15" i="8"/>
  <c r="BJ469" i="8"/>
  <c r="BK468" i="8"/>
  <c r="BN591" i="8"/>
  <c r="BN584" i="8"/>
  <c r="BM467" i="8"/>
  <c r="BN514" i="8"/>
  <c r="BN552" i="8" s="1"/>
  <c r="BN566" i="8" s="1"/>
  <c r="BM547" i="8"/>
  <c r="D39" i="10"/>
  <c r="C39" i="10" s="1"/>
  <c r="BI548" i="8"/>
  <c r="BI8" i="8"/>
  <c r="BI516" i="8"/>
  <c r="BJ515" i="8"/>
  <c r="BO396" i="8"/>
  <c r="BN414" i="8"/>
  <c r="BO512" i="8"/>
  <c r="BO583" i="8"/>
  <c r="BO596" i="8" s="1"/>
  <c r="BO23" i="10" s="1"/>
  <c r="BP491" i="8"/>
  <c r="BM70" i="8"/>
  <c r="BN69" i="8"/>
  <c r="BL561" i="8"/>
  <c r="BM416" i="8"/>
  <c r="BL27" i="10"/>
  <c r="BN266" i="8"/>
  <c r="BK314" i="8"/>
  <c r="BL293" i="8"/>
  <c r="BM9" i="10"/>
  <c r="BM597" i="8"/>
  <c r="BH562" i="8"/>
  <c r="BH567" i="8" s="1"/>
  <c r="BH553" i="8"/>
  <c r="BI368" i="8" l="1"/>
  <c r="BJ367" i="8"/>
  <c r="BI268" i="8"/>
  <c r="BJ267" i="8"/>
  <c r="BK170" i="8"/>
  <c r="BJ171" i="8"/>
  <c r="BI218" i="8"/>
  <c r="BJ217" i="8"/>
  <c r="BJ11" i="8" s="1"/>
  <c r="BJ14" i="8" s="1"/>
  <c r="BK123" i="8"/>
  <c r="BJ124" i="8"/>
  <c r="BP264" i="8"/>
  <c r="BP578" i="8"/>
  <c r="BM27" i="10"/>
  <c r="BO514" i="8"/>
  <c r="BO552" i="8" s="1"/>
  <c r="BO566" i="8" s="1"/>
  <c r="BJ6" i="8"/>
  <c r="BI15" i="8"/>
  <c r="BP512" i="8"/>
  <c r="BP583" i="8"/>
  <c r="BP596" i="8" s="1"/>
  <c r="BO465" i="8"/>
  <c r="BP444" i="8"/>
  <c r="BP465" i="8" s="1"/>
  <c r="BN70" i="8"/>
  <c r="BO69" i="8"/>
  <c r="BI562" i="8"/>
  <c r="BI567" i="8" s="1"/>
  <c r="BI553" i="8"/>
  <c r="BK317" i="8"/>
  <c r="BK318" i="8" s="1"/>
  <c r="BK316" i="8"/>
  <c r="BP396" i="8"/>
  <c r="BP414" i="8" s="1"/>
  <c r="BO414" i="8"/>
  <c r="BN467" i="8"/>
  <c r="BJ548" i="8"/>
  <c r="BJ8" i="8"/>
  <c r="BO54" i="10"/>
  <c r="F54" i="10" s="1"/>
  <c r="F23" i="10"/>
  <c r="BN416" i="8"/>
  <c r="BN547" i="8"/>
  <c r="BJ516" i="8"/>
  <c r="BK515" i="8"/>
  <c r="BM561" i="8"/>
  <c r="BN9" i="10"/>
  <c r="BN597" i="8"/>
  <c r="F37" i="10"/>
  <c r="BL314" i="8"/>
  <c r="BM293" i="8"/>
  <c r="BK469" i="8"/>
  <c r="BL468" i="8"/>
  <c r="BO591" i="8"/>
  <c r="BO584" i="8"/>
  <c r="BJ418" i="8"/>
  <c r="BK417" i="8"/>
  <c r="BO266" i="8"/>
  <c r="BK367" i="8" l="1"/>
  <c r="BJ368" i="8"/>
  <c r="BK124" i="8"/>
  <c r="BL123" i="8"/>
  <c r="BJ218" i="8"/>
  <c r="BK217" i="8"/>
  <c r="BK171" i="8"/>
  <c r="BL170" i="8"/>
  <c r="BJ268" i="8"/>
  <c r="BK267" i="8"/>
  <c r="BP514" i="8"/>
  <c r="BP552" i="8" s="1"/>
  <c r="BP566" i="8" s="1"/>
  <c r="BO547" i="8"/>
  <c r="BJ562" i="8"/>
  <c r="BJ567" i="8" s="1"/>
  <c r="BJ553" i="8"/>
  <c r="BO70" i="8"/>
  <c r="BP69" i="8"/>
  <c r="BK6" i="8"/>
  <c r="BJ15" i="8"/>
  <c r="BM314" i="8"/>
  <c r="BN293" i="8"/>
  <c r="BK516" i="8"/>
  <c r="BL515" i="8"/>
  <c r="BN561" i="8"/>
  <c r="D37" i="10"/>
  <c r="BO9" i="10"/>
  <c r="BO597" i="8"/>
  <c r="BL469" i="8"/>
  <c r="BM468" i="8"/>
  <c r="BL316" i="8"/>
  <c r="BL317" i="8"/>
  <c r="BL318" i="8" s="1"/>
  <c r="BO416" i="8"/>
  <c r="BK418" i="8"/>
  <c r="BL417" i="8"/>
  <c r="BP416" i="8"/>
  <c r="BP467" i="8"/>
  <c r="BK548" i="8"/>
  <c r="BK8" i="8"/>
  <c r="BO467" i="8"/>
  <c r="BP591" i="8"/>
  <c r="BP597" i="8" s="1"/>
  <c r="BP584" i="8"/>
  <c r="BN27" i="10"/>
  <c r="D54" i="10"/>
  <c r="C54" i="10" s="1"/>
  <c r="BP266" i="8"/>
  <c r="BL367" i="8" l="1"/>
  <c r="BK368" i="8"/>
  <c r="BL171" i="8"/>
  <c r="BM170" i="8"/>
  <c r="BK268" i="8"/>
  <c r="BL267" i="8"/>
  <c r="BK218" i="8"/>
  <c r="BL217" i="8"/>
  <c r="BK11" i="8"/>
  <c r="BK14" i="8" s="1"/>
  <c r="BK15" i="8" s="1"/>
  <c r="BL124" i="8"/>
  <c r="BM123" i="8"/>
  <c r="BN314" i="8"/>
  <c r="BO293" i="8"/>
  <c r="BM317" i="8"/>
  <c r="BM318" i="8" s="1"/>
  <c r="BM316" i="8"/>
  <c r="BL548" i="8"/>
  <c r="BL8" i="8"/>
  <c r="C37" i="10"/>
  <c r="BK562" i="8"/>
  <c r="BK567" i="8" s="1"/>
  <c r="BK553" i="8"/>
  <c r="BM469" i="8"/>
  <c r="BN468" i="8"/>
  <c r="BL6" i="8"/>
  <c r="BO561" i="8"/>
  <c r="BP547" i="8"/>
  <c r="BL418" i="8"/>
  <c r="BM417" i="8"/>
  <c r="BL516" i="8"/>
  <c r="BM515" i="8"/>
  <c r="BP70" i="8"/>
  <c r="F9" i="10"/>
  <c r="BO27" i="10"/>
  <c r="BL368" i="8" l="1"/>
  <c r="BM367" i="8"/>
  <c r="BM217" i="8"/>
  <c r="BL218" i="8"/>
  <c r="BL268" i="8"/>
  <c r="BM267" i="8"/>
  <c r="BL11" i="8"/>
  <c r="BL14" i="8" s="1"/>
  <c r="BL15" i="8" s="1"/>
  <c r="BN170" i="8"/>
  <c r="BM171" i="8"/>
  <c r="BN123" i="8"/>
  <c r="BM124" i="8"/>
  <c r="BP561" i="8"/>
  <c r="BM548" i="8"/>
  <c r="BM8" i="8"/>
  <c r="BN469" i="8"/>
  <c r="BO468" i="8"/>
  <c r="BM516" i="8"/>
  <c r="BN515" i="8"/>
  <c r="BM418" i="8"/>
  <c r="BN417" i="8"/>
  <c r="BL562" i="8"/>
  <c r="BL567" i="8" s="1"/>
  <c r="BL553" i="8"/>
  <c r="BO314" i="8"/>
  <c r="BP293" i="8"/>
  <c r="BP314" i="8" s="1"/>
  <c r="C9" i="10"/>
  <c r="D9" i="10"/>
  <c r="D29" i="10" s="1"/>
  <c r="F29" i="10"/>
  <c r="BM6" i="8"/>
  <c r="BN317" i="8"/>
  <c r="BN318" i="8" s="1"/>
  <c r="BN316" i="8"/>
  <c r="BM368" i="8" l="1"/>
  <c r="BN367" i="8"/>
  <c r="BN124" i="8"/>
  <c r="BO123" i="8"/>
  <c r="BO170" i="8"/>
  <c r="BN171" i="8"/>
  <c r="BM268" i="8"/>
  <c r="BN267" i="8"/>
  <c r="BM11" i="8"/>
  <c r="BM14" i="8" s="1"/>
  <c r="BM15" i="8" s="1"/>
  <c r="BM218" i="8"/>
  <c r="BN217" i="8"/>
  <c r="BO316" i="8"/>
  <c r="BO317" i="8"/>
  <c r="BO318" i="8" s="1"/>
  <c r="BO469" i="8"/>
  <c r="BP468" i="8"/>
  <c r="BP469" i="8" s="1"/>
  <c r="BN516" i="8"/>
  <c r="BO515" i="8"/>
  <c r="BP316" i="8"/>
  <c r="BN6" i="8"/>
  <c r="BN548" i="8"/>
  <c r="BN8" i="8"/>
  <c r="BN418" i="8"/>
  <c r="BO417" i="8"/>
  <c r="BM562" i="8"/>
  <c r="BM567" i="8" s="1"/>
  <c r="BM553" i="8"/>
  <c r="BR40" i="10"/>
  <c r="BR58" i="10" s="1"/>
  <c r="BQ40" i="10"/>
  <c r="BQ58" i="10" s="1"/>
  <c r="BP40" i="10"/>
  <c r="BP58" i="10" s="1"/>
  <c r="J40" i="10"/>
  <c r="K40" i="10"/>
  <c r="K58" i="10" s="1"/>
  <c r="K59" i="10" s="1"/>
  <c r="L40" i="10"/>
  <c r="L58" i="10" s="1"/>
  <c r="L59" i="10" s="1"/>
  <c r="M40" i="10"/>
  <c r="M58" i="10" s="1"/>
  <c r="M59" i="10" s="1"/>
  <c r="N40" i="10"/>
  <c r="N58" i="10" s="1"/>
  <c r="N59" i="10" s="1"/>
  <c r="O40" i="10"/>
  <c r="O58" i="10" s="1"/>
  <c r="P40" i="10"/>
  <c r="P58" i="10" s="1"/>
  <c r="Q40" i="10"/>
  <c r="Q58" i="10" s="1"/>
  <c r="R40" i="10"/>
  <c r="R58" i="10" s="1"/>
  <c r="S40" i="10"/>
  <c r="S58" i="10" s="1"/>
  <c r="T40" i="10"/>
  <c r="T58" i="10" s="1"/>
  <c r="U40" i="10"/>
  <c r="U58" i="10" s="1"/>
  <c r="V40" i="10"/>
  <c r="V58" i="10" s="1"/>
  <c r="W40" i="10"/>
  <c r="W58" i="10" s="1"/>
  <c r="X40" i="10"/>
  <c r="X58" i="10" s="1"/>
  <c r="Y40" i="10"/>
  <c r="Y58" i="10" s="1"/>
  <c r="Z40" i="10"/>
  <c r="Z58" i="10" s="1"/>
  <c r="AA40" i="10"/>
  <c r="AA58" i="10" s="1"/>
  <c r="AB40" i="10"/>
  <c r="AB58" i="10" s="1"/>
  <c r="AC40" i="10"/>
  <c r="AC58" i="10" s="1"/>
  <c r="AD40" i="10"/>
  <c r="AD58" i="10" s="1"/>
  <c r="AE40" i="10"/>
  <c r="AE58" i="10" s="1"/>
  <c r="AF40" i="10"/>
  <c r="AF58" i="10" s="1"/>
  <c r="AG40" i="10"/>
  <c r="AG58" i="10" s="1"/>
  <c r="AH40" i="10"/>
  <c r="AH58" i="10" s="1"/>
  <c r="AI40" i="10"/>
  <c r="AI58" i="10" s="1"/>
  <c r="AJ40" i="10"/>
  <c r="AJ58" i="10" s="1"/>
  <c r="AK40" i="10"/>
  <c r="AK58" i="10" s="1"/>
  <c r="AL40" i="10"/>
  <c r="AL58" i="10" s="1"/>
  <c r="AM40" i="10"/>
  <c r="AM58" i="10" s="1"/>
  <c r="AN40" i="10"/>
  <c r="AN58" i="10" s="1"/>
  <c r="AO40" i="10"/>
  <c r="AO58" i="10" s="1"/>
  <c r="AP40" i="10"/>
  <c r="AP58" i="10" s="1"/>
  <c r="AQ40" i="10"/>
  <c r="AQ58" i="10" s="1"/>
  <c r="AR40" i="10"/>
  <c r="AR58" i="10" s="1"/>
  <c r="AS40" i="10"/>
  <c r="AS58" i="10" s="1"/>
  <c r="AT40" i="10"/>
  <c r="AT58" i="10" s="1"/>
  <c r="AU40" i="10"/>
  <c r="AU58" i="10" s="1"/>
  <c r="AV40" i="10"/>
  <c r="AV58" i="10" s="1"/>
  <c r="AW40" i="10"/>
  <c r="AW58" i="10" s="1"/>
  <c r="AX40" i="10"/>
  <c r="AX58" i="10" s="1"/>
  <c r="AY40" i="10"/>
  <c r="AY58" i="10" s="1"/>
  <c r="AZ40" i="10"/>
  <c r="AZ58" i="10" s="1"/>
  <c r="BA40" i="10"/>
  <c r="BA58" i="10" s="1"/>
  <c r="BB40" i="10"/>
  <c r="BB58" i="10" s="1"/>
  <c r="BC40" i="10"/>
  <c r="BC58" i="10" s="1"/>
  <c r="BD40" i="10"/>
  <c r="BD58" i="10" s="1"/>
  <c r="BE40" i="10"/>
  <c r="BE58" i="10" s="1"/>
  <c r="BF40" i="10"/>
  <c r="BF58" i="10" s="1"/>
  <c r="BG40" i="10"/>
  <c r="BG58" i="10" s="1"/>
  <c r="BH40" i="10"/>
  <c r="BH58" i="10" s="1"/>
  <c r="BI40" i="10"/>
  <c r="BI58" i="10" s="1"/>
  <c r="BJ40" i="10"/>
  <c r="BJ58" i="10" s="1"/>
  <c r="BK40" i="10"/>
  <c r="BK58" i="10" s="1"/>
  <c r="BL40" i="10"/>
  <c r="BL58" i="10" s="1"/>
  <c r="BM40" i="10"/>
  <c r="BM58" i="10" s="1"/>
  <c r="BN40" i="10"/>
  <c r="BN58" i="10" s="1"/>
  <c r="BO40" i="10"/>
  <c r="BO58" i="10" s="1"/>
  <c r="BN11" i="8" l="1"/>
  <c r="BN14" i="8" s="1"/>
  <c r="BO367" i="8"/>
  <c r="BN368" i="8"/>
  <c r="BN268" i="8"/>
  <c r="BO267" i="8"/>
  <c r="BO171" i="8"/>
  <c r="BP170" i="8"/>
  <c r="BP171" i="8" s="1"/>
  <c r="BO124" i="8"/>
  <c r="BP123" i="8"/>
  <c r="BP124" i="8" s="1"/>
  <c r="BP317" i="8"/>
  <c r="BP318" i="8" s="1"/>
  <c r="BN218" i="8"/>
  <c r="BO217" i="8"/>
  <c r="BN562" i="8"/>
  <c r="BN567" i="8" s="1"/>
  <c r="BN553" i="8"/>
  <c r="BO516" i="8"/>
  <c r="BP515" i="8"/>
  <c r="F40" i="10"/>
  <c r="J58" i="10"/>
  <c r="J59" i="10" s="1"/>
  <c r="BN15" i="8"/>
  <c r="BO6" i="8"/>
  <c r="BO418" i="8"/>
  <c r="BP417" i="8"/>
  <c r="BP418" i="8" s="1"/>
  <c r="BP548" i="8"/>
  <c r="BP8" i="8"/>
  <c r="BO548" i="8"/>
  <c r="BO8" i="8"/>
  <c r="BO11" i="8" l="1"/>
  <c r="BO14" i="8" s="1"/>
  <c r="BO368" i="8"/>
  <c r="BP367" i="8"/>
  <c r="BP368" i="8" s="1"/>
  <c r="BO268" i="8"/>
  <c r="BP267" i="8"/>
  <c r="BP268" i="8" s="1"/>
  <c r="BP217" i="8"/>
  <c r="BP218" i="8" s="1"/>
  <c r="BO218" i="8"/>
  <c r="BO562" i="8"/>
  <c r="BO567" i="8" s="1"/>
  <c r="BO553" i="8"/>
  <c r="BP562" i="8"/>
  <c r="BP567" i="8" s="1"/>
  <c r="BP553" i="8"/>
  <c r="C40" i="10"/>
  <c r="D40" i="10"/>
  <c r="D60" i="10" s="1"/>
  <c r="F60" i="10"/>
  <c r="BP516" i="8"/>
  <c r="BP11" i="8"/>
  <c r="BP14" i="8" s="1"/>
  <c r="BO15" i="8"/>
  <c r="BP6" i="8"/>
  <c r="C60" i="10" l="1"/>
  <c r="BP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19" authorId="0" shapeId="0" xr:uid="{00000000-0006-0000-0200-00000100000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600-00000100000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xr:uid="{00000000-0006-0000-0600-000002000000}">
      <text>
        <r>
          <rPr>
            <b/>
            <sz val="9"/>
            <color indexed="81"/>
            <rFont val="Tahoma"/>
            <family val="2"/>
          </rPr>
          <t>Author:</t>
        </r>
        <r>
          <rPr>
            <sz val="9"/>
            <color indexed="81"/>
            <rFont val="Tahoma"/>
            <family val="2"/>
          </rPr>
          <t xml:space="preserve">
From PTRM</t>
        </r>
      </text>
    </comment>
    <comment ref="A34" authorId="0" shapeId="0" xr:uid="{00000000-0006-0000-0600-00000300000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List>
</comments>
</file>

<file path=xl/sharedStrings.xml><?xml version="1.0" encoding="utf-8"?>
<sst xmlns="http://schemas.openxmlformats.org/spreadsheetml/2006/main" count="600" uniqueCount="159">
  <si>
    <t>AusNet Services Depreciation Model - 2021-25 EDPR</t>
  </si>
  <si>
    <t>Base Regulatory Year</t>
  </si>
  <si>
    <t>Final Year of Current Reg Period</t>
  </si>
  <si>
    <t>Length of Regulatory Control Period (Year)</t>
  </si>
  <si>
    <t>Inflation</t>
  </si>
  <si>
    <t>Shifting to June Qtr CPI from 2016</t>
  </si>
  <si>
    <t>Actual CPI - 1 year lagged</t>
  </si>
  <si>
    <t>Cumulative Index - 1 year lagged</t>
  </si>
  <si>
    <t>Decision inflation</t>
  </si>
  <si>
    <t>WACC</t>
  </si>
  <si>
    <t>Real - Initial Decision</t>
  </si>
  <si>
    <t>Nominal WACC (incl annual debt update)</t>
  </si>
  <si>
    <t>Real WACC (incl annual debt update)</t>
  </si>
  <si>
    <t>Nominal - real time varying</t>
  </si>
  <si>
    <t>Net Capex - excl half WACC allowance</t>
  </si>
  <si>
    <t>$2010</t>
  </si>
  <si>
    <t>End $2015</t>
  </si>
  <si>
    <t>End $2020</t>
  </si>
  <si>
    <t>Real $m</t>
  </si>
  <si>
    <t>Remotely read interval meters &amp; transformers</t>
  </si>
  <si>
    <t>IT</t>
  </si>
  <si>
    <t>Communications</t>
  </si>
  <si>
    <t>Other</t>
  </si>
  <si>
    <t>Leases capitalised - CY19</t>
  </si>
  <si>
    <t>Leases capitalised - CY20</t>
  </si>
  <si>
    <t>Leases capitalised - to June 21</t>
  </si>
  <si>
    <t>Leases capitalised - FY25</t>
  </si>
  <si>
    <t>Leases capitalised - FY26</t>
  </si>
  <si>
    <t>Equity Raising Costs</t>
  </si>
  <si>
    <t>Total Capex</t>
  </si>
  <si>
    <t>$2015</t>
  </si>
  <si>
    <t>Real $2015, $m</t>
  </si>
  <si>
    <t>Total Capex (Real $2015)</t>
  </si>
  <si>
    <t>Prior Period Adjustments</t>
  </si>
  <si>
    <t>Final year Forecast Net Capex ($m, Nominal)</t>
  </si>
  <si>
    <t>Actual Capex</t>
  </si>
  <si>
    <t>Difference between Final Year forecast and actual Net Capex (Indexed $m, Nominal)</t>
  </si>
  <si>
    <t>Difference in $2015</t>
  </si>
  <si>
    <t>Compounded return on difference ($m, Nominal)</t>
  </si>
  <si>
    <t>Opening RAB 1 Jan 2016 ($m, Nominal)</t>
  </si>
  <si>
    <t>$m</t>
  </si>
  <si>
    <t>ARL</t>
  </si>
  <si>
    <t>SL</t>
  </si>
  <si>
    <t>source: PTRM (2016-20)</t>
  </si>
  <si>
    <t>Accelerated Depr Opening RAB Adj - Subtr</t>
  </si>
  <si>
    <t>Accelerated Depr Opening RAB Adj - Distr</t>
  </si>
  <si>
    <t>Accelerated Depr - Subtr (forecast period)</t>
  </si>
  <si>
    <t>Accelerated Depr - Distr (forecast period)</t>
  </si>
  <si>
    <t>Check</t>
  </si>
  <si>
    <t>Accelerated Depr - Distr assets (Contingent Project 1)</t>
  </si>
  <si>
    <t>Accelerated Depr - Distr assets (Contingent Project 2)</t>
  </si>
  <si>
    <t>Accelerated Depr - Distr assets (Contingent Project 3)</t>
  </si>
  <si>
    <t>Real WACC</t>
  </si>
  <si>
    <t>Nominal WACC - real time varying</t>
  </si>
  <si>
    <t>Opening RAB</t>
  </si>
  <si>
    <t>Net Capex with half WACC allowance ($2015)</t>
  </si>
  <si>
    <t>Total Depr ($2015)</t>
  </si>
  <si>
    <t>Total prior period adjustments ($2015)</t>
  </si>
  <si>
    <t>Capex closing RAB ($2015)</t>
  </si>
  <si>
    <t>Existing Assets Closing RAB ($2015)</t>
  </si>
  <si>
    <t>Accelerated Depr RAB ($2015)</t>
  </si>
  <si>
    <t>Total Real Closing RAB ($2015)</t>
  </si>
  <si>
    <t>Total Nominal Closing RAB</t>
  </si>
  <si>
    <t>OAV</t>
  </si>
  <si>
    <t>Opening RAB 1 Jan 2016</t>
  </si>
  <si>
    <t>adj ARL</t>
  </si>
  <si>
    <t>&lt;- to apply to 2016 adjusted RAB.</t>
  </si>
  <si>
    <t>S/line depr of OAV (real $2015)</t>
  </si>
  <si>
    <t>Final Year Adjustment (2015)</t>
  </si>
  <si>
    <t>- Difference between forecast and actual</t>
  </si>
  <si>
    <t>- compounded return on difference</t>
  </si>
  <si>
    <t>Transfers to Accelerated Depr asset classes</t>
  </si>
  <si>
    <t>Closing RAB - Existing Assets</t>
  </si>
  <si>
    <t>Depr of New Assets</t>
  </si>
  <si>
    <t>Total Depr - new Assets (real $2015)</t>
  </si>
  <si>
    <t>Final Year (2015) Capex Adjustment</t>
  </si>
  <si>
    <t>Total prior period adjustments ($2010)</t>
  </si>
  <si>
    <t>Straight-line depr</t>
  </si>
  <si>
    <t>Transfers to Accel Depr class - Secondary systems (2011-2015)</t>
  </si>
  <si>
    <t>Capex closing RAB</t>
  </si>
  <si>
    <t>Total Closing RAB</t>
  </si>
  <si>
    <t>Final Year Adjustment (2010)</t>
  </si>
  <si>
    <t>Standard life</t>
  </si>
  <si>
    <t>Opening RAB 1 Jan 2011</t>
  </si>
  <si>
    <t>Accelerated Depr of Existing Assets</t>
  </si>
  <si>
    <t>Opening RAB (Real $2010)</t>
  </si>
  <si>
    <t>Depr forecast (real $2010)</t>
  </si>
  <si>
    <t>Secondary systems (Pre 2016)</t>
  </si>
  <si>
    <t>Total Depr ($2010)</t>
  </si>
  <si>
    <t>Transfers in from other asset classes</t>
  </si>
  <si>
    <t>Closing RAB (Real $2010)</t>
  </si>
  <si>
    <t>Depr Summary by Asset Class</t>
  </si>
  <si>
    <t>Depr Summary - real $2015</t>
  </si>
  <si>
    <t>Total Depr - real $2010</t>
  </si>
  <si>
    <t>Total Depr - real $2015</t>
  </si>
  <si>
    <t>Check with PTRM</t>
  </si>
  <si>
    <t>Total Depr - real $2010 (excl Accel depr)</t>
  </si>
  <si>
    <t>Total Depr - real $2015 (excl Accel depr)</t>
  </si>
  <si>
    <t>Total</t>
  </si>
  <si>
    <t>Nominal RAB Roll Forward - Using Forecast Depn adjusted for outturn inflation</t>
  </si>
  <si>
    <t>6 months</t>
  </si>
  <si>
    <t>Cum Index - $2015 to Nominal</t>
  </si>
  <si>
    <t>&lt;SPARE&gt;</t>
  </si>
  <si>
    <t>Inflation addition</t>
  </si>
  <si>
    <t>Actual / Forecast Straight-line Depr - Nominal</t>
  </si>
  <si>
    <t>(Forecast Depn from 2016-20 decision incl. 6 mth stubb)</t>
  </si>
  <si>
    <t>Net Capex - real $2020</t>
  </si>
  <si>
    <t>Net Capex - nominal</t>
  </si>
  <si>
    <t>End of period adjustments</t>
  </si>
  <si>
    <t>RAB transfers</t>
  </si>
  <si>
    <t>Closing RAB</t>
  </si>
  <si>
    <t>Compare to RFM Closing RAB</t>
  </si>
  <si>
    <t>&lt;- linked to RFM</t>
  </si>
  <si>
    <t>Variance</t>
  </si>
  <si>
    <t>Opening RAB value only: excludes new Capex.</t>
  </si>
  <si>
    <t>Year</t>
  </si>
  <si>
    <t>Standard</t>
  </si>
  <si>
    <t>Adjustment Required</t>
  </si>
  <si>
    <t>Sum SL Depn</t>
  </si>
  <si>
    <t xml:space="preserve"> Life (Year)</t>
  </si>
  <si>
    <t>(As Incurred)</t>
  </si>
  <si>
    <t>Depreciable Asset Classes</t>
  </si>
  <si>
    <t>Input to PTRM</t>
  </si>
  <si>
    <t>Sum SL Depn (adjusted)</t>
  </si>
  <si>
    <t>(6 mths)</t>
  </si>
  <si>
    <t>Depr Summary - real $2021</t>
  </si>
  <si>
    <t>Total S/Line Depr ($m, real 2021) Unadjusted</t>
  </si>
  <si>
    <t>Total S/Line Depr ($m, real 2021) Adjusted</t>
  </si>
  <si>
    <t>6 mths</t>
  </si>
  <si>
    <t>Issue</t>
  </si>
  <si>
    <t>Location</t>
  </si>
  <si>
    <t>Comments</t>
  </si>
  <si>
    <t>Inputs!K12</t>
  </si>
  <si>
    <t>Inputs!O4</t>
  </si>
  <si>
    <t>Opening RAB 2020'!O37:O42</t>
  </si>
  <si>
    <t>Opening RAB 2020'!H119</t>
  </si>
  <si>
    <t>Opening RAB at 1 July 2021</t>
  </si>
  <si>
    <t>ORAB v Depn and input to PTRM'!E3</t>
  </si>
  <si>
    <t>Incorrect Label</t>
  </si>
  <si>
    <t>Depr schedule - Actual'!G474</t>
  </si>
  <si>
    <t>ERC Standard Life corrected</t>
  </si>
  <si>
    <t>Inputs!J19:O29</t>
  </si>
  <si>
    <t>Remaining Life</t>
  </si>
  <si>
    <t>Forecast Final Year (1 Jan 2021 - 30 June 2021) Asset Adjustments ($m Nominal)</t>
  </si>
  <si>
    <t xml:space="preserve"> ($2015)</t>
  </si>
  <si>
    <t>Capex sourced from RFM</t>
  </si>
  <si>
    <t>Depreciation consistent with RFM</t>
  </si>
  <si>
    <t>Closing RAB consistent with RFM</t>
  </si>
  <si>
    <t>CPI consistent with RFM</t>
  </si>
  <si>
    <t>Leases capitalised - to Jun 21</t>
  </si>
  <si>
    <r>
      <t xml:space="preserve">WACC value is the same as with the latest PTRM with COD updates - refer file : </t>
    </r>
    <r>
      <rPr>
        <sz val="10"/>
        <color rgb="FF0000FF"/>
        <rFont val="Arial"/>
        <family val="2"/>
      </rPr>
      <t>"AusNet Services - PTRM - Metering- 2020 debt update - 19092019.xlsm"</t>
    </r>
  </si>
  <si>
    <t>Inputs!O12</t>
  </si>
  <si>
    <t>Inputs!O29</t>
  </si>
  <si>
    <t>Updated 2021 WACC sourced from RFM</t>
  </si>
  <si>
    <t>Updated 2021 ERC sourced from RFM</t>
  </si>
  <si>
    <t>Updated Closing RAB sourced from RFM</t>
  </si>
  <si>
    <t>Final Decision</t>
  </si>
  <si>
    <t>Comment</t>
  </si>
  <si>
    <t>Draft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</si>
</sst>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3" formatCode="_-* #,##0.00_-;\-* #,##0.00_-;_-* &quot;-&quot;??_-;_-@_-"/>
    <numFmt numFmtId="164" formatCode="_(* #,##0_);_(* \(#,##0\);_(* &quot;-&quot;_);_(@_)"/>
    <numFmt numFmtId="165" formatCode="_(&quot;$&quot;* #,##0.00_);_(&quot;$&quot;* \(#,##0.00\);_(&quot;$&quot;* &quot;-&quot;??_);_(@_)"/>
    <numFmt numFmtId="166" formatCode="_(* #,##0.00_);_(* \(#,##0.00\);_(* &quot;-&quot;??_);_(@_)"/>
    <numFmt numFmtId="167" formatCode="&quot;$&quot;#,##0_);\(&quot;$&quot;#,##0\)"/>
    <numFmt numFmtId="168" formatCode="_(&quot;$&quot;* #,##0_);_(&quot;$&quot;* \(#,##0\);_(&quot;$&quot;* &quot;-&quot;_);_(@_)"/>
    <numFmt numFmtId="169" formatCode="_-* #,##0.0_-;\-* #,##0.0_-;_-* &quot;-&quot;??_-;_-@_-"/>
    <numFmt numFmtId="170" formatCode="0.0000"/>
    <numFmt numFmtId="171" formatCode="0.0"/>
    <numFmt numFmtId="172" formatCode="_-* #,##0_-;\-* #,##0_-;_-* &quot;-&quot;??_-;_-@_-"/>
    <numFmt numFmtId="173" formatCode="#,##0.0_ ;\-#,##0.0\ "/>
    <numFmt numFmtId="174" formatCode="#,##0.00_ ;\-#,##0.00\ "/>
    <numFmt numFmtId="175" formatCode="#,##0.0000_ ;\-#,##0.0000\ "/>
    <numFmt numFmtId="176" formatCode="#,##0.000_ ;\-#,##0.000\ "/>
    <numFmt numFmtId="177" formatCode="dd/mm/yy"/>
    <numFmt numFmtId="178" formatCode="#,##0\x_);\(#,##0\x\);#,##0\x_)"/>
    <numFmt numFmtId="179" formatCode="#,##0%_);\(#,##0%\);#,##0%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quot;-&quot;_)"/>
    <numFmt numFmtId="189" formatCode="_(###0_);\(###0\);_(###0_)"/>
    <numFmt numFmtId="190" formatCode="_(* &quot;$&quot;#,##0_)_;;_(* \(&quot;$&quot;#,##0\)_;;_(* &quot;$&quot;#,##0_)_;"/>
    <numFmt numFmtId="191" formatCode="dd/mm/yy__;"/>
    <numFmt numFmtId="192" formatCode="_(* #,##0\x_)_;;_(* \(#,##0\x\)_;;_(* #,##0\x_)_;"/>
    <numFmt numFmtId="193" formatCode="_(* #,##0_)_;;_(* \(#,##0\)_;;_(* #,##0_)_;"/>
    <numFmt numFmtId="194" formatCode="_(* #,##0%_)_;;_(* \(#,##0%\)_;;_(* #,##0%_)_;"/>
    <numFmt numFmtId="195" formatCode="###0_)_;;\(###0\)_;;###0_)_;"/>
    <numFmt numFmtId="196" formatCode="_)d\-mmm\-yy_)"/>
    <numFmt numFmtId="197" formatCode="#,##0.0_);[Red]\(#,##0.0\)"/>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0_-;\-* #,##0.000_-;_-* &quot;-&quot;??_-;_-@_-"/>
    <numFmt numFmtId="218" formatCode="_-* #,##0.0000_-;\-* #,##0.0000_-;_-* &quot;-&quot;??_-;_-@_-"/>
    <numFmt numFmtId="219" formatCode="_-* #,##0.000_-;\-* #,##0.000_-;_-* &quot;-&quot;???_-;_-@_-"/>
    <numFmt numFmtId="220" formatCode="_(* #,##0.0_);_(* \(#,##0.0\);_(* &quot;-&quot;??_);_(@_)"/>
    <numFmt numFmtId="221" formatCode="_(* #,##0.0000000000_);_(* \(#,##0.0000000000\);_(* &quot;-&quot;??_);_(@_)"/>
  </numFmts>
  <fonts count="147">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sz val="20"/>
      <color rgb="FFFF0000"/>
      <name val="Arial"/>
      <family val="2"/>
    </font>
    <font>
      <sz val="10"/>
      <color rgb="FF0000FF"/>
      <name val="Arial"/>
      <family val="2"/>
    </font>
    <font>
      <b/>
      <sz val="10"/>
      <color rgb="FF0000FF"/>
      <name val="Arial"/>
      <family val="2"/>
    </font>
    <font>
      <b/>
      <u/>
      <sz val="11"/>
      <color theme="1"/>
      <name val="Calibri"/>
      <family val="2"/>
      <scheme val="minor"/>
    </font>
  </fonts>
  <fills count="86">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11" fillId="0" borderId="0" applyFont="0" applyFill="0" applyBorder="0" applyAlignment="0" applyProtection="0"/>
    <xf numFmtId="9"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9" fontId="12" fillId="0" borderId="0" applyFon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4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4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3" fillId="4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3" fillId="4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3" fillId="47"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3" fillId="47"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3" fillId="4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3" fillId="4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3"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3" fillId="5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33" fillId="5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3" fillId="5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3"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3"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3" fillId="4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3" fillId="4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3" fillId="5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3" fillId="5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4" fillId="53" borderId="0" applyNumberFormat="0" applyBorder="0" applyAlignment="0" applyProtection="0"/>
    <xf numFmtId="0" fontId="27" fillId="2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0" borderId="0" applyNumberFormat="0" applyBorder="0" applyAlignment="0" applyProtection="0"/>
    <xf numFmtId="0" fontId="27" fillId="2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27" fillId="2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4" borderId="0" applyNumberFormat="0" applyBorder="0" applyAlignment="0" applyProtection="0"/>
    <xf numFmtId="0" fontId="27" fillId="3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27" fillId="3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5" fillId="41" borderId="0" applyNumberFormat="0" applyBorder="0" applyAlignment="0" applyProtection="0"/>
    <xf numFmtId="0" fontId="27" fillId="4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5" fillId="26" borderId="0" applyNumberFormat="0" applyBorder="0" applyAlignment="0" applyProtection="0"/>
    <xf numFmtId="0" fontId="27" fillId="26"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4" borderId="0" applyNumberFormat="0" applyBorder="0" applyAlignment="0" applyProtection="0"/>
    <xf numFmtId="0" fontId="27" fillId="3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5" fillId="38" borderId="0" applyNumberFormat="0" applyBorder="0" applyAlignment="0" applyProtection="0"/>
    <xf numFmtId="0" fontId="27" fillId="38"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167" fontId="36" fillId="0" borderId="24">
      <alignment horizontal="center" vertical="center"/>
      <protection locked="0"/>
    </xf>
    <xf numFmtId="177" fontId="36" fillId="0" borderId="24">
      <alignment horizontal="center" vertical="center"/>
      <protection locked="0"/>
    </xf>
    <xf numFmtId="178" fontId="36" fillId="0" borderId="24">
      <alignment horizontal="center" vertical="center"/>
      <protection locked="0"/>
    </xf>
    <xf numFmtId="37" fontId="36" fillId="0" borderId="24">
      <alignment horizontal="center" vertical="center"/>
      <protection locked="0"/>
    </xf>
    <xf numFmtId="179" fontId="36" fillId="0" borderId="24">
      <alignment horizontal="center" vertical="center"/>
      <protection locked="0"/>
    </xf>
    <xf numFmtId="0" fontId="36" fillId="0" borderId="24">
      <alignment horizontal="center" vertical="center"/>
      <protection locked="0"/>
    </xf>
    <xf numFmtId="180" fontId="36" fillId="0" borderId="24">
      <alignment horizontal="center" vertical="center"/>
      <protection locked="0"/>
    </xf>
    <xf numFmtId="181" fontId="37" fillId="0" borderId="25">
      <alignment vertical="center"/>
      <protection locked="0"/>
    </xf>
    <xf numFmtId="181" fontId="37" fillId="0" borderId="25">
      <alignment vertical="center"/>
      <protection locked="0"/>
    </xf>
    <xf numFmtId="181" fontId="37" fillId="0" borderId="25">
      <alignment vertical="center"/>
      <protection locked="0"/>
    </xf>
    <xf numFmtId="181" fontId="37" fillId="0" borderId="25">
      <alignment vertical="center"/>
      <protection locked="0"/>
    </xf>
    <xf numFmtId="181" fontId="37" fillId="0" borderId="25">
      <alignment vertical="center"/>
      <protection locked="0"/>
    </xf>
    <xf numFmtId="182" fontId="37" fillId="0" borderId="25">
      <alignment vertical="center"/>
      <protection locked="0"/>
    </xf>
    <xf numFmtId="182" fontId="37" fillId="0" borderId="25">
      <alignment vertical="center"/>
      <protection locked="0"/>
    </xf>
    <xf numFmtId="182" fontId="37" fillId="0" borderId="25">
      <alignment vertical="center"/>
      <protection locked="0"/>
    </xf>
    <xf numFmtId="182" fontId="37" fillId="0" borderId="25">
      <alignment vertical="center"/>
      <protection locked="0"/>
    </xf>
    <xf numFmtId="182" fontId="37" fillId="0" borderId="25">
      <alignment vertical="center"/>
      <protection locked="0"/>
    </xf>
    <xf numFmtId="0" fontId="37" fillId="0" borderId="25">
      <alignment vertical="center"/>
      <protection locked="0"/>
    </xf>
    <xf numFmtId="0" fontId="37" fillId="0" borderId="25">
      <alignment vertical="center"/>
      <protection locked="0"/>
    </xf>
    <xf numFmtId="0" fontId="37" fillId="0" borderId="25">
      <alignment vertical="center"/>
      <protection locked="0"/>
    </xf>
    <xf numFmtId="0" fontId="37" fillId="0" borderId="25">
      <alignment vertical="center"/>
      <protection locked="0"/>
    </xf>
    <xf numFmtId="0" fontId="37" fillId="0" borderId="25">
      <alignment vertical="center"/>
      <protection locked="0"/>
    </xf>
    <xf numFmtId="183" fontId="37" fillId="0" borderId="25">
      <alignment vertical="center"/>
      <protection locked="0"/>
    </xf>
    <xf numFmtId="183" fontId="37" fillId="0" borderId="25">
      <alignment vertical="center"/>
      <protection locked="0"/>
    </xf>
    <xf numFmtId="183" fontId="37" fillId="0" borderId="25">
      <alignment vertical="center"/>
      <protection locked="0"/>
    </xf>
    <xf numFmtId="183" fontId="37" fillId="0" borderId="25">
      <alignment vertical="center"/>
      <protection locked="0"/>
    </xf>
    <xf numFmtId="183" fontId="37" fillId="0" borderId="25">
      <alignment vertical="center"/>
      <protection locked="0"/>
    </xf>
    <xf numFmtId="184" fontId="37" fillId="0" borderId="25">
      <alignment vertical="center"/>
      <protection locked="0"/>
    </xf>
    <xf numFmtId="184" fontId="37" fillId="0" borderId="25">
      <alignment vertical="center"/>
      <protection locked="0"/>
    </xf>
    <xf numFmtId="184" fontId="37" fillId="0" borderId="25">
      <alignment vertical="center"/>
      <protection locked="0"/>
    </xf>
    <xf numFmtId="184" fontId="37" fillId="0" borderId="25">
      <alignment vertical="center"/>
      <protection locked="0"/>
    </xf>
    <xf numFmtId="184" fontId="37" fillId="0" borderId="25">
      <alignment vertical="center"/>
      <protection locked="0"/>
    </xf>
    <xf numFmtId="185" fontId="37" fillId="0" borderId="25">
      <alignment vertical="center"/>
      <protection locked="0"/>
    </xf>
    <xf numFmtId="185" fontId="37" fillId="0" borderId="25">
      <alignment vertical="center"/>
      <protection locked="0"/>
    </xf>
    <xf numFmtId="185" fontId="37" fillId="0" borderId="25">
      <alignment vertical="center"/>
      <protection locked="0"/>
    </xf>
    <xf numFmtId="185" fontId="37" fillId="0" borderId="25">
      <alignment vertical="center"/>
      <protection locked="0"/>
    </xf>
    <xf numFmtId="185" fontId="37" fillId="0" borderId="25">
      <alignment vertical="center"/>
      <protection locked="0"/>
    </xf>
    <xf numFmtId="186" fontId="37" fillId="0" borderId="25">
      <alignment vertical="center"/>
      <protection locked="0"/>
    </xf>
    <xf numFmtId="186" fontId="37" fillId="0" borderId="25">
      <alignment vertical="center"/>
      <protection locked="0"/>
    </xf>
    <xf numFmtId="186" fontId="37" fillId="0" borderId="25">
      <alignment vertical="center"/>
      <protection locked="0"/>
    </xf>
    <xf numFmtId="186" fontId="37" fillId="0" borderId="25">
      <alignment vertical="center"/>
      <protection locked="0"/>
    </xf>
    <xf numFmtId="186" fontId="37" fillId="0" borderId="25">
      <alignment vertical="center"/>
      <protection locked="0"/>
    </xf>
    <xf numFmtId="181" fontId="37" fillId="0" borderId="26">
      <alignment horizontal="center" vertical="center"/>
      <protection locked="0"/>
    </xf>
    <xf numFmtId="15" fontId="37" fillId="0" borderId="26">
      <alignment horizontal="center" vertical="center"/>
      <protection locked="0"/>
    </xf>
    <xf numFmtId="187" fontId="37" fillId="0" borderId="26">
      <alignment horizontal="center" vertical="center"/>
      <protection locked="0"/>
    </xf>
    <xf numFmtId="187" fontId="37" fillId="0" borderId="26">
      <alignment horizontal="center" vertical="center"/>
      <protection locked="0"/>
    </xf>
    <xf numFmtId="183" fontId="37" fillId="0" borderId="26">
      <alignment horizontal="center" vertical="center"/>
      <protection locked="0"/>
    </xf>
    <xf numFmtId="184" fontId="37" fillId="0" borderId="26">
      <alignment horizontal="center" vertical="center"/>
      <protection locked="0"/>
    </xf>
    <xf numFmtId="188" fontId="37" fillId="0" borderId="26">
      <alignment horizontal="center" vertical="center"/>
      <protection locked="0"/>
    </xf>
    <xf numFmtId="188" fontId="37" fillId="0" borderId="26">
      <alignment horizontal="center" vertical="center"/>
      <protection locked="0"/>
    </xf>
    <xf numFmtId="185" fontId="37" fillId="0" borderId="26">
      <alignment horizontal="center" vertical="center"/>
      <protection locked="0"/>
    </xf>
    <xf numFmtId="189" fontId="37" fillId="0" borderId="26">
      <alignment horizontal="center" vertical="center"/>
      <protection locked="0"/>
    </xf>
    <xf numFmtId="190" fontId="36" fillId="0" borderId="24">
      <alignment horizontal="center" vertical="center"/>
      <protection locked="0"/>
    </xf>
    <xf numFmtId="191" fontId="36" fillId="0" borderId="24">
      <alignment horizontal="right" vertical="center"/>
      <protection locked="0"/>
    </xf>
    <xf numFmtId="192" fontId="36" fillId="0" borderId="24">
      <alignment horizontal="center" vertical="center"/>
      <protection locked="0"/>
    </xf>
    <xf numFmtId="193" fontId="36" fillId="0" borderId="24">
      <alignment horizontal="center" vertical="center"/>
      <protection locked="0"/>
    </xf>
    <xf numFmtId="194" fontId="36" fillId="0" borderId="24">
      <alignment horizontal="center" vertical="center"/>
      <protection locked="0"/>
    </xf>
    <xf numFmtId="0" fontId="36" fillId="0" borderId="24">
      <alignment vertical="center"/>
      <protection locked="0"/>
    </xf>
    <xf numFmtId="195" fontId="36" fillId="0" borderId="24">
      <alignment horizontal="right" vertical="center"/>
      <protection locked="0"/>
    </xf>
    <xf numFmtId="0" fontId="37" fillId="0" borderId="26">
      <alignment vertical="center"/>
      <protection locked="0"/>
    </xf>
    <xf numFmtId="0" fontId="37" fillId="0" borderId="25">
      <alignment vertical="center"/>
      <protection locked="0"/>
    </xf>
    <xf numFmtId="0" fontId="37" fillId="0" borderId="25">
      <alignment vertical="center"/>
      <protection locked="0"/>
    </xf>
    <xf numFmtId="167" fontId="36" fillId="0" borderId="24">
      <alignment horizontal="center" vertical="center"/>
      <protection locked="0"/>
    </xf>
    <xf numFmtId="177" fontId="36" fillId="0" borderId="24">
      <alignment horizontal="center" vertical="center"/>
      <protection locked="0"/>
    </xf>
    <xf numFmtId="178" fontId="36" fillId="0" borderId="24">
      <alignment horizontal="center" vertical="center"/>
      <protection locked="0"/>
    </xf>
    <xf numFmtId="37" fontId="36" fillId="0" borderId="24">
      <alignment horizontal="center" vertical="center"/>
      <protection locked="0"/>
    </xf>
    <xf numFmtId="179" fontId="36" fillId="0" borderId="24">
      <alignment horizontal="center" vertical="center"/>
      <protection locked="0"/>
    </xf>
    <xf numFmtId="0" fontId="36" fillId="0" borderId="24">
      <alignment horizontal="center" vertical="center"/>
      <protection locked="0"/>
    </xf>
    <xf numFmtId="180" fontId="36" fillId="0" borderId="24">
      <alignment horizontal="center" vertical="center"/>
      <protection locked="0"/>
    </xf>
    <xf numFmtId="181" fontId="37" fillId="0" borderId="26">
      <alignment horizontal="right" vertical="center"/>
      <protection locked="0"/>
    </xf>
    <xf numFmtId="181" fontId="37" fillId="0" borderId="25">
      <alignment vertical="center"/>
      <protection locked="0"/>
    </xf>
    <xf numFmtId="181" fontId="37" fillId="0" borderId="25">
      <alignment vertical="center"/>
      <protection locked="0"/>
    </xf>
    <xf numFmtId="196" fontId="37" fillId="0" borderId="26">
      <alignment horizontal="right" vertical="center"/>
      <protection locked="0"/>
    </xf>
    <xf numFmtId="182" fontId="37" fillId="0" borderId="25">
      <alignment vertical="center"/>
      <protection locked="0"/>
    </xf>
    <xf numFmtId="182" fontId="37" fillId="0" borderId="25">
      <alignment vertical="center"/>
      <protection locked="0"/>
    </xf>
    <xf numFmtId="183" fontId="37" fillId="0" borderId="26">
      <alignment horizontal="right" vertical="center"/>
      <protection locked="0"/>
    </xf>
    <xf numFmtId="183" fontId="37" fillId="0" borderId="25">
      <alignment vertical="center"/>
      <protection locked="0"/>
    </xf>
    <xf numFmtId="183" fontId="37" fillId="0" borderId="25">
      <alignment vertical="center"/>
      <protection locked="0"/>
    </xf>
    <xf numFmtId="184" fontId="37" fillId="0" borderId="26">
      <alignment horizontal="right" vertical="center"/>
      <protection locked="0"/>
    </xf>
    <xf numFmtId="184" fontId="37" fillId="0" borderId="25">
      <alignment vertical="center"/>
      <protection locked="0"/>
    </xf>
    <xf numFmtId="184" fontId="37" fillId="0" borderId="25">
      <alignment vertical="center"/>
      <protection locked="0"/>
    </xf>
    <xf numFmtId="185" fontId="37" fillId="0" borderId="26">
      <alignment horizontal="right" vertical="center"/>
      <protection locked="0"/>
    </xf>
    <xf numFmtId="185" fontId="37" fillId="0" borderId="25">
      <alignment vertical="center"/>
      <protection locked="0"/>
    </xf>
    <xf numFmtId="185" fontId="37" fillId="0" borderId="25">
      <alignment vertical="center"/>
      <protection locked="0"/>
    </xf>
    <xf numFmtId="189" fontId="37" fillId="0" borderId="26">
      <alignment horizontal="right" vertical="center"/>
      <protection locked="0"/>
    </xf>
    <xf numFmtId="186" fontId="37" fillId="0" borderId="25">
      <alignment vertical="center"/>
      <protection locked="0"/>
    </xf>
    <xf numFmtId="186" fontId="37" fillId="0" borderId="25">
      <alignment vertical="center"/>
      <protection locked="0"/>
    </xf>
    <xf numFmtId="38" fontId="12" fillId="61" borderId="0" applyNumberFormat="0" applyFont="0" applyAlignment="0"/>
    <xf numFmtId="0" fontId="38" fillId="44" borderId="0" applyNumberFormat="0" applyBorder="0" applyAlignment="0" applyProtection="0"/>
    <xf numFmtId="0" fontId="19" fillId="12" borderId="0" applyNumberFormat="0" applyBorder="0" applyAlignment="0" applyProtection="0"/>
    <xf numFmtId="0" fontId="39" fillId="12" borderId="0" applyNumberFormat="0" applyBorder="0" applyAlignment="0" applyProtection="0"/>
    <xf numFmtId="0" fontId="38" fillId="44" borderId="0" applyNumberFormat="0" applyBorder="0" applyAlignment="0" applyProtection="0"/>
    <xf numFmtId="0" fontId="19" fillId="12" borderId="0" applyNumberFormat="0" applyBorder="0" applyAlignment="0" applyProtection="0"/>
    <xf numFmtId="197" fontId="40" fillId="0" borderId="27"/>
    <xf numFmtId="164" fontId="12" fillId="62" borderId="0" applyNumberFormat="0" applyFont="0" applyBorder="0" applyAlignment="0">
      <alignment horizontal="right"/>
    </xf>
    <xf numFmtId="0" fontId="41" fillId="0" borderId="0" applyNumberFormat="0" applyFill="0" applyBorder="0" applyAlignment="0" applyProtection="0"/>
    <xf numFmtId="38" fontId="40" fillId="0" borderId="27"/>
    <xf numFmtId="0" fontId="42" fillId="63" borderId="28" applyNumberFormat="0" applyAlignment="0" applyProtection="0"/>
    <xf numFmtId="0" fontId="23" fillId="15" borderId="7" applyNumberFormat="0" applyAlignment="0" applyProtection="0"/>
    <xf numFmtId="0" fontId="42" fillId="63" borderId="28" applyNumberFormat="0" applyAlignment="0" applyProtection="0"/>
    <xf numFmtId="0" fontId="42" fillId="63" borderId="28" applyNumberFormat="0" applyAlignment="0" applyProtection="0"/>
    <xf numFmtId="0" fontId="12" fillId="0" borderId="0" applyNumberFormat="0" applyFont="0" applyFill="0" applyBorder="0">
      <alignment horizontal="center" vertical="center"/>
      <protection locked="0"/>
    </xf>
    <xf numFmtId="0" fontId="12" fillId="0" borderId="0" applyNumberFormat="0" applyFont="0" applyFill="0" applyBorder="0">
      <alignment horizontal="center" vertical="center"/>
      <protection locked="0"/>
    </xf>
    <xf numFmtId="0" fontId="37"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181" fontId="37" fillId="0" borderId="0" applyFill="0" applyBorder="0">
      <alignment horizontal="center" vertical="center"/>
    </xf>
    <xf numFmtId="15" fontId="37" fillId="0" borderId="0" applyFill="0" applyBorder="0">
      <alignment horizontal="center" vertical="center"/>
    </xf>
    <xf numFmtId="187" fontId="37" fillId="0" borderId="0" applyFill="0" applyBorder="0">
      <alignment horizontal="center" vertical="center"/>
    </xf>
    <xf numFmtId="187" fontId="37" fillId="0" borderId="0" applyFill="0" applyBorder="0">
      <alignment horizontal="center" vertical="center"/>
    </xf>
    <xf numFmtId="183" fontId="37" fillId="0" borderId="0" applyFill="0" applyBorder="0">
      <alignment horizontal="center" vertical="center"/>
    </xf>
    <xf numFmtId="184" fontId="37" fillId="0" borderId="0" applyFill="0" applyBorder="0">
      <alignment horizontal="center" vertical="center"/>
    </xf>
    <xf numFmtId="188" fontId="37" fillId="0" borderId="0" applyFill="0" applyBorder="0">
      <alignment horizontal="center" vertical="center"/>
    </xf>
    <xf numFmtId="188" fontId="37" fillId="0" borderId="0" applyFill="0" applyBorder="0">
      <alignment horizontal="center" vertical="center"/>
    </xf>
    <xf numFmtId="185" fontId="37" fillId="0" borderId="0" applyFill="0" applyBorder="0">
      <alignment horizontal="center" vertical="center"/>
    </xf>
    <xf numFmtId="189" fontId="37" fillId="0" borderId="0" applyFill="0" applyBorder="0">
      <alignment horizontal="center" vertical="center"/>
    </xf>
    <xf numFmtId="0" fontId="44" fillId="64" borderId="29" applyNumberFormat="0" applyAlignment="0" applyProtection="0"/>
    <xf numFmtId="0" fontId="25" fillId="16" borderId="10" applyNumberFormat="0" applyAlignment="0" applyProtection="0"/>
    <xf numFmtId="0" fontId="44" fillId="64" borderId="29" applyNumberFormat="0" applyAlignment="0" applyProtection="0"/>
    <xf numFmtId="0" fontId="44" fillId="64" borderId="29" applyNumberFormat="0" applyAlignment="0" applyProtection="0"/>
    <xf numFmtId="38" fontId="45" fillId="61" borderId="1" applyNumberFormat="0">
      <alignment horizontal="centerContinuous" wrapText="1"/>
    </xf>
    <xf numFmtId="38" fontId="45" fillId="65" borderId="1">
      <alignment horizontal="center"/>
      <protection locked="0"/>
    </xf>
    <xf numFmtId="0" fontId="46" fillId="0" borderId="0" applyFont="0" applyFill="0" applyBorder="0" applyAlignment="0" applyProtection="0">
      <alignment horizontal="right"/>
    </xf>
    <xf numFmtId="166" fontId="12" fillId="0" borderId="0" applyFont="0" applyFill="0" applyBorder="0" applyAlignment="0" applyProtection="0"/>
    <xf numFmtId="166" fontId="33" fillId="0" borderId="0" applyFont="0" applyFill="0" applyBorder="0" applyAlignment="0" applyProtection="0"/>
    <xf numFmtId="166" fontId="47"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8" fillId="0" borderId="0" applyFont="0" applyFill="0" applyBorder="0" applyAlignment="0" applyProtection="0"/>
    <xf numFmtId="166" fontId="4"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7" fillId="0" borderId="0" applyFont="0" applyFill="0" applyBorder="0" applyAlignment="0" applyProtection="0"/>
    <xf numFmtId="166" fontId="4" fillId="0" borderId="0" applyFont="0" applyFill="0" applyBorder="0" applyAlignment="0" applyProtection="0"/>
    <xf numFmtId="166" fontId="48"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8"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 fillId="0" borderId="0" applyFont="0" applyFill="0" applyBorder="0" applyAlignment="0" applyProtection="0"/>
    <xf numFmtId="166" fontId="48" fillId="0" borderId="0" applyFont="0" applyFill="0" applyBorder="0" applyAlignment="0" applyProtection="0"/>
    <xf numFmtId="166" fontId="37" fillId="0" borderId="0" applyFont="0" applyFill="0" applyBorder="0" applyAlignment="0" applyProtection="0"/>
    <xf numFmtId="166" fontId="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49" fillId="0" borderId="0" applyFont="0" applyFill="0" applyBorder="0" applyAlignment="0" applyProtection="0"/>
    <xf numFmtId="166" fontId="12" fillId="0" borderId="0" applyFont="0" applyFill="0" applyBorder="0" applyAlignment="0" applyProtection="0"/>
    <xf numFmtId="166" fontId="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47" fillId="0" borderId="0" applyFont="0" applyFill="0" applyBorder="0" applyAlignment="0" applyProtection="0"/>
    <xf numFmtId="0" fontId="50" fillId="0" borderId="0" applyFill="0" applyBorder="0">
      <alignment vertical="center"/>
    </xf>
    <xf numFmtId="0" fontId="51" fillId="0" borderId="0" applyFill="0" applyBorder="0">
      <alignment vertical="center"/>
    </xf>
    <xf numFmtId="49" fontId="52" fillId="0" borderId="0">
      <alignment horizontal="center"/>
    </xf>
    <xf numFmtId="168" fontId="12" fillId="0" borderId="0" applyFont="0" applyFill="0" applyBorder="0" applyAlignment="0" applyProtection="0"/>
    <xf numFmtId="0" fontId="46" fillId="0" borderId="0" applyFont="0" applyFill="0" applyBorder="0" applyAlignment="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6" fillId="0" borderId="0" applyFont="0" applyFill="0" applyBorder="0" applyAlignment="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6" fillId="0" borderId="0" applyFont="0" applyFill="0" applyBorder="0" applyAlignment="0" applyProtection="0">
      <alignment horizontal="right"/>
    </xf>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3"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33"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6" fillId="0" borderId="0" applyFont="0" applyFill="0" applyBorder="0" applyAlignment="0" applyProtection="0">
      <alignment horizontal="right"/>
    </xf>
    <xf numFmtId="165" fontId="3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alignment vertical="top"/>
    </xf>
    <xf numFmtId="165" fontId="3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alignment vertical="top"/>
    </xf>
    <xf numFmtId="165" fontId="12" fillId="0" borderId="0" applyFont="0" applyFill="0" applyBorder="0" applyAlignment="0" applyProtection="0">
      <alignment vertical="top"/>
    </xf>
    <xf numFmtId="165" fontId="12" fillId="0" borderId="0" applyFont="0" applyFill="0" applyBorder="0" applyAlignment="0" applyProtection="0">
      <alignment vertical="top"/>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37" fillId="0" borderId="0" applyFill="0" applyBorder="0">
      <alignment vertical="center"/>
    </xf>
    <xf numFmtId="181" fontId="37" fillId="0" borderId="0" applyFill="0" applyBorder="0">
      <alignment vertical="center"/>
    </xf>
    <xf numFmtId="198" fontId="12" fillId="0" borderId="0" applyFill="0" applyBorder="0"/>
    <xf numFmtId="14" fontId="12" fillId="0" borderId="0" applyFont="0" applyFill="0" applyBorder="0" applyAlignment="0">
      <alignment horizontal="center" vertical="center" wrapText="1"/>
    </xf>
    <xf numFmtId="0" fontId="46" fillId="0" borderId="0" applyFont="0" applyFill="0" applyBorder="0" applyAlignment="0" applyProtection="0"/>
    <xf numFmtId="182" fontId="37" fillId="0" borderId="0" applyFill="0" applyBorder="0">
      <alignment vertical="center"/>
    </xf>
    <xf numFmtId="182" fontId="37" fillId="0" borderId="0" applyFill="0" applyBorder="0">
      <alignment vertical="center"/>
    </xf>
    <xf numFmtId="166" fontId="12" fillId="0" borderId="0" applyFont="0" applyFill="0" applyBorder="0" applyAlignment="0" applyProtection="0"/>
    <xf numFmtId="0" fontId="46" fillId="0" borderId="30" applyNumberFormat="0" applyFon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90" fontId="36" fillId="0" borderId="24">
      <alignment horizontal="center" vertical="center"/>
      <protection locked="0"/>
    </xf>
    <xf numFmtId="191" fontId="36" fillId="0" borderId="24">
      <alignment horizontal="right" vertical="center"/>
      <protection locked="0"/>
    </xf>
    <xf numFmtId="192" fontId="36" fillId="0" borderId="24">
      <alignment horizontal="center" vertical="center"/>
      <protection locked="0"/>
    </xf>
    <xf numFmtId="193" fontId="36" fillId="0" borderId="24">
      <alignment horizontal="center" vertical="center"/>
      <protection locked="0"/>
    </xf>
    <xf numFmtId="194" fontId="36" fillId="0" borderId="24">
      <alignment horizontal="center" vertical="center"/>
      <protection locked="0"/>
    </xf>
    <xf numFmtId="0" fontId="36" fillId="0" borderId="24">
      <alignment vertical="center"/>
      <protection locked="0"/>
    </xf>
    <xf numFmtId="195" fontId="36" fillId="0" borderId="24">
      <alignment horizontal="right" vertical="center"/>
      <protection locked="0"/>
    </xf>
    <xf numFmtId="0" fontId="55" fillId="0" borderId="0" applyFill="0" applyBorder="0" applyProtection="0">
      <alignment horizontal="left"/>
    </xf>
    <xf numFmtId="190" fontId="36" fillId="0" borderId="0" applyFill="0" applyBorder="0">
      <alignment horizontal="center" vertical="center"/>
    </xf>
    <xf numFmtId="191" fontId="36" fillId="0" borderId="0" applyFill="0" applyBorder="0">
      <alignment horizontal="right" vertical="center"/>
    </xf>
    <xf numFmtId="192" fontId="36" fillId="0" borderId="0" applyFill="0" applyBorder="0">
      <alignment horizontal="center" vertical="center"/>
    </xf>
    <xf numFmtId="193" fontId="36" fillId="0" borderId="0" applyFill="0" applyBorder="0">
      <alignment horizontal="center" vertical="center"/>
    </xf>
    <xf numFmtId="194" fontId="36" fillId="0" borderId="0" applyFill="0" applyBorder="0">
      <alignment horizontal="center" vertical="center"/>
    </xf>
    <xf numFmtId="0" fontId="56" fillId="0" borderId="0" applyFill="0" applyBorder="0">
      <alignment horizontal="right" vertical="center"/>
    </xf>
    <xf numFmtId="195" fontId="36" fillId="0" borderId="0" applyFill="0" applyBorder="0">
      <alignment horizontal="right" vertical="center"/>
    </xf>
    <xf numFmtId="4" fontId="12" fillId="66" borderId="0"/>
    <xf numFmtId="0" fontId="57" fillId="45" borderId="0" applyNumberFormat="0" applyBorder="0" applyAlignment="0" applyProtection="0"/>
    <xf numFmtId="0" fontId="18" fillId="1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11" borderId="0" applyNumberFormat="0" applyBorder="0" applyAlignment="0" applyProtection="0"/>
    <xf numFmtId="0" fontId="18" fillId="11" borderId="0" applyNumberFormat="0" applyBorder="0" applyAlignment="0" applyProtection="0"/>
    <xf numFmtId="38" fontId="37" fillId="62" borderId="0" applyNumberFormat="0" applyBorder="0" applyAlignment="0" applyProtection="0"/>
    <xf numFmtId="0" fontId="46" fillId="0" borderId="0" applyFont="0" applyFill="0" applyBorder="0" applyAlignment="0" applyProtection="0">
      <alignment horizontal="right"/>
    </xf>
    <xf numFmtId="0" fontId="59" fillId="0" borderId="0" applyProtection="0">
      <alignment horizontal="right"/>
    </xf>
    <xf numFmtId="0" fontId="60" fillId="0" borderId="31" applyNumberFormat="0" applyAlignment="0" applyProtection="0">
      <alignment horizontal="left" vertical="center"/>
    </xf>
    <xf numFmtId="0" fontId="60" fillId="0" borderId="20">
      <alignment horizontal="left" vertical="center"/>
    </xf>
    <xf numFmtId="199" fontId="28" fillId="67" borderId="22" applyNumberFormat="0">
      <alignment horizontal="centerContinuous" vertical="center" wrapText="1"/>
    </xf>
    <xf numFmtId="0" fontId="28" fillId="0" borderId="0" applyFill="0" applyBorder="0">
      <alignment vertical="center"/>
    </xf>
    <xf numFmtId="0" fontId="61" fillId="0" borderId="32" applyNumberFormat="0" applyFill="0" applyAlignment="0" applyProtection="0"/>
    <xf numFmtId="0" fontId="28" fillId="0" borderId="0" applyFill="0" applyBorder="0">
      <alignment vertical="center"/>
    </xf>
    <xf numFmtId="0" fontId="61" fillId="0" borderId="32" applyNumberFormat="0" applyFill="0" applyAlignment="0" applyProtection="0"/>
    <xf numFmtId="0" fontId="15" fillId="0" borderId="4"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28" fillId="0" borderId="0" applyFill="0" applyBorder="0">
      <alignment vertical="center"/>
    </xf>
    <xf numFmtId="0" fontId="28" fillId="0" borderId="0" applyFill="0" applyBorder="0">
      <alignment vertical="center"/>
    </xf>
    <xf numFmtId="0" fontId="62" fillId="0" borderId="0" applyFill="0" applyBorder="0">
      <alignment vertical="center"/>
    </xf>
    <xf numFmtId="0" fontId="63" fillId="0" borderId="33" applyNumberFormat="0" applyFill="0" applyAlignment="0" applyProtection="0"/>
    <xf numFmtId="0" fontId="62" fillId="0" borderId="0" applyFill="0" applyBorder="0">
      <alignment vertical="center"/>
    </xf>
    <xf numFmtId="0" fontId="63" fillId="0" borderId="33" applyNumberFormat="0" applyFill="0" applyAlignment="0" applyProtection="0"/>
    <xf numFmtId="0" fontId="16" fillId="0" borderId="5"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4" fillId="0" borderId="0" applyFill="0" applyBorder="0">
      <alignment vertical="center"/>
    </xf>
    <xf numFmtId="0" fontId="62" fillId="0" borderId="0" applyFill="0" applyBorder="0">
      <alignment vertical="center"/>
    </xf>
    <xf numFmtId="0" fontId="62" fillId="0" borderId="0" applyFill="0" applyBorder="0">
      <alignment vertical="center"/>
    </xf>
    <xf numFmtId="0" fontId="65" fillId="0" borderId="0" applyFill="0" applyBorder="0">
      <alignment vertical="center"/>
    </xf>
    <xf numFmtId="0" fontId="45" fillId="0" borderId="0" applyFill="0" applyBorder="0">
      <alignment vertical="center"/>
    </xf>
    <xf numFmtId="0" fontId="66" fillId="0" borderId="34" applyNumberFormat="0" applyFill="0" applyAlignment="0" applyProtection="0"/>
    <xf numFmtId="0" fontId="45" fillId="0" borderId="0" applyFill="0" applyBorder="0">
      <alignment vertical="center"/>
    </xf>
    <xf numFmtId="0" fontId="66" fillId="0" borderId="34" applyNumberFormat="0" applyFill="0" applyAlignment="0" applyProtection="0"/>
    <xf numFmtId="0" fontId="17" fillId="0" borderId="6"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7" fillId="0" borderId="0" applyFill="0" applyBorder="0">
      <alignment vertical="center"/>
    </xf>
    <xf numFmtId="0" fontId="45" fillId="0" borderId="0" applyFill="0" applyBorder="0">
      <alignment vertical="center"/>
    </xf>
    <xf numFmtId="0" fontId="45" fillId="0" borderId="0" applyFill="0" applyBorder="0">
      <alignment vertical="center"/>
    </xf>
    <xf numFmtId="0" fontId="68" fillId="0" borderId="0" applyFill="0" applyBorder="0">
      <alignment vertical="center"/>
    </xf>
    <xf numFmtId="0" fontId="37" fillId="0" borderId="0" applyFill="0" applyBorder="0">
      <alignment vertical="center"/>
    </xf>
    <xf numFmtId="0" fontId="17" fillId="0" borderId="0" applyNumberFormat="0" applyFill="0" applyBorder="0" applyAlignment="0" applyProtection="0"/>
    <xf numFmtId="0" fontId="66" fillId="0" borderId="0" applyNumberFormat="0" applyFill="0" applyBorder="0" applyAlignment="0" applyProtection="0"/>
    <xf numFmtId="0" fontId="37" fillId="0" borderId="0" applyFill="0" applyBorder="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7" fillId="0" borderId="0" applyNumberFormat="0" applyFill="0" applyBorder="0" applyAlignment="0" applyProtection="0"/>
    <xf numFmtId="0" fontId="37" fillId="0" borderId="0" applyFill="0" applyBorder="0">
      <alignment vertical="center"/>
    </xf>
    <xf numFmtId="0" fontId="37" fillId="0" borderId="0" applyFill="0" applyBorder="0">
      <alignment vertical="center"/>
    </xf>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9" fillId="0" borderId="0" applyNumberFormat="0" applyFill="0" applyBorder="0" applyAlignment="0" applyProtection="0"/>
    <xf numFmtId="0" fontId="69" fillId="0" borderId="0" applyNumberFormat="0" applyFill="0" applyBorder="0" applyAlignment="0" applyProtection="0"/>
    <xf numFmtId="0" fontId="73" fillId="0" borderId="0" applyNumberFormat="0" applyFill="0" applyBorder="0" applyAlignment="0" applyProtection="0"/>
    <xf numFmtId="0" fontId="74" fillId="0" borderId="0" applyFill="0" applyBorder="0">
      <alignment horizontal="center" vertical="center"/>
      <protection locked="0"/>
    </xf>
    <xf numFmtId="0" fontId="74" fillId="0" borderId="0" applyFill="0" applyBorder="0">
      <alignment horizontal="center" vertical="center"/>
    </xf>
    <xf numFmtId="0" fontId="74" fillId="0" borderId="0" applyFill="0" applyBorder="0">
      <alignment horizontal="center" vertical="center"/>
      <protection locked="0"/>
    </xf>
    <xf numFmtId="0" fontId="74" fillId="0" borderId="0" applyFill="0" applyBorder="0">
      <alignment horizontal="center" vertical="center"/>
    </xf>
    <xf numFmtId="0" fontId="74" fillId="0" borderId="0" applyFill="0" applyBorder="0">
      <alignment horizontal="center" vertical="center"/>
    </xf>
    <xf numFmtId="0" fontId="74" fillId="0" borderId="0" applyFill="0" applyBorder="0">
      <alignment horizontal="center" vertical="center"/>
      <protection locked="0"/>
    </xf>
    <xf numFmtId="0" fontId="74" fillId="0" borderId="0" applyFill="0" applyBorder="0">
      <alignment horizontal="center" vertical="center"/>
      <protection locked="0"/>
    </xf>
    <xf numFmtId="0" fontId="74" fillId="0" borderId="0" applyFill="0" applyBorder="0">
      <alignment horizontal="center" vertical="center"/>
    </xf>
    <xf numFmtId="0" fontId="74" fillId="0" borderId="0" applyFill="0" applyBorder="0">
      <alignment horizontal="center" vertical="center"/>
    </xf>
    <xf numFmtId="0" fontId="74" fillId="0" borderId="0" applyFill="0" applyBorder="0">
      <alignment horizontal="center" vertical="center"/>
    </xf>
    <xf numFmtId="0" fontId="74" fillId="0" borderId="0" applyFill="0" applyBorder="0">
      <alignment horizontal="center" vertical="center"/>
      <protection locked="0"/>
    </xf>
    <xf numFmtId="0" fontId="75" fillId="0" borderId="0" applyFill="0" applyBorder="0">
      <alignment horizontal="left" vertical="center"/>
      <protection locked="0"/>
    </xf>
    <xf numFmtId="0" fontId="75" fillId="0" borderId="0" applyFill="0" applyBorder="0">
      <alignment vertical="center"/>
    </xf>
    <xf numFmtId="0" fontId="75"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6" fillId="0" borderId="0" applyFill="0" applyBorder="0">
      <alignment vertical="center"/>
    </xf>
    <xf numFmtId="0" fontId="75" fillId="0" borderId="0" applyFill="0" applyBorder="0">
      <alignment horizontal="left" vertical="center"/>
      <protection locked="0"/>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164" fontId="80" fillId="62" borderId="0" applyFont="0" applyBorder="0" applyAlignment="0"/>
    <xf numFmtId="200" fontId="80" fillId="62" borderId="0" applyFont="0" applyBorder="0" applyAlignment="0"/>
    <xf numFmtId="201" fontId="12" fillId="68" borderId="0" applyFont="0" applyBorder="0">
      <alignment horizontal="right"/>
    </xf>
    <xf numFmtId="10" fontId="37" fillId="68" borderId="22" applyNumberFormat="0" applyBorder="0" applyAlignment="0" applyProtection="0"/>
    <xf numFmtId="0" fontId="81" fillId="14" borderId="7" applyNumberFormat="0" applyAlignment="0" applyProtection="0"/>
    <xf numFmtId="0" fontId="21" fillId="14" borderId="7" applyNumberFormat="0" applyAlignment="0" applyProtection="0"/>
    <xf numFmtId="0" fontId="82" fillId="48" borderId="28" applyNumberFormat="0" applyAlignment="0" applyProtection="0"/>
    <xf numFmtId="0" fontId="82" fillId="48" borderId="28" applyNumberFormat="0" applyAlignment="0" applyProtection="0"/>
    <xf numFmtId="0" fontId="50" fillId="0" borderId="0" applyFill="0" applyBorder="0">
      <alignment vertical="center"/>
    </xf>
    <xf numFmtId="202" fontId="36" fillId="0" borderId="0" applyFill="0" applyBorder="0">
      <alignment horizontal="center" vertical="center"/>
    </xf>
    <xf numFmtId="191" fontId="36" fillId="0" borderId="0" applyFill="0" applyBorder="0">
      <alignment horizontal="right" vertical="center"/>
    </xf>
    <xf numFmtId="203" fontId="36" fillId="0" borderId="0" applyFill="0" applyBorder="0">
      <alignment horizontal="center" vertical="center"/>
    </xf>
    <xf numFmtId="204" fontId="36" fillId="0" borderId="0" applyFill="0" applyBorder="0">
      <alignment horizontal="center" vertical="center"/>
    </xf>
    <xf numFmtId="205" fontId="36" fillId="0" borderId="0" applyFill="0" applyBorder="0">
      <alignment horizontal="center" vertical="center"/>
    </xf>
    <xf numFmtId="195" fontId="36" fillId="0" borderId="0" applyFill="0" applyBorder="0">
      <alignment horizontal="right" vertical="center"/>
    </xf>
    <xf numFmtId="0" fontId="83" fillId="0" borderId="0" applyFill="0" applyBorder="0">
      <alignment vertical="center"/>
    </xf>
    <xf numFmtId="0" fontId="84" fillId="0" borderId="0" applyFill="0" applyBorder="0">
      <alignment vertical="center"/>
    </xf>
    <xf numFmtId="0" fontId="56" fillId="0" borderId="0" applyFill="0" applyBorder="0">
      <alignment vertical="center"/>
    </xf>
    <xf numFmtId="0" fontId="36" fillId="0" borderId="0" applyFill="0" applyBorder="0">
      <alignment vertical="center"/>
    </xf>
    <xf numFmtId="167" fontId="36" fillId="0" borderId="0" applyFill="0" applyBorder="0">
      <alignment horizontal="center" vertical="center"/>
    </xf>
    <xf numFmtId="177" fontId="36" fillId="0" borderId="0" applyFill="0" applyBorder="0">
      <alignment horizontal="center" vertical="center"/>
    </xf>
    <xf numFmtId="178" fontId="36" fillId="0" borderId="0" applyFill="0" applyBorder="0">
      <alignment horizontal="center" vertical="center"/>
    </xf>
    <xf numFmtId="37" fontId="36" fillId="0" borderId="0" applyFill="0" applyBorder="0">
      <alignment horizontal="center" vertical="center"/>
    </xf>
    <xf numFmtId="179" fontId="36" fillId="0" borderId="0" applyFill="0" applyBorder="0">
      <alignment horizontal="center" vertical="center"/>
    </xf>
    <xf numFmtId="0" fontId="36" fillId="0" borderId="0" applyFill="0" applyBorder="0">
      <alignment horizontal="center" vertical="center"/>
    </xf>
    <xf numFmtId="180" fontId="36" fillId="0" borderId="0" applyFill="0" applyBorder="0">
      <alignment horizontal="center" vertical="center"/>
    </xf>
    <xf numFmtId="0" fontId="85" fillId="0" borderId="0" applyFill="0" applyBorder="0">
      <alignment vertical="center"/>
    </xf>
    <xf numFmtId="164" fontId="12" fillId="67" borderId="0" applyFont="0" applyBorder="0" applyAlignment="0">
      <alignment horizontal="right"/>
      <protection locked="0"/>
    </xf>
    <xf numFmtId="164" fontId="12" fillId="69" borderId="0" applyFont="0" applyBorder="0" applyAlignment="0">
      <alignment horizontal="right"/>
      <protection locked="0"/>
    </xf>
    <xf numFmtId="10" fontId="12" fillId="69" borderId="0" applyFont="0" applyBorder="0">
      <alignment horizontal="right"/>
      <protection locked="0"/>
    </xf>
    <xf numFmtId="164" fontId="12" fillId="67" borderId="0" applyFont="0" applyBorder="0" applyAlignment="0">
      <alignment horizontal="right"/>
      <protection locked="0"/>
    </xf>
    <xf numFmtId="3" fontId="12" fillId="70" borderId="0" applyFont="0" applyBorder="0">
      <protection locked="0"/>
    </xf>
    <xf numFmtId="10" fontId="80" fillId="70" borderId="0" applyBorder="0" applyAlignment="0">
      <protection locked="0"/>
    </xf>
    <xf numFmtId="206" fontId="12" fillId="71" borderId="0" applyFont="0" applyBorder="0">
      <alignment horizontal="right"/>
      <protection locked="0"/>
    </xf>
    <xf numFmtId="10" fontId="28" fillId="71" borderId="0" applyFont="0" applyBorder="0" applyAlignment="0">
      <alignment horizontal="left"/>
      <protection locked="0"/>
    </xf>
    <xf numFmtId="164" fontId="12" fillId="68" borderId="0" applyFont="0" applyBorder="0">
      <alignment horizontal="right"/>
      <protection locked="0"/>
    </xf>
    <xf numFmtId="9" fontId="28" fillId="68" borderId="0" applyFont="0" applyBorder="0">
      <alignment horizontal="right"/>
      <protection locked="0"/>
    </xf>
    <xf numFmtId="207" fontId="86" fillId="0" borderId="0" applyNumberFormat="0" applyFill="0" applyBorder="0" applyAlignment="0"/>
    <xf numFmtId="200" fontId="87" fillId="72" borderId="0" applyBorder="0" applyAlignment="0"/>
    <xf numFmtId="38" fontId="37" fillId="61" borderId="0">
      <alignment vertical="top"/>
    </xf>
    <xf numFmtId="38" fontId="37" fillId="65" borderId="35">
      <alignment wrapText="1"/>
      <protection locked="0"/>
    </xf>
    <xf numFmtId="0" fontId="88" fillId="0" borderId="36" applyNumberFormat="0" applyFill="0" applyAlignment="0" applyProtection="0"/>
    <xf numFmtId="0" fontId="24" fillId="0" borderId="9" applyNumberFormat="0" applyFill="0" applyAlignment="0" applyProtection="0"/>
    <xf numFmtId="0" fontId="88" fillId="0" borderId="36" applyNumberFormat="0" applyFill="0" applyAlignment="0" applyProtection="0"/>
    <xf numFmtId="0" fontId="88" fillId="0" borderId="36" applyNumberFormat="0" applyFill="0" applyAlignment="0" applyProtection="0"/>
    <xf numFmtId="201" fontId="80" fillId="62" borderId="3" applyFont="0" applyBorder="0" applyAlignment="0"/>
    <xf numFmtId="200" fontId="62" fillId="62" borderId="0" applyFont="0" applyBorder="0" applyAlignment="0"/>
    <xf numFmtId="0" fontId="45" fillId="0" borderId="22" applyFill="0">
      <alignment horizontal="center" vertical="center"/>
    </xf>
    <xf numFmtId="0" fontId="45" fillId="0" borderId="22" applyFill="0">
      <alignment horizontal="center" vertical="center"/>
    </xf>
    <xf numFmtId="0" fontId="45" fillId="0" borderId="22" applyFill="0">
      <alignment horizontal="center" vertical="center"/>
    </xf>
    <xf numFmtId="0" fontId="45" fillId="0" borderId="22" applyFill="0">
      <alignment horizontal="center" vertical="center"/>
    </xf>
    <xf numFmtId="0" fontId="45" fillId="0" borderId="22" applyFill="0">
      <alignment horizontal="center" vertical="center"/>
    </xf>
    <xf numFmtId="0" fontId="37" fillId="0" borderId="22" applyFill="0">
      <alignment horizontal="center" vertical="center"/>
    </xf>
    <xf numFmtId="0" fontId="37" fillId="0" borderId="22" applyFill="0">
      <alignment horizontal="center" vertical="center"/>
    </xf>
    <xf numFmtId="0" fontId="37" fillId="0" borderId="22" applyFill="0">
      <alignment horizontal="center" vertical="center"/>
    </xf>
    <xf numFmtId="0" fontId="37" fillId="0" borderId="22" applyFill="0">
      <alignment horizontal="center" vertical="center"/>
    </xf>
    <xf numFmtId="0" fontId="37" fillId="0" borderId="22" applyFill="0">
      <alignment horizontal="center" vertical="center"/>
    </xf>
    <xf numFmtId="188" fontId="37" fillId="0" borderId="22" applyFill="0">
      <alignment horizontal="center" vertical="center"/>
    </xf>
    <xf numFmtId="208" fontId="37" fillId="0" borderId="22" applyFill="0">
      <alignment horizontal="center" vertical="center"/>
    </xf>
    <xf numFmtId="208" fontId="37" fillId="0" borderId="22" applyFill="0">
      <alignment horizontal="center" vertical="center"/>
    </xf>
    <xf numFmtId="208" fontId="37" fillId="0" borderId="22" applyFill="0">
      <alignment horizontal="center" vertical="center"/>
    </xf>
    <xf numFmtId="208" fontId="37" fillId="0" borderId="22" applyFill="0">
      <alignment horizontal="center" vertical="center"/>
    </xf>
    <xf numFmtId="188" fontId="37" fillId="0" borderId="22" applyFill="0">
      <alignment horizontal="center" vertical="center"/>
    </xf>
    <xf numFmtId="0" fontId="36" fillId="0" borderId="37" applyFill="0">
      <alignment horizontal="center" vertical="center"/>
    </xf>
    <xf numFmtId="0" fontId="36" fillId="0" borderId="37" applyFill="0">
      <alignment horizontal="center" vertical="center"/>
    </xf>
    <xf numFmtId="0" fontId="56" fillId="0" borderId="37" applyFill="0">
      <alignment horizontal="center" vertical="center"/>
    </xf>
    <xf numFmtId="0" fontId="56" fillId="0" borderId="37" applyFill="0">
      <alignment horizontal="center" vertical="center"/>
    </xf>
    <xf numFmtId="209" fontId="36" fillId="0" borderId="37" applyFill="0">
      <alignment horizontal="center" vertical="center"/>
    </xf>
    <xf numFmtId="209" fontId="36" fillId="0" borderId="37" applyFill="0">
      <alignment horizontal="center" vertical="center"/>
    </xf>
    <xf numFmtId="37" fontId="89" fillId="0" borderId="37" applyFill="0">
      <alignment horizontal="center" vertical="center"/>
    </xf>
    <xf numFmtId="37" fontId="89" fillId="0" borderId="37" applyFill="0">
      <alignment horizontal="center" vertical="center"/>
    </xf>
    <xf numFmtId="167" fontId="36" fillId="0" borderId="0" applyFill="0" applyBorder="0">
      <alignment horizontal="center" vertical="center"/>
    </xf>
    <xf numFmtId="177" fontId="36" fillId="0" borderId="0" applyFill="0" applyBorder="0">
      <alignment horizontal="center" vertical="center"/>
    </xf>
    <xf numFmtId="178" fontId="36" fillId="0" borderId="0" applyFill="0" applyBorder="0">
      <alignment horizontal="center" vertical="center"/>
    </xf>
    <xf numFmtId="37" fontId="36" fillId="0" borderId="0" applyFill="0" applyBorder="0">
      <alignment horizontal="center" vertical="center"/>
    </xf>
    <xf numFmtId="179" fontId="36" fillId="0" borderId="0" applyFill="0" applyBorder="0">
      <alignment horizontal="center" vertical="center"/>
    </xf>
    <xf numFmtId="0" fontId="36" fillId="0" borderId="0" applyFill="0" applyBorder="0">
      <alignment horizontal="center" vertical="center"/>
    </xf>
    <xf numFmtId="180" fontId="36" fillId="0" borderId="0" applyFill="0" applyBorder="0">
      <alignment horizontal="center" vertical="center"/>
    </xf>
    <xf numFmtId="0" fontId="60" fillId="0" borderId="0" applyFill="0" applyBorder="0">
      <alignment horizontal="lef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90" fillId="0" borderId="0" applyFill="0" applyBorder="0">
      <alignment vertical="center"/>
    </xf>
    <xf numFmtId="0" fontId="60" fillId="0" borderId="0" applyFill="0" applyBorder="0">
      <alignment horizontal="left" vertical="center"/>
    </xf>
    <xf numFmtId="0" fontId="46" fillId="0" borderId="0" applyFont="0" applyFill="0" applyBorder="0" applyAlignment="0" applyProtection="0">
      <alignment horizontal="right"/>
    </xf>
    <xf numFmtId="183" fontId="37" fillId="0" borderId="0" applyFill="0" applyBorder="0">
      <alignment vertical="center"/>
    </xf>
    <xf numFmtId="183" fontId="37" fillId="0" borderId="0" applyFill="0" applyBorder="0">
      <alignment vertical="center"/>
    </xf>
    <xf numFmtId="0" fontId="91" fillId="73" borderId="0" applyNumberFormat="0" applyBorder="0" applyAlignment="0" applyProtection="0"/>
    <xf numFmtId="0" fontId="20" fillId="1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37" fontId="92" fillId="0" borderId="0"/>
    <xf numFmtId="210" fontId="93" fillId="0" borderId="35">
      <alignment horizontal="right"/>
      <protection locked="0"/>
    </xf>
    <xf numFmtId="211" fontId="94" fillId="0" borderId="0"/>
    <xf numFmtId="0" fontId="4" fillId="0" borderId="0"/>
    <xf numFmtId="0" fontId="47" fillId="0" borderId="0"/>
    <xf numFmtId="0" fontId="47" fillId="0" borderId="0"/>
    <xf numFmtId="0" fontId="47" fillId="0" borderId="0"/>
    <xf numFmtId="0" fontId="47" fillId="0" borderId="0"/>
    <xf numFmtId="0" fontId="47" fillId="0" borderId="0"/>
    <xf numFmtId="0" fontId="12" fillId="0" borderId="0" applyNumberFormat="0" applyFont="0" applyFill="0" applyBorder="0" applyProtection="0">
      <alignment vertical="top"/>
    </xf>
    <xf numFmtId="0" fontId="47" fillId="0" borderId="0"/>
    <xf numFmtId="0" fontId="95" fillId="0" borderId="0"/>
    <xf numFmtId="0" fontId="47" fillId="0" borderId="0"/>
    <xf numFmtId="0" fontId="47" fillId="0" borderId="0"/>
    <xf numFmtId="0" fontId="4" fillId="0" borderId="0"/>
    <xf numFmtId="0" fontId="12" fillId="0" borderId="0" applyNumberFormat="0" applyFont="0" applyFill="0" applyBorder="0" applyProtection="0">
      <alignment vertical="top"/>
    </xf>
    <xf numFmtId="0" fontId="4" fillId="0" borderId="0"/>
    <xf numFmtId="0" fontId="4" fillId="0" borderId="0"/>
    <xf numFmtId="0" fontId="33" fillId="0" borderId="0"/>
    <xf numFmtId="0" fontId="12" fillId="0" borderId="0"/>
    <xf numFmtId="0" fontId="12" fillId="0" borderId="0"/>
    <xf numFmtId="0" fontId="4" fillId="0" borderId="0"/>
    <xf numFmtId="0" fontId="12" fillId="0" borderId="0" applyFill="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pplyNumberFormat="0" applyFont="0" applyFill="0" applyBorder="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12" fillId="0" borderId="0" applyNumberFormat="0" applyFont="0" applyFill="0" applyBorder="0" applyProtection="0">
      <alignment vertical="top"/>
    </xf>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applyNumberFormat="0" applyFont="0" applyFill="0" applyBorder="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7" fillId="0" borderId="0"/>
    <xf numFmtId="0" fontId="37" fillId="0" borderId="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96"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2" fillId="0" borderId="0"/>
    <xf numFmtId="0" fontId="12" fillId="0" borderId="0"/>
    <xf numFmtId="0" fontId="97" fillId="0" borderId="0"/>
    <xf numFmtId="0" fontId="4" fillId="0" borderId="0"/>
    <xf numFmtId="0" fontId="12" fillId="0" borderId="0"/>
    <xf numFmtId="0" fontId="4" fillId="0" borderId="0"/>
    <xf numFmtId="0" fontId="12" fillId="0" borderId="0"/>
    <xf numFmtId="0" fontId="12" fillId="0" borderId="0"/>
    <xf numFmtId="0" fontId="97" fillId="0" borderId="0"/>
    <xf numFmtId="0" fontId="12" fillId="0" borderId="0"/>
    <xf numFmtId="0" fontId="47" fillId="0" borderId="0"/>
    <xf numFmtId="0" fontId="49"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47" fillId="0" borderId="0"/>
    <xf numFmtId="0" fontId="47" fillId="0" borderId="0"/>
    <xf numFmtId="0" fontId="47"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47"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97" fillId="0" borderId="0"/>
    <xf numFmtId="0" fontId="97" fillId="0" borderId="0"/>
    <xf numFmtId="0" fontId="97" fillId="0" borderId="0"/>
    <xf numFmtId="0" fontId="47" fillId="0" borderId="0"/>
    <xf numFmtId="0" fontId="4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7" fillId="0" borderId="0"/>
    <xf numFmtId="0" fontId="12" fillId="0" borderId="0"/>
    <xf numFmtId="0" fontId="12" fillId="0" borderId="0"/>
    <xf numFmtId="0" fontId="33" fillId="0" borderId="0"/>
    <xf numFmtId="0" fontId="47" fillId="0" borderId="0"/>
    <xf numFmtId="0" fontId="12" fillId="0" borderId="0"/>
    <xf numFmtId="0" fontId="12" fillId="0" borderId="0"/>
    <xf numFmtId="0" fontId="12" fillId="0" borderId="0"/>
    <xf numFmtId="0" fontId="95" fillId="0" borderId="0"/>
    <xf numFmtId="0" fontId="12" fillId="0" borderId="0"/>
    <xf numFmtId="0" fontId="12"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53" fillId="0" borderId="0"/>
    <xf numFmtId="0" fontId="12" fillId="0" borderId="0"/>
    <xf numFmtId="0" fontId="48" fillId="0" borderId="0"/>
    <xf numFmtId="0" fontId="12" fillId="0" borderId="0"/>
    <xf numFmtId="0" fontId="48" fillId="0" borderId="0"/>
    <xf numFmtId="0" fontId="12" fillId="0" borderId="0"/>
    <xf numFmtId="0" fontId="33" fillId="0" borderId="0"/>
    <xf numFmtId="0" fontId="53" fillId="0" borderId="0"/>
    <xf numFmtId="0" fontId="12" fillId="0" borderId="0"/>
    <xf numFmtId="0" fontId="48"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33" fillId="0" borderId="0"/>
    <xf numFmtId="0" fontId="12"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7" fillId="0" borderId="0"/>
    <xf numFmtId="0" fontId="48" fillId="0" borderId="0"/>
    <xf numFmtId="0" fontId="33" fillId="0" borderId="0"/>
    <xf numFmtId="0" fontId="4" fillId="0" borderId="0"/>
    <xf numFmtId="0" fontId="33" fillId="0" borderId="0"/>
    <xf numFmtId="0" fontId="98" fillId="0" borderId="0"/>
    <xf numFmtId="0" fontId="4" fillId="0" borderId="0"/>
    <xf numFmtId="0" fontId="33" fillId="0" borderId="0"/>
    <xf numFmtId="0" fontId="4" fillId="0" borderId="0"/>
    <xf numFmtId="0" fontId="4" fillId="0" borderId="0"/>
    <xf numFmtId="0" fontId="4" fillId="0" borderId="0"/>
    <xf numFmtId="0" fontId="4" fillId="0" borderId="0"/>
    <xf numFmtId="0" fontId="33" fillId="0" borderId="0"/>
    <xf numFmtId="0" fontId="12"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12" fillId="0" borderId="0" applyNumberFormat="0" applyFont="0" applyFill="0" applyBorder="0" applyProtection="0">
      <alignment vertical="top"/>
    </xf>
    <xf numFmtId="0" fontId="4" fillId="0" borderId="0"/>
    <xf numFmtId="0" fontId="12" fillId="0" borderId="0" applyNumberFormat="0" applyFont="0" applyFill="0" applyBorder="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7" fillId="0" borderId="0"/>
    <xf numFmtId="0" fontId="12"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7" fillId="0" borderId="0"/>
    <xf numFmtId="0" fontId="4" fillId="0" borderId="0"/>
    <xf numFmtId="0" fontId="4" fillId="0" borderId="0"/>
    <xf numFmtId="0" fontId="4" fillId="0" borderId="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3" fillId="0" borderId="0"/>
    <xf numFmtId="0" fontId="47"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12" fillId="0" borderId="0"/>
    <xf numFmtId="0" fontId="99" fillId="0" borderId="0"/>
    <xf numFmtId="0" fontId="47" fillId="0" borderId="0"/>
    <xf numFmtId="0" fontId="4" fillId="0" borderId="0"/>
    <xf numFmtId="0" fontId="47" fillId="0" borderId="0"/>
    <xf numFmtId="0" fontId="47" fillId="0" borderId="0"/>
    <xf numFmtId="0" fontId="47" fillId="0" borderId="0"/>
    <xf numFmtId="0" fontId="12" fillId="0" borderId="0"/>
    <xf numFmtId="0" fontId="12" fillId="0" borderId="0"/>
    <xf numFmtId="0" fontId="12" fillId="0" borderId="0"/>
    <xf numFmtId="0" fontId="95" fillId="0" borderId="0"/>
    <xf numFmtId="0" fontId="37" fillId="0" borderId="0" applyFill="0" applyBorder="0">
      <alignment vertical="center"/>
    </xf>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95" fillId="0" borderId="0"/>
    <xf numFmtId="0" fontId="4" fillId="0" borderId="0"/>
    <xf numFmtId="0" fontId="4" fillId="0" borderId="0"/>
    <xf numFmtId="0" fontId="4" fillId="0" borderId="0"/>
    <xf numFmtId="0" fontId="4" fillId="0" borderId="0"/>
    <xf numFmtId="0" fontId="12" fillId="0" borderId="0" applyNumberFormat="0" applyFont="0" applyFill="0" applyBorder="0" applyProtection="0">
      <alignment vertical="top"/>
    </xf>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100" fillId="0" borderId="0" applyFill="0" applyBorder="0">
      <alignment vertical="center"/>
    </xf>
    <xf numFmtId="0" fontId="100" fillId="0" borderId="0" applyFill="0" applyBorder="0">
      <alignment vertical="center"/>
    </xf>
    <xf numFmtId="0" fontId="4" fillId="0" borderId="0"/>
    <xf numFmtId="0" fontId="47" fillId="0" borderId="0"/>
    <xf numFmtId="0" fontId="4" fillId="0" borderId="0"/>
    <xf numFmtId="0" fontId="12" fillId="0" borderId="0"/>
    <xf numFmtId="0" fontId="4" fillId="0" borderId="0"/>
    <xf numFmtId="0" fontId="4" fillId="0" borderId="0"/>
    <xf numFmtId="0" fontId="12" fillId="0" borderId="0"/>
    <xf numFmtId="0" fontId="47" fillId="0" borderId="0"/>
    <xf numFmtId="0" fontId="47" fillId="0" borderId="0"/>
    <xf numFmtId="0" fontId="47" fillId="0" borderId="0"/>
    <xf numFmtId="0" fontId="33" fillId="0" borderId="0"/>
    <xf numFmtId="0" fontId="47" fillId="0" borderId="0"/>
    <xf numFmtId="0" fontId="47" fillId="0" borderId="0"/>
    <xf numFmtId="0" fontId="47" fillId="0" borderId="0"/>
    <xf numFmtId="0" fontId="12" fillId="0" borderId="0"/>
    <xf numFmtId="0" fontId="95" fillId="0" borderId="0"/>
    <xf numFmtId="0" fontId="47" fillId="0" borderId="0"/>
    <xf numFmtId="0" fontId="4" fillId="0" borderId="0"/>
    <xf numFmtId="0" fontId="47" fillId="0" borderId="0"/>
    <xf numFmtId="0" fontId="4" fillId="0" borderId="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12" fillId="17" borderId="11" applyNumberFormat="0" applyFont="0" applyAlignment="0" applyProtection="0"/>
    <xf numFmtId="0" fontId="47" fillId="17" borderId="11" applyNumberFormat="0" applyFont="0" applyAlignment="0" applyProtection="0"/>
    <xf numFmtId="0" fontId="4" fillId="17" borderId="11" applyNumberFormat="0" applyFont="0" applyAlignment="0" applyProtection="0"/>
    <xf numFmtId="0" fontId="12" fillId="74" borderId="38" applyNumberFormat="0" applyFont="0" applyAlignment="0" applyProtection="0"/>
    <xf numFmtId="0" fontId="33"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33" fillId="74" borderId="38" applyNumberFormat="0" applyFont="0" applyAlignment="0" applyProtection="0"/>
    <xf numFmtId="0" fontId="12" fillId="74" borderId="38"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12" fillId="74" borderId="38" applyNumberFormat="0" applyFont="0" applyAlignment="0" applyProtection="0"/>
    <xf numFmtId="0" fontId="12" fillId="74" borderId="38" applyNumberFormat="0" applyFont="0" applyAlignment="0" applyProtection="0"/>
    <xf numFmtId="0" fontId="12" fillId="17" borderId="11" applyNumberFormat="0" applyFont="0" applyAlignment="0" applyProtection="0"/>
    <xf numFmtId="0" fontId="48" fillId="17" borderId="11" applyNumberFormat="0" applyFont="0" applyAlignment="0" applyProtection="0"/>
    <xf numFmtId="0" fontId="47"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12" fillId="74" borderId="38" applyNumberFormat="0" applyFont="0" applyAlignment="0" applyProtection="0"/>
    <xf numFmtId="0" fontId="12" fillId="17" borderId="11" applyNumberFormat="0" applyFont="0" applyAlignment="0" applyProtection="0"/>
    <xf numFmtId="0" fontId="33" fillId="74" borderId="38" applyNumberFormat="0" applyFont="0" applyAlignment="0" applyProtection="0"/>
    <xf numFmtId="0" fontId="48" fillId="74" borderId="38" applyNumberFormat="0" applyFont="0" applyAlignment="0" applyProtection="0"/>
    <xf numFmtId="0" fontId="33" fillId="74" borderId="38" applyNumberFormat="0" applyFont="0" applyAlignment="0" applyProtection="0"/>
    <xf numFmtId="0" fontId="33" fillId="74" borderId="38"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12"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0" fontId="4" fillId="17" borderId="11" applyNumberFormat="0" applyFont="0" applyAlignment="0" applyProtection="0"/>
    <xf numFmtId="212" fontId="37" fillId="61" borderId="0"/>
    <xf numFmtId="212" fontId="37" fillId="65" borderId="35"/>
    <xf numFmtId="212" fontId="45" fillId="61" borderId="39"/>
    <xf numFmtId="184" fontId="37" fillId="0" borderId="0" applyFill="0" applyBorder="0">
      <alignment vertical="center"/>
    </xf>
    <xf numFmtId="184" fontId="37" fillId="0" borderId="0" applyFill="0" applyBorder="0">
      <alignment vertical="center"/>
    </xf>
    <xf numFmtId="213" fontId="86" fillId="0" borderId="0" applyBorder="0" applyAlignment="0">
      <protection locked="0"/>
    </xf>
    <xf numFmtId="0" fontId="101" fillId="63" borderId="40" applyNumberFormat="0" applyAlignment="0" applyProtection="0"/>
    <xf numFmtId="0" fontId="22" fillId="15" borderId="8" applyNumberFormat="0" applyAlignment="0" applyProtection="0"/>
    <xf numFmtId="0" fontId="101" fillId="63" borderId="40" applyNumberFormat="0" applyAlignment="0" applyProtection="0"/>
    <xf numFmtId="0" fontId="101" fillId="63" borderId="40" applyNumberFormat="0" applyAlignment="0" applyProtection="0"/>
    <xf numFmtId="40" fontId="102" fillId="61" borderId="0">
      <alignment horizontal="right"/>
    </xf>
    <xf numFmtId="214" fontId="48" fillId="75" borderId="0">
      <alignment horizontal="right"/>
    </xf>
    <xf numFmtId="0" fontId="103" fillId="61" borderId="0">
      <alignment horizontal="right"/>
    </xf>
    <xf numFmtId="0" fontId="104" fillId="0" borderId="0" applyFill="0" applyBorder="0">
      <alignment vertical="center"/>
    </xf>
    <xf numFmtId="190" fontId="89" fillId="0" borderId="0" applyFill="0" applyBorder="0">
      <alignment horizontal="center" vertical="center"/>
    </xf>
    <xf numFmtId="191" fontId="89" fillId="0" borderId="0" applyFill="0" applyBorder="0">
      <alignment horizontal="right" vertical="center"/>
    </xf>
    <xf numFmtId="192" fontId="89" fillId="0" borderId="0" applyFill="0" applyBorder="0">
      <alignment horizontal="center" vertical="center"/>
    </xf>
    <xf numFmtId="193" fontId="89" fillId="0" borderId="0" applyFill="0" applyBorder="0">
      <alignment horizontal="center" vertical="center"/>
    </xf>
    <xf numFmtId="194" fontId="89" fillId="0" borderId="0" applyFill="0" applyBorder="0">
      <alignment horizontal="center" vertical="center"/>
    </xf>
    <xf numFmtId="0" fontId="105" fillId="0" borderId="0" applyFill="0" applyBorder="0">
      <alignment horizontal="right" vertical="center"/>
    </xf>
    <xf numFmtId="195" fontId="89" fillId="0" borderId="0" applyFill="0" applyBorder="0">
      <alignment horizontal="right" vertical="center"/>
    </xf>
    <xf numFmtId="0" fontId="106" fillId="0" borderId="0" applyFill="0" applyBorder="0">
      <alignment vertical="center"/>
    </xf>
    <xf numFmtId="0" fontId="107" fillId="0" borderId="0" applyFill="0" applyBorder="0">
      <alignment vertical="center"/>
    </xf>
    <xf numFmtId="0" fontId="105" fillId="0" borderId="0" applyFill="0" applyBorder="0">
      <alignment vertical="center"/>
    </xf>
    <xf numFmtId="0" fontId="89" fillId="0" borderId="0" applyFill="0" applyBorder="0">
      <alignment vertical="center"/>
    </xf>
    <xf numFmtId="0" fontId="108" fillId="61" borderId="3"/>
    <xf numFmtId="167" fontId="89" fillId="0" borderId="0" applyFill="0" applyBorder="0">
      <alignment horizontal="center" vertical="center"/>
    </xf>
    <xf numFmtId="177" fontId="89" fillId="0" borderId="0" applyFill="0" applyBorder="0">
      <alignment horizontal="center" vertical="center"/>
    </xf>
    <xf numFmtId="178" fontId="89" fillId="0" borderId="0" applyFill="0" applyBorder="0">
      <alignment horizontal="center" vertical="center"/>
    </xf>
    <xf numFmtId="37" fontId="89" fillId="0" borderId="0" applyFill="0" applyBorder="0">
      <alignment horizontal="center" vertical="center"/>
    </xf>
    <xf numFmtId="179" fontId="89" fillId="0" borderId="0" applyFill="0" applyBorder="0">
      <alignment horizontal="center" vertical="center"/>
    </xf>
    <xf numFmtId="0" fontId="89" fillId="0" borderId="0" applyFill="0" applyBorder="0">
      <alignment horizontal="center" vertical="center"/>
    </xf>
    <xf numFmtId="180" fontId="89" fillId="0" borderId="0" applyFill="0" applyBorder="0">
      <alignment horizontal="center" vertical="center"/>
    </xf>
    <xf numFmtId="0" fontId="108" fillId="0" borderId="0" applyBorder="0">
      <alignment horizontal="centerContinuous"/>
    </xf>
    <xf numFmtId="0" fontId="109" fillId="0" borderId="0" applyBorder="0">
      <alignment horizontal="centerContinuous"/>
    </xf>
    <xf numFmtId="0" fontId="110" fillId="0" borderId="0" applyFill="0" applyBorder="0">
      <alignment vertical="center"/>
    </xf>
    <xf numFmtId="1" fontId="111" fillId="0" borderId="0" applyProtection="0">
      <alignment horizontal="right" vertical="center"/>
    </xf>
    <xf numFmtId="10"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9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7" fillId="65" borderId="35" applyAlignment="0">
      <protection locked="0"/>
    </xf>
    <xf numFmtId="185" fontId="37" fillId="0" borderId="0" applyFill="0" applyBorder="0">
      <alignment vertical="center"/>
    </xf>
    <xf numFmtId="185" fontId="37"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181" fontId="43" fillId="0" borderId="0" applyFill="0" applyBorder="0">
      <alignment horizontal="right" vertical="center"/>
    </xf>
    <xf numFmtId="181" fontId="37" fillId="0" borderId="0" applyFill="0" applyBorder="0">
      <alignment vertical="center"/>
    </xf>
    <xf numFmtId="181" fontId="37" fillId="0" borderId="0" applyFill="0" applyBorder="0">
      <alignment vertical="center"/>
    </xf>
    <xf numFmtId="181" fontId="37" fillId="0" borderId="0" applyFill="0" applyBorder="0">
      <alignment vertical="center"/>
    </xf>
    <xf numFmtId="181" fontId="112" fillId="0" borderId="0" applyFill="0" applyBorder="0">
      <alignment horizontal="right" vertical="center"/>
    </xf>
    <xf numFmtId="196" fontId="43" fillId="0" borderId="0" applyFill="0" applyBorder="0">
      <alignment horizontal="right" vertical="center"/>
    </xf>
    <xf numFmtId="182" fontId="37" fillId="0" borderId="0" applyFill="0" applyBorder="0">
      <alignment vertical="center"/>
    </xf>
    <xf numFmtId="182" fontId="37" fillId="0" borderId="0" applyFill="0" applyBorder="0">
      <alignment vertical="center"/>
    </xf>
    <xf numFmtId="182" fontId="37" fillId="0" borderId="0" applyFill="0" applyBorder="0">
      <alignment vertical="center"/>
    </xf>
    <xf numFmtId="215" fontId="112" fillId="0" borderId="0" applyFill="0" applyBorder="0">
      <alignment horizontal="right" vertical="center"/>
    </xf>
    <xf numFmtId="0" fontId="113" fillId="0" borderId="0" applyFill="0" applyBorder="0">
      <alignment vertical="center"/>
    </xf>
    <xf numFmtId="0" fontId="28" fillId="0" borderId="0" applyFill="0" applyBorder="0">
      <alignment vertical="center"/>
    </xf>
    <xf numFmtId="0" fontId="28" fillId="0" borderId="0" applyFill="0" applyBorder="0">
      <alignment vertical="center"/>
    </xf>
    <xf numFmtId="0" fontId="28" fillId="0" borderId="0" applyFill="0" applyBorder="0">
      <alignment vertical="center"/>
    </xf>
    <xf numFmtId="0" fontId="114" fillId="0" borderId="0" applyFill="0" applyBorder="0">
      <alignment vertical="center"/>
    </xf>
    <xf numFmtId="0" fontId="115" fillId="0" borderId="0" applyFill="0" applyBorder="0">
      <alignment vertical="center"/>
    </xf>
    <xf numFmtId="0" fontId="62" fillId="0" borderId="0" applyFill="0" applyBorder="0">
      <alignment vertical="center"/>
    </xf>
    <xf numFmtId="0" fontId="62" fillId="0" borderId="0" applyFill="0" applyBorder="0">
      <alignment vertical="center"/>
    </xf>
    <xf numFmtId="0" fontId="62" fillId="0" borderId="0" applyFill="0" applyBorder="0">
      <alignment vertical="center"/>
    </xf>
    <xf numFmtId="0" fontId="116" fillId="0" borderId="0" applyFill="0" applyBorder="0">
      <alignment vertical="center"/>
    </xf>
    <xf numFmtId="0" fontId="117"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118" fillId="0" borderId="0" applyFill="0" applyBorder="0">
      <alignment vertical="center"/>
    </xf>
    <xf numFmtId="0" fontId="43"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112" fillId="0" borderId="0" applyFill="0" applyBorder="0">
      <alignment vertical="center"/>
    </xf>
    <xf numFmtId="0" fontId="74" fillId="0" borderId="0" applyFill="0" applyBorder="0">
      <alignment horizontal="center" vertical="center"/>
      <protection locked="0"/>
    </xf>
    <xf numFmtId="0" fontId="74" fillId="0" borderId="0" applyFill="0" applyBorder="0">
      <alignment horizontal="center" vertical="center"/>
    </xf>
    <xf numFmtId="0" fontId="74" fillId="0" borderId="0" applyFill="0" applyBorder="0">
      <alignment horizontal="center" vertical="center"/>
    </xf>
    <xf numFmtId="0" fontId="74" fillId="0" borderId="0" applyFill="0" applyBorder="0">
      <alignment horizontal="center" vertical="center"/>
      <protection locked="0"/>
    </xf>
    <xf numFmtId="0" fontId="74" fillId="0" borderId="0" applyFill="0" applyBorder="0">
      <alignment horizontal="center" vertical="center"/>
      <protection locked="0"/>
    </xf>
    <xf numFmtId="0" fontId="74" fillId="0" borderId="0" applyFill="0" applyBorder="0">
      <alignment horizontal="center" vertical="center"/>
    </xf>
    <xf numFmtId="0" fontId="74" fillId="0" borderId="0" applyFill="0" applyBorder="0">
      <alignment horizontal="center" vertical="center"/>
    </xf>
    <xf numFmtId="0" fontId="74" fillId="0" borderId="0" applyFill="0" applyBorder="0">
      <alignment horizontal="center" vertical="center"/>
      <protection locked="0"/>
    </xf>
    <xf numFmtId="0" fontId="119"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119" fillId="0" borderId="0" applyFill="0" applyBorder="0">
      <alignment horizontal="left" vertical="center"/>
      <protection locked="0"/>
    </xf>
    <xf numFmtId="0" fontId="120" fillId="0" borderId="0" applyFill="0" applyBorder="0">
      <alignment horizontal="lef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121" fillId="0" borderId="0" applyFill="0" applyBorder="0">
      <alignment horizontal="left" vertical="center"/>
    </xf>
    <xf numFmtId="183" fontId="43" fillId="0" borderId="0" applyFill="0" applyBorder="0">
      <alignment horizontal="right" vertical="center"/>
    </xf>
    <xf numFmtId="183" fontId="37" fillId="0" borderId="0" applyFill="0" applyBorder="0">
      <alignment vertical="center"/>
    </xf>
    <xf numFmtId="183" fontId="37" fillId="0" borderId="0" applyFill="0" applyBorder="0">
      <alignment vertical="center"/>
    </xf>
    <xf numFmtId="183" fontId="37" fillId="0" borderId="0" applyFill="0" applyBorder="0">
      <alignment vertical="center"/>
    </xf>
    <xf numFmtId="183" fontId="112" fillId="0" borderId="0" applyFill="0" applyBorder="0">
      <alignment horizontal="right" vertical="center"/>
    </xf>
    <xf numFmtId="0" fontId="43"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112" fillId="0" borderId="0" applyFill="0" applyBorder="0">
      <alignment vertical="center"/>
    </xf>
    <xf numFmtId="184" fontId="43" fillId="0" borderId="0" applyFill="0" applyBorder="0">
      <alignment horizontal="right" vertical="center"/>
    </xf>
    <xf numFmtId="184" fontId="37" fillId="0" borderId="0" applyFill="0" applyBorder="0">
      <alignment vertical="center"/>
    </xf>
    <xf numFmtId="184" fontId="37" fillId="0" borderId="0" applyFill="0" applyBorder="0">
      <alignment vertical="center"/>
    </xf>
    <xf numFmtId="184" fontId="37" fillId="0" borderId="0" applyFill="0" applyBorder="0">
      <alignment vertical="center"/>
    </xf>
    <xf numFmtId="188" fontId="112" fillId="0" borderId="0" applyFill="0" applyBorder="0">
      <alignment horizontal="right" vertical="center"/>
    </xf>
    <xf numFmtId="185" fontId="43" fillId="0" borderId="0" applyFill="0" applyBorder="0">
      <alignment horizontal="right" vertical="center"/>
    </xf>
    <xf numFmtId="185" fontId="37" fillId="0" borderId="0" applyFill="0" applyBorder="0">
      <alignment vertical="center"/>
    </xf>
    <xf numFmtId="185" fontId="37" fillId="0" borderId="0" applyFill="0" applyBorder="0">
      <alignment vertical="center"/>
    </xf>
    <xf numFmtId="185" fontId="37" fillId="0" borderId="0" applyFill="0" applyBorder="0">
      <alignment vertical="center"/>
    </xf>
    <xf numFmtId="185" fontId="112" fillId="0" borderId="0" applyFill="0" applyBorder="0">
      <alignment horizontal="right" vertical="center"/>
    </xf>
    <xf numFmtId="0" fontId="117"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118" fillId="0" borderId="0" applyFill="0" applyBorder="0">
      <alignment vertical="center"/>
    </xf>
    <xf numFmtId="184" fontId="122" fillId="0" borderId="0" applyFill="0" applyBorder="0">
      <alignment horizontal="lef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188" fontId="124" fillId="0" borderId="0" applyFill="0" applyBorder="0">
      <alignment horizontal="left" vertical="center"/>
    </xf>
    <xf numFmtId="0" fontId="125" fillId="0" borderId="0" applyFill="0" applyBorder="0">
      <alignment horizontal="lef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vertical="center"/>
    </xf>
    <xf numFmtId="0" fontId="127" fillId="0" borderId="0" applyFill="0" applyBorder="0">
      <alignment horizontal="left" vertical="center"/>
    </xf>
    <xf numFmtId="0" fontId="37" fillId="0" borderId="0" applyFill="0" applyBorder="0">
      <alignment vertical="center"/>
      <protection locked="0"/>
    </xf>
    <xf numFmtId="0" fontId="37" fillId="0" borderId="0" applyFill="0" applyBorder="0">
      <alignment vertical="center"/>
      <protection locked="0"/>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189" fontId="43" fillId="0" borderId="0" applyFill="0" applyBorder="0">
      <alignment horizontal="right" vertical="center"/>
    </xf>
    <xf numFmtId="186" fontId="37" fillId="0" borderId="0" applyFill="0" applyBorder="0">
      <alignment vertical="center"/>
    </xf>
    <xf numFmtId="186" fontId="37" fillId="0" borderId="0" applyFill="0" applyBorder="0">
      <alignment vertical="center"/>
    </xf>
    <xf numFmtId="186" fontId="37" fillId="0" borderId="0" applyFill="0" applyBorder="0">
      <alignment vertical="center"/>
    </xf>
    <xf numFmtId="189" fontId="112" fillId="0" borderId="0" applyFill="0" applyBorder="0">
      <alignment horizontal="right" vertical="center"/>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15"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0" fontId="128" fillId="0" borderId="41">
      <alignment horizontal="center"/>
    </xf>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0" fontId="97" fillId="76" borderId="0" applyNumberFormat="0" applyFont="0" applyBorder="0" applyAlignment="0" applyProtection="0"/>
    <xf numFmtId="181" fontId="37" fillId="0" borderId="0" applyFill="0" applyBorder="0">
      <alignment horizontal="right" vertical="center"/>
    </xf>
    <xf numFmtId="181" fontId="37" fillId="0" borderId="0" applyFill="0" applyBorder="0">
      <alignment vertical="center"/>
    </xf>
    <xf numFmtId="181" fontId="37" fillId="0" borderId="0" applyFill="0" applyBorder="0">
      <alignment vertical="center"/>
    </xf>
    <xf numFmtId="196" fontId="37" fillId="0" borderId="0" applyFill="0" applyBorder="0">
      <alignment horizontal="right" vertical="center"/>
    </xf>
    <xf numFmtId="182" fontId="37" fillId="0" borderId="0" applyFill="0" applyBorder="0">
      <alignment vertical="center"/>
    </xf>
    <xf numFmtId="182" fontId="37" fillId="0" borderId="0" applyFill="0" applyBorder="0">
      <alignment vertical="center"/>
    </xf>
    <xf numFmtId="183" fontId="37" fillId="0" borderId="0" applyFill="0" applyBorder="0">
      <alignment horizontal="right" vertical="center"/>
    </xf>
    <xf numFmtId="183" fontId="37" fillId="0" borderId="0" applyFill="0" applyBorder="0">
      <alignment vertical="center"/>
    </xf>
    <xf numFmtId="183" fontId="37" fillId="0" borderId="0" applyFill="0" applyBorder="0">
      <alignment vertical="center"/>
    </xf>
    <xf numFmtId="184" fontId="37" fillId="0" borderId="0" applyFill="0" applyBorder="0">
      <alignment horizontal="right" vertical="center"/>
    </xf>
    <xf numFmtId="184" fontId="37" fillId="0" borderId="0" applyFill="0" applyBorder="0">
      <alignment vertical="center"/>
    </xf>
    <xf numFmtId="184" fontId="37" fillId="0" borderId="0" applyFill="0" applyBorder="0">
      <alignment vertical="center"/>
    </xf>
    <xf numFmtId="185" fontId="37" fillId="0" borderId="0" applyFill="0" applyBorder="0">
      <alignment horizontal="right" vertical="center"/>
    </xf>
    <xf numFmtId="185" fontId="37" fillId="0" borderId="0" applyFill="0" applyBorder="0">
      <alignment vertical="center"/>
    </xf>
    <xf numFmtId="185" fontId="37" fillId="0" borderId="0" applyFill="0" applyBorder="0">
      <alignment vertical="center"/>
    </xf>
    <xf numFmtId="189" fontId="37" fillId="0" borderId="0" applyFill="0" applyBorder="0">
      <alignment horizontal="right" vertical="center"/>
    </xf>
    <xf numFmtId="186" fontId="37" fillId="0" borderId="0" applyFill="0" applyBorder="0">
      <alignment vertical="center"/>
    </xf>
    <xf numFmtId="186" fontId="37" fillId="0" borderId="0" applyFill="0" applyBorder="0">
      <alignment vertical="center"/>
    </xf>
    <xf numFmtId="0" fontId="123" fillId="0" borderId="0" applyFill="0" applyBorder="0">
      <alignment horizontal="lef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horizontal="left" vertical="center"/>
    </xf>
    <xf numFmtId="0" fontId="126" fillId="0" borderId="0" applyFill="0" applyBorder="0">
      <alignment horizontal="left" vertical="center"/>
    </xf>
    <xf numFmtId="0" fontId="126" fillId="0" borderId="0" applyFill="0" applyBorder="0">
      <alignment vertical="center"/>
    </xf>
    <xf numFmtId="0" fontId="126" fillId="0" borderId="0" applyFill="0" applyBorder="0">
      <alignment horizontal="lef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vertical="center"/>
    </xf>
    <xf numFmtId="0" fontId="126" fillId="0" borderId="0" applyFill="0" applyBorder="0">
      <alignment horizontal="left" vertical="center"/>
    </xf>
    <xf numFmtId="0" fontId="129" fillId="77" borderId="0"/>
    <xf numFmtId="0" fontId="37" fillId="0" borderId="0" applyFill="0" applyBorder="0">
      <alignment vertical="center"/>
      <protection locked="0"/>
    </xf>
    <xf numFmtId="0" fontId="37" fillId="0" borderId="0" applyFill="0" applyBorder="0">
      <alignment vertical="center"/>
      <protection locked="0"/>
    </xf>
    <xf numFmtId="0" fontId="130" fillId="0" borderId="0" applyBorder="0" applyProtection="0">
      <alignment vertical="center"/>
    </xf>
    <xf numFmtId="0" fontId="130" fillId="0" borderId="1" applyBorder="0" applyProtection="0">
      <alignment horizontal="right" vertical="center"/>
    </xf>
    <xf numFmtId="0" fontId="131" fillId="78" borderId="0" applyBorder="0" applyProtection="0">
      <alignment horizontal="centerContinuous" vertical="center"/>
    </xf>
    <xf numFmtId="0" fontId="131" fillId="79" borderId="1" applyBorder="0" applyProtection="0">
      <alignment horizontal="centerContinuous" vertical="center"/>
    </xf>
    <xf numFmtId="0" fontId="132" fillId="0" borderId="0" applyFill="0" applyBorder="0" applyProtection="0">
      <alignment horizontal="left"/>
    </xf>
    <xf numFmtId="0" fontId="55" fillId="0" borderId="2" applyFill="0" applyBorder="0" applyProtection="0">
      <alignment horizontal="left" vertical="top"/>
    </xf>
    <xf numFmtId="0" fontId="129" fillId="80" borderId="0">
      <alignment horizontal="left" vertical="center"/>
      <protection locked="0"/>
    </xf>
    <xf numFmtId="0" fontId="133" fillId="81" borderId="0">
      <alignment vertical="center"/>
      <protection locked="0"/>
    </xf>
    <xf numFmtId="38" fontId="134" fillId="0" borderId="0" applyNumberFormat="0" applyFill="0" applyBorder="0" applyAlignment="0" applyProtection="0"/>
    <xf numFmtId="40" fontId="135" fillId="0" borderId="0"/>
    <xf numFmtId="0" fontId="136" fillId="0" borderId="0" applyNumberFormat="0" applyFill="0" applyBorder="0" applyAlignment="0" applyProtection="0"/>
    <xf numFmtId="0" fontId="14"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78" fillId="0" borderId="0" applyFill="0" applyBorder="0">
      <alignment horizontal="left" vertical="center"/>
      <protection locked="0"/>
    </xf>
    <xf numFmtId="0" fontId="78" fillId="0" borderId="0" applyFill="0" applyBorder="0">
      <alignment vertical="center"/>
    </xf>
    <xf numFmtId="0" fontId="78" fillId="0" borderId="0" applyFill="0" applyBorder="0">
      <alignment horizontal="left" vertical="center"/>
      <protection locked="0"/>
    </xf>
    <xf numFmtId="0" fontId="78" fillId="0" borderId="0" applyFill="0" applyBorder="0">
      <alignment vertical="center"/>
    </xf>
    <xf numFmtId="0" fontId="138" fillId="0" borderId="0" applyFill="0" applyBorder="0">
      <alignment horizontal="left" vertical="center"/>
      <protection locked="0"/>
    </xf>
    <xf numFmtId="0" fontId="79" fillId="0" borderId="0" applyFill="0" applyBorder="0">
      <alignment vertical="center"/>
    </xf>
    <xf numFmtId="0" fontId="79" fillId="0" borderId="0" applyFill="0" applyBorder="0">
      <alignment vertical="center"/>
    </xf>
    <xf numFmtId="0" fontId="79" fillId="0" borderId="0" applyFill="0" applyBorder="0">
      <alignment horizontal="left" vertical="center"/>
      <protection locked="0"/>
    </xf>
    <xf numFmtId="0" fontId="139" fillId="0" borderId="0" applyFill="0" applyBorder="0">
      <alignment horizontal="left" vertical="center"/>
      <protection locked="0"/>
    </xf>
    <xf numFmtId="0" fontId="79" fillId="0" borderId="0" applyFill="0" applyBorder="0">
      <alignment vertical="center"/>
    </xf>
    <xf numFmtId="0" fontId="79" fillId="0" borderId="0" applyFill="0" applyBorder="0">
      <alignment vertical="center"/>
    </xf>
    <xf numFmtId="0" fontId="140" fillId="0" borderId="0" applyFill="0" applyBorder="0">
      <alignment horizontal="left" vertical="center"/>
      <protection locked="0"/>
    </xf>
    <xf numFmtId="0" fontId="141" fillId="0" borderId="42" applyNumberFormat="0" applyFill="0" applyAlignment="0" applyProtection="0"/>
    <xf numFmtId="0" fontId="6" fillId="0" borderId="1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2" fillId="0" borderId="0" applyNumberFormat="0" applyFill="0" applyBorder="0" applyAlignment="0" applyProtection="0"/>
    <xf numFmtId="0" fontId="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6" fontId="37" fillId="0" borderId="0" applyFill="0" applyBorder="0">
      <alignment vertical="center"/>
    </xf>
    <xf numFmtId="186" fontId="37" fillId="0" borderId="0" applyFill="0" applyBorder="0">
      <alignment vertical="center"/>
    </xf>
  </cellStyleXfs>
  <cellXfs count="208">
    <xf numFmtId="0" fontId="0" fillId="0" borderId="0" xfId="0"/>
    <xf numFmtId="0" fontId="0" fillId="0" borderId="0" xfId="0" applyAlignment="1">
      <alignment horizontal="center"/>
    </xf>
    <xf numFmtId="169" fontId="0" fillId="0" borderId="0" xfId="1" applyNumberFormat="1" applyFont="1"/>
    <xf numFmtId="0" fontId="0" fillId="2" borderId="0" xfId="0" applyFill="1"/>
    <xf numFmtId="0" fontId="0" fillId="0" borderId="0" xfId="0" applyFill="1"/>
    <xf numFmtId="10" fontId="0" fillId="0" borderId="0" xfId="0" applyNumberFormat="1"/>
    <xf numFmtId="170" fontId="0" fillId="0" borderId="0" xfId="0" applyNumberFormat="1"/>
    <xf numFmtId="169" fontId="0" fillId="0" borderId="0" xfId="0" applyNumberFormat="1"/>
    <xf numFmtId="169" fontId="6" fillId="0" borderId="0" xfId="0" applyNumberFormat="1" applyFont="1"/>
    <xf numFmtId="0" fontId="6" fillId="0" borderId="0" xfId="0" applyFont="1"/>
    <xf numFmtId="0" fontId="0" fillId="0" borderId="0" xfId="0" quotePrefix="1"/>
    <xf numFmtId="169" fontId="6" fillId="0" borderId="0" xfId="1" applyNumberFormat="1" applyFont="1"/>
    <xf numFmtId="0" fontId="0" fillId="0" borderId="1" xfId="0" applyBorder="1"/>
    <xf numFmtId="169" fontId="0" fillId="0" borderId="1" xfId="1" applyNumberFormat="1" applyFont="1" applyBorder="1"/>
    <xf numFmtId="166" fontId="0" fillId="0" borderId="0" xfId="0" applyNumberFormat="1"/>
    <xf numFmtId="166" fontId="0" fillId="0" borderId="0" xfId="1" applyFont="1"/>
    <xf numFmtId="169" fontId="0" fillId="4" borderId="0" xfId="1" applyNumberFormat="1" applyFont="1" applyFill="1"/>
    <xf numFmtId="166" fontId="6" fillId="0" borderId="0" xfId="0" applyNumberFormat="1" applyFont="1"/>
    <xf numFmtId="0" fontId="0" fillId="0" borderId="0" xfId="0" quotePrefix="1" applyAlignment="1">
      <alignment horizontal="center"/>
    </xf>
    <xf numFmtId="0" fontId="0" fillId="0" borderId="0" xfId="0" applyFill="1" applyAlignment="1">
      <alignment horizontal="center"/>
    </xf>
    <xf numFmtId="1" fontId="0" fillId="0" borderId="0" xfId="0" applyNumberFormat="1"/>
    <xf numFmtId="169" fontId="0" fillId="0" borderId="0" xfId="1" applyNumberFormat="1" applyFont="1" applyFill="1"/>
    <xf numFmtId="169" fontId="0" fillId="3" borderId="0" xfId="1" applyNumberFormat="1" applyFont="1" applyFill="1"/>
    <xf numFmtId="0" fontId="8" fillId="0" borderId="0" xfId="0" applyFont="1"/>
    <xf numFmtId="0" fontId="0" fillId="5" borderId="0" xfId="0" applyFill="1"/>
    <xf numFmtId="0" fontId="0" fillId="0" borderId="0" xfId="0" applyBorder="1" applyAlignment="1">
      <alignment horizontal="center"/>
    </xf>
    <xf numFmtId="10" fontId="0" fillId="0" borderId="0" xfId="0" applyNumberFormat="1" applyBorder="1"/>
    <xf numFmtId="171" fontId="0" fillId="0" borderId="0" xfId="0" applyNumberFormat="1"/>
    <xf numFmtId="10" fontId="0" fillId="0" borderId="0" xfId="2" applyNumberFormat="1" applyFont="1" applyFill="1"/>
    <xf numFmtId="169" fontId="0" fillId="0" borderId="0" xfId="0" applyNumberFormat="1" applyFill="1"/>
    <xf numFmtId="0" fontId="0" fillId="7" borderId="0" xfId="0" applyFill="1"/>
    <xf numFmtId="10" fontId="0" fillId="8" borderId="0" xfId="0" applyNumberFormat="1" applyFill="1"/>
    <xf numFmtId="0" fontId="0" fillId="0" borderId="2" xfId="0" applyBorder="1" applyAlignment="1">
      <alignment horizontal="center"/>
    </xf>
    <xf numFmtId="170" fontId="0" fillId="0" borderId="2" xfId="0" applyNumberFormat="1" applyBorder="1"/>
    <xf numFmtId="0" fontId="0" fillId="0" borderId="2" xfId="0" quotePrefix="1" applyBorder="1" applyAlignment="1">
      <alignment horizontal="center"/>
    </xf>
    <xf numFmtId="169" fontId="6" fillId="0" borderId="2" xfId="0" applyNumberFormat="1" applyFont="1" applyBorder="1"/>
    <xf numFmtId="169" fontId="0" fillId="8" borderId="0" xfId="1" applyNumberFormat="1" applyFont="1" applyFill="1"/>
    <xf numFmtId="0" fontId="0" fillId="7" borderId="0" xfId="0" applyFill="1" applyAlignment="1">
      <alignment wrapText="1"/>
    </xf>
    <xf numFmtId="169" fontId="0" fillId="7" borderId="0" xfId="1" applyNumberFormat="1" applyFont="1" applyFill="1"/>
    <xf numFmtId="169" fontId="0" fillId="7" borderId="0" xfId="0" applyNumberFormat="1" applyFill="1"/>
    <xf numFmtId="10" fontId="0" fillId="8" borderId="0" xfId="0" applyNumberFormat="1" applyFill="1" applyBorder="1"/>
    <xf numFmtId="0" fontId="0" fillId="0" borderId="3" xfId="0" applyBorder="1" applyAlignment="1">
      <alignment horizontal="center"/>
    </xf>
    <xf numFmtId="10" fontId="0" fillId="8" borderId="3" xfId="0" applyNumberFormat="1" applyFill="1" applyBorder="1"/>
    <xf numFmtId="169" fontId="0" fillId="8" borderId="3" xfId="1" applyNumberFormat="1" applyFont="1" applyFill="1" applyBorder="1"/>
    <xf numFmtId="10" fontId="0" fillId="9" borderId="0" xfId="0" applyNumberFormat="1" applyFill="1"/>
    <xf numFmtId="10" fontId="0" fillId="9" borderId="0" xfId="0" applyNumberFormat="1" applyFill="1" applyBorder="1"/>
    <xf numFmtId="0" fontId="5" fillId="0" borderId="0" xfId="0" applyFont="1"/>
    <xf numFmtId="166" fontId="0" fillId="2" borderId="0" xfId="0" applyNumberFormat="1" applyFill="1"/>
    <xf numFmtId="166" fontId="0" fillId="9" borderId="0" xfId="0" applyNumberFormat="1" applyFill="1"/>
    <xf numFmtId="166" fontId="0" fillId="8" borderId="0" xfId="0" applyNumberFormat="1" applyFill="1"/>
    <xf numFmtId="0" fontId="0" fillId="8" borderId="0" xfId="0" applyFill="1"/>
    <xf numFmtId="169" fontId="0" fillId="8" borderId="0" xfId="0" applyNumberFormat="1" applyFill="1"/>
    <xf numFmtId="166" fontId="0" fillId="10" borderId="0" xfId="0" applyNumberFormat="1" applyFill="1"/>
    <xf numFmtId="0" fontId="0" fillId="8" borderId="0" xfId="0" quotePrefix="1" applyFill="1"/>
    <xf numFmtId="166" fontId="6" fillId="0" borderId="0" xfId="1" applyNumberFormat="1" applyFont="1"/>
    <xf numFmtId="10" fontId="0" fillId="0" borderId="0" xfId="2" applyNumberFormat="1" applyFont="1"/>
    <xf numFmtId="10" fontId="0" fillId="0" borderId="0" xfId="0" applyNumberFormat="1" applyFill="1"/>
    <xf numFmtId="10" fontId="0" fillId="0" borderId="0" xfId="0" applyNumberFormat="1" applyFill="1" applyBorder="1"/>
    <xf numFmtId="10" fontId="0" fillId="0" borderId="3" xfId="0" applyNumberFormat="1" applyFill="1" applyBorder="1"/>
    <xf numFmtId="10" fontId="0" fillId="0" borderId="2" xfId="2" applyNumberFormat="1" applyFont="1" applyBorder="1"/>
    <xf numFmtId="10" fontId="0" fillId="0" borderId="0" xfId="2" applyNumberFormat="1" applyFont="1" applyBorder="1"/>
    <xf numFmtId="10" fontId="0" fillId="0" borderId="2" xfId="2" applyNumberFormat="1" applyFont="1" applyFill="1" applyBorder="1"/>
    <xf numFmtId="169" fontId="0" fillId="0" borderId="2" xfId="1" applyNumberFormat="1" applyFont="1" applyBorder="1"/>
    <xf numFmtId="0" fontId="12" fillId="0" borderId="0" xfId="6" applyFill="1"/>
    <xf numFmtId="166" fontId="12" fillId="0" borderId="0" xfId="6" applyNumberFormat="1" applyFill="1"/>
    <xf numFmtId="0" fontId="12" fillId="0" borderId="0" xfId="6" applyFont="1" applyFill="1" applyAlignment="1">
      <alignment horizontal="right"/>
    </xf>
    <xf numFmtId="0" fontId="12" fillId="7" borderId="0" xfId="6" applyFill="1"/>
    <xf numFmtId="0" fontId="28" fillId="0" borderId="13" xfId="6" applyFont="1" applyFill="1" applyBorder="1" applyAlignment="1">
      <alignment horizontal="center"/>
    </xf>
    <xf numFmtId="0" fontId="28" fillId="0" borderId="15" xfId="6" applyFont="1" applyFill="1" applyBorder="1" applyAlignment="1">
      <alignment horizontal="center"/>
    </xf>
    <xf numFmtId="0" fontId="28" fillId="0" borderId="13" xfId="6" applyFont="1" applyFill="1" applyBorder="1" applyAlignment="1">
      <alignment horizontal="right"/>
    </xf>
    <xf numFmtId="0" fontId="28" fillId="0" borderId="0" xfId="6" applyFont="1" applyFill="1" applyAlignment="1">
      <alignment horizontal="right"/>
    </xf>
    <xf numFmtId="0" fontId="30" fillId="0" borderId="0" xfId="8" applyFont="1" applyFill="1"/>
    <xf numFmtId="0" fontId="28" fillId="0" borderId="16" xfId="6" applyFont="1" applyFill="1" applyBorder="1" applyAlignment="1">
      <alignment horizontal="center"/>
    </xf>
    <xf numFmtId="0" fontId="12" fillId="0" borderId="17" xfId="6" applyFill="1" applyBorder="1"/>
    <xf numFmtId="0" fontId="12" fillId="0" borderId="18" xfId="6" applyFill="1" applyBorder="1"/>
    <xf numFmtId="0" fontId="12" fillId="0" borderId="18" xfId="6" applyFont="1" applyFill="1" applyBorder="1" applyAlignment="1">
      <alignment horizontal="center"/>
    </xf>
    <xf numFmtId="0" fontId="12" fillId="0" borderId="16" xfId="6" applyFill="1" applyBorder="1"/>
    <xf numFmtId="0" fontId="6" fillId="0" borderId="0" xfId="0" applyFont="1" applyFill="1" applyBorder="1" applyAlignment="1">
      <alignment horizontal="center"/>
    </xf>
    <xf numFmtId="0" fontId="6" fillId="0" borderId="0" xfId="0" applyFont="1" applyFill="1" applyAlignment="1">
      <alignment horizontal="center"/>
    </xf>
    <xf numFmtId="173" fontId="13" fillId="7" borderId="19" xfId="7" applyNumberFormat="1" applyFont="1" applyFill="1" applyBorder="1" applyAlignment="1">
      <alignment horizontal="center"/>
    </xf>
    <xf numFmtId="10" fontId="0" fillId="42" borderId="2" xfId="9" applyNumberFormat="1" applyFont="1" applyFill="1" applyBorder="1"/>
    <xf numFmtId="174" fontId="12" fillId="42" borderId="3" xfId="6" applyNumberFormat="1" applyFill="1" applyBorder="1"/>
    <xf numFmtId="174" fontId="12" fillId="42" borderId="3" xfId="7" applyNumberFormat="1" applyFont="1" applyFill="1" applyBorder="1" applyAlignment="1">
      <alignment horizontal="right" vertical="center"/>
    </xf>
    <xf numFmtId="172" fontId="12" fillId="0" borderId="0" xfId="6" applyNumberFormat="1" applyFill="1" applyAlignment="1">
      <alignment horizontal="center"/>
    </xf>
    <xf numFmtId="174" fontId="12" fillId="42" borderId="0" xfId="7" applyNumberFormat="1" applyFont="1" applyFill="1" applyBorder="1" applyAlignment="1">
      <alignment horizontal="right" vertical="center"/>
    </xf>
    <xf numFmtId="175" fontId="12" fillId="0" borderId="0" xfId="7" applyNumberFormat="1" applyFont="1" applyFill="1" applyBorder="1" applyAlignment="1">
      <alignment horizontal="right" vertical="center"/>
    </xf>
    <xf numFmtId="175" fontId="12" fillId="0" borderId="0" xfId="6" applyNumberFormat="1" applyFill="1"/>
    <xf numFmtId="174" fontId="12" fillId="42" borderId="19" xfId="6" applyNumberFormat="1" applyFill="1" applyBorder="1" applyAlignment="1">
      <alignment horizontal="center"/>
    </xf>
    <xf numFmtId="174" fontId="12" fillId="0" borderId="0" xfId="7" applyNumberFormat="1" applyFont="1" applyFill="1" applyBorder="1" applyAlignment="1">
      <alignment horizontal="right" vertical="center"/>
    </xf>
    <xf numFmtId="173" fontId="12" fillId="7" borderId="19" xfId="7" applyNumberFormat="1" applyFont="1" applyFill="1" applyBorder="1" applyAlignment="1">
      <alignment horizontal="center"/>
    </xf>
    <xf numFmtId="10" fontId="0" fillId="0" borderId="2" xfId="9" applyNumberFormat="1" applyFont="1" applyFill="1" applyBorder="1"/>
    <xf numFmtId="172" fontId="12" fillId="0" borderId="3" xfId="6" applyNumberFormat="1" applyFill="1" applyBorder="1"/>
    <xf numFmtId="172" fontId="12" fillId="0" borderId="3" xfId="7" applyNumberFormat="1" applyFont="1" applyFill="1" applyBorder="1" applyAlignment="1">
      <alignment horizontal="right" vertical="center"/>
    </xf>
    <xf numFmtId="172" fontId="12" fillId="0" borderId="19" xfId="6" applyNumberFormat="1" applyFill="1" applyBorder="1" applyAlignment="1">
      <alignment horizontal="center"/>
    </xf>
    <xf numFmtId="172" fontId="12" fillId="0" borderId="0" xfId="7" applyNumberFormat="1" applyFont="1" applyFill="1" applyBorder="1" applyAlignment="1">
      <alignment horizontal="right" vertical="center"/>
    </xf>
    <xf numFmtId="173" fontId="13" fillId="0" borderId="19" xfId="7" applyNumberFormat="1" applyFont="1" applyFill="1" applyBorder="1" applyAlignment="1">
      <alignment horizontal="center"/>
    </xf>
    <xf numFmtId="166" fontId="28" fillId="0" borderId="20" xfId="6" applyNumberFormat="1" applyFont="1" applyFill="1" applyBorder="1"/>
    <xf numFmtId="0" fontId="12" fillId="0" borderId="19" xfId="6" applyFont="1" applyFill="1" applyBorder="1"/>
    <xf numFmtId="0" fontId="12" fillId="0" borderId="2" xfId="6" applyFill="1" applyBorder="1"/>
    <xf numFmtId="0" fontId="12" fillId="0" borderId="3" xfId="6" applyFill="1" applyBorder="1"/>
    <xf numFmtId="172" fontId="12" fillId="0" borderId="21" xfId="7" applyNumberFormat="1" applyFont="1" applyFill="1" applyBorder="1" applyAlignment="1">
      <alignment horizontal="right" vertical="center"/>
    </xf>
    <xf numFmtId="0" fontId="12" fillId="0" borderId="19" xfId="6" applyFill="1" applyBorder="1"/>
    <xf numFmtId="174" fontId="12" fillId="42" borderId="20" xfId="6" applyNumberFormat="1" applyFill="1" applyBorder="1"/>
    <xf numFmtId="174" fontId="12" fillId="0" borderId="20" xfId="6" applyNumberFormat="1" applyFill="1" applyBorder="1"/>
    <xf numFmtId="172" fontId="31" fillId="0" borderId="0" xfId="6" applyNumberFormat="1" applyFont="1" applyFill="1" applyBorder="1"/>
    <xf numFmtId="166" fontId="28" fillId="0" borderId="22" xfId="6" applyNumberFormat="1" applyFont="1" applyFill="1" applyBorder="1"/>
    <xf numFmtId="0" fontId="12" fillId="0" borderId="16" xfId="6" applyFont="1" applyFill="1" applyBorder="1"/>
    <xf numFmtId="10" fontId="0" fillId="0" borderId="23" xfId="9" applyNumberFormat="1" applyFont="1" applyFill="1" applyBorder="1"/>
    <xf numFmtId="172" fontId="28" fillId="0" borderId="21" xfId="7" applyNumberFormat="1" applyFont="1" applyFill="1" applyBorder="1" applyAlignment="1">
      <alignment horizontal="right" vertical="center"/>
    </xf>
    <xf numFmtId="174" fontId="28" fillId="42" borderId="21" xfId="7" applyNumberFormat="1" applyFont="1" applyFill="1" applyBorder="1" applyAlignment="1">
      <alignment horizontal="right" vertical="center"/>
    </xf>
    <xf numFmtId="0" fontId="31" fillId="0" borderId="0" xfId="6" applyFont="1" applyFill="1" applyAlignment="1">
      <alignment horizontal="center"/>
    </xf>
    <xf numFmtId="0" fontId="12" fillId="0" borderId="0" xfId="6" applyFont="1" applyFill="1"/>
    <xf numFmtId="0" fontId="28" fillId="0" borderId="0" xfId="6" applyFont="1" applyFill="1"/>
    <xf numFmtId="0" fontId="32" fillId="0" borderId="0" xfId="8" applyFont="1" applyFill="1"/>
    <xf numFmtId="0" fontId="28" fillId="0" borderId="20" xfId="6" applyFont="1" applyFill="1" applyBorder="1" applyAlignment="1">
      <alignment horizontal="right"/>
    </xf>
    <xf numFmtId="166" fontId="12" fillId="42" borderId="0" xfId="6" applyNumberFormat="1" applyFont="1" applyFill="1"/>
    <xf numFmtId="173" fontId="13" fillId="42" borderId="19" xfId="7" applyNumberFormat="1" applyFont="1" applyFill="1" applyBorder="1" applyAlignment="1">
      <alignment horizontal="center"/>
    </xf>
    <xf numFmtId="172" fontId="12" fillId="42" borderId="3" xfId="6" applyNumberFormat="1" applyFill="1" applyBorder="1"/>
    <xf numFmtId="176" fontId="12" fillId="42" borderId="0" xfId="7" applyNumberFormat="1" applyFont="1" applyFill="1" applyBorder="1" applyAlignment="1">
      <alignment horizontal="right" vertical="center"/>
    </xf>
    <xf numFmtId="173" fontId="12" fillId="42" borderId="19" xfId="7" applyNumberFormat="1" applyFont="1" applyFill="1" applyBorder="1" applyAlignment="1">
      <alignment horizontal="center"/>
    </xf>
    <xf numFmtId="173" fontId="0" fillId="0" borderId="19" xfId="7" applyNumberFormat="1" applyFont="1" applyFill="1" applyBorder="1" applyAlignment="1">
      <alignment horizontal="center"/>
    </xf>
    <xf numFmtId="172" fontId="12" fillId="0" borderId="20" xfId="6" applyNumberFormat="1" applyFill="1" applyBorder="1"/>
    <xf numFmtId="174" fontId="28" fillId="0" borderId="21" xfId="7" applyNumberFormat="1" applyFont="1" applyFill="1" applyBorder="1" applyAlignment="1">
      <alignment horizontal="right" vertical="center"/>
    </xf>
    <xf numFmtId="3" fontId="12" fillId="0" borderId="0" xfId="6" applyNumberFormat="1" applyFill="1"/>
    <xf numFmtId="172" fontId="12" fillId="0" borderId="0" xfId="6" applyNumberFormat="1" applyFill="1"/>
    <xf numFmtId="166" fontId="0" fillId="0" borderId="0" xfId="0" applyNumberFormat="1" applyFill="1"/>
    <xf numFmtId="216" fontId="0" fillId="0" borderId="0" xfId="0" applyNumberFormat="1"/>
    <xf numFmtId="166" fontId="28" fillId="0" borderId="21" xfId="7" applyNumberFormat="1" applyFont="1" applyFill="1" applyBorder="1" applyAlignment="1">
      <alignment horizontal="right" vertical="center"/>
    </xf>
    <xf numFmtId="0" fontId="0" fillId="82" borderId="0" xfId="0" applyFill="1"/>
    <xf numFmtId="0" fontId="6" fillId="82" borderId="0" xfId="0" applyFont="1" applyFill="1"/>
    <xf numFmtId="0" fontId="0" fillId="82" borderId="43" xfId="0" applyFill="1" applyBorder="1"/>
    <xf numFmtId="0" fontId="0" fillId="10" borderId="0" xfId="0" applyFill="1"/>
    <xf numFmtId="0" fontId="6" fillId="5" borderId="0" xfId="0" applyFont="1" applyFill="1"/>
    <xf numFmtId="0" fontId="0" fillId="3" borderId="0" xfId="0" applyFill="1"/>
    <xf numFmtId="10" fontId="0" fillId="7" borderId="2" xfId="0" applyNumberFormat="1" applyFill="1" applyBorder="1"/>
    <xf numFmtId="10" fontId="0" fillId="7" borderId="0" xfId="0" applyNumberFormat="1" applyFill="1"/>
    <xf numFmtId="0" fontId="12" fillId="0" borderId="0" xfId="6" applyFill="1" applyAlignment="1">
      <alignment horizontal="right"/>
    </xf>
    <xf numFmtId="10" fontId="0" fillId="5" borderId="2" xfId="2" applyNumberFormat="1" applyFont="1" applyFill="1" applyBorder="1"/>
    <xf numFmtId="10" fontId="0" fillId="5" borderId="0" xfId="2" applyNumberFormat="1" applyFont="1" applyFill="1"/>
    <xf numFmtId="166" fontId="12" fillId="0" borderId="0" xfId="1" applyFont="1" applyFill="1"/>
    <xf numFmtId="166" fontId="0" fillId="0" borderId="0" xfId="1" applyNumberFormat="1" applyFont="1" applyFill="1"/>
    <xf numFmtId="166" fontId="0" fillId="0" borderId="0" xfId="1" applyFont="1" applyFill="1"/>
    <xf numFmtId="0" fontId="6" fillId="0" borderId="0" xfId="0" applyFont="1" applyFill="1"/>
    <xf numFmtId="0" fontId="0" fillId="0" borderId="0" xfId="0" quotePrefix="1" applyFill="1" applyAlignment="1">
      <alignment horizontal="center"/>
    </xf>
    <xf numFmtId="0" fontId="7" fillId="0" borderId="0" xfId="0" applyFont="1" applyFill="1"/>
    <xf numFmtId="216" fontId="0" fillId="0" borderId="0" xfId="0" applyNumberFormat="1" applyFill="1"/>
    <xf numFmtId="2" fontId="0" fillId="0" borderId="0" xfId="0" applyNumberFormat="1" applyFill="1"/>
    <xf numFmtId="1" fontId="0" fillId="0" borderId="0" xfId="0" applyNumberFormat="1" applyFill="1"/>
    <xf numFmtId="169" fontId="0" fillId="0" borderId="0" xfId="1" quotePrefix="1" applyNumberFormat="1" applyFont="1" applyFill="1"/>
    <xf numFmtId="0" fontId="0" fillId="6" borderId="0" xfId="0" applyFill="1"/>
    <xf numFmtId="169" fontId="0" fillId="6" borderId="0" xfId="1" applyNumberFormat="1" applyFont="1" applyFill="1"/>
    <xf numFmtId="0" fontId="143" fillId="0" borderId="0" xfId="6" applyFont="1" applyFill="1"/>
    <xf numFmtId="0" fontId="0" fillId="0" borderId="0" xfId="0" applyAlignment="1"/>
    <xf numFmtId="10" fontId="0" fillId="7" borderId="2" xfId="2" applyNumberFormat="1" applyFont="1" applyFill="1" applyBorder="1"/>
    <xf numFmtId="10" fontId="0" fillId="83" borderId="0" xfId="0" applyNumberFormat="1" applyFill="1" applyBorder="1"/>
    <xf numFmtId="166" fontId="12" fillId="0" borderId="20" xfId="1" applyFont="1" applyFill="1" applyBorder="1"/>
    <xf numFmtId="169" fontId="13" fillId="0" borderId="0" xfId="1" applyNumberFormat="1" applyFont="1" applyFill="1"/>
    <xf numFmtId="0" fontId="0" fillId="0" borderId="0" xfId="0" applyFill="1" applyAlignment="1">
      <alignment horizontal="right"/>
    </xf>
    <xf numFmtId="0" fontId="0" fillId="0" borderId="0" xfId="0" applyFont="1" applyFill="1"/>
    <xf numFmtId="169" fontId="0" fillId="0" borderId="2" xfId="1" applyNumberFormat="1" applyFont="1" applyFill="1" applyBorder="1"/>
    <xf numFmtId="169" fontId="0" fillId="0" borderId="2" xfId="0" applyNumberFormat="1" applyBorder="1"/>
    <xf numFmtId="0" fontId="0" fillId="0" borderId="19" xfId="0" applyBorder="1" applyAlignment="1">
      <alignment horizontal="center"/>
    </xf>
    <xf numFmtId="169" fontId="0" fillId="0" borderId="19" xfId="1" applyNumberFormat="1" applyFont="1" applyBorder="1"/>
    <xf numFmtId="169" fontId="0" fillId="0" borderId="19" xfId="1" applyNumberFormat="1" applyFont="1" applyFill="1" applyBorder="1"/>
    <xf numFmtId="169" fontId="0" fillId="0" borderId="19" xfId="0" applyNumberFormat="1" applyBorder="1"/>
    <xf numFmtId="166" fontId="12" fillId="8" borderId="20" xfId="1" applyFont="1" applyFill="1" applyBorder="1"/>
    <xf numFmtId="169" fontId="0" fillId="8" borderId="0" xfId="1" applyNumberFormat="1" applyFont="1" applyFill="1" applyBorder="1"/>
    <xf numFmtId="169" fontId="0" fillId="8" borderId="2" xfId="1" applyNumberFormat="1" applyFont="1" applyFill="1" applyBorder="1"/>
    <xf numFmtId="169" fontId="6" fillId="0" borderId="0" xfId="0" applyNumberFormat="1" applyFont="1" applyFill="1"/>
    <xf numFmtId="0" fontId="28" fillId="0" borderId="20" xfId="0" applyFont="1" applyBorder="1"/>
    <xf numFmtId="0" fontId="28" fillId="0" borderId="0" xfId="0" applyFont="1"/>
    <xf numFmtId="0" fontId="12" fillId="0" borderId="0" xfId="0" quotePrefix="1" applyFont="1"/>
    <xf numFmtId="0" fontId="12" fillId="0" borderId="0" xfId="0" applyFont="1"/>
    <xf numFmtId="0" fontId="145" fillId="0" borderId="0" xfId="0" applyFont="1" applyAlignment="1">
      <alignment horizontal="center"/>
    </xf>
    <xf numFmtId="10" fontId="0" fillId="84" borderId="0" xfId="0" applyNumberFormat="1" applyFill="1"/>
    <xf numFmtId="10" fontId="0" fillId="84" borderId="2" xfId="0" applyNumberFormat="1" applyFill="1" applyBorder="1"/>
    <xf numFmtId="43" fontId="0" fillId="0" borderId="0" xfId="0" applyNumberFormat="1"/>
    <xf numFmtId="218" fontId="0" fillId="0" borderId="0" xfId="0" applyNumberFormat="1"/>
    <xf numFmtId="217" fontId="0" fillId="0" borderId="0" xfId="1" applyNumberFormat="1" applyFont="1"/>
    <xf numFmtId="219" fontId="0" fillId="0" borderId="0" xfId="0" applyNumberFormat="1"/>
    <xf numFmtId="43" fontId="0" fillId="84" borderId="2" xfId="1" applyNumberFormat="1" applyFont="1" applyFill="1" applyBorder="1"/>
    <xf numFmtId="169" fontId="0" fillId="84" borderId="0" xfId="1" applyNumberFormat="1" applyFont="1" applyFill="1"/>
    <xf numFmtId="166" fontId="0" fillId="84" borderId="0" xfId="1" applyFont="1" applyFill="1"/>
    <xf numFmtId="0" fontId="3" fillId="0" borderId="0" xfId="0" applyFont="1"/>
    <xf numFmtId="0" fontId="3" fillId="0" borderId="0" xfId="0" quotePrefix="1" applyFont="1"/>
    <xf numFmtId="43" fontId="0" fillId="0" borderId="0" xfId="0" applyNumberFormat="1" applyFill="1"/>
    <xf numFmtId="0" fontId="28" fillId="84" borderId="15" xfId="6" applyFont="1" applyFill="1" applyBorder="1" applyAlignment="1">
      <alignment horizontal="center"/>
    </xf>
    <xf numFmtId="176" fontId="12" fillId="0" borderId="0" xfId="7" applyNumberFormat="1" applyFont="1" applyFill="1" applyBorder="1" applyAlignment="1">
      <alignment horizontal="right" vertical="center"/>
    </xf>
    <xf numFmtId="174" fontId="12" fillId="0" borderId="0" xfId="6" applyNumberFormat="1" applyFill="1" applyBorder="1"/>
    <xf numFmtId="171" fontId="0" fillId="84" borderId="0" xfId="0" applyNumberFormat="1" applyFill="1" applyAlignment="1"/>
    <xf numFmtId="0" fontId="2" fillId="0" borderId="0" xfId="0" applyFont="1"/>
    <xf numFmtId="43" fontId="0" fillId="84" borderId="0" xfId="0" applyNumberFormat="1" applyFill="1"/>
    <xf numFmtId="0" fontId="0" fillId="84" borderId="0" xfId="0" applyFill="1"/>
    <xf numFmtId="0" fontId="6" fillId="84" borderId="0" xfId="0" applyFont="1" applyFill="1"/>
    <xf numFmtId="0" fontId="6" fillId="84" borderId="20" xfId="0" applyFont="1" applyFill="1" applyBorder="1"/>
    <xf numFmtId="0" fontId="6" fillId="84" borderId="20" xfId="0" applyFont="1" applyFill="1" applyBorder="1" applyAlignment="1">
      <alignment horizontal="center" wrapText="1"/>
    </xf>
    <xf numFmtId="0" fontId="146" fillId="84" borderId="0" xfId="0" applyFont="1" applyFill="1"/>
    <xf numFmtId="49" fontId="0" fillId="84" borderId="0" xfId="0" applyNumberFormat="1" applyFill="1" applyAlignment="1">
      <alignment horizontal="center"/>
    </xf>
    <xf numFmtId="10" fontId="0" fillId="85" borderId="2" xfId="2" applyNumberFormat="1" applyFont="1" applyFill="1" applyBorder="1"/>
    <xf numFmtId="43" fontId="0" fillId="85" borderId="2" xfId="1" applyNumberFormat="1" applyFont="1" applyFill="1" applyBorder="1"/>
    <xf numFmtId="0" fontId="1" fillId="0" borderId="0" xfId="0" applyFont="1"/>
    <xf numFmtId="220" fontId="0" fillId="0" borderId="0" xfId="0" applyNumberFormat="1" applyFill="1"/>
    <xf numFmtId="221" fontId="0" fillId="0" borderId="0" xfId="0" applyNumberFormat="1" applyFill="1"/>
    <xf numFmtId="169" fontId="0" fillId="85" borderId="0" xfId="1" applyNumberFormat="1" applyFont="1" applyFill="1"/>
    <xf numFmtId="0" fontId="1" fillId="0" borderId="0" xfId="0" quotePrefix="1" applyFont="1"/>
    <xf numFmtId="0" fontId="32" fillId="7" borderId="0" xfId="0" applyFont="1" applyFill="1"/>
    <xf numFmtId="172" fontId="29" fillId="0" borderId="14" xfId="7" applyNumberFormat="1" applyFont="1" applyFill="1" applyBorder="1" applyAlignment="1">
      <alignment horizontal="center"/>
    </xf>
    <xf numFmtId="0" fontId="12" fillId="0" borderId="15" xfId="6" applyFill="1" applyBorder="1" applyAlignment="1">
      <alignment horizontal="center"/>
    </xf>
  </cellXfs>
  <cellStyles count="45582">
    <cellStyle name="20% - Accent1 10" xfId="10" xr:uid="{00000000-0005-0000-0000-000000000000}"/>
    <cellStyle name="20% - Accent1 10 2" xfId="11" xr:uid="{00000000-0005-0000-0000-000001000000}"/>
    <cellStyle name="20% - Accent1 10 2 2" xfId="12" xr:uid="{00000000-0005-0000-0000-000002000000}"/>
    <cellStyle name="20% - Accent1 10 2 2 2" xfId="13" xr:uid="{00000000-0005-0000-0000-000003000000}"/>
    <cellStyle name="20% - Accent1 10 2 2 2 2" xfId="14" xr:uid="{00000000-0005-0000-0000-000004000000}"/>
    <cellStyle name="20% - Accent1 10 2 2 3" xfId="15" xr:uid="{00000000-0005-0000-0000-000005000000}"/>
    <cellStyle name="20% - Accent1 10 2 3" xfId="16" xr:uid="{00000000-0005-0000-0000-000006000000}"/>
    <cellStyle name="20% - Accent1 10 2 3 2" xfId="17" xr:uid="{00000000-0005-0000-0000-000007000000}"/>
    <cellStyle name="20% - Accent1 10 2 4" xfId="18" xr:uid="{00000000-0005-0000-0000-000008000000}"/>
    <cellStyle name="20% - Accent1 10 3" xfId="19" xr:uid="{00000000-0005-0000-0000-000009000000}"/>
    <cellStyle name="20% - Accent1 10 3 2" xfId="20" xr:uid="{00000000-0005-0000-0000-00000A000000}"/>
    <cellStyle name="20% - Accent1 10 3 2 2" xfId="21" xr:uid="{00000000-0005-0000-0000-00000B000000}"/>
    <cellStyle name="20% - Accent1 10 3 3" xfId="22" xr:uid="{00000000-0005-0000-0000-00000C000000}"/>
    <cellStyle name="20% - Accent1 10 4" xfId="23" xr:uid="{00000000-0005-0000-0000-00000D000000}"/>
    <cellStyle name="20% - Accent1 10 4 2" xfId="24" xr:uid="{00000000-0005-0000-0000-00000E000000}"/>
    <cellStyle name="20% - Accent1 10 5" xfId="25" xr:uid="{00000000-0005-0000-0000-00000F000000}"/>
    <cellStyle name="20% - Accent1 10 5 2" xfId="26" xr:uid="{00000000-0005-0000-0000-000010000000}"/>
    <cellStyle name="20% - Accent1 10 6" xfId="27" xr:uid="{00000000-0005-0000-0000-000011000000}"/>
    <cellStyle name="20% - Accent1 11" xfId="28" xr:uid="{00000000-0005-0000-0000-000012000000}"/>
    <cellStyle name="20% - Accent1 11 2" xfId="29" xr:uid="{00000000-0005-0000-0000-000013000000}"/>
    <cellStyle name="20% - Accent1 11 2 2" xfId="30" xr:uid="{00000000-0005-0000-0000-000014000000}"/>
    <cellStyle name="20% - Accent1 11 2 2 2" xfId="31" xr:uid="{00000000-0005-0000-0000-000015000000}"/>
    <cellStyle name="20% - Accent1 11 2 2 2 2" xfId="32" xr:uid="{00000000-0005-0000-0000-000016000000}"/>
    <cellStyle name="20% - Accent1 11 2 2 3" xfId="33" xr:uid="{00000000-0005-0000-0000-000017000000}"/>
    <cellStyle name="20% - Accent1 11 2 3" xfId="34" xr:uid="{00000000-0005-0000-0000-000018000000}"/>
    <cellStyle name="20% - Accent1 11 2 3 2" xfId="35" xr:uid="{00000000-0005-0000-0000-000019000000}"/>
    <cellStyle name="20% - Accent1 11 2 4" xfId="36" xr:uid="{00000000-0005-0000-0000-00001A000000}"/>
    <cellStyle name="20% - Accent1 11 3" xfId="37" xr:uid="{00000000-0005-0000-0000-00001B000000}"/>
    <cellStyle name="20% - Accent1 11 3 2" xfId="38" xr:uid="{00000000-0005-0000-0000-00001C000000}"/>
    <cellStyle name="20% - Accent1 11 3 2 2" xfId="39" xr:uid="{00000000-0005-0000-0000-00001D000000}"/>
    <cellStyle name="20% - Accent1 11 3 3" xfId="40" xr:uid="{00000000-0005-0000-0000-00001E000000}"/>
    <cellStyle name="20% - Accent1 11 4" xfId="41" xr:uid="{00000000-0005-0000-0000-00001F000000}"/>
    <cellStyle name="20% - Accent1 11 4 2" xfId="42" xr:uid="{00000000-0005-0000-0000-000020000000}"/>
    <cellStyle name="20% - Accent1 11 5" xfId="43" xr:uid="{00000000-0005-0000-0000-000021000000}"/>
    <cellStyle name="20% - Accent1 11 5 2" xfId="44" xr:uid="{00000000-0005-0000-0000-000022000000}"/>
    <cellStyle name="20% - Accent1 11 6" xfId="45" xr:uid="{00000000-0005-0000-0000-000023000000}"/>
    <cellStyle name="20% - Accent1 12" xfId="46" xr:uid="{00000000-0005-0000-0000-000024000000}"/>
    <cellStyle name="20% - Accent1 12 2" xfId="47" xr:uid="{00000000-0005-0000-0000-000025000000}"/>
    <cellStyle name="20% - Accent1 12 2 2" xfId="48" xr:uid="{00000000-0005-0000-0000-000026000000}"/>
    <cellStyle name="20% - Accent1 12 2 2 2" xfId="49" xr:uid="{00000000-0005-0000-0000-000027000000}"/>
    <cellStyle name="20% - Accent1 12 2 2 2 2" xfId="50" xr:uid="{00000000-0005-0000-0000-000028000000}"/>
    <cellStyle name="20% - Accent1 12 2 2 3" xfId="51" xr:uid="{00000000-0005-0000-0000-000029000000}"/>
    <cellStyle name="20% - Accent1 12 2 3" xfId="52" xr:uid="{00000000-0005-0000-0000-00002A000000}"/>
    <cellStyle name="20% - Accent1 12 2 3 2" xfId="53" xr:uid="{00000000-0005-0000-0000-00002B000000}"/>
    <cellStyle name="20% - Accent1 12 2 4" xfId="54" xr:uid="{00000000-0005-0000-0000-00002C000000}"/>
    <cellStyle name="20% - Accent1 12 3" xfId="55" xr:uid="{00000000-0005-0000-0000-00002D000000}"/>
    <cellStyle name="20% - Accent1 12 3 2" xfId="56" xr:uid="{00000000-0005-0000-0000-00002E000000}"/>
    <cellStyle name="20% - Accent1 12 3 2 2" xfId="57" xr:uid="{00000000-0005-0000-0000-00002F000000}"/>
    <cellStyle name="20% - Accent1 12 3 3" xfId="58" xr:uid="{00000000-0005-0000-0000-000030000000}"/>
    <cellStyle name="20% - Accent1 12 4" xfId="59" xr:uid="{00000000-0005-0000-0000-000031000000}"/>
    <cellStyle name="20% - Accent1 12 4 2" xfId="60" xr:uid="{00000000-0005-0000-0000-000032000000}"/>
    <cellStyle name="20% - Accent1 12 5" xfId="61" xr:uid="{00000000-0005-0000-0000-000033000000}"/>
    <cellStyle name="20% - Accent1 12 5 2" xfId="62" xr:uid="{00000000-0005-0000-0000-000034000000}"/>
    <cellStyle name="20% - Accent1 12 6" xfId="63" xr:uid="{00000000-0005-0000-0000-000035000000}"/>
    <cellStyle name="20% - Accent1 13" xfId="64" xr:uid="{00000000-0005-0000-0000-000036000000}"/>
    <cellStyle name="20% - Accent1 13 2" xfId="65" xr:uid="{00000000-0005-0000-0000-000037000000}"/>
    <cellStyle name="20% - Accent1 13 2 2" xfId="66" xr:uid="{00000000-0005-0000-0000-000038000000}"/>
    <cellStyle name="20% - Accent1 13 2 2 2" xfId="67" xr:uid="{00000000-0005-0000-0000-000039000000}"/>
    <cellStyle name="20% - Accent1 13 2 2 2 2" xfId="68" xr:uid="{00000000-0005-0000-0000-00003A000000}"/>
    <cellStyle name="20% - Accent1 13 2 2 3" xfId="69" xr:uid="{00000000-0005-0000-0000-00003B000000}"/>
    <cellStyle name="20% - Accent1 13 2 3" xfId="70" xr:uid="{00000000-0005-0000-0000-00003C000000}"/>
    <cellStyle name="20% - Accent1 13 2 3 2" xfId="71" xr:uid="{00000000-0005-0000-0000-00003D000000}"/>
    <cellStyle name="20% - Accent1 13 2 4" xfId="72" xr:uid="{00000000-0005-0000-0000-00003E000000}"/>
    <cellStyle name="20% - Accent1 13 3" xfId="73" xr:uid="{00000000-0005-0000-0000-00003F000000}"/>
    <cellStyle name="20% - Accent1 13 3 2" xfId="74" xr:uid="{00000000-0005-0000-0000-000040000000}"/>
    <cellStyle name="20% - Accent1 13 3 2 2" xfId="75" xr:uid="{00000000-0005-0000-0000-000041000000}"/>
    <cellStyle name="20% - Accent1 13 3 3" xfId="76" xr:uid="{00000000-0005-0000-0000-000042000000}"/>
    <cellStyle name="20% - Accent1 13 4" xfId="77" xr:uid="{00000000-0005-0000-0000-000043000000}"/>
    <cellStyle name="20% - Accent1 13 4 2" xfId="78" xr:uid="{00000000-0005-0000-0000-000044000000}"/>
    <cellStyle name="20% - Accent1 13 5" xfId="79" xr:uid="{00000000-0005-0000-0000-000045000000}"/>
    <cellStyle name="20% - Accent1 13 5 2" xfId="80" xr:uid="{00000000-0005-0000-0000-000046000000}"/>
    <cellStyle name="20% - Accent1 13 6" xfId="81" xr:uid="{00000000-0005-0000-0000-000047000000}"/>
    <cellStyle name="20% - Accent1 14" xfId="82" xr:uid="{00000000-0005-0000-0000-000048000000}"/>
    <cellStyle name="20% - Accent1 14 2" xfId="83" xr:uid="{00000000-0005-0000-0000-000049000000}"/>
    <cellStyle name="20% - Accent1 14 2 2" xfId="84" xr:uid="{00000000-0005-0000-0000-00004A000000}"/>
    <cellStyle name="20% - Accent1 14 2 2 2" xfId="85" xr:uid="{00000000-0005-0000-0000-00004B000000}"/>
    <cellStyle name="20% - Accent1 14 2 3" xfId="86" xr:uid="{00000000-0005-0000-0000-00004C000000}"/>
    <cellStyle name="20% - Accent1 14 3" xfId="87" xr:uid="{00000000-0005-0000-0000-00004D000000}"/>
    <cellStyle name="20% - Accent1 14 3 2" xfId="88" xr:uid="{00000000-0005-0000-0000-00004E000000}"/>
    <cellStyle name="20% - Accent1 14 4" xfId="89" xr:uid="{00000000-0005-0000-0000-00004F000000}"/>
    <cellStyle name="20% - Accent1 15" xfId="90" xr:uid="{00000000-0005-0000-0000-000050000000}"/>
    <cellStyle name="20% - Accent1 15 2" xfId="91" xr:uid="{00000000-0005-0000-0000-000051000000}"/>
    <cellStyle name="20% - Accent1 15 2 2" xfId="92" xr:uid="{00000000-0005-0000-0000-000052000000}"/>
    <cellStyle name="20% - Accent1 15 3" xfId="93" xr:uid="{00000000-0005-0000-0000-000053000000}"/>
    <cellStyle name="20% - Accent1 16" xfId="94" xr:uid="{00000000-0005-0000-0000-000054000000}"/>
    <cellStyle name="20% - Accent1 16 2" xfId="95" xr:uid="{00000000-0005-0000-0000-000055000000}"/>
    <cellStyle name="20% - Accent1 17" xfId="96" xr:uid="{00000000-0005-0000-0000-000056000000}"/>
    <cellStyle name="20% - Accent1 17 2" xfId="97" xr:uid="{00000000-0005-0000-0000-000057000000}"/>
    <cellStyle name="20% - Accent1 18" xfId="98" xr:uid="{00000000-0005-0000-0000-000058000000}"/>
    <cellStyle name="20% - Accent1 2" xfId="99" xr:uid="{00000000-0005-0000-0000-000059000000}"/>
    <cellStyle name="20% - Accent1 2 2" xfId="100" xr:uid="{00000000-0005-0000-0000-00005A000000}"/>
    <cellStyle name="20% - Accent1 3" xfId="101" xr:uid="{00000000-0005-0000-0000-00005B000000}"/>
    <cellStyle name="20% - Accent1 3 10" xfId="102" xr:uid="{00000000-0005-0000-0000-00005C000000}"/>
    <cellStyle name="20% - Accent1 3 10 2" xfId="103" xr:uid="{00000000-0005-0000-0000-00005D000000}"/>
    <cellStyle name="20% - Accent1 3 10 2 2" xfId="104" xr:uid="{00000000-0005-0000-0000-00005E000000}"/>
    <cellStyle name="20% - Accent1 3 10 2 2 2" xfId="105" xr:uid="{00000000-0005-0000-0000-00005F000000}"/>
    <cellStyle name="20% - Accent1 3 10 2 2 2 2" xfId="106" xr:uid="{00000000-0005-0000-0000-000060000000}"/>
    <cellStyle name="20% - Accent1 3 10 2 2 3" xfId="107" xr:uid="{00000000-0005-0000-0000-000061000000}"/>
    <cellStyle name="20% - Accent1 3 10 2 3" xfId="108" xr:uid="{00000000-0005-0000-0000-000062000000}"/>
    <cellStyle name="20% - Accent1 3 10 2 3 2" xfId="109" xr:uid="{00000000-0005-0000-0000-000063000000}"/>
    <cellStyle name="20% - Accent1 3 10 2 4" xfId="110" xr:uid="{00000000-0005-0000-0000-000064000000}"/>
    <cellStyle name="20% - Accent1 3 10 3" xfId="111" xr:uid="{00000000-0005-0000-0000-000065000000}"/>
    <cellStyle name="20% - Accent1 3 10 3 2" xfId="112" xr:uid="{00000000-0005-0000-0000-000066000000}"/>
    <cellStyle name="20% - Accent1 3 10 3 2 2" xfId="113" xr:uid="{00000000-0005-0000-0000-000067000000}"/>
    <cellStyle name="20% - Accent1 3 10 3 3" xfId="114" xr:uid="{00000000-0005-0000-0000-000068000000}"/>
    <cellStyle name="20% - Accent1 3 10 4" xfId="115" xr:uid="{00000000-0005-0000-0000-000069000000}"/>
    <cellStyle name="20% - Accent1 3 10 4 2" xfId="116" xr:uid="{00000000-0005-0000-0000-00006A000000}"/>
    <cellStyle name="20% - Accent1 3 10 5" xfId="117" xr:uid="{00000000-0005-0000-0000-00006B000000}"/>
    <cellStyle name="20% - Accent1 3 10 5 2" xfId="118" xr:uid="{00000000-0005-0000-0000-00006C000000}"/>
    <cellStyle name="20% - Accent1 3 10 6" xfId="119" xr:uid="{00000000-0005-0000-0000-00006D000000}"/>
    <cellStyle name="20% - Accent1 3 11" xfId="120" xr:uid="{00000000-0005-0000-0000-00006E000000}"/>
    <cellStyle name="20% - Accent1 3 11 2" xfId="121" xr:uid="{00000000-0005-0000-0000-00006F000000}"/>
    <cellStyle name="20% - Accent1 3 11 2 2" xfId="122" xr:uid="{00000000-0005-0000-0000-000070000000}"/>
    <cellStyle name="20% - Accent1 3 11 2 2 2" xfId="123" xr:uid="{00000000-0005-0000-0000-000071000000}"/>
    <cellStyle name="20% - Accent1 3 11 2 2 2 2" xfId="124" xr:uid="{00000000-0005-0000-0000-000072000000}"/>
    <cellStyle name="20% - Accent1 3 11 2 2 3" xfId="125" xr:uid="{00000000-0005-0000-0000-000073000000}"/>
    <cellStyle name="20% - Accent1 3 11 2 3" xfId="126" xr:uid="{00000000-0005-0000-0000-000074000000}"/>
    <cellStyle name="20% - Accent1 3 11 2 3 2" xfId="127" xr:uid="{00000000-0005-0000-0000-000075000000}"/>
    <cellStyle name="20% - Accent1 3 11 2 4" xfId="128" xr:uid="{00000000-0005-0000-0000-000076000000}"/>
    <cellStyle name="20% - Accent1 3 11 3" xfId="129" xr:uid="{00000000-0005-0000-0000-000077000000}"/>
    <cellStyle name="20% - Accent1 3 11 3 2" xfId="130" xr:uid="{00000000-0005-0000-0000-000078000000}"/>
    <cellStyle name="20% - Accent1 3 11 3 2 2" xfId="131" xr:uid="{00000000-0005-0000-0000-000079000000}"/>
    <cellStyle name="20% - Accent1 3 11 3 3" xfId="132" xr:uid="{00000000-0005-0000-0000-00007A000000}"/>
    <cellStyle name="20% - Accent1 3 11 4" xfId="133" xr:uid="{00000000-0005-0000-0000-00007B000000}"/>
    <cellStyle name="20% - Accent1 3 11 4 2" xfId="134" xr:uid="{00000000-0005-0000-0000-00007C000000}"/>
    <cellStyle name="20% - Accent1 3 11 5" xfId="135" xr:uid="{00000000-0005-0000-0000-00007D000000}"/>
    <cellStyle name="20% - Accent1 3 11 5 2" xfId="136" xr:uid="{00000000-0005-0000-0000-00007E000000}"/>
    <cellStyle name="20% - Accent1 3 11 6" xfId="137" xr:uid="{00000000-0005-0000-0000-00007F000000}"/>
    <cellStyle name="20% - Accent1 3 12" xfId="138" xr:uid="{00000000-0005-0000-0000-000080000000}"/>
    <cellStyle name="20% - Accent1 3 12 2" xfId="139" xr:uid="{00000000-0005-0000-0000-000081000000}"/>
    <cellStyle name="20% - Accent1 3 12 2 2" xfId="140" xr:uid="{00000000-0005-0000-0000-000082000000}"/>
    <cellStyle name="20% - Accent1 3 12 2 2 2" xfId="141" xr:uid="{00000000-0005-0000-0000-000083000000}"/>
    <cellStyle name="20% - Accent1 3 12 2 3" xfId="142" xr:uid="{00000000-0005-0000-0000-000084000000}"/>
    <cellStyle name="20% - Accent1 3 12 3" xfId="143" xr:uid="{00000000-0005-0000-0000-000085000000}"/>
    <cellStyle name="20% - Accent1 3 12 3 2" xfId="144" xr:uid="{00000000-0005-0000-0000-000086000000}"/>
    <cellStyle name="20% - Accent1 3 12 4" xfId="145" xr:uid="{00000000-0005-0000-0000-000087000000}"/>
    <cellStyle name="20% - Accent1 3 13" xfId="146" xr:uid="{00000000-0005-0000-0000-000088000000}"/>
    <cellStyle name="20% - Accent1 3 13 2" xfId="147" xr:uid="{00000000-0005-0000-0000-000089000000}"/>
    <cellStyle name="20% - Accent1 3 13 2 2" xfId="148" xr:uid="{00000000-0005-0000-0000-00008A000000}"/>
    <cellStyle name="20% - Accent1 3 13 3" xfId="149" xr:uid="{00000000-0005-0000-0000-00008B000000}"/>
    <cellStyle name="20% - Accent1 3 13 4" xfId="150" xr:uid="{00000000-0005-0000-0000-00008C000000}"/>
    <cellStyle name="20% - Accent1 3 14" xfId="151" xr:uid="{00000000-0005-0000-0000-00008D000000}"/>
    <cellStyle name="20% - Accent1 3 14 2" xfId="152" xr:uid="{00000000-0005-0000-0000-00008E000000}"/>
    <cellStyle name="20% - Accent1 3 15" xfId="153" xr:uid="{00000000-0005-0000-0000-00008F000000}"/>
    <cellStyle name="20% - Accent1 3 15 2" xfId="154" xr:uid="{00000000-0005-0000-0000-000090000000}"/>
    <cellStyle name="20% - Accent1 3 16" xfId="155" xr:uid="{00000000-0005-0000-0000-000091000000}"/>
    <cellStyle name="20% - Accent1 3 2" xfId="156" xr:uid="{00000000-0005-0000-0000-000092000000}"/>
    <cellStyle name="20% - Accent1 3 2 10" xfId="157" xr:uid="{00000000-0005-0000-0000-000093000000}"/>
    <cellStyle name="20% - Accent1 3 2 10 2" xfId="158" xr:uid="{00000000-0005-0000-0000-000094000000}"/>
    <cellStyle name="20% - Accent1 3 2 10 2 2" xfId="159" xr:uid="{00000000-0005-0000-0000-000095000000}"/>
    <cellStyle name="20% - Accent1 3 2 10 2 2 2" xfId="160" xr:uid="{00000000-0005-0000-0000-000096000000}"/>
    <cellStyle name="20% - Accent1 3 2 10 2 2 2 2" xfId="161" xr:uid="{00000000-0005-0000-0000-000097000000}"/>
    <cellStyle name="20% - Accent1 3 2 10 2 2 3" xfId="162" xr:uid="{00000000-0005-0000-0000-000098000000}"/>
    <cellStyle name="20% - Accent1 3 2 10 2 3" xfId="163" xr:uid="{00000000-0005-0000-0000-000099000000}"/>
    <cellStyle name="20% - Accent1 3 2 10 2 3 2" xfId="164" xr:uid="{00000000-0005-0000-0000-00009A000000}"/>
    <cellStyle name="20% - Accent1 3 2 10 2 4" xfId="165" xr:uid="{00000000-0005-0000-0000-00009B000000}"/>
    <cellStyle name="20% - Accent1 3 2 10 3" xfId="166" xr:uid="{00000000-0005-0000-0000-00009C000000}"/>
    <cellStyle name="20% - Accent1 3 2 10 3 2" xfId="167" xr:uid="{00000000-0005-0000-0000-00009D000000}"/>
    <cellStyle name="20% - Accent1 3 2 10 3 2 2" xfId="168" xr:uid="{00000000-0005-0000-0000-00009E000000}"/>
    <cellStyle name="20% - Accent1 3 2 10 3 3" xfId="169" xr:uid="{00000000-0005-0000-0000-00009F000000}"/>
    <cellStyle name="20% - Accent1 3 2 10 4" xfId="170" xr:uid="{00000000-0005-0000-0000-0000A0000000}"/>
    <cellStyle name="20% - Accent1 3 2 10 4 2" xfId="171" xr:uid="{00000000-0005-0000-0000-0000A1000000}"/>
    <cellStyle name="20% - Accent1 3 2 10 5" xfId="172" xr:uid="{00000000-0005-0000-0000-0000A2000000}"/>
    <cellStyle name="20% - Accent1 3 2 10 5 2" xfId="173" xr:uid="{00000000-0005-0000-0000-0000A3000000}"/>
    <cellStyle name="20% - Accent1 3 2 10 6" xfId="174" xr:uid="{00000000-0005-0000-0000-0000A4000000}"/>
    <cellStyle name="20% - Accent1 3 2 11" xfId="175" xr:uid="{00000000-0005-0000-0000-0000A5000000}"/>
    <cellStyle name="20% - Accent1 3 2 11 2" xfId="176" xr:uid="{00000000-0005-0000-0000-0000A6000000}"/>
    <cellStyle name="20% - Accent1 3 2 11 2 2" xfId="177" xr:uid="{00000000-0005-0000-0000-0000A7000000}"/>
    <cellStyle name="20% - Accent1 3 2 11 2 2 2" xfId="178" xr:uid="{00000000-0005-0000-0000-0000A8000000}"/>
    <cellStyle name="20% - Accent1 3 2 11 2 3" xfId="179" xr:uid="{00000000-0005-0000-0000-0000A9000000}"/>
    <cellStyle name="20% - Accent1 3 2 11 3" xfId="180" xr:uid="{00000000-0005-0000-0000-0000AA000000}"/>
    <cellStyle name="20% - Accent1 3 2 11 3 2" xfId="181" xr:uid="{00000000-0005-0000-0000-0000AB000000}"/>
    <cellStyle name="20% - Accent1 3 2 11 4" xfId="182" xr:uid="{00000000-0005-0000-0000-0000AC000000}"/>
    <cellStyle name="20% - Accent1 3 2 12" xfId="183" xr:uid="{00000000-0005-0000-0000-0000AD000000}"/>
    <cellStyle name="20% - Accent1 3 2 12 2" xfId="184" xr:uid="{00000000-0005-0000-0000-0000AE000000}"/>
    <cellStyle name="20% - Accent1 3 2 12 2 2" xfId="185" xr:uid="{00000000-0005-0000-0000-0000AF000000}"/>
    <cellStyle name="20% - Accent1 3 2 12 3" xfId="186" xr:uid="{00000000-0005-0000-0000-0000B0000000}"/>
    <cellStyle name="20% - Accent1 3 2 13" xfId="187" xr:uid="{00000000-0005-0000-0000-0000B1000000}"/>
    <cellStyle name="20% - Accent1 3 2 13 2" xfId="188" xr:uid="{00000000-0005-0000-0000-0000B2000000}"/>
    <cellStyle name="20% - Accent1 3 2 14" xfId="189" xr:uid="{00000000-0005-0000-0000-0000B3000000}"/>
    <cellStyle name="20% - Accent1 3 2 14 2" xfId="190" xr:uid="{00000000-0005-0000-0000-0000B4000000}"/>
    <cellStyle name="20% - Accent1 3 2 15" xfId="191" xr:uid="{00000000-0005-0000-0000-0000B5000000}"/>
    <cellStyle name="20% - Accent1 3 2 2" xfId="192" xr:uid="{00000000-0005-0000-0000-0000B6000000}"/>
    <cellStyle name="20% - Accent1 3 2 2 10" xfId="193" xr:uid="{00000000-0005-0000-0000-0000B7000000}"/>
    <cellStyle name="20% - Accent1 3 2 2 10 2" xfId="194" xr:uid="{00000000-0005-0000-0000-0000B8000000}"/>
    <cellStyle name="20% - Accent1 3 2 2 11" xfId="195" xr:uid="{00000000-0005-0000-0000-0000B9000000}"/>
    <cellStyle name="20% - Accent1 3 2 2 2" xfId="196" xr:uid="{00000000-0005-0000-0000-0000BA000000}"/>
    <cellStyle name="20% - Accent1 3 2 2 2 2" xfId="197" xr:uid="{00000000-0005-0000-0000-0000BB000000}"/>
    <cellStyle name="20% - Accent1 3 2 2 2 2 2" xfId="198" xr:uid="{00000000-0005-0000-0000-0000BC000000}"/>
    <cellStyle name="20% - Accent1 3 2 2 2 2 2 2" xfId="199" xr:uid="{00000000-0005-0000-0000-0000BD000000}"/>
    <cellStyle name="20% - Accent1 3 2 2 2 2 2 2 2" xfId="200" xr:uid="{00000000-0005-0000-0000-0000BE000000}"/>
    <cellStyle name="20% - Accent1 3 2 2 2 2 2 2 2 2" xfId="201" xr:uid="{00000000-0005-0000-0000-0000BF000000}"/>
    <cellStyle name="20% - Accent1 3 2 2 2 2 2 2 3" xfId="202" xr:uid="{00000000-0005-0000-0000-0000C0000000}"/>
    <cellStyle name="20% - Accent1 3 2 2 2 2 2 3" xfId="203" xr:uid="{00000000-0005-0000-0000-0000C1000000}"/>
    <cellStyle name="20% - Accent1 3 2 2 2 2 2 3 2" xfId="204" xr:uid="{00000000-0005-0000-0000-0000C2000000}"/>
    <cellStyle name="20% - Accent1 3 2 2 2 2 2 4" xfId="205" xr:uid="{00000000-0005-0000-0000-0000C3000000}"/>
    <cellStyle name="20% - Accent1 3 2 2 2 2 3" xfId="206" xr:uid="{00000000-0005-0000-0000-0000C4000000}"/>
    <cellStyle name="20% - Accent1 3 2 2 2 2 3 2" xfId="207" xr:uid="{00000000-0005-0000-0000-0000C5000000}"/>
    <cellStyle name="20% - Accent1 3 2 2 2 2 3 2 2" xfId="208" xr:uid="{00000000-0005-0000-0000-0000C6000000}"/>
    <cellStyle name="20% - Accent1 3 2 2 2 2 3 3" xfId="209" xr:uid="{00000000-0005-0000-0000-0000C7000000}"/>
    <cellStyle name="20% - Accent1 3 2 2 2 2 4" xfId="210" xr:uid="{00000000-0005-0000-0000-0000C8000000}"/>
    <cellStyle name="20% - Accent1 3 2 2 2 2 4 2" xfId="211" xr:uid="{00000000-0005-0000-0000-0000C9000000}"/>
    <cellStyle name="20% - Accent1 3 2 2 2 2 5" xfId="212" xr:uid="{00000000-0005-0000-0000-0000CA000000}"/>
    <cellStyle name="20% - Accent1 3 2 2 2 2 5 2" xfId="213" xr:uid="{00000000-0005-0000-0000-0000CB000000}"/>
    <cellStyle name="20% - Accent1 3 2 2 2 2 6" xfId="214" xr:uid="{00000000-0005-0000-0000-0000CC000000}"/>
    <cellStyle name="20% - Accent1 3 2 2 2 3" xfId="215" xr:uid="{00000000-0005-0000-0000-0000CD000000}"/>
    <cellStyle name="20% - Accent1 3 2 2 2 3 2" xfId="216" xr:uid="{00000000-0005-0000-0000-0000CE000000}"/>
    <cellStyle name="20% - Accent1 3 2 2 2 3 2 2" xfId="217" xr:uid="{00000000-0005-0000-0000-0000CF000000}"/>
    <cellStyle name="20% - Accent1 3 2 2 2 3 2 2 2" xfId="218" xr:uid="{00000000-0005-0000-0000-0000D0000000}"/>
    <cellStyle name="20% - Accent1 3 2 2 2 3 2 2 2 2" xfId="219" xr:uid="{00000000-0005-0000-0000-0000D1000000}"/>
    <cellStyle name="20% - Accent1 3 2 2 2 3 2 2 3" xfId="220" xr:uid="{00000000-0005-0000-0000-0000D2000000}"/>
    <cellStyle name="20% - Accent1 3 2 2 2 3 2 3" xfId="221" xr:uid="{00000000-0005-0000-0000-0000D3000000}"/>
    <cellStyle name="20% - Accent1 3 2 2 2 3 2 3 2" xfId="222" xr:uid="{00000000-0005-0000-0000-0000D4000000}"/>
    <cellStyle name="20% - Accent1 3 2 2 2 3 2 4" xfId="223" xr:uid="{00000000-0005-0000-0000-0000D5000000}"/>
    <cellStyle name="20% - Accent1 3 2 2 2 3 3" xfId="224" xr:uid="{00000000-0005-0000-0000-0000D6000000}"/>
    <cellStyle name="20% - Accent1 3 2 2 2 3 3 2" xfId="225" xr:uid="{00000000-0005-0000-0000-0000D7000000}"/>
    <cellStyle name="20% - Accent1 3 2 2 2 3 3 2 2" xfId="226" xr:uid="{00000000-0005-0000-0000-0000D8000000}"/>
    <cellStyle name="20% - Accent1 3 2 2 2 3 3 3" xfId="227" xr:uid="{00000000-0005-0000-0000-0000D9000000}"/>
    <cellStyle name="20% - Accent1 3 2 2 2 3 4" xfId="228" xr:uid="{00000000-0005-0000-0000-0000DA000000}"/>
    <cellStyle name="20% - Accent1 3 2 2 2 3 4 2" xfId="229" xr:uid="{00000000-0005-0000-0000-0000DB000000}"/>
    <cellStyle name="20% - Accent1 3 2 2 2 3 5" xfId="230" xr:uid="{00000000-0005-0000-0000-0000DC000000}"/>
    <cellStyle name="20% - Accent1 3 2 2 2 3 5 2" xfId="231" xr:uid="{00000000-0005-0000-0000-0000DD000000}"/>
    <cellStyle name="20% - Accent1 3 2 2 2 3 6" xfId="232" xr:uid="{00000000-0005-0000-0000-0000DE000000}"/>
    <cellStyle name="20% - Accent1 3 2 2 2 4" xfId="233" xr:uid="{00000000-0005-0000-0000-0000DF000000}"/>
    <cellStyle name="20% - Accent1 3 2 2 2 4 2" xfId="234" xr:uid="{00000000-0005-0000-0000-0000E0000000}"/>
    <cellStyle name="20% - Accent1 3 2 2 2 4 2 2" xfId="235" xr:uid="{00000000-0005-0000-0000-0000E1000000}"/>
    <cellStyle name="20% - Accent1 3 2 2 2 4 2 2 2" xfId="236" xr:uid="{00000000-0005-0000-0000-0000E2000000}"/>
    <cellStyle name="20% - Accent1 3 2 2 2 4 2 3" xfId="237" xr:uid="{00000000-0005-0000-0000-0000E3000000}"/>
    <cellStyle name="20% - Accent1 3 2 2 2 4 3" xfId="238" xr:uid="{00000000-0005-0000-0000-0000E4000000}"/>
    <cellStyle name="20% - Accent1 3 2 2 2 4 3 2" xfId="239" xr:uid="{00000000-0005-0000-0000-0000E5000000}"/>
    <cellStyle name="20% - Accent1 3 2 2 2 4 4" xfId="240" xr:uid="{00000000-0005-0000-0000-0000E6000000}"/>
    <cellStyle name="20% - Accent1 3 2 2 2 5" xfId="241" xr:uid="{00000000-0005-0000-0000-0000E7000000}"/>
    <cellStyle name="20% - Accent1 3 2 2 2 5 2" xfId="242" xr:uid="{00000000-0005-0000-0000-0000E8000000}"/>
    <cellStyle name="20% - Accent1 3 2 2 2 5 2 2" xfId="243" xr:uid="{00000000-0005-0000-0000-0000E9000000}"/>
    <cellStyle name="20% - Accent1 3 2 2 2 5 3" xfId="244" xr:uid="{00000000-0005-0000-0000-0000EA000000}"/>
    <cellStyle name="20% - Accent1 3 2 2 2 6" xfId="245" xr:uid="{00000000-0005-0000-0000-0000EB000000}"/>
    <cellStyle name="20% - Accent1 3 2 2 2 6 2" xfId="246" xr:uid="{00000000-0005-0000-0000-0000EC000000}"/>
    <cellStyle name="20% - Accent1 3 2 2 2 7" xfId="247" xr:uid="{00000000-0005-0000-0000-0000ED000000}"/>
    <cellStyle name="20% - Accent1 3 2 2 2 7 2" xfId="248" xr:uid="{00000000-0005-0000-0000-0000EE000000}"/>
    <cellStyle name="20% - Accent1 3 2 2 2 8" xfId="249" xr:uid="{00000000-0005-0000-0000-0000EF000000}"/>
    <cellStyle name="20% - Accent1 3 2 2 3" xfId="250" xr:uid="{00000000-0005-0000-0000-0000F0000000}"/>
    <cellStyle name="20% - Accent1 3 2 2 3 2" xfId="251" xr:uid="{00000000-0005-0000-0000-0000F1000000}"/>
    <cellStyle name="20% - Accent1 3 2 2 3 2 2" xfId="252" xr:uid="{00000000-0005-0000-0000-0000F2000000}"/>
    <cellStyle name="20% - Accent1 3 2 2 3 2 2 2" xfId="253" xr:uid="{00000000-0005-0000-0000-0000F3000000}"/>
    <cellStyle name="20% - Accent1 3 2 2 3 2 2 2 2" xfId="254" xr:uid="{00000000-0005-0000-0000-0000F4000000}"/>
    <cellStyle name="20% - Accent1 3 2 2 3 2 2 2 2 2" xfId="255" xr:uid="{00000000-0005-0000-0000-0000F5000000}"/>
    <cellStyle name="20% - Accent1 3 2 2 3 2 2 2 3" xfId="256" xr:uid="{00000000-0005-0000-0000-0000F6000000}"/>
    <cellStyle name="20% - Accent1 3 2 2 3 2 2 3" xfId="257" xr:uid="{00000000-0005-0000-0000-0000F7000000}"/>
    <cellStyle name="20% - Accent1 3 2 2 3 2 2 3 2" xfId="258" xr:uid="{00000000-0005-0000-0000-0000F8000000}"/>
    <cellStyle name="20% - Accent1 3 2 2 3 2 2 4" xfId="259" xr:uid="{00000000-0005-0000-0000-0000F9000000}"/>
    <cellStyle name="20% - Accent1 3 2 2 3 2 3" xfId="260" xr:uid="{00000000-0005-0000-0000-0000FA000000}"/>
    <cellStyle name="20% - Accent1 3 2 2 3 2 3 2" xfId="261" xr:uid="{00000000-0005-0000-0000-0000FB000000}"/>
    <cellStyle name="20% - Accent1 3 2 2 3 2 3 2 2" xfId="262" xr:uid="{00000000-0005-0000-0000-0000FC000000}"/>
    <cellStyle name="20% - Accent1 3 2 2 3 2 3 3" xfId="263" xr:uid="{00000000-0005-0000-0000-0000FD000000}"/>
    <cellStyle name="20% - Accent1 3 2 2 3 2 4" xfId="264" xr:uid="{00000000-0005-0000-0000-0000FE000000}"/>
    <cellStyle name="20% - Accent1 3 2 2 3 2 4 2" xfId="265" xr:uid="{00000000-0005-0000-0000-0000FF000000}"/>
    <cellStyle name="20% - Accent1 3 2 2 3 2 5" xfId="266" xr:uid="{00000000-0005-0000-0000-000000010000}"/>
    <cellStyle name="20% - Accent1 3 2 2 3 2 5 2" xfId="267" xr:uid="{00000000-0005-0000-0000-000001010000}"/>
    <cellStyle name="20% - Accent1 3 2 2 3 2 6" xfId="268" xr:uid="{00000000-0005-0000-0000-000002010000}"/>
    <cellStyle name="20% - Accent1 3 2 2 3 3" xfId="269" xr:uid="{00000000-0005-0000-0000-000003010000}"/>
    <cellStyle name="20% - Accent1 3 2 2 3 3 2" xfId="270" xr:uid="{00000000-0005-0000-0000-000004010000}"/>
    <cellStyle name="20% - Accent1 3 2 2 3 3 2 2" xfId="271" xr:uid="{00000000-0005-0000-0000-000005010000}"/>
    <cellStyle name="20% - Accent1 3 2 2 3 3 2 2 2" xfId="272" xr:uid="{00000000-0005-0000-0000-000006010000}"/>
    <cellStyle name="20% - Accent1 3 2 2 3 3 2 2 2 2" xfId="273" xr:uid="{00000000-0005-0000-0000-000007010000}"/>
    <cellStyle name="20% - Accent1 3 2 2 3 3 2 2 3" xfId="274" xr:uid="{00000000-0005-0000-0000-000008010000}"/>
    <cellStyle name="20% - Accent1 3 2 2 3 3 2 3" xfId="275" xr:uid="{00000000-0005-0000-0000-000009010000}"/>
    <cellStyle name="20% - Accent1 3 2 2 3 3 2 3 2" xfId="276" xr:uid="{00000000-0005-0000-0000-00000A010000}"/>
    <cellStyle name="20% - Accent1 3 2 2 3 3 2 4" xfId="277" xr:uid="{00000000-0005-0000-0000-00000B010000}"/>
    <cellStyle name="20% - Accent1 3 2 2 3 3 3" xfId="278" xr:uid="{00000000-0005-0000-0000-00000C010000}"/>
    <cellStyle name="20% - Accent1 3 2 2 3 3 3 2" xfId="279" xr:uid="{00000000-0005-0000-0000-00000D010000}"/>
    <cellStyle name="20% - Accent1 3 2 2 3 3 3 2 2" xfId="280" xr:uid="{00000000-0005-0000-0000-00000E010000}"/>
    <cellStyle name="20% - Accent1 3 2 2 3 3 3 3" xfId="281" xr:uid="{00000000-0005-0000-0000-00000F010000}"/>
    <cellStyle name="20% - Accent1 3 2 2 3 3 4" xfId="282" xr:uid="{00000000-0005-0000-0000-000010010000}"/>
    <cellStyle name="20% - Accent1 3 2 2 3 3 4 2" xfId="283" xr:uid="{00000000-0005-0000-0000-000011010000}"/>
    <cellStyle name="20% - Accent1 3 2 2 3 3 5" xfId="284" xr:uid="{00000000-0005-0000-0000-000012010000}"/>
    <cellStyle name="20% - Accent1 3 2 2 3 3 5 2" xfId="285" xr:uid="{00000000-0005-0000-0000-000013010000}"/>
    <cellStyle name="20% - Accent1 3 2 2 3 3 6" xfId="286" xr:uid="{00000000-0005-0000-0000-000014010000}"/>
    <cellStyle name="20% - Accent1 3 2 2 3 4" xfId="287" xr:uid="{00000000-0005-0000-0000-000015010000}"/>
    <cellStyle name="20% - Accent1 3 2 2 3 4 2" xfId="288" xr:uid="{00000000-0005-0000-0000-000016010000}"/>
    <cellStyle name="20% - Accent1 3 2 2 3 4 2 2" xfId="289" xr:uid="{00000000-0005-0000-0000-000017010000}"/>
    <cellStyle name="20% - Accent1 3 2 2 3 4 2 2 2" xfId="290" xr:uid="{00000000-0005-0000-0000-000018010000}"/>
    <cellStyle name="20% - Accent1 3 2 2 3 4 2 3" xfId="291" xr:uid="{00000000-0005-0000-0000-000019010000}"/>
    <cellStyle name="20% - Accent1 3 2 2 3 4 3" xfId="292" xr:uid="{00000000-0005-0000-0000-00001A010000}"/>
    <cellStyle name="20% - Accent1 3 2 2 3 4 3 2" xfId="293" xr:uid="{00000000-0005-0000-0000-00001B010000}"/>
    <cellStyle name="20% - Accent1 3 2 2 3 4 4" xfId="294" xr:uid="{00000000-0005-0000-0000-00001C010000}"/>
    <cellStyle name="20% - Accent1 3 2 2 3 5" xfId="295" xr:uid="{00000000-0005-0000-0000-00001D010000}"/>
    <cellStyle name="20% - Accent1 3 2 2 3 5 2" xfId="296" xr:uid="{00000000-0005-0000-0000-00001E010000}"/>
    <cellStyle name="20% - Accent1 3 2 2 3 5 2 2" xfId="297" xr:uid="{00000000-0005-0000-0000-00001F010000}"/>
    <cellStyle name="20% - Accent1 3 2 2 3 5 3" xfId="298" xr:uid="{00000000-0005-0000-0000-000020010000}"/>
    <cellStyle name="20% - Accent1 3 2 2 3 6" xfId="299" xr:uid="{00000000-0005-0000-0000-000021010000}"/>
    <cellStyle name="20% - Accent1 3 2 2 3 6 2" xfId="300" xr:uid="{00000000-0005-0000-0000-000022010000}"/>
    <cellStyle name="20% - Accent1 3 2 2 3 7" xfId="301" xr:uid="{00000000-0005-0000-0000-000023010000}"/>
    <cellStyle name="20% - Accent1 3 2 2 3 7 2" xfId="302" xr:uid="{00000000-0005-0000-0000-000024010000}"/>
    <cellStyle name="20% - Accent1 3 2 2 3 8" xfId="303" xr:uid="{00000000-0005-0000-0000-000025010000}"/>
    <cellStyle name="20% - Accent1 3 2 2 4" xfId="304" xr:uid="{00000000-0005-0000-0000-000026010000}"/>
    <cellStyle name="20% - Accent1 3 2 2 4 2" xfId="305" xr:uid="{00000000-0005-0000-0000-000027010000}"/>
    <cellStyle name="20% - Accent1 3 2 2 4 2 2" xfId="306" xr:uid="{00000000-0005-0000-0000-000028010000}"/>
    <cellStyle name="20% - Accent1 3 2 2 4 2 2 2" xfId="307" xr:uid="{00000000-0005-0000-0000-000029010000}"/>
    <cellStyle name="20% - Accent1 3 2 2 4 2 2 2 2" xfId="308" xr:uid="{00000000-0005-0000-0000-00002A010000}"/>
    <cellStyle name="20% - Accent1 3 2 2 4 2 2 3" xfId="309" xr:uid="{00000000-0005-0000-0000-00002B010000}"/>
    <cellStyle name="20% - Accent1 3 2 2 4 2 3" xfId="310" xr:uid="{00000000-0005-0000-0000-00002C010000}"/>
    <cellStyle name="20% - Accent1 3 2 2 4 2 3 2" xfId="311" xr:uid="{00000000-0005-0000-0000-00002D010000}"/>
    <cellStyle name="20% - Accent1 3 2 2 4 2 4" xfId="312" xr:uid="{00000000-0005-0000-0000-00002E010000}"/>
    <cellStyle name="20% - Accent1 3 2 2 4 3" xfId="313" xr:uid="{00000000-0005-0000-0000-00002F010000}"/>
    <cellStyle name="20% - Accent1 3 2 2 4 3 2" xfId="314" xr:uid="{00000000-0005-0000-0000-000030010000}"/>
    <cellStyle name="20% - Accent1 3 2 2 4 3 2 2" xfId="315" xr:uid="{00000000-0005-0000-0000-000031010000}"/>
    <cellStyle name="20% - Accent1 3 2 2 4 3 3" xfId="316" xr:uid="{00000000-0005-0000-0000-000032010000}"/>
    <cellStyle name="20% - Accent1 3 2 2 4 4" xfId="317" xr:uid="{00000000-0005-0000-0000-000033010000}"/>
    <cellStyle name="20% - Accent1 3 2 2 4 4 2" xfId="318" xr:uid="{00000000-0005-0000-0000-000034010000}"/>
    <cellStyle name="20% - Accent1 3 2 2 4 5" xfId="319" xr:uid="{00000000-0005-0000-0000-000035010000}"/>
    <cellStyle name="20% - Accent1 3 2 2 4 5 2" xfId="320" xr:uid="{00000000-0005-0000-0000-000036010000}"/>
    <cellStyle name="20% - Accent1 3 2 2 4 6" xfId="321" xr:uid="{00000000-0005-0000-0000-000037010000}"/>
    <cellStyle name="20% - Accent1 3 2 2 5" xfId="322" xr:uid="{00000000-0005-0000-0000-000038010000}"/>
    <cellStyle name="20% - Accent1 3 2 2 5 2" xfId="323" xr:uid="{00000000-0005-0000-0000-000039010000}"/>
    <cellStyle name="20% - Accent1 3 2 2 5 2 2" xfId="324" xr:uid="{00000000-0005-0000-0000-00003A010000}"/>
    <cellStyle name="20% - Accent1 3 2 2 5 2 2 2" xfId="325" xr:uid="{00000000-0005-0000-0000-00003B010000}"/>
    <cellStyle name="20% - Accent1 3 2 2 5 2 2 2 2" xfId="326" xr:uid="{00000000-0005-0000-0000-00003C010000}"/>
    <cellStyle name="20% - Accent1 3 2 2 5 2 2 3" xfId="327" xr:uid="{00000000-0005-0000-0000-00003D010000}"/>
    <cellStyle name="20% - Accent1 3 2 2 5 2 3" xfId="328" xr:uid="{00000000-0005-0000-0000-00003E010000}"/>
    <cellStyle name="20% - Accent1 3 2 2 5 2 3 2" xfId="329" xr:uid="{00000000-0005-0000-0000-00003F010000}"/>
    <cellStyle name="20% - Accent1 3 2 2 5 2 4" xfId="330" xr:uid="{00000000-0005-0000-0000-000040010000}"/>
    <cellStyle name="20% - Accent1 3 2 2 5 3" xfId="331" xr:uid="{00000000-0005-0000-0000-000041010000}"/>
    <cellStyle name="20% - Accent1 3 2 2 5 3 2" xfId="332" xr:uid="{00000000-0005-0000-0000-000042010000}"/>
    <cellStyle name="20% - Accent1 3 2 2 5 3 2 2" xfId="333" xr:uid="{00000000-0005-0000-0000-000043010000}"/>
    <cellStyle name="20% - Accent1 3 2 2 5 3 3" xfId="334" xr:uid="{00000000-0005-0000-0000-000044010000}"/>
    <cellStyle name="20% - Accent1 3 2 2 5 4" xfId="335" xr:uid="{00000000-0005-0000-0000-000045010000}"/>
    <cellStyle name="20% - Accent1 3 2 2 5 4 2" xfId="336" xr:uid="{00000000-0005-0000-0000-000046010000}"/>
    <cellStyle name="20% - Accent1 3 2 2 5 5" xfId="337" xr:uid="{00000000-0005-0000-0000-000047010000}"/>
    <cellStyle name="20% - Accent1 3 2 2 5 5 2" xfId="338" xr:uid="{00000000-0005-0000-0000-000048010000}"/>
    <cellStyle name="20% - Accent1 3 2 2 5 6" xfId="339" xr:uid="{00000000-0005-0000-0000-000049010000}"/>
    <cellStyle name="20% - Accent1 3 2 2 6" xfId="340" xr:uid="{00000000-0005-0000-0000-00004A010000}"/>
    <cellStyle name="20% - Accent1 3 2 2 6 2" xfId="341" xr:uid="{00000000-0005-0000-0000-00004B010000}"/>
    <cellStyle name="20% - Accent1 3 2 2 6 2 2" xfId="342" xr:uid="{00000000-0005-0000-0000-00004C010000}"/>
    <cellStyle name="20% - Accent1 3 2 2 6 2 2 2" xfId="343" xr:uid="{00000000-0005-0000-0000-00004D010000}"/>
    <cellStyle name="20% - Accent1 3 2 2 6 2 2 2 2" xfId="344" xr:uid="{00000000-0005-0000-0000-00004E010000}"/>
    <cellStyle name="20% - Accent1 3 2 2 6 2 2 3" xfId="345" xr:uid="{00000000-0005-0000-0000-00004F010000}"/>
    <cellStyle name="20% - Accent1 3 2 2 6 2 3" xfId="346" xr:uid="{00000000-0005-0000-0000-000050010000}"/>
    <cellStyle name="20% - Accent1 3 2 2 6 2 3 2" xfId="347" xr:uid="{00000000-0005-0000-0000-000051010000}"/>
    <cellStyle name="20% - Accent1 3 2 2 6 2 4" xfId="348" xr:uid="{00000000-0005-0000-0000-000052010000}"/>
    <cellStyle name="20% - Accent1 3 2 2 6 3" xfId="349" xr:uid="{00000000-0005-0000-0000-000053010000}"/>
    <cellStyle name="20% - Accent1 3 2 2 6 3 2" xfId="350" xr:uid="{00000000-0005-0000-0000-000054010000}"/>
    <cellStyle name="20% - Accent1 3 2 2 6 3 2 2" xfId="351" xr:uid="{00000000-0005-0000-0000-000055010000}"/>
    <cellStyle name="20% - Accent1 3 2 2 6 3 3" xfId="352" xr:uid="{00000000-0005-0000-0000-000056010000}"/>
    <cellStyle name="20% - Accent1 3 2 2 6 4" xfId="353" xr:uid="{00000000-0005-0000-0000-000057010000}"/>
    <cellStyle name="20% - Accent1 3 2 2 6 4 2" xfId="354" xr:uid="{00000000-0005-0000-0000-000058010000}"/>
    <cellStyle name="20% - Accent1 3 2 2 6 5" xfId="355" xr:uid="{00000000-0005-0000-0000-000059010000}"/>
    <cellStyle name="20% - Accent1 3 2 2 6 5 2" xfId="356" xr:uid="{00000000-0005-0000-0000-00005A010000}"/>
    <cellStyle name="20% - Accent1 3 2 2 6 6" xfId="357" xr:uid="{00000000-0005-0000-0000-00005B010000}"/>
    <cellStyle name="20% - Accent1 3 2 2 7" xfId="358" xr:uid="{00000000-0005-0000-0000-00005C010000}"/>
    <cellStyle name="20% - Accent1 3 2 2 7 2" xfId="359" xr:uid="{00000000-0005-0000-0000-00005D010000}"/>
    <cellStyle name="20% - Accent1 3 2 2 7 2 2" xfId="360" xr:uid="{00000000-0005-0000-0000-00005E010000}"/>
    <cellStyle name="20% - Accent1 3 2 2 7 2 2 2" xfId="361" xr:uid="{00000000-0005-0000-0000-00005F010000}"/>
    <cellStyle name="20% - Accent1 3 2 2 7 2 3" xfId="362" xr:uid="{00000000-0005-0000-0000-000060010000}"/>
    <cellStyle name="20% - Accent1 3 2 2 7 3" xfId="363" xr:uid="{00000000-0005-0000-0000-000061010000}"/>
    <cellStyle name="20% - Accent1 3 2 2 7 3 2" xfId="364" xr:uid="{00000000-0005-0000-0000-000062010000}"/>
    <cellStyle name="20% - Accent1 3 2 2 7 4" xfId="365" xr:uid="{00000000-0005-0000-0000-000063010000}"/>
    <cellStyle name="20% - Accent1 3 2 2 8" xfId="366" xr:uid="{00000000-0005-0000-0000-000064010000}"/>
    <cellStyle name="20% - Accent1 3 2 2 8 2" xfId="367" xr:uid="{00000000-0005-0000-0000-000065010000}"/>
    <cellStyle name="20% - Accent1 3 2 2 8 2 2" xfId="368" xr:uid="{00000000-0005-0000-0000-000066010000}"/>
    <cellStyle name="20% - Accent1 3 2 2 8 3" xfId="369" xr:uid="{00000000-0005-0000-0000-000067010000}"/>
    <cellStyle name="20% - Accent1 3 2 2 9" xfId="370" xr:uid="{00000000-0005-0000-0000-000068010000}"/>
    <cellStyle name="20% - Accent1 3 2 2 9 2" xfId="371" xr:uid="{00000000-0005-0000-0000-000069010000}"/>
    <cellStyle name="20% - Accent1 3 2 3" xfId="372" xr:uid="{00000000-0005-0000-0000-00006A010000}"/>
    <cellStyle name="20% - Accent1 3 2 3 10" xfId="373" xr:uid="{00000000-0005-0000-0000-00006B010000}"/>
    <cellStyle name="20% - Accent1 3 2 3 10 2" xfId="374" xr:uid="{00000000-0005-0000-0000-00006C010000}"/>
    <cellStyle name="20% - Accent1 3 2 3 11" xfId="375" xr:uid="{00000000-0005-0000-0000-00006D010000}"/>
    <cellStyle name="20% - Accent1 3 2 3 2" xfId="376" xr:uid="{00000000-0005-0000-0000-00006E010000}"/>
    <cellStyle name="20% - Accent1 3 2 3 2 2" xfId="377" xr:uid="{00000000-0005-0000-0000-00006F010000}"/>
    <cellStyle name="20% - Accent1 3 2 3 2 2 2" xfId="378" xr:uid="{00000000-0005-0000-0000-000070010000}"/>
    <cellStyle name="20% - Accent1 3 2 3 2 2 2 2" xfId="379" xr:uid="{00000000-0005-0000-0000-000071010000}"/>
    <cellStyle name="20% - Accent1 3 2 3 2 2 2 2 2" xfId="380" xr:uid="{00000000-0005-0000-0000-000072010000}"/>
    <cellStyle name="20% - Accent1 3 2 3 2 2 2 2 2 2" xfId="381" xr:uid="{00000000-0005-0000-0000-000073010000}"/>
    <cellStyle name="20% - Accent1 3 2 3 2 2 2 2 3" xfId="382" xr:uid="{00000000-0005-0000-0000-000074010000}"/>
    <cellStyle name="20% - Accent1 3 2 3 2 2 2 3" xfId="383" xr:uid="{00000000-0005-0000-0000-000075010000}"/>
    <cellStyle name="20% - Accent1 3 2 3 2 2 2 3 2" xfId="384" xr:uid="{00000000-0005-0000-0000-000076010000}"/>
    <cellStyle name="20% - Accent1 3 2 3 2 2 2 4" xfId="385" xr:uid="{00000000-0005-0000-0000-000077010000}"/>
    <cellStyle name="20% - Accent1 3 2 3 2 2 3" xfId="386" xr:uid="{00000000-0005-0000-0000-000078010000}"/>
    <cellStyle name="20% - Accent1 3 2 3 2 2 3 2" xfId="387" xr:uid="{00000000-0005-0000-0000-000079010000}"/>
    <cellStyle name="20% - Accent1 3 2 3 2 2 3 2 2" xfId="388" xr:uid="{00000000-0005-0000-0000-00007A010000}"/>
    <cellStyle name="20% - Accent1 3 2 3 2 2 3 3" xfId="389" xr:uid="{00000000-0005-0000-0000-00007B010000}"/>
    <cellStyle name="20% - Accent1 3 2 3 2 2 4" xfId="390" xr:uid="{00000000-0005-0000-0000-00007C010000}"/>
    <cellStyle name="20% - Accent1 3 2 3 2 2 4 2" xfId="391" xr:uid="{00000000-0005-0000-0000-00007D010000}"/>
    <cellStyle name="20% - Accent1 3 2 3 2 2 5" xfId="392" xr:uid="{00000000-0005-0000-0000-00007E010000}"/>
    <cellStyle name="20% - Accent1 3 2 3 2 2 5 2" xfId="393" xr:uid="{00000000-0005-0000-0000-00007F010000}"/>
    <cellStyle name="20% - Accent1 3 2 3 2 2 6" xfId="394" xr:uid="{00000000-0005-0000-0000-000080010000}"/>
    <cellStyle name="20% - Accent1 3 2 3 2 3" xfId="395" xr:uid="{00000000-0005-0000-0000-000081010000}"/>
    <cellStyle name="20% - Accent1 3 2 3 2 3 2" xfId="396" xr:uid="{00000000-0005-0000-0000-000082010000}"/>
    <cellStyle name="20% - Accent1 3 2 3 2 3 2 2" xfId="397" xr:uid="{00000000-0005-0000-0000-000083010000}"/>
    <cellStyle name="20% - Accent1 3 2 3 2 3 2 2 2" xfId="398" xr:uid="{00000000-0005-0000-0000-000084010000}"/>
    <cellStyle name="20% - Accent1 3 2 3 2 3 2 2 2 2" xfId="399" xr:uid="{00000000-0005-0000-0000-000085010000}"/>
    <cellStyle name="20% - Accent1 3 2 3 2 3 2 2 3" xfId="400" xr:uid="{00000000-0005-0000-0000-000086010000}"/>
    <cellStyle name="20% - Accent1 3 2 3 2 3 2 3" xfId="401" xr:uid="{00000000-0005-0000-0000-000087010000}"/>
    <cellStyle name="20% - Accent1 3 2 3 2 3 2 3 2" xfId="402" xr:uid="{00000000-0005-0000-0000-000088010000}"/>
    <cellStyle name="20% - Accent1 3 2 3 2 3 2 4" xfId="403" xr:uid="{00000000-0005-0000-0000-000089010000}"/>
    <cellStyle name="20% - Accent1 3 2 3 2 3 3" xfId="404" xr:uid="{00000000-0005-0000-0000-00008A010000}"/>
    <cellStyle name="20% - Accent1 3 2 3 2 3 3 2" xfId="405" xr:uid="{00000000-0005-0000-0000-00008B010000}"/>
    <cellStyle name="20% - Accent1 3 2 3 2 3 3 2 2" xfId="406" xr:uid="{00000000-0005-0000-0000-00008C010000}"/>
    <cellStyle name="20% - Accent1 3 2 3 2 3 3 3" xfId="407" xr:uid="{00000000-0005-0000-0000-00008D010000}"/>
    <cellStyle name="20% - Accent1 3 2 3 2 3 4" xfId="408" xr:uid="{00000000-0005-0000-0000-00008E010000}"/>
    <cellStyle name="20% - Accent1 3 2 3 2 3 4 2" xfId="409" xr:uid="{00000000-0005-0000-0000-00008F010000}"/>
    <cellStyle name="20% - Accent1 3 2 3 2 3 5" xfId="410" xr:uid="{00000000-0005-0000-0000-000090010000}"/>
    <cellStyle name="20% - Accent1 3 2 3 2 3 5 2" xfId="411" xr:uid="{00000000-0005-0000-0000-000091010000}"/>
    <cellStyle name="20% - Accent1 3 2 3 2 3 6" xfId="412" xr:uid="{00000000-0005-0000-0000-000092010000}"/>
    <cellStyle name="20% - Accent1 3 2 3 2 4" xfId="413" xr:uid="{00000000-0005-0000-0000-000093010000}"/>
    <cellStyle name="20% - Accent1 3 2 3 2 4 2" xfId="414" xr:uid="{00000000-0005-0000-0000-000094010000}"/>
    <cellStyle name="20% - Accent1 3 2 3 2 4 2 2" xfId="415" xr:uid="{00000000-0005-0000-0000-000095010000}"/>
    <cellStyle name="20% - Accent1 3 2 3 2 4 2 2 2" xfId="416" xr:uid="{00000000-0005-0000-0000-000096010000}"/>
    <cellStyle name="20% - Accent1 3 2 3 2 4 2 3" xfId="417" xr:uid="{00000000-0005-0000-0000-000097010000}"/>
    <cellStyle name="20% - Accent1 3 2 3 2 4 3" xfId="418" xr:uid="{00000000-0005-0000-0000-000098010000}"/>
    <cellStyle name="20% - Accent1 3 2 3 2 4 3 2" xfId="419" xr:uid="{00000000-0005-0000-0000-000099010000}"/>
    <cellStyle name="20% - Accent1 3 2 3 2 4 4" xfId="420" xr:uid="{00000000-0005-0000-0000-00009A010000}"/>
    <cellStyle name="20% - Accent1 3 2 3 2 5" xfId="421" xr:uid="{00000000-0005-0000-0000-00009B010000}"/>
    <cellStyle name="20% - Accent1 3 2 3 2 5 2" xfId="422" xr:uid="{00000000-0005-0000-0000-00009C010000}"/>
    <cellStyle name="20% - Accent1 3 2 3 2 5 2 2" xfId="423" xr:uid="{00000000-0005-0000-0000-00009D010000}"/>
    <cellStyle name="20% - Accent1 3 2 3 2 5 3" xfId="424" xr:uid="{00000000-0005-0000-0000-00009E010000}"/>
    <cellStyle name="20% - Accent1 3 2 3 2 6" xfId="425" xr:uid="{00000000-0005-0000-0000-00009F010000}"/>
    <cellStyle name="20% - Accent1 3 2 3 2 6 2" xfId="426" xr:uid="{00000000-0005-0000-0000-0000A0010000}"/>
    <cellStyle name="20% - Accent1 3 2 3 2 7" xfId="427" xr:uid="{00000000-0005-0000-0000-0000A1010000}"/>
    <cellStyle name="20% - Accent1 3 2 3 2 7 2" xfId="428" xr:uid="{00000000-0005-0000-0000-0000A2010000}"/>
    <cellStyle name="20% - Accent1 3 2 3 2 8" xfId="429" xr:uid="{00000000-0005-0000-0000-0000A3010000}"/>
    <cellStyle name="20% - Accent1 3 2 3 3" xfId="430" xr:uid="{00000000-0005-0000-0000-0000A4010000}"/>
    <cellStyle name="20% - Accent1 3 2 3 3 2" xfId="431" xr:uid="{00000000-0005-0000-0000-0000A5010000}"/>
    <cellStyle name="20% - Accent1 3 2 3 3 2 2" xfId="432" xr:uid="{00000000-0005-0000-0000-0000A6010000}"/>
    <cellStyle name="20% - Accent1 3 2 3 3 2 2 2" xfId="433" xr:uid="{00000000-0005-0000-0000-0000A7010000}"/>
    <cellStyle name="20% - Accent1 3 2 3 3 2 2 2 2" xfId="434" xr:uid="{00000000-0005-0000-0000-0000A8010000}"/>
    <cellStyle name="20% - Accent1 3 2 3 3 2 2 2 2 2" xfId="435" xr:uid="{00000000-0005-0000-0000-0000A9010000}"/>
    <cellStyle name="20% - Accent1 3 2 3 3 2 2 2 3" xfId="436" xr:uid="{00000000-0005-0000-0000-0000AA010000}"/>
    <cellStyle name="20% - Accent1 3 2 3 3 2 2 3" xfId="437" xr:uid="{00000000-0005-0000-0000-0000AB010000}"/>
    <cellStyle name="20% - Accent1 3 2 3 3 2 2 3 2" xfId="438" xr:uid="{00000000-0005-0000-0000-0000AC010000}"/>
    <cellStyle name="20% - Accent1 3 2 3 3 2 2 4" xfId="439" xr:uid="{00000000-0005-0000-0000-0000AD010000}"/>
    <cellStyle name="20% - Accent1 3 2 3 3 2 3" xfId="440" xr:uid="{00000000-0005-0000-0000-0000AE010000}"/>
    <cellStyle name="20% - Accent1 3 2 3 3 2 3 2" xfId="441" xr:uid="{00000000-0005-0000-0000-0000AF010000}"/>
    <cellStyle name="20% - Accent1 3 2 3 3 2 3 2 2" xfId="442" xr:uid="{00000000-0005-0000-0000-0000B0010000}"/>
    <cellStyle name="20% - Accent1 3 2 3 3 2 3 3" xfId="443" xr:uid="{00000000-0005-0000-0000-0000B1010000}"/>
    <cellStyle name="20% - Accent1 3 2 3 3 2 4" xfId="444" xr:uid="{00000000-0005-0000-0000-0000B2010000}"/>
    <cellStyle name="20% - Accent1 3 2 3 3 2 4 2" xfId="445" xr:uid="{00000000-0005-0000-0000-0000B3010000}"/>
    <cellStyle name="20% - Accent1 3 2 3 3 2 5" xfId="446" xr:uid="{00000000-0005-0000-0000-0000B4010000}"/>
    <cellStyle name="20% - Accent1 3 2 3 3 2 5 2" xfId="447" xr:uid="{00000000-0005-0000-0000-0000B5010000}"/>
    <cellStyle name="20% - Accent1 3 2 3 3 2 6" xfId="448" xr:uid="{00000000-0005-0000-0000-0000B6010000}"/>
    <cellStyle name="20% - Accent1 3 2 3 3 3" xfId="449" xr:uid="{00000000-0005-0000-0000-0000B7010000}"/>
    <cellStyle name="20% - Accent1 3 2 3 3 3 2" xfId="450" xr:uid="{00000000-0005-0000-0000-0000B8010000}"/>
    <cellStyle name="20% - Accent1 3 2 3 3 3 2 2" xfId="451" xr:uid="{00000000-0005-0000-0000-0000B9010000}"/>
    <cellStyle name="20% - Accent1 3 2 3 3 3 2 2 2" xfId="452" xr:uid="{00000000-0005-0000-0000-0000BA010000}"/>
    <cellStyle name="20% - Accent1 3 2 3 3 3 2 2 2 2" xfId="453" xr:uid="{00000000-0005-0000-0000-0000BB010000}"/>
    <cellStyle name="20% - Accent1 3 2 3 3 3 2 2 3" xfId="454" xr:uid="{00000000-0005-0000-0000-0000BC010000}"/>
    <cellStyle name="20% - Accent1 3 2 3 3 3 2 3" xfId="455" xr:uid="{00000000-0005-0000-0000-0000BD010000}"/>
    <cellStyle name="20% - Accent1 3 2 3 3 3 2 3 2" xfId="456" xr:uid="{00000000-0005-0000-0000-0000BE010000}"/>
    <cellStyle name="20% - Accent1 3 2 3 3 3 2 4" xfId="457" xr:uid="{00000000-0005-0000-0000-0000BF010000}"/>
    <cellStyle name="20% - Accent1 3 2 3 3 3 3" xfId="458" xr:uid="{00000000-0005-0000-0000-0000C0010000}"/>
    <cellStyle name="20% - Accent1 3 2 3 3 3 3 2" xfId="459" xr:uid="{00000000-0005-0000-0000-0000C1010000}"/>
    <cellStyle name="20% - Accent1 3 2 3 3 3 3 2 2" xfId="460" xr:uid="{00000000-0005-0000-0000-0000C2010000}"/>
    <cellStyle name="20% - Accent1 3 2 3 3 3 3 3" xfId="461" xr:uid="{00000000-0005-0000-0000-0000C3010000}"/>
    <cellStyle name="20% - Accent1 3 2 3 3 3 4" xfId="462" xr:uid="{00000000-0005-0000-0000-0000C4010000}"/>
    <cellStyle name="20% - Accent1 3 2 3 3 3 4 2" xfId="463" xr:uid="{00000000-0005-0000-0000-0000C5010000}"/>
    <cellStyle name="20% - Accent1 3 2 3 3 3 5" xfId="464" xr:uid="{00000000-0005-0000-0000-0000C6010000}"/>
    <cellStyle name="20% - Accent1 3 2 3 3 3 5 2" xfId="465" xr:uid="{00000000-0005-0000-0000-0000C7010000}"/>
    <cellStyle name="20% - Accent1 3 2 3 3 3 6" xfId="466" xr:uid="{00000000-0005-0000-0000-0000C8010000}"/>
    <cellStyle name="20% - Accent1 3 2 3 3 4" xfId="467" xr:uid="{00000000-0005-0000-0000-0000C9010000}"/>
    <cellStyle name="20% - Accent1 3 2 3 3 4 2" xfId="468" xr:uid="{00000000-0005-0000-0000-0000CA010000}"/>
    <cellStyle name="20% - Accent1 3 2 3 3 4 2 2" xfId="469" xr:uid="{00000000-0005-0000-0000-0000CB010000}"/>
    <cellStyle name="20% - Accent1 3 2 3 3 4 2 2 2" xfId="470" xr:uid="{00000000-0005-0000-0000-0000CC010000}"/>
    <cellStyle name="20% - Accent1 3 2 3 3 4 2 3" xfId="471" xr:uid="{00000000-0005-0000-0000-0000CD010000}"/>
    <cellStyle name="20% - Accent1 3 2 3 3 4 3" xfId="472" xr:uid="{00000000-0005-0000-0000-0000CE010000}"/>
    <cellStyle name="20% - Accent1 3 2 3 3 4 3 2" xfId="473" xr:uid="{00000000-0005-0000-0000-0000CF010000}"/>
    <cellStyle name="20% - Accent1 3 2 3 3 4 4" xfId="474" xr:uid="{00000000-0005-0000-0000-0000D0010000}"/>
    <cellStyle name="20% - Accent1 3 2 3 3 5" xfId="475" xr:uid="{00000000-0005-0000-0000-0000D1010000}"/>
    <cellStyle name="20% - Accent1 3 2 3 3 5 2" xfId="476" xr:uid="{00000000-0005-0000-0000-0000D2010000}"/>
    <cellStyle name="20% - Accent1 3 2 3 3 5 2 2" xfId="477" xr:uid="{00000000-0005-0000-0000-0000D3010000}"/>
    <cellStyle name="20% - Accent1 3 2 3 3 5 3" xfId="478" xr:uid="{00000000-0005-0000-0000-0000D4010000}"/>
    <cellStyle name="20% - Accent1 3 2 3 3 6" xfId="479" xr:uid="{00000000-0005-0000-0000-0000D5010000}"/>
    <cellStyle name="20% - Accent1 3 2 3 3 6 2" xfId="480" xr:uid="{00000000-0005-0000-0000-0000D6010000}"/>
    <cellStyle name="20% - Accent1 3 2 3 3 7" xfId="481" xr:uid="{00000000-0005-0000-0000-0000D7010000}"/>
    <cellStyle name="20% - Accent1 3 2 3 3 7 2" xfId="482" xr:uid="{00000000-0005-0000-0000-0000D8010000}"/>
    <cellStyle name="20% - Accent1 3 2 3 3 8" xfId="483" xr:uid="{00000000-0005-0000-0000-0000D9010000}"/>
    <cellStyle name="20% - Accent1 3 2 3 4" xfId="484" xr:uid="{00000000-0005-0000-0000-0000DA010000}"/>
    <cellStyle name="20% - Accent1 3 2 3 4 2" xfId="485" xr:uid="{00000000-0005-0000-0000-0000DB010000}"/>
    <cellStyle name="20% - Accent1 3 2 3 4 2 2" xfId="486" xr:uid="{00000000-0005-0000-0000-0000DC010000}"/>
    <cellStyle name="20% - Accent1 3 2 3 4 2 2 2" xfId="487" xr:uid="{00000000-0005-0000-0000-0000DD010000}"/>
    <cellStyle name="20% - Accent1 3 2 3 4 2 2 2 2" xfId="488" xr:uid="{00000000-0005-0000-0000-0000DE010000}"/>
    <cellStyle name="20% - Accent1 3 2 3 4 2 2 3" xfId="489" xr:uid="{00000000-0005-0000-0000-0000DF010000}"/>
    <cellStyle name="20% - Accent1 3 2 3 4 2 3" xfId="490" xr:uid="{00000000-0005-0000-0000-0000E0010000}"/>
    <cellStyle name="20% - Accent1 3 2 3 4 2 3 2" xfId="491" xr:uid="{00000000-0005-0000-0000-0000E1010000}"/>
    <cellStyle name="20% - Accent1 3 2 3 4 2 4" xfId="492" xr:uid="{00000000-0005-0000-0000-0000E2010000}"/>
    <cellStyle name="20% - Accent1 3 2 3 4 3" xfId="493" xr:uid="{00000000-0005-0000-0000-0000E3010000}"/>
    <cellStyle name="20% - Accent1 3 2 3 4 3 2" xfId="494" xr:uid="{00000000-0005-0000-0000-0000E4010000}"/>
    <cellStyle name="20% - Accent1 3 2 3 4 3 2 2" xfId="495" xr:uid="{00000000-0005-0000-0000-0000E5010000}"/>
    <cellStyle name="20% - Accent1 3 2 3 4 3 3" xfId="496" xr:uid="{00000000-0005-0000-0000-0000E6010000}"/>
    <cellStyle name="20% - Accent1 3 2 3 4 4" xfId="497" xr:uid="{00000000-0005-0000-0000-0000E7010000}"/>
    <cellStyle name="20% - Accent1 3 2 3 4 4 2" xfId="498" xr:uid="{00000000-0005-0000-0000-0000E8010000}"/>
    <cellStyle name="20% - Accent1 3 2 3 4 5" xfId="499" xr:uid="{00000000-0005-0000-0000-0000E9010000}"/>
    <cellStyle name="20% - Accent1 3 2 3 4 5 2" xfId="500" xr:uid="{00000000-0005-0000-0000-0000EA010000}"/>
    <cellStyle name="20% - Accent1 3 2 3 4 6" xfId="501" xr:uid="{00000000-0005-0000-0000-0000EB010000}"/>
    <cellStyle name="20% - Accent1 3 2 3 5" xfId="502" xr:uid="{00000000-0005-0000-0000-0000EC010000}"/>
    <cellStyle name="20% - Accent1 3 2 3 5 2" xfId="503" xr:uid="{00000000-0005-0000-0000-0000ED010000}"/>
    <cellStyle name="20% - Accent1 3 2 3 5 2 2" xfId="504" xr:uid="{00000000-0005-0000-0000-0000EE010000}"/>
    <cellStyle name="20% - Accent1 3 2 3 5 2 2 2" xfId="505" xr:uid="{00000000-0005-0000-0000-0000EF010000}"/>
    <cellStyle name="20% - Accent1 3 2 3 5 2 2 2 2" xfId="506" xr:uid="{00000000-0005-0000-0000-0000F0010000}"/>
    <cellStyle name="20% - Accent1 3 2 3 5 2 2 3" xfId="507" xr:uid="{00000000-0005-0000-0000-0000F1010000}"/>
    <cellStyle name="20% - Accent1 3 2 3 5 2 3" xfId="508" xr:uid="{00000000-0005-0000-0000-0000F2010000}"/>
    <cellStyle name="20% - Accent1 3 2 3 5 2 3 2" xfId="509" xr:uid="{00000000-0005-0000-0000-0000F3010000}"/>
    <cellStyle name="20% - Accent1 3 2 3 5 2 4" xfId="510" xr:uid="{00000000-0005-0000-0000-0000F4010000}"/>
    <cellStyle name="20% - Accent1 3 2 3 5 3" xfId="511" xr:uid="{00000000-0005-0000-0000-0000F5010000}"/>
    <cellStyle name="20% - Accent1 3 2 3 5 3 2" xfId="512" xr:uid="{00000000-0005-0000-0000-0000F6010000}"/>
    <cellStyle name="20% - Accent1 3 2 3 5 3 2 2" xfId="513" xr:uid="{00000000-0005-0000-0000-0000F7010000}"/>
    <cellStyle name="20% - Accent1 3 2 3 5 3 3" xfId="514" xr:uid="{00000000-0005-0000-0000-0000F8010000}"/>
    <cellStyle name="20% - Accent1 3 2 3 5 4" xfId="515" xr:uid="{00000000-0005-0000-0000-0000F9010000}"/>
    <cellStyle name="20% - Accent1 3 2 3 5 4 2" xfId="516" xr:uid="{00000000-0005-0000-0000-0000FA010000}"/>
    <cellStyle name="20% - Accent1 3 2 3 5 5" xfId="517" xr:uid="{00000000-0005-0000-0000-0000FB010000}"/>
    <cellStyle name="20% - Accent1 3 2 3 5 5 2" xfId="518" xr:uid="{00000000-0005-0000-0000-0000FC010000}"/>
    <cellStyle name="20% - Accent1 3 2 3 5 6" xfId="519" xr:uid="{00000000-0005-0000-0000-0000FD010000}"/>
    <cellStyle name="20% - Accent1 3 2 3 6" xfId="520" xr:uid="{00000000-0005-0000-0000-0000FE010000}"/>
    <cellStyle name="20% - Accent1 3 2 3 6 2" xfId="521" xr:uid="{00000000-0005-0000-0000-0000FF010000}"/>
    <cellStyle name="20% - Accent1 3 2 3 6 2 2" xfId="522" xr:uid="{00000000-0005-0000-0000-000000020000}"/>
    <cellStyle name="20% - Accent1 3 2 3 6 2 2 2" xfId="523" xr:uid="{00000000-0005-0000-0000-000001020000}"/>
    <cellStyle name="20% - Accent1 3 2 3 6 2 2 2 2" xfId="524" xr:uid="{00000000-0005-0000-0000-000002020000}"/>
    <cellStyle name="20% - Accent1 3 2 3 6 2 2 3" xfId="525" xr:uid="{00000000-0005-0000-0000-000003020000}"/>
    <cellStyle name="20% - Accent1 3 2 3 6 2 3" xfId="526" xr:uid="{00000000-0005-0000-0000-000004020000}"/>
    <cellStyle name="20% - Accent1 3 2 3 6 2 3 2" xfId="527" xr:uid="{00000000-0005-0000-0000-000005020000}"/>
    <cellStyle name="20% - Accent1 3 2 3 6 2 4" xfId="528" xr:uid="{00000000-0005-0000-0000-000006020000}"/>
    <cellStyle name="20% - Accent1 3 2 3 6 3" xfId="529" xr:uid="{00000000-0005-0000-0000-000007020000}"/>
    <cellStyle name="20% - Accent1 3 2 3 6 3 2" xfId="530" xr:uid="{00000000-0005-0000-0000-000008020000}"/>
    <cellStyle name="20% - Accent1 3 2 3 6 3 2 2" xfId="531" xr:uid="{00000000-0005-0000-0000-000009020000}"/>
    <cellStyle name="20% - Accent1 3 2 3 6 3 3" xfId="532" xr:uid="{00000000-0005-0000-0000-00000A020000}"/>
    <cellStyle name="20% - Accent1 3 2 3 6 4" xfId="533" xr:uid="{00000000-0005-0000-0000-00000B020000}"/>
    <cellStyle name="20% - Accent1 3 2 3 6 4 2" xfId="534" xr:uid="{00000000-0005-0000-0000-00000C020000}"/>
    <cellStyle name="20% - Accent1 3 2 3 6 5" xfId="535" xr:uid="{00000000-0005-0000-0000-00000D020000}"/>
    <cellStyle name="20% - Accent1 3 2 3 6 5 2" xfId="536" xr:uid="{00000000-0005-0000-0000-00000E020000}"/>
    <cellStyle name="20% - Accent1 3 2 3 6 6" xfId="537" xr:uid="{00000000-0005-0000-0000-00000F020000}"/>
    <cellStyle name="20% - Accent1 3 2 3 7" xfId="538" xr:uid="{00000000-0005-0000-0000-000010020000}"/>
    <cellStyle name="20% - Accent1 3 2 3 7 2" xfId="539" xr:uid="{00000000-0005-0000-0000-000011020000}"/>
    <cellStyle name="20% - Accent1 3 2 3 7 2 2" xfId="540" xr:uid="{00000000-0005-0000-0000-000012020000}"/>
    <cellStyle name="20% - Accent1 3 2 3 7 2 2 2" xfId="541" xr:uid="{00000000-0005-0000-0000-000013020000}"/>
    <cellStyle name="20% - Accent1 3 2 3 7 2 3" xfId="542" xr:uid="{00000000-0005-0000-0000-000014020000}"/>
    <cellStyle name="20% - Accent1 3 2 3 7 3" xfId="543" xr:uid="{00000000-0005-0000-0000-000015020000}"/>
    <cellStyle name="20% - Accent1 3 2 3 7 3 2" xfId="544" xr:uid="{00000000-0005-0000-0000-000016020000}"/>
    <cellStyle name="20% - Accent1 3 2 3 7 4" xfId="545" xr:uid="{00000000-0005-0000-0000-000017020000}"/>
    <cellStyle name="20% - Accent1 3 2 3 8" xfId="546" xr:uid="{00000000-0005-0000-0000-000018020000}"/>
    <cellStyle name="20% - Accent1 3 2 3 8 2" xfId="547" xr:uid="{00000000-0005-0000-0000-000019020000}"/>
    <cellStyle name="20% - Accent1 3 2 3 8 2 2" xfId="548" xr:uid="{00000000-0005-0000-0000-00001A020000}"/>
    <cellStyle name="20% - Accent1 3 2 3 8 3" xfId="549" xr:uid="{00000000-0005-0000-0000-00001B020000}"/>
    <cellStyle name="20% - Accent1 3 2 3 9" xfId="550" xr:uid="{00000000-0005-0000-0000-00001C020000}"/>
    <cellStyle name="20% - Accent1 3 2 3 9 2" xfId="551" xr:uid="{00000000-0005-0000-0000-00001D020000}"/>
    <cellStyle name="20% - Accent1 3 2 4" xfId="552" xr:uid="{00000000-0005-0000-0000-00001E020000}"/>
    <cellStyle name="20% - Accent1 3 2 4 10" xfId="553" xr:uid="{00000000-0005-0000-0000-00001F020000}"/>
    <cellStyle name="20% - Accent1 3 2 4 10 2" xfId="554" xr:uid="{00000000-0005-0000-0000-000020020000}"/>
    <cellStyle name="20% - Accent1 3 2 4 11" xfId="555" xr:uid="{00000000-0005-0000-0000-000021020000}"/>
    <cellStyle name="20% - Accent1 3 2 4 2" xfId="556" xr:uid="{00000000-0005-0000-0000-000022020000}"/>
    <cellStyle name="20% - Accent1 3 2 4 2 2" xfId="557" xr:uid="{00000000-0005-0000-0000-000023020000}"/>
    <cellStyle name="20% - Accent1 3 2 4 2 2 2" xfId="558" xr:uid="{00000000-0005-0000-0000-000024020000}"/>
    <cellStyle name="20% - Accent1 3 2 4 2 2 2 2" xfId="559" xr:uid="{00000000-0005-0000-0000-000025020000}"/>
    <cellStyle name="20% - Accent1 3 2 4 2 2 2 2 2" xfId="560" xr:uid="{00000000-0005-0000-0000-000026020000}"/>
    <cellStyle name="20% - Accent1 3 2 4 2 2 2 2 2 2" xfId="561" xr:uid="{00000000-0005-0000-0000-000027020000}"/>
    <cellStyle name="20% - Accent1 3 2 4 2 2 2 2 3" xfId="562" xr:uid="{00000000-0005-0000-0000-000028020000}"/>
    <cellStyle name="20% - Accent1 3 2 4 2 2 2 3" xfId="563" xr:uid="{00000000-0005-0000-0000-000029020000}"/>
    <cellStyle name="20% - Accent1 3 2 4 2 2 2 3 2" xfId="564" xr:uid="{00000000-0005-0000-0000-00002A020000}"/>
    <cellStyle name="20% - Accent1 3 2 4 2 2 2 4" xfId="565" xr:uid="{00000000-0005-0000-0000-00002B020000}"/>
    <cellStyle name="20% - Accent1 3 2 4 2 2 3" xfId="566" xr:uid="{00000000-0005-0000-0000-00002C020000}"/>
    <cellStyle name="20% - Accent1 3 2 4 2 2 3 2" xfId="567" xr:uid="{00000000-0005-0000-0000-00002D020000}"/>
    <cellStyle name="20% - Accent1 3 2 4 2 2 3 2 2" xfId="568" xr:uid="{00000000-0005-0000-0000-00002E020000}"/>
    <cellStyle name="20% - Accent1 3 2 4 2 2 3 3" xfId="569" xr:uid="{00000000-0005-0000-0000-00002F020000}"/>
    <cellStyle name="20% - Accent1 3 2 4 2 2 4" xfId="570" xr:uid="{00000000-0005-0000-0000-000030020000}"/>
    <cellStyle name="20% - Accent1 3 2 4 2 2 4 2" xfId="571" xr:uid="{00000000-0005-0000-0000-000031020000}"/>
    <cellStyle name="20% - Accent1 3 2 4 2 2 5" xfId="572" xr:uid="{00000000-0005-0000-0000-000032020000}"/>
    <cellStyle name="20% - Accent1 3 2 4 2 2 5 2" xfId="573" xr:uid="{00000000-0005-0000-0000-000033020000}"/>
    <cellStyle name="20% - Accent1 3 2 4 2 2 6" xfId="574" xr:uid="{00000000-0005-0000-0000-000034020000}"/>
    <cellStyle name="20% - Accent1 3 2 4 2 3" xfId="575" xr:uid="{00000000-0005-0000-0000-000035020000}"/>
    <cellStyle name="20% - Accent1 3 2 4 2 3 2" xfId="576" xr:uid="{00000000-0005-0000-0000-000036020000}"/>
    <cellStyle name="20% - Accent1 3 2 4 2 3 2 2" xfId="577" xr:uid="{00000000-0005-0000-0000-000037020000}"/>
    <cellStyle name="20% - Accent1 3 2 4 2 3 2 2 2" xfId="578" xr:uid="{00000000-0005-0000-0000-000038020000}"/>
    <cellStyle name="20% - Accent1 3 2 4 2 3 2 2 2 2" xfId="579" xr:uid="{00000000-0005-0000-0000-000039020000}"/>
    <cellStyle name="20% - Accent1 3 2 4 2 3 2 2 3" xfId="580" xr:uid="{00000000-0005-0000-0000-00003A020000}"/>
    <cellStyle name="20% - Accent1 3 2 4 2 3 2 3" xfId="581" xr:uid="{00000000-0005-0000-0000-00003B020000}"/>
    <cellStyle name="20% - Accent1 3 2 4 2 3 2 3 2" xfId="582" xr:uid="{00000000-0005-0000-0000-00003C020000}"/>
    <cellStyle name="20% - Accent1 3 2 4 2 3 2 4" xfId="583" xr:uid="{00000000-0005-0000-0000-00003D020000}"/>
    <cellStyle name="20% - Accent1 3 2 4 2 3 3" xfId="584" xr:uid="{00000000-0005-0000-0000-00003E020000}"/>
    <cellStyle name="20% - Accent1 3 2 4 2 3 3 2" xfId="585" xr:uid="{00000000-0005-0000-0000-00003F020000}"/>
    <cellStyle name="20% - Accent1 3 2 4 2 3 3 2 2" xfId="586" xr:uid="{00000000-0005-0000-0000-000040020000}"/>
    <cellStyle name="20% - Accent1 3 2 4 2 3 3 3" xfId="587" xr:uid="{00000000-0005-0000-0000-000041020000}"/>
    <cellStyle name="20% - Accent1 3 2 4 2 3 4" xfId="588" xr:uid="{00000000-0005-0000-0000-000042020000}"/>
    <cellStyle name="20% - Accent1 3 2 4 2 3 4 2" xfId="589" xr:uid="{00000000-0005-0000-0000-000043020000}"/>
    <cellStyle name="20% - Accent1 3 2 4 2 3 5" xfId="590" xr:uid="{00000000-0005-0000-0000-000044020000}"/>
    <cellStyle name="20% - Accent1 3 2 4 2 3 5 2" xfId="591" xr:uid="{00000000-0005-0000-0000-000045020000}"/>
    <cellStyle name="20% - Accent1 3 2 4 2 3 6" xfId="592" xr:uid="{00000000-0005-0000-0000-000046020000}"/>
    <cellStyle name="20% - Accent1 3 2 4 2 4" xfId="593" xr:uid="{00000000-0005-0000-0000-000047020000}"/>
    <cellStyle name="20% - Accent1 3 2 4 2 4 2" xfId="594" xr:uid="{00000000-0005-0000-0000-000048020000}"/>
    <cellStyle name="20% - Accent1 3 2 4 2 4 2 2" xfId="595" xr:uid="{00000000-0005-0000-0000-000049020000}"/>
    <cellStyle name="20% - Accent1 3 2 4 2 4 2 2 2" xfId="596" xr:uid="{00000000-0005-0000-0000-00004A020000}"/>
    <cellStyle name="20% - Accent1 3 2 4 2 4 2 3" xfId="597" xr:uid="{00000000-0005-0000-0000-00004B020000}"/>
    <cellStyle name="20% - Accent1 3 2 4 2 4 3" xfId="598" xr:uid="{00000000-0005-0000-0000-00004C020000}"/>
    <cellStyle name="20% - Accent1 3 2 4 2 4 3 2" xfId="599" xr:uid="{00000000-0005-0000-0000-00004D020000}"/>
    <cellStyle name="20% - Accent1 3 2 4 2 4 4" xfId="600" xr:uid="{00000000-0005-0000-0000-00004E020000}"/>
    <cellStyle name="20% - Accent1 3 2 4 2 5" xfId="601" xr:uid="{00000000-0005-0000-0000-00004F020000}"/>
    <cellStyle name="20% - Accent1 3 2 4 2 5 2" xfId="602" xr:uid="{00000000-0005-0000-0000-000050020000}"/>
    <cellStyle name="20% - Accent1 3 2 4 2 5 2 2" xfId="603" xr:uid="{00000000-0005-0000-0000-000051020000}"/>
    <cellStyle name="20% - Accent1 3 2 4 2 5 3" xfId="604" xr:uid="{00000000-0005-0000-0000-000052020000}"/>
    <cellStyle name="20% - Accent1 3 2 4 2 6" xfId="605" xr:uid="{00000000-0005-0000-0000-000053020000}"/>
    <cellStyle name="20% - Accent1 3 2 4 2 6 2" xfId="606" xr:uid="{00000000-0005-0000-0000-000054020000}"/>
    <cellStyle name="20% - Accent1 3 2 4 2 7" xfId="607" xr:uid="{00000000-0005-0000-0000-000055020000}"/>
    <cellStyle name="20% - Accent1 3 2 4 2 7 2" xfId="608" xr:uid="{00000000-0005-0000-0000-000056020000}"/>
    <cellStyle name="20% - Accent1 3 2 4 2 8" xfId="609" xr:uid="{00000000-0005-0000-0000-000057020000}"/>
    <cellStyle name="20% - Accent1 3 2 4 3" xfId="610" xr:uid="{00000000-0005-0000-0000-000058020000}"/>
    <cellStyle name="20% - Accent1 3 2 4 3 2" xfId="611" xr:uid="{00000000-0005-0000-0000-000059020000}"/>
    <cellStyle name="20% - Accent1 3 2 4 3 2 2" xfId="612" xr:uid="{00000000-0005-0000-0000-00005A020000}"/>
    <cellStyle name="20% - Accent1 3 2 4 3 2 2 2" xfId="613" xr:uid="{00000000-0005-0000-0000-00005B020000}"/>
    <cellStyle name="20% - Accent1 3 2 4 3 2 2 2 2" xfId="614" xr:uid="{00000000-0005-0000-0000-00005C020000}"/>
    <cellStyle name="20% - Accent1 3 2 4 3 2 2 2 2 2" xfId="615" xr:uid="{00000000-0005-0000-0000-00005D020000}"/>
    <cellStyle name="20% - Accent1 3 2 4 3 2 2 2 3" xfId="616" xr:uid="{00000000-0005-0000-0000-00005E020000}"/>
    <cellStyle name="20% - Accent1 3 2 4 3 2 2 3" xfId="617" xr:uid="{00000000-0005-0000-0000-00005F020000}"/>
    <cellStyle name="20% - Accent1 3 2 4 3 2 2 3 2" xfId="618" xr:uid="{00000000-0005-0000-0000-000060020000}"/>
    <cellStyle name="20% - Accent1 3 2 4 3 2 2 4" xfId="619" xr:uid="{00000000-0005-0000-0000-000061020000}"/>
    <cellStyle name="20% - Accent1 3 2 4 3 2 3" xfId="620" xr:uid="{00000000-0005-0000-0000-000062020000}"/>
    <cellStyle name="20% - Accent1 3 2 4 3 2 3 2" xfId="621" xr:uid="{00000000-0005-0000-0000-000063020000}"/>
    <cellStyle name="20% - Accent1 3 2 4 3 2 3 2 2" xfId="622" xr:uid="{00000000-0005-0000-0000-000064020000}"/>
    <cellStyle name="20% - Accent1 3 2 4 3 2 3 3" xfId="623" xr:uid="{00000000-0005-0000-0000-000065020000}"/>
    <cellStyle name="20% - Accent1 3 2 4 3 2 4" xfId="624" xr:uid="{00000000-0005-0000-0000-000066020000}"/>
    <cellStyle name="20% - Accent1 3 2 4 3 2 4 2" xfId="625" xr:uid="{00000000-0005-0000-0000-000067020000}"/>
    <cellStyle name="20% - Accent1 3 2 4 3 2 5" xfId="626" xr:uid="{00000000-0005-0000-0000-000068020000}"/>
    <cellStyle name="20% - Accent1 3 2 4 3 2 5 2" xfId="627" xr:uid="{00000000-0005-0000-0000-000069020000}"/>
    <cellStyle name="20% - Accent1 3 2 4 3 2 6" xfId="628" xr:uid="{00000000-0005-0000-0000-00006A020000}"/>
    <cellStyle name="20% - Accent1 3 2 4 3 3" xfId="629" xr:uid="{00000000-0005-0000-0000-00006B020000}"/>
    <cellStyle name="20% - Accent1 3 2 4 3 3 2" xfId="630" xr:uid="{00000000-0005-0000-0000-00006C020000}"/>
    <cellStyle name="20% - Accent1 3 2 4 3 3 2 2" xfId="631" xr:uid="{00000000-0005-0000-0000-00006D020000}"/>
    <cellStyle name="20% - Accent1 3 2 4 3 3 2 2 2" xfId="632" xr:uid="{00000000-0005-0000-0000-00006E020000}"/>
    <cellStyle name="20% - Accent1 3 2 4 3 3 2 2 2 2" xfId="633" xr:uid="{00000000-0005-0000-0000-00006F020000}"/>
    <cellStyle name="20% - Accent1 3 2 4 3 3 2 2 3" xfId="634" xr:uid="{00000000-0005-0000-0000-000070020000}"/>
    <cellStyle name="20% - Accent1 3 2 4 3 3 2 3" xfId="635" xr:uid="{00000000-0005-0000-0000-000071020000}"/>
    <cellStyle name="20% - Accent1 3 2 4 3 3 2 3 2" xfId="636" xr:uid="{00000000-0005-0000-0000-000072020000}"/>
    <cellStyle name="20% - Accent1 3 2 4 3 3 2 4" xfId="637" xr:uid="{00000000-0005-0000-0000-000073020000}"/>
    <cellStyle name="20% - Accent1 3 2 4 3 3 3" xfId="638" xr:uid="{00000000-0005-0000-0000-000074020000}"/>
    <cellStyle name="20% - Accent1 3 2 4 3 3 3 2" xfId="639" xr:uid="{00000000-0005-0000-0000-000075020000}"/>
    <cellStyle name="20% - Accent1 3 2 4 3 3 3 2 2" xfId="640" xr:uid="{00000000-0005-0000-0000-000076020000}"/>
    <cellStyle name="20% - Accent1 3 2 4 3 3 3 3" xfId="641" xr:uid="{00000000-0005-0000-0000-000077020000}"/>
    <cellStyle name="20% - Accent1 3 2 4 3 3 4" xfId="642" xr:uid="{00000000-0005-0000-0000-000078020000}"/>
    <cellStyle name="20% - Accent1 3 2 4 3 3 4 2" xfId="643" xr:uid="{00000000-0005-0000-0000-000079020000}"/>
    <cellStyle name="20% - Accent1 3 2 4 3 3 5" xfId="644" xr:uid="{00000000-0005-0000-0000-00007A020000}"/>
    <cellStyle name="20% - Accent1 3 2 4 3 3 5 2" xfId="645" xr:uid="{00000000-0005-0000-0000-00007B020000}"/>
    <cellStyle name="20% - Accent1 3 2 4 3 3 6" xfId="646" xr:uid="{00000000-0005-0000-0000-00007C020000}"/>
    <cellStyle name="20% - Accent1 3 2 4 3 4" xfId="647" xr:uid="{00000000-0005-0000-0000-00007D020000}"/>
    <cellStyle name="20% - Accent1 3 2 4 3 4 2" xfId="648" xr:uid="{00000000-0005-0000-0000-00007E020000}"/>
    <cellStyle name="20% - Accent1 3 2 4 3 4 2 2" xfId="649" xr:uid="{00000000-0005-0000-0000-00007F020000}"/>
    <cellStyle name="20% - Accent1 3 2 4 3 4 2 2 2" xfId="650" xr:uid="{00000000-0005-0000-0000-000080020000}"/>
    <cellStyle name="20% - Accent1 3 2 4 3 4 2 3" xfId="651" xr:uid="{00000000-0005-0000-0000-000081020000}"/>
    <cellStyle name="20% - Accent1 3 2 4 3 4 3" xfId="652" xr:uid="{00000000-0005-0000-0000-000082020000}"/>
    <cellStyle name="20% - Accent1 3 2 4 3 4 3 2" xfId="653" xr:uid="{00000000-0005-0000-0000-000083020000}"/>
    <cellStyle name="20% - Accent1 3 2 4 3 4 4" xfId="654" xr:uid="{00000000-0005-0000-0000-000084020000}"/>
    <cellStyle name="20% - Accent1 3 2 4 3 5" xfId="655" xr:uid="{00000000-0005-0000-0000-000085020000}"/>
    <cellStyle name="20% - Accent1 3 2 4 3 5 2" xfId="656" xr:uid="{00000000-0005-0000-0000-000086020000}"/>
    <cellStyle name="20% - Accent1 3 2 4 3 5 2 2" xfId="657" xr:uid="{00000000-0005-0000-0000-000087020000}"/>
    <cellStyle name="20% - Accent1 3 2 4 3 5 3" xfId="658" xr:uid="{00000000-0005-0000-0000-000088020000}"/>
    <cellStyle name="20% - Accent1 3 2 4 3 6" xfId="659" xr:uid="{00000000-0005-0000-0000-000089020000}"/>
    <cellStyle name="20% - Accent1 3 2 4 3 6 2" xfId="660" xr:uid="{00000000-0005-0000-0000-00008A020000}"/>
    <cellStyle name="20% - Accent1 3 2 4 3 7" xfId="661" xr:uid="{00000000-0005-0000-0000-00008B020000}"/>
    <cellStyle name="20% - Accent1 3 2 4 3 7 2" xfId="662" xr:uid="{00000000-0005-0000-0000-00008C020000}"/>
    <cellStyle name="20% - Accent1 3 2 4 3 8" xfId="663" xr:uid="{00000000-0005-0000-0000-00008D020000}"/>
    <cellStyle name="20% - Accent1 3 2 4 4" xfId="664" xr:uid="{00000000-0005-0000-0000-00008E020000}"/>
    <cellStyle name="20% - Accent1 3 2 4 4 2" xfId="665" xr:uid="{00000000-0005-0000-0000-00008F020000}"/>
    <cellStyle name="20% - Accent1 3 2 4 4 2 2" xfId="666" xr:uid="{00000000-0005-0000-0000-000090020000}"/>
    <cellStyle name="20% - Accent1 3 2 4 4 2 2 2" xfId="667" xr:uid="{00000000-0005-0000-0000-000091020000}"/>
    <cellStyle name="20% - Accent1 3 2 4 4 2 2 2 2" xfId="668" xr:uid="{00000000-0005-0000-0000-000092020000}"/>
    <cellStyle name="20% - Accent1 3 2 4 4 2 2 3" xfId="669" xr:uid="{00000000-0005-0000-0000-000093020000}"/>
    <cellStyle name="20% - Accent1 3 2 4 4 2 3" xfId="670" xr:uid="{00000000-0005-0000-0000-000094020000}"/>
    <cellStyle name="20% - Accent1 3 2 4 4 2 3 2" xfId="671" xr:uid="{00000000-0005-0000-0000-000095020000}"/>
    <cellStyle name="20% - Accent1 3 2 4 4 2 4" xfId="672" xr:uid="{00000000-0005-0000-0000-000096020000}"/>
    <cellStyle name="20% - Accent1 3 2 4 4 3" xfId="673" xr:uid="{00000000-0005-0000-0000-000097020000}"/>
    <cellStyle name="20% - Accent1 3 2 4 4 3 2" xfId="674" xr:uid="{00000000-0005-0000-0000-000098020000}"/>
    <cellStyle name="20% - Accent1 3 2 4 4 3 2 2" xfId="675" xr:uid="{00000000-0005-0000-0000-000099020000}"/>
    <cellStyle name="20% - Accent1 3 2 4 4 3 3" xfId="676" xr:uid="{00000000-0005-0000-0000-00009A020000}"/>
    <cellStyle name="20% - Accent1 3 2 4 4 4" xfId="677" xr:uid="{00000000-0005-0000-0000-00009B020000}"/>
    <cellStyle name="20% - Accent1 3 2 4 4 4 2" xfId="678" xr:uid="{00000000-0005-0000-0000-00009C020000}"/>
    <cellStyle name="20% - Accent1 3 2 4 4 5" xfId="679" xr:uid="{00000000-0005-0000-0000-00009D020000}"/>
    <cellStyle name="20% - Accent1 3 2 4 4 5 2" xfId="680" xr:uid="{00000000-0005-0000-0000-00009E020000}"/>
    <cellStyle name="20% - Accent1 3 2 4 4 6" xfId="681" xr:uid="{00000000-0005-0000-0000-00009F020000}"/>
    <cellStyle name="20% - Accent1 3 2 4 5" xfId="682" xr:uid="{00000000-0005-0000-0000-0000A0020000}"/>
    <cellStyle name="20% - Accent1 3 2 4 5 2" xfId="683" xr:uid="{00000000-0005-0000-0000-0000A1020000}"/>
    <cellStyle name="20% - Accent1 3 2 4 5 2 2" xfId="684" xr:uid="{00000000-0005-0000-0000-0000A2020000}"/>
    <cellStyle name="20% - Accent1 3 2 4 5 2 2 2" xfId="685" xr:uid="{00000000-0005-0000-0000-0000A3020000}"/>
    <cellStyle name="20% - Accent1 3 2 4 5 2 2 2 2" xfId="686" xr:uid="{00000000-0005-0000-0000-0000A4020000}"/>
    <cellStyle name="20% - Accent1 3 2 4 5 2 2 3" xfId="687" xr:uid="{00000000-0005-0000-0000-0000A5020000}"/>
    <cellStyle name="20% - Accent1 3 2 4 5 2 3" xfId="688" xr:uid="{00000000-0005-0000-0000-0000A6020000}"/>
    <cellStyle name="20% - Accent1 3 2 4 5 2 3 2" xfId="689" xr:uid="{00000000-0005-0000-0000-0000A7020000}"/>
    <cellStyle name="20% - Accent1 3 2 4 5 2 4" xfId="690" xr:uid="{00000000-0005-0000-0000-0000A8020000}"/>
    <cellStyle name="20% - Accent1 3 2 4 5 3" xfId="691" xr:uid="{00000000-0005-0000-0000-0000A9020000}"/>
    <cellStyle name="20% - Accent1 3 2 4 5 3 2" xfId="692" xr:uid="{00000000-0005-0000-0000-0000AA020000}"/>
    <cellStyle name="20% - Accent1 3 2 4 5 3 2 2" xfId="693" xr:uid="{00000000-0005-0000-0000-0000AB020000}"/>
    <cellStyle name="20% - Accent1 3 2 4 5 3 3" xfId="694" xr:uid="{00000000-0005-0000-0000-0000AC020000}"/>
    <cellStyle name="20% - Accent1 3 2 4 5 4" xfId="695" xr:uid="{00000000-0005-0000-0000-0000AD020000}"/>
    <cellStyle name="20% - Accent1 3 2 4 5 4 2" xfId="696" xr:uid="{00000000-0005-0000-0000-0000AE020000}"/>
    <cellStyle name="20% - Accent1 3 2 4 5 5" xfId="697" xr:uid="{00000000-0005-0000-0000-0000AF020000}"/>
    <cellStyle name="20% - Accent1 3 2 4 5 5 2" xfId="698" xr:uid="{00000000-0005-0000-0000-0000B0020000}"/>
    <cellStyle name="20% - Accent1 3 2 4 5 6" xfId="699" xr:uid="{00000000-0005-0000-0000-0000B1020000}"/>
    <cellStyle name="20% - Accent1 3 2 4 6" xfId="700" xr:uid="{00000000-0005-0000-0000-0000B2020000}"/>
    <cellStyle name="20% - Accent1 3 2 4 6 2" xfId="701" xr:uid="{00000000-0005-0000-0000-0000B3020000}"/>
    <cellStyle name="20% - Accent1 3 2 4 6 2 2" xfId="702" xr:uid="{00000000-0005-0000-0000-0000B4020000}"/>
    <cellStyle name="20% - Accent1 3 2 4 6 2 2 2" xfId="703" xr:uid="{00000000-0005-0000-0000-0000B5020000}"/>
    <cellStyle name="20% - Accent1 3 2 4 6 2 2 2 2" xfId="704" xr:uid="{00000000-0005-0000-0000-0000B6020000}"/>
    <cellStyle name="20% - Accent1 3 2 4 6 2 2 3" xfId="705" xr:uid="{00000000-0005-0000-0000-0000B7020000}"/>
    <cellStyle name="20% - Accent1 3 2 4 6 2 3" xfId="706" xr:uid="{00000000-0005-0000-0000-0000B8020000}"/>
    <cellStyle name="20% - Accent1 3 2 4 6 2 3 2" xfId="707" xr:uid="{00000000-0005-0000-0000-0000B9020000}"/>
    <cellStyle name="20% - Accent1 3 2 4 6 2 4" xfId="708" xr:uid="{00000000-0005-0000-0000-0000BA020000}"/>
    <cellStyle name="20% - Accent1 3 2 4 6 3" xfId="709" xr:uid="{00000000-0005-0000-0000-0000BB020000}"/>
    <cellStyle name="20% - Accent1 3 2 4 6 3 2" xfId="710" xr:uid="{00000000-0005-0000-0000-0000BC020000}"/>
    <cellStyle name="20% - Accent1 3 2 4 6 3 2 2" xfId="711" xr:uid="{00000000-0005-0000-0000-0000BD020000}"/>
    <cellStyle name="20% - Accent1 3 2 4 6 3 3" xfId="712" xr:uid="{00000000-0005-0000-0000-0000BE020000}"/>
    <cellStyle name="20% - Accent1 3 2 4 6 4" xfId="713" xr:uid="{00000000-0005-0000-0000-0000BF020000}"/>
    <cellStyle name="20% - Accent1 3 2 4 6 4 2" xfId="714" xr:uid="{00000000-0005-0000-0000-0000C0020000}"/>
    <cellStyle name="20% - Accent1 3 2 4 6 5" xfId="715" xr:uid="{00000000-0005-0000-0000-0000C1020000}"/>
    <cellStyle name="20% - Accent1 3 2 4 6 5 2" xfId="716" xr:uid="{00000000-0005-0000-0000-0000C2020000}"/>
    <cellStyle name="20% - Accent1 3 2 4 6 6" xfId="717" xr:uid="{00000000-0005-0000-0000-0000C3020000}"/>
    <cellStyle name="20% - Accent1 3 2 4 7" xfId="718" xr:uid="{00000000-0005-0000-0000-0000C4020000}"/>
    <cellStyle name="20% - Accent1 3 2 4 7 2" xfId="719" xr:uid="{00000000-0005-0000-0000-0000C5020000}"/>
    <cellStyle name="20% - Accent1 3 2 4 7 2 2" xfId="720" xr:uid="{00000000-0005-0000-0000-0000C6020000}"/>
    <cellStyle name="20% - Accent1 3 2 4 7 2 2 2" xfId="721" xr:uid="{00000000-0005-0000-0000-0000C7020000}"/>
    <cellStyle name="20% - Accent1 3 2 4 7 2 3" xfId="722" xr:uid="{00000000-0005-0000-0000-0000C8020000}"/>
    <cellStyle name="20% - Accent1 3 2 4 7 3" xfId="723" xr:uid="{00000000-0005-0000-0000-0000C9020000}"/>
    <cellStyle name="20% - Accent1 3 2 4 7 3 2" xfId="724" xr:uid="{00000000-0005-0000-0000-0000CA020000}"/>
    <cellStyle name="20% - Accent1 3 2 4 7 4" xfId="725" xr:uid="{00000000-0005-0000-0000-0000CB020000}"/>
    <cellStyle name="20% - Accent1 3 2 4 8" xfId="726" xr:uid="{00000000-0005-0000-0000-0000CC020000}"/>
    <cellStyle name="20% - Accent1 3 2 4 8 2" xfId="727" xr:uid="{00000000-0005-0000-0000-0000CD020000}"/>
    <cellStyle name="20% - Accent1 3 2 4 8 2 2" xfId="728" xr:uid="{00000000-0005-0000-0000-0000CE020000}"/>
    <cellStyle name="20% - Accent1 3 2 4 8 3" xfId="729" xr:uid="{00000000-0005-0000-0000-0000CF020000}"/>
    <cellStyle name="20% - Accent1 3 2 4 9" xfId="730" xr:uid="{00000000-0005-0000-0000-0000D0020000}"/>
    <cellStyle name="20% - Accent1 3 2 4 9 2" xfId="731" xr:uid="{00000000-0005-0000-0000-0000D1020000}"/>
    <cellStyle name="20% - Accent1 3 2 5" xfId="732" xr:uid="{00000000-0005-0000-0000-0000D2020000}"/>
    <cellStyle name="20% - Accent1 3 2 5 2" xfId="733" xr:uid="{00000000-0005-0000-0000-0000D3020000}"/>
    <cellStyle name="20% - Accent1 3 2 5 2 2" xfId="734" xr:uid="{00000000-0005-0000-0000-0000D4020000}"/>
    <cellStyle name="20% - Accent1 3 2 5 2 2 2" xfId="735" xr:uid="{00000000-0005-0000-0000-0000D5020000}"/>
    <cellStyle name="20% - Accent1 3 2 5 2 2 2 2" xfId="736" xr:uid="{00000000-0005-0000-0000-0000D6020000}"/>
    <cellStyle name="20% - Accent1 3 2 5 2 2 2 2 2" xfId="737" xr:uid="{00000000-0005-0000-0000-0000D7020000}"/>
    <cellStyle name="20% - Accent1 3 2 5 2 2 2 3" xfId="738" xr:uid="{00000000-0005-0000-0000-0000D8020000}"/>
    <cellStyle name="20% - Accent1 3 2 5 2 2 3" xfId="739" xr:uid="{00000000-0005-0000-0000-0000D9020000}"/>
    <cellStyle name="20% - Accent1 3 2 5 2 2 3 2" xfId="740" xr:uid="{00000000-0005-0000-0000-0000DA020000}"/>
    <cellStyle name="20% - Accent1 3 2 5 2 2 4" xfId="741" xr:uid="{00000000-0005-0000-0000-0000DB020000}"/>
    <cellStyle name="20% - Accent1 3 2 5 2 3" xfId="742" xr:uid="{00000000-0005-0000-0000-0000DC020000}"/>
    <cellStyle name="20% - Accent1 3 2 5 2 3 2" xfId="743" xr:uid="{00000000-0005-0000-0000-0000DD020000}"/>
    <cellStyle name="20% - Accent1 3 2 5 2 3 2 2" xfId="744" xr:uid="{00000000-0005-0000-0000-0000DE020000}"/>
    <cellStyle name="20% - Accent1 3 2 5 2 3 3" xfId="745" xr:uid="{00000000-0005-0000-0000-0000DF020000}"/>
    <cellStyle name="20% - Accent1 3 2 5 2 4" xfId="746" xr:uid="{00000000-0005-0000-0000-0000E0020000}"/>
    <cellStyle name="20% - Accent1 3 2 5 2 4 2" xfId="747" xr:uid="{00000000-0005-0000-0000-0000E1020000}"/>
    <cellStyle name="20% - Accent1 3 2 5 2 5" xfId="748" xr:uid="{00000000-0005-0000-0000-0000E2020000}"/>
    <cellStyle name="20% - Accent1 3 2 5 2 5 2" xfId="749" xr:uid="{00000000-0005-0000-0000-0000E3020000}"/>
    <cellStyle name="20% - Accent1 3 2 5 2 6" xfId="750" xr:uid="{00000000-0005-0000-0000-0000E4020000}"/>
    <cellStyle name="20% - Accent1 3 2 5 3" xfId="751" xr:uid="{00000000-0005-0000-0000-0000E5020000}"/>
    <cellStyle name="20% - Accent1 3 2 5 3 2" xfId="752" xr:uid="{00000000-0005-0000-0000-0000E6020000}"/>
    <cellStyle name="20% - Accent1 3 2 5 3 2 2" xfId="753" xr:uid="{00000000-0005-0000-0000-0000E7020000}"/>
    <cellStyle name="20% - Accent1 3 2 5 3 2 2 2" xfId="754" xr:uid="{00000000-0005-0000-0000-0000E8020000}"/>
    <cellStyle name="20% - Accent1 3 2 5 3 2 2 2 2" xfId="755" xr:uid="{00000000-0005-0000-0000-0000E9020000}"/>
    <cellStyle name="20% - Accent1 3 2 5 3 2 2 3" xfId="756" xr:uid="{00000000-0005-0000-0000-0000EA020000}"/>
    <cellStyle name="20% - Accent1 3 2 5 3 2 3" xfId="757" xr:uid="{00000000-0005-0000-0000-0000EB020000}"/>
    <cellStyle name="20% - Accent1 3 2 5 3 2 3 2" xfId="758" xr:uid="{00000000-0005-0000-0000-0000EC020000}"/>
    <cellStyle name="20% - Accent1 3 2 5 3 2 4" xfId="759" xr:uid="{00000000-0005-0000-0000-0000ED020000}"/>
    <cellStyle name="20% - Accent1 3 2 5 3 3" xfId="760" xr:uid="{00000000-0005-0000-0000-0000EE020000}"/>
    <cellStyle name="20% - Accent1 3 2 5 3 3 2" xfId="761" xr:uid="{00000000-0005-0000-0000-0000EF020000}"/>
    <cellStyle name="20% - Accent1 3 2 5 3 3 2 2" xfId="762" xr:uid="{00000000-0005-0000-0000-0000F0020000}"/>
    <cellStyle name="20% - Accent1 3 2 5 3 3 3" xfId="763" xr:uid="{00000000-0005-0000-0000-0000F1020000}"/>
    <cellStyle name="20% - Accent1 3 2 5 3 4" xfId="764" xr:uid="{00000000-0005-0000-0000-0000F2020000}"/>
    <cellStyle name="20% - Accent1 3 2 5 3 4 2" xfId="765" xr:uid="{00000000-0005-0000-0000-0000F3020000}"/>
    <cellStyle name="20% - Accent1 3 2 5 3 5" xfId="766" xr:uid="{00000000-0005-0000-0000-0000F4020000}"/>
    <cellStyle name="20% - Accent1 3 2 5 3 5 2" xfId="767" xr:uid="{00000000-0005-0000-0000-0000F5020000}"/>
    <cellStyle name="20% - Accent1 3 2 5 3 6" xfId="768" xr:uid="{00000000-0005-0000-0000-0000F6020000}"/>
    <cellStyle name="20% - Accent1 3 2 5 4" xfId="769" xr:uid="{00000000-0005-0000-0000-0000F7020000}"/>
    <cellStyle name="20% - Accent1 3 2 5 4 2" xfId="770" xr:uid="{00000000-0005-0000-0000-0000F8020000}"/>
    <cellStyle name="20% - Accent1 3 2 5 4 2 2" xfId="771" xr:uid="{00000000-0005-0000-0000-0000F9020000}"/>
    <cellStyle name="20% - Accent1 3 2 5 4 2 2 2" xfId="772" xr:uid="{00000000-0005-0000-0000-0000FA020000}"/>
    <cellStyle name="20% - Accent1 3 2 5 4 2 3" xfId="773" xr:uid="{00000000-0005-0000-0000-0000FB020000}"/>
    <cellStyle name="20% - Accent1 3 2 5 4 3" xfId="774" xr:uid="{00000000-0005-0000-0000-0000FC020000}"/>
    <cellStyle name="20% - Accent1 3 2 5 4 3 2" xfId="775" xr:uid="{00000000-0005-0000-0000-0000FD020000}"/>
    <cellStyle name="20% - Accent1 3 2 5 4 4" xfId="776" xr:uid="{00000000-0005-0000-0000-0000FE020000}"/>
    <cellStyle name="20% - Accent1 3 2 5 5" xfId="777" xr:uid="{00000000-0005-0000-0000-0000FF020000}"/>
    <cellStyle name="20% - Accent1 3 2 5 5 2" xfId="778" xr:uid="{00000000-0005-0000-0000-000000030000}"/>
    <cellStyle name="20% - Accent1 3 2 5 5 2 2" xfId="779" xr:uid="{00000000-0005-0000-0000-000001030000}"/>
    <cellStyle name="20% - Accent1 3 2 5 5 3" xfId="780" xr:uid="{00000000-0005-0000-0000-000002030000}"/>
    <cellStyle name="20% - Accent1 3 2 5 6" xfId="781" xr:uid="{00000000-0005-0000-0000-000003030000}"/>
    <cellStyle name="20% - Accent1 3 2 5 6 2" xfId="782" xr:uid="{00000000-0005-0000-0000-000004030000}"/>
    <cellStyle name="20% - Accent1 3 2 5 7" xfId="783" xr:uid="{00000000-0005-0000-0000-000005030000}"/>
    <cellStyle name="20% - Accent1 3 2 5 7 2" xfId="784" xr:uid="{00000000-0005-0000-0000-000006030000}"/>
    <cellStyle name="20% - Accent1 3 2 5 8" xfId="785" xr:uid="{00000000-0005-0000-0000-000007030000}"/>
    <cellStyle name="20% - Accent1 3 2 6" xfId="786" xr:uid="{00000000-0005-0000-0000-000008030000}"/>
    <cellStyle name="20% - Accent1 3 2 6 2" xfId="787" xr:uid="{00000000-0005-0000-0000-000009030000}"/>
    <cellStyle name="20% - Accent1 3 2 6 2 2" xfId="788" xr:uid="{00000000-0005-0000-0000-00000A030000}"/>
    <cellStyle name="20% - Accent1 3 2 6 2 2 2" xfId="789" xr:uid="{00000000-0005-0000-0000-00000B030000}"/>
    <cellStyle name="20% - Accent1 3 2 6 2 2 2 2" xfId="790" xr:uid="{00000000-0005-0000-0000-00000C030000}"/>
    <cellStyle name="20% - Accent1 3 2 6 2 2 2 2 2" xfId="791" xr:uid="{00000000-0005-0000-0000-00000D030000}"/>
    <cellStyle name="20% - Accent1 3 2 6 2 2 2 3" xfId="792" xr:uid="{00000000-0005-0000-0000-00000E030000}"/>
    <cellStyle name="20% - Accent1 3 2 6 2 2 3" xfId="793" xr:uid="{00000000-0005-0000-0000-00000F030000}"/>
    <cellStyle name="20% - Accent1 3 2 6 2 2 3 2" xfId="794" xr:uid="{00000000-0005-0000-0000-000010030000}"/>
    <cellStyle name="20% - Accent1 3 2 6 2 2 4" xfId="795" xr:uid="{00000000-0005-0000-0000-000011030000}"/>
    <cellStyle name="20% - Accent1 3 2 6 2 3" xfId="796" xr:uid="{00000000-0005-0000-0000-000012030000}"/>
    <cellStyle name="20% - Accent1 3 2 6 2 3 2" xfId="797" xr:uid="{00000000-0005-0000-0000-000013030000}"/>
    <cellStyle name="20% - Accent1 3 2 6 2 3 2 2" xfId="798" xr:uid="{00000000-0005-0000-0000-000014030000}"/>
    <cellStyle name="20% - Accent1 3 2 6 2 3 3" xfId="799" xr:uid="{00000000-0005-0000-0000-000015030000}"/>
    <cellStyle name="20% - Accent1 3 2 6 2 4" xfId="800" xr:uid="{00000000-0005-0000-0000-000016030000}"/>
    <cellStyle name="20% - Accent1 3 2 6 2 4 2" xfId="801" xr:uid="{00000000-0005-0000-0000-000017030000}"/>
    <cellStyle name="20% - Accent1 3 2 6 2 5" xfId="802" xr:uid="{00000000-0005-0000-0000-000018030000}"/>
    <cellStyle name="20% - Accent1 3 2 6 2 5 2" xfId="803" xr:uid="{00000000-0005-0000-0000-000019030000}"/>
    <cellStyle name="20% - Accent1 3 2 6 2 6" xfId="804" xr:uid="{00000000-0005-0000-0000-00001A030000}"/>
    <cellStyle name="20% - Accent1 3 2 6 3" xfId="805" xr:uid="{00000000-0005-0000-0000-00001B030000}"/>
    <cellStyle name="20% - Accent1 3 2 6 3 2" xfId="806" xr:uid="{00000000-0005-0000-0000-00001C030000}"/>
    <cellStyle name="20% - Accent1 3 2 6 3 2 2" xfId="807" xr:uid="{00000000-0005-0000-0000-00001D030000}"/>
    <cellStyle name="20% - Accent1 3 2 6 3 2 2 2" xfId="808" xr:uid="{00000000-0005-0000-0000-00001E030000}"/>
    <cellStyle name="20% - Accent1 3 2 6 3 2 2 2 2" xfId="809" xr:uid="{00000000-0005-0000-0000-00001F030000}"/>
    <cellStyle name="20% - Accent1 3 2 6 3 2 2 3" xfId="810" xr:uid="{00000000-0005-0000-0000-000020030000}"/>
    <cellStyle name="20% - Accent1 3 2 6 3 2 3" xfId="811" xr:uid="{00000000-0005-0000-0000-000021030000}"/>
    <cellStyle name="20% - Accent1 3 2 6 3 2 3 2" xfId="812" xr:uid="{00000000-0005-0000-0000-000022030000}"/>
    <cellStyle name="20% - Accent1 3 2 6 3 2 4" xfId="813" xr:uid="{00000000-0005-0000-0000-000023030000}"/>
    <cellStyle name="20% - Accent1 3 2 6 3 3" xfId="814" xr:uid="{00000000-0005-0000-0000-000024030000}"/>
    <cellStyle name="20% - Accent1 3 2 6 3 3 2" xfId="815" xr:uid="{00000000-0005-0000-0000-000025030000}"/>
    <cellStyle name="20% - Accent1 3 2 6 3 3 2 2" xfId="816" xr:uid="{00000000-0005-0000-0000-000026030000}"/>
    <cellStyle name="20% - Accent1 3 2 6 3 3 3" xfId="817" xr:uid="{00000000-0005-0000-0000-000027030000}"/>
    <cellStyle name="20% - Accent1 3 2 6 3 4" xfId="818" xr:uid="{00000000-0005-0000-0000-000028030000}"/>
    <cellStyle name="20% - Accent1 3 2 6 3 4 2" xfId="819" xr:uid="{00000000-0005-0000-0000-000029030000}"/>
    <cellStyle name="20% - Accent1 3 2 6 3 5" xfId="820" xr:uid="{00000000-0005-0000-0000-00002A030000}"/>
    <cellStyle name="20% - Accent1 3 2 6 3 5 2" xfId="821" xr:uid="{00000000-0005-0000-0000-00002B030000}"/>
    <cellStyle name="20% - Accent1 3 2 6 3 6" xfId="822" xr:uid="{00000000-0005-0000-0000-00002C030000}"/>
    <cellStyle name="20% - Accent1 3 2 6 4" xfId="823" xr:uid="{00000000-0005-0000-0000-00002D030000}"/>
    <cellStyle name="20% - Accent1 3 2 6 4 2" xfId="824" xr:uid="{00000000-0005-0000-0000-00002E030000}"/>
    <cellStyle name="20% - Accent1 3 2 6 4 2 2" xfId="825" xr:uid="{00000000-0005-0000-0000-00002F030000}"/>
    <cellStyle name="20% - Accent1 3 2 6 4 2 2 2" xfId="826" xr:uid="{00000000-0005-0000-0000-000030030000}"/>
    <cellStyle name="20% - Accent1 3 2 6 4 2 3" xfId="827" xr:uid="{00000000-0005-0000-0000-000031030000}"/>
    <cellStyle name="20% - Accent1 3 2 6 4 3" xfId="828" xr:uid="{00000000-0005-0000-0000-000032030000}"/>
    <cellStyle name="20% - Accent1 3 2 6 4 3 2" xfId="829" xr:uid="{00000000-0005-0000-0000-000033030000}"/>
    <cellStyle name="20% - Accent1 3 2 6 4 4" xfId="830" xr:uid="{00000000-0005-0000-0000-000034030000}"/>
    <cellStyle name="20% - Accent1 3 2 6 5" xfId="831" xr:uid="{00000000-0005-0000-0000-000035030000}"/>
    <cellStyle name="20% - Accent1 3 2 6 5 2" xfId="832" xr:uid="{00000000-0005-0000-0000-000036030000}"/>
    <cellStyle name="20% - Accent1 3 2 6 5 2 2" xfId="833" xr:uid="{00000000-0005-0000-0000-000037030000}"/>
    <cellStyle name="20% - Accent1 3 2 6 5 3" xfId="834" xr:uid="{00000000-0005-0000-0000-000038030000}"/>
    <cellStyle name="20% - Accent1 3 2 6 6" xfId="835" xr:uid="{00000000-0005-0000-0000-000039030000}"/>
    <cellStyle name="20% - Accent1 3 2 6 6 2" xfId="836" xr:uid="{00000000-0005-0000-0000-00003A030000}"/>
    <cellStyle name="20% - Accent1 3 2 6 7" xfId="837" xr:uid="{00000000-0005-0000-0000-00003B030000}"/>
    <cellStyle name="20% - Accent1 3 2 6 7 2" xfId="838" xr:uid="{00000000-0005-0000-0000-00003C030000}"/>
    <cellStyle name="20% - Accent1 3 2 6 8" xfId="839" xr:uid="{00000000-0005-0000-0000-00003D030000}"/>
    <cellStyle name="20% - Accent1 3 2 7" xfId="840" xr:uid="{00000000-0005-0000-0000-00003E030000}"/>
    <cellStyle name="20% - Accent1 3 2 7 2" xfId="841" xr:uid="{00000000-0005-0000-0000-00003F030000}"/>
    <cellStyle name="20% - Accent1 3 2 7 2 2" xfId="842" xr:uid="{00000000-0005-0000-0000-000040030000}"/>
    <cellStyle name="20% - Accent1 3 2 7 2 2 2" xfId="843" xr:uid="{00000000-0005-0000-0000-000041030000}"/>
    <cellStyle name="20% - Accent1 3 2 7 2 2 2 2" xfId="844" xr:uid="{00000000-0005-0000-0000-000042030000}"/>
    <cellStyle name="20% - Accent1 3 2 7 2 2 3" xfId="845" xr:uid="{00000000-0005-0000-0000-000043030000}"/>
    <cellStyle name="20% - Accent1 3 2 7 2 3" xfId="846" xr:uid="{00000000-0005-0000-0000-000044030000}"/>
    <cellStyle name="20% - Accent1 3 2 7 2 3 2" xfId="847" xr:uid="{00000000-0005-0000-0000-000045030000}"/>
    <cellStyle name="20% - Accent1 3 2 7 2 4" xfId="848" xr:uid="{00000000-0005-0000-0000-000046030000}"/>
    <cellStyle name="20% - Accent1 3 2 7 3" xfId="849" xr:uid="{00000000-0005-0000-0000-000047030000}"/>
    <cellStyle name="20% - Accent1 3 2 7 3 2" xfId="850" xr:uid="{00000000-0005-0000-0000-000048030000}"/>
    <cellStyle name="20% - Accent1 3 2 7 3 2 2" xfId="851" xr:uid="{00000000-0005-0000-0000-000049030000}"/>
    <cellStyle name="20% - Accent1 3 2 7 3 3" xfId="852" xr:uid="{00000000-0005-0000-0000-00004A030000}"/>
    <cellStyle name="20% - Accent1 3 2 7 4" xfId="853" xr:uid="{00000000-0005-0000-0000-00004B030000}"/>
    <cellStyle name="20% - Accent1 3 2 7 4 2" xfId="854" xr:uid="{00000000-0005-0000-0000-00004C030000}"/>
    <cellStyle name="20% - Accent1 3 2 7 5" xfId="855" xr:uid="{00000000-0005-0000-0000-00004D030000}"/>
    <cellStyle name="20% - Accent1 3 2 7 5 2" xfId="856" xr:uid="{00000000-0005-0000-0000-00004E030000}"/>
    <cellStyle name="20% - Accent1 3 2 7 6" xfId="857" xr:uid="{00000000-0005-0000-0000-00004F030000}"/>
    <cellStyle name="20% - Accent1 3 2 8" xfId="858" xr:uid="{00000000-0005-0000-0000-000050030000}"/>
    <cellStyle name="20% - Accent1 3 2 8 2" xfId="859" xr:uid="{00000000-0005-0000-0000-000051030000}"/>
    <cellStyle name="20% - Accent1 3 2 8 2 2" xfId="860" xr:uid="{00000000-0005-0000-0000-000052030000}"/>
    <cellStyle name="20% - Accent1 3 2 8 2 2 2" xfId="861" xr:uid="{00000000-0005-0000-0000-000053030000}"/>
    <cellStyle name="20% - Accent1 3 2 8 2 2 2 2" xfId="862" xr:uid="{00000000-0005-0000-0000-000054030000}"/>
    <cellStyle name="20% - Accent1 3 2 8 2 2 3" xfId="863" xr:uid="{00000000-0005-0000-0000-000055030000}"/>
    <cellStyle name="20% - Accent1 3 2 8 2 3" xfId="864" xr:uid="{00000000-0005-0000-0000-000056030000}"/>
    <cellStyle name="20% - Accent1 3 2 8 2 3 2" xfId="865" xr:uid="{00000000-0005-0000-0000-000057030000}"/>
    <cellStyle name="20% - Accent1 3 2 8 2 4" xfId="866" xr:uid="{00000000-0005-0000-0000-000058030000}"/>
    <cellStyle name="20% - Accent1 3 2 8 3" xfId="867" xr:uid="{00000000-0005-0000-0000-000059030000}"/>
    <cellStyle name="20% - Accent1 3 2 8 3 2" xfId="868" xr:uid="{00000000-0005-0000-0000-00005A030000}"/>
    <cellStyle name="20% - Accent1 3 2 8 3 2 2" xfId="869" xr:uid="{00000000-0005-0000-0000-00005B030000}"/>
    <cellStyle name="20% - Accent1 3 2 8 3 3" xfId="870" xr:uid="{00000000-0005-0000-0000-00005C030000}"/>
    <cellStyle name="20% - Accent1 3 2 8 4" xfId="871" xr:uid="{00000000-0005-0000-0000-00005D030000}"/>
    <cellStyle name="20% - Accent1 3 2 8 4 2" xfId="872" xr:uid="{00000000-0005-0000-0000-00005E030000}"/>
    <cellStyle name="20% - Accent1 3 2 8 5" xfId="873" xr:uid="{00000000-0005-0000-0000-00005F030000}"/>
    <cellStyle name="20% - Accent1 3 2 8 5 2" xfId="874" xr:uid="{00000000-0005-0000-0000-000060030000}"/>
    <cellStyle name="20% - Accent1 3 2 8 6" xfId="875" xr:uid="{00000000-0005-0000-0000-000061030000}"/>
    <cellStyle name="20% - Accent1 3 2 9" xfId="876" xr:uid="{00000000-0005-0000-0000-000062030000}"/>
    <cellStyle name="20% - Accent1 3 2 9 2" xfId="877" xr:uid="{00000000-0005-0000-0000-000063030000}"/>
    <cellStyle name="20% - Accent1 3 2 9 2 2" xfId="878" xr:uid="{00000000-0005-0000-0000-000064030000}"/>
    <cellStyle name="20% - Accent1 3 2 9 2 2 2" xfId="879" xr:uid="{00000000-0005-0000-0000-000065030000}"/>
    <cellStyle name="20% - Accent1 3 2 9 2 2 2 2" xfId="880" xr:uid="{00000000-0005-0000-0000-000066030000}"/>
    <cellStyle name="20% - Accent1 3 2 9 2 2 3" xfId="881" xr:uid="{00000000-0005-0000-0000-000067030000}"/>
    <cellStyle name="20% - Accent1 3 2 9 2 3" xfId="882" xr:uid="{00000000-0005-0000-0000-000068030000}"/>
    <cellStyle name="20% - Accent1 3 2 9 2 3 2" xfId="883" xr:uid="{00000000-0005-0000-0000-000069030000}"/>
    <cellStyle name="20% - Accent1 3 2 9 2 4" xfId="884" xr:uid="{00000000-0005-0000-0000-00006A030000}"/>
    <cellStyle name="20% - Accent1 3 2 9 3" xfId="885" xr:uid="{00000000-0005-0000-0000-00006B030000}"/>
    <cellStyle name="20% - Accent1 3 2 9 3 2" xfId="886" xr:uid="{00000000-0005-0000-0000-00006C030000}"/>
    <cellStyle name="20% - Accent1 3 2 9 3 2 2" xfId="887" xr:uid="{00000000-0005-0000-0000-00006D030000}"/>
    <cellStyle name="20% - Accent1 3 2 9 3 3" xfId="888" xr:uid="{00000000-0005-0000-0000-00006E030000}"/>
    <cellStyle name="20% - Accent1 3 2 9 4" xfId="889" xr:uid="{00000000-0005-0000-0000-00006F030000}"/>
    <cellStyle name="20% - Accent1 3 2 9 4 2" xfId="890" xr:uid="{00000000-0005-0000-0000-000070030000}"/>
    <cellStyle name="20% - Accent1 3 2 9 5" xfId="891" xr:uid="{00000000-0005-0000-0000-000071030000}"/>
    <cellStyle name="20% - Accent1 3 2 9 5 2" xfId="892" xr:uid="{00000000-0005-0000-0000-000072030000}"/>
    <cellStyle name="20% - Accent1 3 2 9 6" xfId="893" xr:uid="{00000000-0005-0000-0000-000073030000}"/>
    <cellStyle name="20% - Accent1 3 3" xfId="894" xr:uid="{00000000-0005-0000-0000-000074030000}"/>
    <cellStyle name="20% - Accent1 3 3 10" xfId="895" xr:uid="{00000000-0005-0000-0000-000075030000}"/>
    <cellStyle name="20% - Accent1 3 3 10 2" xfId="896" xr:uid="{00000000-0005-0000-0000-000076030000}"/>
    <cellStyle name="20% - Accent1 3 3 11" xfId="897" xr:uid="{00000000-0005-0000-0000-000077030000}"/>
    <cellStyle name="20% - Accent1 3 3 2" xfId="898" xr:uid="{00000000-0005-0000-0000-000078030000}"/>
    <cellStyle name="20% - Accent1 3 3 2 2" xfId="899" xr:uid="{00000000-0005-0000-0000-000079030000}"/>
    <cellStyle name="20% - Accent1 3 3 2 2 2" xfId="900" xr:uid="{00000000-0005-0000-0000-00007A030000}"/>
    <cellStyle name="20% - Accent1 3 3 2 2 2 2" xfId="901" xr:uid="{00000000-0005-0000-0000-00007B030000}"/>
    <cellStyle name="20% - Accent1 3 3 2 2 2 2 2" xfId="902" xr:uid="{00000000-0005-0000-0000-00007C030000}"/>
    <cellStyle name="20% - Accent1 3 3 2 2 2 2 2 2" xfId="903" xr:uid="{00000000-0005-0000-0000-00007D030000}"/>
    <cellStyle name="20% - Accent1 3 3 2 2 2 2 3" xfId="904" xr:uid="{00000000-0005-0000-0000-00007E030000}"/>
    <cellStyle name="20% - Accent1 3 3 2 2 2 3" xfId="905" xr:uid="{00000000-0005-0000-0000-00007F030000}"/>
    <cellStyle name="20% - Accent1 3 3 2 2 2 3 2" xfId="906" xr:uid="{00000000-0005-0000-0000-000080030000}"/>
    <cellStyle name="20% - Accent1 3 3 2 2 2 4" xfId="907" xr:uid="{00000000-0005-0000-0000-000081030000}"/>
    <cellStyle name="20% - Accent1 3 3 2 2 3" xfId="908" xr:uid="{00000000-0005-0000-0000-000082030000}"/>
    <cellStyle name="20% - Accent1 3 3 2 2 3 2" xfId="909" xr:uid="{00000000-0005-0000-0000-000083030000}"/>
    <cellStyle name="20% - Accent1 3 3 2 2 3 2 2" xfId="910" xr:uid="{00000000-0005-0000-0000-000084030000}"/>
    <cellStyle name="20% - Accent1 3 3 2 2 3 3" xfId="911" xr:uid="{00000000-0005-0000-0000-000085030000}"/>
    <cellStyle name="20% - Accent1 3 3 2 2 4" xfId="912" xr:uid="{00000000-0005-0000-0000-000086030000}"/>
    <cellStyle name="20% - Accent1 3 3 2 2 4 2" xfId="913" xr:uid="{00000000-0005-0000-0000-000087030000}"/>
    <cellStyle name="20% - Accent1 3 3 2 2 5" xfId="914" xr:uid="{00000000-0005-0000-0000-000088030000}"/>
    <cellStyle name="20% - Accent1 3 3 2 2 5 2" xfId="915" xr:uid="{00000000-0005-0000-0000-000089030000}"/>
    <cellStyle name="20% - Accent1 3 3 2 2 6" xfId="916" xr:uid="{00000000-0005-0000-0000-00008A030000}"/>
    <cellStyle name="20% - Accent1 3 3 2 3" xfId="917" xr:uid="{00000000-0005-0000-0000-00008B030000}"/>
    <cellStyle name="20% - Accent1 3 3 2 3 2" xfId="918" xr:uid="{00000000-0005-0000-0000-00008C030000}"/>
    <cellStyle name="20% - Accent1 3 3 2 3 2 2" xfId="919" xr:uid="{00000000-0005-0000-0000-00008D030000}"/>
    <cellStyle name="20% - Accent1 3 3 2 3 2 2 2" xfId="920" xr:uid="{00000000-0005-0000-0000-00008E030000}"/>
    <cellStyle name="20% - Accent1 3 3 2 3 2 2 2 2" xfId="921" xr:uid="{00000000-0005-0000-0000-00008F030000}"/>
    <cellStyle name="20% - Accent1 3 3 2 3 2 2 3" xfId="922" xr:uid="{00000000-0005-0000-0000-000090030000}"/>
    <cellStyle name="20% - Accent1 3 3 2 3 2 3" xfId="923" xr:uid="{00000000-0005-0000-0000-000091030000}"/>
    <cellStyle name="20% - Accent1 3 3 2 3 2 3 2" xfId="924" xr:uid="{00000000-0005-0000-0000-000092030000}"/>
    <cellStyle name="20% - Accent1 3 3 2 3 2 4" xfId="925" xr:uid="{00000000-0005-0000-0000-000093030000}"/>
    <cellStyle name="20% - Accent1 3 3 2 3 3" xfId="926" xr:uid="{00000000-0005-0000-0000-000094030000}"/>
    <cellStyle name="20% - Accent1 3 3 2 3 3 2" xfId="927" xr:uid="{00000000-0005-0000-0000-000095030000}"/>
    <cellStyle name="20% - Accent1 3 3 2 3 3 2 2" xfId="928" xr:uid="{00000000-0005-0000-0000-000096030000}"/>
    <cellStyle name="20% - Accent1 3 3 2 3 3 3" xfId="929" xr:uid="{00000000-0005-0000-0000-000097030000}"/>
    <cellStyle name="20% - Accent1 3 3 2 3 4" xfId="930" xr:uid="{00000000-0005-0000-0000-000098030000}"/>
    <cellStyle name="20% - Accent1 3 3 2 3 4 2" xfId="931" xr:uid="{00000000-0005-0000-0000-000099030000}"/>
    <cellStyle name="20% - Accent1 3 3 2 3 5" xfId="932" xr:uid="{00000000-0005-0000-0000-00009A030000}"/>
    <cellStyle name="20% - Accent1 3 3 2 3 5 2" xfId="933" xr:uid="{00000000-0005-0000-0000-00009B030000}"/>
    <cellStyle name="20% - Accent1 3 3 2 3 6" xfId="934" xr:uid="{00000000-0005-0000-0000-00009C030000}"/>
    <cellStyle name="20% - Accent1 3 3 2 4" xfId="935" xr:uid="{00000000-0005-0000-0000-00009D030000}"/>
    <cellStyle name="20% - Accent1 3 3 2 4 2" xfId="936" xr:uid="{00000000-0005-0000-0000-00009E030000}"/>
    <cellStyle name="20% - Accent1 3 3 2 4 2 2" xfId="937" xr:uid="{00000000-0005-0000-0000-00009F030000}"/>
    <cellStyle name="20% - Accent1 3 3 2 4 2 2 2" xfId="938" xr:uid="{00000000-0005-0000-0000-0000A0030000}"/>
    <cellStyle name="20% - Accent1 3 3 2 4 2 3" xfId="939" xr:uid="{00000000-0005-0000-0000-0000A1030000}"/>
    <cellStyle name="20% - Accent1 3 3 2 4 3" xfId="940" xr:uid="{00000000-0005-0000-0000-0000A2030000}"/>
    <cellStyle name="20% - Accent1 3 3 2 4 3 2" xfId="941" xr:uid="{00000000-0005-0000-0000-0000A3030000}"/>
    <cellStyle name="20% - Accent1 3 3 2 4 4" xfId="942" xr:uid="{00000000-0005-0000-0000-0000A4030000}"/>
    <cellStyle name="20% - Accent1 3 3 2 5" xfId="943" xr:uid="{00000000-0005-0000-0000-0000A5030000}"/>
    <cellStyle name="20% - Accent1 3 3 2 5 2" xfId="944" xr:uid="{00000000-0005-0000-0000-0000A6030000}"/>
    <cellStyle name="20% - Accent1 3 3 2 5 2 2" xfId="945" xr:uid="{00000000-0005-0000-0000-0000A7030000}"/>
    <cellStyle name="20% - Accent1 3 3 2 5 3" xfId="946" xr:uid="{00000000-0005-0000-0000-0000A8030000}"/>
    <cellStyle name="20% - Accent1 3 3 2 6" xfId="947" xr:uid="{00000000-0005-0000-0000-0000A9030000}"/>
    <cellStyle name="20% - Accent1 3 3 2 6 2" xfId="948" xr:uid="{00000000-0005-0000-0000-0000AA030000}"/>
    <cellStyle name="20% - Accent1 3 3 2 7" xfId="949" xr:uid="{00000000-0005-0000-0000-0000AB030000}"/>
    <cellStyle name="20% - Accent1 3 3 2 7 2" xfId="950" xr:uid="{00000000-0005-0000-0000-0000AC030000}"/>
    <cellStyle name="20% - Accent1 3 3 2 8" xfId="951" xr:uid="{00000000-0005-0000-0000-0000AD030000}"/>
    <cellStyle name="20% - Accent1 3 3 3" xfId="952" xr:uid="{00000000-0005-0000-0000-0000AE030000}"/>
    <cellStyle name="20% - Accent1 3 3 3 2" xfId="953" xr:uid="{00000000-0005-0000-0000-0000AF030000}"/>
    <cellStyle name="20% - Accent1 3 3 3 2 2" xfId="954" xr:uid="{00000000-0005-0000-0000-0000B0030000}"/>
    <cellStyle name="20% - Accent1 3 3 3 2 2 2" xfId="955" xr:uid="{00000000-0005-0000-0000-0000B1030000}"/>
    <cellStyle name="20% - Accent1 3 3 3 2 2 2 2" xfId="956" xr:uid="{00000000-0005-0000-0000-0000B2030000}"/>
    <cellStyle name="20% - Accent1 3 3 3 2 2 2 2 2" xfId="957" xr:uid="{00000000-0005-0000-0000-0000B3030000}"/>
    <cellStyle name="20% - Accent1 3 3 3 2 2 2 3" xfId="958" xr:uid="{00000000-0005-0000-0000-0000B4030000}"/>
    <cellStyle name="20% - Accent1 3 3 3 2 2 3" xfId="959" xr:uid="{00000000-0005-0000-0000-0000B5030000}"/>
    <cellStyle name="20% - Accent1 3 3 3 2 2 3 2" xfId="960" xr:uid="{00000000-0005-0000-0000-0000B6030000}"/>
    <cellStyle name="20% - Accent1 3 3 3 2 2 4" xfId="961" xr:uid="{00000000-0005-0000-0000-0000B7030000}"/>
    <cellStyle name="20% - Accent1 3 3 3 2 3" xfId="962" xr:uid="{00000000-0005-0000-0000-0000B8030000}"/>
    <cellStyle name="20% - Accent1 3 3 3 2 3 2" xfId="963" xr:uid="{00000000-0005-0000-0000-0000B9030000}"/>
    <cellStyle name="20% - Accent1 3 3 3 2 3 2 2" xfId="964" xr:uid="{00000000-0005-0000-0000-0000BA030000}"/>
    <cellStyle name="20% - Accent1 3 3 3 2 3 3" xfId="965" xr:uid="{00000000-0005-0000-0000-0000BB030000}"/>
    <cellStyle name="20% - Accent1 3 3 3 2 4" xfId="966" xr:uid="{00000000-0005-0000-0000-0000BC030000}"/>
    <cellStyle name="20% - Accent1 3 3 3 2 4 2" xfId="967" xr:uid="{00000000-0005-0000-0000-0000BD030000}"/>
    <cellStyle name="20% - Accent1 3 3 3 2 5" xfId="968" xr:uid="{00000000-0005-0000-0000-0000BE030000}"/>
    <cellStyle name="20% - Accent1 3 3 3 2 5 2" xfId="969" xr:uid="{00000000-0005-0000-0000-0000BF030000}"/>
    <cellStyle name="20% - Accent1 3 3 3 2 6" xfId="970" xr:uid="{00000000-0005-0000-0000-0000C0030000}"/>
    <cellStyle name="20% - Accent1 3 3 3 3" xfId="971" xr:uid="{00000000-0005-0000-0000-0000C1030000}"/>
    <cellStyle name="20% - Accent1 3 3 3 3 2" xfId="972" xr:uid="{00000000-0005-0000-0000-0000C2030000}"/>
    <cellStyle name="20% - Accent1 3 3 3 3 2 2" xfId="973" xr:uid="{00000000-0005-0000-0000-0000C3030000}"/>
    <cellStyle name="20% - Accent1 3 3 3 3 2 2 2" xfId="974" xr:uid="{00000000-0005-0000-0000-0000C4030000}"/>
    <cellStyle name="20% - Accent1 3 3 3 3 2 2 2 2" xfId="975" xr:uid="{00000000-0005-0000-0000-0000C5030000}"/>
    <cellStyle name="20% - Accent1 3 3 3 3 2 2 3" xfId="976" xr:uid="{00000000-0005-0000-0000-0000C6030000}"/>
    <cellStyle name="20% - Accent1 3 3 3 3 2 3" xfId="977" xr:uid="{00000000-0005-0000-0000-0000C7030000}"/>
    <cellStyle name="20% - Accent1 3 3 3 3 2 3 2" xfId="978" xr:uid="{00000000-0005-0000-0000-0000C8030000}"/>
    <cellStyle name="20% - Accent1 3 3 3 3 2 4" xfId="979" xr:uid="{00000000-0005-0000-0000-0000C9030000}"/>
    <cellStyle name="20% - Accent1 3 3 3 3 3" xfId="980" xr:uid="{00000000-0005-0000-0000-0000CA030000}"/>
    <cellStyle name="20% - Accent1 3 3 3 3 3 2" xfId="981" xr:uid="{00000000-0005-0000-0000-0000CB030000}"/>
    <cellStyle name="20% - Accent1 3 3 3 3 3 2 2" xfId="982" xr:uid="{00000000-0005-0000-0000-0000CC030000}"/>
    <cellStyle name="20% - Accent1 3 3 3 3 3 3" xfId="983" xr:uid="{00000000-0005-0000-0000-0000CD030000}"/>
    <cellStyle name="20% - Accent1 3 3 3 3 4" xfId="984" xr:uid="{00000000-0005-0000-0000-0000CE030000}"/>
    <cellStyle name="20% - Accent1 3 3 3 3 4 2" xfId="985" xr:uid="{00000000-0005-0000-0000-0000CF030000}"/>
    <cellStyle name="20% - Accent1 3 3 3 3 5" xfId="986" xr:uid="{00000000-0005-0000-0000-0000D0030000}"/>
    <cellStyle name="20% - Accent1 3 3 3 3 5 2" xfId="987" xr:uid="{00000000-0005-0000-0000-0000D1030000}"/>
    <cellStyle name="20% - Accent1 3 3 3 3 6" xfId="988" xr:uid="{00000000-0005-0000-0000-0000D2030000}"/>
    <cellStyle name="20% - Accent1 3 3 3 4" xfId="989" xr:uid="{00000000-0005-0000-0000-0000D3030000}"/>
    <cellStyle name="20% - Accent1 3 3 3 4 2" xfId="990" xr:uid="{00000000-0005-0000-0000-0000D4030000}"/>
    <cellStyle name="20% - Accent1 3 3 3 4 2 2" xfId="991" xr:uid="{00000000-0005-0000-0000-0000D5030000}"/>
    <cellStyle name="20% - Accent1 3 3 3 4 2 2 2" xfId="992" xr:uid="{00000000-0005-0000-0000-0000D6030000}"/>
    <cellStyle name="20% - Accent1 3 3 3 4 2 3" xfId="993" xr:uid="{00000000-0005-0000-0000-0000D7030000}"/>
    <cellStyle name="20% - Accent1 3 3 3 4 3" xfId="994" xr:uid="{00000000-0005-0000-0000-0000D8030000}"/>
    <cellStyle name="20% - Accent1 3 3 3 4 3 2" xfId="995" xr:uid="{00000000-0005-0000-0000-0000D9030000}"/>
    <cellStyle name="20% - Accent1 3 3 3 4 4" xfId="996" xr:uid="{00000000-0005-0000-0000-0000DA030000}"/>
    <cellStyle name="20% - Accent1 3 3 3 5" xfId="997" xr:uid="{00000000-0005-0000-0000-0000DB030000}"/>
    <cellStyle name="20% - Accent1 3 3 3 5 2" xfId="998" xr:uid="{00000000-0005-0000-0000-0000DC030000}"/>
    <cellStyle name="20% - Accent1 3 3 3 5 2 2" xfId="999" xr:uid="{00000000-0005-0000-0000-0000DD030000}"/>
    <cellStyle name="20% - Accent1 3 3 3 5 3" xfId="1000" xr:uid="{00000000-0005-0000-0000-0000DE030000}"/>
    <cellStyle name="20% - Accent1 3 3 3 6" xfId="1001" xr:uid="{00000000-0005-0000-0000-0000DF030000}"/>
    <cellStyle name="20% - Accent1 3 3 3 6 2" xfId="1002" xr:uid="{00000000-0005-0000-0000-0000E0030000}"/>
    <cellStyle name="20% - Accent1 3 3 3 7" xfId="1003" xr:uid="{00000000-0005-0000-0000-0000E1030000}"/>
    <cellStyle name="20% - Accent1 3 3 3 7 2" xfId="1004" xr:uid="{00000000-0005-0000-0000-0000E2030000}"/>
    <cellStyle name="20% - Accent1 3 3 3 8" xfId="1005" xr:uid="{00000000-0005-0000-0000-0000E3030000}"/>
    <cellStyle name="20% - Accent1 3 3 4" xfId="1006" xr:uid="{00000000-0005-0000-0000-0000E4030000}"/>
    <cellStyle name="20% - Accent1 3 3 4 2" xfId="1007" xr:uid="{00000000-0005-0000-0000-0000E5030000}"/>
    <cellStyle name="20% - Accent1 3 3 4 2 2" xfId="1008" xr:uid="{00000000-0005-0000-0000-0000E6030000}"/>
    <cellStyle name="20% - Accent1 3 3 4 2 2 2" xfId="1009" xr:uid="{00000000-0005-0000-0000-0000E7030000}"/>
    <cellStyle name="20% - Accent1 3 3 4 2 2 2 2" xfId="1010" xr:uid="{00000000-0005-0000-0000-0000E8030000}"/>
    <cellStyle name="20% - Accent1 3 3 4 2 2 3" xfId="1011" xr:uid="{00000000-0005-0000-0000-0000E9030000}"/>
    <cellStyle name="20% - Accent1 3 3 4 2 3" xfId="1012" xr:uid="{00000000-0005-0000-0000-0000EA030000}"/>
    <cellStyle name="20% - Accent1 3 3 4 2 3 2" xfId="1013" xr:uid="{00000000-0005-0000-0000-0000EB030000}"/>
    <cellStyle name="20% - Accent1 3 3 4 2 4" xfId="1014" xr:uid="{00000000-0005-0000-0000-0000EC030000}"/>
    <cellStyle name="20% - Accent1 3 3 4 3" xfId="1015" xr:uid="{00000000-0005-0000-0000-0000ED030000}"/>
    <cellStyle name="20% - Accent1 3 3 4 3 2" xfId="1016" xr:uid="{00000000-0005-0000-0000-0000EE030000}"/>
    <cellStyle name="20% - Accent1 3 3 4 3 2 2" xfId="1017" xr:uid="{00000000-0005-0000-0000-0000EF030000}"/>
    <cellStyle name="20% - Accent1 3 3 4 3 3" xfId="1018" xr:uid="{00000000-0005-0000-0000-0000F0030000}"/>
    <cellStyle name="20% - Accent1 3 3 4 4" xfId="1019" xr:uid="{00000000-0005-0000-0000-0000F1030000}"/>
    <cellStyle name="20% - Accent1 3 3 4 4 2" xfId="1020" xr:uid="{00000000-0005-0000-0000-0000F2030000}"/>
    <cellStyle name="20% - Accent1 3 3 4 5" xfId="1021" xr:uid="{00000000-0005-0000-0000-0000F3030000}"/>
    <cellStyle name="20% - Accent1 3 3 4 5 2" xfId="1022" xr:uid="{00000000-0005-0000-0000-0000F4030000}"/>
    <cellStyle name="20% - Accent1 3 3 4 6" xfId="1023" xr:uid="{00000000-0005-0000-0000-0000F5030000}"/>
    <cellStyle name="20% - Accent1 3 3 5" xfId="1024" xr:uid="{00000000-0005-0000-0000-0000F6030000}"/>
    <cellStyle name="20% - Accent1 3 3 5 2" xfId="1025" xr:uid="{00000000-0005-0000-0000-0000F7030000}"/>
    <cellStyle name="20% - Accent1 3 3 5 2 2" xfId="1026" xr:uid="{00000000-0005-0000-0000-0000F8030000}"/>
    <cellStyle name="20% - Accent1 3 3 5 2 2 2" xfId="1027" xr:uid="{00000000-0005-0000-0000-0000F9030000}"/>
    <cellStyle name="20% - Accent1 3 3 5 2 2 2 2" xfId="1028" xr:uid="{00000000-0005-0000-0000-0000FA030000}"/>
    <cellStyle name="20% - Accent1 3 3 5 2 2 3" xfId="1029" xr:uid="{00000000-0005-0000-0000-0000FB030000}"/>
    <cellStyle name="20% - Accent1 3 3 5 2 3" xfId="1030" xr:uid="{00000000-0005-0000-0000-0000FC030000}"/>
    <cellStyle name="20% - Accent1 3 3 5 2 3 2" xfId="1031" xr:uid="{00000000-0005-0000-0000-0000FD030000}"/>
    <cellStyle name="20% - Accent1 3 3 5 2 4" xfId="1032" xr:uid="{00000000-0005-0000-0000-0000FE030000}"/>
    <cellStyle name="20% - Accent1 3 3 5 3" xfId="1033" xr:uid="{00000000-0005-0000-0000-0000FF030000}"/>
    <cellStyle name="20% - Accent1 3 3 5 3 2" xfId="1034" xr:uid="{00000000-0005-0000-0000-000000040000}"/>
    <cellStyle name="20% - Accent1 3 3 5 3 2 2" xfId="1035" xr:uid="{00000000-0005-0000-0000-000001040000}"/>
    <cellStyle name="20% - Accent1 3 3 5 3 3" xfId="1036" xr:uid="{00000000-0005-0000-0000-000002040000}"/>
    <cellStyle name="20% - Accent1 3 3 5 4" xfId="1037" xr:uid="{00000000-0005-0000-0000-000003040000}"/>
    <cellStyle name="20% - Accent1 3 3 5 4 2" xfId="1038" xr:uid="{00000000-0005-0000-0000-000004040000}"/>
    <cellStyle name="20% - Accent1 3 3 5 5" xfId="1039" xr:uid="{00000000-0005-0000-0000-000005040000}"/>
    <cellStyle name="20% - Accent1 3 3 5 5 2" xfId="1040" xr:uid="{00000000-0005-0000-0000-000006040000}"/>
    <cellStyle name="20% - Accent1 3 3 5 6" xfId="1041" xr:uid="{00000000-0005-0000-0000-000007040000}"/>
    <cellStyle name="20% - Accent1 3 3 6" xfId="1042" xr:uid="{00000000-0005-0000-0000-000008040000}"/>
    <cellStyle name="20% - Accent1 3 3 6 2" xfId="1043" xr:uid="{00000000-0005-0000-0000-000009040000}"/>
    <cellStyle name="20% - Accent1 3 3 6 2 2" xfId="1044" xr:uid="{00000000-0005-0000-0000-00000A040000}"/>
    <cellStyle name="20% - Accent1 3 3 6 2 2 2" xfId="1045" xr:uid="{00000000-0005-0000-0000-00000B040000}"/>
    <cellStyle name="20% - Accent1 3 3 6 2 2 2 2" xfId="1046" xr:uid="{00000000-0005-0000-0000-00000C040000}"/>
    <cellStyle name="20% - Accent1 3 3 6 2 2 3" xfId="1047" xr:uid="{00000000-0005-0000-0000-00000D040000}"/>
    <cellStyle name="20% - Accent1 3 3 6 2 3" xfId="1048" xr:uid="{00000000-0005-0000-0000-00000E040000}"/>
    <cellStyle name="20% - Accent1 3 3 6 2 3 2" xfId="1049" xr:uid="{00000000-0005-0000-0000-00000F040000}"/>
    <cellStyle name="20% - Accent1 3 3 6 2 4" xfId="1050" xr:uid="{00000000-0005-0000-0000-000010040000}"/>
    <cellStyle name="20% - Accent1 3 3 6 3" xfId="1051" xr:uid="{00000000-0005-0000-0000-000011040000}"/>
    <cellStyle name="20% - Accent1 3 3 6 3 2" xfId="1052" xr:uid="{00000000-0005-0000-0000-000012040000}"/>
    <cellStyle name="20% - Accent1 3 3 6 3 2 2" xfId="1053" xr:uid="{00000000-0005-0000-0000-000013040000}"/>
    <cellStyle name="20% - Accent1 3 3 6 3 3" xfId="1054" xr:uid="{00000000-0005-0000-0000-000014040000}"/>
    <cellStyle name="20% - Accent1 3 3 6 4" xfId="1055" xr:uid="{00000000-0005-0000-0000-000015040000}"/>
    <cellStyle name="20% - Accent1 3 3 6 4 2" xfId="1056" xr:uid="{00000000-0005-0000-0000-000016040000}"/>
    <cellStyle name="20% - Accent1 3 3 6 5" xfId="1057" xr:uid="{00000000-0005-0000-0000-000017040000}"/>
    <cellStyle name="20% - Accent1 3 3 6 5 2" xfId="1058" xr:uid="{00000000-0005-0000-0000-000018040000}"/>
    <cellStyle name="20% - Accent1 3 3 6 6" xfId="1059" xr:uid="{00000000-0005-0000-0000-000019040000}"/>
    <cellStyle name="20% - Accent1 3 3 7" xfId="1060" xr:uid="{00000000-0005-0000-0000-00001A040000}"/>
    <cellStyle name="20% - Accent1 3 3 7 2" xfId="1061" xr:uid="{00000000-0005-0000-0000-00001B040000}"/>
    <cellStyle name="20% - Accent1 3 3 7 2 2" xfId="1062" xr:uid="{00000000-0005-0000-0000-00001C040000}"/>
    <cellStyle name="20% - Accent1 3 3 7 2 2 2" xfId="1063" xr:uid="{00000000-0005-0000-0000-00001D040000}"/>
    <cellStyle name="20% - Accent1 3 3 7 2 3" xfId="1064" xr:uid="{00000000-0005-0000-0000-00001E040000}"/>
    <cellStyle name="20% - Accent1 3 3 7 3" xfId="1065" xr:uid="{00000000-0005-0000-0000-00001F040000}"/>
    <cellStyle name="20% - Accent1 3 3 7 3 2" xfId="1066" xr:uid="{00000000-0005-0000-0000-000020040000}"/>
    <cellStyle name="20% - Accent1 3 3 7 4" xfId="1067" xr:uid="{00000000-0005-0000-0000-000021040000}"/>
    <cellStyle name="20% - Accent1 3 3 8" xfId="1068" xr:uid="{00000000-0005-0000-0000-000022040000}"/>
    <cellStyle name="20% - Accent1 3 3 8 2" xfId="1069" xr:uid="{00000000-0005-0000-0000-000023040000}"/>
    <cellStyle name="20% - Accent1 3 3 8 2 2" xfId="1070" xr:uid="{00000000-0005-0000-0000-000024040000}"/>
    <cellStyle name="20% - Accent1 3 3 8 3" xfId="1071" xr:uid="{00000000-0005-0000-0000-000025040000}"/>
    <cellStyle name="20% - Accent1 3 3 9" xfId="1072" xr:uid="{00000000-0005-0000-0000-000026040000}"/>
    <cellStyle name="20% - Accent1 3 3 9 2" xfId="1073" xr:uid="{00000000-0005-0000-0000-000027040000}"/>
    <cellStyle name="20% - Accent1 3 4" xfId="1074" xr:uid="{00000000-0005-0000-0000-000028040000}"/>
    <cellStyle name="20% - Accent1 3 4 10" xfId="1075" xr:uid="{00000000-0005-0000-0000-000029040000}"/>
    <cellStyle name="20% - Accent1 3 4 10 2" xfId="1076" xr:uid="{00000000-0005-0000-0000-00002A040000}"/>
    <cellStyle name="20% - Accent1 3 4 11" xfId="1077" xr:uid="{00000000-0005-0000-0000-00002B040000}"/>
    <cellStyle name="20% - Accent1 3 4 2" xfId="1078" xr:uid="{00000000-0005-0000-0000-00002C040000}"/>
    <cellStyle name="20% - Accent1 3 4 2 2" xfId="1079" xr:uid="{00000000-0005-0000-0000-00002D040000}"/>
    <cellStyle name="20% - Accent1 3 4 2 2 2" xfId="1080" xr:uid="{00000000-0005-0000-0000-00002E040000}"/>
    <cellStyle name="20% - Accent1 3 4 2 2 2 2" xfId="1081" xr:uid="{00000000-0005-0000-0000-00002F040000}"/>
    <cellStyle name="20% - Accent1 3 4 2 2 2 2 2" xfId="1082" xr:uid="{00000000-0005-0000-0000-000030040000}"/>
    <cellStyle name="20% - Accent1 3 4 2 2 2 2 2 2" xfId="1083" xr:uid="{00000000-0005-0000-0000-000031040000}"/>
    <cellStyle name="20% - Accent1 3 4 2 2 2 2 3" xfId="1084" xr:uid="{00000000-0005-0000-0000-000032040000}"/>
    <cellStyle name="20% - Accent1 3 4 2 2 2 3" xfId="1085" xr:uid="{00000000-0005-0000-0000-000033040000}"/>
    <cellStyle name="20% - Accent1 3 4 2 2 2 3 2" xfId="1086" xr:uid="{00000000-0005-0000-0000-000034040000}"/>
    <cellStyle name="20% - Accent1 3 4 2 2 2 4" xfId="1087" xr:uid="{00000000-0005-0000-0000-000035040000}"/>
    <cellStyle name="20% - Accent1 3 4 2 2 3" xfId="1088" xr:uid="{00000000-0005-0000-0000-000036040000}"/>
    <cellStyle name="20% - Accent1 3 4 2 2 3 2" xfId="1089" xr:uid="{00000000-0005-0000-0000-000037040000}"/>
    <cellStyle name="20% - Accent1 3 4 2 2 3 2 2" xfId="1090" xr:uid="{00000000-0005-0000-0000-000038040000}"/>
    <cellStyle name="20% - Accent1 3 4 2 2 3 3" xfId="1091" xr:uid="{00000000-0005-0000-0000-000039040000}"/>
    <cellStyle name="20% - Accent1 3 4 2 2 4" xfId="1092" xr:uid="{00000000-0005-0000-0000-00003A040000}"/>
    <cellStyle name="20% - Accent1 3 4 2 2 4 2" xfId="1093" xr:uid="{00000000-0005-0000-0000-00003B040000}"/>
    <cellStyle name="20% - Accent1 3 4 2 2 5" xfId="1094" xr:uid="{00000000-0005-0000-0000-00003C040000}"/>
    <cellStyle name="20% - Accent1 3 4 2 2 5 2" xfId="1095" xr:uid="{00000000-0005-0000-0000-00003D040000}"/>
    <cellStyle name="20% - Accent1 3 4 2 2 6" xfId="1096" xr:uid="{00000000-0005-0000-0000-00003E040000}"/>
    <cellStyle name="20% - Accent1 3 4 2 3" xfId="1097" xr:uid="{00000000-0005-0000-0000-00003F040000}"/>
    <cellStyle name="20% - Accent1 3 4 2 3 2" xfId="1098" xr:uid="{00000000-0005-0000-0000-000040040000}"/>
    <cellStyle name="20% - Accent1 3 4 2 3 2 2" xfId="1099" xr:uid="{00000000-0005-0000-0000-000041040000}"/>
    <cellStyle name="20% - Accent1 3 4 2 3 2 2 2" xfId="1100" xr:uid="{00000000-0005-0000-0000-000042040000}"/>
    <cellStyle name="20% - Accent1 3 4 2 3 2 2 2 2" xfId="1101" xr:uid="{00000000-0005-0000-0000-000043040000}"/>
    <cellStyle name="20% - Accent1 3 4 2 3 2 2 3" xfId="1102" xr:uid="{00000000-0005-0000-0000-000044040000}"/>
    <cellStyle name="20% - Accent1 3 4 2 3 2 3" xfId="1103" xr:uid="{00000000-0005-0000-0000-000045040000}"/>
    <cellStyle name="20% - Accent1 3 4 2 3 2 3 2" xfId="1104" xr:uid="{00000000-0005-0000-0000-000046040000}"/>
    <cellStyle name="20% - Accent1 3 4 2 3 2 4" xfId="1105" xr:uid="{00000000-0005-0000-0000-000047040000}"/>
    <cellStyle name="20% - Accent1 3 4 2 3 3" xfId="1106" xr:uid="{00000000-0005-0000-0000-000048040000}"/>
    <cellStyle name="20% - Accent1 3 4 2 3 3 2" xfId="1107" xr:uid="{00000000-0005-0000-0000-000049040000}"/>
    <cellStyle name="20% - Accent1 3 4 2 3 3 2 2" xfId="1108" xr:uid="{00000000-0005-0000-0000-00004A040000}"/>
    <cellStyle name="20% - Accent1 3 4 2 3 3 3" xfId="1109" xr:uid="{00000000-0005-0000-0000-00004B040000}"/>
    <cellStyle name="20% - Accent1 3 4 2 3 4" xfId="1110" xr:uid="{00000000-0005-0000-0000-00004C040000}"/>
    <cellStyle name="20% - Accent1 3 4 2 3 4 2" xfId="1111" xr:uid="{00000000-0005-0000-0000-00004D040000}"/>
    <cellStyle name="20% - Accent1 3 4 2 3 5" xfId="1112" xr:uid="{00000000-0005-0000-0000-00004E040000}"/>
    <cellStyle name="20% - Accent1 3 4 2 3 5 2" xfId="1113" xr:uid="{00000000-0005-0000-0000-00004F040000}"/>
    <cellStyle name="20% - Accent1 3 4 2 3 6" xfId="1114" xr:uid="{00000000-0005-0000-0000-000050040000}"/>
    <cellStyle name="20% - Accent1 3 4 2 4" xfId="1115" xr:uid="{00000000-0005-0000-0000-000051040000}"/>
    <cellStyle name="20% - Accent1 3 4 2 4 2" xfId="1116" xr:uid="{00000000-0005-0000-0000-000052040000}"/>
    <cellStyle name="20% - Accent1 3 4 2 4 2 2" xfId="1117" xr:uid="{00000000-0005-0000-0000-000053040000}"/>
    <cellStyle name="20% - Accent1 3 4 2 4 2 2 2" xfId="1118" xr:uid="{00000000-0005-0000-0000-000054040000}"/>
    <cellStyle name="20% - Accent1 3 4 2 4 2 3" xfId="1119" xr:uid="{00000000-0005-0000-0000-000055040000}"/>
    <cellStyle name="20% - Accent1 3 4 2 4 3" xfId="1120" xr:uid="{00000000-0005-0000-0000-000056040000}"/>
    <cellStyle name="20% - Accent1 3 4 2 4 3 2" xfId="1121" xr:uid="{00000000-0005-0000-0000-000057040000}"/>
    <cellStyle name="20% - Accent1 3 4 2 4 4" xfId="1122" xr:uid="{00000000-0005-0000-0000-000058040000}"/>
    <cellStyle name="20% - Accent1 3 4 2 5" xfId="1123" xr:uid="{00000000-0005-0000-0000-000059040000}"/>
    <cellStyle name="20% - Accent1 3 4 2 5 2" xfId="1124" xr:uid="{00000000-0005-0000-0000-00005A040000}"/>
    <cellStyle name="20% - Accent1 3 4 2 5 2 2" xfId="1125" xr:uid="{00000000-0005-0000-0000-00005B040000}"/>
    <cellStyle name="20% - Accent1 3 4 2 5 3" xfId="1126" xr:uid="{00000000-0005-0000-0000-00005C040000}"/>
    <cellStyle name="20% - Accent1 3 4 2 6" xfId="1127" xr:uid="{00000000-0005-0000-0000-00005D040000}"/>
    <cellStyle name="20% - Accent1 3 4 2 6 2" xfId="1128" xr:uid="{00000000-0005-0000-0000-00005E040000}"/>
    <cellStyle name="20% - Accent1 3 4 2 7" xfId="1129" xr:uid="{00000000-0005-0000-0000-00005F040000}"/>
    <cellStyle name="20% - Accent1 3 4 2 7 2" xfId="1130" xr:uid="{00000000-0005-0000-0000-000060040000}"/>
    <cellStyle name="20% - Accent1 3 4 2 8" xfId="1131" xr:uid="{00000000-0005-0000-0000-000061040000}"/>
    <cellStyle name="20% - Accent1 3 4 3" xfId="1132" xr:uid="{00000000-0005-0000-0000-000062040000}"/>
    <cellStyle name="20% - Accent1 3 4 3 2" xfId="1133" xr:uid="{00000000-0005-0000-0000-000063040000}"/>
    <cellStyle name="20% - Accent1 3 4 3 2 2" xfId="1134" xr:uid="{00000000-0005-0000-0000-000064040000}"/>
    <cellStyle name="20% - Accent1 3 4 3 2 2 2" xfId="1135" xr:uid="{00000000-0005-0000-0000-000065040000}"/>
    <cellStyle name="20% - Accent1 3 4 3 2 2 2 2" xfId="1136" xr:uid="{00000000-0005-0000-0000-000066040000}"/>
    <cellStyle name="20% - Accent1 3 4 3 2 2 2 2 2" xfId="1137" xr:uid="{00000000-0005-0000-0000-000067040000}"/>
    <cellStyle name="20% - Accent1 3 4 3 2 2 2 3" xfId="1138" xr:uid="{00000000-0005-0000-0000-000068040000}"/>
    <cellStyle name="20% - Accent1 3 4 3 2 2 3" xfId="1139" xr:uid="{00000000-0005-0000-0000-000069040000}"/>
    <cellStyle name="20% - Accent1 3 4 3 2 2 3 2" xfId="1140" xr:uid="{00000000-0005-0000-0000-00006A040000}"/>
    <cellStyle name="20% - Accent1 3 4 3 2 2 4" xfId="1141" xr:uid="{00000000-0005-0000-0000-00006B040000}"/>
    <cellStyle name="20% - Accent1 3 4 3 2 3" xfId="1142" xr:uid="{00000000-0005-0000-0000-00006C040000}"/>
    <cellStyle name="20% - Accent1 3 4 3 2 3 2" xfId="1143" xr:uid="{00000000-0005-0000-0000-00006D040000}"/>
    <cellStyle name="20% - Accent1 3 4 3 2 3 2 2" xfId="1144" xr:uid="{00000000-0005-0000-0000-00006E040000}"/>
    <cellStyle name="20% - Accent1 3 4 3 2 3 3" xfId="1145" xr:uid="{00000000-0005-0000-0000-00006F040000}"/>
    <cellStyle name="20% - Accent1 3 4 3 2 4" xfId="1146" xr:uid="{00000000-0005-0000-0000-000070040000}"/>
    <cellStyle name="20% - Accent1 3 4 3 2 4 2" xfId="1147" xr:uid="{00000000-0005-0000-0000-000071040000}"/>
    <cellStyle name="20% - Accent1 3 4 3 2 5" xfId="1148" xr:uid="{00000000-0005-0000-0000-000072040000}"/>
    <cellStyle name="20% - Accent1 3 4 3 2 5 2" xfId="1149" xr:uid="{00000000-0005-0000-0000-000073040000}"/>
    <cellStyle name="20% - Accent1 3 4 3 2 6" xfId="1150" xr:uid="{00000000-0005-0000-0000-000074040000}"/>
    <cellStyle name="20% - Accent1 3 4 3 3" xfId="1151" xr:uid="{00000000-0005-0000-0000-000075040000}"/>
    <cellStyle name="20% - Accent1 3 4 3 3 2" xfId="1152" xr:uid="{00000000-0005-0000-0000-000076040000}"/>
    <cellStyle name="20% - Accent1 3 4 3 3 2 2" xfId="1153" xr:uid="{00000000-0005-0000-0000-000077040000}"/>
    <cellStyle name="20% - Accent1 3 4 3 3 2 2 2" xfId="1154" xr:uid="{00000000-0005-0000-0000-000078040000}"/>
    <cellStyle name="20% - Accent1 3 4 3 3 2 2 2 2" xfId="1155" xr:uid="{00000000-0005-0000-0000-000079040000}"/>
    <cellStyle name="20% - Accent1 3 4 3 3 2 2 3" xfId="1156" xr:uid="{00000000-0005-0000-0000-00007A040000}"/>
    <cellStyle name="20% - Accent1 3 4 3 3 2 3" xfId="1157" xr:uid="{00000000-0005-0000-0000-00007B040000}"/>
    <cellStyle name="20% - Accent1 3 4 3 3 2 3 2" xfId="1158" xr:uid="{00000000-0005-0000-0000-00007C040000}"/>
    <cellStyle name="20% - Accent1 3 4 3 3 2 4" xfId="1159" xr:uid="{00000000-0005-0000-0000-00007D040000}"/>
    <cellStyle name="20% - Accent1 3 4 3 3 3" xfId="1160" xr:uid="{00000000-0005-0000-0000-00007E040000}"/>
    <cellStyle name="20% - Accent1 3 4 3 3 3 2" xfId="1161" xr:uid="{00000000-0005-0000-0000-00007F040000}"/>
    <cellStyle name="20% - Accent1 3 4 3 3 3 2 2" xfId="1162" xr:uid="{00000000-0005-0000-0000-000080040000}"/>
    <cellStyle name="20% - Accent1 3 4 3 3 3 3" xfId="1163" xr:uid="{00000000-0005-0000-0000-000081040000}"/>
    <cellStyle name="20% - Accent1 3 4 3 3 4" xfId="1164" xr:uid="{00000000-0005-0000-0000-000082040000}"/>
    <cellStyle name="20% - Accent1 3 4 3 3 4 2" xfId="1165" xr:uid="{00000000-0005-0000-0000-000083040000}"/>
    <cellStyle name="20% - Accent1 3 4 3 3 5" xfId="1166" xr:uid="{00000000-0005-0000-0000-000084040000}"/>
    <cellStyle name="20% - Accent1 3 4 3 3 5 2" xfId="1167" xr:uid="{00000000-0005-0000-0000-000085040000}"/>
    <cellStyle name="20% - Accent1 3 4 3 3 6" xfId="1168" xr:uid="{00000000-0005-0000-0000-000086040000}"/>
    <cellStyle name="20% - Accent1 3 4 3 4" xfId="1169" xr:uid="{00000000-0005-0000-0000-000087040000}"/>
    <cellStyle name="20% - Accent1 3 4 3 4 2" xfId="1170" xr:uid="{00000000-0005-0000-0000-000088040000}"/>
    <cellStyle name="20% - Accent1 3 4 3 4 2 2" xfId="1171" xr:uid="{00000000-0005-0000-0000-000089040000}"/>
    <cellStyle name="20% - Accent1 3 4 3 4 2 2 2" xfId="1172" xr:uid="{00000000-0005-0000-0000-00008A040000}"/>
    <cellStyle name="20% - Accent1 3 4 3 4 2 3" xfId="1173" xr:uid="{00000000-0005-0000-0000-00008B040000}"/>
    <cellStyle name="20% - Accent1 3 4 3 4 3" xfId="1174" xr:uid="{00000000-0005-0000-0000-00008C040000}"/>
    <cellStyle name="20% - Accent1 3 4 3 4 3 2" xfId="1175" xr:uid="{00000000-0005-0000-0000-00008D040000}"/>
    <cellStyle name="20% - Accent1 3 4 3 4 4" xfId="1176" xr:uid="{00000000-0005-0000-0000-00008E040000}"/>
    <cellStyle name="20% - Accent1 3 4 3 5" xfId="1177" xr:uid="{00000000-0005-0000-0000-00008F040000}"/>
    <cellStyle name="20% - Accent1 3 4 3 5 2" xfId="1178" xr:uid="{00000000-0005-0000-0000-000090040000}"/>
    <cellStyle name="20% - Accent1 3 4 3 5 2 2" xfId="1179" xr:uid="{00000000-0005-0000-0000-000091040000}"/>
    <cellStyle name="20% - Accent1 3 4 3 5 3" xfId="1180" xr:uid="{00000000-0005-0000-0000-000092040000}"/>
    <cellStyle name="20% - Accent1 3 4 3 6" xfId="1181" xr:uid="{00000000-0005-0000-0000-000093040000}"/>
    <cellStyle name="20% - Accent1 3 4 3 6 2" xfId="1182" xr:uid="{00000000-0005-0000-0000-000094040000}"/>
    <cellStyle name="20% - Accent1 3 4 3 7" xfId="1183" xr:uid="{00000000-0005-0000-0000-000095040000}"/>
    <cellStyle name="20% - Accent1 3 4 3 7 2" xfId="1184" xr:uid="{00000000-0005-0000-0000-000096040000}"/>
    <cellStyle name="20% - Accent1 3 4 3 8" xfId="1185" xr:uid="{00000000-0005-0000-0000-000097040000}"/>
    <cellStyle name="20% - Accent1 3 4 4" xfId="1186" xr:uid="{00000000-0005-0000-0000-000098040000}"/>
    <cellStyle name="20% - Accent1 3 4 4 2" xfId="1187" xr:uid="{00000000-0005-0000-0000-000099040000}"/>
    <cellStyle name="20% - Accent1 3 4 4 2 2" xfId="1188" xr:uid="{00000000-0005-0000-0000-00009A040000}"/>
    <cellStyle name="20% - Accent1 3 4 4 2 2 2" xfId="1189" xr:uid="{00000000-0005-0000-0000-00009B040000}"/>
    <cellStyle name="20% - Accent1 3 4 4 2 2 2 2" xfId="1190" xr:uid="{00000000-0005-0000-0000-00009C040000}"/>
    <cellStyle name="20% - Accent1 3 4 4 2 2 3" xfId="1191" xr:uid="{00000000-0005-0000-0000-00009D040000}"/>
    <cellStyle name="20% - Accent1 3 4 4 2 3" xfId="1192" xr:uid="{00000000-0005-0000-0000-00009E040000}"/>
    <cellStyle name="20% - Accent1 3 4 4 2 3 2" xfId="1193" xr:uid="{00000000-0005-0000-0000-00009F040000}"/>
    <cellStyle name="20% - Accent1 3 4 4 2 4" xfId="1194" xr:uid="{00000000-0005-0000-0000-0000A0040000}"/>
    <cellStyle name="20% - Accent1 3 4 4 3" xfId="1195" xr:uid="{00000000-0005-0000-0000-0000A1040000}"/>
    <cellStyle name="20% - Accent1 3 4 4 3 2" xfId="1196" xr:uid="{00000000-0005-0000-0000-0000A2040000}"/>
    <cellStyle name="20% - Accent1 3 4 4 3 2 2" xfId="1197" xr:uid="{00000000-0005-0000-0000-0000A3040000}"/>
    <cellStyle name="20% - Accent1 3 4 4 3 3" xfId="1198" xr:uid="{00000000-0005-0000-0000-0000A4040000}"/>
    <cellStyle name="20% - Accent1 3 4 4 4" xfId="1199" xr:uid="{00000000-0005-0000-0000-0000A5040000}"/>
    <cellStyle name="20% - Accent1 3 4 4 4 2" xfId="1200" xr:uid="{00000000-0005-0000-0000-0000A6040000}"/>
    <cellStyle name="20% - Accent1 3 4 4 5" xfId="1201" xr:uid="{00000000-0005-0000-0000-0000A7040000}"/>
    <cellStyle name="20% - Accent1 3 4 4 5 2" xfId="1202" xr:uid="{00000000-0005-0000-0000-0000A8040000}"/>
    <cellStyle name="20% - Accent1 3 4 4 6" xfId="1203" xr:uid="{00000000-0005-0000-0000-0000A9040000}"/>
    <cellStyle name="20% - Accent1 3 4 5" xfId="1204" xr:uid="{00000000-0005-0000-0000-0000AA040000}"/>
    <cellStyle name="20% - Accent1 3 4 5 2" xfId="1205" xr:uid="{00000000-0005-0000-0000-0000AB040000}"/>
    <cellStyle name="20% - Accent1 3 4 5 2 2" xfId="1206" xr:uid="{00000000-0005-0000-0000-0000AC040000}"/>
    <cellStyle name="20% - Accent1 3 4 5 2 2 2" xfId="1207" xr:uid="{00000000-0005-0000-0000-0000AD040000}"/>
    <cellStyle name="20% - Accent1 3 4 5 2 2 2 2" xfId="1208" xr:uid="{00000000-0005-0000-0000-0000AE040000}"/>
    <cellStyle name="20% - Accent1 3 4 5 2 2 3" xfId="1209" xr:uid="{00000000-0005-0000-0000-0000AF040000}"/>
    <cellStyle name="20% - Accent1 3 4 5 2 3" xfId="1210" xr:uid="{00000000-0005-0000-0000-0000B0040000}"/>
    <cellStyle name="20% - Accent1 3 4 5 2 3 2" xfId="1211" xr:uid="{00000000-0005-0000-0000-0000B1040000}"/>
    <cellStyle name="20% - Accent1 3 4 5 2 4" xfId="1212" xr:uid="{00000000-0005-0000-0000-0000B2040000}"/>
    <cellStyle name="20% - Accent1 3 4 5 3" xfId="1213" xr:uid="{00000000-0005-0000-0000-0000B3040000}"/>
    <cellStyle name="20% - Accent1 3 4 5 3 2" xfId="1214" xr:uid="{00000000-0005-0000-0000-0000B4040000}"/>
    <cellStyle name="20% - Accent1 3 4 5 3 2 2" xfId="1215" xr:uid="{00000000-0005-0000-0000-0000B5040000}"/>
    <cellStyle name="20% - Accent1 3 4 5 3 3" xfId="1216" xr:uid="{00000000-0005-0000-0000-0000B6040000}"/>
    <cellStyle name="20% - Accent1 3 4 5 4" xfId="1217" xr:uid="{00000000-0005-0000-0000-0000B7040000}"/>
    <cellStyle name="20% - Accent1 3 4 5 4 2" xfId="1218" xr:uid="{00000000-0005-0000-0000-0000B8040000}"/>
    <cellStyle name="20% - Accent1 3 4 5 5" xfId="1219" xr:uid="{00000000-0005-0000-0000-0000B9040000}"/>
    <cellStyle name="20% - Accent1 3 4 5 5 2" xfId="1220" xr:uid="{00000000-0005-0000-0000-0000BA040000}"/>
    <cellStyle name="20% - Accent1 3 4 5 6" xfId="1221" xr:uid="{00000000-0005-0000-0000-0000BB040000}"/>
    <cellStyle name="20% - Accent1 3 4 6" xfId="1222" xr:uid="{00000000-0005-0000-0000-0000BC040000}"/>
    <cellStyle name="20% - Accent1 3 4 6 2" xfId="1223" xr:uid="{00000000-0005-0000-0000-0000BD040000}"/>
    <cellStyle name="20% - Accent1 3 4 6 2 2" xfId="1224" xr:uid="{00000000-0005-0000-0000-0000BE040000}"/>
    <cellStyle name="20% - Accent1 3 4 6 2 2 2" xfId="1225" xr:uid="{00000000-0005-0000-0000-0000BF040000}"/>
    <cellStyle name="20% - Accent1 3 4 6 2 2 2 2" xfId="1226" xr:uid="{00000000-0005-0000-0000-0000C0040000}"/>
    <cellStyle name="20% - Accent1 3 4 6 2 2 3" xfId="1227" xr:uid="{00000000-0005-0000-0000-0000C1040000}"/>
    <cellStyle name="20% - Accent1 3 4 6 2 3" xfId="1228" xr:uid="{00000000-0005-0000-0000-0000C2040000}"/>
    <cellStyle name="20% - Accent1 3 4 6 2 3 2" xfId="1229" xr:uid="{00000000-0005-0000-0000-0000C3040000}"/>
    <cellStyle name="20% - Accent1 3 4 6 2 4" xfId="1230" xr:uid="{00000000-0005-0000-0000-0000C4040000}"/>
    <cellStyle name="20% - Accent1 3 4 6 3" xfId="1231" xr:uid="{00000000-0005-0000-0000-0000C5040000}"/>
    <cellStyle name="20% - Accent1 3 4 6 3 2" xfId="1232" xr:uid="{00000000-0005-0000-0000-0000C6040000}"/>
    <cellStyle name="20% - Accent1 3 4 6 3 2 2" xfId="1233" xr:uid="{00000000-0005-0000-0000-0000C7040000}"/>
    <cellStyle name="20% - Accent1 3 4 6 3 3" xfId="1234" xr:uid="{00000000-0005-0000-0000-0000C8040000}"/>
    <cellStyle name="20% - Accent1 3 4 6 4" xfId="1235" xr:uid="{00000000-0005-0000-0000-0000C9040000}"/>
    <cellStyle name="20% - Accent1 3 4 6 4 2" xfId="1236" xr:uid="{00000000-0005-0000-0000-0000CA040000}"/>
    <cellStyle name="20% - Accent1 3 4 6 5" xfId="1237" xr:uid="{00000000-0005-0000-0000-0000CB040000}"/>
    <cellStyle name="20% - Accent1 3 4 6 5 2" xfId="1238" xr:uid="{00000000-0005-0000-0000-0000CC040000}"/>
    <cellStyle name="20% - Accent1 3 4 6 6" xfId="1239" xr:uid="{00000000-0005-0000-0000-0000CD040000}"/>
    <cellStyle name="20% - Accent1 3 4 7" xfId="1240" xr:uid="{00000000-0005-0000-0000-0000CE040000}"/>
    <cellStyle name="20% - Accent1 3 4 7 2" xfId="1241" xr:uid="{00000000-0005-0000-0000-0000CF040000}"/>
    <cellStyle name="20% - Accent1 3 4 7 2 2" xfId="1242" xr:uid="{00000000-0005-0000-0000-0000D0040000}"/>
    <cellStyle name="20% - Accent1 3 4 7 2 2 2" xfId="1243" xr:uid="{00000000-0005-0000-0000-0000D1040000}"/>
    <cellStyle name="20% - Accent1 3 4 7 2 3" xfId="1244" xr:uid="{00000000-0005-0000-0000-0000D2040000}"/>
    <cellStyle name="20% - Accent1 3 4 7 3" xfId="1245" xr:uid="{00000000-0005-0000-0000-0000D3040000}"/>
    <cellStyle name="20% - Accent1 3 4 7 3 2" xfId="1246" xr:uid="{00000000-0005-0000-0000-0000D4040000}"/>
    <cellStyle name="20% - Accent1 3 4 7 4" xfId="1247" xr:uid="{00000000-0005-0000-0000-0000D5040000}"/>
    <cellStyle name="20% - Accent1 3 4 8" xfId="1248" xr:uid="{00000000-0005-0000-0000-0000D6040000}"/>
    <cellStyle name="20% - Accent1 3 4 8 2" xfId="1249" xr:uid="{00000000-0005-0000-0000-0000D7040000}"/>
    <cellStyle name="20% - Accent1 3 4 8 2 2" xfId="1250" xr:uid="{00000000-0005-0000-0000-0000D8040000}"/>
    <cellStyle name="20% - Accent1 3 4 8 3" xfId="1251" xr:uid="{00000000-0005-0000-0000-0000D9040000}"/>
    <cellStyle name="20% - Accent1 3 4 9" xfId="1252" xr:uid="{00000000-0005-0000-0000-0000DA040000}"/>
    <cellStyle name="20% - Accent1 3 4 9 2" xfId="1253" xr:uid="{00000000-0005-0000-0000-0000DB040000}"/>
    <cellStyle name="20% - Accent1 3 5" xfId="1254" xr:uid="{00000000-0005-0000-0000-0000DC040000}"/>
    <cellStyle name="20% - Accent1 3 5 10" xfId="1255" xr:uid="{00000000-0005-0000-0000-0000DD040000}"/>
    <cellStyle name="20% - Accent1 3 5 10 2" xfId="1256" xr:uid="{00000000-0005-0000-0000-0000DE040000}"/>
    <cellStyle name="20% - Accent1 3 5 11" xfId="1257" xr:uid="{00000000-0005-0000-0000-0000DF040000}"/>
    <cellStyle name="20% - Accent1 3 5 2" xfId="1258" xr:uid="{00000000-0005-0000-0000-0000E0040000}"/>
    <cellStyle name="20% - Accent1 3 5 2 2" xfId="1259" xr:uid="{00000000-0005-0000-0000-0000E1040000}"/>
    <cellStyle name="20% - Accent1 3 5 2 2 2" xfId="1260" xr:uid="{00000000-0005-0000-0000-0000E2040000}"/>
    <cellStyle name="20% - Accent1 3 5 2 2 2 2" xfId="1261" xr:uid="{00000000-0005-0000-0000-0000E3040000}"/>
    <cellStyle name="20% - Accent1 3 5 2 2 2 2 2" xfId="1262" xr:uid="{00000000-0005-0000-0000-0000E4040000}"/>
    <cellStyle name="20% - Accent1 3 5 2 2 2 2 2 2" xfId="1263" xr:uid="{00000000-0005-0000-0000-0000E5040000}"/>
    <cellStyle name="20% - Accent1 3 5 2 2 2 2 3" xfId="1264" xr:uid="{00000000-0005-0000-0000-0000E6040000}"/>
    <cellStyle name="20% - Accent1 3 5 2 2 2 3" xfId="1265" xr:uid="{00000000-0005-0000-0000-0000E7040000}"/>
    <cellStyle name="20% - Accent1 3 5 2 2 2 3 2" xfId="1266" xr:uid="{00000000-0005-0000-0000-0000E8040000}"/>
    <cellStyle name="20% - Accent1 3 5 2 2 2 4" xfId="1267" xr:uid="{00000000-0005-0000-0000-0000E9040000}"/>
    <cellStyle name="20% - Accent1 3 5 2 2 3" xfId="1268" xr:uid="{00000000-0005-0000-0000-0000EA040000}"/>
    <cellStyle name="20% - Accent1 3 5 2 2 3 2" xfId="1269" xr:uid="{00000000-0005-0000-0000-0000EB040000}"/>
    <cellStyle name="20% - Accent1 3 5 2 2 3 2 2" xfId="1270" xr:uid="{00000000-0005-0000-0000-0000EC040000}"/>
    <cellStyle name="20% - Accent1 3 5 2 2 3 3" xfId="1271" xr:uid="{00000000-0005-0000-0000-0000ED040000}"/>
    <cellStyle name="20% - Accent1 3 5 2 2 4" xfId="1272" xr:uid="{00000000-0005-0000-0000-0000EE040000}"/>
    <cellStyle name="20% - Accent1 3 5 2 2 4 2" xfId="1273" xr:uid="{00000000-0005-0000-0000-0000EF040000}"/>
    <cellStyle name="20% - Accent1 3 5 2 2 5" xfId="1274" xr:uid="{00000000-0005-0000-0000-0000F0040000}"/>
    <cellStyle name="20% - Accent1 3 5 2 2 5 2" xfId="1275" xr:uid="{00000000-0005-0000-0000-0000F1040000}"/>
    <cellStyle name="20% - Accent1 3 5 2 2 6" xfId="1276" xr:uid="{00000000-0005-0000-0000-0000F2040000}"/>
    <cellStyle name="20% - Accent1 3 5 2 3" xfId="1277" xr:uid="{00000000-0005-0000-0000-0000F3040000}"/>
    <cellStyle name="20% - Accent1 3 5 2 3 2" xfId="1278" xr:uid="{00000000-0005-0000-0000-0000F4040000}"/>
    <cellStyle name="20% - Accent1 3 5 2 3 2 2" xfId="1279" xr:uid="{00000000-0005-0000-0000-0000F5040000}"/>
    <cellStyle name="20% - Accent1 3 5 2 3 2 2 2" xfId="1280" xr:uid="{00000000-0005-0000-0000-0000F6040000}"/>
    <cellStyle name="20% - Accent1 3 5 2 3 2 2 2 2" xfId="1281" xr:uid="{00000000-0005-0000-0000-0000F7040000}"/>
    <cellStyle name="20% - Accent1 3 5 2 3 2 2 3" xfId="1282" xr:uid="{00000000-0005-0000-0000-0000F8040000}"/>
    <cellStyle name="20% - Accent1 3 5 2 3 2 3" xfId="1283" xr:uid="{00000000-0005-0000-0000-0000F9040000}"/>
    <cellStyle name="20% - Accent1 3 5 2 3 2 3 2" xfId="1284" xr:uid="{00000000-0005-0000-0000-0000FA040000}"/>
    <cellStyle name="20% - Accent1 3 5 2 3 2 4" xfId="1285" xr:uid="{00000000-0005-0000-0000-0000FB040000}"/>
    <cellStyle name="20% - Accent1 3 5 2 3 3" xfId="1286" xr:uid="{00000000-0005-0000-0000-0000FC040000}"/>
    <cellStyle name="20% - Accent1 3 5 2 3 3 2" xfId="1287" xr:uid="{00000000-0005-0000-0000-0000FD040000}"/>
    <cellStyle name="20% - Accent1 3 5 2 3 3 2 2" xfId="1288" xr:uid="{00000000-0005-0000-0000-0000FE040000}"/>
    <cellStyle name="20% - Accent1 3 5 2 3 3 3" xfId="1289" xr:uid="{00000000-0005-0000-0000-0000FF040000}"/>
    <cellStyle name="20% - Accent1 3 5 2 3 4" xfId="1290" xr:uid="{00000000-0005-0000-0000-000000050000}"/>
    <cellStyle name="20% - Accent1 3 5 2 3 4 2" xfId="1291" xr:uid="{00000000-0005-0000-0000-000001050000}"/>
    <cellStyle name="20% - Accent1 3 5 2 3 5" xfId="1292" xr:uid="{00000000-0005-0000-0000-000002050000}"/>
    <cellStyle name="20% - Accent1 3 5 2 3 5 2" xfId="1293" xr:uid="{00000000-0005-0000-0000-000003050000}"/>
    <cellStyle name="20% - Accent1 3 5 2 3 6" xfId="1294" xr:uid="{00000000-0005-0000-0000-000004050000}"/>
    <cellStyle name="20% - Accent1 3 5 2 4" xfId="1295" xr:uid="{00000000-0005-0000-0000-000005050000}"/>
    <cellStyle name="20% - Accent1 3 5 2 4 2" xfId="1296" xr:uid="{00000000-0005-0000-0000-000006050000}"/>
    <cellStyle name="20% - Accent1 3 5 2 4 2 2" xfId="1297" xr:uid="{00000000-0005-0000-0000-000007050000}"/>
    <cellStyle name="20% - Accent1 3 5 2 4 2 2 2" xfId="1298" xr:uid="{00000000-0005-0000-0000-000008050000}"/>
    <cellStyle name="20% - Accent1 3 5 2 4 2 3" xfId="1299" xr:uid="{00000000-0005-0000-0000-000009050000}"/>
    <cellStyle name="20% - Accent1 3 5 2 4 3" xfId="1300" xr:uid="{00000000-0005-0000-0000-00000A050000}"/>
    <cellStyle name="20% - Accent1 3 5 2 4 3 2" xfId="1301" xr:uid="{00000000-0005-0000-0000-00000B050000}"/>
    <cellStyle name="20% - Accent1 3 5 2 4 4" xfId="1302" xr:uid="{00000000-0005-0000-0000-00000C050000}"/>
    <cellStyle name="20% - Accent1 3 5 2 5" xfId="1303" xr:uid="{00000000-0005-0000-0000-00000D050000}"/>
    <cellStyle name="20% - Accent1 3 5 2 5 2" xfId="1304" xr:uid="{00000000-0005-0000-0000-00000E050000}"/>
    <cellStyle name="20% - Accent1 3 5 2 5 2 2" xfId="1305" xr:uid="{00000000-0005-0000-0000-00000F050000}"/>
    <cellStyle name="20% - Accent1 3 5 2 5 3" xfId="1306" xr:uid="{00000000-0005-0000-0000-000010050000}"/>
    <cellStyle name="20% - Accent1 3 5 2 6" xfId="1307" xr:uid="{00000000-0005-0000-0000-000011050000}"/>
    <cellStyle name="20% - Accent1 3 5 2 6 2" xfId="1308" xr:uid="{00000000-0005-0000-0000-000012050000}"/>
    <cellStyle name="20% - Accent1 3 5 2 7" xfId="1309" xr:uid="{00000000-0005-0000-0000-000013050000}"/>
    <cellStyle name="20% - Accent1 3 5 2 7 2" xfId="1310" xr:uid="{00000000-0005-0000-0000-000014050000}"/>
    <cellStyle name="20% - Accent1 3 5 2 8" xfId="1311" xr:uid="{00000000-0005-0000-0000-000015050000}"/>
    <cellStyle name="20% - Accent1 3 5 3" xfId="1312" xr:uid="{00000000-0005-0000-0000-000016050000}"/>
    <cellStyle name="20% - Accent1 3 5 3 2" xfId="1313" xr:uid="{00000000-0005-0000-0000-000017050000}"/>
    <cellStyle name="20% - Accent1 3 5 3 2 2" xfId="1314" xr:uid="{00000000-0005-0000-0000-000018050000}"/>
    <cellStyle name="20% - Accent1 3 5 3 2 2 2" xfId="1315" xr:uid="{00000000-0005-0000-0000-000019050000}"/>
    <cellStyle name="20% - Accent1 3 5 3 2 2 2 2" xfId="1316" xr:uid="{00000000-0005-0000-0000-00001A050000}"/>
    <cellStyle name="20% - Accent1 3 5 3 2 2 2 2 2" xfId="1317" xr:uid="{00000000-0005-0000-0000-00001B050000}"/>
    <cellStyle name="20% - Accent1 3 5 3 2 2 2 3" xfId="1318" xr:uid="{00000000-0005-0000-0000-00001C050000}"/>
    <cellStyle name="20% - Accent1 3 5 3 2 2 3" xfId="1319" xr:uid="{00000000-0005-0000-0000-00001D050000}"/>
    <cellStyle name="20% - Accent1 3 5 3 2 2 3 2" xfId="1320" xr:uid="{00000000-0005-0000-0000-00001E050000}"/>
    <cellStyle name="20% - Accent1 3 5 3 2 2 4" xfId="1321" xr:uid="{00000000-0005-0000-0000-00001F050000}"/>
    <cellStyle name="20% - Accent1 3 5 3 2 3" xfId="1322" xr:uid="{00000000-0005-0000-0000-000020050000}"/>
    <cellStyle name="20% - Accent1 3 5 3 2 3 2" xfId="1323" xr:uid="{00000000-0005-0000-0000-000021050000}"/>
    <cellStyle name="20% - Accent1 3 5 3 2 3 2 2" xfId="1324" xr:uid="{00000000-0005-0000-0000-000022050000}"/>
    <cellStyle name="20% - Accent1 3 5 3 2 3 3" xfId="1325" xr:uid="{00000000-0005-0000-0000-000023050000}"/>
    <cellStyle name="20% - Accent1 3 5 3 2 4" xfId="1326" xr:uid="{00000000-0005-0000-0000-000024050000}"/>
    <cellStyle name="20% - Accent1 3 5 3 2 4 2" xfId="1327" xr:uid="{00000000-0005-0000-0000-000025050000}"/>
    <cellStyle name="20% - Accent1 3 5 3 2 5" xfId="1328" xr:uid="{00000000-0005-0000-0000-000026050000}"/>
    <cellStyle name="20% - Accent1 3 5 3 2 5 2" xfId="1329" xr:uid="{00000000-0005-0000-0000-000027050000}"/>
    <cellStyle name="20% - Accent1 3 5 3 2 6" xfId="1330" xr:uid="{00000000-0005-0000-0000-000028050000}"/>
    <cellStyle name="20% - Accent1 3 5 3 3" xfId="1331" xr:uid="{00000000-0005-0000-0000-000029050000}"/>
    <cellStyle name="20% - Accent1 3 5 3 3 2" xfId="1332" xr:uid="{00000000-0005-0000-0000-00002A050000}"/>
    <cellStyle name="20% - Accent1 3 5 3 3 2 2" xfId="1333" xr:uid="{00000000-0005-0000-0000-00002B050000}"/>
    <cellStyle name="20% - Accent1 3 5 3 3 2 2 2" xfId="1334" xr:uid="{00000000-0005-0000-0000-00002C050000}"/>
    <cellStyle name="20% - Accent1 3 5 3 3 2 2 2 2" xfId="1335" xr:uid="{00000000-0005-0000-0000-00002D050000}"/>
    <cellStyle name="20% - Accent1 3 5 3 3 2 2 3" xfId="1336" xr:uid="{00000000-0005-0000-0000-00002E050000}"/>
    <cellStyle name="20% - Accent1 3 5 3 3 2 3" xfId="1337" xr:uid="{00000000-0005-0000-0000-00002F050000}"/>
    <cellStyle name="20% - Accent1 3 5 3 3 2 3 2" xfId="1338" xr:uid="{00000000-0005-0000-0000-000030050000}"/>
    <cellStyle name="20% - Accent1 3 5 3 3 2 4" xfId="1339" xr:uid="{00000000-0005-0000-0000-000031050000}"/>
    <cellStyle name="20% - Accent1 3 5 3 3 3" xfId="1340" xr:uid="{00000000-0005-0000-0000-000032050000}"/>
    <cellStyle name="20% - Accent1 3 5 3 3 3 2" xfId="1341" xr:uid="{00000000-0005-0000-0000-000033050000}"/>
    <cellStyle name="20% - Accent1 3 5 3 3 3 2 2" xfId="1342" xr:uid="{00000000-0005-0000-0000-000034050000}"/>
    <cellStyle name="20% - Accent1 3 5 3 3 3 3" xfId="1343" xr:uid="{00000000-0005-0000-0000-000035050000}"/>
    <cellStyle name="20% - Accent1 3 5 3 3 4" xfId="1344" xr:uid="{00000000-0005-0000-0000-000036050000}"/>
    <cellStyle name="20% - Accent1 3 5 3 3 4 2" xfId="1345" xr:uid="{00000000-0005-0000-0000-000037050000}"/>
    <cellStyle name="20% - Accent1 3 5 3 3 5" xfId="1346" xr:uid="{00000000-0005-0000-0000-000038050000}"/>
    <cellStyle name="20% - Accent1 3 5 3 3 5 2" xfId="1347" xr:uid="{00000000-0005-0000-0000-000039050000}"/>
    <cellStyle name="20% - Accent1 3 5 3 3 6" xfId="1348" xr:uid="{00000000-0005-0000-0000-00003A050000}"/>
    <cellStyle name="20% - Accent1 3 5 3 4" xfId="1349" xr:uid="{00000000-0005-0000-0000-00003B050000}"/>
    <cellStyle name="20% - Accent1 3 5 3 4 2" xfId="1350" xr:uid="{00000000-0005-0000-0000-00003C050000}"/>
    <cellStyle name="20% - Accent1 3 5 3 4 2 2" xfId="1351" xr:uid="{00000000-0005-0000-0000-00003D050000}"/>
    <cellStyle name="20% - Accent1 3 5 3 4 2 2 2" xfId="1352" xr:uid="{00000000-0005-0000-0000-00003E050000}"/>
    <cellStyle name="20% - Accent1 3 5 3 4 2 3" xfId="1353" xr:uid="{00000000-0005-0000-0000-00003F050000}"/>
    <cellStyle name="20% - Accent1 3 5 3 4 3" xfId="1354" xr:uid="{00000000-0005-0000-0000-000040050000}"/>
    <cellStyle name="20% - Accent1 3 5 3 4 3 2" xfId="1355" xr:uid="{00000000-0005-0000-0000-000041050000}"/>
    <cellStyle name="20% - Accent1 3 5 3 4 4" xfId="1356" xr:uid="{00000000-0005-0000-0000-000042050000}"/>
    <cellStyle name="20% - Accent1 3 5 3 5" xfId="1357" xr:uid="{00000000-0005-0000-0000-000043050000}"/>
    <cellStyle name="20% - Accent1 3 5 3 5 2" xfId="1358" xr:uid="{00000000-0005-0000-0000-000044050000}"/>
    <cellStyle name="20% - Accent1 3 5 3 5 2 2" xfId="1359" xr:uid="{00000000-0005-0000-0000-000045050000}"/>
    <cellStyle name="20% - Accent1 3 5 3 5 3" xfId="1360" xr:uid="{00000000-0005-0000-0000-000046050000}"/>
    <cellStyle name="20% - Accent1 3 5 3 6" xfId="1361" xr:uid="{00000000-0005-0000-0000-000047050000}"/>
    <cellStyle name="20% - Accent1 3 5 3 6 2" xfId="1362" xr:uid="{00000000-0005-0000-0000-000048050000}"/>
    <cellStyle name="20% - Accent1 3 5 3 7" xfId="1363" xr:uid="{00000000-0005-0000-0000-000049050000}"/>
    <cellStyle name="20% - Accent1 3 5 3 7 2" xfId="1364" xr:uid="{00000000-0005-0000-0000-00004A050000}"/>
    <cellStyle name="20% - Accent1 3 5 3 8" xfId="1365" xr:uid="{00000000-0005-0000-0000-00004B050000}"/>
    <cellStyle name="20% - Accent1 3 5 4" xfId="1366" xr:uid="{00000000-0005-0000-0000-00004C050000}"/>
    <cellStyle name="20% - Accent1 3 5 4 2" xfId="1367" xr:uid="{00000000-0005-0000-0000-00004D050000}"/>
    <cellStyle name="20% - Accent1 3 5 4 2 2" xfId="1368" xr:uid="{00000000-0005-0000-0000-00004E050000}"/>
    <cellStyle name="20% - Accent1 3 5 4 2 2 2" xfId="1369" xr:uid="{00000000-0005-0000-0000-00004F050000}"/>
    <cellStyle name="20% - Accent1 3 5 4 2 2 2 2" xfId="1370" xr:uid="{00000000-0005-0000-0000-000050050000}"/>
    <cellStyle name="20% - Accent1 3 5 4 2 2 3" xfId="1371" xr:uid="{00000000-0005-0000-0000-000051050000}"/>
    <cellStyle name="20% - Accent1 3 5 4 2 3" xfId="1372" xr:uid="{00000000-0005-0000-0000-000052050000}"/>
    <cellStyle name="20% - Accent1 3 5 4 2 3 2" xfId="1373" xr:uid="{00000000-0005-0000-0000-000053050000}"/>
    <cellStyle name="20% - Accent1 3 5 4 2 4" xfId="1374" xr:uid="{00000000-0005-0000-0000-000054050000}"/>
    <cellStyle name="20% - Accent1 3 5 4 3" xfId="1375" xr:uid="{00000000-0005-0000-0000-000055050000}"/>
    <cellStyle name="20% - Accent1 3 5 4 3 2" xfId="1376" xr:uid="{00000000-0005-0000-0000-000056050000}"/>
    <cellStyle name="20% - Accent1 3 5 4 3 2 2" xfId="1377" xr:uid="{00000000-0005-0000-0000-000057050000}"/>
    <cellStyle name="20% - Accent1 3 5 4 3 3" xfId="1378" xr:uid="{00000000-0005-0000-0000-000058050000}"/>
    <cellStyle name="20% - Accent1 3 5 4 4" xfId="1379" xr:uid="{00000000-0005-0000-0000-000059050000}"/>
    <cellStyle name="20% - Accent1 3 5 4 4 2" xfId="1380" xr:uid="{00000000-0005-0000-0000-00005A050000}"/>
    <cellStyle name="20% - Accent1 3 5 4 5" xfId="1381" xr:uid="{00000000-0005-0000-0000-00005B050000}"/>
    <cellStyle name="20% - Accent1 3 5 4 5 2" xfId="1382" xr:uid="{00000000-0005-0000-0000-00005C050000}"/>
    <cellStyle name="20% - Accent1 3 5 4 6" xfId="1383" xr:uid="{00000000-0005-0000-0000-00005D050000}"/>
    <cellStyle name="20% - Accent1 3 5 5" xfId="1384" xr:uid="{00000000-0005-0000-0000-00005E050000}"/>
    <cellStyle name="20% - Accent1 3 5 5 2" xfId="1385" xr:uid="{00000000-0005-0000-0000-00005F050000}"/>
    <cellStyle name="20% - Accent1 3 5 5 2 2" xfId="1386" xr:uid="{00000000-0005-0000-0000-000060050000}"/>
    <cellStyle name="20% - Accent1 3 5 5 2 2 2" xfId="1387" xr:uid="{00000000-0005-0000-0000-000061050000}"/>
    <cellStyle name="20% - Accent1 3 5 5 2 2 2 2" xfId="1388" xr:uid="{00000000-0005-0000-0000-000062050000}"/>
    <cellStyle name="20% - Accent1 3 5 5 2 2 3" xfId="1389" xr:uid="{00000000-0005-0000-0000-000063050000}"/>
    <cellStyle name="20% - Accent1 3 5 5 2 3" xfId="1390" xr:uid="{00000000-0005-0000-0000-000064050000}"/>
    <cellStyle name="20% - Accent1 3 5 5 2 3 2" xfId="1391" xr:uid="{00000000-0005-0000-0000-000065050000}"/>
    <cellStyle name="20% - Accent1 3 5 5 2 4" xfId="1392" xr:uid="{00000000-0005-0000-0000-000066050000}"/>
    <cellStyle name="20% - Accent1 3 5 5 3" xfId="1393" xr:uid="{00000000-0005-0000-0000-000067050000}"/>
    <cellStyle name="20% - Accent1 3 5 5 3 2" xfId="1394" xr:uid="{00000000-0005-0000-0000-000068050000}"/>
    <cellStyle name="20% - Accent1 3 5 5 3 2 2" xfId="1395" xr:uid="{00000000-0005-0000-0000-000069050000}"/>
    <cellStyle name="20% - Accent1 3 5 5 3 3" xfId="1396" xr:uid="{00000000-0005-0000-0000-00006A050000}"/>
    <cellStyle name="20% - Accent1 3 5 5 4" xfId="1397" xr:uid="{00000000-0005-0000-0000-00006B050000}"/>
    <cellStyle name="20% - Accent1 3 5 5 4 2" xfId="1398" xr:uid="{00000000-0005-0000-0000-00006C050000}"/>
    <cellStyle name="20% - Accent1 3 5 5 5" xfId="1399" xr:uid="{00000000-0005-0000-0000-00006D050000}"/>
    <cellStyle name="20% - Accent1 3 5 5 5 2" xfId="1400" xr:uid="{00000000-0005-0000-0000-00006E050000}"/>
    <cellStyle name="20% - Accent1 3 5 5 6" xfId="1401" xr:uid="{00000000-0005-0000-0000-00006F050000}"/>
    <cellStyle name="20% - Accent1 3 5 6" xfId="1402" xr:uid="{00000000-0005-0000-0000-000070050000}"/>
    <cellStyle name="20% - Accent1 3 5 6 2" xfId="1403" xr:uid="{00000000-0005-0000-0000-000071050000}"/>
    <cellStyle name="20% - Accent1 3 5 6 2 2" xfId="1404" xr:uid="{00000000-0005-0000-0000-000072050000}"/>
    <cellStyle name="20% - Accent1 3 5 6 2 2 2" xfId="1405" xr:uid="{00000000-0005-0000-0000-000073050000}"/>
    <cellStyle name="20% - Accent1 3 5 6 2 2 2 2" xfId="1406" xr:uid="{00000000-0005-0000-0000-000074050000}"/>
    <cellStyle name="20% - Accent1 3 5 6 2 2 3" xfId="1407" xr:uid="{00000000-0005-0000-0000-000075050000}"/>
    <cellStyle name="20% - Accent1 3 5 6 2 3" xfId="1408" xr:uid="{00000000-0005-0000-0000-000076050000}"/>
    <cellStyle name="20% - Accent1 3 5 6 2 3 2" xfId="1409" xr:uid="{00000000-0005-0000-0000-000077050000}"/>
    <cellStyle name="20% - Accent1 3 5 6 2 4" xfId="1410" xr:uid="{00000000-0005-0000-0000-000078050000}"/>
    <cellStyle name="20% - Accent1 3 5 6 3" xfId="1411" xr:uid="{00000000-0005-0000-0000-000079050000}"/>
    <cellStyle name="20% - Accent1 3 5 6 3 2" xfId="1412" xr:uid="{00000000-0005-0000-0000-00007A050000}"/>
    <cellStyle name="20% - Accent1 3 5 6 3 2 2" xfId="1413" xr:uid="{00000000-0005-0000-0000-00007B050000}"/>
    <cellStyle name="20% - Accent1 3 5 6 3 3" xfId="1414" xr:uid="{00000000-0005-0000-0000-00007C050000}"/>
    <cellStyle name="20% - Accent1 3 5 6 4" xfId="1415" xr:uid="{00000000-0005-0000-0000-00007D050000}"/>
    <cellStyle name="20% - Accent1 3 5 6 4 2" xfId="1416" xr:uid="{00000000-0005-0000-0000-00007E050000}"/>
    <cellStyle name="20% - Accent1 3 5 6 5" xfId="1417" xr:uid="{00000000-0005-0000-0000-00007F050000}"/>
    <cellStyle name="20% - Accent1 3 5 6 5 2" xfId="1418" xr:uid="{00000000-0005-0000-0000-000080050000}"/>
    <cellStyle name="20% - Accent1 3 5 6 6" xfId="1419" xr:uid="{00000000-0005-0000-0000-000081050000}"/>
    <cellStyle name="20% - Accent1 3 5 7" xfId="1420" xr:uid="{00000000-0005-0000-0000-000082050000}"/>
    <cellStyle name="20% - Accent1 3 5 7 2" xfId="1421" xr:uid="{00000000-0005-0000-0000-000083050000}"/>
    <cellStyle name="20% - Accent1 3 5 7 2 2" xfId="1422" xr:uid="{00000000-0005-0000-0000-000084050000}"/>
    <cellStyle name="20% - Accent1 3 5 7 2 2 2" xfId="1423" xr:uid="{00000000-0005-0000-0000-000085050000}"/>
    <cellStyle name="20% - Accent1 3 5 7 2 3" xfId="1424" xr:uid="{00000000-0005-0000-0000-000086050000}"/>
    <cellStyle name="20% - Accent1 3 5 7 3" xfId="1425" xr:uid="{00000000-0005-0000-0000-000087050000}"/>
    <cellStyle name="20% - Accent1 3 5 7 3 2" xfId="1426" xr:uid="{00000000-0005-0000-0000-000088050000}"/>
    <cellStyle name="20% - Accent1 3 5 7 4" xfId="1427" xr:uid="{00000000-0005-0000-0000-000089050000}"/>
    <cellStyle name="20% - Accent1 3 5 8" xfId="1428" xr:uid="{00000000-0005-0000-0000-00008A050000}"/>
    <cellStyle name="20% - Accent1 3 5 8 2" xfId="1429" xr:uid="{00000000-0005-0000-0000-00008B050000}"/>
    <cellStyle name="20% - Accent1 3 5 8 2 2" xfId="1430" xr:uid="{00000000-0005-0000-0000-00008C050000}"/>
    <cellStyle name="20% - Accent1 3 5 8 3" xfId="1431" xr:uid="{00000000-0005-0000-0000-00008D050000}"/>
    <cellStyle name="20% - Accent1 3 5 9" xfId="1432" xr:uid="{00000000-0005-0000-0000-00008E050000}"/>
    <cellStyle name="20% - Accent1 3 5 9 2" xfId="1433" xr:uid="{00000000-0005-0000-0000-00008F050000}"/>
    <cellStyle name="20% - Accent1 3 6" xfId="1434" xr:uid="{00000000-0005-0000-0000-000090050000}"/>
    <cellStyle name="20% - Accent1 3 6 2" xfId="1435" xr:uid="{00000000-0005-0000-0000-000091050000}"/>
    <cellStyle name="20% - Accent1 3 6 2 2" xfId="1436" xr:uid="{00000000-0005-0000-0000-000092050000}"/>
    <cellStyle name="20% - Accent1 3 6 2 2 2" xfId="1437" xr:uid="{00000000-0005-0000-0000-000093050000}"/>
    <cellStyle name="20% - Accent1 3 6 2 2 2 2" xfId="1438" xr:uid="{00000000-0005-0000-0000-000094050000}"/>
    <cellStyle name="20% - Accent1 3 6 2 2 2 2 2" xfId="1439" xr:uid="{00000000-0005-0000-0000-000095050000}"/>
    <cellStyle name="20% - Accent1 3 6 2 2 2 3" xfId="1440" xr:uid="{00000000-0005-0000-0000-000096050000}"/>
    <cellStyle name="20% - Accent1 3 6 2 2 3" xfId="1441" xr:uid="{00000000-0005-0000-0000-000097050000}"/>
    <cellStyle name="20% - Accent1 3 6 2 2 3 2" xfId="1442" xr:uid="{00000000-0005-0000-0000-000098050000}"/>
    <cellStyle name="20% - Accent1 3 6 2 2 4" xfId="1443" xr:uid="{00000000-0005-0000-0000-000099050000}"/>
    <cellStyle name="20% - Accent1 3 6 2 3" xfId="1444" xr:uid="{00000000-0005-0000-0000-00009A050000}"/>
    <cellStyle name="20% - Accent1 3 6 2 3 2" xfId="1445" xr:uid="{00000000-0005-0000-0000-00009B050000}"/>
    <cellStyle name="20% - Accent1 3 6 2 3 2 2" xfId="1446" xr:uid="{00000000-0005-0000-0000-00009C050000}"/>
    <cellStyle name="20% - Accent1 3 6 2 3 3" xfId="1447" xr:uid="{00000000-0005-0000-0000-00009D050000}"/>
    <cellStyle name="20% - Accent1 3 6 2 4" xfId="1448" xr:uid="{00000000-0005-0000-0000-00009E050000}"/>
    <cellStyle name="20% - Accent1 3 6 2 4 2" xfId="1449" xr:uid="{00000000-0005-0000-0000-00009F050000}"/>
    <cellStyle name="20% - Accent1 3 6 2 5" xfId="1450" xr:uid="{00000000-0005-0000-0000-0000A0050000}"/>
    <cellStyle name="20% - Accent1 3 6 2 5 2" xfId="1451" xr:uid="{00000000-0005-0000-0000-0000A1050000}"/>
    <cellStyle name="20% - Accent1 3 6 2 6" xfId="1452" xr:uid="{00000000-0005-0000-0000-0000A2050000}"/>
    <cellStyle name="20% - Accent1 3 6 3" xfId="1453" xr:uid="{00000000-0005-0000-0000-0000A3050000}"/>
    <cellStyle name="20% - Accent1 3 6 3 2" xfId="1454" xr:uid="{00000000-0005-0000-0000-0000A4050000}"/>
    <cellStyle name="20% - Accent1 3 6 3 2 2" xfId="1455" xr:uid="{00000000-0005-0000-0000-0000A5050000}"/>
    <cellStyle name="20% - Accent1 3 6 3 2 2 2" xfId="1456" xr:uid="{00000000-0005-0000-0000-0000A6050000}"/>
    <cellStyle name="20% - Accent1 3 6 3 2 2 2 2" xfId="1457" xr:uid="{00000000-0005-0000-0000-0000A7050000}"/>
    <cellStyle name="20% - Accent1 3 6 3 2 2 3" xfId="1458" xr:uid="{00000000-0005-0000-0000-0000A8050000}"/>
    <cellStyle name="20% - Accent1 3 6 3 2 3" xfId="1459" xr:uid="{00000000-0005-0000-0000-0000A9050000}"/>
    <cellStyle name="20% - Accent1 3 6 3 2 3 2" xfId="1460" xr:uid="{00000000-0005-0000-0000-0000AA050000}"/>
    <cellStyle name="20% - Accent1 3 6 3 2 4" xfId="1461" xr:uid="{00000000-0005-0000-0000-0000AB050000}"/>
    <cellStyle name="20% - Accent1 3 6 3 3" xfId="1462" xr:uid="{00000000-0005-0000-0000-0000AC050000}"/>
    <cellStyle name="20% - Accent1 3 6 3 3 2" xfId="1463" xr:uid="{00000000-0005-0000-0000-0000AD050000}"/>
    <cellStyle name="20% - Accent1 3 6 3 3 2 2" xfId="1464" xr:uid="{00000000-0005-0000-0000-0000AE050000}"/>
    <cellStyle name="20% - Accent1 3 6 3 3 3" xfId="1465" xr:uid="{00000000-0005-0000-0000-0000AF050000}"/>
    <cellStyle name="20% - Accent1 3 6 3 4" xfId="1466" xr:uid="{00000000-0005-0000-0000-0000B0050000}"/>
    <cellStyle name="20% - Accent1 3 6 3 4 2" xfId="1467" xr:uid="{00000000-0005-0000-0000-0000B1050000}"/>
    <cellStyle name="20% - Accent1 3 6 3 5" xfId="1468" xr:uid="{00000000-0005-0000-0000-0000B2050000}"/>
    <cellStyle name="20% - Accent1 3 6 3 5 2" xfId="1469" xr:uid="{00000000-0005-0000-0000-0000B3050000}"/>
    <cellStyle name="20% - Accent1 3 6 3 6" xfId="1470" xr:uid="{00000000-0005-0000-0000-0000B4050000}"/>
    <cellStyle name="20% - Accent1 3 6 4" xfId="1471" xr:uid="{00000000-0005-0000-0000-0000B5050000}"/>
    <cellStyle name="20% - Accent1 3 6 4 2" xfId="1472" xr:uid="{00000000-0005-0000-0000-0000B6050000}"/>
    <cellStyle name="20% - Accent1 3 6 4 2 2" xfId="1473" xr:uid="{00000000-0005-0000-0000-0000B7050000}"/>
    <cellStyle name="20% - Accent1 3 6 4 2 2 2" xfId="1474" xr:uid="{00000000-0005-0000-0000-0000B8050000}"/>
    <cellStyle name="20% - Accent1 3 6 4 2 3" xfId="1475" xr:uid="{00000000-0005-0000-0000-0000B9050000}"/>
    <cellStyle name="20% - Accent1 3 6 4 3" xfId="1476" xr:uid="{00000000-0005-0000-0000-0000BA050000}"/>
    <cellStyle name="20% - Accent1 3 6 4 3 2" xfId="1477" xr:uid="{00000000-0005-0000-0000-0000BB050000}"/>
    <cellStyle name="20% - Accent1 3 6 4 4" xfId="1478" xr:uid="{00000000-0005-0000-0000-0000BC050000}"/>
    <cellStyle name="20% - Accent1 3 6 5" xfId="1479" xr:uid="{00000000-0005-0000-0000-0000BD050000}"/>
    <cellStyle name="20% - Accent1 3 6 5 2" xfId="1480" xr:uid="{00000000-0005-0000-0000-0000BE050000}"/>
    <cellStyle name="20% - Accent1 3 6 5 2 2" xfId="1481" xr:uid="{00000000-0005-0000-0000-0000BF050000}"/>
    <cellStyle name="20% - Accent1 3 6 5 3" xfId="1482" xr:uid="{00000000-0005-0000-0000-0000C0050000}"/>
    <cellStyle name="20% - Accent1 3 6 6" xfId="1483" xr:uid="{00000000-0005-0000-0000-0000C1050000}"/>
    <cellStyle name="20% - Accent1 3 6 6 2" xfId="1484" xr:uid="{00000000-0005-0000-0000-0000C2050000}"/>
    <cellStyle name="20% - Accent1 3 6 7" xfId="1485" xr:uid="{00000000-0005-0000-0000-0000C3050000}"/>
    <cellStyle name="20% - Accent1 3 6 7 2" xfId="1486" xr:uid="{00000000-0005-0000-0000-0000C4050000}"/>
    <cellStyle name="20% - Accent1 3 6 8" xfId="1487" xr:uid="{00000000-0005-0000-0000-0000C5050000}"/>
    <cellStyle name="20% - Accent1 3 7" xfId="1488" xr:uid="{00000000-0005-0000-0000-0000C6050000}"/>
    <cellStyle name="20% - Accent1 3 7 2" xfId="1489" xr:uid="{00000000-0005-0000-0000-0000C7050000}"/>
    <cellStyle name="20% - Accent1 3 7 2 2" xfId="1490" xr:uid="{00000000-0005-0000-0000-0000C8050000}"/>
    <cellStyle name="20% - Accent1 3 7 2 2 2" xfId="1491" xr:uid="{00000000-0005-0000-0000-0000C9050000}"/>
    <cellStyle name="20% - Accent1 3 7 2 2 2 2" xfId="1492" xr:uid="{00000000-0005-0000-0000-0000CA050000}"/>
    <cellStyle name="20% - Accent1 3 7 2 2 2 2 2" xfId="1493" xr:uid="{00000000-0005-0000-0000-0000CB050000}"/>
    <cellStyle name="20% - Accent1 3 7 2 2 2 3" xfId="1494" xr:uid="{00000000-0005-0000-0000-0000CC050000}"/>
    <cellStyle name="20% - Accent1 3 7 2 2 3" xfId="1495" xr:uid="{00000000-0005-0000-0000-0000CD050000}"/>
    <cellStyle name="20% - Accent1 3 7 2 2 3 2" xfId="1496" xr:uid="{00000000-0005-0000-0000-0000CE050000}"/>
    <cellStyle name="20% - Accent1 3 7 2 2 4" xfId="1497" xr:uid="{00000000-0005-0000-0000-0000CF050000}"/>
    <cellStyle name="20% - Accent1 3 7 2 3" xfId="1498" xr:uid="{00000000-0005-0000-0000-0000D0050000}"/>
    <cellStyle name="20% - Accent1 3 7 2 3 2" xfId="1499" xr:uid="{00000000-0005-0000-0000-0000D1050000}"/>
    <cellStyle name="20% - Accent1 3 7 2 3 2 2" xfId="1500" xr:uid="{00000000-0005-0000-0000-0000D2050000}"/>
    <cellStyle name="20% - Accent1 3 7 2 3 3" xfId="1501" xr:uid="{00000000-0005-0000-0000-0000D3050000}"/>
    <cellStyle name="20% - Accent1 3 7 2 4" xfId="1502" xr:uid="{00000000-0005-0000-0000-0000D4050000}"/>
    <cellStyle name="20% - Accent1 3 7 2 4 2" xfId="1503" xr:uid="{00000000-0005-0000-0000-0000D5050000}"/>
    <cellStyle name="20% - Accent1 3 7 2 5" xfId="1504" xr:uid="{00000000-0005-0000-0000-0000D6050000}"/>
    <cellStyle name="20% - Accent1 3 7 2 5 2" xfId="1505" xr:uid="{00000000-0005-0000-0000-0000D7050000}"/>
    <cellStyle name="20% - Accent1 3 7 2 6" xfId="1506" xr:uid="{00000000-0005-0000-0000-0000D8050000}"/>
    <cellStyle name="20% - Accent1 3 7 3" xfId="1507" xr:uid="{00000000-0005-0000-0000-0000D9050000}"/>
    <cellStyle name="20% - Accent1 3 7 3 2" xfId="1508" xr:uid="{00000000-0005-0000-0000-0000DA050000}"/>
    <cellStyle name="20% - Accent1 3 7 3 2 2" xfId="1509" xr:uid="{00000000-0005-0000-0000-0000DB050000}"/>
    <cellStyle name="20% - Accent1 3 7 3 2 2 2" xfId="1510" xr:uid="{00000000-0005-0000-0000-0000DC050000}"/>
    <cellStyle name="20% - Accent1 3 7 3 2 2 2 2" xfId="1511" xr:uid="{00000000-0005-0000-0000-0000DD050000}"/>
    <cellStyle name="20% - Accent1 3 7 3 2 2 3" xfId="1512" xr:uid="{00000000-0005-0000-0000-0000DE050000}"/>
    <cellStyle name="20% - Accent1 3 7 3 2 3" xfId="1513" xr:uid="{00000000-0005-0000-0000-0000DF050000}"/>
    <cellStyle name="20% - Accent1 3 7 3 2 3 2" xfId="1514" xr:uid="{00000000-0005-0000-0000-0000E0050000}"/>
    <cellStyle name="20% - Accent1 3 7 3 2 4" xfId="1515" xr:uid="{00000000-0005-0000-0000-0000E1050000}"/>
    <cellStyle name="20% - Accent1 3 7 3 3" xfId="1516" xr:uid="{00000000-0005-0000-0000-0000E2050000}"/>
    <cellStyle name="20% - Accent1 3 7 3 3 2" xfId="1517" xr:uid="{00000000-0005-0000-0000-0000E3050000}"/>
    <cellStyle name="20% - Accent1 3 7 3 3 2 2" xfId="1518" xr:uid="{00000000-0005-0000-0000-0000E4050000}"/>
    <cellStyle name="20% - Accent1 3 7 3 3 3" xfId="1519" xr:uid="{00000000-0005-0000-0000-0000E5050000}"/>
    <cellStyle name="20% - Accent1 3 7 3 4" xfId="1520" xr:uid="{00000000-0005-0000-0000-0000E6050000}"/>
    <cellStyle name="20% - Accent1 3 7 3 4 2" xfId="1521" xr:uid="{00000000-0005-0000-0000-0000E7050000}"/>
    <cellStyle name="20% - Accent1 3 7 3 5" xfId="1522" xr:uid="{00000000-0005-0000-0000-0000E8050000}"/>
    <cellStyle name="20% - Accent1 3 7 3 5 2" xfId="1523" xr:uid="{00000000-0005-0000-0000-0000E9050000}"/>
    <cellStyle name="20% - Accent1 3 7 3 6" xfId="1524" xr:uid="{00000000-0005-0000-0000-0000EA050000}"/>
    <cellStyle name="20% - Accent1 3 7 4" xfId="1525" xr:uid="{00000000-0005-0000-0000-0000EB050000}"/>
    <cellStyle name="20% - Accent1 3 7 4 2" xfId="1526" xr:uid="{00000000-0005-0000-0000-0000EC050000}"/>
    <cellStyle name="20% - Accent1 3 7 4 2 2" xfId="1527" xr:uid="{00000000-0005-0000-0000-0000ED050000}"/>
    <cellStyle name="20% - Accent1 3 7 4 2 2 2" xfId="1528" xr:uid="{00000000-0005-0000-0000-0000EE050000}"/>
    <cellStyle name="20% - Accent1 3 7 4 2 3" xfId="1529" xr:uid="{00000000-0005-0000-0000-0000EF050000}"/>
    <cellStyle name="20% - Accent1 3 7 4 3" xfId="1530" xr:uid="{00000000-0005-0000-0000-0000F0050000}"/>
    <cellStyle name="20% - Accent1 3 7 4 3 2" xfId="1531" xr:uid="{00000000-0005-0000-0000-0000F1050000}"/>
    <cellStyle name="20% - Accent1 3 7 4 4" xfId="1532" xr:uid="{00000000-0005-0000-0000-0000F2050000}"/>
    <cellStyle name="20% - Accent1 3 7 5" xfId="1533" xr:uid="{00000000-0005-0000-0000-0000F3050000}"/>
    <cellStyle name="20% - Accent1 3 7 5 2" xfId="1534" xr:uid="{00000000-0005-0000-0000-0000F4050000}"/>
    <cellStyle name="20% - Accent1 3 7 5 2 2" xfId="1535" xr:uid="{00000000-0005-0000-0000-0000F5050000}"/>
    <cellStyle name="20% - Accent1 3 7 5 3" xfId="1536" xr:uid="{00000000-0005-0000-0000-0000F6050000}"/>
    <cellStyle name="20% - Accent1 3 7 6" xfId="1537" xr:uid="{00000000-0005-0000-0000-0000F7050000}"/>
    <cellStyle name="20% - Accent1 3 7 6 2" xfId="1538" xr:uid="{00000000-0005-0000-0000-0000F8050000}"/>
    <cellStyle name="20% - Accent1 3 7 7" xfId="1539" xr:uid="{00000000-0005-0000-0000-0000F9050000}"/>
    <cellStyle name="20% - Accent1 3 7 7 2" xfId="1540" xr:uid="{00000000-0005-0000-0000-0000FA050000}"/>
    <cellStyle name="20% - Accent1 3 7 8" xfId="1541" xr:uid="{00000000-0005-0000-0000-0000FB050000}"/>
    <cellStyle name="20% - Accent1 3 8" xfId="1542" xr:uid="{00000000-0005-0000-0000-0000FC050000}"/>
    <cellStyle name="20% - Accent1 3 8 2" xfId="1543" xr:uid="{00000000-0005-0000-0000-0000FD050000}"/>
    <cellStyle name="20% - Accent1 3 8 2 2" xfId="1544" xr:uid="{00000000-0005-0000-0000-0000FE050000}"/>
    <cellStyle name="20% - Accent1 3 8 2 2 2" xfId="1545" xr:uid="{00000000-0005-0000-0000-0000FF050000}"/>
    <cellStyle name="20% - Accent1 3 8 2 2 2 2" xfId="1546" xr:uid="{00000000-0005-0000-0000-000000060000}"/>
    <cellStyle name="20% - Accent1 3 8 2 2 3" xfId="1547" xr:uid="{00000000-0005-0000-0000-000001060000}"/>
    <cellStyle name="20% - Accent1 3 8 2 3" xfId="1548" xr:uid="{00000000-0005-0000-0000-000002060000}"/>
    <cellStyle name="20% - Accent1 3 8 2 3 2" xfId="1549" xr:uid="{00000000-0005-0000-0000-000003060000}"/>
    <cellStyle name="20% - Accent1 3 8 2 4" xfId="1550" xr:uid="{00000000-0005-0000-0000-000004060000}"/>
    <cellStyle name="20% - Accent1 3 8 3" xfId="1551" xr:uid="{00000000-0005-0000-0000-000005060000}"/>
    <cellStyle name="20% - Accent1 3 8 3 2" xfId="1552" xr:uid="{00000000-0005-0000-0000-000006060000}"/>
    <cellStyle name="20% - Accent1 3 8 3 2 2" xfId="1553" xr:uid="{00000000-0005-0000-0000-000007060000}"/>
    <cellStyle name="20% - Accent1 3 8 3 3" xfId="1554" xr:uid="{00000000-0005-0000-0000-000008060000}"/>
    <cellStyle name="20% - Accent1 3 8 4" xfId="1555" xr:uid="{00000000-0005-0000-0000-000009060000}"/>
    <cellStyle name="20% - Accent1 3 8 4 2" xfId="1556" xr:uid="{00000000-0005-0000-0000-00000A060000}"/>
    <cellStyle name="20% - Accent1 3 8 5" xfId="1557" xr:uid="{00000000-0005-0000-0000-00000B060000}"/>
    <cellStyle name="20% - Accent1 3 8 5 2" xfId="1558" xr:uid="{00000000-0005-0000-0000-00000C060000}"/>
    <cellStyle name="20% - Accent1 3 8 6" xfId="1559" xr:uid="{00000000-0005-0000-0000-00000D060000}"/>
    <cellStyle name="20% - Accent1 3 9" xfId="1560" xr:uid="{00000000-0005-0000-0000-00000E060000}"/>
    <cellStyle name="20% - Accent1 3 9 2" xfId="1561" xr:uid="{00000000-0005-0000-0000-00000F060000}"/>
    <cellStyle name="20% - Accent1 3 9 2 2" xfId="1562" xr:uid="{00000000-0005-0000-0000-000010060000}"/>
    <cellStyle name="20% - Accent1 3 9 2 2 2" xfId="1563" xr:uid="{00000000-0005-0000-0000-000011060000}"/>
    <cellStyle name="20% - Accent1 3 9 2 2 2 2" xfId="1564" xr:uid="{00000000-0005-0000-0000-000012060000}"/>
    <cellStyle name="20% - Accent1 3 9 2 2 3" xfId="1565" xr:uid="{00000000-0005-0000-0000-000013060000}"/>
    <cellStyle name="20% - Accent1 3 9 2 3" xfId="1566" xr:uid="{00000000-0005-0000-0000-000014060000}"/>
    <cellStyle name="20% - Accent1 3 9 2 3 2" xfId="1567" xr:uid="{00000000-0005-0000-0000-000015060000}"/>
    <cellStyle name="20% - Accent1 3 9 2 4" xfId="1568" xr:uid="{00000000-0005-0000-0000-000016060000}"/>
    <cellStyle name="20% - Accent1 3 9 3" xfId="1569" xr:uid="{00000000-0005-0000-0000-000017060000}"/>
    <cellStyle name="20% - Accent1 3 9 3 2" xfId="1570" xr:uid="{00000000-0005-0000-0000-000018060000}"/>
    <cellStyle name="20% - Accent1 3 9 3 2 2" xfId="1571" xr:uid="{00000000-0005-0000-0000-000019060000}"/>
    <cellStyle name="20% - Accent1 3 9 3 3" xfId="1572" xr:uid="{00000000-0005-0000-0000-00001A060000}"/>
    <cellStyle name="20% - Accent1 3 9 4" xfId="1573" xr:uid="{00000000-0005-0000-0000-00001B060000}"/>
    <cellStyle name="20% - Accent1 3 9 4 2" xfId="1574" xr:uid="{00000000-0005-0000-0000-00001C060000}"/>
    <cellStyle name="20% - Accent1 3 9 5" xfId="1575" xr:uid="{00000000-0005-0000-0000-00001D060000}"/>
    <cellStyle name="20% - Accent1 3 9 5 2" xfId="1576" xr:uid="{00000000-0005-0000-0000-00001E060000}"/>
    <cellStyle name="20% - Accent1 3 9 6" xfId="1577" xr:uid="{00000000-0005-0000-0000-00001F060000}"/>
    <cellStyle name="20% - Accent1 4" xfId="1578" xr:uid="{00000000-0005-0000-0000-000020060000}"/>
    <cellStyle name="20% - Accent1 5" xfId="1579" xr:uid="{00000000-0005-0000-0000-000021060000}"/>
    <cellStyle name="20% - Accent1 5 10" xfId="1580" xr:uid="{00000000-0005-0000-0000-000022060000}"/>
    <cellStyle name="20% - Accent1 5 10 2" xfId="1581" xr:uid="{00000000-0005-0000-0000-000023060000}"/>
    <cellStyle name="20% - Accent1 5 11" xfId="1582" xr:uid="{00000000-0005-0000-0000-000024060000}"/>
    <cellStyle name="20% - Accent1 5 2" xfId="1583" xr:uid="{00000000-0005-0000-0000-000025060000}"/>
    <cellStyle name="20% - Accent1 5 2 2" xfId="1584" xr:uid="{00000000-0005-0000-0000-000026060000}"/>
    <cellStyle name="20% - Accent1 5 2 2 2" xfId="1585" xr:uid="{00000000-0005-0000-0000-000027060000}"/>
    <cellStyle name="20% - Accent1 5 2 2 2 2" xfId="1586" xr:uid="{00000000-0005-0000-0000-000028060000}"/>
    <cellStyle name="20% - Accent1 5 2 2 2 2 2" xfId="1587" xr:uid="{00000000-0005-0000-0000-000029060000}"/>
    <cellStyle name="20% - Accent1 5 2 2 2 2 2 2" xfId="1588" xr:uid="{00000000-0005-0000-0000-00002A060000}"/>
    <cellStyle name="20% - Accent1 5 2 2 2 2 3" xfId="1589" xr:uid="{00000000-0005-0000-0000-00002B060000}"/>
    <cellStyle name="20% - Accent1 5 2 2 2 3" xfId="1590" xr:uid="{00000000-0005-0000-0000-00002C060000}"/>
    <cellStyle name="20% - Accent1 5 2 2 2 3 2" xfId="1591" xr:uid="{00000000-0005-0000-0000-00002D060000}"/>
    <cellStyle name="20% - Accent1 5 2 2 2 4" xfId="1592" xr:uid="{00000000-0005-0000-0000-00002E060000}"/>
    <cellStyle name="20% - Accent1 5 2 2 3" xfId="1593" xr:uid="{00000000-0005-0000-0000-00002F060000}"/>
    <cellStyle name="20% - Accent1 5 2 2 3 2" xfId="1594" xr:uid="{00000000-0005-0000-0000-000030060000}"/>
    <cellStyle name="20% - Accent1 5 2 2 3 2 2" xfId="1595" xr:uid="{00000000-0005-0000-0000-000031060000}"/>
    <cellStyle name="20% - Accent1 5 2 2 3 3" xfId="1596" xr:uid="{00000000-0005-0000-0000-000032060000}"/>
    <cellStyle name="20% - Accent1 5 2 2 4" xfId="1597" xr:uid="{00000000-0005-0000-0000-000033060000}"/>
    <cellStyle name="20% - Accent1 5 2 2 4 2" xfId="1598" xr:uid="{00000000-0005-0000-0000-000034060000}"/>
    <cellStyle name="20% - Accent1 5 2 2 5" xfId="1599" xr:uid="{00000000-0005-0000-0000-000035060000}"/>
    <cellStyle name="20% - Accent1 5 2 2 5 2" xfId="1600" xr:uid="{00000000-0005-0000-0000-000036060000}"/>
    <cellStyle name="20% - Accent1 5 2 2 6" xfId="1601" xr:uid="{00000000-0005-0000-0000-000037060000}"/>
    <cellStyle name="20% - Accent1 5 2 3" xfId="1602" xr:uid="{00000000-0005-0000-0000-000038060000}"/>
    <cellStyle name="20% - Accent1 5 2 3 2" xfId="1603" xr:uid="{00000000-0005-0000-0000-000039060000}"/>
    <cellStyle name="20% - Accent1 5 2 3 2 2" xfId="1604" xr:uid="{00000000-0005-0000-0000-00003A060000}"/>
    <cellStyle name="20% - Accent1 5 2 3 2 2 2" xfId="1605" xr:uid="{00000000-0005-0000-0000-00003B060000}"/>
    <cellStyle name="20% - Accent1 5 2 3 2 2 2 2" xfId="1606" xr:uid="{00000000-0005-0000-0000-00003C060000}"/>
    <cellStyle name="20% - Accent1 5 2 3 2 2 3" xfId="1607" xr:uid="{00000000-0005-0000-0000-00003D060000}"/>
    <cellStyle name="20% - Accent1 5 2 3 2 3" xfId="1608" xr:uid="{00000000-0005-0000-0000-00003E060000}"/>
    <cellStyle name="20% - Accent1 5 2 3 2 3 2" xfId="1609" xr:uid="{00000000-0005-0000-0000-00003F060000}"/>
    <cellStyle name="20% - Accent1 5 2 3 2 4" xfId="1610" xr:uid="{00000000-0005-0000-0000-000040060000}"/>
    <cellStyle name="20% - Accent1 5 2 3 3" xfId="1611" xr:uid="{00000000-0005-0000-0000-000041060000}"/>
    <cellStyle name="20% - Accent1 5 2 3 3 2" xfId="1612" xr:uid="{00000000-0005-0000-0000-000042060000}"/>
    <cellStyle name="20% - Accent1 5 2 3 3 2 2" xfId="1613" xr:uid="{00000000-0005-0000-0000-000043060000}"/>
    <cellStyle name="20% - Accent1 5 2 3 3 3" xfId="1614" xr:uid="{00000000-0005-0000-0000-000044060000}"/>
    <cellStyle name="20% - Accent1 5 2 3 4" xfId="1615" xr:uid="{00000000-0005-0000-0000-000045060000}"/>
    <cellStyle name="20% - Accent1 5 2 3 4 2" xfId="1616" xr:uid="{00000000-0005-0000-0000-000046060000}"/>
    <cellStyle name="20% - Accent1 5 2 3 5" xfId="1617" xr:uid="{00000000-0005-0000-0000-000047060000}"/>
    <cellStyle name="20% - Accent1 5 2 3 5 2" xfId="1618" xr:uid="{00000000-0005-0000-0000-000048060000}"/>
    <cellStyle name="20% - Accent1 5 2 3 6" xfId="1619" xr:uid="{00000000-0005-0000-0000-000049060000}"/>
    <cellStyle name="20% - Accent1 5 2 4" xfId="1620" xr:uid="{00000000-0005-0000-0000-00004A060000}"/>
    <cellStyle name="20% - Accent1 5 2 4 2" xfId="1621" xr:uid="{00000000-0005-0000-0000-00004B060000}"/>
    <cellStyle name="20% - Accent1 5 2 4 2 2" xfId="1622" xr:uid="{00000000-0005-0000-0000-00004C060000}"/>
    <cellStyle name="20% - Accent1 5 2 4 2 2 2" xfId="1623" xr:uid="{00000000-0005-0000-0000-00004D060000}"/>
    <cellStyle name="20% - Accent1 5 2 4 2 3" xfId="1624" xr:uid="{00000000-0005-0000-0000-00004E060000}"/>
    <cellStyle name="20% - Accent1 5 2 4 3" xfId="1625" xr:uid="{00000000-0005-0000-0000-00004F060000}"/>
    <cellStyle name="20% - Accent1 5 2 4 3 2" xfId="1626" xr:uid="{00000000-0005-0000-0000-000050060000}"/>
    <cellStyle name="20% - Accent1 5 2 4 4" xfId="1627" xr:uid="{00000000-0005-0000-0000-000051060000}"/>
    <cellStyle name="20% - Accent1 5 2 5" xfId="1628" xr:uid="{00000000-0005-0000-0000-000052060000}"/>
    <cellStyle name="20% - Accent1 5 2 5 2" xfId="1629" xr:uid="{00000000-0005-0000-0000-000053060000}"/>
    <cellStyle name="20% - Accent1 5 2 5 2 2" xfId="1630" xr:uid="{00000000-0005-0000-0000-000054060000}"/>
    <cellStyle name="20% - Accent1 5 2 5 3" xfId="1631" xr:uid="{00000000-0005-0000-0000-000055060000}"/>
    <cellStyle name="20% - Accent1 5 2 6" xfId="1632" xr:uid="{00000000-0005-0000-0000-000056060000}"/>
    <cellStyle name="20% - Accent1 5 2 6 2" xfId="1633" xr:uid="{00000000-0005-0000-0000-000057060000}"/>
    <cellStyle name="20% - Accent1 5 2 7" xfId="1634" xr:uid="{00000000-0005-0000-0000-000058060000}"/>
    <cellStyle name="20% - Accent1 5 2 7 2" xfId="1635" xr:uid="{00000000-0005-0000-0000-000059060000}"/>
    <cellStyle name="20% - Accent1 5 2 8" xfId="1636" xr:uid="{00000000-0005-0000-0000-00005A060000}"/>
    <cellStyle name="20% - Accent1 5 3" xfId="1637" xr:uid="{00000000-0005-0000-0000-00005B060000}"/>
    <cellStyle name="20% - Accent1 5 3 2" xfId="1638" xr:uid="{00000000-0005-0000-0000-00005C060000}"/>
    <cellStyle name="20% - Accent1 5 3 2 2" xfId="1639" xr:uid="{00000000-0005-0000-0000-00005D060000}"/>
    <cellStyle name="20% - Accent1 5 3 2 2 2" xfId="1640" xr:uid="{00000000-0005-0000-0000-00005E060000}"/>
    <cellStyle name="20% - Accent1 5 3 2 2 2 2" xfId="1641" xr:uid="{00000000-0005-0000-0000-00005F060000}"/>
    <cellStyle name="20% - Accent1 5 3 2 2 2 2 2" xfId="1642" xr:uid="{00000000-0005-0000-0000-000060060000}"/>
    <cellStyle name="20% - Accent1 5 3 2 2 2 3" xfId="1643" xr:uid="{00000000-0005-0000-0000-000061060000}"/>
    <cellStyle name="20% - Accent1 5 3 2 2 3" xfId="1644" xr:uid="{00000000-0005-0000-0000-000062060000}"/>
    <cellStyle name="20% - Accent1 5 3 2 2 3 2" xfId="1645" xr:uid="{00000000-0005-0000-0000-000063060000}"/>
    <cellStyle name="20% - Accent1 5 3 2 2 4" xfId="1646" xr:uid="{00000000-0005-0000-0000-000064060000}"/>
    <cellStyle name="20% - Accent1 5 3 2 3" xfId="1647" xr:uid="{00000000-0005-0000-0000-000065060000}"/>
    <cellStyle name="20% - Accent1 5 3 2 3 2" xfId="1648" xr:uid="{00000000-0005-0000-0000-000066060000}"/>
    <cellStyle name="20% - Accent1 5 3 2 3 2 2" xfId="1649" xr:uid="{00000000-0005-0000-0000-000067060000}"/>
    <cellStyle name="20% - Accent1 5 3 2 3 3" xfId="1650" xr:uid="{00000000-0005-0000-0000-000068060000}"/>
    <cellStyle name="20% - Accent1 5 3 2 4" xfId="1651" xr:uid="{00000000-0005-0000-0000-000069060000}"/>
    <cellStyle name="20% - Accent1 5 3 2 4 2" xfId="1652" xr:uid="{00000000-0005-0000-0000-00006A060000}"/>
    <cellStyle name="20% - Accent1 5 3 2 5" xfId="1653" xr:uid="{00000000-0005-0000-0000-00006B060000}"/>
    <cellStyle name="20% - Accent1 5 3 2 5 2" xfId="1654" xr:uid="{00000000-0005-0000-0000-00006C060000}"/>
    <cellStyle name="20% - Accent1 5 3 2 6" xfId="1655" xr:uid="{00000000-0005-0000-0000-00006D060000}"/>
    <cellStyle name="20% - Accent1 5 3 3" xfId="1656" xr:uid="{00000000-0005-0000-0000-00006E060000}"/>
    <cellStyle name="20% - Accent1 5 3 3 2" xfId="1657" xr:uid="{00000000-0005-0000-0000-00006F060000}"/>
    <cellStyle name="20% - Accent1 5 3 3 2 2" xfId="1658" xr:uid="{00000000-0005-0000-0000-000070060000}"/>
    <cellStyle name="20% - Accent1 5 3 3 2 2 2" xfId="1659" xr:uid="{00000000-0005-0000-0000-000071060000}"/>
    <cellStyle name="20% - Accent1 5 3 3 2 2 2 2" xfId="1660" xr:uid="{00000000-0005-0000-0000-000072060000}"/>
    <cellStyle name="20% - Accent1 5 3 3 2 2 3" xfId="1661" xr:uid="{00000000-0005-0000-0000-000073060000}"/>
    <cellStyle name="20% - Accent1 5 3 3 2 3" xfId="1662" xr:uid="{00000000-0005-0000-0000-000074060000}"/>
    <cellStyle name="20% - Accent1 5 3 3 2 3 2" xfId="1663" xr:uid="{00000000-0005-0000-0000-000075060000}"/>
    <cellStyle name="20% - Accent1 5 3 3 2 4" xfId="1664" xr:uid="{00000000-0005-0000-0000-000076060000}"/>
    <cellStyle name="20% - Accent1 5 3 3 3" xfId="1665" xr:uid="{00000000-0005-0000-0000-000077060000}"/>
    <cellStyle name="20% - Accent1 5 3 3 3 2" xfId="1666" xr:uid="{00000000-0005-0000-0000-000078060000}"/>
    <cellStyle name="20% - Accent1 5 3 3 3 2 2" xfId="1667" xr:uid="{00000000-0005-0000-0000-000079060000}"/>
    <cellStyle name="20% - Accent1 5 3 3 3 3" xfId="1668" xr:uid="{00000000-0005-0000-0000-00007A060000}"/>
    <cellStyle name="20% - Accent1 5 3 3 4" xfId="1669" xr:uid="{00000000-0005-0000-0000-00007B060000}"/>
    <cellStyle name="20% - Accent1 5 3 3 4 2" xfId="1670" xr:uid="{00000000-0005-0000-0000-00007C060000}"/>
    <cellStyle name="20% - Accent1 5 3 3 5" xfId="1671" xr:uid="{00000000-0005-0000-0000-00007D060000}"/>
    <cellStyle name="20% - Accent1 5 3 3 5 2" xfId="1672" xr:uid="{00000000-0005-0000-0000-00007E060000}"/>
    <cellStyle name="20% - Accent1 5 3 3 6" xfId="1673" xr:uid="{00000000-0005-0000-0000-00007F060000}"/>
    <cellStyle name="20% - Accent1 5 3 4" xfId="1674" xr:uid="{00000000-0005-0000-0000-000080060000}"/>
    <cellStyle name="20% - Accent1 5 3 4 2" xfId="1675" xr:uid="{00000000-0005-0000-0000-000081060000}"/>
    <cellStyle name="20% - Accent1 5 3 4 2 2" xfId="1676" xr:uid="{00000000-0005-0000-0000-000082060000}"/>
    <cellStyle name="20% - Accent1 5 3 4 2 2 2" xfId="1677" xr:uid="{00000000-0005-0000-0000-000083060000}"/>
    <cellStyle name="20% - Accent1 5 3 4 2 3" xfId="1678" xr:uid="{00000000-0005-0000-0000-000084060000}"/>
    <cellStyle name="20% - Accent1 5 3 4 3" xfId="1679" xr:uid="{00000000-0005-0000-0000-000085060000}"/>
    <cellStyle name="20% - Accent1 5 3 4 3 2" xfId="1680" xr:uid="{00000000-0005-0000-0000-000086060000}"/>
    <cellStyle name="20% - Accent1 5 3 4 4" xfId="1681" xr:uid="{00000000-0005-0000-0000-000087060000}"/>
    <cellStyle name="20% - Accent1 5 3 5" xfId="1682" xr:uid="{00000000-0005-0000-0000-000088060000}"/>
    <cellStyle name="20% - Accent1 5 3 5 2" xfId="1683" xr:uid="{00000000-0005-0000-0000-000089060000}"/>
    <cellStyle name="20% - Accent1 5 3 5 2 2" xfId="1684" xr:uid="{00000000-0005-0000-0000-00008A060000}"/>
    <cellStyle name="20% - Accent1 5 3 5 3" xfId="1685" xr:uid="{00000000-0005-0000-0000-00008B060000}"/>
    <cellStyle name="20% - Accent1 5 3 6" xfId="1686" xr:uid="{00000000-0005-0000-0000-00008C060000}"/>
    <cellStyle name="20% - Accent1 5 3 6 2" xfId="1687" xr:uid="{00000000-0005-0000-0000-00008D060000}"/>
    <cellStyle name="20% - Accent1 5 3 7" xfId="1688" xr:uid="{00000000-0005-0000-0000-00008E060000}"/>
    <cellStyle name="20% - Accent1 5 3 7 2" xfId="1689" xr:uid="{00000000-0005-0000-0000-00008F060000}"/>
    <cellStyle name="20% - Accent1 5 3 8" xfId="1690" xr:uid="{00000000-0005-0000-0000-000090060000}"/>
    <cellStyle name="20% - Accent1 5 4" xfId="1691" xr:uid="{00000000-0005-0000-0000-000091060000}"/>
    <cellStyle name="20% - Accent1 5 4 2" xfId="1692" xr:uid="{00000000-0005-0000-0000-000092060000}"/>
    <cellStyle name="20% - Accent1 5 4 2 2" xfId="1693" xr:uid="{00000000-0005-0000-0000-000093060000}"/>
    <cellStyle name="20% - Accent1 5 4 2 2 2" xfId="1694" xr:uid="{00000000-0005-0000-0000-000094060000}"/>
    <cellStyle name="20% - Accent1 5 4 2 2 2 2" xfId="1695" xr:uid="{00000000-0005-0000-0000-000095060000}"/>
    <cellStyle name="20% - Accent1 5 4 2 2 3" xfId="1696" xr:uid="{00000000-0005-0000-0000-000096060000}"/>
    <cellStyle name="20% - Accent1 5 4 2 3" xfId="1697" xr:uid="{00000000-0005-0000-0000-000097060000}"/>
    <cellStyle name="20% - Accent1 5 4 2 3 2" xfId="1698" xr:uid="{00000000-0005-0000-0000-000098060000}"/>
    <cellStyle name="20% - Accent1 5 4 2 4" xfId="1699" xr:uid="{00000000-0005-0000-0000-000099060000}"/>
    <cellStyle name="20% - Accent1 5 4 3" xfId="1700" xr:uid="{00000000-0005-0000-0000-00009A060000}"/>
    <cellStyle name="20% - Accent1 5 4 3 2" xfId="1701" xr:uid="{00000000-0005-0000-0000-00009B060000}"/>
    <cellStyle name="20% - Accent1 5 4 3 2 2" xfId="1702" xr:uid="{00000000-0005-0000-0000-00009C060000}"/>
    <cellStyle name="20% - Accent1 5 4 3 3" xfId="1703" xr:uid="{00000000-0005-0000-0000-00009D060000}"/>
    <cellStyle name="20% - Accent1 5 4 4" xfId="1704" xr:uid="{00000000-0005-0000-0000-00009E060000}"/>
    <cellStyle name="20% - Accent1 5 4 4 2" xfId="1705" xr:uid="{00000000-0005-0000-0000-00009F060000}"/>
    <cellStyle name="20% - Accent1 5 4 5" xfId="1706" xr:uid="{00000000-0005-0000-0000-0000A0060000}"/>
    <cellStyle name="20% - Accent1 5 4 5 2" xfId="1707" xr:uid="{00000000-0005-0000-0000-0000A1060000}"/>
    <cellStyle name="20% - Accent1 5 4 6" xfId="1708" xr:uid="{00000000-0005-0000-0000-0000A2060000}"/>
    <cellStyle name="20% - Accent1 5 5" xfId="1709" xr:uid="{00000000-0005-0000-0000-0000A3060000}"/>
    <cellStyle name="20% - Accent1 5 5 2" xfId="1710" xr:uid="{00000000-0005-0000-0000-0000A4060000}"/>
    <cellStyle name="20% - Accent1 5 5 2 2" xfId="1711" xr:uid="{00000000-0005-0000-0000-0000A5060000}"/>
    <cellStyle name="20% - Accent1 5 5 2 2 2" xfId="1712" xr:uid="{00000000-0005-0000-0000-0000A6060000}"/>
    <cellStyle name="20% - Accent1 5 5 2 2 2 2" xfId="1713" xr:uid="{00000000-0005-0000-0000-0000A7060000}"/>
    <cellStyle name="20% - Accent1 5 5 2 2 3" xfId="1714" xr:uid="{00000000-0005-0000-0000-0000A8060000}"/>
    <cellStyle name="20% - Accent1 5 5 2 3" xfId="1715" xr:uid="{00000000-0005-0000-0000-0000A9060000}"/>
    <cellStyle name="20% - Accent1 5 5 2 3 2" xfId="1716" xr:uid="{00000000-0005-0000-0000-0000AA060000}"/>
    <cellStyle name="20% - Accent1 5 5 2 4" xfId="1717" xr:uid="{00000000-0005-0000-0000-0000AB060000}"/>
    <cellStyle name="20% - Accent1 5 5 3" xfId="1718" xr:uid="{00000000-0005-0000-0000-0000AC060000}"/>
    <cellStyle name="20% - Accent1 5 5 3 2" xfId="1719" xr:uid="{00000000-0005-0000-0000-0000AD060000}"/>
    <cellStyle name="20% - Accent1 5 5 3 2 2" xfId="1720" xr:uid="{00000000-0005-0000-0000-0000AE060000}"/>
    <cellStyle name="20% - Accent1 5 5 3 3" xfId="1721" xr:uid="{00000000-0005-0000-0000-0000AF060000}"/>
    <cellStyle name="20% - Accent1 5 5 4" xfId="1722" xr:uid="{00000000-0005-0000-0000-0000B0060000}"/>
    <cellStyle name="20% - Accent1 5 5 4 2" xfId="1723" xr:uid="{00000000-0005-0000-0000-0000B1060000}"/>
    <cellStyle name="20% - Accent1 5 5 5" xfId="1724" xr:uid="{00000000-0005-0000-0000-0000B2060000}"/>
    <cellStyle name="20% - Accent1 5 5 5 2" xfId="1725" xr:uid="{00000000-0005-0000-0000-0000B3060000}"/>
    <cellStyle name="20% - Accent1 5 5 6" xfId="1726" xr:uid="{00000000-0005-0000-0000-0000B4060000}"/>
    <cellStyle name="20% - Accent1 5 6" xfId="1727" xr:uid="{00000000-0005-0000-0000-0000B5060000}"/>
    <cellStyle name="20% - Accent1 5 6 2" xfId="1728" xr:uid="{00000000-0005-0000-0000-0000B6060000}"/>
    <cellStyle name="20% - Accent1 5 6 2 2" xfId="1729" xr:uid="{00000000-0005-0000-0000-0000B7060000}"/>
    <cellStyle name="20% - Accent1 5 6 2 2 2" xfId="1730" xr:uid="{00000000-0005-0000-0000-0000B8060000}"/>
    <cellStyle name="20% - Accent1 5 6 2 2 2 2" xfId="1731" xr:uid="{00000000-0005-0000-0000-0000B9060000}"/>
    <cellStyle name="20% - Accent1 5 6 2 2 3" xfId="1732" xr:uid="{00000000-0005-0000-0000-0000BA060000}"/>
    <cellStyle name="20% - Accent1 5 6 2 3" xfId="1733" xr:uid="{00000000-0005-0000-0000-0000BB060000}"/>
    <cellStyle name="20% - Accent1 5 6 2 3 2" xfId="1734" xr:uid="{00000000-0005-0000-0000-0000BC060000}"/>
    <cellStyle name="20% - Accent1 5 6 2 4" xfId="1735" xr:uid="{00000000-0005-0000-0000-0000BD060000}"/>
    <cellStyle name="20% - Accent1 5 6 3" xfId="1736" xr:uid="{00000000-0005-0000-0000-0000BE060000}"/>
    <cellStyle name="20% - Accent1 5 6 3 2" xfId="1737" xr:uid="{00000000-0005-0000-0000-0000BF060000}"/>
    <cellStyle name="20% - Accent1 5 6 3 2 2" xfId="1738" xr:uid="{00000000-0005-0000-0000-0000C0060000}"/>
    <cellStyle name="20% - Accent1 5 6 3 3" xfId="1739" xr:uid="{00000000-0005-0000-0000-0000C1060000}"/>
    <cellStyle name="20% - Accent1 5 6 4" xfId="1740" xr:uid="{00000000-0005-0000-0000-0000C2060000}"/>
    <cellStyle name="20% - Accent1 5 6 4 2" xfId="1741" xr:uid="{00000000-0005-0000-0000-0000C3060000}"/>
    <cellStyle name="20% - Accent1 5 6 5" xfId="1742" xr:uid="{00000000-0005-0000-0000-0000C4060000}"/>
    <cellStyle name="20% - Accent1 5 6 5 2" xfId="1743" xr:uid="{00000000-0005-0000-0000-0000C5060000}"/>
    <cellStyle name="20% - Accent1 5 6 6" xfId="1744" xr:uid="{00000000-0005-0000-0000-0000C6060000}"/>
    <cellStyle name="20% - Accent1 5 7" xfId="1745" xr:uid="{00000000-0005-0000-0000-0000C7060000}"/>
    <cellStyle name="20% - Accent1 5 7 2" xfId="1746" xr:uid="{00000000-0005-0000-0000-0000C8060000}"/>
    <cellStyle name="20% - Accent1 5 7 2 2" xfId="1747" xr:uid="{00000000-0005-0000-0000-0000C9060000}"/>
    <cellStyle name="20% - Accent1 5 7 2 2 2" xfId="1748" xr:uid="{00000000-0005-0000-0000-0000CA060000}"/>
    <cellStyle name="20% - Accent1 5 7 2 3" xfId="1749" xr:uid="{00000000-0005-0000-0000-0000CB060000}"/>
    <cellStyle name="20% - Accent1 5 7 3" xfId="1750" xr:uid="{00000000-0005-0000-0000-0000CC060000}"/>
    <cellStyle name="20% - Accent1 5 7 3 2" xfId="1751" xr:uid="{00000000-0005-0000-0000-0000CD060000}"/>
    <cellStyle name="20% - Accent1 5 7 4" xfId="1752" xr:uid="{00000000-0005-0000-0000-0000CE060000}"/>
    <cellStyle name="20% - Accent1 5 8" xfId="1753" xr:uid="{00000000-0005-0000-0000-0000CF060000}"/>
    <cellStyle name="20% - Accent1 5 8 2" xfId="1754" xr:uid="{00000000-0005-0000-0000-0000D0060000}"/>
    <cellStyle name="20% - Accent1 5 8 2 2" xfId="1755" xr:uid="{00000000-0005-0000-0000-0000D1060000}"/>
    <cellStyle name="20% - Accent1 5 8 3" xfId="1756" xr:uid="{00000000-0005-0000-0000-0000D2060000}"/>
    <cellStyle name="20% - Accent1 5 9" xfId="1757" xr:uid="{00000000-0005-0000-0000-0000D3060000}"/>
    <cellStyle name="20% - Accent1 5 9 2" xfId="1758" xr:uid="{00000000-0005-0000-0000-0000D4060000}"/>
    <cellStyle name="20% - Accent1 6" xfId="1759" xr:uid="{00000000-0005-0000-0000-0000D5060000}"/>
    <cellStyle name="20% - Accent1 6 10" xfId="1760" xr:uid="{00000000-0005-0000-0000-0000D6060000}"/>
    <cellStyle name="20% - Accent1 6 10 2" xfId="1761" xr:uid="{00000000-0005-0000-0000-0000D7060000}"/>
    <cellStyle name="20% - Accent1 6 11" xfId="1762" xr:uid="{00000000-0005-0000-0000-0000D8060000}"/>
    <cellStyle name="20% - Accent1 6 2" xfId="1763" xr:uid="{00000000-0005-0000-0000-0000D9060000}"/>
    <cellStyle name="20% - Accent1 6 2 2" xfId="1764" xr:uid="{00000000-0005-0000-0000-0000DA060000}"/>
    <cellStyle name="20% - Accent1 6 2 2 2" xfId="1765" xr:uid="{00000000-0005-0000-0000-0000DB060000}"/>
    <cellStyle name="20% - Accent1 6 2 2 2 2" xfId="1766" xr:uid="{00000000-0005-0000-0000-0000DC060000}"/>
    <cellStyle name="20% - Accent1 6 2 2 2 2 2" xfId="1767" xr:uid="{00000000-0005-0000-0000-0000DD060000}"/>
    <cellStyle name="20% - Accent1 6 2 2 2 2 2 2" xfId="1768" xr:uid="{00000000-0005-0000-0000-0000DE060000}"/>
    <cellStyle name="20% - Accent1 6 2 2 2 2 3" xfId="1769" xr:uid="{00000000-0005-0000-0000-0000DF060000}"/>
    <cellStyle name="20% - Accent1 6 2 2 2 3" xfId="1770" xr:uid="{00000000-0005-0000-0000-0000E0060000}"/>
    <cellStyle name="20% - Accent1 6 2 2 2 3 2" xfId="1771" xr:uid="{00000000-0005-0000-0000-0000E1060000}"/>
    <cellStyle name="20% - Accent1 6 2 2 2 4" xfId="1772" xr:uid="{00000000-0005-0000-0000-0000E2060000}"/>
    <cellStyle name="20% - Accent1 6 2 2 3" xfId="1773" xr:uid="{00000000-0005-0000-0000-0000E3060000}"/>
    <cellStyle name="20% - Accent1 6 2 2 3 2" xfId="1774" xr:uid="{00000000-0005-0000-0000-0000E4060000}"/>
    <cellStyle name="20% - Accent1 6 2 2 3 2 2" xfId="1775" xr:uid="{00000000-0005-0000-0000-0000E5060000}"/>
    <cellStyle name="20% - Accent1 6 2 2 3 3" xfId="1776" xr:uid="{00000000-0005-0000-0000-0000E6060000}"/>
    <cellStyle name="20% - Accent1 6 2 2 4" xfId="1777" xr:uid="{00000000-0005-0000-0000-0000E7060000}"/>
    <cellStyle name="20% - Accent1 6 2 2 4 2" xfId="1778" xr:uid="{00000000-0005-0000-0000-0000E8060000}"/>
    <cellStyle name="20% - Accent1 6 2 2 5" xfId="1779" xr:uid="{00000000-0005-0000-0000-0000E9060000}"/>
    <cellStyle name="20% - Accent1 6 2 2 5 2" xfId="1780" xr:uid="{00000000-0005-0000-0000-0000EA060000}"/>
    <cellStyle name="20% - Accent1 6 2 2 6" xfId="1781" xr:uid="{00000000-0005-0000-0000-0000EB060000}"/>
    <cellStyle name="20% - Accent1 6 2 3" xfId="1782" xr:uid="{00000000-0005-0000-0000-0000EC060000}"/>
    <cellStyle name="20% - Accent1 6 2 3 2" xfId="1783" xr:uid="{00000000-0005-0000-0000-0000ED060000}"/>
    <cellStyle name="20% - Accent1 6 2 3 2 2" xfId="1784" xr:uid="{00000000-0005-0000-0000-0000EE060000}"/>
    <cellStyle name="20% - Accent1 6 2 3 2 2 2" xfId="1785" xr:uid="{00000000-0005-0000-0000-0000EF060000}"/>
    <cellStyle name="20% - Accent1 6 2 3 2 2 2 2" xfId="1786" xr:uid="{00000000-0005-0000-0000-0000F0060000}"/>
    <cellStyle name="20% - Accent1 6 2 3 2 2 3" xfId="1787" xr:uid="{00000000-0005-0000-0000-0000F1060000}"/>
    <cellStyle name="20% - Accent1 6 2 3 2 3" xfId="1788" xr:uid="{00000000-0005-0000-0000-0000F2060000}"/>
    <cellStyle name="20% - Accent1 6 2 3 2 3 2" xfId="1789" xr:uid="{00000000-0005-0000-0000-0000F3060000}"/>
    <cellStyle name="20% - Accent1 6 2 3 2 4" xfId="1790" xr:uid="{00000000-0005-0000-0000-0000F4060000}"/>
    <cellStyle name="20% - Accent1 6 2 3 3" xfId="1791" xr:uid="{00000000-0005-0000-0000-0000F5060000}"/>
    <cellStyle name="20% - Accent1 6 2 3 3 2" xfId="1792" xr:uid="{00000000-0005-0000-0000-0000F6060000}"/>
    <cellStyle name="20% - Accent1 6 2 3 3 2 2" xfId="1793" xr:uid="{00000000-0005-0000-0000-0000F7060000}"/>
    <cellStyle name="20% - Accent1 6 2 3 3 3" xfId="1794" xr:uid="{00000000-0005-0000-0000-0000F8060000}"/>
    <cellStyle name="20% - Accent1 6 2 3 4" xfId="1795" xr:uid="{00000000-0005-0000-0000-0000F9060000}"/>
    <cellStyle name="20% - Accent1 6 2 3 4 2" xfId="1796" xr:uid="{00000000-0005-0000-0000-0000FA060000}"/>
    <cellStyle name="20% - Accent1 6 2 3 5" xfId="1797" xr:uid="{00000000-0005-0000-0000-0000FB060000}"/>
    <cellStyle name="20% - Accent1 6 2 3 5 2" xfId="1798" xr:uid="{00000000-0005-0000-0000-0000FC060000}"/>
    <cellStyle name="20% - Accent1 6 2 3 6" xfId="1799" xr:uid="{00000000-0005-0000-0000-0000FD060000}"/>
    <cellStyle name="20% - Accent1 6 2 4" xfId="1800" xr:uid="{00000000-0005-0000-0000-0000FE060000}"/>
    <cellStyle name="20% - Accent1 6 2 4 2" xfId="1801" xr:uid="{00000000-0005-0000-0000-0000FF060000}"/>
    <cellStyle name="20% - Accent1 6 2 4 2 2" xfId="1802" xr:uid="{00000000-0005-0000-0000-000000070000}"/>
    <cellStyle name="20% - Accent1 6 2 4 2 2 2" xfId="1803" xr:uid="{00000000-0005-0000-0000-000001070000}"/>
    <cellStyle name="20% - Accent1 6 2 4 2 3" xfId="1804" xr:uid="{00000000-0005-0000-0000-000002070000}"/>
    <cellStyle name="20% - Accent1 6 2 4 3" xfId="1805" xr:uid="{00000000-0005-0000-0000-000003070000}"/>
    <cellStyle name="20% - Accent1 6 2 4 3 2" xfId="1806" xr:uid="{00000000-0005-0000-0000-000004070000}"/>
    <cellStyle name="20% - Accent1 6 2 4 4" xfId="1807" xr:uid="{00000000-0005-0000-0000-000005070000}"/>
    <cellStyle name="20% - Accent1 6 2 5" xfId="1808" xr:uid="{00000000-0005-0000-0000-000006070000}"/>
    <cellStyle name="20% - Accent1 6 2 5 2" xfId="1809" xr:uid="{00000000-0005-0000-0000-000007070000}"/>
    <cellStyle name="20% - Accent1 6 2 5 2 2" xfId="1810" xr:uid="{00000000-0005-0000-0000-000008070000}"/>
    <cellStyle name="20% - Accent1 6 2 5 3" xfId="1811" xr:uid="{00000000-0005-0000-0000-000009070000}"/>
    <cellStyle name="20% - Accent1 6 2 6" xfId="1812" xr:uid="{00000000-0005-0000-0000-00000A070000}"/>
    <cellStyle name="20% - Accent1 6 2 6 2" xfId="1813" xr:uid="{00000000-0005-0000-0000-00000B070000}"/>
    <cellStyle name="20% - Accent1 6 2 7" xfId="1814" xr:uid="{00000000-0005-0000-0000-00000C070000}"/>
    <cellStyle name="20% - Accent1 6 2 7 2" xfId="1815" xr:uid="{00000000-0005-0000-0000-00000D070000}"/>
    <cellStyle name="20% - Accent1 6 2 8" xfId="1816" xr:uid="{00000000-0005-0000-0000-00000E070000}"/>
    <cellStyle name="20% - Accent1 6 3" xfId="1817" xr:uid="{00000000-0005-0000-0000-00000F070000}"/>
    <cellStyle name="20% - Accent1 6 3 2" xfId="1818" xr:uid="{00000000-0005-0000-0000-000010070000}"/>
    <cellStyle name="20% - Accent1 6 3 2 2" xfId="1819" xr:uid="{00000000-0005-0000-0000-000011070000}"/>
    <cellStyle name="20% - Accent1 6 3 2 2 2" xfId="1820" xr:uid="{00000000-0005-0000-0000-000012070000}"/>
    <cellStyle name="20% - Accent1 6 3 2 2 2 2" xfId="1821" xr:uid="{00000000-0005-0000-0000-000013070000}"/>
    <cellStyle name="20% - Accent1 6 3 2 2 2 2 2" xfId="1822" xr:uid="{00000000-0005-0000-0000-000014070000}"/>
    <cellStyle name="20% - Accent1 6 3 2 2 2 3" xfId="1823" xr:uid="{00000000-0005-0000-0000-000015070000}"/>
    <cellStyle name="20% - Accent1 6 3 2 2 3" xfId="1824" xr:uid="{00000000-0005-0000-0000-000016070000}"/>
    <cellStyle name="20% - Accent1 6 3 2 2 3 2" xfId="1825" xr:uid="{00000000-0005-0000-0000-000017070000}"/>
    <cellStyle name="20% - Accent1 6 3 2 2 4" xfId="1826" xr:uid="{00000000-0005-0000-0000-000018070000}"/>
    <cellStyle name="20% - Accent1 6 3 2 3" xfId="1827" xr:uid="{00000000-0005-0000-0000-000019070000}"/>
    <cellStyle name="20% - Accent1 6 3 2 3 2" xfId="1828" xr:uid="{00000000-0005-0000-0000-00001A070000}"/>
    <cellStyle name="20% - Accent1 6 3 2 3 2 2" xfId="1829" xr:uid="{00000000-0005-0000-0000-00001B070000}"/>
    <cellStyle name="20% - Accent1 6 3 2 3 3" xfId="1830" xr:uid="{00000000-0005-0000-0000-00001C070000}"/>
    <cellStyle name="20% - Accent1 6 3 2 4" xfId="1831" xr:uid="{00000000-0005-0000-0000-00001D070000}"/>
    <cellStyle name="20% - Accent1 6 3 2 4 2" xfId="1832" xr:uid="{00000000-0005-0000-0000-00001E070000}"/>
    <cellStyle name="20% - Accent1 6 3 2 5" xfId="1833" xr:uid="{00000000-0005-0000-0000-00001F070000}"/>
    <cellStyle name="20% - Accent1 6 3 2 5 2" xfId="1834" xr:uid="{00000000-0005-0000-0000-000020070000}"/>
    <cellStyle name="20% - Accent1 6 3 2 6" xfId="1835" xr:uid="{00000000-0005-0000-0000-000021070000}"/>
    <cellStyle name="20% - Accent1 6 3 3" xfId="1836" xr:uid="{00000000-0005-0000-0000-000022070000}"/>
    <cellStyle name="20% - Accent1 6 3 3 2" xfId="1837" xr:uid="{00000000-0005-0000-0000-000023070000}"/>
    <cellStyle name="20% - Accent1 6 3 3 2 2" xfId="1838" xr:uid="{00000000-0005-0000-0000-000024070000}"/>
    <cellStyle name="20% - Accent1 6 3 3 2 2 2" xfId="1839" xr:uid="{00000000-0005-0000-0000-000025070000}"/>
    <cellStyle name="20% - Accent1 6 3 3 2 2 2 2" xfId="1840" xr:uid="{00000000-0005-0000-0000-000026070000}"/>
    <cellStyle name="20% - Accent1 6 3 3 2 2 3" xfId="1841" xr:uid="{00000000-0005-0000-0000-000027070000}"/>
    <cellStyle name="20% - Accent1 6 3 3 2 3" xfId="1842" xr:uid="{00000000-0005-0000-0000-000028070000}"/>
    <cellStyle name="20% - Accent1 6 3 3 2 3 2" xfId="1843" xr:uid="{00000000-0005-0000-0000-000029070000}"/>
    <cellStyle name="20% - Accent1 6 3 3 2 4" xfId="1844" xr:uid="{00000000-0005-0000-0000-00002A070000}"/>
    <cellStyle name="20% - Accent1 6 3 3 3" xfId="1845" xr:uid="{00000000-0005-0000-0000-00002B070000}"/>
    <cellStyle name="20% - Accent1 6 3 3 3 2" xfId="1846" xr:uid="{00000000-0005-0000-0000-00002C070000}"/>
    <cellStyle name="20% - Accent1 6 3 3 3 2 2" xfId="1847" xr:uid="{00000000-0005-0000-0000-00002D070000}"/>
    <cellStyle name="20% - Accent1 6 3 3 3 3" xfId="1848" xr:uid="{00000000-0005-0000-0000-00002E070000}"/>
    <cellStyle name="20% - Accent1 6 3 3 4" xfId="1849" xr:uid="{00000000-0005-0000-0000-00002F070000}"/>
    <cellStyle name="20% - Accent1 6 3 3 4 2" xfId="1850" xr:uid="{00000000-0005-0000-0000-000030070000}"/>
    <cellStyle name="20% - Accent1 6 3 3 5" xfId="1851" xr:uid="{00000000-0005-0000-0000-000031070000}"/>
    <cellStyle name="20% - Accent1 6 3 3 5 2" xfId="1852" xr:uid="{00000000-0005-0000-0000-000032070000}"/>
    <cellStyle name="20% - Accent1 6 3 3 6" xfId="1853" xr:uid="{00000000-0005-0000-0000-000033070000}"/>
    <cellStyle name="20% - Accent1 6 3 4" xfId="1854" xr:uid="{00000000-0005-0000-0000-000034070000}"/>
    <cellStyle name="20% - Accent1 6 3 4 2" xfId="1855" xr:uid="{00000000-0005-0000-0000-000035070000}"/>
    <cellStyle name="20% - Accent1 6 3 4 2 2" xfId="1856" xr:uid="{00000000-0005-0000-0000-000036070000}"/>
    <cellStyle name="20% - Accent1 6 3 4 2 2 2" xfId="1857" xr:uid="{00000000-0005-0000-0000-000037070000}"/>
    <cellStyle name="20% - Accent1 6 3 4 2 3" xfId="1858" xr:uid="{00000000-0005-0000-0000-000038070000}"/>
    <cellStyle name="20% - Accent1 6 3 4 3" xfId="1859" xr:uid="{00000000-0005-0000-0000-000039070000}"/>
    <cellStyle name="20% - Accent1 6 3 4 3 2" xfId="1860" xr:uid="{00000000-0005-0000-0000-00003A070000}"/>
    <cellStyle name="20% - Accent1 6 3 4 4" xfId="1861" xr:uid="{00000000-0005-0000-0000-00003B070000}"/>
    <cellStyle name="20% - Accent1 6 3 5" xfId="1862" xr:uid="{00000000-0005-0000-0000-00003C070000}"/>
    <cellStyle name="20% - Accent1 6 3 5 2" xfId="1863" xr:uid="{00000000-0005-0000-0000-00003D070000}"/>
    <cellStyle name="20% - Accent1 6 3 5 2 2" xfId="1864" xr:uid="{00000000-0005-0000-0000-00003E070000}"/>
    <cellStyle name="20% - Accent1 6 3 5 3" xfId="1865" xr:uid="{00000000-0005-0000-0000-00003F070000}"/>
    <cellStyle name="20% - Accent1 6 3 6" xfId="1866" xr:uid="{00000000-0005-0000-0000-000040070000}"/>
    <cellStyle name="20% - Accent1 6 3 6 2" xfId="1867" xr:uid="{00000000-0005-0000-0000-000041070000}"/>
    <cellStyle name="20% - Accent1 6 3 7" xfId="1868" xr:uid="{00000000-0005-0000-0000-000042070000}"/>
    <cellStyle name="20% - Accent1 6 3 7 2" xfId="1869" xr:uid="{00000000-0005-0000-0000-000043070000}"/>
    <cellStyle name="20% - Accent1 6 3 8" xfId="1870" xr:uid="{00000000-0005-0000-0000-000044070000}"/>
    <cellStyle name="20% - Accent1 6 4" xfId="1871" xr:uid="{00000000-0005-0000-0000-000045070000}"/>
    <cellStyle name="20% - Accent1 6 4 2" xfId="1872" xr:uid="{00000000-0005-0000-0000-000046070000}"/>
    <cellStyle name="20% - Accent1 6 4 2 2" xfId="1873" xr:uid="{00000000-0005-0000-0000-000047070000}"/>
    <cellStyle name="20% - Accent1 6 4 2 2 2" xfId="1874" xr:uid="{00000000-0005-0000-0000-000048070000}"/>
    <cellStyle name="20% - Accent1 6 4 2 2 2 2" xfId="1875" xr:uid="{00000000-0005-0000-0000-000049070000}"/>
    <cellStyle name="20% - Accent1 6 4 2 2 3" xfId="1876" xr:uid="{00000000-0005-0000-0000-00004A070000}"/>
    <cellStyle name="20% - Accent1 6 4 2 3" xfId="1877" xr:uid="{00000000-0005-0000-0000-00004B070000}"/>
    <cellStyle name="20% - Accent1 6 4 2 3 2" xfId="1878" xr:uid="{00000000-0005-0000-0000-00004C070000}"/>
    <cellStyle name="20% - Accent1 6 4 2 4" xfId="1879" xr:uid="{00000000-0005-0000-0000-00004D070000}"/>
    <cellStyle name="20% - Accent1 6 4 3" xfId="1880" xr:uid="{00000000-0005-0000-0000-00004E070000}"/>
    <cellStyle name="20% - Accent1 6 4 3 2" xfId="1881" xr:uid="{00000000-0005-0000-0000-00004F070000}"/>
    <cellStyle name="20% - Accent1 6 4 3 2 2" xfId="1882" xr:uid="{00000000-0005-0000-0000-000050070000}"/>
    <cellStyle name="20% - Accent1 6 4 3 3" xfId="1883" xr:uid="{00000000-0005-0000-0000-000051070000}"/>
    <cellStyle name="20% - Accent1 6 4 4" xfId="1884" xr:uid="{00000000-0005-0000-0000-000052070000}"/>
    <cellStyle name="20% - Accent1 6 4 4 2" xfId="1885" xr:uid="{00000000-0005-0000-0000-000053070000}"/>
    <cellStyle name="20% - Accent1 6 4 5" xfId="1886" xr:uid="{00000000-0005-0000-0000-000054070000}"/>
    <cellStyle name="20% - Accent1 6 4 5 2" xfId="1887" xr:uid="{00000000-0005-0000-0000-000055070000}"/>
    <cellStyle name="20% - Accent1 6 4 6" xfId="1888" xr:uid="{00000000-0005-0000-0000-000056070000}"/>
    <cellStyle name="20% - Accent1 6 5" xfId="1889" xr:uid="{00000000-0005-0000-0000-000057070000}"/>
    <cellStyle name="20% - Accent1 6 5 2" xfId="1890" xr:uid="{00000000-0005-0000-0000-000058070000}"/>
    <cellStyle name="20% - Accent1 6 5 2 2" xfId="1891" xr:uid="{00000000-0005-0000-0000-000059070000}"/>
    <cellStyle name="20% - Accent1 6 5 2 2 2" xfId="1892" xr:uid="{00000000-0005-0000-0000-00005A070000}"/>
    <cellStyle name="20% - Accent1 6 5 2 2 2 2" xfId="1893" xr:uid="{00000000-0005-0000-0000-00005B070000}"/>
    <cellStyle name="20% - Accent1 6 5 2 2 3" xfId="1894" xr:uid="{00000000-0005-0000-0000-00005C070000}"/>
    <cellStyle name="20% - Accent1 6 5 2 3" xfId="1895" xr:uid="{00000000-0005-0000-0000-00005D070000}"/>
    <cellStyle name="20% - Accent1 6 5 2 3 2" xfId="1896" xr:uid="{00000000-0005-0000-0000-00005E070000}"/>
    <cellStyle name="20% - Accent1 6 5 2 4" xfId="1897" xr:uid="{00000000-0005-0000-0000-00005F070000}"/>
    <cellStyle name="20% - Accent1 6 5 3" xfId="1898" xr:uid="{00000000-0005-0000-0000-000060070000}"/>
    <cellStyle name="20% - Accent1 6 5 3 2" xfId="1899" xr:uid="{00000000-0005-0000-0000-000061070000}"/>
    <cellStyle name="20% - Accent1 6 5 3 2 2" xfId="1900" xr:uid="{00000000-0005-0000-0000-000062070000}"/>
    <cellStyle name="20% - Accent1 6 5 3 3" xfId="1901" xr:uid="{00000000-0005-0000-0000-000063070000}"/>
    <cellStyle name="20% - Accent1 6 5 4" xfId="1902" xr:uid="{00000000-0005-0000-0000-000064070000}"/>
    <cellStyle name="20% - Accent1 6 5 4 2" xfId="1903" xr:uid="{00000000-0005-0000-0000-000065070000}"/>
    <cellStyle name="20% - Accent1 6 5 5" xfId="1904" xr:uid="{00000000-0005-0000-0000-000066070000}"/>
    <cellStyle name="20% - Accent1 6 5 5 2" xfId="1905" xr:uid="{00000000-0005-0000-0000-000067070000}"/>
    <cellStyle name="20% - Accent1 6 5 6" xfId="1906" xr:uid="{00000000-0005-0000-0000-000068070000}"/>
    <cellStyle name="20% - Accent1 6 6" xfId="1907" xr:uid="{00000000-0005-0000-0000-000069070000}"/>
    <cellStyle name="20% - Accent1 6 6 2" xfId="1908" xr:uid="{00000000-0005-0000-0000-00006A070000}"/>
    <cellStyle name="20% - Accent1 6 6 2 2" xfId="1909" xr:uid="{00000000-0005-0000-0000-00006B070000}"/>
    <cellStyle name="20% - Accent1 6 6 2 2 2" xfId="1910" xr:uid="{00000000-0005-0000-0000-00006C070000}"/>
    <cellStyle name="20% - Accent1 6 6 2 2 2 2" xfId="1911" xr:uid="{00000000-0005-0000-0000-00006D070000}"/>
    <cellStyle name="20% - Accent1 6 6 2 2 3" xfId="1912" xr:uid="{00000000-0005-0000-0000-00006E070000}"/>
    <cellStyle name="20% - Accent1 6 6 2 3" xfId="1913" xr:uid="{00000000-0005-0000-0000-00006F070000}"/>
    <cellStyle name="20% - Accent1 6 6 2 3 2" xfId="1914" xr:uid="{00000000-0005-0000-0000-000070070000}"/>
    <cellStyle name="20% - Accent1 6 6 2 4" xfId="1915" xr:uid="{00000000-0005-0000-0000-000071070000}"/>
    <cellStyle name="20% - Accent1 6 6 3" xfId="1916" xr:uid="{00000000-0005-0000-0000-000072070000}"/>
    <cellStyle name="20% - Accent1 6 6 3 2" xfId="1917" xr:uid="{00000000-0005-0000-0000-000073070000}"/>
    <cellStyle name="20% - Accent1 6 6 3 2 2" xfId="1918" xr:uid="{00000000-0005-0000-0000-000074070000}"/>
    <cellStyle name="20% - Accent1 6 6 3 3" xfId="1919" xr:uid="{00000000-0005-0000-0000-000075070000}"/>
    <cellStyle name="20% - Accent1 6 6 4" xfId="1920" xr:uid="{00000000-0005-0000-0000-000076070000}"/>
    <cellStyle name="20% - Accent1 6 6 4 2" xfId="1921" xr:uid="{00000000-0005-0000-0000-000077070000}"/>
    <cellStyle name="20% - Accent1 6 6 5" xfId="1922" xr:uid="{00000000-0005-0000-0000-000078070000}"/>
    <cellStyle name="20% - Accent1 6 6 5 2" xfId="1923" xr:uid="{00000000-0005-0000-0000-000079070000}"/>
    <cellStyle name="20% - Accent1 6 6 6" xfId="1924" xr:uid="{00000000-0005-0000-0000-00007A070000}"/>
    <cellStyle name="20% - Accent1 6 7" xfId="1925" xr:uid="{00000000-0005-0000-0000-00007B070000}"/>
    <cellStyle name="20% - Accent1 6 7 2" xfId="1926" xr:uid="{00000000-0005-0000-0000-00007C070000}"/>
    <cellStyle name="20% - Accent1 6 7 2 2" xfId="1927" xr:uid="{00000000-0005-0000-0000-00007D070000}"/>
    <cellStyle name="20% - Accent1 6 7 2 2 2" xfId="1928" xr:uid="{00000000-0005-0000-0000-00007E070000}"/>
    <cellStyle name="20% - Accent1 6 7 2 3" xfId="1929" xr:uid="{00000000-0005-0000-0000-00007F070000}"/>
    <cellStyle name="20% - Accent1 6 7 3" xfId="1930" xr:uid="{00000000-0005-0000-0000-000080070000}"/>
    <cellStyle name="20% - Accent1 6 7 3 2" xfId="1931" xr:uid="{00000000-0005-0000-0000-000081070000}"/>
    <cellStyle name="20% - Accent1 6 7 4" xfId="1932" xr:uid="{00000000-0005-0000-0000-000082070000}"/>
    <cellStyle name="20% - Accent1 6 8" xfId="1933" xr:uid="{00000000-0005-0000-0000-000083070000}"/>
    <cellStyle name="20% - Accent1 6 8 2" xfId="1934" xr:uid="{00000000-0005-0000-0000-000084070000}"/>
    <cellStyle name="20% - Accent1 6 8 2 2" xfId="1935" xr:uid="{00000000-0005-0000-0000-000085070000}"/>
    <cellStyle name="20% - Accent1 6 8 3" xfId="1936" xr:uid="{00000000-0005-0000-0000-000086070000}"/>
    <cellStyle name="20% - Accent1 6 9" xfId="1937" xr:uid="{00000000-0005-0000-0000-000087070000}"/>
    <cellStyle name="20% - Accent1 6 9 2" xfId="1938" xr:uid="{00000000-0005-0000-0000-000088070000}"/>
    <cellStyle name="20% - Accent1 7" xfId="1939" xr:uid="{00000000-0005-0000-0000-000089070000}"/>
    <cellStyle name="20% - Accent1 7 10" xfId="1940" xr:uid="{00000000-0005-0000-0000-00008A070000}"/>
    <cellStyle name="20% - Accent1 7 10 2" xfId="1941" xr:uid="{00000000-0005-0000-0000-00008B070000}"/>
    <cellStyle name="20% - Accent1 7 11" xfId="1942" xr:uid="{00000000-0005-0000-0000-00008C070000}"/>
    <cellStyle name="20% - Accent1 7 2" xfId="1943" xr:uid="{00000000-0005-0000-0000-00008D070000}"/>
    <cellStyle name="20% - Accent1 7 2 2" xfId="1944" xr:uid="{00000000-0005-0000-0000-00008E070000}"/>
    <cellStyle name="20% - Accent1 7 2 2 2" xfId="1945" xr:uid="{00000000-0005-0000-0000-00008F070000}"/>
    <cellStyle name="20% - Accent1 7 2 2 2 2" xfId="1946" xr:uid="{00000000-0005-0000-0000-000090070000}"/>
    <cellStyle name="20% - Accent1 7 2 2 2 2 2" xfId="1947" xr:uid="{00000000-0005-0000-0000-000091070000}"/>
    <cellStyle name="20% - Accent1 7 2 2 2 2 2 2" xfId="1948" xr:uid="{00000000-0005-0000-0000-000092070000}"/>
    <cellStyle name="20% - Accent1 7 2 2 2 2 3" xfId="1949" xr:uid="{00000000-0005-0000-0000-000093070000}"/>
    <cellStyle name="20% - Accent1 7 2 2 2 3" xfId="1950" xr:uid="{00000000-0005-0000-0000-000094070000}"/>
    <cellStyle name="20% - Accent1 7 2 2 2 3 2" xfId="1951" xr:uid="{00000000-0005-0000-0000-000095070000}"/>
    <cellStyle name="20% - Accent1 7 2 2 2 4" xfId="1952" xr:uid="{00000000-0005-0000-0000-000096070000}"/>
    <cellStyle name="20% - Accent1 7 2 2 3" xfId="1953" xr:uid="{00000000-0005-0000-0000-000097070000}"/>
    <cellStyle name="20% - Accent1 7 2 2 3 2" xfId="1954" xr:uid="{00000000-0005-0000-0000-000098070000}"/>
    <cellStyle name="20% - Accent1 7 2 2 3 2 2" xfId="1955" xr:uid="{00000000-0005-0000-0000-000099070000}"/>
    <cellStyle name="20% - Accent1 7 2 2 3 3" xfId="1956" xr:uid="{00000000-0005-0000-0000-00009A070000}"/>
    <cellStyle name="20% - Accent1 7 2 2 4" xfId="1957" xr:uid="{00000000-0005-0000-0000-00009B070000}"/>
    <cellStyle name="20% - Accent1 7 2 2 4 2" xfId="1958" xr:uid="{00000000-0005-0000-0000-00009C070000}"/>
    <cellStyle name="20% - Accent1 7 2 2 5" xfId="1959" xr:uid="{00000000-0005-0000-0000-00009D070000}"/>
    <cellStyle name="20% - Accent1 7 2 2 5 2" xfId="1960" xr:uid="{00000000-0005-0000-0000-00009E070000}"/>
    <cellStyle name="20% - Accent1 7 2 2 6" xfId="1961" xr:uid="{00000000-0005-0000-0000-00009F070000}"/>
    <cellStyle name="20% - Accent1 7 2 3" xfId="1962" xr:uid="{00000000-0005-0000-0000-0000A0070000}"/>
    <cellStyle name="20% - Accent1 7 2 3 2" xfId="1963" xr:uid="{00000000-0005-0000-0000-0000A1070000}"/>
    <cellStyle name="20% - Accent1 7 2 3 2 2" xfId="1964" xr:uid="{00000000-0005-0000-0000-0000A2070000}"/>
    <cellStyle name="20% - Accent1 7 2 3 2 2 2" xfId="1965" xr:uid="{00000000-0005-0000-0000-0000A3070000}"/>
    <cellStyle name="20% - Accent1 7 2 3 2 2 2 2" xfId="1966" xr:uid="{00000000-0005-0000-0000-0000A4070000}"/>
    <cellStyle name="20% - Accent1 7 2 3 2 2 3" xfId="1967" xr:uid="{00000000-0005-0000-0000-0000A5070000}"/>
    <cellStyle name="20% - Accent1 7 2 3 2 3" xfId="1968" xr:uid="{00000000-0005-0000-0000-0000A6070000}"/>
    <cellStyle name="20% - Accent1 7 2 3 2 3 2" xfId="1969" xr:uid="{00000000-0005-0000-0000-0000A7070000}"/>
    <cellStyle name="20% - Accent1 7 2 3 2 4" xfId="1970" xr:uid="{00000000-0005-0000-0000-0000A8070000}"/>
    <cellStyle name="20% - Accent1 7 2 3 3" xfId="1971" xr:uid="{00000000-0005-0000-0000-0000A9070000}"/>
    <cellStyle name="20% - Accent1 7 2 3 3 2" xfId="1972" xr:uid="{00000000-0005-0000-0000-0000AA070000}"/>
    <cellStyle name="20% - Accent1 7 2 3 3 2 2" xfId="1973" xr:uid="{00000000-0005-0000-0000-0000AB070000}"/>
    <cellStyle name="20% - Accent1 7 2 3 3 3" xfId="1974" xr:uid="{00000000-0005-0000-0000-0000AC070000}"/>
    <cellStyle name="20% - Accent1 7 2 3 4" xfId="1975" xr:uid="{00000000-0005-0000-0000-0000AD070000}"/>
    <cellStyle name="20% - Accent1 7 2 3 4 2" xfId="1976" xr:uid="{00000000-0005-0000-0000-0000AE070000}"/>
    <cellStyle name="20% - Accent1 7 2 3 5" xfId="1977" xr:uid="{00000000-0005-0000-0000-0000AF070000}"/>
    <cellStyle name="20% - Accent1 7 2 3 5 2" xfId="1978" xr:uid="{00000000-0005-0000-0000-0000B0070000}"/>
    <cellStyle name="20% - Accent1 7 2 3 6" xfId="1979" xr:uid="{00000000-0005-0000-0000-0000B1070000}"/>
    <cellStyle name="20% - Accent1 7 2 4" xfId="1980" xr:uid="{00000000-0005-0000-0000-0000B2070000}"/>
    <cellStyle name="20% - Accent1 7 2 4 2" xfId="1981" xr:uid="{00000000-0005-0000-0000-0000B3070000}"/>
    <cellStyle name="20% - Accent1 7 2 4 2 2" xfId="1982" xr:uid="{00000000-0005-0000-0000-0000B4070000}"/>
    <cellStyle name="20% - Accent1 7 2 4 2 2 2" xfId="1983" xr:uid="{00000000-0005-0000-0000-0000B5070000}"/>
    <cellStyle name="20% - Accent1 7 2 4 2 3" xfId="1984" xr:uid="{00000000-0005-0000-0000-0000B6070000}"/>
    <cellStyle name="20% - Accent1 7 2 4 3" xfId="1985" xr:uid="{00000000-0005-0000-0000-0000B7070000}"/>
    <cellStyle name="20% - Accent1 7 2 4 3 2" xfId="1986" xr:uid="{00000000-0005-0000-0000-0000B8070000}"/>
    <cellStyle name="20% - Accent1 7 2 4 4" xfId="1987" xr:uid="{00000000-0005-0000-0000-0000B9070000}"/>
    <cellStyle name="20% - Accent1 7 2 5" xfId="1988" xr:uid="{00000000-0005-0000-0000-0000BA070000}"/>
    <cellStyle name="20% - Accent1 7 2 5 2" xfId="1989" xr:uid="{00000000-0005-0000-0000-0000BB070000}"/>
    <cellStyle name="20% - Accent1 7 2 5 2 2" xfId="1990" xr:uid="{00000000-0005-0000-0000-0000BC070000}"/>
    <cellStyle name="20% - Accent1 7 2 5 3" xfId="1991" xr:uid="{00000000-0005-0000-0000-0000BD070000}"/>
    <cellStyle name="20% - Accent1 7 2 6" xfId="1992" xr:uid="{00000000-0005-0000-0000-0000BE070000}"/>
    <cellStyle name="20% - Accent1 7 2 6 2" xfId="1993" xr:uid="{00000000-0005-0000-0000-0000BF070000}"/>
    <cellStyle name="20% - Accent1 7 2 7" xfId="1994" xr:uid="{00000000-0005-0000-0000-0000C0070000}"/>
    <cellStyle name="20% - Accent1 7 2 7 2" xfId="1995" xr:uid="{00000000-0005-0000-0000-0000C1070000}"/>
    <cellStyle name="20% - Accent1 7 2 8" xfId="1996" xr:uid="{00000000-0005-0000-0000-0000C2070000}"/>
    <cellStyle name="20% - Accent1 7 3" xfId="1997" xr:uid="{00000000-0005-0000-0000-0000C3070000}"/>
    <cellStyle name="20% - Accent1 7 3 2" xfId="1998" xr:uid="{00000000-0005-0000-0000-0000C4070000}"/>
    <cellStyle name="20% - Accent1 7 3 2 2" xfId="1999" xr:uid="{00000000-0005-0000-0000-0000C5070000}"/>
    <cellStyle name="20% - Accent1 7 3 2 2 2" xfId="2000" xr:uid="{00000000-0005-0000-0000-0000C6070000}"/>
    <cellStyle name="20% - Accent1 7 3 2 2 2 2" xfId="2001" xr:uid="{00000000-0005-0000-0000-0000C7070000}"/>
    <cellStyle name="20% - Accent1 7 3 2 2 2 2 2" xfId="2002" xr:uid="{00000000-0005-0000-0000-0000C8070000}"/>
    <cellStyle name="20% - Accent1 7 3 2 2 2 3" xfId="2003" xr:uid="{00000000-0005-0000-0000-0000C9070000}"/>
    <cellStyle name="20% - Accent1 7 3 2 2 3" xfId="2004" xr:uid="{00000000-0005-0000-0000-0000CA070000}"/>
    <cellStyle name="20% - Accent1 7 3 2 2 3 2" xfId="2005" xr:uid="{00000000-0005-0000-0000-0000CB070000}"/>
    <cellStyle name="20% - Accent1 7 3 2 2 4" xfId="2006" xr:uid="{00000000-0005-0000-0000-0000CC070000}"/>
    <cellStyle name="20% - Accent1 7 3 2 3" xfId="2007" xr:uid="{00000000-0005-0000-0000-0000CD070000}"/>
    <cellStyle name="20% - Accent1 7 3 2 3 2" xfId="2008" xr:uid="{00000000-0005-0000-0000-0000CE070000}"/>
    <cellStyle name="20% - Accent1 7 3 2 3 2 2" xfId="2009" xr:uid="{00000000-0005-0000-0000-0000CF070000}"/>
    <cellStyle name="20% - Accent1 7 3 2 3 3" xfId="2010" xr:uid="{00000000-0005-0000-0000-0000D0070000}"/>
    <cellStyle name="20% - Accent1 7 3 2 4" xfId="2011" xr:uid="{00000000-0005-0000-0000-0000D1070000}"/>
    <cellStyle name="20% - Accent1 7 3 2 4 2" xfId="2012" xr:uid="{00000000-0005-0000-0000-0000D2070000}"/>
    <cellStyle name="20% - Accent1 7 3 2 5" xfId="2013" xr:uid="{00000000-0005-0000-0000-0000D3070000}"/>
    <cellStyle name="20% - Accent1 7 3 2 5 2" xfId="2014" xr:uid="{00000000-0005-0000-0000-0000D4070000}"/>
    <cellStyle name="20% - Accent1 7 3 2 6" xfId="2015" xr:uid="{00000000-0005-0000-0000-0000D5070000}"/>
    <cellStyle name="20% - Accent1 7 3 3" xfId="2016" xr:uid="{00000000-0005-0000-0000-0000D6070000}"/>
    <cellStyle name="20% - Accent1 7 3 3 2" xfId="2017" xr:uid="{00000000-0005-0000-0000-0000D7070000}"/>
    <cellStyle name="20% - Accent1 7 3 3 2 2" xfId="2018" xr:uid="{00000000-0005-0000-0000-0000D8070000}"/>
    <cellStyle name="20% - Accent1 7 3 3 2 2 2" xfId="2019" xr:uid="{00000000-0005-0000-0000-0000D9070000}"/>
    <cellStyle name="20% - Accent1 7 3 3 2 2 2 2" xfId="2020" xr:uid="{00000000-0005-0000-0000-0000DA070000}"/>
    <cellStyle name="20% - Accent1 7 3 3 2 2 3" xfId="2021" xr:uid="{00000000-0005-0000-0000-0000DB070000}"/>
    <cellStyle name="20% - Accent1 7 3 3 2 3" xfId="2022" xr:uid="{00000000-0005-0000-0000-0000DC070000}"/>
    <cellStyle name="20% - Accent1 7 3 3 2 3 2" xfId="2023" xr:uid="{00000000-0005-0000-0000-0000DD070000}"/>
    <cellStyle name="20% - Accent1 7 3 3 2 4" xfId="2024" xr:uid="{00000000-0005-0000-0000-0000DE070000}"/>
    <cellStyle name="20% - Accent1 7 3 3 3" xfId="2025" xr:uid="{00000000-0005-0000-0000-0000DF070000}"/>
    <cellStyle name="20% - Accent1 7 3 3 3 2" xfId="2026" xr:uid="{00000000-0005-0000-0000-0000E0070000}"/>
    <cellStyle name="20% - Accent1 7 3 3 3 2 2" xfId="2027" xr:uid="{00000000-0005-0000-0000-0000E1070000}"/>
    <cellStyle name="20% - Accent1 7 3 3 3 3" xfId="2028" xr:uid="{00000000-0005-0000-0000-0000E2070000}"/>
    <cellStyle name="20% - Accent1 7 3 3 4" xfId="2029" xr:uid="{00000000-0005-0000-0000-0000E3070000}"/>
    <cellStyle name="20% - Accent1 7 3 3 4 2" xfId="2030" xr:uid="{00000000-0005-0000-0000-0000E4070000}"/>
    <cellStyle name="20% - Accent1 7 3 3 5" xfId="2031" xr:uid="{00000000-0005-0000-0000-0000E5070000}"/>
    <cellStyle name="20% - Accent1 7 3 3 5 2" xfId="2032" xr:uid="{00000000-0005-0000-0000-0000E6070000}"/>
    <cellStyle name="20% - Accent1 7 3 3 6" xfId="2033" xr:uid="{00000000-0005-0000-0000-0000E7070000}"/>
    <cellStyle name="20% - Accent1 7 3 4" xfId="2034" xr:uid="{00000000-0005-0000-0000-0000E8070000}"/>
    <cellStyle name="20% - Accent1 7 3 4 2" xfId="2035" xr:uid="{00000000-0005-0000-0000-0000E9070000}"/>
    <cellStyle name="20% - Accent1 7 3 4 2 2" xfId="2036" xr:uid="{00000000-0005-0000-0000-0000EA070000}"/>
    <cellStyle name="20% - Accent1 7 3 4 2 2 2" xfId="2037" xr:uid="{00000000-0005-0000-0000-0000EB070000}"/>
    <cellStyle name="20% - Accent1 7 3 4 2 3" xfId="2038" xr:uid="{00000000-0005-0000-0000-0000EC070000}"/>
    <cellStyle name="20% - Accent1 7 3 4 3" xfId="2039" xr:uid="{00000000-0005-0000-0000-0000ED070000}"/>
    <cellStyle name="20% - Accent1 7 3 4 3 2" xfId="2040" xr:uid="{00000000-0005-0000-0000-0000EE070000}"/>
    <cellStyle name="20% - Accent1 7 3 4 4" xfId="2041" xr:uid="{00000000-0005-0000-0000-0000EF070000}"/>
    <cellStyle name="20% - Accent1 7 3 5" xfId="2042" xr:uid="{00000000-0005-0000-0000-0000F0070000}"/>
    <cellStyle name="20% - Accent1 7 3 5 2" xfId="2043" xr:uid="{00000000-0005-0000-0000-0000F1070000}"/>
    <cellStyle name="20% - Accent1 7 3 5 2 2" xfId="2044" xr:uid="{00000000-0005-0000-0000-0000F2070000}"/>
    <cellStyle name="20% - Accent1 7 3 5 3" xfId="2045" xr:uid="{00000000-0005-0000-0000-0000F3070000}"/>
    <cellStyle name="20% - Accent1 7 3 6" xfId="2046" xr:uid="{00000000-0005-0000-0000-0000F4070000}"/>
    <cellStyle name="20% - Accent1 7 3 6 2" xfId="2047" xr:uid="{00000000-0005-0000-0000-0000F5070000}"/>
    <cellStyle name="20% - Accent1 7 3 7" xfId="2048" xr:uid="{00000000-0005-0000-0000-0000F6070000}"/>
    <cellStyle name="20% - Accent1 7 3 7 2" xfId="2049" xr:uid="{00000000-0005-0000-0000-0000F7070000}"/>
    <cellStyle name="20% - Accent1 7 3 8" xfId="2050" xr:uid="{00000000-0005-0000-0000-0000F8070000}"/>
    <cellStyle name="20% - Accent1 7 4" xfId="2051" xr:uid="{00000000-0005-0000-0000-0000F9070000}"/>
    <cellStyle name="20% - Accent1 7 4 2" xfId="2052" xr:uid="{00000000-0005-0000-0000-0000FA070000}"/>
    <cellStyle name="20% - Accent1 7 4 2 2" xfId="2053" xr:uid="{00000000-0005-0000-0000-0000FB070000}"/>
    <cellStyle name="20% - Accent1 7 4 2 2 2" xfId="2054" xr:uid="{00000000-0005-0000-0000-0000FC070000}"/>
    <cellStyle name="20% - Accent1 7 4 2 2 2 2" xfId="2055" xr:uid="{00000000-0005-0000-0000-0000FD070000}"/>
    <cellStyle name="20% - Accent1 7 4 2 2 3" xfId="2056" xr:uid="{00000000-0005-0000-0000-0000FE070000}"/>
    <cellStyle name="20% - Accent1 7 4 2 3" xfId="2057" xr:uid="{00000000-0005-0000-0000-0000FF070000}"/>
    <cellStyle name="20% - Accent1 7 4 2 3 2" xfId="2058" xr:uid="{00000000-0005-0000-0000-000000080000}"/>
    <cellStyle name="20% - Accent1 7 4 2 4" xfId="2059" xr:uid="{00000000-0005-0000-0000-000001080000}"/>
    <cellStyle name="20% - Accent1 7 4 3" xfId="2060" xr:uid="{00000000-0005-0000-0000-000002080000}"/>
    <cellStyle name="20% - Accent1 7 4 3 2" xfId="2061" xr:uid="{00000000-0005-0000-0000-000003080000}"/>
    <cellStyle name="20% - Accent1 7 4 3 2 2" xfId="2062" xr:uid="{00000000-0005-0000-0000-000004080000}"/>
    <cellStyle name="20% - Accent1 7 4 3 3" xfId="2063" xr:uid="{00000000-0005-0000-0000-000005080000}"/>
    <cellStyle name="20% - Accent1 7 4 4" xfId="2064" xr:uid="{00000000-0005-0000-0000-000006080000}"/>
    <cellStyle name="20% - Accent1 7 4 4 2" xfId="2065" xr:uid="{00000000-0005-0000-0000-000007080000}"/>
    <cellStyle name="20% - Accent1 7 4 5" xfId="2066" xr:uid="{00000000-0005-0000-0000-000008080000}"/>
    <cellStyle name="20% - Accent1 7 4 5 2" xfId="2067" xr:uid="{00000000-0005-0000-0000-000009080000}"/>
    <cellStyle name="20% - Accent1 7 4 6" xfId="2068" xr:uid="{00000000-0005-0000-0000-00000A080000}"/>
    <cellStyle name="20% - Accent1 7 5" xfId="2069" xr:uid="{00000000-0005-0000-0000-00000B080000}"/>
    <cellStyle name="20% - Accent1 7 5 2" xfId="2070" xr:uid="{00000000-0005-0000-0000-00000C080000}"/>
    <cellStyle name="20% - Accent1 7 5 2 2" xfId="2071" xr:uid="{00000000-0005-0000-0000-00000D080000}"/>
    <cellStyle name="20% - Accent1 7 5 2 2 2" xfId="2072" xr:uid="{00000000-0005-0000-0000-00000E080000}"/>
    <cellStyle name="20% - Accent1 7 5 2 2 2 2" xfId="2073" xr:uid="{00000000-0005-0000-0000-00000F080000}"/>
    <cellStyle name="20% - Accent1 7 5 2 2 3" xfId="2074" xr:uid="{00000000-0005-0000-0000-000010080000}"/>
    <cellStyle name="20% - Accent1 7 5 2 3" xfId="2075" xr:uid="{00000000-0005-0000-0000-000011080000}"/>
    <cellStyle name="20% - Accent1 7 5 2 3 2" xfId="2076" xr:uid="{00000000-0005-0000-0000-000012080000}"/>
    <cellStyle name="20% - Accent1 7 5 2 4" xfId="2077" xr:uid="{00000000-0005-0000-0000-000013080000}"/>
    <cellStyle name="20% - Accent1 7 5 3" xfId="2078" xr:uid="{00000000-0005-0000-0000-000014080000}"/>
    <cellStyle name="20% - Accent1 7 5 3 2" xfId="2079" xr:uid="{00000000-0005-0000-0000-000015080000}"/>
    <cellStyle name="20% - Accent1 7 5 3 2 2" xfId="2080" xr:uid="{00000000-0005-0000-0000-000016080000}"/>
    <cellStyle name="20% - Accent1 7 5 3 3" xfId="2081" xr:uid="{00000000-0005-0000-0000-000017080000}"/>
    <cellStyle name="20% - Accent1 7 5 4" xfId="2082" xr:uid="{00000000-0005-0000-0000-000018080000}"/>
    <cellStyle name="20% - Accent1 7 5 4 2" xfId="2083" xr:uid="{00000000-0005-0000-0000-000019080000}"/>
    <cellStyle name="20% - Accent1 7 5 5" xfId="2084" xr:uid="{00000000-0005-0000-0000-00001A080000}"/>
    <cellStyle name="20% - Accent1 7 5 5 2" xfId="2085" xr:uid="{00000000-0005-0000-0000-00001B080000}"/>
    <cellStyle name="20% - Accent1 7 5 6" xfId="2086" xr:uid="{00000000-0005-0000-0000-00001C080000}"/>
    <cellStyle name="20% - Accent1 7 6" xfId="2087" xr:uid="{00000000-0005-0000-0000-00001D080000}"/>
    <cellStyle name="20% - Accent1 7 6 2" xfId="2088" xr:uid="{00000000-0005-0000-0000-00001E080000}"/>
    <cellStyle name="20% - Accent1 7 6 2 2" xfId="2089" xr:uid="{00000000-0005-0000-0000-00001F080000}"/>
    <cellStyle name="20% - Accent1 7 6 2 2 2" xfId="2090" xr:uid="{00000000-0005-0000-0000-000020080000}"/>
    <cellStyle name="20% - Accent1 7 6 2 2 2 2" xfId="2091" xr:uid="{00000000-0005-0000-0000-000021080000}"/>
    <cellStyle name="20% - Accent1 7 6 2 2 3" xfId="2092" xr:uid="{00000000-0005-0000-0000-000022080000}"/>
    <cellStyle name="20% - Accent1 7 6 2 3" xfId="2093" xr:uid="{00000000-0005-0000-0000-000023080000}"/>
    <cellStyle name="20% - Accent1 7 6 2 3 2" xfId="2094" xr:uid="{00000000-0005-0000-0000-000024080000}"/>
    <cellStyle name="20% - Accent1 7 6 2 4" xfId="2095" xr:uid="{00000000-0005-0000-0000-000025080000}"/>
    <cellStyle name="20% - Accent1 7 6 3" xfId="2096" xr:uid="{00000000-0005-0000-0000-000026080000}"/>
    <cellStyle name="20% - Accent1 7 6 3 2" xfId="2097" xr:uid="{00000000-0005-0000-0000-000027080000}"/>
    <cellStyle name="20% - Accent1 7 6 3 2 2" xfId="2098" xr:uid="{00000000-0005-0000-0000-000028080000}"/>
    <cellStyle name="20% - Accent1 7 6 3 3" xfId="2099" xr:uid="{00000000-0005-0000-0000-000029080000}"/>
    <cellStyle name="20% - Accent1 7 6 4" xfId="2100" xr:uid="{00000000-0005-0000-0000-00002A080000}"/>
    <cellStyle name="20% - Accent1 7 6 4 2" xfId="2101" xr:uid="{00000000-0005-0000-0000-00002B080000}"/>
    <cellStyle name="20% - Accent1 7 6 5" xfId="2102" xr:uid="{00000000-0005-0000-0000-00002C080000}"/>
    <cellStyle name="20% - Accent1 7 6 5 2" xfId="2103" xr:uid="{00000000-0005-0000-0000-00002D080000}"/>
    <cellStyle name="20% - Accent1 7 6 6" xfId="2104" xr:uid="{00000000-0005-0000-0000-00002E080000}"/>
    <cellStyle name="20% - Accent1 7 7" xfId="2105" xr:uid="{00000000-0005-0000-0000-00002F080000}"/>
    <cellStyle name="20% - Accent1 7 7 2" xfId="2106" xr:uid="{00000000-0005-0000-0000-000030080000}"/>
    <cellStyle name="20% - Accent1 7 7 2 2" xfId="2107" xr:uid="{00000000-0005-0000-0000-000031080000}"/>
    <cellStyle name="20% - Accent1 7 7 2 2 2" xfId="2108" xr:uid="{00000000-0005-0000-0000-000032080000}"/>
    <cellStyle name="20% - Accent1 7 7 2 3" xfId="2109" xr:uid="{00000000-0005-0000-0000-000033080000}"/>
    <cellStyle name="20% - Accent1 7 7 3" xfId="2110" xr:uid="{00000000-0005-0000-0000-000034080000}"/>
    <cellStyle name="20% - Accent1 7 7 3 2" xfId="2111" xr:uid="{00000000-0005-0000-0000-000035080000}"/>
    <cellStyle name="20% - Accent1 7 7 4" xfId="2112" xr:uid="{00000000-0005-0000-0000-000036080000}"/>
    <cellStyle name="20% - Accent1 7 8" xfId="2113" xr:uid="{00000000-0005-0000-0000-000037080000}"/>
    <cellStyle name="20% - Accent1 7 8 2" xfId="2114" xr:uid="{00000000-0005-0000-0000-000038080000}"/>
    <cellStyle name="20% - Accent1 7 8 2 2" xfId="2115" xr:uid="{00000000-0005-0000-0000-000039080000}"/>
    <cellStyle name="20% - Accent1 7 8 3" xfId="2116" xr:uid="{00000000-0005-0000-0000-00003A080000}"/>
    <cellStyle name="20% - Accent1 7 9" xfId="2117" xr:uid="{00000000-0005-0000-0000-00003B080000}"/>
    <cellStyle name="20% - Accent1 7 9 2" xfId="2118" xr:uid="{00000000-0005-0000-0000-00003C080000}"/>
    <cellStyle name="20% - Accent1 8" xfId="2119" xr:uid="{00000000-0005-0000-0000-00003D080000}"/>
    <cellStyle name="20% - Accent1 8 2" xfId="2120" xr:uid="{00000000-0005-0000-0000-00003E080000}"/>
    <cellStyle name="20% - Accent1 8 2 2" xfId="2121" xr:uid="{00000000-0005-0000-0000-00003F080000}"/>
    <cellStyle name="20% - Accent1 8 2 2 2" xfId="2122" xr:uid="{00000000-0005-0000-0000-000040080000}"/>
    <cellStyle name="20% - Accent1 8 2 2 2 2" xfId="2123" xr:uid="{00000000-0005-0000-0000-000041080000}"/>
    <cellStyle name="20% - Accent1 8 2 2 2 2 2" xfId="2124" xr:uid="{00000000-0005-0000-0000-000042080000}"/>
    <cellStyle name="20% - Accent1 8 2 2 2 3" xfId="2125" xr:uid="{00000000-0005-0000-0000-000043080000}"/>
    <cellStyle name="20% - Accent1 8 2 2 3" xfId="2126" xr:uid="{00000000-0005-0000-0000-000044080000}"/>
    <cellStyle name="20% - Accent1 8 2 2 3 2" xfId="2127" xr:uid="{00000000-0005-0000-0000-000045080000}"/>
    <cellStyle name="20% - Accent1 8 2 2 4" xfId="2128" xr:uid="{00000000-0005-0000-0000-000046080000}"/>
    <cellStyle name="20% - Accent1 8 2 3" xfId="2129" xr:uid="{00000000-0005-0000-0000-000047080000}"/>
    <cellStyle name="20% - Accent1 8 2 3 2" xfId="2130" xr:uid="{00000000-0005-0000-0000-000048080000}"/>
    <cellStyle name="20% - Accent1 8 2 3 2 2" xfId="2131" xr:uid="{00000000-0005-0000-0000-000049080000}"/>
    <cellStyle name="20% - Accent1 8 2 3 3" xfId="2132" xr:uid="{00000000-0005-0000-0000-00004A080000}"/>
    <cellStyle name="20% - Accent1 8 2 4" xfId="2133" xr:uid="{00000000-0005-0000-0000-00004B080000}"/>
    <cellStyle name="20% - Accent1 8 2 4 2" xfId="2134" xr:uid="{00000000-0005-0000-0000-00004C080000}"/>
    <cellStyle name="20% - Accent1 8 2 5" xfId="2135" xr:uid="{00000000-0005-0000-0000-00004D080000}"/>
    <cellStyle name="20% - Accent1 8 2 5 2" xfId="2136" xr:uid="{00000000-0005-0000-0000-00004E080000}"/>
    <cellStyle name="20% - Accent1 8 2 6" xfId="2137" xr:uid="{00000000-0005-0000-0000-00004F080000}"/>
    <cellStyle name="20% - Accent1 8 3" xfId="2138" xr:uid="{00000000-0005-0000-0000-000050080000}"/>
    <cellStyle name="20% - Accent1 8 3 2" xfId="2139" xr:uid="{00000000-0005-0000-0000-000051080000}"/>
    <cellStyle name="20% - Accent1 8 3 2 2" xfId="2140" xr:uid="{00000000-0005-0000-0000-000052080000}"/>
    <cellStyle name="20% - Accent1 8 3 2 2 2" xfId="2141" xr:uid="{00000000-0005-0000-0000-000053080000}"/>
    <cellStyle name="20% - Accent1 8 3 2 2 2 2" xfId="2142" xr:uid="{00000000-0005-0000-0000-000054080000}"/>
    <cellStyle name="20% - Accent1 8 3 2 2 3" xfId="2143" xr:uid="{00000000-0005-0000-0000-000055080000}"/>
    <cellStyle name="20% - Accent1 8 3 2 3" xfId="2144" xr:uid="{00000000-0005-0000-0000-000056080000}"/>
    <cellStyle name="20% - Accent1 8 3 2 3 2" xfId="2145" xr:uid="{00000000-0005-0000-0000-000057080000}"/>
    <cellStyle name="20% - Accent1 8 3 2 4" xfId="2146" xr:uid="{00000000-0005-0000-0000-000058080000}"/>
    <cellStyle name="20% - Accent1 8 3 3" xfId="2147" xr:uid="{00000000-0005-0000-0000-000059080000}"/>
    <cellStyle name="20% - Accent1 8 3 3 2" xfId="2148" xr:uid="{00000000-0005-0000-0000-00005A080000}"/>
    <cellStyle name="20% - Accent1 8 3 3 2 2" xfId="2149" xr:uid="{00000000-0005-0000-0000-00005B080000}"/>
    <cellStyle name="20% - Accent1 8 3 3 3" xfId="2150" xr:uid="{00000000-0005-0000-0000-00005C080000}"/>
    <cellStyle name="20% - Accent1 8 3 4" xfId="2151" xr:uid="{00000000-0005-0000-0000-00005D080000}"/>
    <cellStyle name="20% - Accent1 8 3 4 2" xfId="2152" xr:uid="{00000000-0005-0000-0000-00005E080000}"/>
    <cellStyle name="20% - Accent1 8 3 5" xfId="2153" xr:uid="{00000000-0005-0000-0000-00005F080000}"/>
    <cellStyle name="20% - Accent1 8 3 5 2" xfId="2154" xr:uid="{00000000-0005-0000-0000-000060080000}"/>
    <cellStyle name="20% - Accent1 8 3 6" xfId="2155" xr:uid="{00000000-0005-0000-0000-000061080000}"/>
    <cellStyle name="20% - Accent1 8 4" xfId="2156" xr:uid="{00000000-0005-0000-0000-000062080000}"/>
    <cellStyle name="20% - Accent1 8 4 2" xfId="2157" xr:uid="{00000000-0005-0000-0000-000063080000}"/>
    <cellStyle name="20% - Accent1 8 4 2 2" xfId="2158" xr:uid="{00000000-0005-0000-0000-000064080000}"/>
    <cellStyle name="20% - Accent1 8 4 2 2 2" xfId="2159" xr:uid="{00000000-0005-0000-0000-000065080000}"/>
    <cellStyle name="20% - Accent1 8 4 2 3" xfId="2160" xr:uid="{00000000-0005-0000-0000-000066080000}"/>
    <cellStyle name="20% - Accent1 8 4 3" xfId="2161" xr:uid="{00000000-0005-0000-0000-000067080000}"/>
    <cellStyle name="20% - Accent1 8 4 3 2" xfId="2162" xr:uid="{00000000-0005-0000-0000-000068080000}"/>
    <cellStyle name="20% - Accent1 8 4 4" xfId="2163" xr:uid="{00000000-0005-0000-0000-000069080000}"/>
    <cellStyle name="20% - Accent1 8 5" xfId="2164" xr:uid="{00000000-0005-0000-0000-00006A080000}"/>
    <cellStyle name="20% - Accent1 8 5 2" xfId="2165" xr:uid="{00000000-0005-0000-0000-00006B080000}"/>
    <cellStyle name="20% - Accent1 8 5 2 2" xfId="2166" xr:uid="{00000000-0005-0000-0000-00006C080000}"/>
    <cellStyle name="20% - Accent1 8 5 3" xfId="2167" xr:uid="{00000000-0005-0000-0000-00006D080000}"/>
    <cellStyle name="20% - Accent1 8 6" xfId="2168" xr:uid="{00000000-0005-0000-0000-00006E080000}"/>
    <cellStyle name="20% - Accent1 8 6 2" xfId="2169" xr:uid="{00000000-0005-0000-0000-00006F080000}"/>
    <cellStyle name="20% - Accent1 8 7" xfId="2170" xr:uid="{00000000-0005-0000-0000-000070080000}"/>
    <cellStyle name="20% - Accent1 8 7 2" xfId="2171" xr:uid="{00000000-0005-0000-0000-000071080000}"/>
    <cellStyle name="20% - Accent1 8 8" xfId="2172" xr:uid="{00000000-0005-0000-0000-000072080000}"/>
    <cellStyle name="20% - Accent1 9" xfId="2173" xr:uid="{00000000-0005-0000-0000-000073080000}"/>
    <cellStyle name="20% - Accent1 9 2" xfId="2174" xr:uid="{00000000-0005-0000-0000-000074080000}"/>
    <cellStyle name="20% - Accent1 9 2 2" xfId="2175" xr:uid="{00000000-0005-0000-0000-000075080000}"/>
    <cellStyle name="20% - Accent1 9 2 2 2" xfId="2176" xr:uid="{00000000-0005-0000-0000-000076080000}"/>
    <cellStyle name="20% - Accent1 9 2 2 2 2" xfId="2177" xr:uid="{00000000-0005-0000-0000-000077080000}"/>
    <cellStyle name="20% - Accent1 9 2 2 2 2 2" xfId="2178" xr:uid="{00000000-0005-0000-0000-000078080000}"/>
    <cellStyle name="20% - Accent1 9 2 2 2 3" xfId="2179" xr:uid="{00000000-0005-0000-0000-000079080000}"/>
    <cellStyle name="20% - Accent1 9 2 2 3" xfId="2180" xr:uid="{00000000-0005-0000-0000-00007A080000}"/>
    <cellStyle name="20% - Accent1 9 2 2 3 2" xfId="2181" xr:uid="{00000000-0005-0000-0000-00007B080000}"/>
    <cellStyle name="20% - Accent1 9 2 2 4" xfId="2182" xr:uid="{00000000-0005-0000-0000-00007C080000}"/>
    <cellStyle name="20% - Accent1 9 2 3" xfId="2183" xr:uid="{00000000-0005-0000-0000-00007D080000}"/>
    <cellStyle name="20% - Accent1 9 2 3 2" xfId="2184" xr:uid="{00000000-0005-0000-0000-00007E080000}"/>
    <cellStyle name="20% - Accent1 9 2 3 2 2" xfId="2185" xr:uid="{00000000-0005-0000-0000-00007F080000}"/>
    <cellStyle name="20% - Accent1 9 2 3 3" xfId="2186" xr:uid="{00000000-0005-0000-0000-000080080000}"/>
    <cellStyle name="20% - Accent1 9 2 4" xfId="2187" xr:uid="{00000000-0005-0000-0000-000081080000}"/>
    <cellStyle name="20% - Accent1 9 2 4 2" xfId="2188" xr:uid="{00000000-0005-0000-0000-000082080000}"/>
    <cellStyle name="20% - Accent1 9 2 5" xfId="2189" xr:uid="{00000000-0005-0000-0000-000083080000}"/>
    <cellStyle name="20% - Accent1 9 2 5 2" xfId="2190" xr:uid="{00000000-0005-0000-0000-000084080000}"/>
    <cellStyle name="20% - Accent1 9 2 6" xfId="2191" xr:uid="{00000000-0005-0000-0000-000085080000}"/>
    <cellStyle name="20% - Accent1 9 3" xfId="2192" xr:uid="{00000000-0005-0000-0000-000086080000}"/>
    <cellStyle name="20% - Accent1 9 3 2" xfId="2193" xr:uid="{00000000-0005-0000-0000-000087080000}"/>
    <cellStyle name="20% - Accent1 9 3 2 2" xfId="2194" xr:uid="{00000000-0005-0000-0000-000088080000}"/>
    <cellStyle name="20% - Accent1 9 3 2 2 2" xfId="2195" xr:uid="{00000000-0005-0000-0000-000089080000}"/>
    <cellStyle name="20% - Accent1 9 3 2 2 2 2" xfId="2196" xr:uid="{00000000-0005-0000-0000-00008A080000}"/>
    <cellStyle name="20% - Accent1 9 3 2 2 3" xfId="2197" xr:uid="{00000000-0005-0000-0000-00008B080000}"/>
    <cellStyle name="20% - Accent1 9 3 2 3" xfId="2198" xr:uid="{00000000-0005-0000-0000-00008C080000}"/>
    <cellStyle name="20% - Accent1 9 3 2 3 2" xfId="2199" xr:uid="{00000000-0005-0000-0000-00008D080000}"/>
    <cellStyle name="20% - Accent1 9 3 2 4" xfId="2200" xr:uid="{00000000-0005-0000-0000-00008E080000}"/>
    <cellStyle name="20% - Accent1 9 3 3" xfId="2201" xr:uid="{00000000-0005-0000-0000-00008F080000}"/>
    <cellStyle name="20% - Accent1 9 3 3 2" xfId="2202" xr:uid="{00000000-0005-0000-0000-000090080000}"/>
    <cellStyle name="20% - Accent1 9 3 3 2 2" xfId="2203" xr:uid="{00000000-0005-0000-0000-000091080000}"/>
    <cellStyle name="20% - Accent1 9 3 3 3" xfId="2204" xr:uid="{00000000-0005-0000-0000-000092080000}"/>
    <cellStyle name="20% - Accent1 9 3 4" xfId="2205" xr:uid="{00000000-0005-0000-0000-000093080000}"/>
    <cellStyle name="20% - Accent1 9 3 4 2" xfId="2206" xr:uid="{00000000-0005-0000-0000-000094080000}"/>
    <cellStyle name="20% - Accent1 9 3 5" xfId="2207" xr:uid="{00000000-0005-0000-0000-000095080000}"/>
    <cellStyle name="20% - Accent1 9 3 5 2" xfId="2208" xr:uid="{00000000-0005-0000-0000-000096080000}"/>
    <cellStyle name="20% - Accent1 9 3 6" xfId="2209" xr:uid="{00000000-0005-0000-0000-000097080000}"/>
    <cellStyle name="20% - Accent1 9 4" xfId="2210" xr:uid="{00000000-0005-0000-0000-000098080000}"/>
    <cellStyle name="20% - Accent1 9 4 2" xfId="2211" xr:uid="{00000000-0005-0000-0000-000099080000}"/>
    <cellStyle name="20% - Accent1 9 4 2 2" xfId="2212" xr:uid="{00000000-0005-0000-0000-00009A080000}"/>
    <cellStyle name="20% - Accent1 9 4 2 2 2" xfId="2213" xr:uid="{00000000-0005-0000-0000-00009B080000}"/>
    <cellStyle name="20% - Accent1 9 4 2 3" xfId="2214" xr:uid="{00000000-0005-0000-0000-00009C080000}"/>
    <cellStyle name="20% - Accent1 9 4 3" xfId="2215" xr:uid="{00000000-0005-0000-0000-00009D080000}"/>
    <cellStyle name="20% - Accent1 9 4 3 2" xfId="2216" xr:uid="{00000000-0005-0000-0000-00009E080000}"/>
    <cellStyle name="20% - Accent1 9 4 4" xfId="2217" xr:uid="{00000000-0005-0000-0000-00009F080000}"/>
    <cellStyle name="20% - Accent1 9 5" xfId="2218" xr:uid="{00000000-0005-0000-0000-0000A0080000}"/>
    <cellStyle name="20% - Accent1 9 5 2" xfId="2219" xr:uid="{00000000-0005-0000-0000-0000A1080000}"/>
    <cellStyle name="20% - Accent1 9 5 2 2" xfId="2220" xr:uid="{00000000-0005-0000-0000-0000A2080000}"/>
    <cellStyle name="20% - Accent1 9 5 3" xfId="2221" xr:uid="{00000000-0005-0000-0000-0000A3080000}"/>
    <cellStyle name="20% - Accent1 9 6" xfId="2222" xr:uid="{00000000-0005-0000-0000-0000A4080000}"/>
    <cellStyle name="20% - Accent1 9 6 2" xfId="2223" xr:uid="{00000000-0005-0000-0000-0000A5080000}"/>
    <cellStyle name="20% - Accent1 9 7" xfId="2224" xr:uid="{00000000-0005-0000-0000-0000A6080000}"/>
    <cellStyle name="20% - Accent1 9 7 2" xfId="2225" xr:uid="{00000000-0005-0000-0000-0000A7080000}"/>
    <cellStyle name="20% - Accent1 9 8" xfId="2226" xr:uid="{00000000-0005-0000-0000-0000A8080000}"/>
    <cellStyle name="20% - Accent2 10" xfId="2227" xr:uid="{00000000-0005-0000-0000-0000A9080000}"/>
    <cellStyle name="20% - Accent2 10 2" xfId="2228" xr:uid="{00000000-0005-0000-0000-0000AA080000}"/>
    <cellStyle name="20% - Accent2 10 2 2" xfId="2229" xr:uid="{00000000-0005-0000-0000-0000AB080000}"/>
    <cellStyle name="20% - Accent2 10 2 2 2" xfId="2230" xr:uid="{00000000-0005-0000-0000-0000AC080000}"/>
    <cellStyle name="20% - Accent2 10 2 2 2 2" xfId="2231" xr:uid="{00000000-0005-0000-0000-0000AD080000}"/>
    <cellStyle name="20% - Accent2 10 2 2 3" xfId="2232" xr:uid="{00000000-0005-0000-0000-0000AE080000}"/>
    <cellStyle name="20% - Accent2 10 2 3" xfId="2233" xr:uid="{00000000-0005-0000-0000-0000AF080000}"/>
    <cellStyle name="20% - Accent2 10 2 3 2" xfId="2234" xr:uid="{00000000-0005-0000-0000-0000B0080000}"/>
    <cellStyle name="20% - Accent2 10 2 4" xfId="2235" xr:uid="{00000000-0005-0000-0000-0000B1080000}"/>
    <cellStyle name="20% - Accent2 10 3" xfId="2236" xr:uid="{00000000-0005-0000-0000-0000B2080000}"/>
    <cellStyle name="20% - Accent2 10 3 2" xfId="2237" xr:uid="{00000000-0005-0000-0000-0000B3080000}"/>
    <cellStyle name="20% - Accent2 10 3 2 2" xfId="2238" xr:uid="{00000000-0005-0000-0000-0000B4080000}"/>
    <cellStyle name="20% - Accent2 10 3 3" xfId="2239" xr:uid="{00000000-0005-0000-0000-0000B5080000}"/>
    <cellStyle name="20% - Accent2 10 4" xfId="2240" xr:uid="{00000000-0005-0000-0000-0000B6080000}"/>
    <cellStyle name="20% - Accent2 10 4 2" xfId="2241" xr:uid="{00000000-0005-0000-0000-0000B7080000}"/>
    <cellStyle name="20% - Accent2 10 5" xfId="2242" xr:uid="{00000000-0005-0000-0000-0000B8080000}"/>
    <cellStyle name="20% - Accent2 10 5 2" xfId="2243" xr:uid="{00000000-0005-0000-0000-0000B9080000}"/>
    <cellStyle name="20% - Accent2 10 6" xfId="2244" xr:uid="{00000000-0005-0000-0000-0000BA080000}"/>
    <cellStyle name="20% - Accent2 11" xfId="2245" xr:uid="{00000000-0005-0000-0000-0000BB080000}"/>
    <cellStyle name="20% - Accent2 11 2" xfId="2246" xr:uid="{00000000-0005-0000-0000-0000BC080000}"/>
    <cellStyle name="20% - Accent2 11 2 2" xfId="2247" xr:uid="{00000000-0005-0000-0000-0000BD080000}"/>
    <cellStyle name="20% - Accent2 11 2 2 2" xfId="2248" xr:uid="{00000000-0005-0000-0000-0000BE080000}"/>
    <cellStyle name="20% - Accent2 11 2 2 2 2" xfId="2249" xr:uid="{00000000-0005-0000-0000-0000BF080000}"/>
    <cellStyle name="20% - Accent2 11 2 2 3" xfId="2250" xr:uid="{00000000-0005-0000-0000-0000C0080000}"/>
    <cellStyle name="20% - Accent2 11 2 3" xfId="2251" xr:uid="{00000000-0005-0000-0000-0000C1080000}"/>
    <cellStyle name="20% - Accent2 11 2 3 2" xfId="2252" xr:uid="{00000000-0005-0000-0000-0000C2080000}"/>
    <cellStyle name="20% - Accent2 11 2 4" xfId="2253" xr:uid="{00000000-0005-0000-0000-0000C3080000}"/>
    <cellStyle name="20% - Accent2 11 3" xfId="2254" xr:uid="{00000000-0005-0000-0000-0000C4080000}"/>
    <cellStyle name="20% - Accent2 11 3 2" xfId="2255" xr:uid="{00000000-0005-0000-0000-0000C5080000}"/>
    <cellStyle name="20% - Accent2 11 3 2 2" xfId="2256" xr:uid="{00000000-0005-0000-0000-0000C6080000}"/>
    <cellStyle name="20% - Accent2 11 3 3" xfId="2257" xr:uid="{00000000-0005-0000-0000-0000C7080000}"/>
    <cellStyle name="20% - Accent2 11 4" xfId="2258" xr:uid="{00000000-0005-0000-0000-0000C8080000}"/>
    <cellStyle name="20% - Accent2 11 4 2" xfId="2259" xr:uid="{00000000-0005-0000-0000-0000C9080000}"/>
    <cellStyle name="20% - Accent2 11 5" xfId="2260" xr:uid="{00000000-0005-0000-0000-0000CA080000}"/>
    <cellStyle name="20% - Accent2 11 5 2" xfId="2261" xr:uid="{00000000-0005-0000-0000-0000CB080000}"/>
    <cellStyle name="20% - Accent2 11 6" xfId="2262" xr:uid="{00000000-0005-0000-0000-0000CC080000}"/>
    <cellStyle name="20% - Accent2 12" xfId="2263" xr:uid="{00000000-0005-0000-0000-0000CD080000}"/>
    <cellStyle name="20% - Accent2 12 2" xfId="2264" xr:uid="{00000000-0005-0000-0000-0000CE080000}"/>
    <cellStyle name="20% - Accent2 12 2 2" xfId="2265" xr:uid="{00000000-0005-0000-0000-0000CF080000}"/>
    <cellStyle name="20% - Accent2 12 2 2 2" xfId="2266" xr:uid="{00000000-0005-0000-0000-0000D0080000}"/>
    <cellStyle name="20% - Accent2 12 2 2 2 2" xfId="2267" xr:uid="{00000000-0005-0000-0000-0000D1080000}"/>
    <cellStyle name="20% - Accent2 12 2 2 3" xfId="2268" xr:uid="{00000000-0005-0000-0000-0000D2080000}"/>
    <cellStyle name="20% - Accent2 12 2 3" xfId="2269" xr:uid="{00000000-0005-0000-0000-0000D3080000}"/>
    <cellStyle name="20% - Accent2 12 2 3 2" xfId="2270" xr:uid="{00000000-0005-0000-0000-0000D4080000}"/>
    <cellStyle name="20% - Accent2 12 2 4" xfId="2271" xr:uid="{00000000-0005-0000-0000-0000D5080000}"/>
    <cellStyle name="20% - Accent2 12 3" xfId="2272" xr:uid="{00000000-0005-0000-0000-0000D6080000}"/>
    <cellStyle name="20% - Accent2 12 3 2" xfId="2273" xr:uid="{00000000-0005-0000-0000-0000D7080000}"/>
    <cellStyle name="20% - Accent2 12 3 2 2" xfId="2274" xr:uid="{00000000-0005-0000-0000-0000D8080000}"/>
    <cellStyle name="20% - Accent2 12 3 3" xfId="2275" xr:uid="{00000000-0005-0000-0000-0000D9080000}"/>
    <cellStyle name="20% - Accent2 12 4" xfId="2276" xr:uid="{00000000-0005-0000-0000-0000DA080000}"/>
    <cellStyle name="20% - Accent2 12 4 2" xfId="2277" xr:uid="{00000000-0005-0000-0000-0000DB080000}"/>
    <cellStyle name="20% - Accent2 12 5" xfId="2278" xr:uid="{00000000-0005-0000-0000-0000DC080000}"/>
    <cellStyle name="20% - Accent2 12 5 2" xfId="2279" xr:uid="{00000000-0005-0000-0000-0000DD080000}"/>
    <cellStyle name="20% - Accent2 12 6" xfId="2280" xr:uid="{00000000-0005-0000-0000-0000DE080000}"/>
    <cellStyle name="20% - Accent2 13" xfId="2281" xr:uid="{00000000-0005-0000-0000-0000DF080000}"/>
    <cellStyle name="20% - Accent2 13 2" xfId="2282" xr:uid="{00000000-0005-0000-0000-0000E0080000}"/>
    <cellStyle name="20% - Accent2 13 2 2" xfId="2283" xr:uid="{00000000-0005-0000-0000-0000E1080000}"/>
    <cellStyle name="20% - Accent2 13 2 2 2" xfId="2284" xr:uid="{00000000-0005-0000-0000-0000E2080000}"/>
    <cellStyle name="20% - Accent2 13 2 2 2 2" xfId="2285" xr:uid="{00000000-0005-0000-0000-0000E3080000}"/>
    <cellStyle name="20% - Accent2 13 2 2 3" xfId="2286" xr:uid="{00000000-0005-0000-0000-0000E4080000}"/>
    <cellStyle name="20% - Accent2 13 2 3" xfId="2287" xr:uid="{00000000-0005-0000-0000-0000E5080000}"/>
    <cellStyle name="20% - Accent2 13 2 3 2" xfId="2288" xr:uid="{00000000-0005-0000-0000-0000E6080000}"/>
    <cellStyle name="20% - Accent2 13 2 4" xfId="2289" xr:uid="{00000000-0005-0000-0000-0000E7080000}"/>
    <cellStyle name="20% - Accent2 13 3" xfId="2290" xr:uid="{00000000-0005-0000-0000-0000E8080000}"/>
    <cellStyle name="20% - Accent2 13 3 2" xfId="2291" xr:uid="{00000000-0005-0000-0000-0000E9080000}"/>
    <cellStyle name="20% - Accent2 13 3 2 2" xfId="2292" xr:uid="{00000000-0005-0000-0000-0000EA080000}"/>
    <cellStyle name="20% - Accent2 13 3 3" xfId="2293" xr:uid="{00000000-0005-0000-0000-0000EB080000}"/>
    <cellStyle name="20% - Accent2 13 4" xfId="2294" xr:uid="{00000000-0005-0000-0000-0000EC080000}"/>
    <cellStyle name="20% - Accent2 13 4 2" xfId="2295" xr:uid="{00000000-0005-0000-0000-0000ED080000}"/>
    <cellStyle name="20% - Accent2 13 5" xfId="2296" xr:uid="{00000000-0005-0000-0000-0000EE080000}"/>
    <cellStyle name="20% - Accent2 13 5 2" xfId="2297" xr:uid="{00000000-0005-0000-0000-0000EF080000}"/>
    <cellStyle name="20% - Accent2 13 6" xfId="2298" xr:uid="{00000000-0005-0000-0000-0000F0080000}"/>
    <cellStyle name="20% - Accent2 14" xfId="2299" xr:uid="{00000000-0005-0000-0000-0000F1080000}"/>
    <cellStyle name="20% - Accent2 14 2" xfId="2300" xr:uid="{00000000-0005-0000-0000-0000F2080000}"/>
    <cellStyle name="20% - Accent2 14 2 2" xfId="2301" xr:uid="{00000000-0005-0000-0000-0000F3080000}"/>
    <cellStyle name="20% - Accent2 14 2 2 2" xfId="2302" xr:uid="{00000000-0005-0000-0000-0000F4080000}"/>
    <cellStyle name="20% - Accent2 14 2 3" xfId="2303" xr:uid="{00000000-0005-0000-0000-0000F5080000}"/>
    <cellStyle name="20% - Accent2 14 3" xfId="2304" xr:uid="{00000000-0005-0000-0000-0000F6080000}"/>
    <cellStyle name="20% - Accent2 14 3 2" xfId="2305" xr:uid="{00000000-0005-0000-0000-0000F7080000}"/>
    <cellStyle name="20% - Accent2 14 4" xfId="2306" xr:uid="{00000000-0005-0000-0000-0000F8080000}"/>
    <cellStyle name="20% - Accent2 15" xfId="2307" xr:uid="{00000000-0005-0000-0000-0000F9080000}"/>
    <cellStyle name="20% - Accent2 15 2" xfId="2308" xr:uid="{00000000-0005-0000-0000-0000FA080000}"/>
    <cellStyle name="20% - Accent2 15 2 2" xfId="2309" xr:uid="{00000000-0005-0000-0000-0000FB080000}"/>
    <cellStyle name="20% - Accent2 15 3" xfId="2310" xr:uid="{00000000-0005-0000-0000-0000FC080000}"/>
    <cellStyle name="20% - Accent2 16" xfId="2311" xr:uid="{00000000-0005-0000-0000-0000FD080000}"/>
    <cellStyle name="20% - Accent2 16 2" xfId="2312" xr:uid="{00000000-0005-0000-0000-0000FE080000}"/>
    <cellStyle name="20% - Accent2 17" xfId="2313" xr:uid="{00000000-0005-0000-0000-0000FF080000}"/>
    <cellStyle name="20% - Accent2 17 2" xfId="2314" xr:uid="{00000000-0005-0000-0000-000000090000}"/>
    <cellStyle name="20% - Accent2 18" xfId="2315" xr:uid="{00000000-0005-0000-0000-000001090000}"/>
    <cellStyle name="20% - Accent2 2" xfId="2316" xr:uid="{00000000-0005-0000-0000-000002090000}"/>
    <cellStyle name="20% - Accent2 2 2" xfId="2317" xr:uid="{00000000-0005-0000-0000-000003090000}"/>
    <cellStyle name="20% - Accent2 3" xfId="2318" xr:uid="{00000000-0005-0000-0000-000004090000}"/>
    <cellStyle name="20% - Accent2 3 10" xfId="2319" xr:uid="{00000000-0005-0000-0000-000005090000}"/>
    <cellStyle name="20% - Accent2 3 10 2" xfId="2320" xr:uid="{00000000-0005-0000-0000-000006090000}"/>
    <cellStyle name="20% - Accent2 3 10 2 2" xfId="2321" xr:uid="{00000000-0005-0000-0000-000007090000}"/>
    <cellStyle name="20% - Accent2 3 10 2 2 2" xfId="2322" xr:uid="{00000000-0005-0000-0000-000008090000}"/>
    <cellStyle name="20% - Accent2 3 10 2 2 2 2" xfId="2323" xr:uid="{00000000-0005-0000-0000-000009090000}"/>
    <cellStyle name="20% - Accent2 3 10 2 2 3" xfId="2324" xr:uid="{00000000-0005-0000-0000-00000A090000}"/>
    <cellStyle name="20% - Accent2 3 10 2 3" xfId="2325" xr:uid="{00000000-0005-0000-0000-00000B090000}"/>
    <cellStyle name="20% - Accent2 3 10 2 3 2" xfId="2326" xr:uid="{00000000-0005-0000-0000-00000C090000}"/>
    <cellStyle name="20% - Accent2 3 10 2 4" xfId="2327" xr:uid="{00000000-0005-0000-0000-00000D090000}"/>
    <cellStyle name="20% - Accent2 3 10 3" xfId="2328" xr:uid="{00000000-0005-0000-0000-00000E090000}"/>
    <cellStyle name="20% - Accent2 3 10 3 2" xfId="2329" xr:uid="{00000000-0005-0000-0000-00000F090000}"/>
    <cellStyle name="20% - Accent2 3 10 3 2 2" xfId="2330" xr:uid="{00000000-0005-0000-0000-000010090000}"/>
    <cellStyle name="20% - Accent2 3 10 3 3" xfId="2331" xr:uid="{00000000-0005-0000-0000-000011090000}"/>
    <cellStyle name="20% - Accent2 3 10 4" xfId="2332" xr:uid="{00000000-0005-0000-0000-000012090000}"/>
    <cellStyle name="20% - Accent2 3 10 4 2" xfId="2333" xr:uid="{00000000-0005-0000-0000-000013090000}"/>
    <cellStyle name="20% - Accent2 3 10 5" xfId="2334" xr:uid="{00000000-0005-0000-0000-000014090000}"/>
    <cellStyle name="20% - Accent2 3 10 5 2" xfId="2335" xr:uid="{00000000-0005-0000-0000-000015090000}"/>
    <cellStyle name="20% - Accent2 3 10 6" xfId="2336" xr:uid="{00000000-0005-0000-0000-000016090000}"/>
    <cellStyle name="20% - Accent2 3 11" xfId="2337" xr:uid="{00000000-0005-0000-0000-000017090000}"/>
    <cellStyle name="20% - Accent2 3 11 2" xfId="2338" xr:uid="{00000000-0005-0000-0000-000018090000}"/>
    <cellStyle name="20% - Accent2 3 11 2 2" xfId="2339" xr:uid="{00000000-0005-0000-0000-000019090000}"/>
    <cellStyle name="20% - Accent2 3 11 2 2 2" xfId="2340" xr:uid="{00000000-0005-0000-0000-00001A090000}"/>
    <cellStyle name="20% - Accent2 3 11 2 2 2 2" xfId="2341" xr:uid="{00000000-0005-0000-0000-00001B090000}"/>
    <cellStyle name="20% - Accent2 3 11 2 2 3" xfId="2342" xr:uid="{00000000-0005-0000-0000-00001C090000}"/>
    <cellStyle name="20% - Accent2 3 11 2 3" xfId="2343" xr:uid="{00000000-0005-0000-0000-00001D090000}"/>
    <cellStyle name="20% - Accent2 3 11 2 3 2" xfId="2344" xr:uid="{00000000-0005-0000-0000-00001E090000}"/>
    <cellStyle name="20% - Accent2 3 11 2 4" xfId="2345" xr:uid="{00000000-0005-0000-0000-00001F090000}"/>
    <cellStyle name="20% - Accent2 3 11 3" xfId="2346" xr:uid="{00000000-0005-0000-0000-000020090000}"/>
    <cellStyle name="20% - Accent2 3 11 3 2" xfId="2347" xr:uid="{00000000-0005-0000-0000-000021090000}"/>
    <cellStyle name="20% - Accent2 3 11 3 2 2" xfId="2348" xr:uid="{00000000-0005-0000-0000-000022090000}"/>
    <cellStyle name="20% - Accent2 3 11 3 3" xfId="2349" xr:uid="{00000000-0005-0000-0000-000023090000}"/>
    <cellStyle name="20% - Accent2 3 11 4" xfId="2350" xr:uid="{00000000-0005-0000-0000-000024090000}"/>
    <cellStyle name="20% - Accent2 3 11 4 2" xfId="2351" xr:uid="{00000000-0005-0000-0000-000025090000}"/>
    <cellStyle name="20% - Accent2 3 11 5" xfId="2352" xr:uid="{00000000-0005-0000-0000-000026090000}"/>
    <cellStyle name="20% - Accent2 3 11 5 2" xfId="2353" xr:uid="{00000000-0005-0000-0000-000027090000}"/>
    <cellStyle name="20% - Accent2 3 11 6" xfId="2354" xr:uid="{00000000-0005-0000-0000-000028090000}"/>
    <cellStyle name="20% - Accent2 3 12" xfId="2355" xr:uid="{00000000-0005-0000-0000-000029090000}"/>
    <cellStyle name="20% - Accent2 3 12 2" xfId="2356" xr:uid="{00000000-0005-0000-0000-00002A090000}"/>
    <cellStyle name="20% - Accent2 3 12 2 2" xfId="2357" xr:uid="{00000000-0005-0000-0000-00002B090000}"/>
    <cellStyle name="20% - Accent2 3 12 2 2 2" xfId="2358" xr:uid="{00000000-0005-0000-0000-00002C090000}"/>
    <cellStyle name="20% - Accent2 3 12 2 3" xfId="2359" xr:uid="{00000000-0005-0000-0000-00002D090000}"/>
    <cellStyle name="20% - Accent2 3 12 3" xfId="2360" xr:uid="{00000000-0005-0000-0000-00002E090000}"/>
    <cellStyle name="20% - Accent2 3 12 3 2" xfId="2361" xr:uid="{00000000-0005-0000-0000-00002F090000}"/>
    <cellStyle name="20% - Accent2 3 12 4" xfId="2362" xr:uid="{00000000-0005-0000-0000-000030090000}"/>
    <cellStyle name="20% - Accent2 3 13" xfId="2363" xr:uid="{00000000-0005-0000-0000-000031090000}"/>
    <cellStyle name="20% - Accent2 3 13 2" xfId="2364" xr:uid="{00000000-0005-0000-0000-000032090000}"/>
    <cellStyle name="20% - Accent2 3 13 2 2" xfId="2365" xr:uid="{00000000-0005-0000-0000-000033090000}"/>
    <cellStyle name="20% - Accent2 3 13 3" xfId="2366" xr:uid="{00000000-0005-0000-0000-000034090000}"/>
    <cellStyle name="20% - Accent2 3 13 4" xfId="2367" xr:uid="{00000000-0005-0000-0000-000035090000}"/>
    <cellStyle name="20% - Accent2 3 14" xfId="2368" xr:uid="{00000000-0005-0000-0000-000036090000}"/>
    <cellStyle name="20% - Accent2 3 14 2" xfId="2369" xr:uid="{00000000-0005-0000-0000-000037090000}"/>
    <cellStyle name="20% - Accent2 3 15" xfId="2370" xr:uid="{00000000-0005-0000-0000-000038090000}"/>
    <cellStyle name="20% - Accent2 3 15 2" xfId="2371" xr:uid="{00000000-0005-0000-0000-000039090000}"/>
    <cellStyle name="20% - Accent2 3 16" xfId="2372" xr:uid="{00000000-0005-0000-0000-00003A090000}"/>
    <cellStyle name="20% - Accent2 3 2" xfId="2373" xr:uid="{00000000-0005-0000-0000-00003B090000}"/>
    <cellStyle name="20% - Accent2 3 2 10" xfId="2374" xr:uid="{00000000-0005-0000-0000-00003C090000}"/>
    <cellStyle name="20% - Accent2 3 2 10 2" xfId="2375" xr:uid="{00000000-0005-0000-0000-00003D090000}"/>
    <cellStyle name="20% - Accent2 3 2 10 2 2" xfId="2376" xr:uid="{00000000-0005-0000-0000-00003E090000}"/>
    <cellStyle name="20% - Accent2 3 2 10 2 2 2" xfId="2377" xr:uid="{00000000-0005-0000-0000-00003F090000}"/>
    <cellStyle name="20% - Accent2 3 2 10 2 2 2 2" xfId="2378" xr:uid="{00000000-0005-0000-0000-000040090000}"/>
    <cellStyle name="20% - Accent2 3 2 10 2 2 3" xfId="2379" xr:uid="{00000000-0005-0000-0000-000041090000}"/>
    <cellStyle name="20% - Accent2 3 2 10 2 3" xfId="2380" xr:uid="{00000000-0005-0000-0000-000042090000}"/>
    <cellStyle name="20% - Accent2 3 2 10 2 3 2" xfId="2381" xr:uid="{00000000-0005-0000-0000-000043090000}"/>
    <cellStyle name="20% - Accent2 3 2 10 2 4" xfId="2382" xr:uid="{00000000-0005-0000-0000-000044090000}"/>
    <cellStyle name="20% - Accent2 3 2 10 3" xfId="2383" xr:uid="{00000000-0005-0000-0000-000045090000}"/>
    <cellStyle name="20% - Accent2 3 2 10 3 2" xfId="2384" xr:uid="{00000000-0005-0000-0000-000046090000}"/>
    <cellStyle name="20% - Accent2 3 2 10 3 2 2" xfId="2385" xr:uid="{00000000-0005-0000-0000-000047090000}"/>
    <cellStyle name="20% - Accent2 3 2 10 3 3" xfId="2386" xr:uid="{00000000-0005-0000-0000-000048090000}"/>
    <cellStyle name="20% - Accent2 3 2 10 4" xfId="2387" xr:uid="{00000000-0005-0000-0000-000049090000}"/>
    <cellStyle name="20% - Accent2 3 2 10 4 2" xfId="2388" xr:uid="{00000000-0005-0000-0000-00004A090000}"/>
    <cellStyle name="20% - Accent2 3 2 10 5" xfId="2389" xr:uid="{00000000-0005-0000-0000-00004B090000}"/>
    <cellStyle name="20% - Accent2 3 2 10 5 2" xfId="2390" xr:uid="{00000000-0005-0000-0000-00004C090000}"/>
    <cellStyle name="20% - Accent2 3 2 10 6" xfId="2391" xr:uid="{00000000-0005-0000-0000-00004D090000}"/>
    <cellStyle name="20% - Accent2 3 2 11" xfId="2392" xr:uid="{00000000-0005-0000-0000-00004E090000}"/>
    <cellStyle name="20% - Accent2 3 2 11 2" xfId="2393" xr:uid="{00000000-0005-0000-0000-00004F090000}"/>
    <cellStyle name="20% - Accent2 3 2 11 2 2" xfId="2394" xr:uid="{00000000-0005-0000-0000-000050090000}"/>
    <cellStyle name="20% - Accent2 3 2 11 2 2 2" xfId="2395" xr:uid="{00000000-0005-0000-0000-000051090000}"/>
    <cellStyle name="20% - Accent2 3 2 11 2 3" xfId="2396" xr:uid="{00000000-0005-0000-0000-000052090000}"/>
    <cellStyle name="20% - Accent2 3 2 11 3" xfId="2397" xr:uid="{00000000-0005-0000-0000-000053090000}"/>
    <cellStyle name="20% - Accent2 3 2 11 3 2" xfId="2398" xr:uid="{00000000-0005-0000-0000-000054090000}"/>
    <cellStyle name="20% - Accent2 3 2 11 4" xfId="2399" xr:uid="{00000000-0005-0000-0000-000055090000}"/>
    <cellStyle name="20% - Accent2 3 2 12" xfId="2400" xr:uid="{00000000-0005-0000-0000-000056090000}"/>
    <cellStyle name="20% - Accent2 3 2 12 2" xfId="2401" xr:uid="{00000000-0005-0000-0000-000057090000}"/>
    <cellStyle name="20% - Accent2 3 2 12 2 2" xfId="2402" xr:uid="{00000000-0005-0000-0000-000058090000}"/>
    <cellStyle name="20% - Accent2 3 2 12 3" xfId="2403" xr:uid="{00000000-0005-0000-0000-000059090000}"/>
    <cellStyle name="20% - Accent2 3 2 13" xfId="2404" xr:uid="{00000000-0005-0000-0000-00005A090000}"/>
    <cellStyle name="20% - Accent2 3 2 13 2" xfId="2405" xr:uid="{00000000-0005-0000-0000-00005B090000}"/>
    <cellStyle name="20% - Accent2 3 2 14" xfId="2406" xr:uid="{00000000-0005-0000-0000-00005C090000}"/>
    <cellStyle name="20% - Accent2 3 2 14 2" xfId="2407" xr:uid="{00000000-0005-0000-0000-00005D090000}"/>
    <cellStyle name="20% - Accent2 3 2 15" xfId="2408" xr:uid="{00000000-0005-0000-0000-00005E090000}"/>
    <cellStyle name="20% - Accent2 3 2 2" xfId="2409" xr:uid="{00000000-0005-0000-0000-00005F090000}"/>
    <cellStyle name="20% - Accent2 3 2 2 10" xfId="2410" xr:uid="{00000000-0005-0000-0000-000060090000}"/>
    <cellStyle name="20% - Accent2 3 2 2 10 2" xfId="2411" xr:uid="{00000000-0005-0000-0000-000061090000}"/>
    <cellStyle name="20% - Accent2 3 2 2 11" xfId="2412" xr:uid="{00000000-0005-0000-0000-000062090000}"/>
    <cellStyle name="20% - Accent2 3 2 2 2" xfId="2413" xr:uid="{00000000-0005-0000-0000-000063090000}"/>
    <cellStyle name="20% - Accent2 3 2 2 2 2" xfId="2414" xr:uid="{00000000-0005-0000-0000-000064090000}"/>
    <cellStyle name="20% - Accent2 3 2 2 2 2 2" xfId="2415" xr:uid="{00000000-0005-0000-0000-000065090000}"/>
    <cellStyle name="20% - Accent2 3 2 2 2 2 2 2" xfId="2416" xr:uid="{00000000-0005-0000-0000-000066090000}"/>
    <cellStyle name="20% - Accent2 3 2 2 2 2 2 2 2" xfId="2417" xr:uid="{00000000-0005-0000-0000-000067090000}"/>
    <cellStyle name="20% - Accent2 3 2 2 2 2 2 2 2 2" xfId="2418" xr:uid="{00000000-0005-0000-0000-000068090000}"/>
    <cellStyle name="20% - Accent2 3 2 2 2 2 2 2 3" xfId="2419" xr:uid="{00000000-0005-0000-0000-000069090000}"/>
    <cellStyle name="20% - Accent2 3 2 2 2 2 2 3" xfId="2420" xr:uid="{00000000-0005-0000-0000-00006A090000}"/>
    <cellStyle name="20% - Accent2 3 2 2 2 2 2 3 2" xfId="2421" xr:uid="{00000000-0005-0000-0000-00006B090000}"/>
    <cellStyle name="20% - Accent2 3 2 2 2 2 2 4" xfId="2422" xr:uid="{00000000-0005-0000-0000-00006C090000}"/>
    <cellStyle name="20% - Accent2 3 2 2 2 2 3" xfId="2423" xr:uid="{00000000-0005-0000-0000-00006D090000}"/>
    <cellStyle name="20% - Accent2 3 2 2 2 2 3 2" xfId="2424" xr:uid="{00000000-0005-0000-0000-00006E090000}"/>
    <cellStyle name="20% - Accent2 3 2 2 2 2 3 2 2" xfId="2425" xr:uid="{00000000-0005-0000-0000-00006F090000}"/>
    <cellStyle name="20% - Accent2 3 2 2 2 2 3 3" xfId="2426" xr:uid="{00000000-0005-0000-0000-000070090000}"/>
    <cellStyle name="20% - Accent2 3 2 2 2 2 4" xfId="2427" xr:uid="{00000000-0005-0000-0000-000071090000}"/>
    <cellStyle name="20% - Accent2 3 2 2 2 2 4 2" xfId="2428" xr:uid="{00000000-0005-0000-0000-000072090000}"/>
    <cellStyle name="20% - Accent2 3 2 2 2 2 5" xfId="2429" xr:uid="{00000000-0005-0000-0000-000073090000}"/>
    <cellStyle name="20% - Accent2 3 2 2 2 2 5 2" xfId="2430" xr:uid="{00000000-0005-0000-0000-000074090000}"/>
    <cellStyle name="20% - Accent2 3 2 2 2 2 6" xfId="2431" xr:uid="{00000000-0005-0000-0000-000075090000}"/>
    <cellStyle name="20% - Accent2 3 2 2 2 3" xfId="2432" xr:uid="{00000000-0005-0000-0000-000076090000}"/>
    <cellStyle name="20% - Accent2 3 2 2 2 3 2" xfId="2433" xr:uid="{00000000-0005-0000-0000-000077090000}"/>
    <cellStyle name="20% - Accent2 3 2 2 2 3 2 2" xfId="2434" xr:uid="{00000000-0005-0000-0000-000078090000}"/>
    <cellStyle name="20% - Accent2 3 2 2 2 3 2 2 2" xfId="2435" xr:uid="{00000000-0005-0000-0000-000079090000}"/>
    <cellStyle name="20% - Accent2 3 2 2 2 3 2 2 2 2" xfId="2436" xr:uid="{00000000-0005-0000-0000-00007A090000}"/>
    <cellStyle name="20% - Accent2 3 2 2 2 3 2 2 3" xfId="2437" xr:uid="{00000000-0005-0000-0000-00007B090000}"/>
    <cellStyle name="20% - Accent2 3 2 2 2 3 2 3" xfId="2438" xr:uid="{00000000-0005-0000-0000-00007C090000}"/>
    <cellStyle name="20% - Accent2 3 2 2 2 3 2 3 2" xfId="2439" xr:uid="{00000000-0005-0000-0000-00007D090000}"/>
    <cellStyle name="20% - Accent2 3 2 2 2 3 2 4" xfId="2440" xr:uid="{00000000-0005-0000-0000-00007E090000}"/>
    <cellStyle name="20% - Accent2 3 2 2 2 3 3" xfId="2441" xr:uid="{00000000-0005-0000-0000-00007F090000}"/>
    <cellStyle name="20% - Accent2 3 2 2 2 3 3 2" xfId="2442" xr:uid="{00000000-0005-0000-0000-000080090000}"/>
    <cellStyle name="20% - Accent2 3 2 2 2 3 3 2 2" xfId="2443" xr:uid="{00000000-0005-0000-0000-000081090000}"/>
    <cellStyle name="20% - Accent2 3 2 2 2 3 3 3" xfId="2444" xr:uid="{00000000-0005-0000-0000-000082090000}"/>
    <cellStyle name="20% - Accent2 3 2 2 2 3 4" xfId="2445" xr:uid="{00000000-0005-0000-0000-000083090000}"/>
    <cellStyle name="20% - Accent2 3 2 2 2 3 4 2" xfId="2446" xr:uid="{00000000-0005-0000-0000-000084090000}"/>
    <cellStyle name="20% - Accent2 3 2 2 2 3 5" xfId="2447" xr:uid="{00000000-0005-0000-0000-000085090000}"/>
    <cellStyle name="20% - Accent2 3 2 2 2 3 5 2" xfId="2448" xr:uid="{00000000-0005-0000-0000-000086090000}"/>
    <cellStyle name="20% - Accent2 3 2 2 2 3 6" xfId="2449" xr:uid="{00000000-0005-0000-0000-000087090000}"/>
    <cellStyle name="20% - Accent2 3 2 2 2 4" xfId="2450" xr:uid="{00000000-0005-0000-0000-000088090000}"/>
    <cellStyle name="20% - Accent2 3 2 2 2 4 2" xfId="2451" xr:uid="{00000000-0005-0000-0000-000089090000}"/>
    <cellStyle name="20% - Accent2 3 2 2 2 4 2 2" xfId="2452" xr:uid="{00000000-0005-0000-0000-00008A090000}"/>
    <cellStyle name="20% - Accent2 3 2 2 2 4 2 2 2" xfId="2453" xr:uid="{00000000-0005-0000-0000-00008B090000}"/>
    <cellStyle name="20% - Accent2 3 2 2 2 4 2 3" xfId="2454" xr:uid="{00000000-0005-0000-0000-00008C090000}"/>
    <cellStyle name="20% - Accent2 3 2 2 2 4 3" xfId="2455" xr:uid="{00000000-0005-0000-0000-00008D090000}"/>
    <cellStyle name="20% - Accent2 3 2 2 2 4 3 2" xfId="2456" xr:uid="{00000000-0005-0000-0000-00008E090000}"/>
    <cellStyle name="20% - Accent2 3 2 2 2 4 4" xfId="2457" xr:uid="{00000000-0005-0000-0000-00008F090000}"/>
    <cellStyle name="20% - Accent2 3 2 2 2 5" xfId="2458" xr:uid="{00000000-0005-0000-0000-000090090000}"/>
    <cellStyle name="20% - Accent2 3 2 2 2 5 2" xfId="2459" xr:uid="{00000000-0005-0000-0000-000091090000}"/>
    <cellStyle name="20% - Accent2 3 2 2 2 5 2 2" xfId="2460" xr:uid="{00000000-0005-0000-0000-000092090000}"/>
    <cellStyle name="20% - Accent2 3 2 2 2 5 3" xfId="2461" xr:uid="{00000000-0005-0000-0000-000093090000}"/>
    <cellStyle name="20% - Accent2 3 2 2 2 6" xfId="2462" xr:uid="{00000000-0005-0000-0000-000094090000}"/>
    <cellStyle name="20% - Accent2 3 2 2 2 6 2" xfId="2463" xr:uid="{00000000-0005-0000-0000-000095090000}"/>
    <cellStyle name="20% - Accent2 3 2 2 2 7" xfId="2464" xr:uid="{00000000-0005-0000-0000-000096090000}"/>
    <cellStyle name="20% - Accent2 3 2 2 2 7 2" xfId="2465" xr:uid="{00000000-0005-0000-0000-000097090000}"/>
    <cellStyle name="20% - Accent2 3 2 2 2 8" xfId="2466" xr:uid="{00000000-0005-0000-0000-000098090000}"/>
    <cellStyle name="20% - Accent2 3 2 2 3" xfId="2467" xr:uid="{00000000-0005-0000-0000-000099090000}"/>
    <cellStyle name="20% - Accent2 3 2 2 3 2" xfId="2468" xr:uid="{00000000-0005-0000-0000-00009A090000}"/>
    <cellStyle name="20% - Accent2 3 2 2 3 2 2" xfId="2469" xr:uid="{00000000-0005-0000-0000-00009B090000}"/>
    <cellStyle name="20% - Accent2 3 2 2 3 2 2 2" xfId="2470" xr:uid="{00000000-0005-0000-0000-00009C090000}"/>
    <cellStyle name="20% - Accent2 3 2 2 3 2 2 2 2" xfId="2471" xr:uid="{00000000-0005-0000-0000-00009D090000}"/>
    <cellStyle name="20% - Accent2 3 2 2 3 2 2 2 2 2" xfId="2472" xr:uid="{00000000-0005-0000-0000-00009E090000}"/>
    <cellStyle name="20% - Accent2 3 2 2 3 2 2 2 3" xfId="2473" xr:uid="{00000000-0005-0000-0000-00009F090000}"/>
    <cellStyle name="20% - Accent2 3 2 2 3 2 2 3" xfId="2474" xr:uid="{00000000-0005-0000-0000-0000A0090000}"/>
    <cellStyle name="20% - Accent2 3 2 2 3 2 2 3 2" xfId="2475" xr:uid="{00000000-0005-0000-0000-0000A1090000}"/>
    <cellStyle name="20% - Accent2 3 2 2 3 2 2 4" xfId="2476" xr:uid="{00000000-0005-0000-0000-0000A2090000}"/>
    <cellStyle name="20% - Accent2 3 2 2 3 2 3" xfId="2477" xr:uid="{00000000-0005-0000-0000-0000A3090000}"/>
    <cellStyle name="20% - Accent2 3 2 2 3 2 3 2" xfId="2478" xr:uid="{00000000-0005-0000-0000-0000A4090000}"/>
    <cellStyle name="20% - Accent2 3 2 2 3 2 3 2 2" xfId="2479" xr:uid="{00000000-0005-0000-0000-0000A5090000}"/>
    <cellStyle name="20% - Accent2 3 2 2 3 2 3 3" xfId="2480" xr:uid="{00000000-0005-0000-0000-0000A6090000}"/>
    <cellStyle name="20% - Accent2 3 2 2 3 2 4" xfId="2481" xr:uid="{00000000-0005-0000-0000-0000A7090000}"/>
    <cellStyle name="20% - Accent2 3 2 2 3 2 4 2" xfId="2482" xr:uid="{00000000-0005-0000-0000-0000A8090000}"/>
    <cellStyle name="20% - Accent2 3 2 2 3 2 5" xfId="2483" xr:uid="{00000000-0005-0000-0000-0000A9090000}"/>
    <cellStyle name="20% - Accent2 3 2 2 3 2 5 2" xfId="2484" xr:uid="{00000000-0005-0000-0000-0000AA090000}"/>
    <cellStyle name="20% - Accent2 3 2 2 3 2 6" xfId="2485" xr:uid="{00000000-0005-0000-0000-0000AB090000}"/>
    <cellStyle name="20% - Accent2 3 2 2 3 3" xfId="2486" xr:uid="{00000000-0005-0000-0000-0000AC090000}"/>
    <cellStyle name="20% - Accent2 3 2 2 3 3 2" xfId="2487" xr:uid="{00000000-0005-0000-0000-0000AD090000}"/>
    <cellStyle name="20% - Accent2 3 2 2 3 3 2 2" xfId="2488" xr:uid="{00000000-0005-0000-0000-0000AE090000}"/>
    <cellStyle name="20% - Accent2 3 2 2 3 3 2 2 2" xfId="2489" xr:uid="{00000000-0005-0000-0000-0000AF090000}"/>
    <cellStyle name="20% - Accent2 3 2 2 3 3 2 2 2 2" xfId="2490" xr:uid="{00000000-0005-0000-0000-0000B0090000}"/>
    <cellStyle name="20% - Accent2 3 2 2 3 3 2 2 3" xfId="2491" xr:uid="{00000000-0005-0000-0000-0000B1090000}"/>
    <cellStyle name="20% - Accent2 3 2 2 3 3 2 3" xfId="2492" xr:uid="{00000000-0005-0000-0000-0000B2090000}"/>
    <cellStyle name="20% - Accent2 3 2 2 3 3 2 3 2" xfId="2493" xr:uid="{00000000-0005-0000-0000-0000B3090000}"/>
    <cellStyle name="20% - Accent2 3 2 2 3 3 2 4" xfId="2494" xr:uid="{00000000-0005-0000-0000-0000B4090000}"/>
    <cellStyle name="20% - Accent2 3 2 2 3 3 3" xfId="2495" xr:uid="{00000000-0005-0000-0000-0000B5090000}"/>
    <cellStyle name="20% - Accent2 3 2 2 3 3 3 2" xfId="2496" xr:uid="{00000000-0005-0000-0000-0000B6090000}"/>
    <cellStyle name="20% - Accent2 3 2 2 3 3 3 2 2" xfId="2497" xr:uid="{00000000-0005-0000-0000-0000B7090000}"/>
    <cellStyle name="20% - Accent2 3 2 2 3 3 3 3" xfId="2498" xr:uid="{00000000-0005-0000-0000-0000B8090000}"/>
    <cellStyle name="20% - Accent2 3 2 2 3 3 4" xfId="2499" xr:uid="{00000000-0005-0000-0000-0000B9090000}"/>
    <cellStyle name="20% - Accent2 3 2 2 3 3 4 2" xfId="2500" xr:uid="{00000000-0005-0000-0000-0000BA090000}"/>
    <cellStyle name="20% - Accent2 3 2 2 3 3 5" xfId="2501" xr:uid="{00000000-0005-0000-0000-0000BB090000}"/>
    <cellStyle name="20% - Accent2 3 2 2 3 3 5 2" xfId="2502" xr:uid="{00000000-0005-0000-0000-0000BC090000}"/>
    <cellStyle name="20% - Accent2 3 2 2 3 3 6" xfId="2503" xr:uid="{00000000-0005-0000-0000-0000BD090000}"/>
    <cellStyle name="20% - Accent2 3 2 2 3 4" xfId="2504" xr:uid="{00000000-0005-0000-0000-0000BE090000}"/>
    <cellStyle name="20% - Accent2 3 2 2 3 4 2" xfId="2505" xr:uid="{00000000-0005-0000-0000-0000BF090000}"/>
    <cellStyle name="20% - Accent2 3 2 2 3 4 2 2" xfId="2506" xr:uid="{00000000-0005-0000-0000-0000C0090000}"/>
    <cellStyle name="20% - Accent2 3 2 2 3 4 2 2 2" xfId="2507" xr:uid="{00000000-0005-0000-0000-0000C1090000}"/>
    <cellStyle name="20% - Accent2 3 2 2 3 4 2 3" xfId="2508" xr:uid="{00000000-0005-0000-0000-0000C2090000}"/>
    <cellStyle name="20% - Accent2 3 2 2 3 4 3" xfId="2509" xr:uid="{00000000-0005-0000-0000-0000C3090000}"/>
    <cellStyle name="20% - Accent2 3 2 2 3 4 3 2" xfId="2510" xr:uid="{00000000-0005-0000-0000-0000C4090000}"/>
    <cellStyle name="20% - Accent2 3 2 2 3 4 4" xfId="2511" xr:uid="{00000000-0005-0000-0000-0000C5090000}"/>
    <cellStyle name="20% - Accent2 3 2 2 3 5" xfId="2512" xr:uid="{00000000-0005-0000-0000-0000C6090000}"/>
    <cellStyle name="20% - Accent2 3 2 2 3 5 2" xfId="2513" xr:uid="{00000000-0005-0000-0000-0000C7090000}"/>
    <cellStyle name="20% - Accent2 3 2 2 3 5 2 2" xfId="2514" xr:uid="{00000000-0005-0000-0000-0000C8090000}"/>
    <cellStyle name="20% - Accent2 3 2 2 3 5 3" xfId="2515" xr:uid="{00000000-0005-0000-0000-0000C9090000}"/>
    <cellStyle name="20% - Accent2 3 2 2 3 6" xfId="2516" xr:uid="{00000000-0005-0000-0000-0000CA090000}"/>
    <cellStyle name="20% - Accent2 3 2 2 3 6 2" xfId="2517" xr:uid="{00000000-0005-0000-0000-0000CB090000}"/>
    <cellStyle name="20% - Accent2 3 2 2 3 7" xfId="2518" xr:uid="{00000000-0005-0000-0000-0000CC090000}"/>
    <cellStyle name="20% - Accent2 3 2 2 3 7 2" xfId="2519" xr:uid="{00000000-0005-0000-0000-0000CD090000}"/>
    <cellStyle name="20% - Accent2 3 2 2 3 8" xfId="2520" xr:uid="{00000000-0005-0000-0000-0000CE090000}"/>
    <cellStyle name="20% - Accent2 3 2 2 4" xfId="2521" xr:uid="{00000000-0005-0000-0000-0000CF090000}"/>
    <cellStyle name="20% - Accent2 3 2 2 4 2" xfId="2522" xr:uid="{00000000-0005-0000-0000-0000D0090000}"/>
    <cellStyle name="20% - Accent2 3 2 2 4 2 2" xfId="2523" xr:uid="{00000000-0005-0000-0000-0000D1090000}"/>
    <cellStyle name="20% - Accent2 3 2 2 4 2 2 2" xfId="2524" xr:uid="{00000000-0005-0000-0000-0000D2090000}"/>
    <cellStyle name="20% - Accent2 3 2 2 4 2 2 2 2" xfId="2525" xr:uid="{00000000-0005-0000-0000-0000D3090000}"/>
    <cellStyle name="20% - Accent2 3 2 2 4 2 2 3" xfId="2526" xr:uid="{00000000-0005-0000-0000-0000D4090000}"/>
    <cellStyle name="20% - Accent2 3 2 2 4 2 3" xfId="2527" xr:uid="{00000000-0005-0000-0000-0000D5090000}"/>
    <cellStyle name="20% - Accent2 3 2 2 4 2 3 2" xfId="2528" xr:uid="{00000000-0005-0000-0000-0000D6090000}"/>
    <cellStyle name="20% - Accent2 3 2 2 4 2 4" xfId="2529" xr:uid="{00000000-0005-0000-0000-0000D7090000}"/>
    <cellStyle name="20% - Accent2 3 2 2 4 3" xfId="2530" xr:uid="{00000000-0005-0000-0000-0000D8090000}"/>
    <cellStyle name="20% - Accent2 3 2 2 4 3 2" xfId="2531" xr:uid="{00000000-0005-0000-0000-0000D9090000}"/>
    <cellStyle name="20% - Accent2 3 2 2 4 3 2 2" xfId="2532" xr:uid="{00000000-0005-0000-0000-0000DA090000}"/>
    <cellStyle name="20% - Accent2 3 2 2 4 3 3" xfId="2533" xr:uid="{00000000-0005-0000-0000-0000DB090000}"/>
    <cellStyle name="20% - Accent2 3 2 2 4 4" xfId="2534" xr:uid="{00000000-0005-0000-0000-0000DC090000}"/>
    <cellStyle name="20% - Accent2 3 2 2 4 4 2" xfId="2535" xr:uid="{00000000-0005-0000-0000-0000DD090000}"/>
    <cellStyle name="20% - Accent2 3 2 2 4 5" xfId="2536" xr:uid="{00000000-0005-0000-0000-0000DE090000}"/>
    <cellStyle name="20% - Accent2 3 2 2 4 5 2" xfId="2537" xr:uid="{00000000-0005-0000-0000-0000DF090000}"/>
    <cellStyle name="20% - Accent2 3 2 2 4 6" xfId="2538" xr:uid="{00000000-0005-0000-0000-0000E0090000}"/>
    <cellStyle name="20% - Accent2 3 2 2 5" xfId="2539" xr:uid="{00000000-0005-0000-0000-0000E1090000}"/>
    <cellStyle name="20% - Accent2 3 2 2 5 2" xfId="2540" xr:uid="{00000000-0005-0000-0000-0000E2090000}"/>
    <cellStyle name="20% - Accent2 3 2 2 5 2 2" xfId="2541" xr:uid="{00000000-0005-0000-0000-0000E3090000}"/>
    <cellStyle name="20% - Accent2 3 2 2 5 2 2 2" xfId="2542" xr:uid="{00000000-0005-0000-0000-0000E4090000}"/>
    <cellStyle name="20% - Accent2 3 2 2 5 2 2 2 2" xfId="2543" xr:uid="{00000000-0005-0000-0000-0000E5090000}"/>
    <cellStyle name="20% - Accent2 3 2 2 5 2 2 3" xfId="2544" xr:uid="{00000000-0005-0000-0000-0000E6090000}"/>
    <cellStyle name="20% - Accent2 3 2 2 5 2 3" xfId="2545" xr:uid="{00000000-0005-0000-0000-0000E7090000}"/>
    <cellStyle name="20% - Accent2 3 2 2 5 2 3 2" xfId="2546" xr:uid="{00000000-0005-0000-0000-0000E8090000}"/>
    <cellStyle name="20% - Accent2 3 2 2 5 2 4" xfId="2547" xr:uid="{00000000-0005-0000-0000-0000E9090000}"/>
    <cellStyle name="20% - Accent2 3 2 2 5 3" xfId="2548" xr:uid="{00000000-0005-0000-0000-0000EA090000}"/>
    <cellStyle name="20% - Accent2 3 2 2 5 3 2" xfId="2549" xr:uid="{00000000-0005-0000-0000-0000EB090000}"/>
    <cellStyle name="20% - Accent2 3 2 2 5 3 2 2" xfId="2550" xr:uid="{00000000-0005-0000-0000-0000EC090000}"/>
    <cellStyle name="20% - Accent2 3 2 2 5 3 3" xfId="2551" xr:uid="{00000000-0005-0000-0000-0000ED090000}"/>
    <cellStyle name="20% - Accent2 3 2 2 5 4" xfId="2552" xr:uid="{00000000-0005-0000-0000-0000EE090000}"/>
    <cellStyle name="20% - Accent2 3 2 2 5 4 2" xfId="2553" xr:uid="{00000000-0005-0000-0000-0000EF090000}"/>
    <cellStyle name="20% - Accent2 3 2 2 5 5" xfId="2554" xr:uid="{00000000-0005-0000-0000-0000F0090000}"/>
    <cellStyle name="20% - Accent2 3 2 2 5 5 2" xfId="2555" xr:uid="{00000000-0005-0000-0000-0000F1090000}"/>
    <cellStyle name="20% - Accent2 3 2 2 5 6" xfId="2556" xr:uid="{00000000-0005-0000-0000-0000F2090000}"/>
    <cellStyle name="20% - Accent2 3 2 2 6" xfId="2557" xr:uid="{00000000-0005-0000-0000-0000F3090000}"/>
    <cellStyle name="20% - Accent2 3 2 2 6 2" xfId="2558" xr:uid="{00000000-0005-0000-0000-0000F4090000}"/>
    <cellStyle name="20% - Accent2 3 2 2 6 2 2" xfId="2559" xr:uid="{00000000-0005-0000-0000-0000F5090000}"/>
    <cellStyle name="20% - Accent2 3 2 2 6 2 2 2" xfId="2560" xr:uid="{00000000-0005-0000-0000-0000F6090000}"/>
    <cellStyle name="20% - Accent2 3 2 2 6 2 2 2 2" xfId="2561" xr:uid="{00000000-0005-0000-0000-0000F7090000}"/>
    <cellStyle name="20% - Accent2 3 2 2 6 2 2 3" xfId="2562" xr:uid="{00000000-0005-0000-0000-0000F8090000}"/>
    <cellStyle name="20% - Accent2 3 2 2 6 2 3" xfId="2563" xr:uid="{00000000-0005-0000-0000-0000F9090000}"/>
    <cellStyle name="20% - Accent2 3 2 2 6 2 3 2" xfId="2564" xr:uid="{00000000-0005-0000-0000-0000FA090000}"/>
    <cellStyle name="20% - Accent2 3 2 2 6 2 4" xfId="2565" xr:uid="{00000000-0005-0000-0000-0000FB090000}"/>
    <cellStyle name="20% - Accent2 3 2 2 6 3" xfId="2566" xr:uid="{00000000-0005-0000-0000-0000FC090000}"/>
    <cellStyle name="20% - Accent2 3 2 2 6 3 2" xfId="2567" xr:uid="{00000000-0005-0000-0000-0000FD090000}"/>
    <cellStyle name="20% - Accent2 3 2 2 6 3 2 2" xfId="2568" xr:uid="{00000000-0005-0000-0000-0000FE090000}"/>
    <cellStyle name="20% - Accent2 3 2 2 6 3 3" xfId="2569" xr:uid="{00000000-0005-0000-0000-0000FF090000}"/>
    <cellStyle name="20% - Accent2 3 2 2 6 4" xfId="2570" xr:uid="{00000000-0005-0000-0000-0000000A0000}"/>
    <cellStyle name="20% - Accent2 3 2 2 6 4 2" xfId="2571" xr:uid="{00000000-0005-0000-0000-0000010A0000}"/>
    <cellStyle name="20% - Accent2 3 2 2 6 5" xfId="2572" xr:uid="{00000000-0005-0000-0000-0000020A0000}"/>
    <cellStyle name="20% - Accent2 3 2 2 6 5 2" xfId="2573" xr:uid="{00000000-0005-0000-0000-0000030A0000}"/>
    <cellStyle name="20% - Accent2 3 2 2 6 6" xfId="2574" xr:uid="{00000000-0005-0000-0000-0000040A0000}"/>
    <cellStyle name="20% - Accent2 3 2 2 7" xfId="2575" xr:uid="{00000000-0005-0000-0000-0000050A0000}"/>
    <cellStyle name="20% - Accent2 3 2 2 7 2" xfId="2576" xr:uid="{00000000-0005-0000-0000-0000060A0000}"/>
    <cellStyle name="20% - Accent2 3 2 2 7 2 2" xfId="2577" xr:uid="{00000000-0005-0000-0000-0000070A0000}"/>
    <cellStyle name="20% - Accent2 3 2 2 7 2 2 2" xfId="2578" xr:uid="{00000000-0005-0000-0000-0000080A0000}"/>
    <cellStyle name="20% - Accent2 3 2 2 7 2 3" xfId="2579" xr:uid="{00000000-0005-0000-0000-0000090A0000}"/>
    <cellStyle name="20% - Accent2 3 2 2 7 3" xfId="2580" xr:uid="{00000000-0005-0000-0000-00000A0A0000}"/>
    <cellStyle name="20% - Accent2 3 2 2 7 3 2" xfId="2581" xr:uid="{00000000-0005-0000-0000-00000B0A0000}"/>
    <cellStyle name="20% - Accent2 3 2 2 7 4" xfId="2582" xr:uid="{00000000-0005-0000-0000-00000C0A0000}"/>
    <cellStyle name="20% - Accent2 3 2 2 8" xfId="2583" xr:uid="{00000000-0005-0000-0000-00000D0A0000}"/>
    <cellStyle name="20% - Accent2 3 2 2 8 2" xfId="2584" xr:uid="{00000000-0005-0000-0000-00000E0A0000}"/>
    <cellStyle name="20% - Accent2 3 2 2 8 2 2" xfId="2585" xr:uid="{00000000-0005-0000-0000-00000F0A0000}"/>
    <cellStyle name="20% - Accent2 3 2 2 8 3" xfId="2586" xr:uid="{00000000-0005-0000-0000-0000100A0000}"/>
    <cellStyle name="20% - Accent2 3 2 2 9" xfId="2587" xr:uid="{00000000-0005-0000-0000-0000110A0000}"/>
    <cellStyle name="20% - Accent2 3 2 2 9 2" xfId="2588" xr:uid="{00000000-0005-0000-0000-0000120A0000}"/>
    <cellStyle name="20% - Accent2 3 2 3" xfId="2589" xr:uid="{00000000-0005-0000-0000-0000130A0000}"/>
    <cellStyle name="20% - Accent2 3 2 3 10" xfId="2590" xr:uid="{00000000-0005-0000-0000-0000140A0000}"/>
    <cellStyle name="20% - Accent2 3 2 3 10 2" xfId="2591" xr:uid="{00000000-0005-0000-0000-0000150A0000}"/>
    <cellStyle name="20% - Accent2 3 2 3 11" xfId="2592" xr:uid="{00000000-0005-0000-0000-0000160A0000}"/>
    <cellStyle name="20% - Accent2 3 2 3 2" xfId="2593" xr:uid="{00000000-0005-0000-0000-0000170A0000}"/>
    <cellStyle name="20% - Accent2 3 2 3 2 2" xfId="2594" xr:uid="{00000000-0005-0000-0000-0000180A0000}"/>
    <cellStyle name="20% - Accent2 3 2 3 2 2 2" xfId="2595" xr:uid="{00000000-0005-0000-0000-0000190A0000}"/>
    <cellStyle name="20% - Accent2 3 2 3 2 2 2 2" xfId="2596" xr:uid="{00000000-0005-0000-0000-00001A0A0000}"/>
    <cellStyle name="20% - Accent2 3 2 3 2 2 2 2 2" xfId="2597" xr:uid="{00000000-0005-0000-0000-00001B0A0000}"/>
    <cellStyle name="20% - Accent2 3 2 3 2 2 2 2 2 2" xfId="2598" xr:uid="{00000000-0005-0000-0000-00001C0A0000}"/>
    <cellStyle name="20% - Accent2 3 2 3 2 2 2 2 3" xfId="2599" xr:uid="{00000000-0005-0000-0000-00001D0A0000}"/>
    <cellStyle name="20% - Accent2 3 2 3 2 2 2 3" xfId="2600" xr:uid="{00000000-0005-0000-0000-00001E0A0000}"/>
    <cellStyle name="20% - Accent2 3 2 3 2 2 2 3 2" xfId="2601" xr:uid="{00000000-0005-0000-0000-00001F0A0000}"/>
    <cellStyle name="20% - Accent2 3 2 3 2 2 2 4" xfId="2602" xr:uid="{00000000-0005-0000-0000-0000200A0000}"/>
    <cellStyle name="20% - Accent2 3 2 3 2 2 3" xfId="2603" xr:uid="{00000000-0005-0000-0000-0000210A0000}"/>
    <cellStyle name="20% - Accent2 3 2 3 2 2 3 2" xfId="2604" xr:uid="{00000000-0005-0000-0000-0000220A0000}"/>
    <cellStyle name="20% - Accent2 3 2 3 2 2 3 2 2" xfId="2605" xr:uid="{00000000-0005-0000-0000-0000230A0000}"/>
    <cellStyle name="20% - Accent2 3 2 3 2 2 3 3" xfId="2606" xr:uid="{00000000-0005-0000-0000-0000240A0000}"/>
    <cellStyle name="20% - Accent2 3 2 3 2 2 4" xfId="2607" xr:uid="{00000000-0005-0000-0000-0000250A0000}"/>
    <cellStyle name="20% - Accent2 3 2 3 2 2 4 2" xfId="2608" xr:uid="{00000000-0005-0000-0000-0000260A0000}"/>
    <cellStyle name="20% - Accent2 3 2 3 2 2 5" xfId="2609" xr:uid="{00000000-0005-0000-0000-0000270A0000}"/>
    <cellStyle name="20% - Accent2 3 2 3 2 2 5 2" xfId="2610" xr:uid="{00000000-0005-0000-0000-0000280A0000}"/>
    <cellStyle name="20% - Accent2 3 2 3 2 2 6" xfId="2611" xr:uid="{00000000-0005-0000-0000-0000290A0000}"/>
    <cellStyle name="20% - Accent2 3 2 3 2 3" xfId="2612" xr:uid="{00000000-0005-0000-0000-00002A0A0000}"/>
    <cellStyle name="20% - Accent2 3 2 3 2 3 2" xfId="2613" xr:uid="{00000000-0005-0000-0000-00002B0A0000}"/>
    <cellStyle name="20% - Accent2 3 2 3 2 3 2 2" xfId="2614" xr:uid="{00000000-0005-0000-0000-00002C0A0000}"/>
    <cellStyle name="20% - Accent2 3 2 3 2 3 2 2 2" xfId="2615" xr:uid="{00000000-0005-0000-0000-00002D0A0000}"/>
    <cellStyle name="20% - Accent2 3 2 3 2 3 2 2 2 2" xfId="2616" xr:uid="{00000000-0005-0000-0000-00002E0A0000}"/>
    <cellStyle name="20% - Accent2 3 2 3 2 3 2 2 3" xfId="2617" xr:uid="{00000000-0005-0000-0000-00002F0A0000}"/>
    <cellStyle name="20% - Accent2 3 2 3 2 3 2 3" xfId="2618" xr:uid="{00000000-0005-0000-0000-0000300A0000}"/>
    <cellStyle name="20% - Accent2 3 2 3 2 3 2 3 2" xfId="2619" xr:uid="{00000000-0005-0000-0000-0000310A0000}"/>
    <cellStyle name="20% - Accent2 3 2 3 2 3 2 4" xfId="2620" xr:uid="{00000000-0005-0000-0000-0000320A0000}"/>
    <cellStyle name="20% - Accent2 3 2 3 2 3 3" xfId="2621" xr:uid="{00000000-0005-0000-0000-0000330A0000}"/>
    <cellStyle name="20% - Accent2 3 2 3 2 3 3 2" xfId="2622" xr:uid="{00000000-0005-0000-0000-0000340A0000}"/>
    <cellStyle name="20% - Accent2 3 2 3 2 3 3 2 2" xfId="2623" xr:uid="{00000000-0005-0000-0000-0000350A0000}"/>
    <cellStyle name="20% - Accent2 3 2 3 2 3 3 3" xfId="2624" xr:uid="{00000000-0005-0000-0000-0000360A0000}"/>
    <cellStyle name="20% - Accent2 3 2 3 2 3 4" xfId="2625" xr:uid="{00000000-0005-0000-0000-0000370A0000}"/>
    <cellStyle name="20% - Accent2 3 2 3 2 3 4 2" xfId="2626" xr:uid="{00000000-0005-0000-0000-0000380A0000}"/>
    <cellStyle name="20% - Accent2 3 2 3 2 3 5" xfId="2627" xr:uid="{00000000-0005-0000-0000-0000390A0000}"/>
    <cellStyle name="20% - Accent2 3 2 3 2 3 5 2" xfId="2628" xr:uid="{00000000-0005-0000-0000-00003A0A0000}"/>
    <cellStyle name="20% - Accent2 3 2 3 2 3 6" xfId="2629" xr:uid="{00000000-0005-0000-0000-00003B0A0000}"/>
    <cellStyle name="20% - Accent2 3 2 3 2 4" xfId="2630" xr:uid="{00000000-0005-0000-0000-00003C0A0000}"/>
    <cellStyle name="20% - Accent2 3 2 3 2 4 2" xfId="2631" xr:uid="{00000000-0005-0000-0000-00003D0A0000}"/>
    <cellStyle name="20% - Accent2 3 2 3 2 4 2 2" xfId="2632" xr:uid="{00000000-0005-0000-0000-00003E0A0000}"/>
    <cellStyle name="20% - Accent2 3 2 3 2 4 2 2 2" xfId="2633" xr:uid="{00000000-0005-0000-0000-00003F0A0000}"/>
    <cellStyle name="20% - Accent2 3 2 3 2 4 2 3" xfId="2634" xr:uid="{00000000-0005-0000-0000-0000400A0000}"/>
    <cellStyle name="20% - Accent2 3 2 3 2 4 3" xfId="2635" xr:uid="{00000000-0005-0000-0000-0000410A0000}"/>
    <cellStyle name="20% - Accent2 3 2 3 2 4 3 2" xfId="2636" xr:uid="{00000000-0005-0000-0000-0000420A0000}"/>
    <cellStyle name="20% - Accent2 3 2 3 2 4 4" xfId="2637" xr:uid="{00000000-0005-0000-0000-0000430A0000}"/>
    <cellStyle name="20% - Accent2 3 2 3 2 5" xfId="2638" xr:uid="{00000000-0005-0000-0000-0000440A0000}"/>
    <cellStyle name="20% - Accent2 3 2 3 2 5 2" xfId="2639" xr:uid="{00000000-0005-0000-0000-0000450A0000}"/>
    <cellStyle name="20% - Accent2 3 2 3 2 5 2 2" xfId="2640" xr:uid="{00000000-0005-0000-0000-0000460A0000}"/>
    <cellStyle name="20% - Accent2 3 2 3 2 5 3" xfId="2641" xr:uid="{00000000-0005-0000-0000-0000470A0000}"/>
    <cellStyle name="20% - Accent2 3 2 3 2 6" xfId="2642" xr:uid="{00000000-0005-0000-0000-0000480A0000}"/>
    <cellStyle name="20% - Accent2 3 2 3 2 6 2" xfId="2643" xr:uid="{00000000-0005-0000-0000-0000490A0000}"/>
    <cellStyle name="20% - Accent2 3 2 3 2 7" xfId="2644" xr:uid="{00000000-0005-0000-0000-00004A0A0000}"/>
    <cellStyle name="20% - Accent2 3 2 3 2 7 2" xfId="2645" xr:uid="{00000000-0005-0000-0000-00004B0A0000}"/>
    <cellStyle name="20% - Accent2 3 2 3 2 8" xfId="2646" xr:uid="{00000000-0005-0000-0000-00004C0A0000}"/>
    <cellStyle name="20% - Accent2 3 2 3 3" xfId="2647" xr:uid="{00000000-0005-0000-0000-00004D0A0000}"/>
    <cellStyle name="20% - Accent2 3 2 3 3 2" xfId="2648" xr:uid="{00000000-0005-0000-0000-00004E0A0000}"/>
    <cellStyle name="20% - Accent2 3 2 3 3 2 2" xfId="2649" xr:uid="{00000000-0005-0000-0000-00004F0A0000}"/>
    <cellStyle name="20% - Accent2 3 2 3 3 2 2 2" xfId="2650" xr:uid="{00000000-0005-0000-0000-0000500A0000}"/>
    <cellStyle name="20% - Accent2 3 2 3 3 2 2 2 2" xfId="2651" xr:uid="{00000000-0005-0000-0000-0000510A0000}"/>
    <cellStyle name="20% - Accent2 3 2 3 3 2 2 2 2 2" xfId="2652" xr:uid="{00000000-0005-0000-0000-0000520A0000}"/>
    <cellStyle name="20% - Accent2 3 2 3 3 2 2 2 3" xfId="2653" xr:uid="{00000000-0005-0000-0000-0000530A0000}"/>
    <cellStyle name="20% - Accent2 3 2 3 3 2 2 3" xfId="2654" xr:uid="{00000000-0005-0000-0000-0000540A0000}"/>
    <cellStyle name="20% - Accent2 3 2 3 3 2 2 3 2" xfId="2655" xr:uid="{00000000-0005-0000-0000-0000550A0000}"/>
    <cellStyle name="20% - Accent2 3 2 3 3 2 2 4" xfId="2656" xr:uid="{00000000-0005-0000-0000-0000560A0000}"/>
    <cellStyle name="20% - Accent2 3 2 3 3 2 3" xfId="2657" xr:uid="{00000000-0005-0000-0000-0000570A0000}"/>
    <cellStyle name="20% - Accent2 3 2 3 3 2 3 2" xfId="2658" xr:uid="{00000000-0005-0000-0000-0000580A0000}"/>
    <cellStyle name="20% - Accent2 3 2 3 3 2 3 2 2" xfId="2659" xr:uid="{00000000-0005-0000-0000-0000590A0000}"/>
    <cellStyle name="20% - Accent2 3 2 3 3 2 3 3" xfId="2660" xr:uid="{00000000-0005-0000-0000-00005A0A0000}"/>
    <cellStyle name="20% - Accent2 3 2 3 3 2 4" xfId="2661" xr:uid="{00000000-0005-0000-0000-00005B0A0000}"/>
    <cellStyle name="20% - Accent2 3 2 3 3 2 4 2" xfId="2662" xr:uid="{00000000-0005-0000-0000-00005C0A0000}"/>
    <cellStyle name="20% - Accent2 3 2 3 3 2 5" xfId="2663" xr:uid="{00000000-0005-0000-0000-00005D0A0000}"/>
    <cellStyle name="20% - Accent2 3 2 3 3 2 5 2" xfId="2664" xr:uid="{00000000-0005-0000-0000-00005E0A0000}"/>
    <cellStyle name="20% - Accent2 3 2 3 3 2 6" xfId="2665" xr:uid="{00000000-0005-0000-0000-00005F0A0000}"/>
    <cellStyle name="20% - Accent2 3 2 3 3 3" xfId="2666" xr:uid="{00000000-0005-0000-0000-0000600A0000}"/>
    <cellStyle name="20% - Accent2 3 2 3 3 3 2" xfId="2667" xr:uid="{00000000-0005-0000-0000-0000610A0000}"/>
    <cellStyle name="20% - Accent2 3 2 3 3 3 2 2" xfId="2668" xr:uid="{00000000-0005-0000-0000-0000620A0000}"/>
    <cellStyle name="20% - Accent2 3 2 3 3 3 2 2 2" xfId="2669" xr:uid="{00000000-0005-0000-0000-0000630A0000}"/>
    <cellStyle name="20% - Accent2 3 2 3 3 3 2 2 2 2" xfId="2670" xr:uid="{00000000-0005-0000-0000-0000640A0000}"/>
    <cellStyle name="20% - Accent2 3 2 3 3 3 2 2 3" xfId="2671" xr:uid="{00000000-0005-0000-0000-0000650A0000}"/>
    <cellStyle name="20% - Accent2 3 2 3 3 3 2 3" xfId="2672" xr:uid="{00000000-0005-0000-0000-0000660A0000}"/>
    <cellStyle name="20% - Accent2 3 2 3 3 3 2 3 2" xfId="2673" xr:uid="{00000000-0005-0000-0000-0000670A0000}"/>
    <cellStyle name="20% - Accent2 3 2 3 3 3 2 4" xfId="2674" xr:uid="{00000000-0005-0000-0000-0000680A0000}"/>
    <cellStyle name="20% - Accent2 3 2 3 3 3 3" xfId="2675" xr:uid="{00000000-0005-0000-0000-0000690A0000}"/>
    <cellStyle name="20% - Accent2 3 2 3 3 3 3 2" xfId="2676" xr:uid="{00000000-0005-0000-0000-00006A0A0000}"/>
    <cellStyle name="20% - Accent2 3 2 3 3 3 3 2 2" xfId="2677" xr:uid="{00000000-0005-0000-0000-00006B0A0000}"/>
    <cellStyle name="20% - Accent2 3 2 3 3 3 3 3" xfId="2678" xr:uid="{00000000-0005-0000-0000-00006C0A0000}"/>
    <cellStyle name="20% - Accent2 3 2 3 3 3 4" xfId="2679" xr:uid="{00000000-0005-0000-0000-00006D0A0000}"/>
    <cellStyle name="20% - Accent2 3 2 3 3 3 4 2" xfId="2680" xr:uid="{00000000-0005-0000-0000-00006E0A0000}"/>
    <cellStyle name="20% - Accent2 3 2 3 3 3 5" xfId="2681" xr:uid="{00000000-0005-0000-0000-00006F0A0000}"/>
    <cellStyle name="20% - Accent2 3 2 3 3 3 5 2" xfId="2682" xr:uid="{00000000-0005-0000-0000-0000700A0000}"/>
    <cellStyle name="20% - Accent2 3 2 3 3 3 6" xfId="2683" xr:uid="{00000000-0005-0000-0000-0000710A0000}"/>
    <cellStyle name="20% - Accent2 3 2 3 3 4" xfId="2684" xr:uid="{00000000-0005-0000-0000-0000720A0000}"/>
    <cellStyle name="20% - Accent2 3 2 3 3 4 2" xfId="2685" xr:uid="{00000000-0005-0000-0000-0000730A0000}"/>
    <cellStyle name="20% - Accent2 3 2 3 3 4 2 2" xfId="2686" xr:uid="{00000000-0005-0000-0000-0000740A0000}"/>
    <cellStyle name="20% - Accent2 3 2 3 3 4 2 2 2" xfId="2687" xr:uid="{00000000-0005-0000-0000-0000750A0000}"/>
    <cellStyle name="20% - Accent2 3 2 3 3 4 2 3" xfId="2688" xr:uid="{00000000-0005-0000-0000-0000760A0000}"/>
    <cellStyle name="20% - Accent2 3 2 3 3 4 3" xfId="2689" xr:uid="{00000000-0005-0000-0000-0000770A0000}"/>
    <cellStyle name="20% - Accent2 3 2 3 3 4 3 2" xfId="2690" xr:uid="{00000000-0005-0000-0000-0000780A0000}"/>
    <cellStyle name="20% - Accent2 3 2 3 3 4 4" xfId="2691" xr:uid="{00000000-0005-0000-0000-0000790A0000}"/>
    <cellStyle name="20% - Accent2 3 2 3 3 5" xfId="2692" xr:uid="{00000000-0005-0000-0000-00007A0A0000}"/>
    <cellStyle name="20% - Accent2 3 2 3 3 5 2" xfId="2693" xr:uid="{00000000-0005-0000-0000-00007B0A0000}"/>
    <cellStyle name="20% - Accent2 3 2 3 3 5 2 2" xfId="2694" xr:uid="{00000000-0005-0000-0000-00007C0A0000}"/>
    <cellStyle name="20% - Accent2 3 2 3 3 5 3" xfId="2695" xr:uid="{00000000-0005-0000-0000-00007D0A0000}"/>
    <cellStyle name="20% - Accent2 3 2 3 3 6" xfId="2696" xr:uid="{00000000-0005-0000-0000-00007E0A0000}"/>
    <cellStyle name="20% - Accent2 3 2 3 3 6 2" xfId="2697" xr:uid="{00000000-0005-0000-0000-00007F0A0000}"/>
    <cellStyle name="20% - Accent2 3 2 3 3 7" xfId="2698" xr:uid="{00000000-0005-0000-0000-0000800A0000}"/>
    <cellStyle name="20% - Accent2 3 2 3 3 7 2" xfId="2699" xr:uid="{00000000-0005-0000-0000-0000810A0000}"/>
    <cellStyle name="20% - Accent2 3 2 3 3 8" xfId="2700" xr:uid="{00000000-0005-0000-0000-0000820A0000}"/>
    <cellStyle name="20% - Accent2 3 2 3 4" xfId="2701" xr:uid="{00000000-0005-0000-0000-0000830A0000}"/>
    <cellStyle name="20% - Accent2 3 2 3 4 2" xfId="2702" xr:uid="{00000000-0005-0000-0000-0000840A0000}"/>
    <cellStyle name="20% - Accent2 3 2 3 4 2 2" xfId="2703" xr:uid="{00000000-0005-0000-0000-0000850A0000}"/>
    <cellStyle name="20% - Accent2 3 2 3 4 2 2 2" xfId="2704" xr:uid="{00000000-0005-0000-0000-0000860A0000}"/>
    <cellStyle name="20% - Accent2 3 2 3 4 2 2 2 2" xfId="2705" xr:uid="{00000000-0005-0000-0000-0000870A0000}"/>
    <cellStyle name="20% - Accent2 3 2 3 4 2 2 3" xfId="2706" xr:uid="{00000000-0005-0000-0000-0000880A0000}"/>
    <cellStyle name="20% - Accent2 3 2 3 4 2 3" xfId="2707" xr:uid="{00000000-0005-0000-0000-0000890A0000}"/>
    <cellStyle name="20% - Accent2 3 2 3 4 2 3 2" xfId="2708" xr:uid="{00000000-0005-0000-0000-00008A0A0000}"/>
    <cellStyle name="20% - Accent2 3 2 3 4 2 4" xfId="2709" xr:uid="{00000000-0005-0000-0000-00008B0A0000}"/>
    <cellStyle name="20% - Accent2 3 2 3 4 3" xfId="2710" xr:uid="{00000000-0005-0000-0000-00008C0A0000}"/>
    <cellStyle name="20% - Accent2 3 2 3 4 3 2" xfId="2711" xr:uid="{00000000-0005-0000-0000-00008D0A0000}"/>
    <cellStyle name="20% - Accent2 3 2 3 4 3 2 2" xfId="2712" xr:uid="{00000000-0005-0000-0000-00008E0A0000}"/>
    <cellStyle name="20% - Accent2 3 2 3 4 3 3" xfId="2713" xr:uid="{00000000-0005-0000-0000-00008F0A0000}"/>
    <cellStyle name="20% - Accent2 3 2 3 4 4" xfId="2714" xr:uid="{00000000-0005-0000-0000-0000900A0000}"/>
    <cellStyle name="20% - Accent2 3 2 3 4 4 2" xfId="2715" xr:uid="{00000000-0005-0000-0000-0000910A0000}"/>
    <cellStyle name="20% - Accent2 3 2 3 4 5" xfId="2716" xr:uid="{00000000-0005-0000-0000-0000920A0000}"/>
    <cellStyle name="20% - Accent2 3 2 3 4 5 2" xfId="2717" xr:uid="{00000000-0005-0000-0000-0000930A0000}"/>
    <cellStyle name="20% - Accent2 3 2 3 4 6" xfId="2718" xr:uid="{00000000-0005-0000-0000-0000940A0000}"/>
    <cellStyle name="20% - Accent2 3 2 3 5" xfId="2719" xr:uid="{00000000-0005-0000-0000-0000950A0000}"/>
    <cellStyle name="20% - Accent2 3 2 3 5 2" xfId="2720" xr:uid="{00000000-0005-0000-0000-0000960A0000}"/>
    <cellStyle name="20% - Accent2 3 2 3 5 2 2" xfId="2721" xr:uid="{00000000-0005-0000-0000-0000970A0000}"/>
    <cellStyle name="20% - Accent2 3 2 3 5 2 2 2" xfId="2722" xr:uid="{00000000-0005-0000-0000-0000980A0000}"/>
    <cellStyle name="20% - Accent2 3 2 3 5 2 2 2 2" xfId="2723" xr:uid="{00000000-0005-0000-0000-0000990A0000}"/>
    <cellStyle name="20% - Accent2 3 2 3 5 2 2 3" xfId="2724" xr:uid="{00000000-0005-0000-0000-00009A0A0000}"/>
    <cellStyle name="20% - Accent2 3 2 3 5 2 3" xfId="2725" xr:uid="{00000000-0005-0000-0000-00009B0A0000}"/>
    <cellStyle name="20% - Accent2 3 2 3 5 2 3 2" xfId="2726" xr:uid="{00000000-0005-0000-0000-00009C0A0000}"/>
    <cellStyle name="20% - Accent2 3 2 3 5 2 4" xfId="2727" xr:uid="{00000000-0005-0000-0000-00009D0A0000}"/>
    <cellStyle name="20% - Accent2 3 2 3 5 3" xfId="2728" xr:uid="{00000000-0005-0000-0000-00009E0A0000}"/>
    <cellStyle name="20% - Accent2 3 2 3 5 3 2" xfId="2729" xr:uid="{00000000-0005-0000-0000-00009F0A0000}"/>
    <cellStyle name="20% - Accent2 3 2 3 5 3 2 2" xfId="2730" xr:uid="{00000000-0005-0000-0000-0000A00A0000}"/>
    <cellStyle name="20% - Accent2 3 2 3 5 3 3" xfId="2731" xr:uid="{00000000-0005-0000-0000-0000A10A0000}"/>
    <cellStyle name="20% - Accent2 3 2 3 5 4" xfId="2732" xr:uid="{00000000-0005-0000-0000-0000A20A0000}"/>
    <cellStyle name="20% - Accent2 3 2 3 5 4 2" xfId="2733" xr:uid="{00000000-0005-0000-0000-0000A30A0000}"/>
    <cellStyle name="20% - Accent2 3 2 3 5 5" xfId="2734" xr:uid="{00000000-0005-0000-0000-0000A40A0000}"/>
    <cellStyle name="20% - Accent2 3 2 3 5 5 2" xfId="2735" xr:uid="{00000000-0005-0000-0000-0000A50A0000}"/>
    <cellStyle name="20% - Accent2 3 2 3 5 6" xfId="2736" xr:uid="{00000000-0005-0000-0000-0000A60A0000}"/>
    <cellStyle name="20% - Accent2 3 2 3 6" xfId="2737" xr:uid="{00000000-0005-0000-0000-0000A70A0000}"/>
    <cellStyle name="20% - Accent2 3 2 3 6 2" xfId="2738" xr:uid="{00000000-0005-0000-0000-0000A80A0000}"/>
    <cellStyle name="20% - Accent2 3 2 3 6 2 2" xfId="2739" xr:uid="{00000000-0005-0000-0000-0000A90A0000}"/>
    <cellStyle name="20% - Accent2 3 2 3 6 2 2 2" xfId="2740" xr:uid="{00000000-0005-0000-0000-0000AA0A0000}"/>
    <cellStyle name="20% - Accent2 3 2 3 6 2 2 2 2" xfId="2741" xr:uid="{00000000-0005-0000-0000-0000AB0A0000}"/>
    <cellStyle name="20% - Accent2 3 2 3 6 2 2 3" xfId="2742" xr:uid="{00000000-0005-0000-0000-0000AC0A0000}"/>
    <cellStyle name="20% - Accent2 3 2 3 6 2 3" xfId="2743" xr:uid="{00000000-0005-0000-0000-0000AD0A0000}"/>
    <cellStyle name="20% - Accent2 3 2 3 6 2 3 2" xfId="2744" xr:uid="{00000000-0005-0000-0000-0000AE0A0000}"/>
    <cellStyle name="20% - Accent2 3 2 3 6 2 4" xfId="2745" xr:uid="{00000000-0005-0000-0000-0000AF0A0000}"/>
    <cellStyle name="20% - Accent2 3 2 3 6 3" xfId="2746" xr:uid="{00000000-0005-0000-0000-0000B00A0000}"/>
    <cellStyle name="20% - Accent2 3 2 3 6 3 2" xfId="2747" xr:uid="{00000000-0005-0000-0000-0000B10A0000}"/>
    <cellStyle name="20% - Accent2 3 2 3 6 3 2 2" xfId="2748" xr:uid="{00000000-0005-0000-0000-0000B20A0000}"/>
    <cellStyle name="20% - Accent2 3 2 3 6 3 3" xfId="2749" xr:uid="{00000000-0005-0000-0000-0000B30A0000}"/>
    <cellStyle name="20% - Accent2 3 2 3 6 4" xfId="2750" xr:uid="{00000000-0005-0000-0000-0000B40A0000}"/>
    <cellStyle name="20% - Accent2 3 2 3 6 4 2" xfId="2751" xr:uid="{00000000-0005-0000-0000-0000B50A0000}"/>
    <cellStyle name="20% - Accent2 3 2 3 6 5" xfId="2752" xr:uid="{00000000-0005-0000-0000-0000B60A0000}"/>
    <cellStyle name="20% - Accent2 3 2 3 6 5 2" xfId="2753" xr:uid="{00000000-0005-0000-0000-0000B70A0000}"/>
    <cellStyle name="20% - Accent2 3 2 3 6 6" xfId="2754" xr:uid="{00000000-0005-0000-0000-0000B80A0000}"/>
    <cellStyle name="20% - Accent2 3 2 3 7" xfId="2755" xr:uid="{00000000-0005-0000-0000-0000B90A0000}"/>
    <cellStyle name="20% - Accent2 3 2 3 7 2" xfId="2756" xr:uid="{00000000-0005-0000-0000-0000BA0A0000}"/>
    <cellStyle name="20% - Accent2 3 2 3 7 2 2" xfId="2757" xr:uid="{00000000-0005-0000-0000-0000BB0A0000}"/>
    <cellStyle name="20% - Accent2 3 2 3 7 2 2 2" xfId="2758" xr:uid="{00000000-0005-0000-0000-0000BC0A0000}"/>
    <cellStyle name="20% - Accent2 3 2 3 7 2 3" xfId="2759" xr:uid="{00000000-0005-0000-0000-0000BD0A0000}"/>
    <cellStyle name="20% - Accent2 3 2 3 7 3" xfId="2760" xr:uid="{00000000-0005-0000-0000-0000BE0A0000}"/>
    <cellStyle name="20% - Accent2 3 2 3 7 3 2" xfId="2761" xr:uid="{00000000-0005-0000-0000-0000BF0A0000}"/>
    <cellStyle name="20% - Accent2 3 2 3 7 4" xfId="2762" xr:uid="{00000000-0005-0000-0000-0000C00A0000}"/>
    <cellStyle name="20% - Accent2 3 2 3 8" xfId="2763" xr:uid="{00000000-0005-0000-0000-0000C10A0000}"/>
    <cellStyle name="20% - Accent2 3 2 3 8 2" xfId="2764" xr:uid="{00000000-0005-0000-0000-0000C20A0000}"/>
    <cellStyle name="20% - Accent2 3 2 3 8 2 2" xfId="2765" xr:uid="{00000000-0005-0000-0000-0000C30A0000}"/>
    <cellStyle name="20% - Accent2 3 2 3 8 3" xfId="2766" xr:uid="{00000000-0005-0000-0000-0000C40A0000}"/>
    <cellStyle name="20% - Accent2 3 2 3 9" xfId="2767" xr:uid="{00000000-0005-0000-0000-0000C50A0000}"/>
    <cellStyle name="20% - Accent2 3 2 3 9 2" xfId="2768" xr:uid="{00000000-0005-0000-0000-0000C60A0000}"/>
    <cellStyle name="20% - Accent2 3 2 4" xfId="2769" xr:uid="{00000000-0005-0000-0000-0000C70A0000}"/>
    <cellStyle name="20% - Accent2 3 2 4 10" xfId="2770" xr:uid="{00000000-0005-0000-0000-0000C80A0000}"/>
    <cellStyle name="20% - Accent2 3 2 4 10 2" xfId="2771" xr:uid="{00000000-0005-0000-0000-0000C90A0000}"/>
    <cellStyle name="20% - Accent2 3 2 4 11" xfId="2772" xr:uid="{00000000-0005-0000-0000-0000CA0A0000}"/>
    <cellStyle name="20% - Accent2 3 2 4 2" xfId="2773" xr:uid="{00000000-0005-0000-0000-0000CB0A0000}"/>
    <cellStyle name="20% - Accent2 3 2 4 2 2" xfId="2774" xr:uid="{00000000-0005-0000-0000-0000CC0A0000}"/>
    <cellStyle name="20% - Accent2 3 2 4 2 2 2" xfId="2775" xr:uid="{00000000-0005-0000-0000-0000CD0A0000}"/>
    <cellStyle name="20% - Accent2 3 2 4 2 2 2 2" xfId="2776" xr:uid="{00000000-0005-0000-0000-0000CE0A0000}"/>
    <cellStyle name="20% - Accent2 3 2 4 2 2 2 2 2" xfId="2777" xr:uid="{00000000-0005-0000-0000-0000CF0A0000}"/>
    <cellStyle name="20% - Accent2 3 2 4 2 2 2 2 2 2" xfId="2778" xr:uid="{00000000-0005-0000-0000-0000D00A0000}"/>
    <cellStyle name="20% - Accent2 3 2 4 2 2 2 2 3" xfId="2779" xr:uid="{00000000-0005-0000-0000-0000D10A0000}"/>
    <cellStyle name="20% - Accent2 3 2 4 2 2 2 3" xfId="2780" xr:uid="{00000000-0005-0000-0000-0000D20A0000}"/>
    <cellStyle name="20% - Accent2 3 2 4 2 2 2 3 2" xfId="2781" xr:uid="{00000000-0005-0000-0000-0000D30A0000}"/>
    <cellStyle name="20% - Accent2 3 2 4 2 2 2 4" xfId="2782" xr:uid="{00000000-0005-0000-0000-0000D40A0000}"/>
    <cellStyle name="20% - Accent2 3 2 4 2 2 3" xfId="2783" xr:uid="{00000000-0005-0000-0000-0000D50A0000}"/>
    <cellStyle name="20% - Accent2 3 2 4 2 2 3 2" xfId="2784" xr:uid="{00000000-0005-0000-0000-0000D60A0000}"/>
    <cellStyle name="20% - Accent2 3 2 4 2 2 3 2 2" xfId="2785" xr:uid="{00000000-0005-0000-0000-0000D70A0000}"/>
    <cellStyle name="20% - Accent2 3 2 4 2 2 3 3" xfId="2786" xr:uid="{00000000-0005-0000-0000-0000D80A0000}"/>
    <cellStyle name="20% - Accent2 3 2 4 2 2 4" xfId="2787" xr:uid="{00000000-0005-0000-0000-0000D90A0000}"/>
    <cellStyle name="20% - Accent2 3 2 4 2 2 4 2" xfId="2788" xr:uid="{00000000-0005-0000-0000-0000DA0A0000}"/>
    <cellStyle name="20% - Accent2 3 2 4 2 2 5" xfId="2789" xr:uid="{00000000-0005-0000-0000-0000DB0A0000}"/>
    <cellStyle name="20% - Accent2 3 2 4 2 2 5 2" xfId="2790" xr:uid="{00000000-0005-0000-0000-0000DC0A0000}"/>
    <cellStyle name="20% - Accent2 3 2 4 2 2 6" xfId="2791" xr:uid="{00000000-0005-0000-0000-0000DD0A0000}"/>
    <cellStyle name="20% - Accent2 3 2 4 2 3" xfId="2792" xr:uid="{00000000-0005-0000-0000-0000DE0A0000}"/>
    <cellStyle name="20% - Accent2 3 2 4 2 3 2" xfId="2793" xr:uid="{00000000-0005-0000-0000-0000DF0A0000}"/>
    <cellStyle name="20% - Accent2 3 2 4 2 3 2 2" xfId="2794" xr:uid="{00000000-0005-0000-0000-0000E00A0000}"/>
    <cellStyle name="20% - Accent2 3 2 4 2 3 2 2 2" xfId="2795" xr:uid="{00000000-0005-0000-0000-0000E10A0000}"/>
    <cellStyle name="20% - Accent2 3 2 4 2 3 2 2 2 2" xfId="2796" xr:uid="{00000000-0005-0000-0000-0000E20A0000}"/>
    <cellStyle name="20% - Accent2 3 2 4 2 3 2 2 3" xfId="2797" xr:uid="{00000000-0005-0000-0000-0000E30A0000}"/>
    <cellStyle name="20% - Accent2 3 2 4 2 3 2 3" xfId="2798" xr:uid="{00000000-0005-0000-0000-0000E40A0000}"/>
    <cellStyle name="20% - Accent2 3 2 4 2 3 2 3 2" xfId="2799" xr:uid="{00000000-0005-0000-0000-0000E50A0000}"/>
    <cellStyle name="20% - Accent2 3 2 4 2 3 2 4" xfId="2800" xr:uid="{00000000-0005-0000-0000-0000E60A0000}"/>
    <cellStyle name="20% - Accent2 3 2 4 2 3 3" xfId="2801" xr:uid="{00000000-0005-0000-0000-0000E70A0000}"/>
    <cellStyle name="20% - Accent2 3 2 4 2 3 3 2" xfId="2802" xr:uid="{00000000-0005-0000-0000-0000E80A0000}"/>
    <cellStyle name="20% - Accent2 3 2 4 2 3 3 2 2" xfId="2803" xr:uid="{00000000-0005-0000-0000-0000E90A0000}"/>
    <cellStyle name="20% - Accent2 3 2 4 2 3 3 3" xfId="2804" xr:uid="{00000000-0005-0000-0000-0000EA0A0000}"/>
    <cellStyle name="20% - Accent2 3 2 4 2 3 4" xfId="2805" xr:uid="{00000000-0005-0000-0000-0000EB0A0000}"/>
    <cellStyle name="20% - Accent2 3 2 4 2 3 4 2" xfId="2806" xr:uid="{00000000-0005-0000-0000-0000EC0A0000}"/>
    <cellStyle name="20% - Accent2 3 2 4 2 3 5" xfId="2807" xr:uid="{00000000-0005-0000-0000-0000ED0A0000}"/>
    <cellStyle name="20% - Accent2 3 2 4 2 3 5 2" xfId="2808" xr:uid="{00000000-0005-0000-0000-0000EE0A0000}"/>
    <cellStyle name="20% - Accent2 3 2 4 2 3 6" xfId="2809" xr:uid="{00000000-0005-0000-0000-0000EF0A0000}"/>
    <cellStyle name="20% - Accent2 3 2 4 2 4" xfId="2810" xr:uid="{00000000-0005-0000-0000-0000F00A0000}"/>
    <cellStyle name="20% - Accent2 3 2 4 2 4 2" xfId="2811" xr:uid="{00000000-0005-0000-0000-0000F10A0000}"/>
    <cellStyle name="20% - Accent2 3 2 4 2 4 2 2" xfId="2812" xr:uid="{00000000-0005-0000-0000-0000F20A0000}"/>
    <cellStyle name="20% - Accent2 3 2 4 2 4 2 2 2" xfId="2813" xr:uid="{00000000-0005-0000-0000-0000F30A0000}"/>
    <cellStyle name="20% - Accent2 3 2 4 2 4 2 3" xfId="2814" xr:uid="{00000000-0005-0000-0000-0000F40A0000}"/>
    <cellStyle name="20% - Accent2 3 2 4 2 4 3" xfId="2815" xr:uid="{00000000-0005-0000-0000-0000F50A0000}"/>
    <cellStyle name="20% - Accent2 3 2 4 2 4 3 2" xfId="2816" xr:uid="{00000000-0005-0000-0000-0000F60A0000}"/>
    <cellStyle name="20% - Accent2 3 2 4 2 4 4" xfId="2817" xr:uid="{00000000-0005-0000-0000-0000F70A0000}"/>
    <cellStyle name="20% - Accent2 3 2 4 2 5" xfId="2818" xr:uid="{00000000-0005-0000-0000-0000F80A0000}"/>
    <cellStyle name="20% - Accent2 3 2 4 2 5 2" xfId="2819" xr:uid="{00000000-0005-0000-0000-0000F90A0000}"/>
    <cellStyle name="20% - Accent2 3 2 4 2 5 2 2" xfId="2820" xr:uid="{00000000-0005-0000-0000-0000FA0A0000}"/>
    <cellStyle name="20% - Accent2 3 2 4 2 5 3" xfId="2821" xr:uid="{00000000-0005-0000-0000-0000FB0A0000}"/>
    <cellStyle name="20% - Accent2 3 2 4 2 6" xfId="2822" xr:uid="{00000000-0005-0000-0000-0000FC0A0000}"/>
    <cellStyle name="20% - Accent2 3 2 4 2 6 2" xfId="2823" xr:uid="{00000000-0005-0000-0000-0000FD0A0000}"/>
    <cellStyle name="20% - Accent2 3 2 4 2 7" xfId="2824" xr:uid="{00000000-0005-0000-0000-0000FE0A0000}"/>
    <cellStyle name="20% - Accent2 3 2 4 2 7 2" xfId="2825" xr:uid="{00000000-0005-0000-0000-0000FF0A0000}"/>
    <cellStyle name="20% - Accent2 3 2 4 2 8" xfId="2826" xr:uid="{00000000-0005-0000-0000-0000000B0000}"/>
    <cellStyle name="20% - Accent2 3 2 4 3" xfId="2827" xr:uid="{00000000-0005-0000-0000-0000010B0000}"/>
    <cellStyle name="20% - Accent2 3 2 4 3 2" xfId="2828" xr:uid="{00000000-0005-0000-0000-0000020B0000}"/>
    <cellStyle name="20% - Accent2 3 2 4 3 2 2" xfId="2829" xr:uid="{00000000-0005-0000-0000-0000030B0000}"/>
    <cellStyle name="20% - Accent2 3 2 4 3 2 2 2" xfId="2830" xr:uid="{00000000-0005-0000-0000-0000040B0000}"/>
    <cellStyle name="20% - Accent2 3 2 4 3 2 2 2 2" xfId="2831" xr:uid="{00000000-0005-0000-0000-0000050B0000}"/>
    <cellStyle name="20% - Accent2 3 2 4 3 2 2 2 2 2" xfId="2832" xr:uid="{00000000-0005-0000-0000-0000060B0000}"/>
    <cellStyle name="20% - Accent2 3 2 4 3 2 2 2 3" xfId="2833" xr:uid="{00000000-0005-0000-0000-0000070B0000}"/>
    <cellStyle name="20% - Accent2 3 2 4 3 2 2 3" xfId="2834" xr:uid="{00000000-0005-0000-0000-0000080B0000}"/>
    <cellStyle name="20% - Accent2 3 2 4 3 2 2 3 2" xfId="2835" xr:uid="{00000000-0005-0000-0000-0000090B0000}"/>
    <cellStyle name="20% - Accent2 3 2 4 3 2 2 4" xfId="2836" xr:uid="{00000000-0005-0000-0000-00000A0B0000}"/>
    <cellStyle name="20% - Accent2 3 2 4 3 2 3" xfId="2837" xr:uid="{00000000-0005-0000-0000-00000B0B0000}"/>
    <cellStyle name="20% - Accent2 3 2 4 3 2 3 2" xfId="2838" xr:uid="{00000000-0005-0000-0000-00000C0B0000}"/>
    <cellStyle name="20% - Accent2 3 2 4 3 2 3 2 2" xfId="2839" xr:uid="{00000000-0005-0000-0000-00000D0B0000}"/>
    <cellStyle name="20% - Accent2 3 2 4 3 2 3 3" xfId="2840" xr:uid="{00000000-0005-0000-0000-00000E0B0000}"/>
    <cellStyle name="20% - Accent2 3 2 4 3 2 4" xfId="2841" xr:uid="{00000000-0005-0000-0000-00000F0B0000}"/>
    <cellStyle name="20% - Accent2 3 2 4 3 2 4 2" xfId="2842" xr:uid="{00000000-0005-0000-0000-0000100B0000}"/>
    <cellStyle name="20% - Accent2 3 2 4 3 2 5" xfId="2843" xr:uid="{00000000-0005-0000-0000-0000110B0000}"/>
    <cellStyle name="20% - Accent2 3 2 4 3 2 5 2" xfId="2844" xr:uid="{00000000-0005-0000-0000-0000120B0000}"/>
    <cellStyle name="20% - Accent2 3 2 4 3 2 6" xfId="2845" xr:uid="{00000000-0005-0000-0000-0000130B0000}"/>
    <cellStyle name="20% - Accent2 3 2 4 3 3" xfId="2846" xr:uid="{00000000-0005-0000-0000-0000140B0000}"/>
    <cellStyle name="20% - Accent2 3 2 4 3 3 2" xfId="2847" xr:uid="{00000000-0005-0000-0000-0000150B0000}"/>
    <cellStyle name="20% - Accent2 3 2 4 3 3 2 2" xfId="2848" xr:uid="{00000000-0005-0000-0000-0000160B0000}"/>
    <cellStyle name="20% - Accent2 3 2 4 3 3 2 2 2" xfId="2849" xr:uid="{00000000-0005-0000-0000-0000170B0000}"/>
    <cellStyle name="20% - Accent2 3 2 4 3 3 2 2 2 2" xfId="2850" xr:uid="{00000000-0005-0000-0000-0000180B0000}"/>
    <cellStyle name="20% - Accent2 3 2 4 3 3 2 2 3" xfId="2851" xr:uid="{00000000-0005-0000-0000-0000190B0000}"/>
    <cellStyle name="20% - Accent2 3 2 4 3 3 2 3" xfId="2852" xr:uid="{00000000-0005-0000-0000-00001A0B0000}"/>
    <cellStyle name="20% - Accent2 3 2 4 3 3 2 3 2" xfId="2853" xr:uid="{00000000-0005-0000-0000-00001B0B0000}"/>
    <cellStyle name="20% - Accent2 3 2 4 3 3 2 4" xfId="2854" xr:uid="{00000000-0005-0000-0000-00001C0B0000}"/>
    <cellStyle name="20% - Accent2 3 2 4 3 3 3" xfId="2855" xr:uid="{00000000-0005-0000-0000-00001D0B0000}"/>
    <cellStyle name="20% - Accent2 3 2 4 3 3 3 2" xfId="2856" xr:uid="{00000000-0005-0000-0000-00001E0B0000}"/>
    <cellStyle name="20% - Accent2 3 2 4 3 3 3 2 2" xfId="2857" xr:uid="{00000000-0005-0000-0000-00001F0B0000}"/>
    <cellStyle name="20% - Accent2 3 2 4 3 3 3 3" xfId="2858" xr:uid="{00000000-0005-0000-0000-0000200B0000}"/>
    <cellStyle name="20% - Accent2 3 2 4 3 3 4" xfId="2859" xr:uid="{00000000-0005-0000-0000-0000210B0000}"/>
    <cellStyle name="20% - Accent2 3 2 4 3 3 4 2" xfId="2860" xr:uid="{00000000-0005-0000-0000-0000220B0000}"/>
    <cellStyle name="20% - Accent2 3 2 4 3 3 5" xfId="2861" xr:uid="{00000000-0005-0000-0000-0000230B0000}"/>
    <cellStyle name="20% - Accent2 3 2 4 3 3 5 2" xfId="2862" xr:uid="{00000000-0005-0000-0000-0000240B0000}"/>
    <cellStyle name="20% - Accent2 3 2 4 3 3 6" xfId="2863" xr:uid="{00000000-0005-0000-0000-0000250B0000}"/>
    <cellStyle name="20% - Accent2 3 2 4 3 4" xfId="2864" xr:uid="{00000000-0005-0000-0000-0000260B0000}"/>
    <cellStyle name="20% - Accent2 3 2 4 3 4 2" xfId="2865" xr:uid="{00000000-0005-0000-0000-0000270B0000}"/>
    <cellStyle name="20% - Accent2 3 2 4 3 4 2 2" xfId="2866" xr:uid="{00000000-0005-0000-0000-0000280B0000}"/>
    <cellStyle name="20% - Accent2 3 2 4 3 4 2 2 2" xfId="2867" xr:uid="{00000000-0005-0000-0000-0000290B0000}"/>
    <cellStyle name="20% - Accent2 3 2 4 3 4 2 3" xfId="2868" xr:uid="{00000000-0005-0000-0000-00002A0B0000}"/>
    <cellStyle name="20% - Accent2 3 2 4 3 4 3" xfId="2869" xr:uid="{00000000-0005-0000-0000-00002B0B0000}"/>
    <cellStyle name="20% - Accent2 3 2 4 3 4 3 2" xfId="2870" xr:uid="{00000000-0005-0000-0000-00002C0B0000}"/>
    <cellStyle name="20% - Accent2 3 2 4 3 4 4" xfId="2871" xr:uid="{00000000-0005-0000-0000-00002D0B0000}"/>
    <cellStyle name="20% - Accent2 3 2 4 3 5" xfId="2872" xr:uid="{00000000-0005-0000-0000-00002E0B0000}"/>
    <cellStyle name="20% - Accent2 3 2 4 3 5 2" xfId="2873" xr:uid="{00000000-0005-0000-0000-00002F0B0000}"/>
    <cellStyle name="20% - Accent2 3 2 4 3 5 2 2" xfId="2874" xr:uid="{00000000-0005-0000-0000-0000300B0000}"/>
    <cellStyle name="20% - Accent2 3 2 4 3 5 3" xfId="2875" xr:uid="{00000000-0005-0000-0000-0000310B0000}"/>
    <cellStyle name="20% - Accent2 3 2 4 3 6" xfId="2876" xr:uid="{00000000-0005-0000-0000-0000320B0000}"/>
    <cellStyle name="20% - Accent2 3 2 4 3 6 2" xfId="2877" xr:uid="{00000000-0005-0000-0000-0000330B0000}"/>
    <cellStyle name="20% - Accent2 3 2 4 3 7" xfId="2878" xr:uid="{00000000-0005-0000-0000-0000340B0000}"/>
    <cellStyle name="20% - Accent2 3 2 4 3 7 2" xfId="2879" xr:uid="{00000000-0005-0000-0000-0000350B0000}"/>
    <cellStyle name="20% - Accent2 3 2 4 3 8" xfId="2880" xr:uid="{00000000-0005-0000-0000-0000360B0000}"/>
    <cellStyle name="20% - Accent2 3 2 4 4" xfId="2881" xr:uid="{00000000-0005-0000-0000-0000370B0000}"/>
    <cellStyle name="20% - Accent2 3 2 4 4 2" xfId="2882" xr:uid="{00000000-0005-0000-0000-0000380B0000}"/>
    <cellStyle name="20% - Accent2 3 2 4 4 2 2" xfId="2883" xr:uid="{00000000-0005-0000-0000-0000390B0000}"/>
    <cellStyle name="20% - Accent2 3 2 4 4 2 2 2" xfId="2884" xr:uid="{00000000-0005-0000-0000-00003A0B0000}"/>
    <cellStyle name="20% - Accent2 3 2 4 4 2 2 2 2" xfId="2885" xr:uid="{00000000-0005-0000-0000-00003B0B0000}"/>
    <cellStyle name="20% - Accent2 3 2 4 4 2 2 3" xfId="2886" xr:uid="{00000000-0005-0000-0000-00003C0B0000}"/>
    <cellStyle name="20% - Accent2 3 2 4 4 2 3" xfId="2887" xr:uid="{00000000-0005-0000-0000-00003D0B0000}"/>
    <cellStyle name="20% - Accent2 3 2 4 4 2 3 2" xfId="2888" xr:uid="{00000000-0005-0000-0000-00003E0B0000}"/>
    <cellStyle name="20% - Accent2 3 2 4 4 2 4" xfId="2889" xr:uid="{00000000-0005-0000-0000-00003F0B0000}"/>
    <cellStyle name="20% - Accent2 3 2 4 4 3" xfId="2890" xr:uid="{00000000-0005-0000-0000-0000400B0000}"/>
    <cellStyle name="20% - Accent2 3 2 4 4 3 2" xfId="2891" xr:uid="{00000000-0005-0000-0000-0000410B0000}"/>
    <cellStyle name="20% - Accent2 3 2 4 4 3 2 2" xfId="2892" xr:uid="{00000000-0005-0000-0000-0000420B0000}"/>
    <cellStyle name="20% - Accent2 3 2 4 4 3 3" xfId="2893" xr:uid="{00000000-0005-0000-0000-0000430B0000}"/>
    <cellStyle name="20% - Accent2 3 2 4 4 4" xfId="2894" xr:uid="{00000000-0005-0000-0000-0000440B0000}"/>
    <cellStyle name="20% - Accent2 3 2 4 4 4 2" xfId="2895" xr:uid="{00000000-0005-0000-0000-0000450B0000}"/>
    <cellStyle name="20% - Accent2 3 2 4 4 5" xfId="2896" xr:uid="{00000000-0005-0000-0000-0000460B0000}"/>
    <cellStyle name="20% - Accent2 3 2 4 4 5 2" xfId="2897" xr:uid="{00000000-0005-0000-0000-0000470B0000}"/>
    <cellStyle name="20% - Accent2 3 2 4 4 6" xfId="2898" xr:uid="{00000000-0005-0000-0000-0000480B0000}"/>
    <cellStyle name="20% - Accent2 3 2 4 5" xfId="2899" xr:uid="{00000000-0005-0000-0000-0000490B0000}"/>
    <cellStyle name="20% - Accent2 3 2 4 5 2" xfId="2900" xr:uid="{00000000-0005-0000-0000-00004A0B0000}"/>
    <cellStyle name="20% - Accent2 3 2 4 5 2 2" xfId="2901" xr:uid="{00000000-0005-0000-0000-00004B0B0000}"/>
    <cellStyle name="20% - Accent2 3 2 4 5 2 2 2" xfId="2902" xr:uid="{00000000-0005-0000-0000-00004C0B0000}"/>
    <cellStyle name="20% - Accent2 3 2 4 5 2 2 2 2" xfId="2903" xr:uid="{00000000-0005-0000-0000-00004D0B0000}"/>
    <cellStyle name="20% - Accent2 3 2 4 5 2 2 3" xfId="2904" xr:uid="{00000000-0005-0000-0000-00004E0B0000}"/>
    <cellStyle name="20% - Accent2 3 2 4 5 2 3" xfId="2905" xr:uid="{00000000-0005-0000-0000-00004F0B0000}"/>
    <cellStyle name="20% - Accent2 3 2 4 5 2 3 2" xfId="2906" xr:uid="{00000000-0005-0000-0000-0000500B0000}"/>
    <cellStyle name="20% - Accent2 3 2 4 5 2 4" xfId="2907" xr:uid="{00000000-0005-0000-0000-0000510B0000}"/>
    <cellStyle name="20% - Accent2 3 2 4 5 3" xfId="2908" xr:uid="{00000000-0005-0000-0000-0000520B0000}"/>
    <cellStyle name="20% - Accent2 3 2 4 5 3 2" xfId="2909" xr:uid="{00000000-0005-0000-0000-0000530B0000}"/>
    <cellStyle name="20% - Accent2 3 2 4 5 3 2 2" xfId="2910" xr:uid="{00000000-0005-0000-0000-0000540B0000}"/>
    <cellStyle name="20% - Accent2 3 2 4 5 3 3" xfId="2911" xr:uid="{00000000-0005-0000-0000-0000550B0000}"/>
    <cellStyle name="20% - Accent2 3 2 4 5 4" xfId="2912" xr:uid="{00000000-0005-0000-0000-0000560B0000}"/>
    <cellStyle name="20% - Accent2 3 2 4 5 4 2" xfId="2913" xr:uid="{00000000-0005-0000-0000-0000570B0000}"/>
    <cellStyle name="20% - Accent2 3 2 4 5 5" xfId="2914" xr:uid="{00000000-0005-0000-0000-0000580B0000}"/>
    <cellStyle name="20% - Accent2 3 2 4 5 5 2" xfId="2915" xr:uid="{00000000-0005-0000-0000-0000590B0000}"/>
    <cellStyle name="20% - Accent2 3 2 4 5 6" xfId="2916" xr:uid="{00000000-0005-0000-0000-00005A0B0000}"/>
    <cellStyle name="20% - Accent2 3 2 4 6" xfId="2917" xr:uid="{00000000-0005-0000-0000-00005B0B0000}"/>
    <cellStyle name="20% - Accent2 3 2 4 6 2" xfId="2918" xr:uid="{00000000-0005-0000-0000-00005C0B0000}"/>
    <cellStyle name="20% - Accent2 3 2 4 6 2 2" xfId="2919" xr:uid="{00000000-0005-0000-0000-00005D0B0000}"/>
    <cellStyle name="20% - Accent2 3 2 4 6 2 2 2" xfId="2920" xr:uid="{00000000-0005-0000-0000-00005E0B0000}"/>
    <cellStyle name="20% - Accent2 3 2 4 6 2 2 2 2" xfId="2921" xr:uid="{00000000-0005-0000-0000-00005F0B0000}"/>
    <cellStyle name="20% - Accent2 3 2 4 6 2 2 3" xfId="2922" xr:uid="{00000000-0005-0000-0000-0000600B0000}"/>
    <cellStyle name="20% - Accent2 3 2 4 6 2 3" xfId="2923" xr:uid="{00000000-0005-0000-0000-0000610B0000}"/>
    <cellStyle name="20% - Accent2 3 2 4 6 2 3 2" xfId="2924" xr:uid="{00000000-0005-0000-0000-0000620B0000}"/>
    <cellStyle name="20% - Accent2 3 2 4 6 2 4" xfId="2925" xr:uid="{00000000-0005-0000-0000-0000630B0000}"/>
    <cellStyle name="20% - Accent2 3 2 4 6 3" xfId="2926" xr:uid="{00000000-0005-0000-0000-0000640B0000}"/>
    <cellStyle name="20% - Accent2 3 2 4 6 3 2" xfId="2927" xr:uid="{00000000-0005-0000-0000-0000650B0000}"/>
    <cellStyle name="20% - Accent2 3 2 4 6 3 2 2" xfId="2928" xr:uid="{00000000-0005-0000-0000-0000660B0000}"/>
    <cellStyle name="20% - Accent2 3 2 4 6 3 3" xfId="2929" xr:uid="{00000000-0005-0000-0000-0000670B0000}"/>
    <cellStyle name="20% - Accent2 3 2 4 6 4" xfId="2930" xr:uid="{00000000-0005-0000-0000-0000680B0000}"/>
    <cellStyle name="20% - Accent2 3 2 4 6 4 2" xfId="2931" xr:uid="{00000000-0005-0000-0000-0000690B0000}"/>
    <cellStyle name="20% - Accent2 3 2 4 6 5" xfId="2932" xr:uid="{00000000-0005-0000-0000-00006A0B0000}"/>
    <cellStyle name="20% - Accent2 3 2 4 6 5 2" xfId="2933" xr:uid="{00000000-0005-0000-0000-00006B0B0000}"/>
    <cellStyle name="20% - Accent2 3 2 4 6 6" xfId="2934" xr:uid="{00000000-0005-0000-0000-00006C0B0000}"/>
    <cellStyle name="20% - Accent2 3 2 4 7" xfId="2935" xr:uid="{00000000-0005-0000-0000-00006D0B0000}"/>
    <cellStyle name="20% - Accent2 3 2 4 7 2" xfId="2936" xr:uid="{00000000-0005-0000-0000-00006E0B0000}"/>
    <cellStyle name="20% - Accent2 3 2 4 7 2 2" xfId="2937" xr:uid="{00000000-0005-0000-0000-00006F0B0000}"/>
    <cellStyle name="20% - Accent2 3 2 4 7 2 2 2" xfId="2938" xr:uid="{00000000-0005-0000-0000-0000700B0000}"/>
    <cellStyle name="20% - Accent2 3 2 4 7 2 3" xfId="2939" xr:uid="{00000000-0005-0000-0000-0000710B0000}"/>
    <cellStyle name="20% - Accent2 3 2 4 7 3" xfId="2940" xr:uid="{00000000-0005-0000-0000-0000720B0000}"/>
    <cellStyle name="20% - Accent2 3 2 4 7 3 2" xfId="2941" xr:uid="{00000000-0005-0000-0000-0000730B0000}"/>
    <cellStyle name="20% - Accent2 3 2 4 7 4" xfId="2942" xr:uid="{00000000-0005-0000-0000-0000740B0000}"/>
    <cellStyle name="20% - Accent2 3 2 4 8" xfId="2943" xr:uid="{00000000-0005-0000-0000-0000750B0000}"/>
    <cellStyle name="20% - Accent2 3 2 4 8 2" xfId="2944" xr:uid="{00000000-0005-0000-0000-0000760B0000}"/>
    <cellStyle name="20% - Accent2 3 2 4 8 2 2" xfId="2945" xr:uid="{00000000-0005-0000-0000-0000770B0000}"/>
    <cellStyle name="20% - Accent2 3 2 4 8 3" xfId="2946" xr:uid="{00000000-0005-0000-0000-0000780B0000}"/>
    <cellStyle name="20% - Accent2 3 2 4 9" xfId="2947" xr:uid="{00000000-0005-0000-0000-0000790B0000}"/>
    <cellStyle name="20% - Accent2 3 2 4 9 2" xfId="2948" xr:uid="{00000000-0005-0000-0000-00007A0B0000}"/>
    <cellStyle name="20% - Accent2 3 2 5" xfId="2949" xr:uid="{00000000-0005-0000-0000-00007B0B0000}"/>
    <cellStyle name="20% - Accent2 3 2 5 2" xfId="2950" xr:uid="{00000000-0005-0000-0000-00007C0B0000}"/>
    <cellStyle name="20% - Accent2 3 2 5 2 2" xfId="2951" xr:uid="{00000000-0005-0000-0000-00007D0B0000}"/>
    <cellStyle name="20% - Accent2 3 2 5 2 2 2" xfId="2952" xr:uid="{00000000-0005-0000-0000-00007E0B0000}"/>
    <cellStyle name="20% - Accent2 3 2 5 2 2 2 2" xfId="2953" xr:uid="{00000000-0005-0000-0000-00007F0B0000}"/>
    <cellStyle name="20% - Accent2 3 2 5 2 2 2 2 2" xfId="2954" xr:uid="{00000000-0005-0000-0000-0000800B0000}"/>
    <cellStyle name="20% - Accent2 3 2 5 2 2 2 3" xfId="2955" xr:uid="{00000000-0005-0000-0000-0000810B0000}"/>
    <cellStyle name="20% - Accent2 3 2 5 2 2 3" xfId="2956" xr:uid="{00000000-0005-0000-0000-0000820B0000}"/>
    <cellStyle name="20% - Accent2 3 2 5 2 2 3 2" xfId="2957" xr:uid="{00000000-0005-0000-0000-0000830B0000}"/>
    <cellStyle name="20% - Accent2 3 2 5 2 2 4" xfId="2958" xr:uid="{00000000-0005-0000-0000-0000840B0000}"/>
    <cellStyle name="20% - Accent2 3 2 5 2 3" xfId="2959" xr:uid="{00000000-0005-0000-0000-0000850B0000}"/>
    <cellStyle name="20% - Accent2 3 2 5 2 3 2" xfId="2960" xr:uid="{00000000-0005-0000-0000-0000860B0000}"/>
    <cellStyle name="20% - Accent2 3 2 5 2 3 2 2" xfId="2961" xr:uid="{00000000-0005-0000-0000-0000870B0000}"/>
    <cellStyle name="20% - Accent2 3 2 5 2 3 3" xfId="2962" xr:uid="{00000000-0005-0000-0000-0000880B0000}"/>
    <cellStyle name="20% - Accent2 3 2 5 2 4" xfId="2963" xr:uid="{00000000-0005-0000-0000-0000890B0000}"/>
    <cellStyle name="20% - Accent2 3 2 5 2 4 2" xfId="2964" xr:uid="{00000000-0005-0000-0000-00008A0B0000}"/>
    <cellStyle name="20% - Accent2 3 2 5 2 5" xfId="2965" xr:uid="{00000000-0005-0000-0000-00008B0B0000}"/>
    <cellStyle name="20% - Accent2 3 2 5 2 5 2" xfId="2966" xr:uid="{00000000-0005-0000-0000-00008C0B0000}"/>
    <cellStyle name="20% - Accent2 3 2 5 2 6" xfId="2967" xr:uid="{00000000-0005-0000-0000-00008D0B0000}"/>
    <cellStyle name="20% - Accent2 3 2 5 3" xfId="2968" xr:uid="{00000000-0005-0000-0000-00008E0B0000}"/>
    <cellStyle name="20% - Accent2 3 2 5 3 2" xfId="2969" xr:uid="{00000000-0005-0000-0000-00008F0B0000}"/>
    <cellStyle name="20% - Accent2 3 2 5 3 2 2" xfId="2970" xr:uid="{00000000-0005-0000-0000-0000900B0000}"/>
    <cellStyle name="20% - Accent2 3 2 5 3 2 2 2" xfId="2971" xr:uid="{00000000-0005-0000-0000-0000910B0000}"/>
    <cellStyle name="20% - Accent2 3 2 5 3 2 2 2 2" xfId="2972" xr:uid="{00000000-0005-0000-0000-0000920B0000}"/>
    <cellStyle name="20% - Accent2 3 2 5 3 2 2 3" xfId="2973" xr:uid="{00000000-0005-0000-0000-0000930B0000}"/>
    <cellStyle name="20% - Accent2 3 2 5 3 2 3" xfId="2974" xr:uid="{00000000-0005-0000-0000-0000940B0000}"/>
    <cellStyle name="20% - Accent2 3 2 5 3 2 3 2" xfId="2975" xr:uid="{00000000-0005-0000-0000-0000950B0000}"/>
    <cellStyle name="20% - Accent2 3 2 5 3 2 4" xfId="2976" xr:uid="{00000000-0005-0000-0000-0000960B0000}"/>
    <cellStyle name="20% - Accent2 3 2 5 3 3" xfId="2977" xr:uid="{00000000-0005-0000-0000-0000970B0000}"/>
    <cellStyle name="20% - Accent2 3 2 5 3 3 2" xfId="2978" xr:uid="{00000000-0005-0000-0000-0000980B0000}"/>
    <cellStyle name="20% - Accent2 3 2 5 3 3 2 2" xfId="2979" xr:uid="{00000000-0005-0000-0000-0000990B0000}"/>
    <cellStyle name="20% - Accent2 3 2 5 3 3 3" xfId="2980" xr:uid="{00000000-0005-0000-0000-00009A0B0000}"/>
    <cellStyle name="20% - Accent2 3 2 5 3 4" xfId="2981" xr:uid="{00000000-0005-0000-0000-00009B0B0000}"/>
    <cellStyle name="20% - Accent2 3 2 5 3 4 2" xfId="2982" xr:uid="{00000000-0005-0000-0000-00009C0B0000}"/>
    <cellStyle name="20% - Accent2 3 2 5 3 5" xfId="2983" xr:uid="{00000000-0005-0000-0000-00009D0B0000}"/>
    <cellStyle name="20% - Accent2 3 2 5 3 5 2" xfId="2984" xr:uid="{00000000-0005-0000-0000-00009E0B0000}"/>
    <cellStyle name="20% - Accent2 3 2 5 3 6" xfId="2985" xr:uid="{00000000-0005-0000-0000-00009F0B0000}"/>
    <cellStyle name="20% - Accent2 3 2 5 4" xfId="2986" xr:uid="{00000000-0005-0000-0000-0000A00B0000}"/>
    <cellStyle name="20% - Accent2 3 2 5 4 2" xfId="2987" xr:uid="{00000000-0005-0000-0000-0000A10B0000}"/>
    <cellStyle name="20% - Accent2 3 2 5 4 2 2" xfId="2988" xr:uid="{00000000-0005-0000-0000-0000A20B0000}"/>
    <cellStyle name="20% - Accent2 3 2 5 4 2 2 2" xfId="2989" xr:uid="{00000000-0005-0000-0000-0000A30B0000}"/>
    <cellStyle name="20% - Accent2 3 2 5 4 2 3" xfId="2990" xr:uid="{00000000-0005-0000-0000-0000A40B0000}"/>
    <cellStyle name="20% - Accent2 3 2 5 4 3" xfId="2991" xr:uid="{00000000-0005-0000-0000-0000A50B0000}"/>
    <cellStyle name="20% - Accent2 3 2 5 4 3 2" xfId="2992" xr:uid="{00000000-0005-0000-0000-0000A60B0000}"/>
    <cellStyle name="20% - Accent2 3 2 5 4 4" xfId="2993" xr:uid="{00000000-0005-0000-0000-0000A70B0000}"/>
    <cellStyle name="20% - Accent2 3 2 5 5" xfId="2994" xr:uid="{00000000-0005-0000-0000-0000A80B0000}"/>
    <cellStyle name="20% - Accent2 3 2 5 5 2" xfId="2995" xr:uid="{00000000-0005-0000-0000-0000A90B0000}"/>
    <cellStyle name="20% - Accent2 3 2 5 5 2 2" xfId="2996" xr:uid="{00000000-0005-0000-0000-0000AA0B0000}"/>
    <cellStyle name="20% - Accent2 3 2 5 5 3" xfId="2997" xr:uid="{00000000-0005-0000-0000-0000AB0B0000}"/>
    <cellStyle name="20% - Accent2 3 2 5 6" xfId="2998" xr:uid="{00000000-0005-0000-0000-0000AC0B0000}"/>
    <cellStyle name="20% - Accent2 3 2 5 6 2" xfId="2999" xr:uid="{00000000-0005-0000-0000-0000AD0B0000}"/>
    <cellStyle name="20% - Accent2 3 2 5 7" xfId="3000" xr:uid="{00000000-0005-0000-0000-0000AE0B0000}"/>
    <cellStyle name="20% - Accent2 3 2 5 7 2" xfId="3001" xr:uid="{00000000-0005-0000-0000-0000AF0B0000}"/>
    <cellStyle name="20% - Accent2 3 2 5 8" xfId="3002" xr:uid="{00000000-0005-0000-0000-0000B00B0000}"/>
    <cellStyle name="20% - Accent2 3 2 6" xfId="3003" xr:uid="{00000000-0005-0000-0000-0000B10B0000}"/>
    <cellStyle name="20% - Accent2 3 2 6 2" xfId="3004" xr:uid="{00000000-0005-0000-0000-0000B20B0000}"/>
    <cellStyle name="20% - Accent2 3 2 6 2 2" xfId="3005" xr:uid="{00000000-0005-0000-0000-0000B30B0000}"/>
    <cellStyle name="20% - Accent2 3 2 6 2 2 2" xfId="3006" xr:uid="{00000000-0005-0000-0000-0000B40B0000}"/>
    <cellStyle name="20% - Accent2 3 2 6 2 2 2 2" xfId="3007" xr:uid="{00000000-0005-0000-0000-0000B50B0000}"/>
    <cellStyle name="20% - Accent2 3 2 6 2 2 2 2 2" xfId="3008" xr:uid="{00000000-0005-0000-0000-0000B60B0000}"/>
    <cellStyle name="20% - Accent2 3 2 6 2 2 2 3" xfId="3009" xr:uid="{00000000-0005-0000-0000-0000B70B0000}"/>
    <cellStyle name="20% - Accent2 3 2 6 2 2 3" xfId="3010" xr:uid="{00000000-0005-0000-0000-0000B80B0000}"/>
    <cellStyle name="20% - Accent2 3 2 6 2 2 3 2" xfId="3011" xr:uid="{00000000-0005-0000-0000-0000B90B0000}"/>
    <cellStyle name="20% - Accent2 3 2 6 2 2 4" xfId="3012" xr:uid="{00000000-0005-0000-0000-0000BA0B0000}"/>
    <cellStyle name="20% - Accent2 3 2 6 2 3" xfId="3013" xr:uid="{00000000-0005-0000-0000-0000BB0B0000}"/>
    <cellStyle name="20% - Accent2 3 2 6 2 3 2" xfId="3014" xr:uid="{00000000-0005-0000-0000-0000BC0B0000}"/>
    <cellStyle name="20% - Accent2 3 2 6 2 3 2 2" xfId="3015" xr:uid="{00000000-0005-0000-0000-0000BD0B0000}"/>
    <cellStyle name="20% - Accent2 3 2 6 2 3 3" xfId="3016" xr:uid="{00000000-0005-0000-0000-0000BE0B0000}"/>
    <cellStyle name="20% - Accent2 3 2 6 2 4" xfId="3017" xr:uid="{00000000-0005-0000-0000-0000BF0B0000}"/>
    <cellStyle name="20% - Accent2 3 2 6 2 4 2" xfId="3018" xr:uid="{00000000-0005-0000-0000-0000C00B0000}"/>
    <cellStyle name="20% - Accent2 3 2 6 2 5" xfId="3019" xr:uid="{00000000-0005-0000-0000-0000C10B0000}"/>
    <cellStyle name="20% - Accent2 3 2 6 2 5 2" xfId="3020" xr:uid="{00000000-0005-0000-0000-0000C20B0000}"/>
    <cellStyle name="20% - Accent2 3 2 6 2 6" xfId="3021" xr:uid="{00000000-0005-0000-0000-0000C30B0000}"/>
    <cellStyle name="20% - Accent2 3 2 6 3" xfId="3022" xr:uid="{00000000-0005-0000-0000-0000C40B0000}"/>
    <cellStyle name="20% - Accent2 3 2 6 3 2" xfId="3023" xr:uid="{00000000-0005-0000-0000-0000C50B0000}"/>
    <cellStyle name="20% - Accent2 3 2 6 3 2 2" xfId="3024" xr:uid="{00000000-0005-0000-0000-0000C60B0000}"/>
    <cellStyle name="20% - Accent2 3 2 6 3 2 2 2" xfId="3025" xr:uid="{00000000-0005-0000-0000-0000C70B0000}"/>
    <cellStyle name="20% - Accent2 3 2 6 3 2 2 2 2" xfId="3026" xr:uid="{00000000-0005-0000-0000-0000C80B0000}"/>
    <cellStyle name="20% - Accent2 3 2 6 3 2 2 3" xfId="3027" xr:uid="{00000000-0005-0000-0000-0000C90B0000}"/>
    <cellStyle name="20% - Accent2 3 2 6 3 2 3" xfId="3028" xr:uid="{00000000-0005-0000-0000-0000CA0B0000}"/>
    <cellStyle name="20% - Accent2 3 2 6 3 2 3 2" xfId="3029" xr:uid="{00000000-0005-0000-0000-0000CB0B0000}"/>
    <cellStyle name="20% - Accent2 3 2 6 3 2 4" xfId="3030" xr:uid="{00000000-0005-0000-0000-0000CC0B0000}"/>
    <cellStyle name="20% - Accent2 3 2 6 3 3" xfId="3031" xr:uid="{00000000-0005-0000-0000-0000CD0B0000}"/>
    <cellStyle name="20% - Accent2 3 2 6 3 3 2" xfId="3032" xr:uid="{00000000-0005-0000-0000-0000CE0B0000}"/>
    <cellStyle name="20% - Accent2 3 2 6 3 3 2 2" xfId="3033" xr:uid="{00000000-0005-0000-0000-0000CF0B0000}"/>
    <cellStyle name="20% - Accent2 3 2 6 3 3 3" xfId="3034" xr:uid="{00000000-0005-0000-0000-0000D00B0000}"/>
    <cellStyle name="20% - Accent2 3 2 6 3 4" xfId="3035" xr:uid="{00000000-0005-0000-0000-0000D10B0000}"/>
    <cellStyle name="20% - Accent2 3 2 6 3 4 2" xfId="3036" xr:uid="{00000000-0005-0000-0000-0000D20B0000}"/>
    <cellStyle name="20% - Accent2 3 2 6 3 5" xfId="3037" xr:uid="{00000000-0005-0000-0000-0000D30B0000}"/>
    <cellStyle name="20% - Accent2 3 2 6 3 5 2" xfId="3038" xr:uid="{00000000-0005-0000-0000-0000D40B0000}"/>
    <cellStyle name="20% - Accent2 3 2 6 3 6" xfId="3039" xr:uid="{00000000-0005-0000-0000-0000D50B0000}"/>
    <cellStyle name="20% - Accent2 3 2 6 4" xfId="3040" xr:uid="{00000000-0005-0000-0000-0000D60B0000}"/>
    <cellStyle name="20% - Accent2 3 2 6 4 2" xfId="3041" xr:uid="{00000000-0005-0000-0000-0000D70B0000}"/>
    <cellStyle name="20% - Accent2 3 2 6 4 2 2" xfId="3042" xr:uid="{00000000-0005-0000-0000-0000D80B0000}"/>
    <cellStyle name="20% - Accent2 3 2 6 4 2 2 2" xfId="3043" xr:uid="{00000000-0005-0000-0000-0000D90B0000}"/>
    <cellStyle name="20% - Accent2 3 2 6 4 2 3" xfId="3044" xr:uid="{00000000-0005-0000-0000-0000DA0B0000}"/>
    <cellStyle name="20% - Accent2 3 2 6 4 3" xfId="3045" xr:uid="{00000000-0005-0000-0000-0000DB0B0000}"/>
    <cellStyle name="20% - Accent2 3 2 6 4 3 2" xfId="3046" xr:uid="{00000000-0005-0000-0000-0000DC0B0000}"/>
    <cellStyle name="20% - Accent2 3 2 6 4 4" xfId="3047" xr:uid="{00000000-0005-0000-0000-0000DD0B0000}"/>
    <cellStyle name="20% - Accent2 3 2 6 5" xfId="3048" xr:uid="{00000000-0005-0000-0000-0000DE0B0000}"/>
    <cellStyle name="20% - Accent2 3 2 6 5 2" xfId="3049" xr:uid="{00000000-0005-0000-0000-0000DF0B0000}"/>
    <cellStyle name="20% - Accent2 3 2 6 5 2 2" xfId="3050" xr:uid="{00000000-0005-0000-0000-0000E00B0000}"/>
    <cellStyle name="20% - Accent2 3 2 6 5 3" xfId="3051" xr:uid="{00000000-0005-0000-0000-0000E10B0000}"/>
    <cellStyle name="20% - Accent2 3 2 6 6" xfId="3052" xr:uid="{00000000-0005-0000-0000-0000E20B0000}"/>
    <cellStyle name="20% - Accent2 3 2 6 6 2" xfId="3053" xr:uid="{00000000-0005-0000-0000-0000E30B0000}"/>
    <cellStyle name="20% - Accent2 3 2 6 7" xfId="3054" xr:uid="{00000000-0005-0000-0000-0000E40B0000}"/>
    <cellStyle name="20% - Accent2 3 2 6 7 2" xfId="3055" xr:uid="{00000000-0005-0000-0000-0000E50B0000}"/>
    <cellStyle name="20% - Accent2 3 2 6 8" xfId="3056" xr:uid="{00000000-0005-0000-0000-0000E60B0000}"/>
    <cellStyle name="20% - Accent2 3 2 7" xfId="3057" xr:uid="{00000000-0005-0000-0000-0000E70B0000}"/>
    <cellStyle name="20% - Accent2 3 2 7 2" xfId="3058" xr:uid="{00000000-0005-0000-0000-0000E80B0000}"/>
    <cellStyle name="20% - Accent2 3 2 7 2 2" xfId="3059" xr:uid="{00000000-0005-0000-0000-0000E90B0000}"/>
    <cellStyle name="20% - Accent2 3 2 7 2 2 2" xfId="3060" xr:uid="{00000000-0005-0000-0000-0000EA0B0000}"/>
    <cellStyle name="20% - Accent2 3 2 7 2 2 2 2" xfId="3061" xr:uid="{00000000-0005-0000-0000-0000EB0B0000}"/>
    <cellStyle name="20% - Accent2 3 2 7 2 2 3" xfId="3062" xr:uid="{00000000-0005-0000-0000-0000EC0B0000}"/>
    <cellStyle name="20% - Accent2 3 2 7 2 3" xfId="3063" xr:uid="{00000000-0005-0000-0000-0000ED0B0000}"/>
    <cellStyle name="20% - Accent2 3 2 7 2 3 2" xfId="3064" xr:uid="{00000000-0005-0000-0000-0000EE0B0000}"/>
    <cellStyle name="20% - Accent2 3 2 7 2 4" xfId="3065" xr:uid="{00000000-0005-0000-0000-0000EF0B0000}"/>
    <cellStyle name="20% - Accent2 3 2 7 3" xfId="3066" xr:uid="{00000000-0005-0000-0000-0000F00B0000}"/>
    <cellStyle name="20% - Accent2 3 2 7 3 2" xfId="3067" xr:uid="{00000000-0005-0000-0000-0000F10B0000}"/>
    <cellStyle name="20% - Accent2 3 2 7 3 2 2" xfId="3068" xr:uid="{00000000-0005-0000-0000-0000F20B0000}"/>
    <cellStyle name="20% - Accent2 3 2 7 3 3" xfId="3069" xr:uid="{00000000-0005-0000-0000-0000F30B0000}"/>
    <cellStyle name="20% - Accent2 3 2 7 4" xfId="3070" xr:uid="{00000000-0005-0000-0000-0000F40B0000}"/>
    <cellStyle name="20% - Accent2 3 2 7 4 2" xfId="3071" xr:uid="{00000000-0005-0000-0000-0000F50B0000}"/>
    <cellStyle name="20% - Accent2 3 2 7 5" xfId="3072" xr:uid="{00000000-0005-0000-0000-0000F60B0000}"/>
    <cellStyle name="20% - Accent2 3 2 7 5 2" xfId="3073" xr:uid="{00000000-0005-0000-0000-0000F70B0000}"/>
    <cellStyle name="20% - Accent2 3 2 7 6" xfId="3074" xr:uid="{00000000-0005-0000-0000-0000F80B0000}"/>
    <cellStyle name="20% - Accent2 3 2 8" xfId="3075" xr:uid="{00000000-0005-0000-0000-0000F90B0000}"/>
    <cellStyle name="20% - Accent2 3 2 8 2" xfId="3076" xr:uid="{00000000-0005-0000-0000-0000FA0B0000}"/>
    <cellStyle name="20% - Accent2 3 2 8 2 2" xfId="3077" xr:uid="{00000000-0005-0000-0000-0000FB0B0000}"/>
    <cellStyle name="20% - Accent2 3 2 8 2 2 2" xfId="3078" xr:uid="{00000000-0005-0000-0000-0000FC0B0000}"/>
    <cellStyle name="20% - Accent2 3 2 8 2 2 2 2" xfId="3079" xr:uid="{00000000-0005-0000-0000-0000FD0B0000}"/>
    <cellStyle name="20% - Accent2 3 2 8 2 2 3" xfId="3080" xr:uid="{00000000-0005-0000-0000-0000FE0B0000}"/>
    <cellStyle name="20% - Accent2 3 2 8 2 3" xfId="3081" xr:uid="{00000000-0005-0000-0000-0000FF0B0000}"/>
    <cellStyle name="20% - Accent2 3 2 8 2 3 2" xfId="3082" xr:uid="{00000000-0005-0000-0000-0000000C0000}"/>
    <cellStyle name="20% - Accent2 3 2 8 2 4" xfId="3083" xr:uid="{00000000-0005-0000-0000-0000010C0000}"/>
    <cellStyle name="20% - Accent2 3 2 8 3" xfId="3084" xr:uid="{00000000-0005-0000-0000-0000020C0000}"/>
    <cellStyle name="20% - Accent2 3 2 8 3 2" xfId="3085" xr:uid="{00000000-0005-0000-0000-0000030C0000}"/>
    <cellStyle name="20% - Accent2 3 2 8 3 2 2" xfId="3086" xr:uid="{00000000-0005-0000-0000-0000040C0000}"/>
    <cellStyle name="20% - Accent2 3 2 8 3 3" xfId="3087" xr:uid="{00000000-0005-0000-0000-0000050C0000}"/>
    <cellStyle name="20% - Accent2 3 2 8 4" xfId="3088" xr:uid="{00000000-0005-0000-0000-0000060C0000}"/>
    <cellStyle name="20% - Accent2 3 2 8 4 2" xfId="3089" xr:uid="{00000000-0005-0000-0000-0000070C0000}"/>
    <cellStyle name="20% - Accent2 3 2 8 5" xfId="3090" xr:uid="{00000000-0005-0000-0000-0000080C0000}"/>
    <cellStyle name="20% - Accent2 3 2 8 5 2" xfId="3091" xr:uid="{00000000-0005-0000-0000-0000090C0000}"/>
    <cellStyle name="20% - Accent2 3 2 8 6" xfId="3092" xr:uid="{00000000-0005-0000-0000-00000A0C0000}"/>
    <cellStyle name="20% - Accent2 3 2 9" xfId="3093" xr:uid="{00000000-0005-0000-0000-00000B0C0000}"/>
    <cellStyle name="20% - Accent2 3 2 9 2" xfId="3094" xr:uid="{00000000-0005-0000-0000-00000C0C0000}"/>
    <cellStyle name="20% - Accent2 3 2 9 2 2" xfId="3095" xr:uid="{00000000-0005-0000-0000-00000D0C0000}"/>
    <cellStyle name="20% - Accent2 3 2 9 2 2 2" xfId="3096" xr:uid="{00000000-0005-0000-0000-00000E0C0000}"/>
    <cellStyle name="20% - Accent2 3 2 9 2 2 2 2" xfId="3097" xr:uid="{00000000-0005-0000-0000-00000F0C0000}"/>
    <cellStyle name="20% - Accent2 3 2 9 2 2 3" xfId="3098" xr:uid="{00000000-0005-0000-0000-0000100C0000}"/>
    <cellStyle name="20% - Accent2 3 2 9 2 3" xfId="3099" xr:uid="{00000000-0005-0000-0000-0000110C0000}"/>
    <cellStyle name="20% - Accent2 3 2 9 2 3 2" xfId="3100" xr:uid="{00000000-0005-0000-0000-0000120C0000}"/>
    <cellStyle name="20% - Accent2 3 2 9 2 4" xfId="3101" xr:uid="{00000000-0005-0000-0000-0000130C0000}"/>
    <cellStyle name="20% - Accent2 3 2 9 3" xfId="3102" xr:uid="{00000000-0005-0000-0000-0000140C0000}"/>
    <cellStyle name="20% - Accent2 3 2 9 3 2" xfId="3103" xr:uid="{00000000-0005-0000-0000-0000150C0000}"/>
    <cellStyle name="20% - Accent2 3 2 9 3 2 2" xfId="3104" xr:uid="{00000000-0005-0000-0000-0000160C0000}"/>
    <cellStyle name="20% - Accent2 3 2 9 3 3" xfId="3105" xr:uid="{00000000-0005-0000-0000-0000170C0000}"/>
    <cellStyle name="20% - Accent2 3 2 9 4" xfId="3106" xr:uid="{00000000-0005-0000-0000-0000180C0000}"/>
    <cellStyle name="20% - Accent2 3 2 9 4 2" xfId="3107" xr:uid="{00000000-0005-0000-0000-0000190C0000}"/>
    <cellStyle name="20% - Accent2 3 2 9 5" xfId="3108" xr:uid="{00000000-0005-0000-0000-00001A0C0000}"/>
    <cellStyle name="20% - Accent2 3 2 9 5 2" xfId="3109" xr:uid="{00000000-0005-0000-0000-00001B0C0000}"/>
    <cellStyle name="20% - Accent2 3 2 9 6" xfId="3110" xr:uid="{00000000-0005-0000-0000-00001C0C0000}"/>
    <cellStyle name="20% - Accent2 3 3" xfId="3111" xr:uid="{00000000-0005-0000-0000-00001D0C0000}"/>
    <cellStyle name="20% - Accent2 3 3 10" xfId="3112" xr:uid="{00000000-0005-0000-0000-00001E0C0000}"/>
    <cellStyle name="20% - Accent2 3 3 10 2" xfId="3113" xr:uid="{00000000-0005-0000-0000-00001F0C0000}"/>
    <cellStyle name="20% - Accent2 3 3 11" xfId="3114" xr:uid="{00000000-0005-0000-0000-0000200C0000}"/>
    <cellStyle name="20% - Accent2 3 3 2" xfId="3115" xr:uid="{00000000-0005-0000-0000-0000210C0000}"/>
    <cellStyle name="20% - Accent2 3 3 2 2" xfId="3116" xr:uid="{00000000-0005-0000-0000-0000220C0000}"/>
    <cellStyle name="20% - Accent2 3 3 2 2 2" xfId="3117" xr:uid="{00000000-0005-0000-0000-0000230C0000}"/>
    <cellStyle name="20% - Accent2 3 3 2 2 2 2" xfId="3118" xr:uid="{00000000-0005-0000-0000-0000240C0000}"/>
    <cellStyle name="20% - Accent2 3 3 2 2 2 2 2" xfId="3119" xr:uid="{00000000-0005-0000-0000-0000250C0000}"/>
    <cellStyle name="20% - Accent2 3 3 2 2 2 2 2 2" xfId="3120" xr:uid="{00000000-0005-0000-0000-0000260C0000}"/>
    <cellStyle name="20% - Accent2 3 3 2 2 2 2 3" xfId="3121" xr:uid="{00000000-0005-0000-0000-0000270C0000}"/>
    <cellStyle name="20% - Accent2 3 3 2 2 2 3" xfId="3122" xr:uid="{00000000-0005-0000-0000-0000280C0000}"/>
    <cellStyle name="20% - Accent2 3 3 2 2 2 3 2" xfId="3123" xr:uid="{00000000-0005-0000-0000-0000290C0000}"/>
    <cellStyle name="20% - Accent2 3 3 2 2 2 4" xfId="3124" xr:uid="{00000000-0005-0000-0000-00002A0C0000}"/>
    <cellStyle name="20% - Accent2 3 3 2 2 3" xfId="3125" xr:uid="{00000000-0005-0000-0000-00002B0C0000}"/>
    <cellStyle name="20% - Accent2 3 3 2 2 3 2" xfId="3126" xr:uid="{00000000-0005-0000-0000-00002C0C0000}"/>
    <cellStyle name="20% - Accent2 3 3 2 2 3 2 2" xfId="3127" xr:uid="{00000000-0005-0000-0000-00002D0C0000}"/>
    <cellStyle name="20% - Accent2 3 3 2 2 3 3" xfId="3128" xr:uid="{00000000-0005-0000-0000-00002E0C0000}"/>
    <cellStyle name="20% - Accent2 3 3 2 2 4" xfId="3129" xr:uid="{00000000-0005-0000-0000-00002F0C0000}"/>
    <cellStyle name="20% - Accent2 3 3 2 2 4 2" xfId="3130" xr:uid="{00000000-0005-0000-0000-0000300C0000}"/>
    <cellStyle name="20% - Accent2 3 3 2 2 5" xfId="3131" xr:uid="{00000000-0005-0000-0000-0000310C0000}"/>
    <cellStyle name="20% - Accent2 3 3 2 2 5 2" xfId="3132" xr:uid="{00000000-0005-0000-0000-0000320C0000}"/>
    <cellStyle name="20% - Accent2 3 3 2 2 6" xfId="3133" xr:uid="{00000000-0005-0000-0000-0000330C0000}"/>
    <cellStyle name="20% - Accent2 3 3 2 3" xfId="3134" xr:uid="{00000000-0005-0000-0000-0000340C0000}"/>
    <cellStyle name="20% - Accent2 3 3 2 3 2" xfId="3135" xr:uid="{00000000-0005-0000-0000-0000350C0000}"/>
    <cellStyle name="20% - Accent2 3 3 2 3 2 2" xfId="3136" xr:uid="{00000000-0005-0000-0000-0000360C0000}"/>
    <cellStyle name="20% - Accent2 3 3 2 3 2 2 2" xfId="3137" xr:uid="{00000000-0005-0000-0000-0000370C0000}"/>
    <cellStyle name="20% - Accent2 3 3 2 3 2 2 2 2" xfId="3138" xr:uid="{00000000-0005-0000-0000-0000380C0000}"/>
    <cellStyle name="20% - Accent2 3 3 2 3 2 2 3" xfId="3139" xr:uid="{00000000-0005-0000-0000-0000390C0000}"/>
    <cellStyle name="20% - Accent2 3 3 2 3 2 3" xfId="3140" xr:uid="{00000000-0005-0000-0000-00003A0C0000}"/>
    <cellStyle name="20% - Accent2 3 3 2 3 2 3 2" xfId="3141" xr:uid="{00000000-0005-0000-0000-00003B0C0000}"/>
    <cellStyle name="20% - Accent2 3 3 2 3 2 4" xfId="3142" xr:uid="{00000000-0005-0000-0000-00003C0C0000}"/>
    <cellStyle name="20% - Accent2 3 3 2 3 3" xfId="3143" xr:uid="{00000000-0005-0000-0000-00003D0C0000}"/>
    <cellStyle name="20% - Accent2 3 3 2 3 3 2" xfId="3144" xr:uid="{00000000-0005-0000-0000-00003E0C0000}"/>
    <cellStyle name="20% - Accent2 3 3 2 3 3 2 2" xfId="3145" xr:uid="{00000000-0005-0000-0000-00003F0C0000}"/>
    <cellStyle name="20% - Accent2 3 3 2 3 3 3" xfId="3146" xr:uid="{00000000-0005-0000-0000-0000400C0000}"/>
    <cellStyle name="20% - Accent2 3 3 2 3 4" xfId="3147" xr:uid="{00000000-0005-0000-0000-0000410C0000}"/>
    <cellStyle name="20% - Accent2 3 3 2 3 4 2" xfId="3148" xr:uid="{00000000-0005-0000-0000-0000420C0000}"/>
    <cellStyle name="20% - Accent2 3 3 2 3 5" xfId="3149" xr:uid="{00000000-0005-0000-0000-0000430C0000}"/>
    <cellStyle name="20% - Accent2 3 3 2 3 5 2" xfId="3150" xr:uid="{00000000-0005-0000-0000-0000440C0000}"/>
    <cellStyle name="20% - Accent2 3 3 2 3 6" xfId="3151" xr:uid="{00000000-0005-0000-0000-0000450C0000}"/>
    <cellStyle name="20% - Accent2 3 3 2 4" xfId="3152" xr:uid="{00000000-0005-0000-0000-0000460C0000}"/>
    <cellStyle name="20% - Accent2 3 3 2 4 2" xfId="3153" xr:uid="{00000000-0005-0000-0000-0000470C0000}"/>
    <cellStyle name="20% - Accent2 3 3 2 4 2 2" xfId="3154" xr:uid="{00000000-0005-0000-0000-0000480C0000}"/>
    <cellStyle name="20% - Accent2 3 3 2 4 2 2 2" xfId="3155" xr:uid="{00000000-0005-0000-0000-0000490C0000}"/>
    <cellStyle name="20% - Accent2 3 3 2 4 2 3" xfId="3156" xr:uid="{00000000-0005-0000-0000-00004A0C0000}"/>
    <cellStyle name="20% - Accent2 3 3 2 4 3" xfId="3157" xr:uid="{00000000-0005-0000-0000-00004B0C0000}"/>
    <cellStyle name="20% - Accent2 3 3 2 4 3 2" xfId="3158" xr:uid="{00000000-0005-0000-0000-00004C0C0000}"/>
    <cellStyle name="20% - Accent2 3 3 2 4 4" xfId="3159" xr:uid="{00000000-0005-0000-0000-00004D0C0000}"/>
    <cellStyle name="20% - Accent2 3 3 2 5" xfId="3160" xr:uid="{00000000-0005-0000-0000-00004E0C0000}"/>
    <cellStyle name="20% - Accent2 3 3 2 5 2" xfId="3161" xr:uid="{00000000-0005-0000-0000-00004F0C0000}"/>
    <cellStyle name="20% - Accent2 3 3 2 5 2 2" xfId="3162" xr:uid="{00000000-0005-0000-0000-0000500C0000}"/>
    <cellStyle name="20% - Accent2 3 3 2 5 3" xfId="3163" xr:uid="{00000000-0005-0000-0000-0000510C0000}"/>
    <cellStyle name="20% - Accent2 3 3 2 6" xfId="3164" xr:uid="{00000000-0005-0000-0000-0000520C0000}"/>
    <cellStyle name="20% - Accent2 3 3 2 6 2" xfId="3165" xr:uid="{00000000-0005-0000-0000-0000530C0000}"/>
    <cellStyle name="20% - Accent2 3 3 2 7" xfId="3166" xr:uid="{00000000-0005-0000-0000-0000540C0000}"/>
    <cellStyle name="20% - Accent2 3 3 2 7 2" xfId="3167" xr:uid="{00000000-0005-0000-0000-0000550C0000}"/>
    <cellStyle name="20% - Accent2 3 3 2 8" xfId="3168" xr:uid="{00000000-0005-0000-0000-0000560C0000}"/>
    <cellStyle name="20% - Accent2 3 3 3" xfId="3169" xr:uid="{00000000-0005-0000-0000-0000570C0000}"/>
    <cellStyle name="20% - Accent2 3 3 3 2" xfId="3170" xr:uid="{00000000-0005-0000-0000-0000580C0000}"/>
    <cellStyle name="20% - Accent2 3 3 3 2 2" xfId="3171" xr:uid="{00000000-0005-0000-0000-0000590C0000}"/>
    <cellStyle name="20% - Accent2 3 3 3 2 2 2" xfId="3172" xr:uid="{00000000-0005-0000-0000-00005A0C0000}"/>
    <cellStyle name="20% - Accent2 3 3 3 2 2 2 2" xfId="3173" xr:uid="{00000000-0005-0000-0000-00005B0C0000}"/>
    <cellStyle name="20% - Accent2 3 3 3 2 2 2 2 2" xfId="3174" xr:uid="{00000000-0005-0000-0000-00005C0C0000}"/>
    <cellStyle name="20% - Accent2 3 3 3 2 2 2 3" xfId="3175" xr:uid="{00000000-0005-0000-0000-00005D0C0000}"/>
    <cellStyle name="20% - Accent2 3 3 3 2 2 3" xfId="3176" xr:uid="{00000000-0005-0000-0000-00005E0C0000}"/>
    <cellStyle name="20% - Accent2 3 3 3 2 2 3 2" xfId="3177" xr:uid="{00000000-0005-0000-0000-00005F0C0000}"/>
    <cellStyle name="20% - Accent2 3 3 3 2 2 4" xfId="3178" xr:uid="{00000000-0005-0000-0000-0000600C0000}"/>
    <cellStyle name="20% - Accent2 3 3 3 2 3" xfId="3179" xr:uid="{00000000-0005-0000-0000-0000610C0000}"/>
    <cellStyle name="20% - Accent2 3 3 3 2 3 2" xfId="3180" xr:uid="{00000000-0005-0000-0000-0000620C0000}"/>
    <cellStyle name="20% - Accent2 3 3 3 2 3 2 2" xfId="3181" xr:uid="{00000000-0005-0000-0000-0000630C0000}"/>
    <cellStyle name="20% - Accent2 3 3 3 2 3 3" xfId="3182" xr:uid="{00000000-0005-0000-0000-0000640C0000}"/>
    <cellStyle name="20% - Accent2 3 3 3 2 4" xfId="3183" xr:uid="{00000000-0005-0000-0000-0000650C0000}"/>
    <cellStyle name="20% - Accent2 3 3 3 2 4 2" xfId="3184" xr:uid="{00000000-0005-0000-0000-0000660C0000}"/>
    <cellStyle name="20% - Accent2 3 3 3 2 5" xfId="3185" xr:uid="{00000000-0005-0000-0000-0000670C0000}"/>
    <cellStyle name="20% - Accent2 3 3 3 2 5 2" xfId="3186" xr:uid="{00000000-0005-0000-0000-0000680C0000}"/>
    <cellStyle name="20% - Accent2 3 3 3 2 6" xfId="3187" xr:uid="{00000000-0005-0000-0000-0000690C0000}"/>
    <cellStyle name="20% - Accent2 3 3 3 3" xfId="3188" xr:uid="{00000000-0005-0000-0000-00006A0C0000}"/>
    <cellStyle name="20% - Accent2 3 3 3 3 2" xfId="3189" xr:uid="{00000000-0005-0000-0000-00006B0C0000}"/>
    <cellStyle name="20% - Accent2 3 3 3 3 2 2" xfId="3190" xr:uid="{00000000-0005-0000-0000-00006C0C0000}"/>
    <cellStyle name="20% - Accent2 3 3 3 3 2 2 2" xfId="3191" xr:uid="{00000000-0005-0000-0000-00006D0C0000}"/>
    <cellStyle name="20% - Accent2 3 3 3 3 2 2 2 2" xfId="3192" xr:uid="{00000000-0005-0000-0000-00006E0C0000}"/>
    <cellStyle name="20% - Accent2 3 3 3 3 2 2 3" xfId="3193" xr:uid="{00000000-0005-0000-0000-00006F0C0000}"/>
    <cellStyle name="20% - Accent2 3 3 3 3 2 3" xfId="3194" xr:uid="{00000000-0005-0000-0000-0000700C0000}"/>
    <cellStyle name="20% - Accent2 3 3 3 3 2 3 2" xfId="3195" xr:uid="{00000000-0005-0000-0000-0000710C0000}"/>
    <cellStyle name="20% - Accent2 3 3 3 3 2 4" xfId="3196" xr:uid="{00000000-0005-0000-0000-0000720C0000}"/>
    <cellStyle name="20% - Accent2 3 3 3 3 3" xfId="3197" xr:uid="{00000000-0005-0000-0000-0000730C0000}"/>
    <cellStyle name="20% - Accent2 3 3 3 3 3 2" xfId="3198" xr:uid="{00000000-0005-0000-0000-0000740C0000}"/>
    <cellStyle name="20% - Accent2 3 3 3 3 3 2 2" xfId="3199" xr:uid="{00000000-0005-0000-0000-0000750C0000}"/>
    <cellStyle name="20% - Accent2 3 3 3 3 3 3" xfId="3200" xr:uid="{00000000-0005-0000-0000-0000760C0000}"/>
    <cellStyle name="20% - Accent2 3 3 3 3 4" xfId="3201" xr:uid="{00000000-0005-0000-0000-0000770C0000}"/>
    <cellStyle name="20% - Accent2 3 3 3 3 4 2" xfId="3202" xr:uid="{00000000-0005-0000-0000-0000780C0000}"/>
    <cellStyle name="20% - Accent2 3 3 3 3 5" xfId="3203" xr:uid="{00000000-0005-0000-0000-0000790C0000}"/>
    <cellStyle name="20% - Accent2 3 3 3 3 5 2" xfId="3204" xr:uid="{00000000-0005-0000-0000-00007A0C0000}"/>
    <cellStyle name="20% - Accent2 3 3 3 3 6" xfId="3205" xr:uid="{00000000-0005-0000-0000-00007B0C0000}"/>
    <cellStyle name="20% - Accent2 3 3 3 4" xfId="3206" xr:uid="{00000000-0005-0000-0000-00007C0C0000}"/>
    <cellStyle name="20% - Accent2 3 3 3 4 2" xfId="3207" xr:uid="{00000000-0005-0000-0000-00007D0C0000}"/>
    <cellStyle name="20% - Accent2 3 3 3 4 2 2" xfId="3208" xr:uid="{00000000-0005-0000-0000-00007E0C0000}"/>
    <cellStyle name="20% - Accent2 3 3 3 4 2 2 2" xfId="3209" xr:uid="{00000000-0005-0000-0000-00007F0C0000}"/>
    <cellStyle name="20% - Accent2 3 3 3 4 2 3" xfId="3210" xr:uid="{00000000-0005-0000-0000-0000800C0000}"/>
    <cellStyle name="20% - Accent2 3 3 3 4 3" xfId="3211" xr:uid="{00000000-0005-0000-0000-0000810C0000}"/>
    <cellStyle name="20% - Accent2 3 3 3 4 3 2" xfId="3212" xr:uid="{00000000-0005-0000-0000-0000820C0000}"/>
    <cellStyle name="20% - Accent2 3 3 3 4 4" xfId="3213" xr:uid="{00000000-0005-0000-0000-0000830C0000}"/>
    <cellStyle name="20% - Accent2 3 3 3 5" xfId="3214" xr:uid="{00000000-0005-0000-0000-0000840C0000}"/>
    <cellStyle name="20% - Accent2 3 3 3 5 2" xfId="3215" xr:uid="{00000000-0005-0000-0000-0000850C0000}"/>
    <cellStyle name="20% - Accent2 3 3 3 5 2 2" xfId="3216" xr:uid="{00000000-0005-0000-0000-0000860C0000}"/>
    <cellStyle name="20% - Accent2 3 3 3 5 3" xfId="3217" xr:uid="{00000000-0005-0000-0000-0000870C0000}"/>
    <cellStyle name="20% - Accent2 3 3 3 6" xfId="3218" xr:uid="{00000000-0005-0000-0000-0000880C0000}"/>
    <cellStyle name="20% - Accent2 3 3 3 6 2" xfId="3219" xr:uid="{00000000-0005-0000-0000-0000890C0000}"/>
    <cellStyle name="20% - Accent2 3 3 3 7" xfId="3220" xr:uid="{00000000-0005-0000-0000-00008A0C0000}"/>
    <cellStyle name="20% - Accent2 3 3 3 7 2" xfId="3221" xr:uid="{00000000-0005-0000-0000-00008B0C0000}"/>
    <cellStyle name="20% - Accent2 3 3 3 8" xfId="3222" xr:uid="{00000000-0005-0000-0000-00008C0C0000}"/>
    <cellStyle name="20% - Accent2 3 3 4" xfId="3223" xr:uid="{00000000-0005-0000-0000-00008D0C0000}"/>
    <cellStyle name="20% - Accent2 3 3 4 2" xfId="3224" xr:uid="{00000000-0005-0000-0000-00008E0C0000}"/>
    <cellStyle name="20% - Accent2 3 3 4 2 2" xfId="3225" xr:uid="{00000000-0005-0000-0000-00008F0C0000}"/>
    <cellStyle name="20% - Accent2 3 3 4 2 2 2" xfId="3226" xr:uid="{00000000-0005-0000-0000-0000900C0000}"/>
    <cellStyle name="20% - Accent2 3 3 4 2 2 2 2" xfId="3227" xr:uid="{00000000-0005-0000-0000-0000910C0000}"/>
    <cellStyle name="20% - Accent2 3 3 4 2 2 3" xfId="3228" xr:uid="{00000000-0005-0000-0000-0000920C0000}"/>
    <cellStyle name="20% - Accent2 3 3 4 2 3" xfId="3229" xr:uid="{00000000-0005-0000-0000-0000930C0000}"/>
    <cellStyle name="20% - Accent2 3 3 4 2 3 2" xfId="3230" xr:uid="{00000000-0005-0000-0000-0000940C0000}"/>
    <cellStyle name="20% - Accent2 3 3 4 2 4" xfId="3231" xr:uid="{00000000-0005-0000-0000-0000950C0000}"/>
    <cellStyle name="20% - Accent2 3 3 4 3" xfId="3232" xr:uid="{00000000-0005-0000-0000-0000960C0000}"/>
    <cellStyle name="20% - Accent2 3 3 4 3 2" xfId="3233" xr:uid="{00000000-0005-0000-0000-0000970C0000}"/>
    <cellStyle name="20% - Accent2 3 3 4 3 2 2" xfId="3234" xr:uid="{00000000-0005-0000-0000-0000980C0000}"/>
    <cellStyle name="20% - Accent2 3 3 4 3 3" xfId="3235" xr:uid="{00000000-0005-0000-0000-0000990C0000}"/>
    <cellStyle name="20% - Accent2 3 3 4 4" xfId="3236" xr:uid="{00000000-0005-0000-0000-00009A0C0000}"/>
    <cellStyle name="20% - Accent2 3 3 4 4 2" xfId="3237" xr:uid="{00000000-0005-0000-0000-00009B0C0000}"/>
    <cellStyle name="20% - Accent2 3 3 4 5" xfId="3238" xr:uid="{00000000-0005-0000-0000-00009C0C0000}"/>
    <cellStyle name="20% - Accent2 3 3 4 5 2" xfId="3239" xr:uid="{00000000-0005-0000-0000-00009D0C0000}"/>
    <cellStyle name="20% - Accent2 3 3 4 6" xfId="3240" xr:uid="{00000000-0005-0000-0000-00009E0C0000}"/>
    <cellStyle name="20% - Accent2 3 3 5" xfId="3241" xr:uid="{00000000-0005-0000-0000-00009F0C0000}"/>
    <cellStyle name="20% - Accent2 3 3 5 2" xfId="3242" xr:uid="{00000000-0005-0000-0000-0000A00C0000}"/>
    <cellStyle name="20% - Accent2 3 3 5 2 2" xfId="3243" xr:uid="{00000000-0005-0000-0000-0000A10C0000}"/>
    <cellStyle name="20% - Accent2 3 3 5 2 2 2" xfId="3244" xr:uid="{00000000-0005-0000-0000-0000A20C0000}"/>
    <cellStyle name="20% - Accent2 3 3 5 2 2 2 2" xfId="3245" xr:uid="{00000000-0005-0000-0000-0000A30C0000}"/>
    <cellStyle name="20% - Accent2 3 3 5 2 2 3" xfId="3246" xr:uid="{00000000-0005-0000-0000-0000A40C0000}"/>
    <cellStyle name="20% - Accent2 3 3 5 2 3" xfId="3247" xr:uid="{00000000-0005-0000-0000-0000A50C0000}"/>
    <cellStyle name="20% - Accent2 3 3 5 2 3 2" xfId="3248" xr:uid="{00000000-0005-0000-0000-0000A60C0000}"/>
    <cellStyle name="20% - Accent2 3 3 5 2 4" xfId="3249" xr:uid="{00000000-0005-0000-0000-0000A70C0000}"/>
    <cellStyle name="20% - Accent2 3 3 5 3" xfId="3250" xr:uid="{00000000-0005-0000-0000-0000A80C0000}"/>
    <cellStyle name="20% - Accent2 3 3 5 3 2" xfId="3251" xr:uid="{00000000-0005-0000-0000-0000A90C0000}"/>
    <cellStyle name="20% - Accent2 3 3 5 3 2 2" xfId="3252" xr:uid="{00000000-0005-0000-0000-0000AA0C0000}"/>
    <cellStyle name="20% - Accent2 3 3 5 3 3" xfId="3253" xr:uid="{00000000-0005-0000-0000-0000AB0C0000}"/>
    <cellStyle name="20% - Accent2 3 3 5 4" xfId="3254" xr:uid="{00000000-0005-0000-0000-0000AC0C0000}"/>
    <cellStyle name="20% - Accent2 3 3 5 4 2" xfId="3255" xr:uid="{00000000-0005-0000-0000-0000AD0C0000}"/>
    <cellStyle name="20% - Accent2 3 3 5 5" xfId="3256" xr:uid="{00000000-0005-0000-0000-0000AE0C0000}"/>
    <cellStyle name="20% - Accent2 3 3 5 5 2" xfId="3257" xr:uid="{00000000-0005-0000-0000-0000AF0C0000}"/>
    <cellStyle name="20% - Accent2 3 3 5 6" xfId="3258" xr:uid="{00000000-0005-0000-0000-0000B00C0000}"/>
    <cellStyle name="20% - Accent2 3 3 6" xfId="3259" xr:uid="{00000000-0005-0000-0000-0000B10C0000}"/>
    <cellStyle name="20% - Accent2 3 3 6 2" xfId="3260" xr:uid="{00000000-0005-0000-0000-0000B20C0000}"/>
    <cellStyle name="20% - Accent2 3 3 6 2 2" xfId="3261" xr:uid="{00000000-0005-0000-0000-0000B30C0000}"/>
    <cellStyle name="20% - Accent2 3 3 6 2 2 2" xfId="3262" xr:uid="{00000000-0005-0000-0000-0000B40C0000}"/>
    <cellStyle name="20% - Accent2 3 3 6 2 2 2 2" xfId="3263" xr:uid="{00000000-0005-0000-0000-0000B50C0000}"/>
    <cellStyle name="20% - Accent2 3 3 6 2 2 3" xfId="3264" xr:uid="{00000000-0005-0000-0000-0000B60C0000}"/>
    <cellStyle name="20% - Accent2 3 3 6 2 3" xfId="3265" xr:uid="{00000000-0005-0000-0000-0000B70C0000}"/>
    <cellStyle name="20% - Accent2 3 3 6 2 3 2" xfId="3266" xr:uid="{00000000-0005-0000-0000-0000B80C0000}"/>
    <cellStyle name="20% - Accent2 3 3 6 2 4" xfId="3267" xr:uid="{00000000-0005-0000-0000-0000B90C0000}"/>
    <cellStyle name="20% - Accent2 3 3 6 3" xfId="3268" xr:uid="{00000000-0005-0000-0000-0000BA0C0000}"/>
    <cellStyle name="20% - Accent2 3 3 6 3 2" xfId="3269" xr:uid="{00000000-0005-0000-0000-0000BB0C0000}"/>
    <cellStyle name="20% - Accent2 3 3 6 3 2 2" xfId="3270" xr:uid="{00000000-0005-0000-0000-0000BC0C0000}"/>
    <cellStyle name="20% - Accent2 3 3 6 3 3" xfId="3271" xr:uid="{00000000-0005-0000-0000-0000BD0C0000}"/>
    <cellStyle name="20% - Accent2 3 3 6 4" xfId="3272" xr:uid="{00000000-0005-0000-0000-0000BE0C0000}"/>
    <cellStyle name="20% - Accent2 3 3 6 4 2" xfId="3273" xr:uid="{00000000-0005-0000-0000-0000BF0C0000}"/>
    <cellStyle name="20% - Accent2 3 3 6 5" xfId="3274" xr:uid="{00000000-0005-0000-0000-0000C00C0000}"/>
    <cellStyle name="20% - Accent2 3 3 6 5 2" xfId="3275" xr:uid="{00000000-0005-0000-0000-0000C10C0000}"/>
    <cellStyle name="20% - Accent2 3 3 6 6" xfId="3276" xr:uid="{00000000-0005-0000-0000-0000C20C0000}"/>
    <cellStyle name="20% - Accent2 3 3 7" xfId="3277" xr:uid="{00000000-0005-0000-0000-0000C30C0000}"/>
    <cellStyle name="20% - Accent2 3 3 7 2" xfId="3278" xr:uid="{00000000-0005-0000-0000-0000C40C0000}"/>
    <cellStyle name="20% - Accent2 3 3 7 2 2" xfId="3279" xr:uid="{00000000-0005-0000-0000-0000C50C0000}"/>
    <cellStyle name="20% - Accent2 3 3 7 2 2 2" xfId="3280" xr:uid="{00000000-0005-0000-0000-0000C60C0000}"/>
    <cellStyle name="20% - Accent2 3 3 7 2 3" xfId="3281" xr:uid="{00000000-0005-0000-0000-0000C70C0000}"/>
    <cellStyle name="20% - Accent2 3 3 7 3" xfId="3282" xr:uid="{00000000-0005-0000-0000-0000C80C0000}"/>
    <cellStyle name="20% - Accent2 3 3 7 3 2" xfId="3283" xr:uid="{00000000-0005-0000-0000-0000C90C0000}"/>
    <cellStyle name="20% - Accent2 3 3 7 4" xfId="3284" xr:uid="{00000000-0005-0000-0000-0000CA0C0000}"/>
    <cellStyle name="20% - Accent2 3 3 8" xfId="3285" xr:uid="{00000000-0005-0000-0000-0000CB0C0000}"/>
    <cellStyle name="20% - Accent2 3 3 8 2" xfId="3286" xr:uid="{00000000-0005-0000-0000-0000CC0C0000}"/>
    <cellStyle name="20% - Accent2 3 3 8 2 2" xfId="3287" xr:uid="{00000000-0005-0000-0000-0000CD0C0000}"/>
    <cellStyle name="20% - Accent2 3 3 8 3" xfId="3288" xr:uid="{00000000-0005-0000-0000-0000CE0C0000}"/>
    <cellStyle name="20% - Accent2 3 3 9" xfId="3289" xr:uid="{00000000-0005-0000-0000-0000CF0C0000}"/>
    <cellStyle name="20% - Accent2 3 3 9 2" xfId="3290" xr:uid="{00000000-0005-0000-0000-0000D00C0000}"/>
    <cellStyle name="20% - Accent2 3 4" xfId="3291" xr:uid="{00000000-0005-0000-0000-0000D10C0000}"/>
    <cellStyle name="20% - Accent2 3 4 10" xfId="3292" xr:uid="{00000000-0005-0000-0000-0000D20C0000}"/>
    <cellStyle name="20% - Accent2 3 4 10 2" xfId="3293" xr:uid="{00000000-0005-0000-0000-0000D30C0000}"/>
    <cellStyle name="20% - Accent2 3 4 11" xfId="3294" xr:uid="{00000000-0005-0000-0000-0000D40C0000}"/>
    <cellStyle name="20% - Accent2 3 4 2" xfId="3295" xr:uid="{00000000-0005-0000-0000-0000D50C0000}"/>
    <cellStyle name="20% - Accent2 3 4 2 2" xfId="3296" xr:uid="{00000000-0005-0000-0000-0000D60C0000}"/>
    <cellStyle name="20% - Accent2 3 4 2 2 2" xfId="3297" xr:uid="{00000000-0005-0000-0000-0000D70C0000}"/>
    <cellStyle name="20% - Accent2 3 4 2 2 2 2" xfId="3298" xr:uid="{00000000-0005-0000-0000-0000D80C0000}"/>
    <cellStyle name="20% - Accent2 3 4 2 2 2 2 2" xfId="3299" xr:uid="{00000000-0005-0000-0000-0000D90C0000}"/>
    <cellStyle name="20% - Accent2 3 4 2 2 2 2 2 2" xfId="3300" xr:uid="{00000000-0005-0000-0000-0000DA0C0000}"/>
    <cellStyle name="20% - Accent2 3 4 2 2 2 2 3" xfId="3301" xr:uid="{00000000-0005-0000-0000-0000DB0C0000}"/>
    <cellStyle name="20% - Accent2 3 4 2 2 2 3" xfId="3302" xr:uid="{00000000-0005-0000-0000-0000DC0C0000}"/>
    <cellStyle name="20% - Accent2 3 4 2 2 2 3 2" xfId="3303" xr:uid="{00000000-0005-0000-0000-0000DD0C0000}"/>
    <cellStyle name="20% - Accent2 3 4 2 2 2 4" xfId="3304" xr:uid="{00000000-0005-0000-0000-0000DE0C0000}"/>
    <cellStyle name="20% - Accent2 3 4 2 2 3" xfId="3305" xr:uid="{00000000-0005-0000-0000-0000DF0C0000}"/>
    <cellStyle name="20% - Accent2 3 4 2 2 3 2" xfId="3306" xr:uid="{00000000-0005-0000-0000-0000E00C0000}"/>
    <cellStyle name="20% - Accent2 3 4 2 2 3 2 2" xfId="3307" xr:uid="{00000000-0005-0000-0000-0000E10C0000}"/>
    <cellStyle name="20% - Accent2 3 4 2 2 3 3" xfId="3308" xr:uid="{00000000-0005-0000-0000-0000E20C0000}"/>
    <cellStyle name="20% - Accent2 3 4 2 2 4" xfId="3309" xr:uid="{00000000-0005-0000-0000-0000E30C0000}"/>
    <cellStyle name="20% - Accent2 3 4 2 2 4 2" xfId="3310" xr:uid="{00000000-0005-0000-0000-0000E40C0000}"/>
    <cellStyle name="20% - Accent2 3 4 2 2 5" xfId="3311" xr:uid="{00000000-0005-0000-0000-0000E50C0000}"/>
    <cellStyle name="20% - Accent2 3 4 2 2 5 2" xfId="3312" xr:uid="{00000000-0005-0000-0000-0000E60C0000}"/>
    <cellStyle name="20% - Accent2 3 4 2 2 6" xfId="3313" xr:uid="{00000000-0005-0000-0000-0000E70C0000}"/>
    <cellStyle name="20% - Accent2 3 4 2 3" xfId="3314" xr:uid="{00000000-0005-0000-0000-0000E80C0000}"/>
    <cellStyle name="20% - Accent2 3 4 2 3 2" xfId="3315" xr:uid="{00000000-0005-0000-0000-0000E90C0000}"/>
    <cellStyle name="20% - Accent2 3 4 2 3 2 2" xfId="3316" xr:uid="{00000000-0005-0000-0000-0000EA0C0000}"/>
    <cellStyle name="20% - Accent2 3 4 2 3 2 2 2" xfId="3317" xr:uid="{00000000-0005-0000-0000-0000EB0C0000}"/>
    <cellStyle name="20% - Accent2 3 4 2 3 2 2 2 2" xfId="3318" xr:uid="{00000000-0005-0000-0000-0000EC0C0000}"/>
    <cellStyle name="20% - Accent2 3 4 2 3 2 2 3" xfId="3319" xr:uid="{00000000-0005-0000-0000-0000ED0C0000}"/>
    <cellStyle name="20% - Accent2 3 4 2 3 2 3" xfId="3320" xr:uid="{00000000-0005-0000-0000-0000EE0C0000}"/>
    <cellStyle name="20% - Accent2 3 4 2 3 2 3 2" xfId="3321" xr:uid="{00000000-0005-0000-0000-0000EF0C0000}"/>
    <cellStyle name="20% - Accent2 3 4 2 3 2 4" xfId="3322" xr:uid="{00000000-0005-0000-0000-0000F00C0000}"/>
    <cellStyle name="20% - Accent2 3 4 2 3 3" xfId="3323" xr:uid="{00000000-0005-0000-0000-0000F10C0000}"/>
    <cellStyle name="20% - Accent2 3 4 2 3 3 2" xfId="3324" xr:uid="{00000000-0005-0000-0000-0000F20C0000}"/>
    <cellStyle name="20% - Accent2 3 4 2 3 3 2 2" xfId="3325" xr:uid="{00000000-0005-0000-0000-0000F30C0000}"/>
    <cellStyle name="20% - Accent2 3 4 2 3 3 3" xfId="3326" xr:uid="{00000000-0005-0000-0000-0000F40C0000}"/>
    <cellStyle name="20% - Accent2 3 4 2 3 4" xfId="3327" xr:uid="{00000000-0005-0000-0000-0000F50C0000}"/>
    <cellStyle name="20% - Accent2 3 4 2 3 4 2" xfId="3328" xr:uid="{00000000-0005-0000-0000-0000F60C0000}"/>
    <cellStyle name="20% - Accent2 3 4 2 3 5" xfId="3329" xr:uid="{00000000-0005-0000-0000-0000F70C0000}"/>
    <cellStyle name="20% - Accent2 3 4 2 3 5 2" xfId="3330" xr:uid="{00000000-0005-0000-0000-0000F80C0000}"/>
    <cellStyle name="20% - Accent2 3 4 2 3 6" xfId="3331" xr:uid="{00000000-0005-0000-0000-0000F90C0000}"/>
    <cellStyle name="20% - Accent2 3 4 2 4" xfId="3332" xr:uid="{00000000-0005-0000-0000-0000FA0C0000}"/>
    <cellStyle name="20% - Accent2 3 4 2 4 2" xfId="3333" xr:uid="{00000000-0005-0000-0000-0000FB0C0000}"/>
    <cellStyle name="20% - Accent2 3 4 2 4 2 2" xfId="3334" xr:uid="{00000000-0005-0000-0000-0000FC0C0000}"/>
    <cellStyle name="20% - Accent2 3 4 2 4 2 2 2" xfId="3335" xr:uid="{00000000-0005-0000-0000-0000FD0C0000}"/>
    <cellStyle name="20% - Accent2 3 4 2 4 2 3" xfId="3336" xr:uid="{00000000-0005-0000-0000-0000FE0C0000}"/>
    <cellStyle name="20% - Accent2 3 4 2 4 3" xfId="3337" xr:uid="{00000000-0005-0000-0000-0000FF0C0000}"/>
    <cellStyle name="20% - Accent2 3 4 2 4 3 2" xfId="3338" xr:uid="{00000000-0005-0000-0000-0000000D0000}"/>
    <cellStyle name="20% - Accent2 3 4 2 4 4" xfId="3339" xr:uid="{00000000-0005-0000-0000-0000010D0000}"/>
    <cellStyle name="20% - Accent2 3 4 2 5" xfId="3340" xr:uid="{00000000-0005-0000-0000-0000020D0000}"/>
    <cellStyle name="20% - Accent2 3 4 2 5 2" xfId="3341" xr:uid="{00000000-0005-0000-0000-0000030D0000}"/>
    <cellStyle name="20% - Accent2 3 4 2 5 2 2" xfId="3342" xr:uid="{00000000-0005-0000-0000-0000040D0000}"/>
    <cellStyle name="20% - Accent2 3 4 2 5 3" xfId="3343" xr:uid="{00000000-0005-0000-0000-0000050D0000}"/>
    <cellStyle name="20% - Accent2 3 4 2 6" xfId="3344" xr:uid="{00000000-0005-0000-0000-0000060D0000}"/>
    <cellStyle name="20% - Accent2 3 4 2 6 2" xfId="3345" xr:uid="{00000000-0005-0000-0000-0000070D0000}"/>
    <cellStyle name="20% - Accent2 3 4 2 7" xfId="3346" xr:uid="{00000000-0005-0000-0000-0000080D0000}"/>
    <cellStyle name="20% - Accent2 3 4 2 7 2" xfId="3347" xr:uid="{00000000-0005-0000-0000-0000090D0000}"/>
    <cellStyle name="20% - Accent2 3 4 2 8" xfId="3348" xr:uid="{00000000-0005-0000-0000-00000A0D0000}"/>
    <cellStyle name="20% - Accent2 3 4 3" xfId="3349" xr:uid="{00000000-0005-0000-0000-00000B0D0000}"/>
    <cellStyle name="20% - Accent2 3 4 3 2" xfId="3350" xr:uid="{00000000-0005-0000-0000-00000C0D0000}"/>
    <cellStyle name="20% - Accent2 3 4 3 2 2" xfId="3351" xr:uid="{00000000-0005-0000-0000-00000D0D0000}"/>
    <cellStyle name="20% - Accent2 3 4 3 2 2 2" xfId="3352" xr:uid="{00000000-0005-0000-0000-00000E0D0000}"/>
    <cellStyle name="20% - Accent2 3 4 3 2 2 2 2" xfId="3353" xr:uid="{00000000-0005-0000-0000-00000F0D0000}"/>
    <cellStyle name="20% - Accent2 3 4 3 2 2 2 2 2" xfId="3354" xr:uid="{00000000-0005-0000-0000-0000100D0000}"/>
    <cellStyle name="20% - Accent2 3 4 3 2 2 2 3" xfId="3355" xr:uid="{00000000-0005-0000-0000-0000110D0000}"/>
    <cellStyle name="20% - Accent2 3 4 3 2 2 3" xfId="3356" xr:uid="{00000000-0005-0000-0000-0000120D0000}"/>
    <cellStyle name="20% - Accent2 3 4 3 2 2 3 2" xfId="3357" xr:uid="{00000000-0005-0000-0000-0000130D0000}"/>
    <cellStyle name="20% - Accent2 3 4 3 2 2 4" xfId="3358" xr:uid="{00000000-0005-0000-0000-0000140D0000}"/>
    <cellStyle name="20% - Accent2 3 4 3 2 3" xfId="3359" xr:uid="{00000000-0005-0000-0000-0000150D0000}"/>
    <cellStyle name="20% - Accent2 3 4 3 2 3 2" xfId="3360" xr:uid="{00000000-0005-0000-0000-0000160D0000}"/>
    <cellStyle name="20% - Accent2 3 4 3 2 3 2 2" xfId="3361" xr:uid="{00000000-0005-0000-0000-0000170D0000}"/>
    <cellStyle name="20% - Accent2 3 4 3 2 3 3" xfId="3362" xr:uid="{00000000-0005-0000-0000-0000180D0000}"/>
    <cellStyle name="20% - Accent2 3 4 3 2 4" xfId="3363" xr:uid="{00000000-0005-0000-0000-0000190D0000}"/>
    <cellStyle name="20% - Accent2 3 4 3 2 4 2" xfId="3364" xr:uid="{00000000-0005-0000-0000-00001A0D0000}"/>
    <cellStyle name="20% - Accent2 3 4 3 2 5" xfId="3365" xr:uid="{00000000-0005-0000-0000-00001B0D0000}"/>
    <cellStyle name="20% - Accent2 3 4 3 2 5 2" xfId="3366" xr:uid="{00000000-0005-0000-0000-00001C0D0000}"/>
    <cellStyle name="20% - Accent2 3 4 3 2 6" xfId="3367" xr:uid="{00000000-0005-0000-0000-00001D0D0000}"/>
    <cellStyle name="20% - Accent2 3 4 3 3" xfId="3368" xr:uid="{00000000-0005-0000-0000-00001E0D0000}"/>
    <cellStyle name="20% - Accent2 3 4 3 3 2" xfId="3369" xr:uid="{00000000-0005-0000-0000-00001F0D0000}"/>
    <cellStyle name="20% - Accent2 3 4 3 3 2 2" xfId="3370" xr:uid="{00000000-0005-0000-0000-0000200D0000}"/>
    <cellStyle name="20% - Accent2 3 4 3 3 2 2 2" xfId="3371" xr:uid="{00000000-0005-0000-0000-0000210D0000}"/>
    <cellStyle name="20% - Accent2 3 4 3 3 2 2 2 2" xfId="3372" xr:uid="{00000000-0005-0000-0000-0000220D0000}"/>
    <cellStyle name="20% - Accent2 3 4 3 3 2 2 3" xfId="3373" xr:uid="{00000000-0005-0000-0000-0000230D0000}"/>
    <cellStyle name="20% - Accent2 3 4 3 3 2 3" xfId="3374" xr:uid="{00000000-0005-0000-0000-0000240D0000}"/>
    <cellStyle name="20% - Accent2 3 4 3 3 2 3 2" xfId="3375" xr:uid="{00000000-0005-0000-0000-0000250D0000}"/>
    <cellStyle name="20% - Accent2 3 4 3 3 2 4" xfId="3376" xr:uid="{00000000-0005-0000-0000-0000260D0000}"/>
    <cellStyle name="20% - Accent2 3 4 3 3 3" xfId="3377" xr:uid="{00000000-0005-0000-0000-0000270D0000}"/>
    <cellStyle name="20% - Accent2 3 4 3 3 3 2" xfId="3378" xr:uid="{00000000-0005-0000-0000-0000280D0000}"/>
    <cellStyle name="20% - Accent2 3 4 3 3 3 2 2" xfId="3379" xr:uid="{00000000-0005-0000-0000-0000290D0000}"/>
    <cellStyle name="20% - Accent2 3 4 3 3 3 3" xfId="3380" xr:uid="{00000000-0005-0000-0000-00002A0D0000}"/>
    <cellStyle name="20% - Accent2 3 4 3 3 4" xfId="3381" xr:uid="{00000000-0005-0000-0000-00002B0D0000}"/>
    <cellStyle name="20% - Accent2 3 4 3 3 4 2" xfId="3382" xr:uid="{00000000-0005-0000-0000-00002C0D0000}"/>
    <cellStyle name="20% - Accent2 3 4 3 3 5" xfId="3383" xr:uid="{00000000-0005-0000-0000-00002D0D0000}"/>
    <cellStyle name="20% - Accent2 3 4 3 3 5 2" xfId="3384" xr:uid="{00000000-0005-0000-0000-00002E0D0000}"/>
    <cellStyle name="20% - Accent2 3 4 3 3 6" xfId="3385" xr:uid="{00000000-0005-0000-0000-00002F0D0000}"/>
    <cellStyle name="20% - Accent2 3 4 3 4" xfId="3386" xr:uid="{00000000-0005-0000-0000-0000300D0000}"/>
    <cellStyle name="20% - Accent2 3 4 3 4 2" xfId="3387" xr:uid="{00000000-0005-0000-0000-0000310D0000}"/>
    <cellStyle name="20% - Accent2 3 4 3 4 2 2" xfId="3388" xr:uid="{00000000-0005-0000-0000-0000320D0000}"/>
    <cellStyle name="20% - Accent2 3 4 3 4 2 2 2" xfId="3389" xr:uid="{00000000-0005-0000-0000-0000330D0000}"/>
    <cellStyle name="20% - Accent2 3 4 3 4 2 3" xfId="3390" xr:uid="{00000000-0005-0000-0000-0000340D0000}"/>
    <cellStyle name="20% - Accent2 3 4 3 4 3" xfId="3391" xr:uid="{00000000-0005-0000-0000-0000350D0000}"/>
    <cellStyle name="20% - Accent2 3 4 3 4 3 2" xfId="3392" xr:uid="{00000000-0005-0000-0000-0000360D0000}"/>
    <cellStyle name="20% - Accent2 3 4 3 4 4" xfId="3393" xr:uid="{00000000-0005-0000-0000-0000370D0000}"/>
    <cellStyle name="20% - Accent2 3 4 3 5" xfId="3394" xr:uid="{00000000-0005-0000-0000-0000380D0000}"/>
    <cellStyle name="20% - Accent2 3 4 3 5 2" xfId="3395" xr:uid="{00000000-0005-0000-0000-0000390D0000}"/>
    <cellStyle name="20% - Accent2 3 4 3 5 2 2" xfId="3396" xr:uid="{00000000-0005-0000-0000-00003A0D0000}"/>
    <cellStyle name="20% - Accent2 3 4 3 5 3" xfId="3397" xr:uid="{00000000-0005-0000-0000-00003B0D0000}"/>
    <cellStyle name="20% - Accent2 3 4 3 6" xfId="3398" xr:uid="{00000000-0005-0000-0000-00003C0D0000}"/>
    <cellStyle name="20% - Accent2 3 4 3 6 2" xfId="3399" xr:uid="{00000000-0005-0000-0000-00003D0D0000}"/>
    <cellStyle name="20% - Accent2 3 4 3 7" xfId="3400" xr:uid="{00000000-0005-0000-0000-00003E0D0000}"/>
    <cellStyle name="20% - Accent2 3 4 3 7 2" xfId="3401" xr:uid="{00000000-0005-0000-0000-00003F0D0000}"/>
    <cellStyle name="20% - Accent2 3 4 3 8" xfId="3402" xr:uid="{00000000-0005-0000-0000-0000400D0000}"/>
    <cellStyle name="20% - Accent2 3 4 4" xfId="3403" xr:uid="{00000000-0005-0000-0000-0000410D0000}"/>
    <cellStyle name="20% - Accent2 3 4 4 2" xfId="3404" xr:uid="{00000000-0005-0000-0000-0000420D0000}"/>
    <cellStyle name="20% - Accent2 3 4 4 2 2" xfId="3405" xr:uid="{00000000-0005-0000-0000-0000430D0000}"/>
    <cellStyle name="20% - Accent2 3 4 4 2 2 2" xfId="3406" xr:uid="{00000000-0005-0000-0000-0000440D0000}"/>
    <cellStyle name="20% - Accent2 3 4 4 2 2 2 2" xfId="3407" xr:uid="{00000000-0005-0000-0000-0000450D0000}"/>
    <cellStyle name="20% - Accent2 3 4 4 2 2 3" xfId="3408" xr:uid="{00000000-0005-0000-0000-0000460D0000}"/>
    <cellStyle name="20% - Accent2 3 4 4 2 3" xfId="3409" xr:uid="{00000000-0005-0000-0000-0000470D0000}"/>
    <cellStyle name="20% - Accent2 3 4 4 2 3 2" xfId="3410" xr:uid="{00000000-0005-0000-0000-0000480D0000}"/>
    <cellStyle name="20% - Accent2 3 4 4 2 4" xfId="3411" xr:uid="{00000000-0005-0000-0000-0000490D0000}"/>
    <cellStyle name="20% - Accent2 3 4 4 3" xfId="3412" xr:uid="{00000000-0005-0000-0000-00004A0D0000}"/>
    <cellStyle name="20% - Accent2 3 4 4 3 2" xfId="3413" xr:uid="{00000000-0005-0000-0000-00004B0D0000}"/>
    <cellStyle name="20% - Accent2 3 4 4 3 2 2" xfId="3414" xr:uid="{00000000-0005-0000-0000-00004C0D0000}"/>
    <cellStyle name="20% - Accent2 3 4 4 3 3" xfId="3415" xr:uid="{00000000-0005-0000-0000-00004D0D0000}"/>
    <cellStyle name="20% - Accent2 3 4 4 4" xfId="3416" xr:uid="{00000000-0005-0000-0000-00004E0D0000}"/>
    <cellStyle name="20% - Accent2 3 4 4 4 2" xfId="3417" xr:uid="{00000000-0005-0000-0000-00004F0D0000}"/>
    <cellStyle name="20% - Accent2 3 4 4 5" xfId="3418" xr:uid="{00000000-0005-0000-0000-0000500D0000}"/>
    <cellStyle name="20% - Accent2 3 4 4 5 2" xfId="3419" xr:uid="{00000000-0005-0000-0000-0000510D0000}"/>
    <cellStyle name="20% - Accent2 3 4 4 6" xfId="3420" xr:uid="{00000000-0005-0000-0000-0000520D0000}"/>
    <cellStyle name="20% - Accent2 3 4 5" xfId="3421" xr:uid="{00000000-0005-0000-0000-0000530D0000}"/>
    <cellStyle name="20% - Accent2 3 4 5 2" xfId="3422" xr:uid="{00000000-0005-0000-0000-0000540D0000}"/>
    <cellStyle name="20% - Accent2 3 4 5 2 2" xfId="3423" xr:uid="{00000000-0005-0000-0000-0000550D0000}"/>
    <cellStyle name="20% - Accent2 3 4 5 2 2 2" xfId="3424" xr:uid="{00000000-0005-0000-0000-0000560D0000}"/>
    <cellStyle name="20% - Accent2 3 4 5 2 2 2 2" xfId="3425" xr:uid="{00000000-0005-0000-0000-0000570D0000}"/>
    <cellStyle name="20% - Accent2 3 4 5 2 2 3" xfId="3426" xr:uid="{00000000-0005-0000-0000-0000580D0000}"/>
    <cellStyle name="20% - Accent2 3 4 5 2 3" xfId="3427" xr:uid="{00000000-0005-0000-0000-0000590D0000}"/>
    <cellStyle name="20% - Accent2 3 4 5 2 3 2" xfId="3428" xr:uid="{00000000-0005-0000-0000-00005A0D0000}"/>
    <cellStyle name="20% - Accent2 3 4 5 2 4" xfId="3429" xr:uid="{00000000-0005-0000-0000-00005B0D0000}"/>
    <cellStyle name="20% - Accent2 3 4 5 3" xfId="3430" xr:uid="{00000000-0005-0000-0000-00005C0D0000}"/>
    <cellStyle name="20% - Accent2 3 4 5 3 2" xfId="3431" xr:uid="{00000000-0005-0000-0000-00005D0D0000}"/>
    <cellStyle name="20% - Accent2 3 4 5 3 2 2" xfId="3432" xr:uid="{00000000-0005-0000-0000-00005E0D0000}"/>
    <cellStyle name="20% - Accent2 3 4 5 3 3" xfId="3433" xr:uid="{00000000-0005-0000-0000-00005F0D0000}"/>
    <cellStyle name="20% - Accent2 3 4 5 4" xfId="3434" xr:uid="{00000000-0005-0000-0000-0000600D0000}"/>
    <cellStyle name="20% - Accent2 3 4 5 4 2" xfId="3435" xr:uid="{00000000-0005-0000-0000-0000610D0000}"/>
    <cellStyle name="20% - Accent2 3 4 5 5" xfId="3436" xr:uid="{00000000-0005-0000-0000-0000620D0000}"/>
    <cellStyle name="20% - Accent2 3 4 5 5 2" xfId="3437" xr:uid="{00000000-0005-0000-0000-0000630D0000}"/>
    <cellStyle name="20% - Accent2 3 4 5 6" xfId="3438" xr:uid="{00000000-0005-0000-0000-0000640D0000}"/>
    <cellStyle name="20% - Accent2 3 4 6" xfId="3439" xr:uid="{00000000-0005-0000-0000-0000650D0000}"/>
    <cellStyle name="20% - Accent2 3 4 6 2" xfId="3440" xr:uid="{00000000-0005-0000-0000-0000660D0000}"/>
    <cellStyle name="20% - Accent2 3 4 6 2 2" xfId="3441" xr:uid="{00000000-0005-0000-0000-0000670D0000}"/>
    <cellStyle name="20% - Accent2 3 4 6 2 2 2" xfId="3442" xr:uid="{00000000-0005-0000-0000-0000680D0000}"/>
    <cellStyle name="20% - Accent2 3 4 6 2 2 2 2" xfId="3443" xr:uid="{00000000-0005-0000-0000-0000690D0000}"/>
    <cellStyle name="20% - Accent2 3 4 6 2 2 3" xfId="3444" xr:uid="{00000000-0005-0000-0000-00006A0D0000}"/>
    <cellStyle name="20% - Accent2 3 4 6 2 3" xfId="3445" xr:uid="{00000000-0005-0000-0000-00006B0D0000}"/>
    <cellStyle name="20% - Accent2 3 4 6 2 3 2" xfId="3446" xr:uid="{00000000-0005-0000-0000-00006C0D0000}"/>
    <cellStyle name="20% - Accent2 3 4 6 2 4" xfId="3447" xr:uid="{00000000-0005-0000-0000-00006D0D0000}"/>
    <cellStyle name="20% - Accent2 3 4 6 3" xfId="3448" xr:uid="{00000000-0005-0000-0000-00006E0D0000}"/>
    <cellStyle name="20% - Accent2 3 4 6 3 2" xfId="3449" xr:uid="{00000000-0005-0000-0000-00006F0D0000}"/>
    <cellStyle name="20% - Accent2 3 4 6 3 2 2" xfId="3450" xr:uid="{00000000-0005-0000-0000-0000700D0000}"/>
    <cellStyle name="20% - Accent2 3 4 6 3 3" xfId="3451" xr:uid="{00000000-0005-0000-0000-0000710D0000}"/>
    <cellStyle name="20% - Accent2 3 4 6 4" xfId="3452" xr:uid="{00000000-0005-0000-0000-0000720D0000}"/>
    <cellStyle name="20% - Accent2 3 4 6 4 2" xfId="3453" xr:uid="{00000000-0005-0000-0000-0000730D0000}"/>
    <cellStyle name="20% - Accent2 3 4 6 5" xfId="3454" xr:uid="{00000000-0005-0000-0000-0000740D0000}"/>
    <cellStyle name="20% - Accent2 3 4 6 5 2" xfId="3455" xr:uid="{00000000-0005-0000-0000-0000750D0000}"/>
    <cellStyle name="20% - Accent2 3 4 6 6" xfId="3456" xr:uid="{00000000-0005-0000-0000-0000760D0000}"/>
    <cellStyle name="20% - Accent2 3 4 7" xfId="3457" xr:uid="{00000000-0005-0000-0000-0000770D0000}"/>
    <cellStyle name="20% - Accent2 3 4 7 2" xfId="3458" xr:uid="{00000000-0005-0000-0000-0000780D0000}"/>
    <cellStyle name="20% - Accent2 3 4 7 2 2" xfId="3459" xr:uid="{00000000-0005-0000-0000-0000790D0000}"/>
    <cellStyle name="20% - Accent2 3 4 7 2 2 2" xfId="3460" xr:uid="{00000000-0005-0000-0000-00007A0D0000}"/>
    <cellStyle name="20% - Accent2 3 4 7 2 3" xfId="3461" xr:uid="{00000000-0005-0000-0000-00007B0D0000}"/>
    <cellStyle name="20% - Accent2 3 4 7 3" xfId="3462" xr:uid="{00000000-0005-0000-0000-00007C0D0000}"/>
    <cellStyle name="20% - Accent2 3 4 7 3 2" xfId="3463" xr:uid="{00000000-0005-0000-0000-00007D0D0000}"/>
    <cellStyle name="20% - Accent2 3 4 7 4" xfId="3464" xr:uid="{00000000-0005-0000-0000-00007E0D0000}"/>
    <cellStyle name="20% - Accent2 3 4 8" xfId="3465" xr:uid="{00000000-0005-0000-0000-00007F0D0000}"/>
    <cellStyle name="20% - Accent2 3 4 8 2" xfId="3466" xr:uid="{00000000-0005-0000-0000-0000800D0000}"/>
    <cellStyle name="20% - Accent2 3 4 8 2 2" xfId="3467" xr:uid="{00000000-0005-0000-0000-0000810D0000}"/>
    <cellStyle name="20% - Accent2 3 4 8 3" xfId="3468" xr:uid="{00000000-0005-0000-0000-0000820D0000}"/>
    <cellStyle name="20% - Accent2 3 4 9" xfId="3469" xr:uid="{00000000-0005-0000-0000-0000830D0000}"/>
    <cellStyle name="20% - Accent2 3 4 9 2" xfId="3470" xr:uid="{00000000-0005-0000-0000-0000840D0000}"/>
    <cellStyle name="20% - Accent2 3 5" xfId="3471" xr:uid="{00000000-0005-0000-0000-0000850D0000}"/>
    <cellStyle name="20% - Accent2 3 5 10" xfId="3472" xr:uid="{00000000-0005-0000-0000-0000860D0000}"/>
    <cellStyle name="20% - Accent2 3 5 10 2" xfId="3473" xr:uid="{00000000-0005-0000-0000-0000870D0000}"/>
    <cellStyle name="20% - Accent2 3 5 11" xfId="3474" xr:uid="{00000000-0005-0000-0000-0000880D0000}"/>
    <cellStyle name="20% - Accent2 3 5 2" xfId="3475" xr:uid="{00000000-0005-0000-0000-0000890D0000}"/>
    <cellStyle name="20% - Accent2 3 5 2 2" xfId="3476" xr:uid="{00000000-0005-0000-0000-00008A0D0000}"/>
    <cellStyle name="20% - Accent2 3 5 2 2 2" xfId="3477" xr:uid="{00000000-0005-0000-0000-00008B0D0000}"/>
    <cellStyle name="20% - Accent2 3 5 2 2 2 2" xfId="3478" xr:uid="{00000000-0005-0000-0000-00008C0D0000}"/>
    <cellStyle name="20% - Accent2 3 5 2 2 2 2 2" xfId="3479" xr:uid="{00000000-0005-0000-0000-00008D0D0000}"/>
    <cellStyle name="20% - Accent2 3 5 2 2 2 2 2 2" xfId="3480" xr:uid="{00000000-0005-0000-0000-00008E0D0000}"/>
    <cellStyle name="20% - Accent2 3 5 2 2 2 2 3" xfId="3481" xr:uid="{00000000-0005-0000-0000-00008F0D0000}"/>
    <cellStyle name="20% - Accent2 3 5 2 2 2 3" xfId="3482" xr:uid="{00000000-0005-0000-0000-0000900D0000}"/>
    <cellStyle name="20% - Accent2 3 5 2 2 2 3 2" xfId="3483" xr:uid="{00000000-0005-0000-0000-0000910D0000}"/>
    <cellStyle name="20% - Accent2 3 5 2 2 2 4" xfId="3484" xr:uid="{00000000-0005-0000-0000-0000920D0000}"/>
    <cellStyle name="20% - Accent2 3 5 2 2 3" xfId="3485" xr:uid="{00000000-0005-0000-0000-0000930D0000}"/>
    <cellStyle name="20% - Accent2 3 5 2 2 3 2" xfId="3486" xr:uid="{00000000-0005-0000-0000-0000940D0000}"/>
    <cellStyle name="20% - Accent2 3 5 2 2 3 2 2" xfId="3487" xr:uid="{00000000-0005-0000-0000-0000950D0000}"/>
    <cellStyle name="20% - Accent2 3 5 2 2 3 3" xfId="3488" xr:uid="{00000000-0005-0000-0000-0000960D0000}"/>
    <cellStyle name="20% - Accent2 3 5 2 2 4" xfId="3489" xr:uid="{00000000-0005-0000-0000-0000970D0000}"/>
    <cellStyle name="20% - Accent2 3 5 2 2 4 2" xfId="3490" xr:uid="{00000000-0005-0000-0000-0000980D0000}"/>
    <cellStyle name="20% - Accent2 3 5 2 2 5" xfId="3491" xr:uid="{00000000-0005-0000-0000-0000990D0000}"/>
    <cellStyle name="20% - Accent2 3 5 2 2 5 2" xfId="3492" xr:uid="{00000000-0005-0000-0000-00009A0D0000}"/>
    <cellStyle name="20% - Accent2 3 5 2 2 6" xfId="3493" xr:uid="{00000000-0005-0000-0000-00009B0D0000}"/>
    <cellStyle name="20% - Accent2 3 5 2 3" xfId="3494" xr:uid="{00000000-0005-0000-0000-00009C0D0000}"/>
    <cellStyle name="20% - Accent2 3 5 2 3 2" xfId="3495" xr:uid="{00000000-0005-0000-0000-00009D0D0000}"/>
    <cellStyle name="20% - Accent2 3 5 2 3 2 2" xfId="3496" xr:uid="{00000000-0005-0000-0000-00009E0D0000}"/>
    <cellStyle name="20% - Accent2 3 5 2 3 2 2 2" xfId="3497" xr:uid="{00000000-0005-0000-0000-00009F0D0000}"/>
    <cellStyle name="20% - Accent2 3 5 2 3 2 2 2 2" xfId="3498" xr:uid="{00000000-0005-0000-0000-0000A00D0000}"/>
    <cellStyle name="20% - Accent2 3 5 2 3 2 2 3" xfId="3499" xr:uid="{00000000-0005-0000-0000-0000A10D0000}"/>
    <cellStyle name="20% - Accent2 3 5 2 3 2 3" xfId="3500" xr:uid="{00000000-0005-0000-0000-0000A20D0000}"/>
    <cellStyle name="20% - Accent2 3 5 2 3 2 3 2" xfId="3501" xr:uid="{00000000-0005-0000-0000-0000A30D0000}"/>
    <cellStyle name="20% - Accent2 3 5 2 3 2 4" xfId="3502" xr:uid="{00000000-0005-0000-0000-0000A40D0000}"/>
    <cellStyle name="20% - Accent2 3 5 2 3 3" xfId="3503" xr:uid="{00000000-0005-0000-0000-0000A50D0000}"/>
    <cellStyle name="20% - Accent2 3 5 2 3 3 2" xfId="3504" xr:uid="{00000000-0005-0000-0000-0000A60D0000}"/>
    <cellStyle name="20% - Accent2 3 5 2 3 3 2 2" xfId="3505" xr:uid="{00000000-0005-0000-0000-0000A70D0000}"/>
    <cellStyle name="20% - Accent2 3 5 2 3 3 3" xfId="3506" xr:uid="{00000000-0005-0000-0000-0000A80D0000}"/>
    <cellStyle name="20% - Accent2 3 5 2 3 4" xfId="3507" xr:uid="{00000000-0005-0000-0000-0000A90D0000}"/>
    <cellStyle name="20% - Accent2 3 5 2 3 4 2" xfId="3508" xr:uid="{00000000-0005-0000-0000-0000AA0D0000}"/>
    <cellStyle name="20% - Accent2 3 5 2 3 5" xfId="3509" xr:uid="{00000000-0005-0000-0000-0000AB0D0000}"/>
    <cellStyle name="20% - Accent2 3 5 2 3 5 2" xfId="3510" xr:uid="{00000000-0005-0000-0000-0000AC0D0000}"/>
    <cellStyle name="20% - Accent2 3 5 2 3 6" xfId="3511" xr:uid="{00000000-0005-0000-0000-0000AD0D0000}"/>
    <cellStyle name="20% - Accent2 3 5 2 4" xfId="3512" xr:uid="{00000000-0005-0000-0000-0000AE0D0000}"/>
    <cellStyle name="20% - Accent2 3 5 2 4 2" xfId="3513" xr:uid="{00000000-0005-0000-0000-0000AF0D0000}"/>
    <cellStyle name="20% - Accent2 3 5 2 4 2 2" xfId="3514" xr:uid="{00000000-0005-0000-0000-0000B00D0000}"/>
    <cellStyle name="20% - Accent2 3 5 2 4 2 2 2" xfId="3515" xr:uid="{00000000-0005-0000-0000-0000B10D0000}"/>
    <cellStyle name="20% - Accent2 3 5 2 4 2 3" xfId="3516" xr:uid="{00000000-0005-0000-0000-0000B20D0000}"/>
    <cellStyle name="20% - Accent2 3 5 2 4 3" xfId="3517" xr:uid="{00000000-0005-0000-0000-0000B30D0000}"/>
    <cellStyle name="20% - Accent2 3 5 2 4 3 2" xfId="3518" xr:uid="{00000000-0005-0000-0000-0000B40D0000}"/>
    <cellStyle name="20% - Accent2 3 5 2 4 4" xfId="3519" xr:uid="{00000000-0005-0000-0000-0000B50D0000}"/>
    <cellStyle name="20% - Accent2 3 5 2 5" xfId="3520" xr:uid="{00000000-0005-0000-0000-0000B60D0000}"/>
    <cellStyle name="20% - Accent2 3 5 2 5 2" xfId="3521" xr:uid="{00000000-0005-0000-0000-0000B70D0000}"/>
    <cellStyle name="20% - Accent2 3 5 2 5 2 2" xfId="3522" xr:uid="{00000000-0005-0000-0000-0000B80D0000}"/>
    <cellStyle name="20% - Accent2 3 5 2 5 3" xfId="3523" xr:uid="{00000000-0005-0000-0000-0000B90D0000}"/>
    <cellStyle name="20% - Accent2 3 5 2 6" xfId="3524" xr:uid="{00000000-0005-0000-0000-0000BA0D0000}"/>
    <cellStyle name="20% - Accent2 3 5 2 6 2" xfId="3525" xr:uid="{00000000-0005-0000-0000-0000BB0D0000}"/>
    <cellStyle name="20% - Accent2 3 5 2 7" xfId="3526" xr:uid="{00000000-0005-0000-0000-0000BC0D0000}"/>
    <cellStyle name="20% - Accent2 3 5 2 7 2" xfId="3527" xr:uid="{00000000-0005-0000-0000-0000BD0D0000}"/>
    <cellStyle name="20% - Accent2 3 5 2 8" xfId="3528" xr:uid="{00000000-0005-0000-0000-0000BE0D0000}"/>
    <cellStyle name="20% - Accent2 3 5 3" xfId="3529" xr:uid="{00000000-0005-0000-0000-0000BF0D0000}"/>
    <cellStyle name="20% - Accent2 3 5 3 2" xfId="3530" xr:uid="{00000000-0005-0000-0000-0000C00D0000}"/>
    <cellStyle name="20% - Accent2 3 5 3 2 2" xfId="3531" xr:uid="{00000000-0005-0000-0000-0000C10D0000}"/>
    <cellStyle name="20% - Accent2 3 5 3 2 2 2" xfId="3532" xr:uid="{00000000-0005-0000-0000-0000C20D0000}"/>
    <cellStyle name="20% - Accent2 3 5 3 2 2 2 2" xfId="3533" xr:uid="{00000000-0005-0000-0000-0000C30D0000}"/>
    <cellStyle name="20% - Accent2 3 5 3 2 2 2 2 2" xfId="3534" xr:uid="{00000000-0005-0000-0000-0000C40D0000}"/>
    <cellStyle name="20% - Accent2 3 5 3 2 2 2 3" xfId="3535" xr:uid="{00000000-0005-0000-0000-0000C50D0000}"/>
    <cellStyle name="20% - Accent2 3 5 3 2 2 3" xfId="3536" xr:uid="{00000000-0005-0000-0000-0000C60D0000}"/>
    <cellStyle name="20% - Accent2 3 5 3 2 2 3 2" xfId="3537" xr:uid="{00000000-0005-0000-0000-0000C70D0000}"/>
    <cellStyle name="20% - Accent2 3 5 3 2 2 4" xfId="3538" xr:uid="{00000000-0005-0000-0000-0000C80D0000}"/>
    <cellStyle name="20% - Accent2 3 5 3 2 3" xfId="3539" xr:uid="{00000000-0005-0000-0000-0000C90D0000}"/>
    <cellStyle name="20% - Accent2 3 5 3 2 3 2" xfId="3540" xr:uid="{00000000-0005-0000-0000-0000CA0D0000}"/>
    <cellStyle name="20% - Accent2 3 5 3 2 3 2 2" xfId="3541" xr:uid="{00000000-0005-0000-0000-0000CB0D0000}"/>
    <cellStyle name="20% - Accent2 3 5 3 2 3 3" xfId="3542" xr:uid="{00000000-0005-0000-0000-0000CC0D0000}"/>
    <cellStyle name="20% - Accent2 3 5 3 2 4" xfId="3543" xr:uid="{00000000-0005-0000-0000-0000CD0D0000}"/>
    <cellStyle name="20% - Accent2 3 5 3 2 4 2" xfId="3544" xr:uid="{00000000-0005-0000-0000-0000CE0D0000}"/>
    <cellStyle name="20% - Accent2 3 5 3 2 5" xfId="3545" xr:uid="{00000000-0005-0000-0000-0000CF0D0000}"/>
    <cellStyle name="20% - Accent2 3 5 3 2 5 2" xfId="3546" xr:uid="{00000000-0005-0000-0000-0000D00D0000}"/>
    <cellStyle name="20% - Accent2 3 5 3 2 6" xfId="3547" xr:uid="{00000000-0005-0000-0000-0000D10D0000}"/>
    <cellStyle name="20% - Accent2 3 5 3 3" xfId="3548" xr:uid="{00000000-0005-0000-0000-0000D20D0000}"/>
    <cellStyle name="20% - Accent2 3 5 3 3 2" xfId="3549" xr:uid="{00000000-0005-0000-0000-0000D30D0000}"/>
    <cellStyle name="20% - Accent2 3 5 3 3 2 2" xfId="3550" xr:uid="{00000000-0005-0000-0000-0000D40D0000}"/>
    <cellStyle name="20% - Accent2 3 5 3 3 2 2 2" xfId="3551" xr:uid="{00000000-0005-0000-0000-0000D50D0000}"/>
    <cellStyle name="20% - Accent2 3 5 3 3 2 2 2 2" xfId="3552" xr:uid="{00000000-0005-0000-0000-0000D60D0000}"/>
    <cellStyle name="20% - Accent2 3 5 3 3 2 2 3" xfId="3553" xr:uid="{00000000-0005-0000-0000-0000D70D0000}"/>
    <cellStyle name="20% - Accent2 3 5 3 3 2 3" xfId="3554" xr:uid="{00000000-0005-0000-0000-0000D80D0000}"/>
    <cellStyle name="20% - Accent2 3 5 3 3 2 3 2" xfId="3555" xr:uid="{00000000-0005-0000-0000-0000D90D0000}"/>
    <cellStyle name="20% - Accent2 3 5 3 3 2 4" xfId="3556" xr:uid="{00000000-0005-0000-0000-0000DA0D0000}"/>
    <cellStyle name="20% - Accent2 3 5 3 3 3" xfId="3557" xr:uid="{00000000-0005-0000-0000-0000DB0D0000}"/>
    <cellStyle name="20% - Accent2 3 5 3 3 3 2" xfId="3558" xr:uid="{00000000-0005-0000-0000-0000DC0D0000}"/>
    <cellStyle name="20% - Accent2 3 5 3 3 3 2 2" xfId="3559" xr:uid="{00000000-0005-0000-0000-0000DD0D0000}"/>
    <cellStyle name="20% - Accent2 3 5 3 3 3 3" xfId="3560" xr:uid="{00000000-0005-0000-0000-0000DE0D0000}"/>
    <cellStyle name="20% - Accent2 3 5 3 3 4" xfId="3561" xr:uid="{00000000-0005-0000-0000-0000DF0D0000}"/>
    <cellStyle name="20% - Accent2 3 5 3 3 4 2" xfId="3562" xr:uid="{00000000-0005-0000-0000-0000E00D0000}"/>
    <cellStyle name="20% - Accent2 3 5 3 3 5" xfId="3563" xr:uid="{00000000-0005-0000-0000-0000E10D0000}"/>
    <cellStyle name="20% - Accent2 3 5 3 3 5 2" xfId="3564" xr:uid="{00000000-0005-0000-0000-0000E20D0000}"/>
    <cellStyle name="20% - Accent2 3 5 3 3 6" xfId="3565" xr:uid="{00000000-0005-0000-0000-0000E30D0000}"/>
    <cellStyle name="20% - Accent2 3 5 3 4" xfId="3566" xr:uid="{00000000-0005-0000-0000-0000E40D0000}"/>
    <cellStyle name="20% - Accent2 3 5 3 4 2" xfId="3567" xr:uid="{00000000-0005-0000-0000-0000E50D0000}"/>
    <cellStyle name="20% - Accent2 3 5 3 4 2 2" xfId="3568" xr:uid="{00000000-0005-0000-0000-0000E60D0000}"/>
    <cellStyle name="20% - Accent2 3 5 3 4 2 2 2" xfId="3569" xr:uid="{00000000-0005-0000-0000-0000E70D0000}"/>
    <cellStyle name="20% - Accent2 3 5 3 4 2 3" xfId="3570" xr:uid="{00000000-0005-0000-0000-0000E80D0000}"/>
    <cellStyle name="20% - Accent2 3 5 3 4 3" xfId="3571" xr:uid="{00000000-0005-0000-0000-0000E90D0000}"/>
    <cellStyle name="20% - Accent2 3 5 3 4 3 2" xfId="3572" xr:uid="{00000000-0005-0000-0000-0000EA0D0000}"/>
    <cellStyle name="20% - Accent2 3 5 3 4 4" xfId="3573" xr:uid="{00000000-0005-0000-0000-0000EB0D0000}"/>
    <cellStyle name="20% - Accent2 3 5 3 5" xfId="3574" xr:uid="{00000000-0005-0000-0000-0000EC0D0000}"/>
    <cellStyle name="20% - Accent2 3 5 3 5 2" xfId="3575" xr:uid="{00000000-0005-0000-0000-0000ED0D0000}"/>
    <cellStyle name="20% - Accent2 3 5 3 5 2 2" xfId="3576" xr:uid="{00000000-0005-0000-0000-0000EE0D0000}"/>
    <cellStyle name="20% - Accent2 3 5 3 5 3" xfId="3577" xr:uid="{00000000-0005-0000-0000-0000EF0D0000}"/>
    <cellStyle name="20% - Accent2 3 5 3 6" xfId="3578" xr:uid="{00000000-0005-0000-0000-0000F00D0000}"/>
    <cellStyle name="20% - Accent2 3 5 3 6 2" xfId="3579" xr:uid="{00000000-0005-0000-0000-0000F10D0000}"/>
    <cellStyle name="20% - Accent2 3 5 3 7" xfId="3580" xr:uid="{00000000-0005-0000-0000-0000F20D0000}"/>
    <cellStyle name="20% - Accent2 3 5 3 7 2" xfId="3581" xr:uid="{00000000-0005-0000-0000-0000F30D0000}"/>
    <cellStyle name="20% - Accent2 3 5 3 8" xfId="3582" xr:uid="{00000000-0005-0000-0000-0000F40D0000}"/>
    <cellStyle name="20% - Accent2 3 5 4" xfId="3583" xr:uid="{00000000-0005-0000-0000-0000F50D0000}"/>
    <cellStyle name="20% - Accent2 3 5 4 2" xfId="3584" xr:uid="{00000000-0005-0000-0000-0000F60D0000}"/>
    <cellStyle name="20% - Accent2 3 5 4 2 2" xfId="3585" xr:uid="{00000000-0005-0000-0000-0000F70D0000}"/>
    <cellStyle name="20% - Accent2 3 5 4 2 2 2" xfId="3586" xr:uid="{00000000-0005-0000-0000-0000F80D0000}"/>
    <cellStyle name="20% - Accent2 3 5 4 2 2 2 2" xfId="3587" xr:uid="{00000000-0005-0000-0000-0000F90D0000}"/>
    <cellStyle name="20% - Accent2 3 5 4 2 2 3" xfId="3588" xr:uid="{00000000-0005-0000-0000-0000FA0D0000}"/>
    <cellStyle name="20% - Accent2 3 5 4 2 3" xfId="3589" xr:uid="{00000000-0005-0000-0000-0000FB0D0000}"/>
    <cellStyle name="20% - Accent2 3 5 4 2 3 2" xfId="3590" xr:uid="{00000000-0005-0000-0000-0000FC0D0000}"/>
    <cellStyle name="20% - Accent2 3 5 4 2 4" xfId="3591" xr:uid="{00000000-0005-0000-0000-0000FD0D0000}"/>
    <cellStyle name="20% - Accent2 3 5 4 3" xfId="3592" xr:uid="{00000000-0005-0000-0000-0000FE0D0000}"/>
    <cellStyle name="20% - Accent2 3 5 4 3 2" xfId="3593" xr:uid="{00000000-0005-0000-0000-0000FF0D0000}"/>
    <cellStyle name="20% - Accent2 3 5 4 3 2 2" xfId="3594" xr:uid="{00000000-0005-0000-0000-0000000E0000}"/>
    <cellStyle name="20% - Accent2 3 5 4 3 3" xfId="3595" xr:uid="{00000000-0005-0000-0000-0000010E0000}"/>
    <cellStyle name="20% - Accent2 3 5 4 4" xfId="3596" xr:uid="{00000000-0005-0000-0000-0000020E0000}"/>
    <cellStyle name="20% - Accent2 3 5 4 4 2" xfId="3597" xr:uid="{00000000-0005-0000-0000-0000030E0000}"/>
    <cellStyle name="20% - Accent2 3 5 4 5" xfId="3598" xr:uid="{00000000-0005-0000-0000-0000040E0000}"/>
    <cellStyle name="20% - Accent2 3 5 4 5 2" xfId="3599" xr:uid="{00000000-0005-0000-0000-0000050E0000}"/>
    <cellStyle name="20% - Accent2 3 5 4 6" xfId="3600" xr:uid="{00000000-0005-0000-0000-0000060E0000}"/>
    <cellStyle name="20% - Accent2 3 5 5" xfId="3601" xr:uid="{00000000-0005-0000-0000-0000070E0000}"/>
    <cellStyle name="20% - Accent2 3 5 5 2" xfId="3602" xr:uid="{00000000-0005-0000-0000-0000080E0000}"/>
    <cellStyle name="20% - Accent2 3 5 5 2 2" xfId="3603" xr:uid="{00000000-0005-0000-0000-0000090E0000}"/>
    <cellStyle name="20% - Accent2 3 5 5 2 2 2" xfId="3604" xr:uid="{00000000-0005-0000-0000-00000A0E0000}"/>
    <cellStyle name="20% - Accent2 3 5 5 2 2 2 2" xfId="3605" xr:uid="{00000000-0005-0000-0000-00000B0E0000}"/>
    <cellStyle name="20% - Accent2 3 5 5 2 2 3" xfId="3606" xr:uid="{00000000-0005-0000-0000-00000C0E0000}"/>
    <cellStyle name="20% - Accent2 3 5 5 2 3" xfId="3607" xr:uid="{00000000-0005-0000-0000-00000D0E0000}"/>
    <cellStyle name="20% - Accent2 3 5 5 2 3 2" xfId="3608" xr:uid="{00000000-0005-0000-0000-00000E0E0000}"/>
    <cellStyle name="20% - Accent2 3 5 5 2 4" xfId="3609" xr:uid="{00000000-0005-0000-0000-00000F0E0000}"/>
    <cellStyle name="20% - Accent2 3 5 5 3" xfId="3610" xr:uid="{00000000-0005-0000-0000-0000100E0000}"/>
    <cellStyle name="20% - Accent2 3 5 5 3 2" xfId="3611" xr:uid="{00000000-0005-0000-0000-0000110E0000}"/>
    <cellStyle name="20% - Accent2 3 5 5 3 2 2" xfId="3612" xr:uid="{00000000-0005-0000-0000-0000120E0000}"/>
    <cellStyle name="20% - Accent2 3 5 5 3 3" xfId="3613" xr:uid="{00000000-0005-0000-0000-0000130E0000}"/>
    <cellStyle name="20% - Accent2 3 5 5 4" xfId="3614" xr:uid="{00000000-0005-0000-0000-0000140E0000}"/>
    <cellStyle name="20% - Accent2 3 5 5 4 2" xfId="3615" xr:uid="{00000000-0005-0000-0000-0000150E0000}"/>
    <cellStyle name="20% - Accent2 3 5 5 5" xfId="3616" xr:uid="{00000000-0005-0000-0000-0000160E0000}"/>
    <cellStyle name="20% - Accent2 3 5 5 5 2" xfId="3617" xr:uid="{00000000-0005-0000-0000-0000170E0000}"/>
    <cellStyle name="20% - Accent2 3 5 5 6" xfId="3618" xr:uid="{00000000-0005-0000-0000-0000180E0000}"/>
    <cellStyle name="20% - Accent2 3 5 6" xfId="3619" xr:uid="{00000000-0005-0000-0000-0000190E0000}"/>
    <cellStyle name="20% - Accent2 3 5 6 2" xfId="3620" xr:uid="{00000000-0005-0000-0000-00001A0E0000}"/>
    <cellStyle name="20% - Accent2 3 5 6 2 2" xfId="3621" xr:uid="{00000000-0005-0000-0000-00001B0E0000}"/>
    <cellStyle name="20% - Accent2 3 5 6 2 2 2" xfId="3622" xr:uid="{00000000-0005-0000-0000-00001C0E0000}"/>
    <cellStyle name="20% - Accent2 3 5 6 2 2 2 2" xfId="3623" xr:uid="{00000000-0005-0000-0000-00001D0E0000}"/>
    <cellStyle name="20% - Accent2 3 5 6 2 2 3" xfId="3624" xr:uid="{00000000-0005-0000-0000-00001E0E0000}"/>
    <cellStyle name="20% - Accent2 3 5 6 2 3" xfId="3625" xr:uid="{00000000-0005-0000-0000-00001F0E0000}"/>
    <cellStyle name="20% - Accent2 3 5 6 2 3 2" xfId="3626" xr:uid="{00000000-0005-0000-0000-0000200E0000}"/>
    <cellStyle name="20% - Accent2 3 5 6 2 4" xfId="3627" xr:uid="{00000000-0005-0000-0000-0000210E0000}"/>
    <cellStyle name="20% - Accent2 3 5 6 3" xfId="3628" xr:uid="{00000000-0005-0000-0000-0000220E0000}"/>
    <cellStyle name="20% - Accent2 3 5 6 3 2" xfId="3629" xr:uid="{00000000-0005-0000-0000-0000230E0000}"/>
    <cellStyle name="20% - Accent2 3 5 6 3 2 2" xfId="3630" xr:uid="{00000000-0005-0000-0000-0000240E0000}"/>
    <cellStyle name="20% - Accent2 3 5 6 3 3" xfId="3631" xr:uid="{00000000-0005-0000-0000-0000250E0000}"/>
    <cellStyle name="20% - Accent2 3 5 6 4" xfId="3632" xr:uid="{00000000-0005-0000-0000-0000260E0000}"/>
    <cellStyle name="20% - Accent2 3 5 6 4 2" xfId="3633" xr:uid="{00000000-0005-0000-0000-0000270E0000}"/>
    <cellStyle name="20% - Accent2 3 5 6 5" xfId="3634" xr:uid="{00000000-0005-0000-0000-0000280E0000}"/>
    <cellStyle name="20% - Accent2 3 5 6 5 2" xfId="3635" xr:uid="{00000000-0005-0000-0000-0000290E0000}"/>
    <cellStyle name="20% - Accent2 3 5 6 6" xfId="3636" xr:uid="{00000000-0005-0000-0000-00002A0E0000}"/>
    <cellStyle name="20% - Accent2 3 5 7" xfId="3637" xr:uid="{00000000-0005-0000-0000-00002B0E0000}"/>
    <cellStyle name="20% - Accent2 3 5 7 2" xfId="3638" xr:uid="{00000000-0005-0000-0000-00002C0E0000}"/>
    <cellStyle name="20% - Accent2 3 5 7 2 2" xfId="3639" xr:uid="{00000000-0005-0000-0000-00002D0E0000}"/>
    <cellStyle name="20% - Accent2 3 5 7 2 2 2" xfId="3640" xr:uid="{00000000-0005-0000-0000-00002E0E0000}"/>
    <cellStyle name="20% - Accent2 3 5 7 2 3" xfId="3641" xr:uid="{00000000-0005-0000-0000-00002F0E0000}"/>
    <cellStyle name="20% - Accent2 3 5 7 3" xfId="3642" xr:uid="{00000000-0005-0000-0000-0000300E0000}"/>
    <cellStyle name="20% - Accent2 3 5 7 3 2" xfId="3643" xr:uid="{00000000-0005-0000-0000-0000310E0000}"/>
    <cellStyle name="20% - Accent2 3 5 7 4" xfId="3644" xr:uid="{00000000-0005-0000-0000-0000320E0000}"/>
    <cellStyle name="20% - Accent2 3 5 8" xfId="3645" xr:uid="{00000000-0005-0000-0000-0000330E0000}"/>
    <cellStyle name="20% - Accent2 3 5 8 2" xfId="3646" xr:uid="{00000000-0005-0000-0000-0000340E0000}"/>
    <cellStyle name="20% - Accent2 3 5 8 2 2" xfId="3647" xr:uid="{00000000-0005-0000-0000-0000350E0000}"/>
    <cellStyle name="20% - Accent2 3 5 8 3" xfId="3648" xr:uid="{00000000-0005-0000-0000-0000360E0000}"/>
    <cellStyle name="20% - Accent2 3 5 9" xfId="3649" xr:uid="{00000000-0005-0000-0000-0000370E0000}"/>
    <cellStyle name="20% - Accent2 3 5 9 2" xfId="3650" xr:uid="{00000000-0005-0000-0000-0000380E0000}"/>
    <cellStyle name="20% - Accent2 3 6" xfId="3651" xr:uid="{00000000-0005-0000-0000-0000390E0000}"/>
    <cellStyle name="20% - Accent2 3 6 2" xfId="3652" xr:uid="{00000000-0005-0000-0000-00003A0E0000}"/>
    <cellStyle name="20% - Accent2 3 6 2 2" xfId="3653" xr:uid="{00000000-0005-0000-0000-00003B0E0000}"/>
    <cellStyle name="20% - Accent2 3 6 2 2 2" xfId="3654" xr:uid="{00000000-0005-0000-0000-00003C0E0000}"/>
    <cellStyle name="20% - Accent2 3 6 2 2 2 2" xfId="3655" xr:uid="{00000000-0005-0000-0000-00003D0E0000}"/>
    <cellStyle name="20% - Accent2 3 6 2 2 2 2 2" xfId="3656" xr:uid="{00000000-0005-0000-0000-00003E0E0000}"/>
    <cellStyle name="20% - Accent2 3 6 2 2 2 3" xfId="3657" xr:uid="{00000000-0005-0000-0000-00003F0E0000}"/>
    <cellStyle name="20% - Accent2 3 6 2 2 3" xfId="3658" xr:uid="{00000000-0005-0000-0000-0000400E0000}"/>
    <cellStyle name="20% - Accent2 3 6 2 2 3 2" xfId="3659" xr:uid="{00000000-0005-0000-0000-0000410E0000}"/>
    <cellStyle name="20% - Accent2 3 6 2 2 4" xfId="3660" xr:uid="{00000000-0005-0000-0000-0000420E0000}"/>
    <cellStyle name="20% - Accent2 3 6 2 3" xfId="3661" xr:uid="{00000000-0005-0000-0000-0000430E0000}"/>
    <cellStyle name="20% - Accent2 3 6 2 3 2" xfId="3662" xr:uid="{00000000-0005-0000-0000-0000440E0000}"/>
    <cellStyle name="20% - Accent2 3 6 2 3 2 2" xfId="3663" xr:uid="{00000000-0005-0000-0000-0000450E0000}"/>
    <cellStyle name="20% - Accent2 3 6 2 3 3" xfId="3664" xr:uid="{00000000-0005-0000-0000-0000460E0000}"/>
    <cellStyle name="20% - Accent2 3 6 2 4" xfId="3665" xr:uid="{00000000-0005-0000-0000-0000470E0000}"/>
    <cellStyle name="20% - Accent2 3 6 2 4 2" xfId="3666" xr:uid="{00000000-0005-0000-0000-0000480E0000}"/>
    <cellStyle name="20% - Accent2 3 6 2 5" xfId="3667" xr:uid="{00000000-0005-0000-0000-0000490E0000}"/>
    <cellStyle name="20% - Accent2 3 6 2 5 2" xfId="3668" xr:uid="{00000000-0005-0000-0000-00004A0E0000}"/>
    <cellStyle name="20% - Accent2 3 6 2 6" xfId="3669" xr:uid="{00000000-0005-0000-0000-00004B0E0000}"/>
    <cellStyle name="20% - Accent2 3 6 3" xfId="3670" xr:uid="{00000000-0005-0000-0000-00004C0E0000}"/>
    <cellStyle name="20% - Accent2 3 6 3 2" xfId="3671" xr:uid="{00000000-0005-0000-0000-00004D0E0000}"/>
    <cellStyle name="20% - Accent2 3 6 3 2 2" xfId="3672" xr:uid="{00000000-0005-0000-0000-00004E0E0000}"/>
    <cellStyle name="20% - Accent2 3 6 3 2 2 2" xfId="3673" xr:uid="{00000000-0005-0000-0000-00004F0E0000}"/>
    <cellStyle name="20% - Accent2 3 6 3 2 2 2 2" xfId="3674" xr:uid="{00000000-0005-0000-0000-0000500E0000}"/>
    <cellStyle name="20% - Accent2 3 6 3 2 2 3" xfId="3675" xr:uid="{00000000-0005-0000-0000-0000510E0000}"/>
    <cellStyle name="20% - Accent2 3 6 3 2 3" xfId="3676" xr:uid="{00000000-0005-0000-0000-0000520E0000}"/>
    <cellStyle name="20% - Accent2 3 6 3 2 3 2" xfId="3677" xr:uid="{00000000-0005-0000-0000-0000530E0000}"/>
    <cellStyle name="20% - Accent2 3 6 3 2 4" xfId="3678" xr:uid="{00000000-0005-0000-0000-0000540E0000}"/>
    <cellStyle name="20% - Accent2 3 6 3 3" xfId="3679" xr:uid="{00000000-0005-0000-0000-0000550E0000}"/>
    <cellStyle name="20% - Accent2 3 6 3 3 2" xfId="3680" xr:uid="{00000000-0005-0000-0000-0000560E0000}"/>
    <cellStyle name="20% - Accent2 3 6 3 3 2 2" xfId="3681" xr:uid="{00000000-0005-0000-0000-0000570E0000}"/>
    <cellStyle name="20% - Accent2 3 6 3 3 3" xfId="3682" xr:uid="{00000000-0005-0000-0000-0000580E0000}"/>
    <cellStyle name="20% - Accent2 3 6 3 4" xfId="3683" xr:uid="{00000000-0005-0000-0000-0000590E0000}"/>
    <cellStyle name="20% - Accent2 3 6 3 4 2" xfId="3684" xr:uid="{00000000-0005-0000-0000-00005A0E0000}"/>
    <cellStyle name="20% - Accent2 3 6 3 5" xfId="3685" xr:uid="{00000000-0005-0000-0000-00005B0E0000}"/>
    <cellStyle name="20% - Accent2 3 6 3 5 2" xfId="3686" xr:uid="{00000000-0005-0000-0000-00005C0E0000}"/>
    <cellStyle name="20% - Accent2 3 6 3 6" xfId="3687" xr:uid="{00000000-0005-0000-0000-00005D0E0000}"/>
    <cellStyle name="20% - Accent2 3 6 4" xfId="3688" xr:uid="{00000000-0005-0000-0000-00005E0E0000}"/>
    <cellStyle name="20% - Accent2 3 6 4 2" xfId="3689" xr:uid="{00000000-0005-0000-0000-00005F0E0000}"/>
    <cellStyle name="20% - Accent2 3 6 4 2 2" xfId="3690" xr:uid="{00000000-0005-0000-0000-0000600E0000}"/>
    <cellStyle name="20% - Accent2 3 6 4 2 2 2" xfId="3691" xr:uid="{00000000-0005-0000-0000-0000610E0000}"/>
    <cellStyle name="20% - Accent2 3 6 4 2 3" xfId="3692" xr:uid="{00000000-0005-0000-0000-0000620E0000}"/>
    <cellStyle name="20% - Accent2 3 6 4 3" xfId="3693" xr:uid="{00000000-0005-0000-0000-0000630E0000}"/>
    <cellStyle name="20% - Accent2 3 6 4 3 2" xfId="3694" xr:uid="{00000000-0005-0000-0000-0000640E0000}"/>
    <cellStyle name="20% - Accent2 3 6 4 4" xfId="3695" xr:uid="{00000000-0005-0000-0000-0000650E0000}"/>
    <cellStyle name="20% - Accent2 3 6 5" xfId="3696" xr:uid="{00000000-0005-0000-0000-0000660E0000}"/>
    <cellStyle name="20% - Accent2 3 6 5 2" xfId="3697" xr:uid="{00000000-0005-0000-0000-0000670E0000}"/>
    <cellStyle name="20% - Accent2 3 6 5 2 2" xfId="3698" xr:uid="{00000000-0005-0000-0000-0000680E0000}"/>
    <cellStyle name="20% - Accent2 3 6 5 3" xfId="3699" xr:uid="{00000000-0005-0000-0000-0000690E0000}"/>
    <cellStyle name="20% - Accent2 3 6 6" xfId="3700" xr:uid="{00000000-0005-0000-0000-00006A0E0000}"/>
    <cellStyle name="20% - Accent2 3 6 6 2" xfId="3701" xr:uid="{00000000-0005-0000-0000-00006B0E0000}"/>
    <cellStyle name="20% - Accent2 3 6 7" xfId="3702" xr:uid="{00000000-0005-0000-0000-00006C0E0000}"/>
    <cellStyle name="20% - Accent2 3 6 7 2" xfId="3703" xr:uid="{00000000-0005-0000-0000-00006D0E0000}"/>
    <cellStyle name="20% - Accent2 3 6 8" xfId="3704" xr:uid="{00000000-0005-0000-0000-00006E0E0000}"/>
    <cellStyle name="20% - Accent2 3 7" xfId="3705" xr:uid="{00000000-0005-0000-0000-00006F0E0000}"/>
    <cellStyle name="20% - Accent2 3 7 2" xfId="3706" xr:uid="{00000000-0005-0000-0000-0000700E0000}"/>
    <cellStyle name="20% - Accent2 3 7 2 2" xfId="3707" xr:uid="{00000000-0005-0000-0000-0000710E0000}"/>
    <cellStyle name="20% - Accent2 3 7 2 2 2" xfId="3708" xr:uid="{00000000-0005-0000-0000-0000720E0000}"/>
    <cellStyle name="20% - Accent2 3 7 2 2 2 2" xfId="3709" xr:uid="{00000000-0005-0000-0000-0000730E0000}"/>
    <cellStyle name="20% - Accent2 3 7 2 2 2 2 2" xfId="3710" xr:uid="{00000000-0005-0000-0000-0000740E0000}"/>
    <cellStyle name="20% - Accent2 3 7 2 2 2 3" xfId="3711" xr:uid="{00000000-0005-0000-0000-0000750E0000}"/>
    <cellStyle name="20% - Accent2 3 7 2 2 3" xfId="3712" xr:uid="{00000000-0005-0000-0000-0000760E0000}"/>
    <cellStyle name="20% - Accent2 3 7 2 2 3 2" xfId="3713" xr:uid="{00000000-0005-0000-0000-0000770E0000}"/>
    <cellStyle name="20% - Accent2 3 7 2 2 4" xfId="3714" xr:uid="{00000000-0005-0000-0000-0000780E0000}"/>
    <cellStyle name="20% - Accent2 3 7 2 3" xfId="3715" xr:uid="{00000000-0005-0000-0000-0000790E0000}"/>
    <cellStyle name="20% - Accent2 3 7 2 3 2" xfId="3716" xr:uid="{00000000-0005-0000-0000-00007A0E0000}"/>
    <cellStyle name="20% - Accent2 3 7 2 3 2 2" xfId="3717" xr:uid="{00000000-0005-0000-0000-00007B0E0000}"/>
    <cellStyle name="20% - Accent2 3 7 2 3 3" xfId="3718" xr:uid="{00000000-0005-0000-0000-00007C0E0000}"/>
    <cellStyle name="20% - Accent2 3 7 2 4" xfId="3719" xr:uid="{00000000-0005-0000-0000-00007D0E0000}"/>
    <cellStyle name="20% - Accent2 3 7 2 4 2" xfId="3720" xr:uid="{00000000-0005-0000-0000-00007E0E0000}"/>
    <cellStyle name="20% - Accent2 3 7 2 5" xfId="3721" xr:uid="{00000000-0005-0000-0000-00007F0E0000}"/>
    <cellStyle name="20% - Accent2 3 7 2 5 2" xfId="3722" xr:uid="{00000000-0005-0000-0000-0000800E0000}"/>
    <cellStyle name="20% - Accent2 3 7 2 6" xfId="3723" xr:uid="{00000000-0005-0000-0000-0000810E0000}"/>
    <cellStyle name="20% - Accent2 3 7 3" xfId="3724" xr:uid="{00000000-0005-0000-0000-0000820E0000}"/>
    <cellStyle name="20% - Accent2 3 7 3 2" xfId="3725" xr:uid="{00000000-0005-0000-0000-0000830E0000}"/>
    <cellStyle name="20% - Accent2 3 7 3 2 2" xfId="3726" xr:uid="{00000000-0005-0000-0000-0000840E0000}"/>
    <cellStyle name="20% - Accent2 3 7 3 2 2 2" xfId="3727" xr:uid="{00000000-0005-0000-0000-0000850E0000}"/>
    <cellStyle name="20% - Accent2 3 7 3 2 2 2 2" xfId="3728" xr:uid="{00000000-0005-0000-0000-0000860E0000}"/>
    <cellStyle name="20% - Accent2 3 7 3 2 2 3" xfId="3729" xr:uid="{00000000-0005-0000-0000-0000870E0000}"/>
    <cellStyle name="20% - Accent2 3 7 3 2 3" xfId="3730" xr:uid="{00000000-0005-0000-0000-0000880E0000}"/>
    <cellStyle name="20% - Accent2 3 7 3 2 3 2" xfId="3731" xr:uid="{00000000-0005-0000-0000-0000890E0000}"/>
    <cellStyle name="20% - Accent2 3 7 3 2 4" xfId="3732" xr:uid="{00000000-0005-0000-0000-00008A0E0000}"/>
    <cellStyle name="20% - Accent2 3 7 3 3" xfId="3733" xr:uid="{00000000-0005-0000-0000-00008B0E0000}"/>
    <cellStyle name="20% - Accent2 3 7 3 3 2" xfId="3734" xr:uid="{00000000-0005-0000-0000-00008C0E0000}"/>
    <cellStyle name="20% - Accent2 3 7 3 3 2 2" xfId="3735" xr:uid="{00000000-0005-0000-0000-00008D0E0000}"/>
    <cellStyle name="20% - Accent2 3 7 3 3 3" xfId="3736" xr:uid="{00000000-0005-0000-0000-00008E0E0000}"/>
    <cellStyle name="20% - Accent2 3 7 3 4" xfId="3737" xr:uid="{00000000-0005-0000-0000-00008F0E0000}"/>
    <cellStyle name="20% - Accent2 3 7 3 4 2" xfId="3738" xr:uid="{00000000-0005-0000-0000-0000900E0000}"/>
    <cellStyle name="20% - Accent2 3 7 3 5" xfId="3739" xr:uid="{00000000-0005-0000-0000-0000910E0000}"/>
    <cellStyle name="20% - Accent2 3 7 3 5 2" xfId="3740" xr:uid="{00000000-0005-0000-0000-0000920E0000}"/>
    <cellStyle name="20% - Accent2 3 7 3 6" xfId="3741" xr:uid="{00000000-0005-0000-0000-0000930E0000}"/>
    <cellStyle name="20% - Accent2 3 7 4" xfId="3742" xr:uid="{00000000-0005-0000-0000-0000940E0000}"/>
    <cellStyle name="20% - Accent2 3 7 4 2" xfId="3743" xr:uid="{00000000-0005-0000-0000-0000950E0000}"/>
    <cellStyle name="20% - Accent2 3 7 4 2 2" xfId="3744" xr:uid="{00000000-0005-0000-0000-0000960E0000}"/>
    <cellStyle name="20% - Accent2 3 7 4 2 2 2" xfId="3745" xr:uid="{00000000-0005-0000-0000-0000970E0000}"/>
    <cellStyle name="20% - Accent2 3 7 4 2 3" xfId="3746" xr:uid="{00000000-0005-0000-0000-0000980E0000}"/>
    <cellStyle name="20% - Accent2 3 7 4 3" xfId="3747" xr:uid="{00000000-0005-0000-0000-0000990E0000}"/>
    <cellStyle name="20% - Accent2 3 7 4 3 2" xfId="3748" xr:uid="{00000000-0005-0000-0000-00009A0E0000}"/>
    <cellStyle name="20% - Accent2 3 7 4 4" xfId="3749" xr:uid="{00000000-0005-0000-0000-00009B0E0000}"/>
    <cellStyle name="20% - Accent2 3 7 5" xfId="3750" xr:uid="{00000000-0005-0000-0000-00009C0E0000}"/>
    <cellStyle name="20% - Accent2 3 7 5 2" xfId="3751" xr:uid="{00000000-0005-0000-0000-00009D0E0000}"/>
    <cellStyle name="20% - Accent2 3 7 5 2 2" xfId="3752" xr:uid="{00000000-0005-0000-0000-00009E0E0000}"/>
    <cellStyle name="20% - Accent2 3 7 5 3" xfId="3753" xr:uid="{00000000-0005-0000-0000-00009F0E0000}"/>
    <cellStyle name="20% - Accent2 3 7 6" xfId="3754" xr:uid="{00000000-0005-0000-0000-0000A00E0000}"/>
    <cellStyle name="20% - Accent2 3 7 6 2" xfId="3755" xr:uid="{00000000-0005-0000-0000-0000A10E0000}"/>
    <cellStyle name="20% - Accent2 3 7 7" xfId="3756" xr:uid="{00000000-0005-0000-0000-0000A20E0000}"/>
    <cellStyle name="20% - Accent2 3 7 7 2" xfId="3757" xr:uid="{00000000-0005-0000-0000-0000A30E0000}"/>
    <cellStyle name="20% - Accent2 3 7 8" xfId="3758" xr:uid="{00000000-0005-0000-0000-0000A40E0000}"/>
    <cellStyle name="20% - Accent2 3 8" xfId="3759" xr:uid="{00000000-0005-0000-0000-0000A50E0000}"/>
    <cellStyle name="20% - Accent2 3 8 2" xfId="3760" xr:uid="{00000000-0005-0000-0000-0000A60E0000}"/>
    <cellStyle name="20% - Accent2 3 8 2 2" xfId="3761" xr:uid="{00000000-0005-0000-0000-0000A70E0000}"/>
    <cellStyle name="20% - Accent2 3 8 2 2 2" xfId="3762" xr:uid="{00000000-0005-0000-0000-0000A80E0000}"/>
    <cellStyle name="20% - Accent2 3 8 2 2 2 2" xfId="3763" xr:uid="{00000000-0005-0000-0000-0000A90E0000}"/>
    <cellStyle name="20% - Accent2 3 8 2 2 3" xfId="3764" xr:uid="{00000000-0005-0000-0000-0000AA0E0000}"/>
    <cellStyle name="20% - Accent2 3 8 2 3" xfId="3765" xr:uid="{00000000-0005-0000-0000-0000AB0E0000}"/>
    <cellStyle name="20% - Accent2 3 8 2 3 2" xfId="3766" xr:uid="{00000000-0005-0000-0000-0000AC0E0000}"/>
    <cellStyle name="20% - Accent2 3 8 2 4" xfId="3767" xr:uid="{00000000-0005-0000-0000-0000AD0E0000}"/>
    <cellStyle name="20% - Accent2 3 8 3" xfId="3768" xr:uid="{00000000-0005-0000-0000-0000AE0E0000}"/>
    <cellStyle name="20% - Accent2 3 8 3 2" xfId="3769" xr:uid="{00000000-0005-0000-0000-0000AF0E0000}"/>
    <cellStyle name="20% - Accent2 3 8 3 2 2" xfId="3770" xr:uid="{00000000-0005-0000-0000-0000B00E0000}"/>
    <cellStyle name="20% - Accent2 3 8 3 3" xfId="3771" xr:uid="{00000000-0005-0000-0000-0000B10E0000}"/>
    <cellStyle name="20% - Accent2 3 8 4" xfId="3772" xr:uid="{00000000-0005-0000-0000-0000B20E0000}"/>
    <cellStyle name="20% - Accent2 3 8 4 2" xfId="3773" xr:uid="{00000000-0005-0000-0000-0000B30E0000}"/>
    <cellStyle name="20% - Accent2 3 8 5" xfId="3774" xr:uid="{00000000-0005-0000-0000-0000B40E0000}"/>
    <cellStyle name="20% - Accent2 3 8 5 2" xfId="3775" xr:uid="{00000000-0005-0000-0000-0000B50E0000}"/>
    <cellStyle name="20% - Accent2 3 8 6" xfId="3776" xr:uid="{00000000-0005-0000-0000-0000B60E0000}"/>
    <cellStyle name="20% - Accent2 3 9" xfId="3777" xr:uid="{00000000-0005-0000-0000-0000B70E0000}"/>
    <cellStyle name="20% - Accent2 3 9 2" xfId="3778" xr:uid="{00000000-0005-0000-0000-0000B80E0000}"/>
    <cellStyle name="20% - Accent2 3 9 2 2" xfId="3779" xr:uid="{00000000-0005-0000-0000-0000B90E0000}"/>
    <cellStyle name="20% - Accent2 3 9 2 2 2" xfId="3780" xr:uid="{00000000-0005-0000-0000-0000BA0E0000}"/>
    <cellStyle name="20% - Accent2 3 9 2 2 2 2" xfId="3781" xr:uid="{00000000-0005-0000-0000-0000BB0E0000}"/>
    <cellStyle name="20% - Accent2 3 9 2 2 3" xfId="3782" xr:uid="{00000000-0005-0000-0000-0000BC0E0000}"/>
    <cellStyle name="20% - Accent2 3 9 2 3" xfId="3783" xr:uid="{00000000-0005-0000-0000-0000BD0E0000}"/>
    <cellStyle name="20% - Accent2 3 9 2 3 2" xfId="3784" xr:uid="{00000000-0005-0000-0000-0000BE0E0000}"/>
    <cellStyle name="20% - Accent2 3 9 2 4" xfId="3785" xr:uid="{00000000-0005-0000-0000-0000BF0E0000}"/>
    <cellStyle name="20% - Accent2 3 9 3" xfId="3786" xr:uid="{00000000-0005-0000-0000-0000C00E0000}"/>
    <cellStyle name="20% - Accent2 3 9 3 2" xfId="3787" xr:uid="{00000000-0005-0000-0000-0000C10E0000}"/>
    <cellStyle name="20% - Accent2 3 9 3 2 2" xfId="3788" xr:uid="{00000000-0005-0000-0000-0000C20E0000}"/>
    <cellStyle name="20% - Accent2 3 9 3 3" xfId="3789" xr:uid="{00000000-0005-0000-0000-0000C30E0000}"/>
    <cellStyle name="20% - Accent2 3 9 4" xfId="3790" xr:uid="{00000000-0005-0000-0000-0000C40E0000}"/>
    <cellStyle name="20% - Accent2 3 9 4 2" xfId="3791" xr:uid="{00000000-0005-0000-0000-0000C50E0000}"/>
    <cellStyle name="20% - Accent2 3 9 5" xfId="3792" xr:uid="{00000000-0005-0000-0000-0000C60E0000}"/>
    <cellStyle name="20% - Accent2 3 9 5 2" xfId="3793" xr:uid="{00000000-0005-0000-0000-0000C70E0000}"/>
    <cellStyle name="20% - Accent2 3 9 6" xfId="3794" xr:uid="{00000000-0005-0000-0000-0000C80E0000}"/>
    <cellStyle name="20% - Accent2 4" xfId="3795" xr:uid="{00000000-0005-0000-0000-0000C90E0000}"/>
    <cellStyle name="20% - Accent2 5" xfId="3796" xr:uid="{00000000-0005-0000-0000-0000CA0E0000}"/>
    <cellStyle name="20% - Accent2 5 10" xfId="3797" xr:uid="{00000000-0005-0000-0000-0000CB0E0000}"/>
    <cellStyle name="20% - Accent2 5 10 2" xfId="3798" xr:uid="{00000000-0005-0000-0000-0000CC0E0000}"/>
    <cellStyle name="20% - Accent2 5 11" xfId="3799" xr:uid="{00000000-0005-0000-0000-0000CD0E0000}"/>
    <cellStyle name="20% - Accent2 5 2" xfId="3800" xr:uid="{00000000-0005-0000-0000-0000CE0E0000}"/>
    <cellStyle name="20% - Accent2 5 2 2" xfId="3801" xr:uid="{00000000-0005-0000-0000-0000CF0E0000}"/>
    <cellStyle name="20% - Accent2 5 2 2 2" xfId="3802" xr:uid="{00000000-0005-0000-0000-0000D00E0000}"/>
    <cellStyle name="20% - Accent2 5 2 2 2 2" xfId="3803" xr:uid="{00000000-0005-0000-0000-0000D10E0000}"/>
    <cellStyle name="20% - Accent2 5 2 2 2 2 2" xfId="3804" xr:uid="{00000000-0005-0000-0000-0000D20E0000}"/>
    <cellStyle name="20% - Accent2 5 2 2 2 2 2 2" xfId="3805" xr:uid="{00000000-0005-0000-0000-0000D30E0000}"/>
    <cellStyle name="20% - Accent2 5 2 2 2 2 3" xfId="3806" xr:uid="{00000000-0005-0000-0000-0000D40E0000}"/>
    <cellStyle name="20% - Accent2 5 2 2 2 3" xfId="3807" xr:uid="{00000000-0005-0000-0000-0000D50E0000}"/>
    <cellStyle name="20% - Accent2 5 2 2 2 3 2" xfId="3808" xr:uid="{00000000-0005-0000-0000-0000D60E0000}"/>
    <cellStyle name="20% - Accent2 5 2 2 2 4" xfId="3809" xr:uid="{00000000-0005-0000-0000-0000D70E0000}"/>
    <cellStyle name="20% - Accent2 5 2 2 3" xfId="3810" xr:uid="{00000000-0005-0000-0000-0000D80E0000}"/>
    <cellStyle name="20% - Accent2 5 2 2 3 2" xfId="3811" xr:uid="{00000000-0005-0000-0000-0000D90E0000}"/>
    <cellStyle name="20% - Accent2 5 2 2 3 2 2" xfId="3812" xr:uid="{00000000-0005-0000-0000-0000DA0E0000}"/>
    <cellStyle name="20% - Accent2 5 2 2 3 3" xfId="3813" xr:uid="{00000000-0005-0000-0000-0000DB0E0000}"/>
    <cellStyle name="20% - Accent2 5 2 2 4" xfId="3814" xr:uid="{00000000-0005-0000-0000-0000DC0E0000}"/>
    <cellStyle name="20% - Accent2 5 2 2 4 2" xfId="3815" xr:uid="{00000000-0005-0000-0000-0000DD0E0000}"/>
    <cellStyle name="20% - Accent2 5 2 2 5" xfId="3816" xr:uid="{00000000-0005-0000-0000-0000DE0E0000}"/>
    <cellStyle name="20% - Accent2 5 2 2 5 2" xfId="3817" xr:uid="{00000000-0005-0000-0000-0000DF0E0000}"/>
    <cellStyle name="20% - Accent2 5 2 2 6" xfId="3818" xr:uid="{00000000-0005-0000-0000-0000E00E0000}"/>
    <cellStyle name="20% - Accent2 5 2 3" xfId="3819" xr:uid="{00000000-0005-0000-0000-0000E10E0000}"/>
    <cellStyle name="20% - Accent2 5 2 3 2" xfId="3820" xr:uid="{00000000-0005-0000-0000-0000E20E0000}"/>
    <cellStyle name="20% - Accent2 5 2 3 2 2" xfId="3821" xr:uid="{00000000-0005-0000-0000-0000E30E0000}"/>
    <cellStyle name="20% - Accent2 5 2 3 2 2 2" xfId="3822" xr:uid="{00000000-0005-0000-0000-0000E40E0000}"/>
    <cellStyle name="20% - Accent2 5 2 3 2 2 2 2" xfId="3823" xr:uid="{00000000-0005-0000-0000-0000E50E0000}"/>
    <cellStyle name="20% - Accent2 5 2 3 2 2 3" xfId="3824" xr:uid="{00000000-0005-0000-0000-0000E60E0000}"/>
    <cellStyle name="20% - Accent2 5 2 3 2 3" xfId="3825" xr:uid="{00000000-0005-0000-0000-0000E70E0000}"/>
    <cellStyle name="20% - Accent2 5 2 3 2 3 2" xfId="3826" xr:uid="{00000000-0005-0000-0000-0000E80E0000}"/>
    <cellStyle name="20% - Accent2 5 2 3 2 4" xfId="3827" xr:uid="{00000000-0005-0000-0000-0000E90E0000}"/>
    <cellStyle name="20% - Accent2 5 2 3 3" xfId="3828" xr:uid="{00000000-0005-0000-0000-0000EA0E0000}"/>
    <cellStyle name="20% - Accent2 5 2 3 3 2" xfId="3829" xr:uid="{00000000-0005-0000-0000-0000EB0E0000}"/>
    <cellStyle name="20% - Accent2 5 2 3 3 2 2" xfId="3830" xr:uid="{00000000-0005-0000-0000-0000EC0E0000}"/>
    <cellStyle name="20% - Accent2 5 2 3 3 3" xfId="3831" xr:uid="{00000000-0005-0000-0000-0000ED0E0000}"/>
    <cellStyle name="20% - Accent2 5 2 3 4" xfId="3832" xr:uid="{00000000-0005-0000-0000-0000EE0E0000}"/>
    <cellStyle name="20% - Accent2 5 2 3 4 2" xfId="3833" xr:uid="{00000000-0005-0000-0000-0000EF0E0000}"/>
    <cellStyle name="20% - Accent2 5 2 3 5" xfId="3834" xr:uid="{00000000-0005-0000-0000-0000F00E0000}"/>
    <cellStyle name="20% - Accent2 5 2 3 5 2" xfId="3835" xr:uid="{00000000-0005-0000-0000-0000F10E0000}"/>
    <cellStyle name="20% - Accent2 5 2 3 6" xfId="3836" xr:uid="{00000000-0005-0000-0000-0000F20E0000}"/>
    <cellStyle name="20% - Accent2 5 2 4" xfId="3837" xr:uid="{00000000-0005-0000-0000-0000F30E0000}"/>
    <cellStyle name="20% - Accent2 5 2 4 2" xfId="3838" xr:uid="{00000000-0005-0000-0000-0000F40E0000}"/>
    <cellStyle name="20% - Accent2 5 2 4 2 2" xfId="3839" xr:uid="{00000000-0005-0000-0000-0000F50E0000}"/>
    <cellStyle name="20% - Accent2 5 2 4 2 2 2" xfId="3840" xr:uid="{00000000-0005-0000-0000-0000F60E0000}"/>
    <cellStyle name="20% - Accent2 5 2 4 2 3" xfId="3841" xr:uid="{00000000-0005-0000-0000-0000F70E0000}"/>
    <cellStyle name="20% - Accent2 5 2 4 3" xfId="3842" xr:uid="{00000000-0005-0000-0000-0000F80E0000}"/>
    <cellStyle name="20% - Accent2 5 2 4 3 2" xfId="3843" xr:uid="{00000000-0005-0000-0000-0000F90E0000}"/>
    <cellStyle name="20% - Accent2 5 2 4 4" xfId="3844" xr:uid="{00000000-0005-0000-0000-0000FA0E0000}"/>
    <cellStyle name="20% - Accent2 5 2 5" xfId="3845" xr:uid="{00000000-0005-0000-0000-0000FB0E0000}"/>
    <cellStyle name="20% - Accent2 5 2 5 2" xfId="3846" xr:uid="{00000000-0005-0000-0000-0000FC0E0000}"/>
    <cellStyle name="20% - Accent2 5 2 5 2 2" xfId="3847" xr:uid="{00000000-0005-0000-0000-0000FD0E0000}"/>
    <cellStyle name="20% - Accent2 5 2 5 3" xfId="3848" xr:uid="{00000000-0005-0000-0000-0000FE0E0000}"/>
    <cellStyle name="20% - Accent2 5 2 6" xfId="3849" xr:uid="{00000000-0005-0000-0000-0000FF0E0000}"/>
    <cellStyle name="20% - Accent2 5 2 6 2" xfId="3850" xr:uid="{00000000-0005-0000-0000-0000000F0000}"/>
    <cellStyle name="20% - Accent2 5 2 7" xfId="3851" xr:uid="{00000000-0005-0000-0000-0000010F0000}"/>
    <cellStyle name="20% - Accent2 5 2 7 2" xfId="3852" xr:uid="{00000000-0005-0000-0000-0000020F0000}"/>
    <cellStyle name="20% - Accent2 5 2 8" xfId="3853" xr:uid="{00000000-0005-0000-0000-0000030F0000}"/>
    <cellStyle name="20% - Accent2 5 3" xfId="3854" xr:uid="{00000000-0005-0000-0000-0000040F0000}"/>
    <cellStyle name="20% - Accent2 5 3 2" xfId="3855" xr:uid="{00000000-0005-0000-0000-0000050F0000}"/>
    <cellStyle name="20% - Accent2 5 3 2 2" xfId="3856" xr:uid="{00000000-0005-0000-0000-0000060F0000}"/>
    <cellStyle name="20% - Accent2 5 3 2 2 2" xfId="3857" xr:uid="{00000000-0005-0000-0000-0000070F0000}"/>
    <cellStyle name="20% - Accent2 5 3 2 2 2 2" xfId="3858" xr:uid="{00000000-0005-0000-0000-0000080F0000}"/>
    <cellStyle name="20% - Accent2 5 3 2 2 2 2 2" xfId="3859" xr:uid="{00000000-0005-0000-0000-0000090F0000}"/>
    <cellStyle name="20% - Accent2 5 3 2 2 2 3" xfId="3860" xr:uid="{00000000-0005-0000-0000-00000A0F0000}"/>
    <cellStyle name="20% - Accent2 5 3 2 2 3" xfId="3861" xr:uid="{00000000-0005-0000-0000-00000B0F0000}"/>
    <cellStyle name="20% - Accent2 5 3 2 2 3 2" xfId="3862" xr:uid="{00000000-0005-0000-0000-00000C0F0000}"/>
    <cellStyle name="20% - Accent2 5 3 2 2 4" xfId="3863" xr:uid="{00000000-0005-0000-0000-00000D0F0000}"/>
    <cellStyle name="20% - Accent2 5 3 2 3" xfId="3864" xr:uid="{00000000-0005-0000-0000-00000E0F0000}"/>
    <cellStyle name="20% - Accent2 5 3 2 3 2" xfId="3865" xr:uid="{00000000-0005-0000-0000-00000F0F0000}"/>
    <cellStyle name="20% - Accent2 5 3 2 3 2 2" xfId="3866" xr:uid="{00000000-0005-0000-0000-0000100F0000}"/>
    <cellStyle name="20% - Accent2 5 3 2 3 3" xfId="3867" xr:uid="{00000000-0005-0000-0000-0000110F0000}"/>
    <cellStyle name="20% - Accent2 5 3 2 4" xfId="3868" xr:uid="{00000000-0005-0000-0000-0000120F0000}"/>
    <cellStyle name="20% - Accent2 5 3 2 4 2" xfId="3869" xr:uid="{00000000-0005-0000-0000-0000130F0000}"/>
    <cellStyle name="20% - Accent2 5 3 2 5" xfId="3870" xr:uid="{00000000-0005-0000-0000-0000140F0000}"/>
    <cellStyle name="20% - Accent2 5 3 2 5 2" xfId="3871" xr:uid="{00000000-0005-0000-0000-0000150F0000}"/>
    <cellStyle name="20% - Accent2 5 3 2 6" xfId="3872" xr:uid="{00000000-0005-0000-0000-0000160F0000}"/>
    <cellStyle name="20% - Accent2 5 3 3" xfId="3873" xr:uid="{00000000-0005-0000-0000-0000170F0000}"/>
    <cellStyle name="20% - Accent2 5 3 3 2" xfId="3874" xr:uid="{00000000-0005-0000-0000-0000180F0000}"/>
    <cellStyle name="20% - Accent2 5 3 3 2 2" xfId="3875" xr:uid="{00000000-0005-0000-0000-0000190F0000}"/>
    <cellStyle name="20% - Accent2 5 3 3 2 2 2" xfId="3876" xr:uid="{00000000-0005-0000-0000-00001A0F0000}"/>
    <cellStyle name="20% - Accent2 5 3 3 2 2 2 2" xfId="3877" xr:uid="{00000000-0005-0000-0000-00001B0F0000}"/>
    <cellStyle name="20% - Accent2 5 3 3 2 2 3" xfId="3878" xr:uid="{00000000-0005-0000-0000-00001C0F0000}"/>
    <cellStyle name="20% - Accent2 5 3 3 2 3" xfId="3879" xr:uid="{00000000-0005-0000-0000-00001D0F0000}"/>
    <cellStyle name="20% - Accent2 5 3 3 2 3 2" xfId="3880" xr:uid="{00000000-0005-0000-0000-00001E0F0000}"/>
    <cellStyle name="20% - Accent2 5 3 3 2 4" xfId="3881" xr:uid="{00000000-0005-0000-0000-00001F0F0000}"/>
    <cellStyle name="20% - Accent2 5 3 3 3" xfId="3882" xr:uid="{00000000-0005-0000-0000-0000200F0000}"/>
    <cellStyle name="20% - Accent2 5 3 3 3 2" xfId="3883" xr:uid="{00000000-0005-0000-0000-0000210F0000}"/>
    <cellStyle name="20% - Accent2 5 3 3 3 2 2" xfId="3884" xr:uid="{00000000-0005-0000-0000-0000220F0000}"/>
    <cellStyle name="20% - Accent2 5 3 3 3 3" xfId="3885" xr:uid="{00000000-0005-0000-0000-0000230F0000}"/>
    <cellStyle name="20% - Accent2 5 3 3 4" xfId="3886" xr:uid="{00000000-0005-0000-0000-0000240F0000}"/>
    <cellStyle name="20% - Accent2 5 3 3 4 2" xfId="3887" xr:uid="{00000000-0005-0000-0000-0000250F0000}"/>
    <cellStyle name="20% - Accent2 5 3 3 5" xfId="3888" xr:uid="{00000000-0005-0000-0000-0000260F0000}"/>
    <cellStyle name="20% - Accent2 5 3 3 5 2" xfId="3889" xr:uid="{00000000-0005-0000-0000-0000270F0000}"/>
    <cellStyle name="20% - Accent2 5 3 3 6" xfId="3890" xr:uid="{00000000-0005-0000-0000-0000280F0000}"/>
    <cellStyle name="20% - Accent2 5 3 4" xfId="3891" xr:uid="{00000000-0005-0000-0000-0000290F0000}"/>
    <cellStyle name="20% - Accent2 5 3 4 2" xfId="3892" xr:uid="{00000000-0005-0000-0000-00002A0F0000}"/>
    <cellStyle name="20% - Accent2 5 3 4 2 2" xfId="3893" xr:uid="{00000000-0005-0000-0000-00002B0F0000}"/>
    <cellStyle name="20% - Accent2 5 3 4 2 2 2" xfId="3894" xr:uid="{00000000-0005-0000-0000-00002C0F0000}"/>
    <cellStyle name="20% - Accent2 5 3 4 2 3" xfId="3895" xr:uid="{00000000-0005-0000-0000-00002D0F0000}"/>
    <cellStyle name="20% - Accent2 5 3 4 3" xfId="3896" xr:uid="{00000000-0005-0000-0000-00002E0F0000}"/>
    <cellStyle name="20% - Accent2 5 3 4 3 2" xfId="3897" xr:uid="{00000000-0005-0000-0000-00002F0F0000}"/>
    <cellStyle name="20% - Accent2 5 3 4 4" xfId="3898" xr:uid="{00000000-0005-0000-0000-0000300F0000}"/>
    <cellStyle name="20% - Accent2 5 3 5" xfId="3899" xr:uid="{00000000-0005-0000-0000-0000310F0000}"/>
    <cellStyle name="20% - Accent2 5 3 5 2" xfId="3900" xr:uid="{00000000-0005-0000-0000-0000320F0000}"/>
    <cellStyle name="20% - Accent2 5 3 5 2 2" xfId="3901" xr:uid="{00000000-0005-0000-0000-0000330F0000}"/>
    <cellStyle name="20% - Accent2 5 3 5 3" xfId="3902" xr:uid="{00000000-0005-0000-0000-0000340F0000}"/>
    <cellStyle name="20% - Accent2 5 3 6" xfId="3903" xr:uid="{00000000-0005-0000-0000-0000350F0000}"/>
    <cellStyle name="20% - Accent2 5 3 6 2" xfId="3904" xr:uid="{00000000-0005-0000-0000-0000360F0000}"/>
    <cellStyle name="20% - Accent2 5 3 7" xfId="3905" xr:uid="{00000000-0005-0000-0000-0000370F0000}"/>
    <cellStyle name="20% - Accent2 5 3 7 2" xfId="3906" xr:uid="{00000000-0005-0000-0000-0000380F0000}"/>
    <cellStyle name="20% - Accent2 5 3 8" xfId="3907" xr:uid="{00000000-0005-0000-0000-0000390F0000}"/>
    <cellStyle name="20% - Accent2 5 4" xfId="3908" xr:uid="{00000000-0005-0000-0000-00003A0F0000}"/>
    <cellStyle name="20% - Accent2 5 4 2" xfId="3909" xr:uid="{00000000-0005-0000-0000-00003B0F0000}"/>
    <cellStyle name="20% - Accent2 5 4 2 2" xfId="3910" xr:uid="{00000000-0005-0000-0000-00003C0F0000}"/>
    <cellStyle name="20% - Accent2 5 4 2 2 2" xfId="3911" xr:uid="{00000000-0005-0000-0000-00003D0F0000}"/>
    <cellStyle name="20% - Accent2 5 4 2 2 2 2" xfId="3912" xr:uid="{00000000-0005-0000-0000-00003E0F0000}"/>
    <cellStyle name="20% - Accent2 5 4 2 2 3" xfId="3913" xr:uid="{00000000-0005-0000-0000-00003F0F0000}"/>
    <cellStyle name="20% - Accent2 5 4 2 3" xfId="3914" xr:uid="{00000000-0005-0000-0000-0000400F0000}"/>
    <cellStyle name="20% - Accent2 5 4 2 3 2" xfId="3915" xr:uid="{00000000-0005-0000-0000-0000410F0000}"/>
    <cellStyle name="20% - Accent2 5 4 2 4" xfId="3916" xr:uid="{00000000-0005-0000-0000-0000420F0000}"/>
    <cellStyle name="20% - Accent2 5 4 3" xfId="3917" xr:uid="{00000000-0005-0000-0000-0000430F0000}"/>
    <cellStyle name="20% - Accent2 5 4 3 2" xfId="3918" xr:uid="{00000000-0005-0000-0000-0000440F0000}"/>
    <cellStyle name="20% - Accent2 5 4 3 2 2" xfId="3919" xr:uid="{00000000-0005-0000-0000-0000450F0000}"/>
    <cellStyle name="20% - Accent2 5 4 3 3" xfId="3920" xr:uid="{00000000-0005-0000-0000-0000460F0000}"/>
    <cellStyle name="20% - Accent2 5 4 4" xfId="3921" xr:uid="{00000000-0005-0000-0000-0000470F0000}"/>
    <cellStyle name="20% - Accent2 5 4 4 2" xfId="3922" xr:uid="{00000000-0005-0000-0000-0000480F0000}"/>
    <cellStyle name="20% - Accent2 5 4 5" xfId="3923" xr:uid="{00000000-0005-0000-0000-0000490F0000}"/>
    <cellStyle name="20% - Accent2 5 4 5 2" xfId="3924" xr:uid="{00000000-0005-0000-0000-00004A0F0000}"/>
    <cellStyle name="20% - Accent2 5 4 6" xfId="3925" xr:uid="{00000000-0005-0000-0000-00004B0F0000}"/>
    <cellStyle name="20% - Accent2 5 5" xfId="3926" xr:uid="{00000000-0005-0000-0000-00004C0F0000}"/>
    <cellStyle name="20% - Accent2 5 5 2" xfId="3927" xr:uid="{00000000-0005-0000-0000-00004D0F0000}"/>
    <cellStyle name="20% - Accent2 5 5 2 2" xfId="3928" xr:uid="{00000000-0005-0000-0000-00004E0F0000}"/>
    <cellStyle name="20% - Accent2 5 5 2 2 2" xfId="3929" xr:uid="{00000000-0005-0000-0000-00004F0F0000}"/>
    <cellStyle name="20% - Accent2 5 5 2 2 2 2" xfId="3930" xr:uid="{00000000-0005-0000-0000-0000500F0000}"/>
    <cellStyle name="20% - Accent2 5 5 2 2 3" xfId="3931" xr:uid="{00000000-0005-0000-0000-0000510F0000}"/>
    <cellStyle name="20% - Accent2 5 5 2 3" xfId="3932" xr:uid="{00000000-0005-0000-0000-0000520F0000}"/>
    <cellStyle name="20% - Accent2 5 5 2 3 2" xfId="3933" xr:uid="{00000000-0005-0000-0000-0000530F0000}"/>
    <cellStyle name="20% - Accent2 5 5 2 4" xfId="3934" xr:uid="{00000000-0005-0000-0000-0000540F0000}"/>
    <cellStyle name="20% - Accent2 5 5 3" xfId="3935" xr:uid="{00000000-0005-0000-0000-0000550F0000}"/>
    <cellStyle name="20% - Accent2 5 5 3 2" xfId="3936" xr:uid="{00000000-0005-0000-0000-0000560F0000}"/>
    <cellStyle name="20% - Accent2 5 5 3 2 2" xfId="3937" xr:uid="{00000000-0005-0000-0000-0000570F0000}"/>
    <cellStyle name="20% - Accent2 5 5 3 3" xfId="3938" xr:uid="{00000000-0005-0000-0000-0000580F0000}"/>
    <cellStyle name="20% - Accent2 5 5 4" xfId="3939" xr:uid="{00000000-0005-0000-0000-0000590F0000}"/>
    <cellStyle name="20% - Accent2 5 5 4 2" xfId="3940" xr:uid="{00000000-0005-0000-0000-00005A0F0000}"/>
    <cellStyle name="20% - Accent2 5 5 5" xfId="3941" xr:uid="{00000000-0005-0000-0000-00005B0F0000}"/>
    <cellStyle name="20% - Accent2 5 5 5 2" xfId="3942" xr:uid="{00000000-0005-0000-0000-00005C0F0000}"/>
    <cellStyle name="20% - Accent2 5 5 6" xfId="3943" xr:uid="{00000000-0005-0000-0000-00005D0F0000}"/>
    <cellStyle name="20% - Accent2 5 6" xfId="3944" xr:uid="{00000000-0005-0000-0000-00005E0F0000}"/>
    <cellStyle name="20% - Accent2 5 6 2" xfId="3945" xr:uid="{00000000-0005-0000-0000-00005F0F0000}"/>
    <cellStyle name="20% - Accent2 5 6 2 2" xfId="3946" xr:uid="{00000000-0005-0000-0000-0000600F0000}"/>
    <cellStyle name="20% - Accent2 5 6 2 2 2" xfId="3947" xr:uid="{00000000-0005-0000-0000-0000610F0000}"/>
    <cellStyle name="20% - Accent2 5 6 2 2 2 2" xfId="3948" xr:uid="{00000000-0005-0000-0000-0000620F0000}"/>
    <cellStyle name="20% - Accent2 5 6 2 2 3" xfId="3949" xr:uid="{00000000-0005-0000-0000-0000630F0000}"/>
    <cellStyle name="20% - Accent2 5 6 2 3" xfId="3950" xr:uid="{00000000-0005-0000-0000-0000640F0000}"/>
    <cellStyle name="20% - Accent2 5 6 2 3 2" xfId="3951" xr:uid="{00000000-0005-0000-0000-0000650F0000}"/>
    <cellStyle name="20% - Accent2 5 6 2 4" xfId="3952" xr:uid="{00000000-0005-0000-0000-0000660F0000}"/>
    <cellStyle name="20% - Accent2 5 6 3" xfId="3953" xr:uid="{00000000-0005-0000-0000-0000670F0000}"/>
    <cellStyle name="20% - Accent2 5 6 3 2" xfId="3954" xr:uid="{00000000-0005-0000-0000-0000680F0000}"/>
    <cellStyle name="20% - Accent2 5 6 3 2 2" xfId="3955" xr:uid="{00000000-0005-0000-0000-0000690F0000}"/>
    <cellStyle name="20% - Accent2 5 6 3 3" xfId="3956" xr:uid="{00000000-0005-0000-0000-00006A0F0000}"/>
    <cellStyle name="20% - Accent2 5 6 4" xfId="3957" xr:uid="{00000000-0005-0000-0000-00006B0F0000}"/>
    <cellStyle name="20% - Accent2 5 6 4 2" xfId="3958" xr:uid="{00000000-0005-0000-0000-00006C0F0000}"/>
    <cellStyle name="20% - Accent2 5 6 5" xfId="3959" xr:uid="{00000000-0005-0000-0000-00006D0F0000}"/>
    <cellStyle name="20% - Accent2 5 6 5 2" xfId="3960" xr:uid="{00000000-0005-0000-0000-00006E0F0000}"/>
    <cellStyle name="20% - Accent2 5 6 6" xfId="3961" xr:uid="{00000000-0005-0000-0000-00006F0F0000}"/>
    <cellStyle name="20% - Accent2 5 7" xfId="3962" xr:uid="{00000000-0005-0000-0000-0000700F0000}"/>
    <cellStyle name="20% - Accent2 5 7 2" xfId="3963" xr:uid="{00000000-0005-0000-0000-0000710F0000}"/>
    <cellStyle name="20% - Accent2 5 7 2 2" xfId="3964" xr:uid="{00000000-0005-0000-0000-0000720F0000}"/>
    <cellStyle name="20% - Accent2 5 7 2 2 2" xfId="3965" xr:uid="{00000000-0005-0000-0000-0000730F0000}"/>
    <cellStyle name="20% - Accent2 5 7 2 3" xfId="3966" xr:uid="{00000000-0005-0000-0000-0000740F0000}"/>
    <cellStyle name="20% - Accent2 5 7 3" xfId="3967" xr:uid="{00000000-0005-0000-0000-0000750F0000}"/>
    <cellStyle name="20% - Accent2 5 7 3 2" xfId="3968" xr:uid="{00000000-0005-0000-0000-0000760F0000}"/>
    <cellStyle name="20% - Accent2 5 7 4" xfId="3969" xr:uid="{00000000-0005-0000-0000-0000770F0000}"/>
    <cellStyle name="20% - Accent2 5 8" xfId="3970" xr:uid="{00000000-0005-0000-0000-0000780F0000}"/>
    <cellStyle name="20% - Accent2 5 8 2" xfId="3971" xr:uid="{00000000-0005-0000-0000-0000790F0000}"/>
    <cellStyle name="20% - Accent2 5 8 2 2" xfId="3972" xr:uid="{00000000-0005-0000-0000-00007A0F0000}"/>
    <cellStyle name="20% - Accent2 5 8 3" xfId="3973" xr:uid="{00000000-0005-0000-0000-00007B0F0000}"/>
    <cellStyle name="20% - Accent2 5 9" xfId="3974" xr:uid="{00000000-0005-0000-0000-00007C0F0000}"/>
    <cellStyle name="20% - Accent2 5 9 2" xfId="3975" xr:uid="{00000000-0005-0000-0000-00007D0F0000}"/>
    <cellStyle name="20% - Accent2 6" xfId="3976" xr:uid="{00000000-0005-0000-0000-00007E0F0000}"/>
    <cellStyle name="20% - Accent2 6 10" xfId="3977" xr:uid="{00000000-0005-0000-0000-00007F0F0000}"/>
    <cellStyle name="20% - Accent2 6 10 2" xfId="3978" xr:uid="{00000000-0005-0000-0000-0000800F0000}"/>
    <cellStyle name="20% - Accent2 6 11" xfId="3979" xr:uid="{00000000-0005-0000-0000-0000810F0000}"/>
    <cellStyle name="20% - Accent2 6 2" xfId="3980" xr:uid="{00000000-0005-0000-0000-0000820F0000}"/>
    <cellStyle name="20% - Accent2 6 2 2" xfId="3981" xr:uid="{00000000-0005-0000-0000-0000830F0000}"/>
    <cellStyle name="20% - Accent2 6 2 2 2" xfId="3982" xr:uid="{00000000-0005-0000-0000-0000840F0000}"/>
    <cellStyle name="20% - Accent2 6 2 2 2 2" xfId="3983" xr:uid="{00000000-0005-0000-0000-0000850F0000}"/>
    <cellStyle name="20% - Accent2 6 2 2 2 2 2" xfId="3984" xr:uid="{00000000-0005-0000-0000-0000860F0000}"/>
    <cellStyle name="20% - Accent2 6 2 2 2 2 2 2" xfId="3985" xr:uid="{00000000-0005-0000-0000-0000870F0000}"/>
    <cellStyle name="20% - Accent2 6 2 2 2 2 3" xfId="3986" xr:uid="{00000000-0005-0000-0000-0000880F0000}"/>
    <cellStyle name="20% - Accent2 6 2 2 2 3" xfId="3987" xr:uid="{00000000-0005-0000-0000-0000890F0000}"/>
    <cellStyle name="20% - Accent2 6 2 2 2 3 2" xfId="3988" xr:uid="{00000000-0005-0000-0000-00008A0F0000}"/>
    <cellStyle name="20% - Accent2 6 2 2 2 4" xfId="3989" xr:uid="{00000000-0005-0000-0000-00008B0F0000}"/>
    <cellStyle name="20% - Accent2 6 2 2 3" xfId="3990" xr:uid="{00000000-0005-0000-0000-00008C0F0000}"/>
    <cellStyle name="20% - Accent2 6 2 2 3 2" xfId="3991" xr:uid="{00000000-0005-0000-0000-00008D0F0000}"/>
    <cellStyle name="20% - Accent2 6 2 2 3 2 2" xfId="3992" xr:uid="{00000000-0005-0000-0000-00008E0F0000}"/>
    <cellStyle name="20% - Accent2 6 2 2 3 3" xfId="3993" xr:uid="{00000000-0005-0000-0000-00008F0F0000}"/>
    <cellStyle name="20% - Accent2 6 2 2 4" xfId="3994" xr:uid="{00000000-0005-0000-0000-0000900F0000}"/>
    <cellStyle name="20% - Accent2 6 2 2 4 2" xfId="3995" xr:uid="{00000000-0005-0000-0000-0000910F0000}"/>
    <cellStyle name="20% - Accent2 6 2 2 5" xfId="3996" xr:uid="{00000000-0005-0000-0000-0000920F0000}"/>
    <cellStyle name="20% - Accent2 6 2 2 5 2" xfId="3997" xr:uid="{00000000-0005-0000-0000-0000930F0000}"/>
    <cellStyle name="20% - Accent2 6 2 2 6" xfId="3998" xr:uid="{00000000-0005-0000-0000-0000940F0000}"/>
    <cellStyle name="20% - Accent2 6 2 3" xfId="3999" xr:uid="{00000000-0005-0000-0000-0000950F0000}"/>
    <cellStyle name="20% - Accent2 6 2 3 2" xfId="4000" xr:uid="{00000000-0005-0000-0000-0000960F0000}"/>
    <cellStyle name="20% - Accent2 6 2 3 2 2" xfId="4001" xr:uid="{00000000-0005-0000-0000-0000970F0000}"/>
    <cellStyle name="20% - Accent2 6 2 3 2 2 2" xfId="4002" xr:uid="{00000000-0005-0000-0000-0000980F0000}"/>
    <cellStyle name="20% - Accent2 6 2 3 2 2 2 2" xfId="4003" xr:uid="{00000000-0005-0000-0000-0000990F0000}"/>
    <cellStyle name="20% - Accent2 6 2 3 2 2 3" xfId="4004" xr:uid="{00000000-0005-0000-0000-00009A0F0000}"/>
    <cellStyle name="20% - Accent2 6 2 3 2 3" xfId="4005" xr:uid="{00000000-0005-0000-0000-00009B0F0000}"/>
    <cellStyle name="20% - Accent2 6 2 3 2 3 2" xfId="4006" xr:uid="{00000000-0005-0000-0000-00009C0F0000}"/>
    <cellStyle name="20% - Accent2 6 2 3 2 4" xfId="4007" xr:uid="{00000000-0005-0000-0000-00009D0F0000}"/>
    <cellStyle name="20% - Accent2 6 2 3 3" xfId="4008" xr:uid="{00000000-0005-0000-0000-00009E0F0000}"/>
    <cellStyle name="20% - Accent2 6 2 3 3 2" xfId="4009" xr:uid="{00000000-0005-0000-0000-00009F0F0000}"/>
    <cellStyle name="20% - Accent2 6 2 3 3 2 2" xfId="4010" xr:uid="{00000000-0005-0000-0000-0000A00F0000}"/>
    <cellStyle name="20% - Accent2 6 2 3 3 3" xfId="4011" xr:uid="{00000000-0005-0000-0000-0000A10F0000}"/>
    <cellStyle name="20% - Accent2 6 2 3 4" xfId="4012" xr:uid="{00000000-0005-0000-0000-0000A20F0000}"/>
    <cellStyle name="20% - Accent2 6 2 3 4 2" xfId="4013" xr:uid="{00000000-0005-0000-0000-0000A30F0000}"/>
    <cellStyle name="20% - Accent2 6 2 3 5" xfId="4014" xr:uid="{00000000-0005-0000-0000-0000A40F0000}"/>
    <cellStyle name="20% - Accent2 6 2 3 5 2" xfId="4015" xr:uid="{00000000-0005-0000-0000-0000A50F0000}"/>
    <cellStyle name="20% - Accent2 6 2 3 6" xfId="4016" xr:uid="{00000000-0005-0000-0000-0000A60F0000}"/>
    <cellStyle name="20% - Accent2 6 2 4" xfId="4017" xr:uid="{00000000-0005-0000-0000-0000A70F0000}"/>
    <cellStyle name="20% - Accent2 6 2 4 2" xfId="4018" xr:uid="{00000000-0005-0000-0000-0000A80F0000}"/>
    <cellStyle name="20% - Accent2 6 2 4 2 2" xfId="4019" xr:uid="{00000000-0005-0000-0000-0000A90F0000}"/>
    <cellStyle name="20% - Accent2 6 2 4 2 2 2" xfId="4020" xr:uid="{00000000-0005-0000-0000-0000AA0F0000}"/>
    <cellStyle name="20% - Accent2 6 2 4 2 3" xfId="4021" xr:uid="{00000000-0005-0000-0000-0000AB0F0000}"/>
    <cellStyle name="20% - Accent2 6 2 4 3" xfId="4022" xr:uid="{00000000-0005-0000-0000-0000AC0F0000}"/>
    <cellStyle name="20% - Accent2 6 2 4 3 2" xfId="4023" xr:uid="{00000000-0005-0000-0000-0000AD0F0000}"/>
    <cellStyle name="20% - Accent2 6 2 4 4" xfId="4024" xr:uid="{00000000-0005-0000-0000-0000AE0F0000}"/>
    <cellStyle name="20% - Accent2 6 2 5" xfId="4025" xr:uid="{00000000-0005-0000-0000-0000AF0F0000}"/>
    <cellStyle name="20% - Accent2 6 2 5 2" xfId="4026" xr:uid="{00000000-0005-0000-0000-0000B00F0000}"/>
    <cellStyle name="20% - Accent2 6 2 5 2 2" xfId="4027" xr:uid="{00000000-0005-0000-0000-0000B10F0000}"/>
    <cellStyle name="20% - Accent2 6 2 5 3" xfId="4028" xr:uid="{00000000-0005-0000-0000-0000B20F0000}"/>
    <cellStyle name="20% - Accent2 6 2 6" xfId="4029" xr:uid="{00000000-0005-0000-0000-0000B30F0000}"/>
    <cellStyle name="20% - Accent2 6 2 6 2" xfId="4030" xr:uid="{00000000-0005-0000-0000-0000B40F0000}"/>
    <cellStyle name="20% - Accent2 6 2 7" xfId="4031" xr:uid="{00000000-0005-0000-0000-0000B50F0000}"/>
    <cellStyle name="20% - Accent2 6 2 7 2" xfId="4032" xr:uid="{00000000-0005-0000-0000-0000B60F0000}"/>
    <cellStyle name="20% - Accent2 6 2 8" xfId="4033" xr:uid="{00000000-0005-0000-0000-0000B70F0000}"/>
    <cellStyle name="20% - Accent2 6 3" xfId="4034" xr:uid="{00000000-0005-0000-0000-0000B80F0000}"/>
    <cellStyle name="20% - Accent2 6 3 2" xfId="4035" xr:uid="{00000000-0005-0000-0000-0000B90F0000}"/>
    <cellStyle name="20% - Accent2 6 3 2 2" xfId="4036" xr:uid="{00000000-0005-0000-0000-0000BA0F0000}"/>
    <cellStyle name="20% - Accent2 6 3 2 2 2" xfId="4037" xr:uid="{00000000-0005-0000-0000-0000BB0F0000}"/>
    <cellStyle name="20% - Accent2 6 3 2 2 2 2" xfId="4038" xr:uid="{00000000-0005-0000-0000-0000BC0F0000}"/>
    <cellStyle name="20% - Accent2 6 3 2 2 2 2 2" xfId="4039" xr:uid="{00000000-0005-0000-0000-0000BD0F0000}"/>
    <cellStyle name="20% - Accent2 6 3 2 2 2 3" xfId="4040" xr:uid="{00000000-0005-0000-0000-0000BE0F0000}"/>
    <cellStyle name="20% - Accent2 6 3 2 2 3" xfId="4041" xr:uid="{00000000-0005-0000-0000-0000BF0F0000}"/>
    <cellStyle name="20% - Accent2 6 3 2 2 3 2" xfId="4042" xr:uid="{00000000-0005-0000-0000-0000C00F0000}"/>
    <cellStyle name="20% - Accent2 6 3 2 2 4" xfId="4043" xr:uid="{00000000-0005-0000-0000-0000C10F0000}"/>
    <cellStyle name="20% - Accent2 6 3 2 3" xfId="4044" xr:uid="{00000000-0005-0000-0000-0000C20F0000}"/>
    <cellStyle name="20% - Accent2 6 3 2 3 2" xfId="4045" xr:uid="{00000000-0005-0000-0000-0000C30F0000}"/>
    <cellStyle name="20% - Accent2 6 3 2 3 2 2" xfId="4046" xr:uid="{00000000-0005-0000-0000-0000C40F0000}"/>
    <cellStyle name="20% - Accent2 6 3 2 3 3" xfId="4047" xr:uid="{00000000-0005-0000-0000-0000C50F0000}"/>
    <cellStyle name="20% - Accent2 6 3 2 4" xfId="4048" xr:uid="{00000000-0005-0000-0000-0000C60F0000}"/>
    <cellStyle name="20% - Accent2 6 3 2 4 2" xfId="4049" xr:uid="{00000000-0005-0000-0000-0000C70F0000}"/>
    <cellStyle name="20% - Accent2 6 3 2 5" xfId="4050" xr:uid="{00000000-0005-0000-0000-0000C80F0000}"/>
    <cellStyle name="20% - Accent2 6 3 2 5 2" xfId="4051" xr:uid="{00000000-0005-0000-0000-0000C90F0000}"/>
    <cellStyle name="20% - Accent2 6 3 2 6" xfId="4052" xr:uid="{00000000-0005-0000-0000-0000CA0F0000}"/>
    <cellStyle name="20% - Accent2 6 3 3" xfId="4053" xr:uid="{00000000-0005-0000-0000-0000CB0F0000}"/>
    <cellStyle name="20% - Accent2 6 3 3 2" xfId="4054" xr:uid="{00000000-0005-0000-0000-0000CC0F0000}"/>
    <cellStyle name="20% - Accent2 6 3 3 2 2" xfId="4055" xr:uid="{00000000-0005-0000-0000-0000CD0F0000}"/>
    <cellStyle name="20% - Accent2 6 3 3 2 2 2" xfId="4056" xr:uid="{00000000-0005-0000-0000-0000CE0F0000}"/>
    <cellStyle name="20% - Accent2 6 3 3 2 2 2 2" xfId="4057" xr:uid="{00000000-0005-0000-0000-0000CF0F0000}"/>
    <cellStyle name="20% - Accent2 6 3 3 2 2 3" xfId="4058" xr:uid="{00000000-0005-0000-0000-0000D00F0000}"/>
    <cellStyle name="20% - Accent2 6 3 3 2 3" xfId="4059" xr:uid="{00000000-0005-0000-0000-0000D10F0000}"/>
    <cellStyle name="20% - Accent2 6 3 3 2 3 2" xfId="4060" xr:uid="{00000000-0005-0000-0000-0000D20F0000}"/>
    <cellStyle name="20% - Accent2 6 3 3 2 4" xfId="4061" xr:uid="{00000000-0005-0000-0000-0000D30F0000}"/>
    <cellStyle name="20% - Accent2 6 3 3 3" xfId="4062" xr:uid="{00000000-0005-0000-0000-0000D40F0000}"/>
    <cellStyle name="20% - Accent2 6 3 3 3 2" xfId="4063" xr:uid="{00000000-0005-0000-0000-0000D50F0000}"/>
    <cellStyle name="20% - Accent2 6 3 3 3 2 2" xfId="4064" xr:uid="{00000000-0005-0000-0000-0000D60F0000}"/>
    <cellStyle name="20% - Accent2 6 3 3 3 3" xfId="4065" xr:uid="{00000000-0005-0000-0000-0000D70F0000}"/>
    <cellStyle name="20% - Accent2 6 3 3 4" xfId="4066" xr:uid="{00000000-0005-0000-0000-0000D80F0000}"/>
    <cellStyle name="20% - Accent2 6 3 3 4 2" xfId="4067" xr:uid="{00000000-0005-0000-0000-0000D90F0000}"/>
    <cellStyle name="20% - Accent2 6 3 3 5" xfId="4068" xr:uid="{00000000-0005-0000-0000-0000DA0F0000}"/>
    <cellStyle name="20% - Accent2 6 3 3 5 2" xfId="4069" xr:uid="{00000000-0005-0000-0000-0000DB0F0000}"/>
    <cellStyle name="20% - Accent2 6 3 3 6" xfId="4070" xr:uid="{00000000-0005-0000-0000-0000DC0F0000}"/>
    <cellStyle name="20% - Accent2 6 3 4" xfId="4071" xr:uid="{00000000-0005-0000-0000-0000DD0F0000}"/>
    <cellStyle name="20% - Accent2 6 3 4 2" xfId="4072" xr:uid="{00000000-0005-0000-0000-0000DE0F0000}"/>
    <cellStyle name="20% - Accent2 6 3 4 2 2" xfId="4073" xr:uid="{00000000-0005-0000-0000-0000DF0F0000}"/>
    <cellStyle name="20% - Accent2 6 3 4 2 2 2" xfId="4074" xr:uid="{00000000-0005-0000-0000-0000E00F0000}"/>
    <cellStyle name="20% - Accent2 6 3 4 2 3" xfId="4075" xr:uid="{00000000-0005-0000-0000-0000E10F0000}"/>
    <cellStyle name="20% - Accent2 6 3 4 3" xfId="4076" xr:uid="{00000000-0005-0000-0000-0000E20F0000}"/>
    <cellStyle name="20% - Accent2 6 3 4 3 2" xfId="4077" xr:uid="{00000000-0005-0000-0000-0000E30F0000}"/>
    <cellStyle name="20% - Accent2 6 3 4 4" xfId="4078" xr:uid="{00000000-0005-0000-0000-0000E40F0000}"/>
    <cellStyle name="20% - Accent2 6 3 5" xfId="4079" xr:uid="{00000000-0005-0000-0000-0000E50F0000}"/>
    <cellStyle name="20% - Accent2 6 3 5 2" xfId="4080" xr:uid="{00000000-0005-0000-0000-0000E60F0000}"/>
    <cellStyle name="20% - Accent2 6 3 5 2 2" xfId="4081" xr:uid="{00000000-0005-0000-0000-0000E70F0000}"/>
    <cellStyle name="20% - Accent2 6 3 5 3" xfId="4082" xr:uid="{00000000-0005-0000-0000-0000E80F0000}"/>
    <cellStyle name="20% - Accent2 6 3 6" xfId="4083" xr:uid="{00000000-0005-0000-0000-0000E90F0000}"/>
    <cellStyle name="20% - Accent2 6 3 6 2" xfId="4084" xr:uid="{00000000-0005-0000-0000-0000EA0F0000}"/>
    <cellStyle name="20% - Accent2 6 3 7" xfId="4085" xr:uid="{00000000-0005-0000-0000-0000EB0F0000}"/>
    <cellStyle name="20% - Accent2 6 3 7 2" xfId="4086" xr:uid="{00000000-0005-0000-0000-0000EC0F0000}"/>
    <cellStyle name="20% - Accent2 6 3 8" xfId="4087" xr:uid="{00000000-0005-0000-0000-0000ED0F0000}"/>
    <cellStyle name="20% - Accent2 6 4" xfId="4088" xr:uid="{00000000-0005-0000-0000-0000EE0F0000}"/>
    <cellStyle name="20% - Accent2 6 4 2" xfId="4089" xr:uid="{00000000-0005-0000-0000-0000EF0F0000}"/>
    <cellStyle name="20% - Accent2 6 4 2 2" xfId="4090" xr:uid="{00000000-0005-0000-0000-0000F00F0000}"/>
    <cellStyle name="20% - Accent2 6 4 2 2 2" xfId="4091" xr:uid="{00000000-0005-0000-0000-0000F10F0000}"/>
    <cellStyle name="20% - Accent2 6 4 2 2 2 2" xfId="4092" xr:uid="{00000000-0005-0000-0000-0000F20F0000}"/>
    <cellStyle name="20% - Accent2 6 4 2 2 3" xfId="4093" xr:uid="{00000000-0005-0000-0000-0000F30F0000}"/>
    <cellStyle name="20% - Accent2 6 4 2 3" xfId="4094" xr:uid="{00000000-0005-0000-0000-0000F40F0000}"/>
    <cellStyle name="20% - Accent2 6 4 2 3 2" xfId="4095" xr:uid="{00000000-0005-0000-0000-0000F50F0000}"/>
    <cellStyle name="20% - Accent2 6 4 2 4" xfId="4096" xr:uid="{00000000-0005-0000-0000-0000F60F0000}"/>
    <cellStyle name="20% - Accent2 6 4 3" xfId="4097" xr:uid="{00000000-0005-0000-0000-0000F70F0000}"/>
    <cellStyle name="20% - Accent2 6 4 3 2" xfId="4098" xr:uid="{00000000-0005-0000-0000-0000F80F0000}"/>
    <cellStyle name="20% - Accent2 6 4 3 2 2" xfId="4099" xr:uid="{00000000-0005-0000-0000-0000F90F0000}"/>
    <cellStyle name="20% - Accent2 6 4 3 3" xfId="4100" xr:uid="{00000000-0005-0000-0000-0000FA0F0000}"/>
    <cellStyle name="20% - Accent2 6 4 4" xfId="4101" xr:uid="{00000000-0005-0000-0000-0000FB0F0000}"/>
    <cellStyle name="20% - Accent2 6 4 4 2" xfId="4102" xr:uid="{00000000-0005-0000-0000-0000FC0F0000}"/>
    <cellStyle name="20% - Accent2 6 4 5" xfId="4103" xr:uid="{00000000-0005-0000-0000-0000FD0F0000}"/>
    <cellStyle name="20% - Accent2 6 4 5 2" xfId="4104" xr:uid="{00000000-0005-0000-0000-0000FE0F0000}"/>
    <cellStyle name="20% - Accent2 6 4 6" xfId="4105" xr:uid="{00000000-0005-0000-0000-0000FF0F0000}"/>
    <cellStyle name="20% - Accent2 6 5" xfId="4106" xr:uid="{00000000-0005-0000-0000-000000100000}"/>
    <cellStyle name="20% - Accent2 6 5 2" xfId="4107" xr:uid="{00000000-0005-0000-0000-000001100000}"/>
    <cellStyle name="20% - Accent2 6 5 2 2" xfId="4108" xr:uid="{00000000-0005-0000-0000-000002100000}"/>
    <cellStyle name="20% - Accent2 6 5 2 2 2" xfId="4109" xr:uid="{00000000-0005-0000-0000-000003100000}"/>
    <cellStyle name="20% - Accent2 6 5 2 2 2 2" xfId="4110" xr:uid="{00000000-0005-0000-0000-000004100000}"/>
    <cellStyle name="20% - Accent2 6 5 2 2 3" xfId="4111" xr:uid="{00000000-0005-0000-0000-000005100000}"/>
    <cellStyle name="20% - Accent2 6 5 2 3" xfId="4112" xr:uid="{00000000-0005-0000-0000-000006100000}"/>
    <cellStyle name="20% - Accent2 6 5 2 3 2" xfId="4113" xr:uid="{00000000-0005-0000-0000-000007100000}"/>
    <cellStyle name="20% - Accent2 6 5 2 4" xfId="4114" xr:uid="{00000000-0005-0000-0000-000008100000}"/>
    <cellStyle name="20% - Accent2 6 5 3" xfId="4115" xr:uid="{00000000-0005-0000-0000-000009100000}"/>
    <cellStyle name="20% - Accent2 6 5 3 2" xfId="4116" xr:uid="{00000000-0005-0000-0000-00000A100000}"/>
    <cellStyle name="20% - Accent2 6 5 3 2 2" xfId="4117" xr:uid="{00000000-0005-0000-0000-00000B100000}"/>
    <cellStyle name="20% - Accent2 6 5 3 3" xfId="4118" xr:uid="{00000000-0005-0000-0000-00000C100000}"/>
    <cellStyle name="20% - Accent2 6 5 4" xfId="4119" xr:uid="{00000000-0005-0000-0000-00000D100000}"/>
    <cellStyle name="20% - Accent2 6 5 4 2" xfId="4120" xr:uid="{00000000-0005-0000-0000-00000E100000}"/>
    <cellStyle name="20% - Accent2 6 5 5" xfId="4121" xr:uid="{00000000-0005-0000-0000-00000F100000}"/>
    <cellStyle name="20% - Accent2 6 5 5 2" xfId="4122" xr:uid="{00000000-0005-0000-0000-000010100000}"/>
    <cellStyle name="20% - Accent2 6 5 6" xfId="4123" xr:uid="{00000000-0005-0000-0000-000011100000}"/>
    <cellStyle name="20% - Accent2 6 6" xfId="4124" xr:uid="{00000000-0005-0000-0000-000012100000}"/>
    <cellStyle name="20% - Accent2 6 6 2" xfId="4125" xr:uid="{00000000-0005-0000-0000-000013100000}"/>
    <cellStyle name="20% - Accent2 6 6 2 2" xfId="4126" xr:uid="{00000000-0005-0000-0000-000014100000}"/>
    <cellStyle name="20% - Accent2 6 6 2 2 2" xfId="4127" xr:uid="{00000000-0005-0000-0000-000015100000}"/>
    <cellStyle name="20% - Accent2 6 6 2 2 2 2" xfId="4128" xr:uid="{00000000-0005-0000-0000-000016100000}"/>
    <cellStyle name="20% - Accent2 6 6 2 2 3" xfId="4129" xr:uid="{00000000-0005-0000-0000-000017100000}"/>
    <cellStyle name="20% - Accent2 6 6 2 3" xfId="4130" xr:uid="{00000000-0005-0000-0000-000018100000}"/>
    <cellStyle name="20% - Accent2 6 6 2 3 2" xfId="4131" xr:uid="{00000000-0005-0000-0000-000019100000}"/>
    <cellStyle name="20% - Accent2 6 6 2 4" xfId="4132" xr:uid="{00000000-0005-0000-0000-00001A100000}"/>
    <cellStyle name="20% - Accent2 6 6 3" xfId="4133" xr:uid="{00000000-0005-0000-0000-00001B100000}"/>
    <cellStyle name="20% - Accent2 6 6 3 2" xfId="4134" xr:uid="{00000000-0005-0000-0000-00001C100000}"/>
    <cellStyle name="20% - Accent2 6 6 3 2 2" xfId="4135" xr:uid="{00000000-0005-0000-0000-00001D100000}"/>
    <cellStyle name="20% - Accent2 6 6 3 3" xfId="4136" xr:uid="{00000000-0005-0000-0000-00001E100000}"/>
    <cellStyle name="20% - Accent2 6 6 4" xfId="4137" xr:uid="{00000000-0005-0000-0000-00001F100000}"/>
    <cellStyle name="20% - Accent2 6 6 4 2" xfId="4138" xr:uid="{00000000-0005-0000-0000-000020100000}"/>
    <cellStyle name="20% - Accent2 6 6 5" xfId="4139" xr:uid="{00000000-0005-0000-0000-000021100000}"/>
    <cellStyle name="20% - Accent2 6 6 5 2" xfId="4140" xr:uid="{00000000-0005-0000-0000-000022100000}"/>
    <cellStyle name="20% - Accent2 6 6 6" xfId="4141" xr:uid="{00000000-0005-0000-0000-000023100000}"/>
    <cellStyle name="20% - Accent2 6 7" xfId="4142" xr:uid="{00000000-0005-0000-0000-000024100000}"/>
    <cellStyle name="20% - Accent2 6 7 2" xfId="4143" xr:uid="{00000000-0005-0000-0000-000025100000}"/>
    <cellStyle name="20% - Accent2 6 7 2 2" xfId="4144" xr:uid="{00000000-0005-0000-0000-000026100000}"/>
    <cellStyle name="20% - Accent2 6 7 2 2 2" xfId="4145" xr:uid="{00000000-0005-0000-0000-000027100000}"/>
    <cellStyle name="20% - Accent2 6 7 2 3" xfId="4146" xr:uid="{00000000-0005-0000-0000-000028100000}"/>
    <cellStyle name="20% - Accent2 6 7 3" xfId="4147" xr:uid="{00000000-0005-0000-0000-000029100000}"/>
    <cellStyle name="20% - Accent2 6 7 3 2" xfId="4148" xr:uid="{00000000-0005-0000-0000-00002A100000}"/>
    <cellStyle name="20% - Accent2 6 7 4" xfId="4149" xr:uid="{00000000-0005-0000-0000-00002B100000}"/>
    <cellStyle name="20% - Accent2 6 8" xfId="4150" xr:uid="{00000000-0005-0000-0000-00002C100000}"/>
    <cellStyle name="20% - Accent2 6 8 2" xfId="4151" xr:uid="{00000000-0005-0000-0000-00002D100000}"/>
    <cellStyle name="20% - Accent2 6 8 2 2" xfId="4152" xr:uid="{00000000-0005-0000-0000-00002E100000}"/>
    <cellStyle name="20% - Accent2 6 8 3" xfId="4153" xr:uid="{00000000-0005-0000-0000-00002F100000}"/>
    <cellStyle name="20% - Accent2 6 9" xfId="4154" xr:uid="{00000000-0005-0000-0000-000030100000}"/>
    <cellStyle name="20% - Accent2 6 9 2" xfId="4155" xr:uid="{00000000-0005-0000-0000-000031100000}"/>
    <cellStyle name="20% - Accent2 7" xfId="4156" xr:uid="{00000000-0005-0000-0000-000032100000}"/>
    <cellStyle name="20% - Accent2 7 10" xfId="4157" xr:uid="{00000000-0005-0000-0000-000033100000}"/>
    <cellStyle name="20% - Accent2 7 10 2" xfId="4158" xr:uid="{00000000-0005-0000-0000-000034100000}"/>
    <cellStyle name="20% - Accent2 7 11" xfId="4159" xr:uid="{00000000-0005-0000-0000-000035100000}"/>
    <cellStyle name="20% - Accent2 7 2" xfId="4160" xr:uid="{00000000-0005-0000-0000-000036100000}"/>
    <cellStyle name="20% - Accent2 7 2 2" xfId="4161" xr:uid="{00000000-0005-0000-0000-000037100000}"/>
    <cellStyle name="20% - Accent2 7 2 2 2" xfId="4162" xr:uid="{00000000-0005-0000-0000-000038100000}"/>
    <cellStyle name="20% - Accent2 7 2 2 2 2" xfId="4163" xr:uid="{00000000-0005-0000-0000-000039100000}"/>
    <cellStyle name="20% - Accent2 7 2 2 2 2 2" xfId="4164" xr:uid="{00000000-0005-0000-0000-00003A100000}"/>
    <cellStyle name="20% - Accent2 7 2 2 2 2 2 2" xfId="4165" xr:uid="{00000000-0005-0000-0000-00003B100000}"/>
    <cellStyle name="20% - Accent2 7 2 2 2 2 3" xfId="4166" xr:uid="{00000000-0005-0000-0000-00003C100000}"/>
    <cellStyle name="20% - Accent2 7 2 2 2 3" xfId="4167" xr:uid="{00000000-0005-0000-0000-00003D100000}"/>
    <cellStyle name="20% - Accent2 7 2 2 2 3 2" xfId="4168" xr:uid="{00000000-0005-0000-0000-00003E100000}"/>
    <cellStyle name="20% - Accent2 7 2 2 2 4" xfId="4169" xr:uid="{00000000-0005-0000-0000-00003F100000}"/>
    <cellStyle name="20% - Accent2 7 2 2 3" xfId="4170" xr:uid="{00000000-0005-0000-0000-000040100000}"/>
    <cellStyle name="20% - Accent2 7 2 2 3 2" xfId="4171" xr:uid="{00000000-0005-0000-0000-000041100000}"/>
    <cellStyle name="20% - Accent2 7 2 2 3 2 2" xfId="4172" xr:uid="{00000000-0005-0000-0000-000042100000}"/>
    <cellStyle name="20% - Accent2 7 2 2 3 3" xfId="4173" xr:uid="{00000000-0005-0000-0000-000043100000}"/>
    <cellStyle name="20% - Accent2 7 2 2 4" xfId="4174" xr:uid="{00000000-0005-0000-0000-000044100000}"/>
    <cellStyle name="20% - Accent2 7 2 2 4 2" xfId="4175" xr:uid="{00000000-0005-0000-0000-000045100000}"/>
    <cellStyle name="20% - Accent2 7 2 2 5" xfId="4176" xr:uid="{00000000-0005-0000-0000-000046100000}"/>
    <cellStyle name="20% - Accent2 7 2 2 5 2" xfId="4177" xr:uid="{00000000-0005-0000-0000-000047100000}"/>
    <cellStyle name="20% - Accent2 7 2 2 6" xfId="4178" xr:uid="{00000000-0005-0000-0000-000048100000}"/>
    <cellStyle name="20% - Accent2 7 2 3" xfId="4179" xr:uid="{00000000-0005-0000-0000-000049100000}"/>
    <cellStyle name="20% - Accent2 7 2 3 2" xfId="4180" xr:uid="{00000000-0005-0000-0000-00004A100000}"/>
    <cellStyle name="20% - Accent2 7 2 3 2 2" xfId="4181" xr:uid="{00000000-0005-0000-0000-00004B100000}"/>
    <cellStyle name="20% - Accent2 7 2 3 2 2 2" xfId="4182" xr:uid="{00000000-0005-0000-0000-00004C100000}"/>
    <cellStyle name="20% - Accent2 7 2 3 2 2 2 2" xfId="4183" xr:uid="{00000000-0005-0000-0000-00004D100000}"/>
    <cellStyle name="20% - Accent2 7 2 3 2 2 3" xfId="4184" xr:uid="{00000000-0005-0000-0000-00004E100000}"/>
    <cellStyle name="20% - Accent2 7 2 3 2 3" xfId="4185" xr:uid="{00000000-0005-0000-0000-00004F100000}"/>
    <cellStyle name="20% - Accent2 7 2 3 2 3 2" xfId="4186" xr:uid="{00000000-0005-0000-0000-000050100000}"/>
    <cellStyle name="20% - Accent2 7 2 3 2 4" xfId="4187" xr:uid="{00000000-0005-0000-0000-000051100000}"/>
    <cellStyle name="20% - Accent2 7 2 3 3" xfId="4188" xr:uid="{00000000-0005-0000-0000-000052100000}"/>
    <cellStyle name="20% - Accent2 7 2 3 3 2" xfId="4189" xr:uid="{00000000-0005-0000-0000-000053100000}"/>
    <cellStyle name="20% - Accent2 7 2 3 3 2 2" xfId="4190" xr:uid="{00000000-0005-0000-0000-000054100000}"/>
    <cellStyle name="20% - Accent2 7 2 3 3 3" xfId="4191" xr:uid="{00000000-0005-0000-0000-000055100000}"/>
    <cellStyle name="20% - Accent2 7 2 3 4" xfId="4192" xr:uid="{00000000-0005-0000-0000-000056100000}"/>
    <cellStyle name="20% - Accent2 7 2 3 4 2" xfId="4193" xr:uid="{00000000-0005-0000-0000-000057100000}"/>
    <cellStyle name="20% - Accent2 7 2 3 5" xfId="4194" xr:uid="{00000000-0005-0000-0000-000058100000}"/>
    <cellStyle name="20% - Accent2 7 2 3 5 2" xfId="4195" xr:uid="{00000000-0005-0000-0000-000059100000}"/>
    <cellStyle name="20% - Accent2 7 2 3 6" xfId="4196" xr:uid="{00000000-0005-0000-0000-00005A100000}"/>
    <cellStyle name="20% - Accent2 7 2 4" xfId="4197" xr:uid="{00000000-0005-0000-0000-00005B100000}"/>
    <cellStyle name="20% - Accent2 7 2 4 2" xfId="4198" xr:uid="{00000000-0005-0000-0000-00005C100000}"/>
    <cellStyle name="20% - Accent2 7 2 4 2 2" xfId="4199" xr:uid="{00000000-0005-0000-0000-00005D100000}"/>
    <cellStyle name="20% - Accent2 7 2 4 2 2 2" xfId="4200" xr:uid="{00000000-0005-0000-0000-00005E100000}"/>
    <cellStyle name="20% - Accent2 7 2 4 2 3" xfId="4201" xr:uid="{00000000-0005-0000-0000-00005F100000}"/>
    <cellStyle name="20% - Accent2 7 2 4 3" xfId="4202" xr:uid="{00000000-0005-0000-0000-000060100000}"/>
    <cellStyle name="20% - Accent2 7 2 4 3 2" xfId="4203" xr:uid="{00000000-0005-0000-0000-000061100000}"/>
    <cellStyle name="20% - Accent2 7 2 4 4" xfId="4204" xr:uid="{00000000-0005-0000-0000-000062100000}"/>
    <cellStyle name="20% - Accent2 7 2 5" xfId="4205" xr:uid="{00000000-0005-0000-0000-000063100000}"/>
    <cellStyle name="20% - Accent2 7 2 5 2" xfId="4206" xr:uid="{00000000-0005-0000-0000-000064100000}"/>
    <cellStyle name="20% - Accent2 7 2 5 2 2" xfId="4207" xr:uid="{00000000-0005-0000-0000-000065100000}"/>
    <cellStyle name="20% - Accent2 7 2 5 3" xfId="4208" xr:uid="{00000000-0005-0000-0000-000066100000}"/>
    <cellStyle name="20% - Accent2 7 2 6" xfId="4209" xr:uid="{00000000-0005-0000-0000-000067100000}"/>
    <cellStyle name="20% - Accent2 7 2 6 2" xfId="4210" xr:uid="{00000000-0005-0000-0000-000068100000}"/>
    <cellStyle name="20% - Accent2 7 2 7" xfId="4211" xr:uid="{00000000-0005-0000-0000-000069100000}"/>
    <cellStyle name="20% - Accent2 7 2 7 2" xfId="4212" xr:uid="{00000000-0005-0000-0000-00006A100000}"/>
    <cellStyle name="20% - Accent2 7 2 8" xfId="4213" xr:uid="{00000000-0005-0000-0000-00006B100000}"/>
    <cellStyle name="20% - Accent2 7 3" xfId="4214" xr:uid="{00000000-0005-0000-0000-00006C100000}"/>
    <cellStyle name="20% - Accent2 7 3 2" xfId="4215" xr:uid="{00000000-0005-0000-0000-00006D100000}"/>
    <cellStyle name="20% - Accent2 7 3 2 2" xfId="4216" xr:uid="{00000000-0005-0000-0000-00006E100000}"/>
    <cellStyle name="20% - Accent2 7 3 2 2 2" xfId="4217" xr:uid="{00000000-0005-0000-0000-00006F100000}"/>
    <cellStyle name="20% - Accent2 7 3 2 2 2 2" xfId="4218" xr:uid="{00000000-0005-0000-0000-000070100000}"/>
    <cellStyle name="20% - Accent2 7 3 2 2 2 2 2" xfId="4219" xr:uid="{00000000-0005-0000-0000-000071100000}"/>
    <cellStyle name="20% - Accent2 7 3 2 2 2 3" xfId="4220" xr:uid="{00000000-0005-0000-0000-000072100000}"/>
    <cellStyle name="20% - Accent2 7 3 2 2 3" xfId="4221" xr:uid="{00000000-0005-0000-0000-000073100000}"/>
    <cellStyle name="20% - Accent2 7 3 2 2 3 2" xfId="4222" xr:uid="{00000000-0005-0000-0000-000074100000}"/>
    <cellStyle name="20% - Accent2 7 3 2 2 4" xfId="4223" xr:uid="{00000000-0005-0000-0000-000075100000}"/>
    <cellStyle name="20% - Accent2 7 3 2 3" xfId="4224" xr:uid="{00000000-0005-0000-0000-000076100000}"/>
    <cellStyle name="20% - Accent2 7 3 2 3 2" xfId="4225" xr:uid="{00000000-0005-0000-0000-000077100000}"/>
    <cellStyle name="20% - Accent2 7 3 2 3 2 2" xfId="4226" xr:uid="{00000000-0005-0000-0000-000078100000}"/>
    <cellStyle name="20% - Accent2 7 3 2 3 3" xfId="4227" xr:uid="{00000000-0005-0000-0000-000079100000}"/>
    <cellStyle name="20% - Accent2 7 3 2 4" xfId="4228" xr:uid="{00000000-0005-0000-0000-00007A100000}"/>
    <cellStyle name="20% - Accent2 7 3 2 4 2" xfId="4229" xr:uid="{00000000-0005-0000-0000-00007B100000}"/>
    <cellStyle name="20% - Accent2 7 3 2 5" xfId="4230" xr:uid="{00000000-0005-0000-0000-00007C100000}"/>
    <cellStyle name="20% - Accent2 7 3 2 5 2" xfId="4231" xr:uid="{00000000-0005-0000-0000-00007D100000}"/>
    <cellStyle name="20% - Accent2 7 3 2 6" xfId="4232" xr:uid="{00000000-0005-0000-0000-00007E100000}"/>
    <cellStyle name="20% - Accent2 7 3 3" xfId="4233" xr:uid="{00000000-0005-0000-0000-00007F100000}"/>
    <cellStyle name="20% - Accent2 7 3 3 2" xfId="4234" xr:uid="{00000000-0005-0000-0000-000080100000}"/>
    <cellStyle name="20% - Accent2 7 3 3 2 2" xfId="4235" xr:uid="{00000000-0005-0000-0000-000081100000}"/>
    <cellStyle name="20% - Accent2 7 3 3 2 2 2" xfId="4236" xr:uid="{00000000-0005-0000-0000-000082100000}"/>
    <cellStyle name="20% - Accent2 7 3 3 2 2 2 2" xfId="4237" xr:uid="{00000000-0005-0000-0000-000083100000}"/>
    <cellStyle name="20% - Accent2 7 3 3 2 2 3" xfId="4238" xr:uid="{00000000-0005-0000-0000-000084100000}"/>
    <cellStyle name="20% - Accent2 7 3 3 2 3" xfId="4239" xr:uid="{00000000-0005-0000-0000-000085100000}"/>
    <cellStyle name="20% - Accent2 7 3 3 2 3 2" xfId="4240" xr:uid="{00000000-0005-0000-0000-000086100000}"/>
    <cellStyle name="20% - Accent2 7 3 3 2 4" xfId="4241" xr:uid="{00000000-0005-0000-0000-000087100000}"/>
    <cellStyle name="20% - Accent2 7 3 3 3" xfId="4242" xr:uid="{00000000-0005-0000-0000-000088100000}"/>
    <cellStyle name="20% - Accent2 7 3 3 3 2" xfId="4243" xr:uid="{00000000-0005-0000-0000-000089100000}"/>
    <cellStyle name="20% - Accent2 7 3 3 3 2 2" xfId="4244" xr:uid="{00000000-0005-0000-0000-00008A100000}"/>
    <cellStyle name="20% - Accent2 7 3 3 3 3" xfId="4245" xr:uid="{00000000-0005-0000-0000-00008B100000}"/>
    <cellStyle name="20% - Accent2 7 3 3 4" xfId="4246" xr:uid="{00000000-0005-0000-0000-00008C100000}"/>
    <cellStyle name="20% - Accent2 7 3 3 4 2" xfId="4247" xr:uid="{00000000-0005-0000-0000-00008D100000}"/>
    <cellStyle name="20% - Accent2 7 3 3 5" xfId="4248" xr:uid="{00000000-0005-0000-0000-00008E100000}"/>
    <cellStyle name="20% - Accent2 7 3 3 5 2" xfId="4249" xr:uid="{00000000-0005-0000-0000-00008F100000}"/>
    <cellStyle name="20% - Accent2 7 3 3 6" xfId="4250" xr:uid="{00000000-0005-0000-0000-000090100000}"/>
    <cellStyle name="20% - Accent2 7 3 4" xfId="4251" xr:uid="{00000000-0005-0000-0000-000091100000}"/>
    <cellStyle name="20% - Accent2 7 3 4 2" xfId="4252" xr:uid="{00000000-0005-0000-0000-000092100000}"/>
    <cellStyle name="20% - Accent2 7 3 4 2 2" xfId="4253" xr:uid="{00000000-0005-0000-0000-000093100000}"/>
    <cellStyle name="20% - Accent2 7 3 4 2 2 2" xfId="4254" xr:uid="{00000000-0005-0000-0000-000094100000}"/>
    <cellStyle name="20% - Accent2 7 3 4 2 3" xfId="4255" xr:uid="{00000000-0005-0000-0000-000095100000}"/>
    <cellStyle name="20% - Accent2 7 3 4 3" xfId="4256" xr:uid="{00000000-0005-0000-0000-000096100000}"/>
    <cellStyle name="20% - Accent2 7 3 4 3 2" xfId="4257" xr:uid="{00000000-0005-0000-0000-000097100000}"/>
    <cellStyle name="20% - Accent2 7 3 4 4" xfId="4258" xr:uid="{00000000-0005-0000-0000-000098100000}"/>
    <cellStyle name="20% - Accent2 7 3 5" xfId="4259" xr:uid="{00000000-0005-0000-0000-000099100000}"/>
    <cellStyle name="20% - Accent2 7 3 5 2" xfId="4260" xr:uid="{00000000-0005-0000-0000-00009A100000}"/>
    <cellStyle name="20% - Accent2 7 3 5 2 2" xfId="4261" xr:uid="{00000000-0005-0000-0000-00009B100000}"/>
    <cellStyle name="20% - Accent2 7 3 5 3" xfId="4262" xr:uid="{00000000-0005-0000-0000-00009C100000}"/>
    <cellStyle name="20% - Accent2 7 3 6" xfId="4263" xr:uid="{00000000-0005-0000-0000-00009D100000}"/>
    <cellStyle name="20% - Accent2 7 3 6 2" xfId="4264" xr:uid="{00000000-0005-0000-0000-00009E100000}"/>
    <cellStyle name="20% - Accent2 7 3 7" xfId="4265" xr:uid="{00000000-0005-0000-0000-00009F100000}"/>
    <cellStyle name="20% - Accent2 7 3 7 2" xfId="4266" xr:uid="{00000000-0005-0000-0000-0000A0100000}"/>
    <cellStyle name="20% - Accent2 7 3 8" xfId="4267" xr:uid="{00000000-0005-0000-0000-0000A1100000}"/>
    <cellStyle name="20% - Accent2 7 4" xfId="4268" xr:uid="{00000000-0005-0000-0000-0000A2100000}"/>
    <cellStyle name="20% - Accent2 7 4 2" xfId="4269" xr:uid="{00000000-0005-0000-0000-0000A3100000}"/>
    <cellStyle name="20% - Accent2 7 4 2 2" xfId="4270" xr:uid="{00000000-0005-0000-0000-0000A4100000}"/>
    <cellStyle name="20% - Accent2 7 4 2 2 2" xfId="4271" xr:uid="{00000000-0005-0000-0000-0000A5100000}"/>
    <cellStyle name="20% - Accent2 7 4 2 2 2 2" xfId="4272" xr:uid="{00000000-0005-0000-0000-0000A6100000}"/>
    <cellStyle name="20% - Accent2 7 4 2 2 3" xfId="4273" xr:uid="{00000000-0005-0000-0000-0000A7100000}"/>
    <cellStyle name="20% - Accent2 7 4 2 3" xfId="4274" xr:uid="{00000000-0005-0000-0000-0000A8100000}"/>
    <cellStyle name="20% - Accent2 7 4 2 3 2" xfId="4275" xr:uid="{00000000-0005-0000-0000-0000A9100000}"/>
    <cellStyle name="20% - Accent2 7 4 2 4" xfId="4276" xr:uid="{00000000-0005-0000-0000-0000AA100000}"/>
    <cellStyle name="20% - Accent2 7 4 3" xfId="4277" xr:uid="{00000000-0005-0000-0000-0000AB100000}"/>
    <cellStyle name="20% - Accent2 7 4 3 2" xfId="4278" xr:uid="{00000000-0005-0000-0000-0000AC100000}"/>
    <cellStyle name="20% - Accent2 7 4 3 2 2" xfId="4279" xr:uid="{00000000-0005-0000-0000-0000AD100000}"/>
    <cellStyle name="20% - Accent2 7 4 3 3" xfId="4280" xr:uid="{00000000-0005-0000-0000-0000AE100000}"/>
    <cellStyle name="20% - Accent2 7 4 4" xfId="4281" xr:uid="{00000000-0005-0000-0000-0000AF100000}"/>
    <cellStyle name="20% - Accent2 7 4 4 2" xfId="4282" xr:uid="{00000000-0005-0000-0000-0000B0100000}"/>
    <cellStyle name="20% - Accent2 7 4 5" xfId="4283" xr:uid="{00000000-0005-0000-0000-0000B1100000}"/>
    <cellStyle name="20% - Accent2 7 4 5 2" xfId="4284" xr:uid="{00000000-0005-0000-0000-0000B2100000}"/>
    <cellStyle name="20% - Accent2 7 4 6" xfId="4285" xr:uid="{00000000-0005-0000-0000-0000B3100000}"/>
    <cellStyle name="20% - Accent2 7 5" xfId="4286" xr:uid="{00000000-0005-0000-0000-0000B4100000}"/>
    <cellStyle name="20% - Accent2 7 5 2" xfId="4287" xr:uid="{00000000-0005-0000-0000-0000B5100000}"/>
    <cellStyle name="20% - Accent2 7 5 2 2" xfId="4288" xr:uid="{00000000-0005-0000-0000-0000B6100000}"/>
    <cellStyle name="20% - Accent2 7 5 2 2 2" xfId="4289" xr:uid="{00000000-0005-0000-0000-0000B7100000}"/>
    <cellStyle name="20% - Accent2 7 5 2 2 2 2" xfId="4290" xr:uid="{00000000-0005-0000-0000-0000B8100000}"/>
    <cellStyle name="20% - Accent2 7 5 2 2 3" xfId="4291" xr:uid="{00000000-0005-0000-0000-0000B9100000}"/>
    <cellStyle name="20% - Accent2 7 5 2 3" xfId="4292" xr:uid="{00000000-0005-0000-0000-0000BA100000}"/>
    <cellStyle name="20% - Accent2 7 5 2 3 2" xfId="4293" xr:uid="{00000000-0005-0000-0000-0000BB100000}"/>
    <cellStyle name="20% - Accent2 7 5 2 4" xfId="4294" xr:uid="{00000000-0005-0000-0000-0000BC100000}"/>
    <cellStyle name="20% - Accent2 7 5 3" xfId="4295" xr:uid="{00000000-0005-0000-0000-0000BD100000}"/>
    <cellStyle name="20% - Accent2 7 5 3 2" xfId="4296" xr:uid="{00000000-0005-0000-0000-0000BE100000}"/>
    <cellStyle name="20% - Accent2 7 5 3 2 2" xfId="4297" xr:uid="{00000000-0005-0000-0000-0000BF100000}"/>
    <cellStyle name="20% - Accent2 7 5 3 3" xfId="4298" xr:uid="{00000000-0005-0000-0000-0000C0100000}"/>
    <cellStyle name="20% - Accent2 7 5 4" xfId="4299" xr:uid="{00000000-0005-0000-0000-0000C1100000}"/>
    <cellStyle name="20% - Accent2 7 5 4 2" xfId="4300" xr:uid="{00000000-0005-0000-0000-0000C2100000}"/>
    <cellStyle name="20% - Accent2 7 5 5" xfId="4301" xr:uid="{00000000-0005-0000-0000-0000C3100000}"/>
    <cellStyle name="20% - Accent2 7 5 5 2" xfId="4302" xr:uid="{00000000-0005-0000-0000-0000C4100000}"/>
    <cellStyle name="20% - Accent2 7 5 6" xfId="4303" xr:uid="{00000000-0005-0000-0000-0000C5100000}"/>
    <cellStyle name="20% - Accent2 7 6" xfId="4304" xr:uid="{00000000-0005-0000-0000-0000C6100000}"/>
    <cellStyle name="20% - Accent2 7 6 2" xfId="4305" xr:uid="{00000000-0005-0000-0000-0000C7100000}"/>
    <cellStyle name="20% - Accent2 7 6 2 2" xfId="4306" xr:uid="{00000000-0005-0000-0000-0000C8100000}"/>
    <cellStyle name="20% - Accent2 7 6 2 2 2" xfId="4307" xr:uid="{00000000-0005-0000-0000-0000C9100000}"/>
    <cellStyle name="20% - Accent2 7 6 2 2 2 2" xfId="4308" xr:uid="{00000000-0005-0000-0000-0000CA100000}"/>
    <cellStyle name="20% - Accent2 7 6 2 2 3" xfId="4309" xr:uid="{00000000-0005-0000-0000-0000CB100000}"/>
    <cellStyle name="20% - Accent2 7 6 2 3" xfId="4310" xr:uid="{00000000-0005-0000-0000-0000CC100000}"/>
    <cellStyle name="20% - Accent2 7 6 2 3 2" xfId="4311" xr:uid="{00000000-0005-0000-0000-0000CD100000}"/>
    <cellStyle name="20% - Accent2 7 6 2 4" xfId="4312" xr:uid="{00000000-0005-0000-0000-0000CE100000}"/>
    <cellStyle name="20% - Accent2 7 6 3" xfId="4313" xr:uid="{00000000-0005-0000-0000-0000CF100000}"/>
    <cellStyle name="20% - Accent2 7 6 3 2" xfId="4314" xr:uid="{00000000-0005-0000-0000-0000D0100000}"/>
    <cellStyle name="20% - Accent2 7 6 3 2 2" xfId="4315" xr:uid="{00000000-0005-0000-0000-0000D1100000}"/>
    <cellStyle name="20% - Accent2 7 6 3 3" xfId="4316" xr:uid="{00000000-0005-0000-0000-0000D2100000}"/>
    <cellStyle name="20% - Accent2 7 6 4" xfId="4317" xr:uid="{00000000-0005-0000-0000-0000D3100000}"/>
    <cellStyle name="20% - Accent2 7 6 4 2" xfId="4318" xr:uid="{00000000-0005-0000-0000-0000D4100000}"/>
    <cellStyle name="20% - Accent2 7 6 5" xfId="4319" xr:uid="{00000000-0005-0000-0000-0000D5100000}"/>
    <cellStyle name="20% - Accent2 7 6 5 2" xfId="4320" xr:uid="{00000000-0005-0000-0000-0000D6100000}"/>
    <cellStyle name="20% - Accent2 7 6 6" xfId="4321" xr:uid="{00000000-0005-0000-0000-0000D7100000}"/>
    <cellStyle name="20% - Accent2 7 7" xfId="4322" xr:uid="{00000000-0005-0000-0000-0000D8100000}"/>
    <cellStyle name="20% - Accent2 7 7 2" xfId="4323" xr:uid="{00000000-0005-0000-0000-0000D9100000}"/>
    <cellStyle name="20% - Accent2 7 7 2 2" xfId="4324" xr:uid="{00000000-0005-0000-0000-0000DA100000}"/>
    <cellStyle name="20% - Accent2 7 7 2 2 2" xfId="4325" xr:uid="{00000000-0005-0000-0000-0000DB100000}"/>
    <cellStyle name="20% - Accent2 7 7 2 3" xfId="4326" xr:uid="{00000000-0005-0000-0000-0000DC100000}"/>
    <cellStyle name="20% - Accent2 7 7 3" xfId="4327" xr:uid="{00000000-0005-0000-0000-0000DD100000}"/>
    <cellStyle name="20% - Accent2 7 7 3 2" xfId="4328" xr:uid="{00000000-0005-0000-0000-0000DE100000}"/>
    <cellStyle name="20% - Accent2 7 7 4" xfId="4329" xr:uid="{00000000-0005-0000-0000-0000DF100000}"/>
    <cellStyle name="20% - Accent2 7 8" xfId="4330" xr:uid="{00000000-0005-0000-0000-0000E0100000}"/>
    <cellStyle name="20% - Accent2 7 8 2" xfId="4331" xr:uid="{00000000-0005-0000-0000-0000E1100000}"/>
    <cellStyle name="20% - Accent2 7 8 2 2" xfId="4332" xr:uid="{00000000-0005-0000-0000-0000E2100000}"/>
    <cellStyle name="20% - Accent2 7 8 3" xfId="4333" xr:uid="{00000000-0005-0000-0000-0000E3100000}"/>
    <cellStyle name="20% - Accent2 7 9" xfId="4334" xr:uid="{00000000-0005-0000-0000-0000E4100000}"/>
    <cellStyle name="20% - Accent2 7 9 2" xfId="4335" xr:uid="{00000000-0005-0000-0000-0000E5100000}"/>
    <cellStyle name="20% - Accent2 8" xfId="4336" xr:uid="{00000000-0005-0000-0000-0000E6100000}"/>
    <cellStyle name="20% - Accent2 8 2" xfId="4337" xr:uid="{00000000-0005-0000-0000-0000E7100000}"/>
    <cellStyle name="20% - Accent2 8 2 2" xfId="4338" xr:uid="{00000000-0005-0000-0000-0000E8100000}"/>
    <cellStyle name="20% - Accent2 8 2 2 2" xfId="4339" xr:uid="{00000000-0005-0000-0000-0000E9100000}"/>
    <cellStyle name="20% - Accent2 8 2 2 2 2" xfId="4340" xr:uid="{00000000-0005-0000-0000-0000EA100000}"/>
    <cellStyle name="20% - Accent2 8 2 2 2 2 2" xfId="4341" xr:uid="{00000000-0005-0000-0000-0000EB100000}"/>
    <cellStyle name="20% - Accent2 8 2 2 2 3" xfId="4342" xr:uid="{00000000-0005-0000-0000-0000EC100000}"/>
    <cellStyle name="20% - Accent2 8 2 2 3" xfId="4343" xr:uid="{00000000-0005-0000-0000-0000ED100000}"/>
    <cellStyle name="20% - Accent2 8 2 2 3 2" xfId="4344" xr:uid="{00000000-0005-0000-0000-0000EE100000}"/>
    <cellStyle name="20% - Accent2 8 2 2 4" xfId="4345" xr:uid="{00000000-0005-0000-0000-0000EF100000}"/>
    <cellStyle name="20% - Accent2 8 2 3" xfId="4346" xr:uid="{00000000-0005-0000-0000-0000F0100000}"/>
    <cellStyle name="20% - Accent2 8 2 3 2" xfId="4347" xr:uid="{00000000-0005-0000-0000-0000F1100000}"/>
    <cellStyle name="20% - Accent2 8 2 3 2 2" xfId="4348" xr:uid="{00000000-0005-0000-0000-0000F2100000}"/>
    <cellStyle name="20% - Accent2 8 2 3 3" xfId="4349" xr:uid="{00000000-0005-0000-0000-0000F3100000}"/>
    <cellStyle name="20% - Accent2 8 2 4" xfId="4350" xr:uid="{00000000-0005-0000-0000-0000F4100000}"/>
    <cellStyle name="20% - Accent2 8 2 4 2" xfId="4351" xr:uid="{00000000-0005-0000-0000-0000F5100000}"/>
    <cellStyle name="20% - Accent2 8 2 5" xfId="4352" xr:uid="{00000000-0005-0000-0000-0000F6100000}"/>
    <cellStyle name="20% - Accent2 8 2 5 2" xfId="4353" xr:uid="{00000000-0005-0000-0000-0000F7100000}"/>
    <cellStyle name="20% - Accent2 8 2 6" xfId="4354" xr:uid="{00000000-0005-0000-0000-0000F8100000}"/>
    <cellStyle name="20% - Accent2 8 3" xfId="4355" xr:uid="{00000000-0005-0000-0000-0000F9100000}"/>
    <cellStyle name="20% - Accent2 8 3 2" xfId="4356" xr:uid="{00000000-0005-0000-0000-0000FA100000}"/>
    <cellStyle name="20% - Accent2 8 3 2 2" xfId="4357" xr:uid="{00000000-0005-0000-0000-0000FB100000}"/>
    <cellStyle name="20% - Accent2 8 3 2 2 2" xfId="4358" xr:uid="{00000000-0005-0000-0000-0000FC100000}"/>
    <cellStyle name="20% - Accent2 8 3 2 2 2 2" xfId="4359" xr:uid="{00000000-0005-0000-0000-0000FD100000}"/>
    <cellStyle name="20% - Accent2 8 3 2 2 3" xfId="4360" xr:uid="{00000000-0005-0000-0000-0000FE100000}"/>
    <cellStyle name="20% - Accent2 8 3 2 3" xfId="4361" xr:uid="{00000000-0005-0000-0000-0000FF100000}"/>
    <cellStyle name="20% - Accent2 8 3 2 3 2" xfId="4362" xr:uid="{00000000-0005-0000-0000-000000110000}"/>
    <cellStyle name="20% - Accent2 8 3 2 4" xfId="4363" xr:uid="{00000000-0005-0000-0000-000001110000}"/>
    <cellStyle name="20% - Accent2 8 3 3" xfId="4364" xr:uid="{00000000-0005-0000-0000-000002110000}"/>
    <cellStyle name="20% - Accent2 8 3 3 2" xfId="4365" xr:uid="{00000000-0005-0000-0000-000003110000}"/>
    <cellStyle name="20% - Accent2 8 3 3 2 2" xfId="4366" xr:uid="{00000000-0005-0000-0000-000004110000}"/>
    <cellStyle name="20% - Accent2 8 3 3 3" xfId="4367" xr:uid="{00000000-0005-0000-0000-000005110000}"/>
    <cellStyle name="20% - Accent2 8 3 4" xfId="4368" xr:uid="{00000000-0005-0000-0000-000006110000}"/>
    <cellStyle name="20% - Accent2 8 3 4 2" xfId="4369" xr:uid="{00000000-0005-0000-0000-000007110000}"/>
    <cellStyle name="20% - Accent2 8 3 5" xfId="4370" xr:uid="{00000000-0005-0000-0000-000008110000}"/>
    <cellStyle name="20% - Accent2 8 3 5 2" xfId="4371" xr:uid="{00000000-0005-0000-0000-000009110000}"/>
    <cellStyle name="20% - Accent2 8 3 6" xfId="4372" xr:uid="{00000000-0005-0000-0000-00000A110000}"/>
    <cellStyle name="20% - Accent2 8 4" xfId="4373" xr:uid="{00000000-0005-0000-0000-00000B110000}"/>
    <cellStyle name="20% - Accent2 8 4 2" xfId="4374" xr:uid="{00000000-0005-0000-0000-00000C110000}"/>
    <cellStyle name="20% - Accent2 8 4 2 2" xfId="4375" xr:uid="{00000000-0005-0000-0000-00000D110000}"/>
    <cellStyle name="20% - Accent2 8 4 2 2 2" xfId="4376" xr:uid="{00000000-0005-0000-0000-00000E110000}"/>
    <cellStyle name="20% - Accent2 8 4 2 3" xfId="4377" xr:uid="{00000000-0005-0000-0000-00000F110000}"/>
    <cellStyle name="20% - Accent2 8 4 3" xfId="4378" xr:uid="{00000000-0005-0000-0000-000010110000}"/>
    <cellStyle name="20% - Accent2 8 4 3 2" xfId="4379" xr:uid="{00000000-0005-0000-0000-000011110000}"/>
    <cellStyle name="20% - Accent2 8 4 4" xfId="4380" xr:uid="{00000000-0005-0000-0000-000012110000}"/>
    <cellStyle name="20% - Accent2 8 5" xfId="4381" xr:uid="{00000000-0005-0000-0000-000013110000}"/>
    <cellStyle name="20% - Accent2 8 5 2" xfId="4382" xr:uid="{00000000-0005-0000-0000-000014110000}"/>
    <cellStyle name="20% - Accent2 8 5 2 2" xfId="4383" xr:uid="{00000000-0005-0000-0000-000015110000}"/>
    <cellStyle name="20% - Accent2 8 5 3" xfId="4384" xr:uid="{00000000-0005-0000-0000-000016110000}"/>
    <cellStyle name="20% - Accent2 8 6" xfId="4385" xr:uid="{00000000-0005-0000-0000-000017110000}"/>
    <cellStyle name="20% - Accent2 8 6 2" xfId="4386" xr:uid="{00000000-0005-0000-0000-000018110000}"/>
    <cellStyle name="20% - Accent2 8 7" xfId="4387" xr:uid="{00000000-0005-0000-0000-000019110000}"/>
    <cellStyle name="20% - Accent2 8 7 2" xfId="4388" xr:uid="{00000000-0005-0000-0000-00001A110000}"/>
    <cellStyle name="20% - Accent2 8 8" xfId="4389" xr:uid="{00000000-0005-0000-0000-00001B110000}"/>
    <cellStyle name="20% - Accent2 9" xfId="4390" xr:uid="{00000000-0005-0000-0000-00001C110000}"/>
    <cellStyle name="20% - Accent2 9 2" xfId="4391" xr:uid="{00000000-0005-0000-0000-00001D110000}"/>
    <cellStyle name="20% - Accent2 9 2 2" xfId="4392" xr:uid="{00000000-0005-0000-0000-00001E110000}"/>
    <cellStyle name="20% - Accent2 9 2 2 2" xfId="4393" xr:uid="{00000000-0005-0000-0000-00001F110000}"/>
    <cellStyle name="20% - Accent2 9 2 2 2 2" xfId="4394" xr:uid="{00000000-0005-0000-0000-000020110000}"/>
    <cellStyle name="20% - Accent2 9 2 2 2 2 2" xfId="4395" xr:uid="{00000000-0005-0000-0000-000021110000}"/>
    <cellStyle name="20% - Accent2 9 2 2 2 3" xfId="4396" xr:uid="{00000000-0005-0000-0000-000022110000}"/>
    <cellStyle name="20% - Accent2 9 2 2 3" xfId="4397" xr:uid="{00000000-0005-0000-0000-000023110000}"/>
    <cellStyle name="20% - Accent2 9 2 2 3 2" xfId="4398" xr:uid="{00000000-0005-0000-0000-000024110000}"/>
    <cellStyle name="20% - Accent2 9 2 2 4" xfId="4399" xr:uid="{00000000-0005-0000-0000-000025110000}"/>
    <cellStyle name="20% - Accent2 9 2 3" xfId="4400" xr:uid="{00000000-0005-0000-0000-000026110000}"/>
    <cellStyle name="20% - Accent2 9 2 3 2" xfId="4401" xr:uid="{00000000-0005-0000-0000-000027110000}"/>
    <cellStyle name="20% - Accent2 9 2 3 2 2" xfId="4402" xr:uid="{00000000-0005-0000-0000-000028110000}"/>
    <cellStyle name="20% - Accent2 9 2 3 3" xfId="4403" xr:uid="{00000000-0005-0000-0000-000029110000}"/>
    <cellStyle name="20% - Accent2 9 2 4" xfId="4404" xr:uid="{00000000-0005-0000-0000-00002A110000}"/>
    <cellStyle name="20% - Accent2 9 2 4 2" xfId="4405" xr:uid="{00000000-0005-0000-0000-00002B110000}"/>
    <cellStyle name="20% - Accent2 9 2 5" xfId="4406" xr:uid="{00000000-0005-0000-0000-00002C110000}"/>
    <cellStyle name="20% - Accent2 9 2 5 2" xfId="4407" xr:uid="{00000000-0005-0000-0000-00002D110000}"/>
    <cellStyle name="20% - Accent2 9 2 6" xfId="4408" xr:uid="{00000000-0005-0000-0000-00002E110000}"/>
    <cellStyle name="20% - Accent2 9 3" xfId="4409" xr:uid="{00000000-0005-0000-0000-00002F110000}"/>
    <cellStyle name="20% - Accent2 9 3 2" xfId="4410" xr:uid="{00000000-0005-0000-0000-000030110000}"/>
    <cellStyle name="20% - Accent2 9 3 2 2" xfId="4411" xr:uid="{00000000-0005-0000-0000-000031110000}"/>
    <cellStyle name="20% - Accent2 9 3 2 2 2" xfId="4412" xr:uid="{00000000-0005-0000-0000-000032110000}"/>
    <cellStyle name="20% - Accent2 9 3 2 2 2 2" xfId="4413" xr:uid="{00000000-0005-0000-0000-000033110000}"/>
    <cellStyle name="20% - Accent2 9 3 2 2 3" xfId="4414" xr:uid="{00000000-0005-0000-0000-000034110000}"/>
    <cellStyle name="20% - Accent2 9 3 2 3" xfId="4415" xr:uid="{00000000-0005-0000-0000-000035110000}"/>
    <cellStyle name="20% - Accent2 9 3 2 3 2" xfId="4416" xr:uid="{00000000-0005-0000-0000-000036110000}"/>
    <cellStyle name="20% - Accent2 9 3 2 4" xfId="4417" xr:uid="{00000000-0005-0000-0000-000037110000}"/>
    <cellStyle name="20% - Accent2 9 3 3" xfId="4418" xr:uid="{00000000-0005-0000-0000-000038110000}"/>
    <cellStyle name="20% - Accent2 9 3 3 2" xfId="4419" xr:uid="{00000000-0005-0000-0000-000039110000}"/>
    <cellStyle name="20% - Accent2 9 3 3 2 2" xfId="4420" xr:uid="{00000000-0005-0000-0000-00003A110000}"/>
    <cellStyle name="20% - Accent2 9 3 3 3" xfId="4421" xr:uid="{00000000-0005-0000-0000-00003B110000}"/>
    <cellStyle name="20% - Accent2 9 3 4" xfId="4422" xr:uid="{00000000-0005-0000-0000-00003C110000}"/>
    <cellStyle name="20% - Accent2 9 3 4 2" xfId="4423" xr:uid="{00000000-0005-0000-0000-00003D110000}"/>
    <cellStyle name="20% - Accent2 9 3 5" xfId="4424" xr:uid="{00000000-0005-0000-0000-00003E110000}"/>
    <cellStyle name="20% - Accent2 9 3 5 2" xfId="4425" xr:uid="{00000000-0005-0000-0000-00003F110000}"/>
    <cellStyle name="20% - Accent2 9 3 6" xfId="4426" xr:uid="{00000000-0005-0000-0000-000040110000}"/>
    <cellStyle name="20% - Accent2 9 4" xfId="4427" xr:uid="{00000000-0005-0000-0000-000041110000}"/>
    <cellStyle name="20% - Accent2 9 4 2" xfId="4428" xr:uid="{00000000-0005-0000-0000-000042110000}"/>
    <cellStyle name="20% - Accent2 9 4 2 2" xfId="4429" xr:uid="{00000000-0005-0000-0000-000043110000}"/>
    <cellStyle name="20% - Accent2 9 4 2 2 2" xfId="4430" xr:uid="{00000000-0005-0000-0000-000044110000}"/>
    <cellStyle name="20% - Accent2 9 4 2 3" xfId="4431" xr:uid="{00000000-0005-0000-0000-000045110000}"/>
    <cellStyle name="20% - Accent2 9 4 3" xfId="4432" xr:uid="{00000000-0005-0000-0000-000046110000}"/>
    <cellStyle name="20% - Accent2 9 4 3 2" xfId="4433" xr:uid="{00000000-0005-0000-0000-000047110000}"/>
    <cellStyle name="20% - Accent2 9 4 4" xfId="4434" xr:uid="{00000000-0005-0000-0000-000048110000}"/>
    <cellStyle name="20% - Accent2 9 5" xfId="4435" xr:uid="{00000000-0005-0000-0000-000049110000}"/>
    <cellStyle name="20% - Accent2 9 5 2" xfId="4436" xr:uid="{00000000-0005-0000-0000-00004A110000}"/>
    <cellStyle name="20% - Accent2 9 5 2 2" xfId="4437" xr:uid="{00000000-0005-0000-0000-00004B110000}"/>
    <cellStyle name="20% - Accent2 9 5 3" xfId="4438" xr:uid="{00000000-0005-0000-0000-00004C110000}"/>
    <cellStyle name="20% - Accent2 9 6" xfId="4439" xr:uid="{00000000-0005-0000-0000-00004D110000}"/>
    <cellStyle name="20% - Accent2 9 6 2" xfId="4440" xr:uid="{00000000-0005-0000-0000-00004E110000}"/>
    <cellStyle name="20% - Accent2 9 7" xfId="4441" xr:uid="{00000000-0005-0000-0000-00004F110000}"/>
    <cellStyle name="20% - Accent2 9 7 2" xfId="4442" xr:uid="{00000000-0005-0000-0000-000050110000}"/>
    <cellStyle name="20% - Accent2 9 8" xfId="4443" xr:uid="{00000000-0005-0000-0000-000051110000}"/>
    <cellStyle name="20% - Accent3 10" xfId="4444" xr:uid="{00000000-0005-0000-0000-000052110000}"/>
    <cellStyle name="20% - Accent3 10 2" xfId="4445" xr:uid="{00000000-0005-0000-0000-000053110000}"/>
    <cellStyle name="20% - Accent3 10 2 2" xfId="4446" xr:uid="{00000000-0005-0000-0000-000054110000}"/>
    <cellStyle name="20% - Accent3 10 2 2 2" xfId="4447" xr:uid="{00000000-0005-0000-0000-000055110000}"/>
    <cellStyle name="20% - Accent3 10 2 2 2 2" xfId="4448" xr:uid="{00000000-0005-0000-0000-000056110000}"/>
    <cellStyle name="20% - Accent3 10 2 2 3" xfId="4449" xr:uid="{00000000-0005-0000-0000-000057110000}"/>
    <cellStyle name="20% - Accent3 10 2 3" xfId="4450" xr:uid="{00000000-0005-0000-0000-000058110000}"/>
    <cellStyle name="20% - Accent3 10 2 3 2" xfId="4451" xr:uid="{00000000-0005-0000-0000-000059110000}"/>
    <cellStyle name="20% - Accent3 10 2 4" xfId="4452" xr:uid="{00000000-0005-0000-0000-00005A110000}"/>
    <cellStyle name="20% - Accent3 10 3" xfId="4453" xr:uid="{00000000-0005-0000-0000-00005B110000}"/>
    <cellStyle name="20% - Accent3 10 3 2" xfId="4454" xr:uid="{00000000-0005-0000-0000-00005C110000}"/>
    <cellStyle name="20% - Accent3 10 3 2 2" xfId="4455" xr:uid="{00000000-0005-0000-0000-00005D110000}"/>
    <cellStyle name="20% - Accent3 10 3 3" xfId="4456" xr:uid="{00000000-0005-0000-0000-00005E110000}"/>
    <cellStyle name="20% - Accent3 10 4" xfId="4457" xr:uid="{00000000-0005-0000-0000-00005F110000}"/>
    <cellStyle name="20% - Accent3 10 4 2" xfId="4458" xr:uid="{00000000-0005-0000-0000-000060110000}"/>
    <cellStyle name="20% - Accent3 10 5" xfId="4459" xr:uid="{00000000-0005-0000-0000-000061110000}"/>
    <cellStyle name="20% - Accent3 10 5 2" xfId="4460" xr:uid="{00000000-0005-0000-0000-000062110000}"/>
    <cellStyle name="20% - Accent3 10 6" xfId="4461" xr:uid="{00000000-0005-0000-0000-000063110000}"/>
    <cellStyle name="20% - Accent3 11" xfId="4462" xr:uid="{00000000-0005-0000-0000-000064110000}"/>
    <cellStyle name="20% - Accent3 11 2" xfId="4463" xr:uid="{00000000-0005-0000-0000-000065110000}"/>
    <cellStyle name="20% - Accent3 11 2 2" xfId="4464" xr:uid="{00000000-0005-0000-0000-000066110000}"/>
    <cellStyle name="20% - Accent3 11 2 2 2" xfId="4465" xr:uid="{00000000-0005-0000-0000-000067110000}"/>
    <cellStyle name="20% - Accent3 11 2 2 2 2" xfId="4466" xr:uid="{00000000-0005-0000-0000-000068110000}"/>
    <cellStyle name="20% - Accent3 11 2 2 3" xfId="4467" xr:uid="{00000000-0005-0000-0000-000069110000}"/>
    <cellStyle name="20% - Accent3 11 2 3" xfId="4468" xr:uid="{00000000-0005-0000-0000-00006A110000}"/>
    <cellStyle name="20% - Accent3 11 2 3 2" xfId="4469" xr:uid="{00000000-0005-0000-0000-00006B110000}"/>
    <cellStyle name="20% - Accent3 11 2 4" xfId="4470" xr:uid="{00000000-0005-0000-0000-00006C110000}"/>
    <cellStyle name="20% - Accent3 11 3" xfId="4471" xr:uid="{00000000-0005-0000-0000-00006D110000}"/>
    <cellStyle name="20% - Accent3 11 3 2" xfId="4472" xr:uid="{00000000-0005-0000-0000-00006E110000}"/>
    <cellStyle name="20% - Accent3 11 3 2 2" xfId="4473" xr:uid="{00000000-0005-0000-0000-00006F110000}"/>
    <cellStyle name="20% - Accent3 11 3 3" xfId="4474" xr:uid="{00000000-0005-0000-0000-000070110000}"/>
    <cellStyle name="20% - Accent3 11 4" xfId="4475" xr:uid="{00000000-0005-0000-0000-000071110000}"/>
    <cellStyle name="20% - Accent3 11 4 2" xfId="4476" xr:uid="{00000000-0005-0000-0000-000072110000}"/>
    <cellStyle name="20% - Accent3 11 5" xfId="4477" xr:uid="{00000000-0005-0000-0000-000073110000}"/>
    <cellStyle name="20% - Accent3 11 5 2" xfId="4478" xr:uid="{00000000-0005-0000-0000-000074110000}"/>
    <cellStyle name="20% - Accent3 11 6" xfId="4479" xr:uid="{00000000-0005-0000-0000-000075110000}"/>
    <cellStyle name="20% - Accent3 12" xfId="4480" xr:uid="{00000000-0005-0000-0000-000076110000}"/>
    <cellStyle name="20% - Accent3 12 2" xfId="4481" xr:uid="{00000000-0005-0000-0000-000077110000}"/>
    <cellStyle name="20% - Accent3 12 2 2" xfId="4482" xr:uid="{00000000-0005-0000-0000-000078110000}"/>
    <cellStyle name="20% - Accent3 12 2 2 2" xfId="4483" xr:uid="{00000000-0005-0000-0000-000079110000}"/>
    <cellStyle name="20% - Accent3 12 2 2 2 2" xfId="4484" xr:uid="{00000000-0005-0000-0000-00007A110000}"/>
    <cellStyle name="20% - Accent3 12 2 2 3" xfId="4485" xr:uid="{00000000-0005-0000-0000-00007B110000}"/>
    <cellStyle name="20% - Accent3 12 2 3" xfId="4486" xr:uid="{00000000-0005-0000-0000-00007C110000}"/>
    <cellStyle name="20% - Accent3 12 2 3 2" xfId="4487" xr:uid="{00000000-0005-0000-0000-00007D110000}"/>
    <cellStyle name="20% - Accent3 12 2 4" xfId="4488" xr:uid="{00000000-0005-0000-0000-00007E110000}"/>
    <cellStyle name="20% - Accent3 12 3" xfId="4489" xr:uid="{00000000-0005-0000-0000-00007F110000}"/>
    <cellStyle name="20% - Accent3 12 3 2" xfId="4490" xr:uid="{00000000-0005-0000-0000-000080110000}"/>
    <cellStyle name="20% - Accent3 12 3 2 2" xfId="4491" xr:uid="{00000000-0005-0000-0000-000081110000}"/>
    <cellStyle name="20% - Accent3 12 3 3" xfId="4492" xr:uid="{00000000-0005-0000-0000-000082110000}"/>
    <cellStyle name="20% - Accent3 12 4" xfId="4493" xr:uid="{00000000-0005-0000-0000-000083110000}"/>
    <cellStyle name="20% - Accent3 12 4 2" xfId="4494" xr:uid="{00000000-0005-0000-0000-000084110000}"/>
    <cellStyle name="20% - Accent3 12 5" xfId="4495" xr:uid="{00000000-0005-0000-0000-000085110000}"/>
    <cellStyle name="20% - Accent3 12 5 2" xfId="4496" xr:uid="{00000000-0005-0000-0000-000086110000}"/>
    <cellStyle name="20% - Accent3 12 6" xfId="4497" xr:uid="{00000000-0005-0000-0000-000087110000}"/>
    <cellStyle name="20% - Accent3 13" xfId="4498" xr:uid="{00000000-0005-0000-0000-000088110000}"/>
    <cellStyle name="20% - Accent3 13 2" xfId="4499" xr:uid="{00000000-0005-0000-0000-000089110000}"/>
    <cellStyle name="20% - Accent3 13 2 2" xfId="4500" xr:uid="{00000000-0005-0000-0000-00008A110000}"/>
    <cellStyle name="20% - Accent3 13 2 2 2" xfId="4501" xr:uid="{00000000-0005-0000-0000-00008B110000}"/>
    <cellStyle name="20% - Accent3 13 2 2 2 2" xfId="4502" xr:uid="{00000000-0005-0000-0000-00008C110000}"/>
    <cellStyle name="20% - Accent3 13 2 2 3" xfId="4503" xr:uid="{00000000-0005-0000-0000-00008D110000}"/>
    <cellStyle name="20% - Accent3 13 2 3" xfId="4504" xr:uid="{00000000-0005-0000-0000-00008E110000}"/>
    <cellStyle name="20% - Accent3 13 2 3 2" xfId="4505" xr:uid="{00000000-0005-0000-0000-00008F110000}"/>
    <cellStyle name="20% - Accent3 13 2 4" xfId="4506" xr:uid="{00000000-0005-0000-0000-000090110000}"/>
    <cellStyle name="20% - Accent3 13 3" xfId="4507" xr:uid="{00000000-0005-0000-0000-000091110000}"/>
    <cellStyle name="20% - Accent3 13 3 2" xfId="4508" xr:uid="{00000000-0005-0000-0000-000092110000}"/>
    <cellStyle name="20% - Accent3 13 3 2 2" xfId="4509" xr:uid="{00000000-0005-0000-0000-000093110000}"/>
    <cellStyle name="20% - Accent3 13 3 3" xfId="4510" xr:uid="{00000000-0005-0000-0000-000094110000}"/>
    <cellStyle name="20% - Accent3 13 4" xfId="4511" xr:uid="{00000000-0005-0000-0000-000095110000}"/>
    <cellStyle name="20% - Accent3 13 4 2" xfId="4512" xr:uid="{00000000-0005-0000-0000-000096110000}"/>
    <cellStyle name="20% - Accent3 13 5" xfId="4513" xr:uid="{00000000-0005-0000-0000-000097110000}"/>
    <cellStyle name="20% - Accent3 13 5 2" xfId="4514" xr:uid="{00000000-0005-0000-0000-000098110000}"/>
    <cellStyle name="20% - Accent3 13 6" xfId="4515" xr:uid="{00000000-0005-0000-0000-000099110000}"/>
    <cellStyle name="20% - Accent3 14" xfId="4516" xr:uid="{00000000-0005-0000-0000-00009A110000}"/>
    <cellStyle name="20% - Accent3 14 2" xfId="4517" xr:uid="{00000000-0005-0000-0000-00009B110000}"/>
    <cellStyle name="20% - Accent3 14 2 2" xfId="4518" xr:uid="{00000000-0005-0000-0000-00009C110000}"/>
    <cellStyle name="20% - Accent3 14 2 2 2" xfId="4519" xr:uid="{00000000-0005-0000-0000-00009D110000}"/>
    <cellStyle name="20% - Accent3 14 2 3" xfId="4520" xr:uid="{00000000-0005-0000-0000-00009E110000}"/>
    <cellStyle name="20% - Accent3 14 3" xfId="4521" xr:uid="{00000000-0005-0000-0000-00009F110000}"/>
    <cellStyle name="20% - Accent3 14 3 2" xfId="4522" xr:uid="{00000000-0005-0000-0000-0000A0110000}"/>
    <cellStyle name="20% - Accent3 14 4" xfId="4523" xr:uid="{00000000-0005-0000-0000-0000A1110000}"/>
    <cellStyle name="20% - Accent3 15" xfId="4524" xr:uid="{00000000-0005-0000-0000-0000A2110000}"/>
    <cellStyle name="20% - Accent3 15 2" xfId="4525" xr:uid="{00000000-0005-0000-0000-0000A3110000}"/>
    <cellStyle name="20% - Accent3 15 2 2" xfId="4526" xr:uid="{00000000-0005-0000-0000-0000A4110000}"/>
    <cellStyle name="20% - Accent3 15 3" xfId="4527" xr:uid="{00000000-0005-0000-0000-0000A5110000}"/>
    <cellStyle name="20% - Accent3 16" xfId="4528" xr:uid="{00000000-0005-0000-0000-0000A6110000}"/>
    <cellStyle name="20% - Accent3 16 2" xfId="4529" xr:uid="{00000000-0005-0000-0000-0000A7110000}"/>
    <cellStyle name="20% - Accent3 17" xfId="4530" xr:uid="{00000000-0005-0000-0000-0000A8110000}"/>
    <cellStyle name="20% - Accent3 17 2" xfId="4531" xr:uid="{00000000-0005-0000-0000-0000A9110000}"/>
    <cellStyle name="20% - Accent3 18" xfId="4532" xr:uid="{00000000-0005-0000-0000-0000AA110000}"/>
    <cellStyle name="20% - Accent3 2" xfId="4533" xr:uid="{00000000-0005-0000-0000-0000AB110000}"/>
    <cellStyle name="20% - Accent3 2 2" xfId="4534" xr:uid="{00000000-0005-0000-0000-0000AC110000}"/>
    <cellStyle name="20% - Accent3 3" xfId="4535" xr:uid="{00000000-0005-0000-0000-0000AD110000}"/>
    <cellStyle name="20% - Accent3 3 10" xfId="4536" xr:uid="{00000000-0005-0000-0000-0000AE110000}"/>
    <cellStyle name="20% - Accent3 3 10 2" xfId="4537" xr:uid="{00000000-0005-0000-0000-0000AF110000}"/>
    <cellStyle name="20% - Accent3 3 10 2 2" xfId="4538" xr:uid="{00000000-0005-0000-0000-0000B0110000}"/>
    <cellStyle name="20% - Accent3 3 10 2 2 2" xfId="4539" xr:uid="{00000000-0005-0000-0000-0000B1110000}"/>
    <cellStyle name="20% - Accent3 3 10 2 2 2 2" xfId="4540" xr:uid="{00000000-0005-0000-0000-0000B2110000}"/>
    <cellStyle name="20% - Accent3 3 10 2 2 3" xfId="4541" xr:uid="{00000000-0005-0000-0000-0000B3110000}"/>
    <cellStyle name="20% - Accent3 3 10 2 3" xfId="4542" xr:uid="{00000000-0005-0000-0000-0000B4110000}"/>
    <cellStyle name="20% - Accent3 3 10 2 3 2" xfId="4543" xr:uid="{00000000-0005-0000-0000-0000B5110000}"/>
    <cellStyle name="20% - Accent3 3 10 2 4" xfId="4544" xr:uid="{00000000-0005-0000-0000-0000B6110000}"/>
    <cellStyle name="20% - Accent3 3 10 3" xfId="4545" xr:uid="{00000000-0005-0000-0000-0000B7110000}"/>
    <cellStyle name="20% - Accent3 3 10 3 2" xfId="4546" xr:uid="{00000000-0005-0000-0000-0000B8110000}"/>
    <cellStyle name="20% - Accent3 3 10 3 2 2" xfId="4547" xr:uid="{00000000-0005-0000-0000-0000B9110000}"/>
    <cellStyle name="20% - Accent3 3 10 3 3" xfId="4548" xr:uid="{00000000-0005-0000-0000-0000BA110000}"/>
    <cellStyle name="20% - Accent3 3 10 4" xfId="4549" xr:uid="{00000000-0005-0000-0000-0000BB110000}"/>
    <cellStyle name="20% - Accent3 3 10 4 2" xfId="4550" xr:uid="{00000000-0005-0000-0000-0000BC110000}"/>
    <cellStyle name="20% - Accent3 3 10 5" xfId="4551" xr:uid="{00000000-0005-0000-0000-0000BD110000}"/>
    <cellStyle name="20% - Accent3 3 10 5 2" xfId="4552" xr:uid="{00000000-0005-0000-0000-0000BE110000}"/>
    <cellStyle name="20% - Accent3 3 10 6" xfId="4553" xr:uid="{00000000-0005-0000-0000-0000BF110000}"/>
    <cellStyle name="20% - Accent3 3 11" xfId="4554" xr:uid="{00000000-0005-0000-0000-0000C0110000}"/>
    <cellStyle name="20% - Accent3 3 11 2" xfId="4555" xr:uid="{00000000-0005-0000-0000-0000C1110000}"/>
    <cellStyle name="20% - Accent3 3 11 2 2" xfId="4556" xr:uid="{00000000-0005-0000-0000-0000C2110000}"/>
    <cellStyle name="20% - Accent3 3 11 2 2 2" xfId="4557" xr:uid="{00000000-0005-0000-0000-0000C3110000}"/>
    <cellStyle name="20% - Accent3 3 11 2 2 2 2" xfId="4558" xr:uid="{00000000-0005-0000-0000-0000C4110000}"/>
    <cellStyle name="20% - Accent3 3 11 2 2 3" xfId="4559" xr:uid="{00000000-0005-0000-0000-0000C5110000}"/>
    <cellStyle name="20% - Accent3 3 11 2 3" xfId="4560" xr:uid="{00000000-0005-0000-0000-0000C6110000}"/>
    <cellStyle name="20% - Accent3 3 11 2 3 2" xfId="4561" xr:uid="{00000000-0005-0000-0000-0000C7110000}"/>
    <cellStyle name="20% - Accent3 3 11 2 4" xfId="4562" xr:uid="{00000000-0005-0000-0000-0000C8110000}"/>
    <cellStyle name="20% - Accent3 3 11 3" xfId="4563" xr:uid="{00000000-0005-0000-0000-0000C9110000}"/>
    <cellStyle name="20% - Accent3 3 11 3 2" xfId="4564" xr:uid="{00000000-0005-0000-0000-0000CA110000}"/>
    <cellStyle name="20% - Accent3 3 11 3 2 2" xfId="4565" xr:uid="{00000000-0005-0000-0000-0000CB110000}"/>
    <cellStyle name="20% - Accent3 3 11 3 3" xfId="4566" xr:uid="{00000000-0005-0000-0000-0000CC110000}"/>
    <cellStyle name="20% - Accent3 3 11 4" xfId="4567" xr:uid="{00000000-0005-0000-0000-0000CD110000}"/>
    <cellStyle name="20% - Accent3 3 11 4 2" xfId="4568" xr:uid="{00000000-0005-0000-0000-0000CE110000}"/>
    <cellStyle name="20% - Accent3 3 11 5" xfId="4569" xr:uid="{00000000-0005-0000-0000-0000CF110000}"/>
    <cellStyle name="20% - Accent3 3 11 5 2" xfId="4570" xr:uid="{00000000-0005-0000-0000-0000D0110000}"/>
    <cellStyle name="20% - Accent3 3 11 6" xfId="4571" xr:uid="{00000000-0005-0000-0000-0000D1110000}"/>
    <cellStyle name="20% - Accent3 3 12" xfId="4572" xr:uid="{00000000-0005-0000-0000-0000D2110000}"/>
    <cellStyle name="20% - Accent3 3 12 2" xfId="4573" xr:uid="{00000000-0005-0000-0000-0000D3110000}"/>
    <cellStyle name="20% - Accent3 3 12 2 2" xfId="4574" xr:uid="{00000000-0005-0000-0000-0000D4110000}"/>
    <cellStyle name="20% - Accent3 3 12 2 2 2" xfId="4575" xr:uid="{00000000-0005-0000-0000-0000D5110000}"/>
    <cellStyle name="20% - Accent3 3 12 2 3" xfId="4576" xr:uid="{00000000-0005-0000-0000-0000D6110000}"/>
    <cellStyle name="20% - Accent3 3 12 3" xfId="4577" xr:uid="{00000000-0005-0000-0000-0000D7110000}"/>
    <cellStyle name="20% - Accent3 3 12 3 2" xfId="4578" xr:uid="{00000000-0005-0000-0000-0000D8110000}"/>
    <cellStyle name="20% - Accent3 3 12 4" xfId="4579" xr:uid="{00000000-0005-0000-0000-0000D9110000}"/>
    <cellStyle name="20% - Accent3 3 13" xfId="4580" xr:uid="{00000000-0005-0000-0000-0000DA110000}"/>
    <cellStyle name="20% - Accent3 3 13 2" xfId="4581" xr:uid="{00000000-0005-0000-0000-0000DB110000}"/>
    <cellStyle name="20% - Accent3 3 13 2 2" xfId="4582" xr:uid="{00000000-0005-0000-0000-0000DC110000}"/>
    <cellStyle name="20% - Accent3 3 13 3" xfId="4583" xr:uid="{00000000-0005-0000-0000-0000DD110000}"/>
    <cellStyle name="20% - Accent3 3 13 4" xfId="4584" xr:uid="{00000000-0005-0000-0000-0000DE110000}"/>
    <cellStyle name="20% - Accent3 3 14" xfId="4585" xr:uid="{00000000-0005-0000-0000-0000DF110000}"/>
    <cellStyle name="20% - Accent3 3 14 2" xfId="4586" xr:uid="{00000000-0005-0000-0000-0000E0110000}"/>
    <cellStyle name="20% - Accent3 3 15" xfId="4587" xr:uid="{00000000-0005-0000-0000-0000E1110000}"/>
    <cellStyle name="20% - Accent3 3 15 2" xfId="4588" xr:uid="{00000000-0005-0000-0000-0000E2110000}"/>
    <cellStyle name="20% - Accent3 3 16" xfId="4589" xr:uid="{00000000-0005-0000-0000-0000E3110000}"/>
    <cellStyle name="20% - Accent3 3 2" xfId="4590" xr:uid="{00000000-0005-0000-0000-0000E4110000}"/>
    <cellStyle name="20% - Accent3 3 2 10" xfId="4591" xr:uid="{00000000-0005-0000-0000-0000E5110000}"/>
    <cellStyle name="20% - Accent3 3 2 10 2" xfId="4592" xr:uid="{00000000-0005-0000-0000-0000E6110000}"/>
    <cellStyle name="20% - Accent3 3 2 10 2 2" xfId="4593" xr:uid="{00000000-0005-0000-0000-0000E7110000}"/>
    <cellStyle name="20% - Accent3 3 2 10 2 2 2" xfId="4594" xr:uid="{00000000-0005-0000-0000-0000E8110000}"/>
    <cellStyle name="20% - Accent3 3 2 10 2 2 2 2" xfId="4595" xr:uid="{00000000-0005-0000-0000-0000E9110000}"/>
    <cellStyle name="20% - Accent3 3 2 10 2 2 3" xfId="4596" xr:uid="{00000000-0005-0000-0000-0000EA110000}"/>
    <cellStyle name="20% - Accent3 3 2 10 2 3" xfId="4597" xr:uid="{00000000-0005-0000-0000-0000EB110000}"/>
    <cellStyle name="20% - Accent3 3 2 10 2 3 2" xfId="4598" xr:uid="{00000000-0005-0000-0000-0000EC110000}"/>
    <cellStyle name="20% - Accent3 3 2 10 2 4" xfId="4599" xr:uid="{00000000-0005-0000-0000-0000ED110000}"/>
    <cellStyle name="20% - Accent3 3 2 10 3" xfId="4600" xr:uid="{00000000-0005-0000-0000-0000EE110000}"/>
    <cellStyle name="20% - Accent3 3 2 10 3 2" xfId="4601" xr:uid="{00000000-0005-0000-0000-0000EF110000}"/>
    <cellStyle name="20% - Accent3 3 2 10 3 2 2" xfId="4602" xr:uid="{00000000-0005-0000-0000-0000F0110000}"/>
    <cellStyle name="20% - Accent3 3 2 10 3 3" xfId="4603" xr:uid="{00000000-0005-0000-0000-0000F1110000}"/>
    <cellStyle name="20% - Accent3 3 2 10 4" xfId="4604" xr:uid="{00000000-0005-0000-0000-0000F2110000}"/>
    <cellStyle name="20% - Accent3 3 2 10 4 2" xfId="4605" xr:uid="{00000000-0005-0000-0000-0000F3110000}"/>
    <cellStyle name="20% - Accent3 3 2 10 5" xfId="4606" xr:uid="{00000000-0005-0000-0000-0000F4110000}"/>
    <cellStyle name="20% - Accent3 3 2 10 5 2" xfId="4607" xr:uid="{00000000-0005-0000-0000-0000F5110000}"/>
    <cellStyle name="20% - Accent3 3 2 10 6" xfId="4608" xr:uid="{00000000-0005-0000-0000-0000F6110000}"/>
    <cellStyle name="20% - Accent3 3 2 11" xfId="4609" xr:uid="{00000000-0005-0000-0000-0000F7110000}"/>
    <cellStyle name="20% - Accent3 3 2 11 2" xfId="4610" xr:uid="{00000000-0005-0000-0000-0000F8110000}"/>
    <cellStyle name="20% - Accent3 3 2 11 2 2" xfId="4611" xr:uid="{00000000-0005-0000-0000-0000F9110000}"/>
    <cellStyle name="20% - Accent3 3 2 11 2 2 2" xfId="4612" xr:uid="{00000000-0005-0000-0000-0000FA110000}"/>
    <cellStyle name="20% - Accent3 3 2 11 2 3" xfId="4613" xr:uid="{00000000-0005-0000-0000-0000FB110000}"/>
    <cellStyle name="20% - Accent3 3 2 11 3" xfId="4614" xr:uid="{00000000-0005-0000-0000-0000FC110000}"/>
    <cellStyle name="20% - Accent3 3 2 11 3 2" xfId="4615" xr:uid="{00000000-0005-0000-0000-0000FD110000}"/>
    <cellStyle name="20% - Accent3 3 2 11 4" xfId="4616" xr:uid="{00000000-0005-0000-0000-0000FE110000}"/>
    <cellStyle name="20% - Accent3 3 2 12" xfId="4617" xr:uid="{00000000-0005-0000-0000-0000FF110000}"/>
    <cellStyle name="20% - Accent3 3 2 12 2" xfId="4618" xr:uid="{00000000-0005-0000-0000-000000120000}"/>
    <cellStyle name="20% - Accent3 3 2 12 2 2" xfId="4619" xr:uid="{00000000-0005-0000-0000-000001120000}"/>
    <cellStyle name="20% - Accent3 3 2 12 3" xfId="4620" xr:uid="{00000000-0005-0000-0000-000002120000}"/>
    <cellStyle name="20% - Accent3 3 2 13" xfId="4621" xr:uid="{00000000-0005-0000-0000-000003120000}"/>
    <cellStyle name="20% - Accent3 3 2 13 2" xfId="4622" xr:uid="{00000000-0005-0000-0000-000004120000}"/>
    <cellStyle name="20% - Accent3 3 2 14" xfId="4623" xr:uid="{00000000-0005-0000-0000-000005120000}"/>
    <cellStyle name="20% - Accent3 3 2 14 2" xfId="4624" xr:uid="{00000000-0005-0000-0000-000006120000}"/>
    <cellStyle name="20% - Accent3 3 2 15" xfId="4625" xr:uid="{00000000-0005-0000-0000-000007120000}"/>
    <cellStyle name="20% - Accent3 3 2 2" xfId="4626" xr:uid="{00000000-0005-0000-0000-000008120000}"/>
    <cellStyle name="20% - Accent3 3 2 2 10" xfId="4627" xr:uid="{00000000-0005-0000-0000-000009120000}"/>
    <cellStyle name="20% - Accent3 3 2 2 10 2" xfId="4628" xr:uid="{00000000-0005-0000-0000-00000A120000}"/>
    <cellStyle name="20% - Accent3 3 2 2 11" xfId="4629" xr:uid="{00000000-0005-0000-0000-00000B120000}"/>
    <cellStyle name="20% - Accent3 3 2 2 2" xfId="4630" xr:uid="{00000000-0005-0000-0000-00000C120000}"/>
    <cellStyle name="20% - Accent3 3 2 2 2 2" xfId="4631" xr:uid="{00000000-0005-0000-0000-00000D120000}"/>
    <cellStyle name="20% - Accent3 3 2 2 2 2 2" xfId="4632" xr:uid="{00000000-0005-0000-0000-00000E120000}"/>
    <cellStyle name="20% - Accent3 3 2 2 2 2 2 2" xfId="4633" xr:uid="{00000000-0005-0000-0000-00000F120000}"/>
    <cellStyle name="20% - Accent3 3 2 2 2 2 2 2 2" xfId="4634" xr:uid="{00000000-0005-0000-0000-000010120000}"/>
    <cellStyle name="20% - Accent3 3 2 2 2 2 2 2 2 2" xfId="4635" xr:uid="{00000000-0005-0000-0000-000011120000}"/>
    <cellStyle name="20% - Accent3 3 2 2 2 2 2 2 3" xfId="4636" xr:uid="{00000000-0005-0000-0000-000012120000}"/>
    <cellStyle name="20% - Accent3 3 2 2 2 2 2 3" xfId="4637" xr:uid="{00000000-0005-0000-0000-000013120000}"/>
    <cellStyle name="20% - Accent3 3 2 2 2 2 2 3 2" xfId="4638" xr:uid="{00000000-0005-0000-0000-000014120000}"/>
    <cellStyle name="20% - Accent3 3 2 2 2 2 2 4" xfId="4639" xr:uid="{00000000-0005-0000-0000-000015120000}"/>
    <cellStyle name="20% - Accent3 3 2 2 2 2 3" xfId="4640" xr:uid="{00000000-0005-0000-0000-000016120000}"/>
    <cellStyle name="20% - Accent3 3 2 2 2 2 3 2" xfId="4641" xr:uid="{00000000-0005-0000-0000-000017120000}"/>
    <cellStyle name="20% - Accent3 3 2 2 2 2 3 2 2" xfId="4642" xr:uid="{00000000-0005-0000-0000-000018120000}"/>
    <cellStyle name="20% - Accent3 3 2 2 2 2 3 3" xfId="4643" xr:uid="{00000000-0005-0000-0000-000019120000}"/>
    <cellStyle name="20% - Accent3 3 2 2 2 2 4" xfId="4644" xr:uid="{00000000-0005-0000-0000-00001A120000}"/>
    <cellStyle name="20% - Accent3 3 2 2 2 2 4 2" xfId="4645" xr:uid="{00000000-0005-0000-0000-00001B120000}"/>
    <cellStyle name="20% - Accent3 3 2 2 2 2 5" xfId="4646" xr:uid="{00000000-0005-0000-0000-00001C120000}"/>
    <cellStyle name="20% - Accent3 3 2 2 2 2 5 2" xfId="4647" xr:uid="{00000000-0005-0000-0000-00001D120000}"/>
    <cellStyle name="20% - Accent3 3 2 2 2 2 6" xfId="4648" xr:uid="{00000000-0005-0000-0000-00001E120000}"/>
    <cellStyle name="20% - Accent3 3 2 2 2 3" xfId="4649" xr:uid="{00000000-0005-0000-0000-00001F120000}"/>
    <cellStyle name="20% - Accent3 3 2 2 2 3 2" xfId="4650" xr:uid="{00000000-0005-0000-0000-000020120000}"/>
    <cellStyle name="20% - Accent3 3 2 2 2 3 2 2" xfId="4651" xr:uid="{00000000-0005-0000-0000-000021120000}"/>
    <cellStyle name="20% - Accent3 3 2 2 2 3 2 2 2" xfId="4652" xr:uid="{00000000-0005-0000-0000-000022120000}"/>
    <cellStyle name="20% - Accent3 3 2 2 2 3 2 2 2 2" xfId="4653" xr:uid="{00000000-0005-0000-0000-000023120000}"/>
    <cellStyle name="20% - Accent3 3 2 2 2 3 2 2 3" xfId="4654" xr:uid="{00000000-0005-0000-0000-000024120000}"/>
    <cellStyle name="20% - Accent3 3 2 2 2 3 2 3" xfId="4655" xr:uid="{00000000-0005-0000-0000-000025120000}"/>
    <cellStyle name="20% - Accent3 3 2 2 2 3 2 3 2" xfId="4656" xr:uid="{00000000-0005-0000-0000-000026120000}"/>
    <cellStyle name="20% - Accent3 3 2 2 2 3 2 4" xfId="4657" xr:uid="{00000000-0005-0000-0000-000027120000}"/>
    <cellStyle name="20% - Accent3 3 2 2 2 3 3" xfId="4658" xr:uid="{00000000-0005-0000-0000-000028120000}"/>
    <cellStyle name="20% - Accent3 3 2 2 2 3 3 2" xfId="4659" xr:uid="{00000000-0005-0000-0000-000029120000}"/>
    <cellStyle name="20% - Accent3 3 2 2 2 3 3 2 2" xfId="4660" xr:uid="{00000000-0005-0000-0000-00002A120000}"/>
    <cellStyle name="20% - Accent3 3 2 2 2 3 3 3" xfId="4661" xr:uid="{00000000-0005-0000-0000-00002B120000}"/>
    <cellStyle name="20% - Accent3 3 2 2 2 3 4" xfId="4662" xr:uid="{00000000-0005-0000-0000-00002C120000}"/>
    <cellStyle name="20% - Accent3 3 2 2 2 3 4 2" xfId="4663" xr:uid="{00000000-0005-0000-0000-00002D120000}"/>
    <cellStyle name="20% - Accent3 3 2 2 2 3 5" xfId="4664" xr:uid="{00000000-0005-0000-0000-00002E120000}"/>
    <cellStyle name="20% - Accent3 3 2 2 2 3 5 2" xfId="4665" xr:uid="{00000000-0005-0000-0000-00002F120000}"/>
    <cellStyle name="20% - Accent3 3 2 2 2 3 6" xfId="4666" xr:uid="{00000000-0005-0000-0000-000030120000}"/>
    <cellStyle name="20% - Accent3 3 2 2 2 4" xfId="4667" xr:uid="{00000000-0005-0000-0000-000031120000}"/>
    <cellStyle name="20% - Accent3 3 2 2 2 4 2" xfId="4668" xr:uid="{00000000-0005-0000-0000-000032120000}"/>
    <cellStyle name="20% - Accent3 3 2 2 2 4 2 2" xfId="4669" xr:uid="{00000000-0005-0000-0000-000033120000}"/>
    <cellStyle name="20% - Accent3 3 2 2 2 4 2 2 2" xfId="4670" xr:uid="{00000000-0005-0000-0000-000034120000}"/>
    <cellStyle name="20% - Accent3 3 2 2 2 4 2 3" xfId="4671" xr:uid="{00000000-0005-0000-0000-000035120000}"/>
    <cellStyle name="20% - Accent3 3 2 2 2 4 3" xfId="4672" xr:uid="{00000000-0005-0000-0000-000036120000}"/>
    <cellStyle name="20% - Accent3 3 2 2 2 4 3 2" xfId="4673" xr:uid="{00000000-0005-0000-0000-000037120000}"/>
    <cellStyle name="20% - Accent3 3 2 2 2 4 4" xfId="4674" xr:uid="{00000000-0005-0000-0000-000038120000}"/>
    <cellStyle name="20% - Accent3 3 2 2 2 5" xfId="4675" xr:uid="{00000000-0005-0000-0000-000039120000}"/>
    <cellStyle name="20% - Accent3 3 2 2 2 5 2" xfId="4676" xr:uid="{00000000-0005-0000-0000-00003A120000}"/>
    <cellStyle name="20% - Accent3 3 2 2 2 5 2 2" xfId="4677" xr:uid="{00000000-0005-0000-0000-00003B120000}"/>
    <cellStyle name="20% - Accent3 3 2 2 2 5 3" xfId="4678" xr:uid="{00000000-0005-0000-0000-00003C120000}"/>
    <cellStyle name="20% - Accent3 3 2 2 2 6" xfId="4679" xr:uid="{00000000-0005-0000-0000-00003D120000}"/>
    <cellStyle name="20% - Accent3 3 2 2 2 6 2" xfId="4680" xr:uid="{00000000-0005-0000-0000-00003E120000}"/>
    <cellStyle name="20% - Accent3 3 2 2 2 7" xfId="4681" xr:uid="{00000000-0005-0000-0000-00003F120000}"/>
    <cellStyle name="20% - Accent3 3 2 2 2 7 2" xfId="4682" xr:uid="{00000000-0005-0000-0000-000040120000}"/>
    <cellStyle name="20% - Accent3 3 2 2 2 8" xfId="4683" xr:uid="{00000000-0005-0000-0000-000041120000}"/>
    <cellStyle name="20% - Accent3 3 2 2 3" xfId="4684" xr:uid="{00000000-0005-0000-0000-000042120000}"/>
    <cellStyle name="20% - Accent3 3 2 2 3 2" xfId="4685" xr:uid="{00000000-0005-0000-0000-000043120000}"/>
    <cellStyle name="20% - Accent3 3 2 2 3 2 2" xfId="4686" xr:uid="{00000000-0005-0000-0000-000044120000}"/>
    <cellStyle name="20% - Accent3 3 2 2 3 2 2 2" xfId="4687" xr:uid="{00000000-0005-0000-0000-000045120000}"/>
    <cellStyle name="20% - Accent3 3 2 2 3 2 2 2 2" xfId="4688" xr:uid="{00000000-0005-0000-0000-000046120000}"/>
    <cellStyle name="20% - Accent3 3 2 2 3 2 2 2 2 2" xfId="4689" xr:uid="{00000000-0005-0000-0000-000047120000}"/>
    <cellStyle name="20% - Accent3 3 2 2 3 2 2 2 3" xfId="4690" xr:uid="{00000000-0005-0000-0000-000048120000}"/>
    <cellStyle name="20% - Accent3 3 2 2 3 2 2 3" xfId="4691" xr:uid="{00000000-0005-0000-0000-000049120000}"/>
    <cellStyle name="20% - Accent3 3 2 2 3 2 2 3 2" xfId="4692" xr:uid="{00000000-0005-0000-0000-00004A120000}"/>
    <cellStyle name="20% - Accent3 3 2 2 3 2 2 4" xfId="4693" xr:uid="{00000000-0005-0000-0000-00004B120000}"/>
    <cellStyle name="20% - Accent3 3 2 2 3 2 3" xfId="4694" xr:uid="{00000000-0005-0000-0000-00004C120000}"/>
    <cellStyle name="20% - Accent3 3 2 2 3 2 3 2" xfId="4695" xr:uid="{00000000-0005-0000-0000-00004D120000}"/>
    <cellStyle name="20% - Accent3 3 2 2 3 2 3 2 2" xfId="4696" xr:uid="{00000000-0005-0000-0000-00004E120000}"/>
    <cellStyle name="20% - Accent3 3 2 2 3 2 3 3" xfId="4697" xr:uid="{00000000-0005-0000-0000-00004F120000}"/>
    <cellStyle name="20% - Accent3 3 2 2 3 2 4" xfId="4698" xr:uid="{00000000-0005-0000-0000-000050120000}"/>
    <cellStyle name="20% - Accent3 3 2 2 3 2 4 2" xfId="4699" xr:uid="{00000000-0005-0000-0000-000051120000}"/>
    <cellStyle name="20% - Accent3 3 2 2 3 2 5" xfId="4700" xr:uid="{00000000-0005-0000-0000-000052120000}"/>
    <cellStyle name="20% - Accent3 3 2 2 3 2 5 2" xfId="4701" xr:uid="{00000000-0005-0000-0000-000053120000}"/>
    <cellStyle name="20% - Accent3 3 2 2 3 2 6" xfId="4702" xr:uid="{00000000-0005-0000-0000-000054120000}"/>
    <cellStyle name="20% - Accent3 3 2 2 3 3" xfId="4703" xr:uid="{00000000-0005-0000-0000-000055120000}"/>
    <cellStyle name="20% - Accent3 3 2 2 3 3 2" xfId="4704" xr:uid="{00000000-0005-0000-0000-000056120000}"/>
    <cellStyle name="20% - Accent3 3 2 2 3 3 2 2" xfId="4705" xr:uid="{00000000-0005-0000-0000-000057120000}"/>
    <cellStyle name="20% - Accent3 3 2 2 3 3 2 2 2" xfId="4706" xr:uid="{00000000-0005-0000-0000-000058120000}"/>
    <cellStyle name="20% - Accent3 3 2 2 3 3 2 2 2 2" xfId="4707" xr:uid="{00000000-0005-0000-0000-000059120000}"/>
    <cellStyle name="20% - Accent3 3 2 2 3 3 2 2 3" xfId="4708" xr:uid="{00000000-0005-0000-0000-00005A120000}"/>
    <cellStyle name="20% - Accent3 3 2 2 3 3 2 3" xfId="4709" xr:uid="{00000000-0005-0000-0000-00005B120000}"/>
    <cellStyle name="20% - Accent3 3 2 2 3 3 2 3 2" xfId="4710" xr:uid="{00000000-0005-0000-0000-00005C120000}"/>
    <cellStyle name="20% - Accent3 3 2 2 3 3 2 4" xfId="4711" xr:uid="{00000000-0005-0000-0000-00005D120000}"/>
    <cellStyle name="20% - Accent3 3 2 2 3 3 3" xfId="4712" xr:uid="{00000000-0005-0000-0000-00005E120000}"/>
    <cellStyle name="20% - Accent3 3 2 2 3 3 3 2" xfId="4713" xr:uid="{00000000-0005-0000-0000-00005F120000}"/>
    <cellStyle name="20% - Accent3 3 2 2 3 3 3 2 2" xfId="4714" xr:uid="{00000000-0005-0000-0000-000060120000}"/>
    <cellStyle name="20% - Accent3 3 2 2 3 3 3 3" xfId="4715" xr:uid="{00000000-0005-0000-0000-000061120000}"/>
    <cellStyle name="20% - Accent3 3 2 2 3 3 4" xfId="4716" xr:uid="{00000000-0005-0000-0000-000062120000}"/>
    <cellStyle name="20% - Accent3 3 2 2 3 3 4 2" xfId="4717" xr:uid="{00000000-0005-0000-0000-000063120000}"/>
    <cellStyle name="20% - Accent3 3 2 2 3 3 5" xfId="4718" xr:uid="{00000000-0005-0000-0000-000064120000}"/>
    <cellStyle name="20% - Accent3 3 2 2 3 3 5 2" xfId="4719" xr:uid="{00000000-0005-0000-0000-000065120000}"/>
    <cellStyle name="20% - Accent3 3 2 2 3 3 6" xfId="4720" xr:uid="{00000000-0005-0000-0000-000066120000}"/>
    <cellStyle name="20% - Accent3 3 2 2 3 4" xfId="4721" xr:uid="{00000000-0005-0000-0000-000067120000}"/>
    <cellStyle name="20% - Accent3 3 2 2 3 4 2" xfId="4722" xr:uid="{00000000-0005-0000-0000-000068120000}"/>
    <cellStyle name="20% - Accent3 3 2 2 3 4 2 2" xfId="4723" xr:uid="{00000000-0005-0000-0000-000069120000}"/>
    <cellStyle name="20% - Accent3 3 2 2 3 4 2 2 2" xfId="4724" xr:uid="{00000000-0005-0000-0000-00006A120000}"/>
    <cellStyle name="20% - Accent3 3 2 2 3 4 2 3" xfId="4725" xr:uid="{00000000-0005-0000-0000-00006B120000}"/>
    <cellStyle name="20% - Accent3 3 2 2 3 4 3" xfId="4726" xr:uid="{00000000-0005-0000-0000-00006C120000}"/>
    <cellStyle name="20% - Accent3 3 2 2 3 4 3 2" xfId="4727" xr:uid="{00000000-0005-0000-0000-00006D120000}"/>
    <cellStyle name="20% - Accent3 3 2 2 3 4 4" xfId="4728" xr:uid="{00000000-0005-0000-0000-00006E120000}"/>
    <cellStyle name="20% - Accent3 3 2 2 3 5" xfId="4729" xr:uid="{00000000-0005-0000-0000-00006F120000}"/>
    <cellStyle name="20% - Accent3 3 2 2 3 5 2" xfId="4730" xr:uid="{00000000-0005-0000-0000-000070120000}"/>
    <cellStyle name="20% - Accent3 3 2 2 3 5 2 2" xfId="4731" xr:uid="{00000000-0005-0000-0000-000071120000}"/>
    <cellStyle name="20% - Accent3 3 2 2 3 5 3" xfId="4732" xr:uid="{00000000-0005-0000-0000-000072120000}"/>
    <cellStyle name="20% - Accent3 3 2 2 3 6" xfId="4733" xr:uid="{00000000-0005-0000-0000-000073120000}"/>
    <cellStyle name="20% - Accent3 3 2 2 3 6 2" xfId="4734" xr:uid="{00000000-0005-0000-0000-000074120000}"/>
    <cellStyle name="20% - Accent3 3 2 2 3 7" xfId="4735" xr:uid="{00000000-0005-0000-0000-000075120000}"/>
    <cellStyle name="20% - Accent3 3 2 2 3 7 2" xfId="4736" xr:uid="{00000000-0005-0000-0000-000076120000}"/>
    <cellStyle name="20% - Accent3 3 2 2 3 8" xfId="4737" xr:uid="{00000000-0005-0000-0000-000077120000}"/>
    <cellStyle name="20% - Accent3 3 2 2 4" xfId="4738" xr:uid="{00000000-0005-0000-0000-000078120000}"/>
    <cellStyle name="20% - Accent3 3 2 2 4 2" xfId="4739" xr:uid="{00000000-0005-0000-0000-000079120000}"/>
    <cellStyle name="20% - Accent3 3 2 2 4 2 2" xfId="4740" xr:uid="{00000000-0005-0000-0000-00007A120000}"/>
    <cellStyle name="20% - Accent3 3 2 2 4 2 2 2" xfId="4741" xr:uid="{00000000-0005-0000-0000-00007B120000}"/>
    <cellStyle name="20% - Accent3 3 2 2 4 2 2 2 2" xfId="4742" xr:uid="{00000000-0005-0000-0000-00007C120000}"/>
    <cellStyle name="20% - Accent3 3 2 2 4 2 2 3" xfId="4743" xr:uid="{00000000-0005-0000-0000-00007D120000}"/>
    <cellStyle name="20% - Accent3 3 2 2 4 2 3" xfId="4744" xr:uid="{00000000-0005-0000-0000-00007E120000}"/>
    <cellStyle name="20% - Accent3 3 2 2 4 2 3 2" xfId="4745" xr:uid="{00000000-0005-0000-0000-00007F120000}"/>
    <cellStyle name="20% - Accent3 3 2 2 4 2 4" xfId="4746" xr:uid="{00000000-0005-0000-0000-000080120000}"/>
    <cellStyle name="20% - Accent3 3 2 2 4 3" xfId="4747" xr:uid="{00000000-0005-0000-0000-000081120000}"/>
    <cellStyle name="20% - Accent3 3 2 2 4 3 2" xfId="4748" xr:uid="{00000000-0005-0000-0000-000082120000}"/>
    <cellStyle name="20% - Accent3 3 2 2 4 3 2 2" xfId="4749" xr:uid="{00000000-0005-0000-0000-000083120000}"/>
    <cellStyle name="20% - Accent3 3 2 2 4 3 3" xfId="4750" xr:uid="{00000000-0005-0000-0000-000084120000}"/>
    <cellStyle name="20% - Accent3 3 2 2 4 4" xfId="4751" xr:uid="{00000000-0005-0000-0000-000085120000}"/>
    <cellStyle name="20% - Accent3 3 2 2 4 4 2" xfId="4752" xr:uid="{00000000-0005-0000-0000-000086120000}"/>
    <cellStyle name="20% - Accent3 3 2 2 4 5" xfId="4753" xr:uid="{00000000-0005-0000-0000-000087120000}"/>
    <cellStyle name="20% - Accent3 3 2 2 4 5 2" xfId="4754" xr:uid="{00000000-0005-0000-0000-000088120000}"/>
    <cellStyle name="20% - Accent3 3 2 2 4 6" xfId="4755" xr:uid="{00000000-0005-0000-0000-000089120000}"/>
    <cellStyle name="20% - Accent3 3 2 2 5" xfId="4756" xr:uid="{00000000-0005-0000-0000-00008A120000}"/>
    <cellStyle name="20% - Accent3 3 2 2 5 2" xfId="4757" xr:uid="{00000000-0005-0000-0000-00008B120000}"/>
    <cellStyle name="20% - Accent3 3 2 2 5 2 2" xfId="4758" xr:uid="{00000000-0005-0000-0000-00008C120000}"/>
    <cellStyle name="20% - Accent3 3 2 2 5 2 2 2" xfId="4759" xr:uid="{00000000-0005-0000-0000-00008D120000}"/>
    <cellStyle name="20% - Accent3 3 2 2 5 2 2 2 2" xfId="4760" xr:uid="{00000000-0005-0000-0000-00008E120000}"/>
    <cellStyle name="20% - Accent3 3 2 2 5 2 2 3" xfId="4761" xr:uid="{00000000-0005-0000-0000-00008F120000}"/>
    <cellStyle name="20% - Accent3 3 2 2 5 2 3" xfId="4762" xr:uid="{00000000-0005-0000-0000-000090120000}"/>
    <cellStyle name="20% - Accent3 3 2 2 5 2 3 2" xfId="4763" xr:uid="{00000000-0005-0000-0000-000091120000}"/>
    <cellStyle name="20% - Accent3 3 2 2 5 2 4" xfId="4764" xr:uid="{00000000-0005-0000-0000-000092120000}"/>
    <cellStyle name="20% - Accent3 3 2 2 5 3" xfId="4765" xr:uid="{00000000-0005-0000-0000-000093120000}"/>
    <cellStyle name="20% - Accent3 3 2 2 5 3 2" xfId="4766" xr:uid="{00000000-0005-0000-0000-000094120000}"/>
    <cellStyle name="20% - Accent3 3 2 2 5 3 2 2" xfId="4767" xr:uid="{00000000-0005-0000-0000-000095120000}"/>
    <cellStyle name="20% - Accent3 3 2 2 5 3 3" xfId="4768" xr:uid="{00000000-0005-0000-0000-000096120000}"/>
    <cellStyle name="20% - Accent3 3 2 2 5 4" xfId="4769" xr:uid="{00000000-0005-0000-0000-000097120000}"/>
    <cellStyle name="20% - Accent3 3 2 2 5 4 2" xfId="4770" xr:uid="{00000000-0005-0000-0000-000098120000}"/>
    <cellStyle name="20% - Accent3 3 2 2 5 5" xfId="4771" xr:uid="{00000000-0005-0000-0000-000099120000}"/>
    <cellStyle name="20% - Accent3 3 2 2 5 5 2" xfId="4772" xr:uid="{00000000-0005-0000-0000-00009A120000}"/>
    <cellStyle name="20% - Accent3 3 2 2 5 6" xfId="4773" xr:uid="{00000000-0005-0000-0000-00009B120000}"/>
    <cellStyle name="20% - Accent3 3 2 2 6" xfId="4774" xr:uid="{00000000-0005-0000-0000-00009C120000}"/>
    <cellStyle name="20% - Accent3 3 2 2 6 2" xfId="4775" xr:uid="{00000000-0005-0000-0000-00009D120000}"/>
    <cellStyle name="20% - Accent3 3 2 2 6 2 2" xfId="4776" xr:uid="{00000000-0005-0000-0000-00009E120000}"/>
    <cellStyle name="20% - Accent3 3 2 2 6 2 2 2" xfId="4777" xr:uid="{00000000-0005-0000-0000-00009F120000}"/>
    <cellStyle name="20% - Accent3 3 2 2 6 2 2 2 2" xfId="4778" xr:uid="{00000000-0005-0000-0000-0000A0120000}"/>
    <cellStyle name="20% - Accent3 3 2 2 6 2 2 3" xfId="4779" xr:uid="{00000000-0005-0000-0000-0000A1120000}"/>
    <cellStyle name="20% - Accent3 3 2 2 6 2 3" xfId="4780" xr:uid="{00000000-0005-0000-0000-0000A2120000}"/>
    <cellStyle name="20% - Accent3 3 2 2 6 2 3 2" xfId="4781" xr:uid="{00000000-0005-0000-0000-0000A3120000}"/>
    <cellStyle name="20% - Accent3 3 2 2 6 2 4" xfId="4782" xr:uid="{00000000-0005-0000-0000-0000A4120000}"/>
    <cellStyle name="20% - Accent3 3 2 2 6 3" xfId="4783" xr:uid="{00000000-0005-0000-0000-0000A5120000}"/>
    <cellStyle name="20% - Accent3 3 2 2 6 3 2" xfId="4784" xr:uid="{00000000-0005-0000-0000-0000A6120000}"/>
    <cellStyle name="20% - Accent3 3 2 2 6 3 2 2" xfId="4785" xr:uid="{00000000-0005-0000-0000-0000A7120000}"/>
    <cellStyle name="20% - Accent3 3 2 2 6 3 3" xfId="4786" xr:uid="{00000000-0005-0000-0000-0000A8120000}"/>
    <cellStyle name="20% - Accent3 3 2 2 6 4" xfId="4787" xr:uid="{00000000-0005-0000-0000-0000A9120000}"/>
    <cellStyle name="20% - Accent3 3 2 2 6 4 2" xfId="4788" xr:uid="{00000000-0005-0000-0000-0000AA120000}"/>
    <cellStyle name="20% - Accent3 3 2 2 6 5" xfId="4789" xr:uid="{00000000-0005-0000-0000-0000AB120000}"/>
    <cellStyle name="20% - Accent3 3 2 2 6 5 2" xfId="4790" xr:uid="{00000000-0005-0000-0000-0000AC120000}"/>
    <cellStyle name="20% - Accent3 3 2 2 6 6" xfId="4791" xr:uid="{00000000-0005-0000-0000-0000AD120000}"/>
    <cellStyle name="20% - Accent3 3 2 2 7" xfId="4792" xr:uid="{00000000-0005-0000-0000-0000AE120000}"/>
    <cellStyle name="20% - Accent3 3 2 2 7 2" xfId="4793" xr:uid="{00000000-0005-0000-0000-0000AF120000}"/>
    <cellStyle name="20% - Accent3 3 2 2 7 2 2" xfId="4794" xr:uid="{00000000-0005-0000-0000-0000B0120000}"/>
    <cellStyle name="20% - Accent3 3 2 2 7 2 2 2" xfId="4795" xr:uid="{00000000-0005-0000-0000-0000B1120000}"/>
    <cellStyle name="20% - Accent3 3 2 2 7 2 3" xfId="4796" xr:uid="{00000000-0005-0000-0000-0000B2120000}"/>
    <cellStyle name="20% - Accent3 3 2 2 7 3" xfId="4797" xr:uid="{00000000-0005-0000-0000-0000B3120000}"/>
    <cellStyle name="20% - Accent3 3 2 2 7 3 2" xfId="4798" xr:uid="{00000000-0005-0000-0000-0000B4120000}"/>
    <cellStyle name="20% - Accent3 3 2 2 7 4" xfId="4799" xr:uid="{00000000-0005-0000-0000-0000B5120000}"/>
    <cellStyle name="20% - Accent3 3 2 2 8" xfId="4800" xr:uid="{00000000-0005-0000-0000-0000B6120000}"/>
    <cellStyle name="20% - Accent3 3 2 2 8 2" xfId="4801" xr:uid="{00000000-0005-0000-0000-0000B7120000}"/>
    <cellStyle name="20% - Accent3 3 2 2 8 2 2" xfId="4802" xr:uid="{00000000-0005-0000-0000-0000B8120000}"/>
    <cellStyle name="20% - Accent3 3 2 2 8 3" xfId="4803" xr:uid="{00000000-0005-0000-0000-0000B9120000}"/>
    <cellStyle name="20% - Accent3 3 2 2 9" xfId="4804" xr:uid="{00000000-0005-0000-0000-0000BA120000}"/>
    <cellStyle name="20% - Accent3 3 2 2 9 2" xfId="4805" xr:uid="{00000000-0005-0000-0000-0000BB120000}"/>
    <cellStyle name="20% - Accent3 3 2 3" xfId="4806" xr:uid="{00000000-0005-0000-0000-0000BC120000}"/>
    <cellStyle name="20% - Accent3 3 2 3 10" xfId="4807" xr:uid="{00000000-0005-0000-0000-0000BD120000}"/>
    <cellStyle name="20% - Accent3 3 2 3 10 2" xfId="4808" xr:uid="{00000000-0005-0000-0000-0000BE120000}"/>
    <cellStyle name="20% - Accent3 3 2 3 11" xfId="4809" xr:uid="{00000000-0005-0000-0000-0000BF120000}"/>
    <cellStyle name="20% - Accent3 3 2 3 2" xfId="4810" xr:uid="{00000000-0005-0000-0000-0000C0120000}"/>
    <cellStyle name="20% - Accent3 3 2 3 2 2" xfId="4811" xr:uid="{00000000-0005-0000-0000-0000C1120000}"/>
    <cellStyle name="20% - Accent3 3 2 3 2 2 2" xfId="4812" xr:uid="{00000000-0005-0000-0000-0000C2120000}"/>
    <cellStyle name="20% - Accent3 3 2 3 2 2 2 2" xfId="4813" xr:uid="{00000000-0005-0000-0000-0000C3120000}"/>
    <cellStyle name="20% - Accent3 3 2 3 2 2 2 2 2" xfId="4814" xr:uid="{00000000-0005-0000-0000-0000C4120000}"/>
    <cellStyle name="20% - Accent3 3 2 3 2 2 2 2 2 2" xfId="4815" xr:uid="{00000000-0005-0000-0000-0000C5120000}"/>
    <cellStyle name="20% - Accent3 3 2 3 2 2 2 2 3" xfId="4816" xr:uid="{00000000-0005-0000-0000-0000C6120000}"/>
    <cellStyle name="20% - Accent3 3 2 3 2 2 2 3" xfId="4817" xr:uid="{00000000-0005-0000-0000-0000C7120000}"/>
    <cellStyle name="20% - Accent3 3 2 3 2 2 2 3 2" xfId="4818" xr:uid="{00000000-0005-0000-0000-0000C8120000}"/>
    <cellStyle name="20% - Accent3 3 2 3 2 2 2 4" xfId="4819" xr:uid="{00000000-0005-0000-0000-0000C9120000}"/>
    <cellStyle name="20% - Accent3 3 2 3 2 2 3" xfId="4820" xr:uid="{00000000-0005-0000-0000-0000CA120000}"/>
    <cellStyle name="20% - Accent3 3 2 3 2 2 3 2" xfId="4821" xr:uid="{00000000-0005-0000-0000-0000CB120000}"/>
    <cellStyle name="20% - Accent3 3 2 3 2 2 3 2 2" xfId="4822" xr:uid="{00000000-0005-0000-0000-0000CC120000}"/>
    <cellStyle name="20% - Accent3 3 2 3 2 2 3 3" xfId="4823" xr:uid="{00000000-0005-0000-0000-0000CD120000}"/>
    <cellStyle name="20% - Accent3 3 2 3 2 2 4" xfId="4824" xr:uid="{00000000-0005-0000-0000-0000CE120000}"/>
    <cellStyle name="20% - Accent3 3 2 3 2 2 4 2" xfId="4825" xr:uid="{00000000-0005-0000-0000-0000CF120000}"/>
    <cellStyle name="20% - Accent3 3 2 3 2 2 5" xfId="4826" xr:uid="{00000000-0005-0000-0000-0000D0120000}"/>
    <cellStyle name="20% - Accent3 3 2 3 2 2 5 2" xfId="4827" xr:uid="{00000000-0005-0000-0000-0000D1120000}"/>
    <cellStyle name="20% - Accent3 3 2 3 2 2 6" xfId="4828" xr:uid="{00000000-0005-0000-0000-0000D2120000}"/>
    <cellStyle name="20% - Accent3 3 2 3 2 3" xfId="4829" xr:uid="{00000000-0005-0000-0000-0000D3120000}"/>
    <cellStyle name="20% - Accent3 3 2 3 2 3 2" xfId="4830" xr:uid="{00000000-0005-0000-0000-0000D4120000}"/>
    <cellStyle name="20% - Accent3 3 2 3 2 3 2 2" xfId="4831" xr:uid="{00000000-0005-0000-0000-0000D5120000}"/>
    <cellStyle name="20% - Accent3 3 2 3 2 3 2 2 2" xfId="4832" xr:uid="{00000000-0005-0000-0000-0000D6120000}"/>
    <cellStyle name="20% - Accent3 3 2 3 2 3 2 2 2 2" xfId="4833" xr:uid="{00000000-0005-0000-0000-0000D7120000}"/>
    <cellStyle name="20% - Accent3 3 2 3 2 3 2 2 3" xfId="4834" xr:uid="{00000000-0005-0000-0000-0000D8120000}"/>
    <cellStyle name="20% - Accent3 3 2 3 2 3 2 3" xfId="4835" xr:uid="{00000000-0005-0000-0000-0000D9120000}"/>
    <cellStyle name="20% - Accent3 3 2 3 2 3 2 3 2" xfId="4836" xr:uid="{00000000-0005-0000-0000-0000DA120000}"/>
    <cellStyle name="20% - Accent3 3 2 3 2 3 2 4" xfId="4837" xr:uid="{00000000-0005-0000-0000-0000DB120000}"/>
    <cellStyle name="20% - Accent3 3 2 3 2 3 3" xfId="4838" xr:uid="{00000000-0005-0000-0000-0000DC120000}"/>
    <cellStyle name="20% - Accent3 3 2 3 2 3 3 2" xfId="4839" xr:uid="{00000000-0005-0000-0000-0000DD120000}"/>
    <cellStyle name="20% - Accent3 3 2 3 2 3 3 2 2" xfId="4840" xr:uid="{00000000-0005-0000-0000-0000DE120000}"/>
    <cellStyle name="20% - Accent3 3 2 3 2 3 3 3" xfId="4841" xr:uid="{00000000-0005-0000-0000-0000DF120000}"/>
    <cellStyle name="20% - Accent3 3 2 3 2 3 4" xfId="4842" xr:uid="{00000000-0005-0000-0000-0000E0120000}"/>
    <cellStyle name="20% - Accent3 3 2 3 2 3 4 2" xfId="4843" xr:uid="{00000000-0005-0000-0000-0000E1120000}"/>
    <cellStyle name="20% - Accent3 3 2 3 2 3 5" xfId="4844" xr:uid="{00000000-0005-0000-0000-0000E2120000}"/>
    <cellStyle name="20% - Accent3 3 2 3 2 3 5 2" xfId="4845" xr:uid="{00000000-0005-0000-0000-0000E3120000}"/>
    <cellStyle name="20% - Accent3 3 2 3 2 3 6" xfId="4846" xr:uid="{00000000-0005-0000-0000-0000E4120000}"/>
    <cellStyle name="20% - Accent3 3 2 3 2 4" xfId="4847" xr:uid="{00000000-0005-0000-0000-0000E5120000}"/>
    <cellStyle name="20% - Accent3 3 2 3 2 4 2" xfId="4848" xr:uid="{00000000-0005-0000-0000-0000E6120000}"/>
    <cellStyle name="20% - Accent3 3 2 3 2 4 2 2" xfId="4849" xr:uid="{00000000-0005-0000-0000-0000E7120000}"/>
    <cellStyle name="20% - Accent3 3 2 3 2 4 2 2 2" xfId="4850" xr:uid="{00000000-0005-0000-0000-0000E8120000}"/>
    <cellStyle name="20% - Accent3 3 2 3 2 4 2 3" xfId="4851" xr:uid="{00000000-0005-0000-0000-0000E9120000}"/>
    <cellStyle name="20% - Accent3 3 2 3 2 4 3" xfId="4852" xr:uid="{00000000-0005-0000-0000-0000EA120000}"/>
    <cellStyle name="20% - Accent3 3 2 3 2 4 3 2" xfId="4853" xr:uid="{00000000-0005-0000-0000-0000EB120000}"/>
    <cellStyle name="20% - Accent3 3 2 3 2 4 4" xfId="4854" xr:uid="{00000000-0005-0000-0000-0000EC120000}"/>
    <cellStyle name="20% - Accent3 3 2 3 2 5" xfId="4855" xr:uid="{00000000-0005-0000-0000-0000ED120000}"/>
    <cellStyle name="20% - Accent3 3 2 3 2 5 2" xfId="4856" xr:uid="{00000000-0005-0000-0000-0000EE120000}"/>
    <cellStyle name="20% - Accent3 3 2 3 2 5 2 2" xfId="4857" xr:uid="{00000000-0005-0000-0000-0000EF120000}"/>
    <cellStyle name="20% - Accent3 3 2 3 2 5 3" xfId="4858" xr:uid="{00000000-0005-0000-0000-0000F0120000}"/>
    <cellStyle name="20% - Accent3 3 2 3 2 6" xfId="4859" xr:uid="{00000000-0005-0000-0000-0000F1120000}"/>
    <cellStyle name="20% - Accent3 3 2 3 2 6 2" xfId="4860" xr:uid="{00000000-0005-0000-0000-0000F2120000}"/>
    <cellStyle name="20% - Accent3 3 2 3 2 7" xfId="4861" xr:uid="{00000000-0005-0000-0000-0000F3120000}"/>
    <cellStyle name="20% - Accent3 3 2 3 2 7 2" xfId="4862" xr:uid="{00000000-0005-0000-0000-0000F4120000}"/>
    <cellStyle name="20% - Accent3 3 2 3 2 8" xfId="4863" xr:uid="{00000000-0005-0000-0000-0000F5120000}"/>
    <cellStyle name="20% - Accent3 3 2 3 3" xfId="4864" xr:uid="{00000000-0005-0000-0000-0000F6120000}"/>
    <cellStyle name="20% - Accent3 3 2 3 3 2" xfId="4865" xr:uid="{00000000-0005-0000-0000-0000F7120000}"/>
    <cellStyle name="20% - Accent3 3 2 3 3 2 2" xfId="4866" xr:uid="{00000000-0005-0000-0000-0000F8120000}"/>
    <cellStyle name="20% - Accent3 3 2 3 3 2 2 2" xfId="4867" xr:uid="{00000000-0005-0000-0000-0000F9120000}"/>
    <cellStyle name="20% - Accent3 3 2 3 3 2 2 2 2" xfId="4868" xr:uid="{00000000-0005-0000-0000-0000FA120000}"/>
    <cellStyle name="20% - Accent3 3 2 3 3 2 2 2 2 2" xfId="4869" xr:uid="{00000000-0005-0000-0000-0000FB120000}"/>
    <cellStyle name="20% - Accent3 3 2 3 3 2 2 2 3" xfId="4870" xr:uid="{00000000-0005-0000-0000-0000FC120000}"/>
    <cellStyle name="20% - Accent3 3 2 3 3 2 2 3" xfId="4871" xr:uid="{00000000-0005-0000-0000-0000FD120000}"/>
    <cellStyle name="20% - Accent3 3 2 3 3 2 2 3 2" xfId="4872" xr:uid="{00000000-0005-0000-0000-0000FE120000}"/>
    <cellStyle name="20% - Accent3 3 2 3 3 2 2 4" xfId="4873" xr:uid="{00000000-0005-0000-0000-0000FF120000}"/>
    <cellStyle name="20% - Accent3 3 2 3 3 2 3" xfId="4874" xr:uid="{00000000-0005-0000-0000-000000130000}"/>
    <cellStyle name="20% - Accent3 3 2 3 3 2 3 2" xfId="4875" xr:uid="{00000000-0005-0000-0000-000001130000}"/>
    <cellStyle name="20% - Accent3 3 2 3 3 2 3 2 2" xfId="4876" xr:uid="{00000000-0005-0000-0000-000002130000}"/>
    <cellStyle name="20% - Accent3 3 2 3 3 2 3 3" xfId="4877" xr:uid="{00000000-0005-0000-0000-000003130000}"/>
    <cellStyle name="20% - Accent3 3 2 3 3 2 4" xfId="4878" xr:uid="{00000000-0005-0000-0000-000004130000}"/>
    <cellStyle name="20% - Accent3 3 2 3 3 2 4 2" xfId="4879" xr:uid="{00000000-0005-0000-0000-000005130000}"/>
    <cellStyle name="20% - Accent3 3 2 3 3 2 5" xfId="4880" xr:uid="{00000000-0005-0000-0000-000006130000}"/>
    <cellStyle name="20% - Accent3 3 2 3 3 2 5 2" xfId="4881" xr:uid="{00000000-0005-0000-0000-000007130000}"/>
    <cellStyle name="20% - Accent3 3 2 3 3 2 6" xfId="4882" xr:uid="{00000000-0005-0000-0000-000008130000}"/>
    <cellStyle name="20% - Accent3 3 2 3 3 3" xfId="4883" xr:uid="{00000000-0005-0000-0000-000009130000}"/>
    <cellStyle name="20% - Accent3 3 2 3 3 3 2" xfId="4884" xr:uid="{00000000-0005-0000-0000-00000A130000}"/>
    <cellStyle name="20% - Accent3 3 2 3 3 3 2 2" xfId="4885" xr:uid="{00000000-0005-0000-0000-00000B130000}"/>
    <cellStyle name="20% - Accent3 3 2 3 3 3 2 2 2" xfId="4886" xr:uid="{00000000-0005-0000-0000-00000C130000}"/>
    <cellStyle name="20% - Accent3 3 2 3 3 3 2 2 2 2" xfId="4887" xr:uid="{00000000-0005-0000-0000-00000D130000}"/>
    <cellStyle name="20% - Accent3 3 2 3 3 3 2 2 3" xfId="4888" xr:uid="{00000000-0005-0000-0000-00000E130000}"/>
    <cellStyle name="20% - Accent3 3 2 3 3 3 2 3" xfId="4889" xr:uid="{00000000-0005-0000-0000-00000F130000}"/>
    <cellStyle name="20% - Accent3 3 2 3 3 3 2 3 2" xfId="4890" xr:uid="{00000000-0005-0000-0000-000010130000}"/>
    <cellStyle name="20% - Accent3 3 2 3 3 3 2 4" xfId="4891" xr:uid="{00000000-0005-0000-0000-000011130000}"/>
    <cellStyle name="20% - Accent3 3 2 3 3 3 3" xfId="4892" xr:uid="{00000000-0005-0000-0000-000012130000}"/>
    <cellStyle name="20% - Accent3 3 2 3 3 3 3 2" xfId="4893" xr:uid="{00000000-0005-0000-0000-000013130000}"/>
    <cellStyle name="20% - Accent3 3 2 3 3 3 3 2 2" xfId="4894" xr:uid="{00000000-0005-0000-0000-000014130000}"/>
    <cellStyle name="20% - Accent3 3 2 3 3 3 3 3" xfId="4895" xr:uid="{00000000-0005-0000-0000-000015130000}"/>
    <cellStyle name="20% - Accent3 3 2 3 3 3 4" xfId="4896" xr:uid="{00000000-0005-0000-0000-000016130000}"/>
    <cellStyle name="20% - Accent3 3 2 3 3 3 4 2" xfId="4897" xr:uid="{00000000-0005-0000-0000-000017130000}"/>
    <cellStyle name="20% - Accent3 3 2 3 3 3 5" xfId="4898" xr:uid="{00000000-0005-0000-0000-000018130000}"/>
    <cellStyle name="20% - Accent3 3 2 3 3 3 5 2" xfId="4899" xr:uid="{00000000-0005-0000-0000-000019130000}"/>
    <cellStyle name="20% - Accent3 3 2 3 3 3 6" xfId="4900" xr:uid="{00000000-0005-0000-0000-00001A130000}"/>
    <cellStyle name="20% - Accent3 3 2 3 3 4" xfId="4901" xr:uid="{00000000-0005-0000-0000-00001B130000}"/>
    <cellStyle name="20% - Accent3 3 2 3 3 4 2" xfId="4902" xr:uid="{00000000-0005-0000-0000-00001C130000}"/>
    <cellStyle name="20% - Accent3 3 2 3 3 4 2 2" xfId="4903" xr:uid="{00000000-0005-0000-0000-00001D130000}"/>
    <cellStyle name="20% - Accent3 3 2 3 3 4 2 2 2" xfId="4904" xr:uid="{00000000-0005-0000-0000-00001E130000}"/>
    <cellStyle name="20% - Accent3 3 2 3 3 4 2 3" xfId="4905" xr:uid="{00000000-0005-0000-0000-00001F130000}"/>
    <cellStyle name="20% - Accent3 3 2 3 3 4 3" xfId="4906" xr:uid="{00000000-0005-0000-0000-000020130000}"/>
    <cellStyle name="20% - Accent3 3 2 3 3 4 3 2" xfId="4907" xr:uid="{00000000-0005-0000-0000-000021130000}"/>
    <cellStyle name="20% - Accent3 3 2 3 3 4 4" xfId="4908" xr:uid="{00000000-0005-0000-0000-000022130000}"/>
    <cellStyle name="20% - Accent3 3 2 3 3 5" xfId="4909" xr:uid="{00000000-0005-0000-0000-000023130000}"/>
    <cellStyle name="20% - Accent3 3 2 3 3 5 2" xfId="4910" xr:uid="{00000000-0005-0000-0000-000024130000}"/>
    <cellStyle name="20% - Accent3 3 2 3 3 5 2 2" xfId="4911" xr:uid="{00000000-0005-0000-0000-000025130000}"/>
    <cellStyle name="20% - Accent3 3 2 3 3 5 3" xfId="4912" xr:uid="{00000000-0005-0000-0000-000026130000}"/>
    <cellStyle name="20% - Accent3 3 2 3 3 6" xfId="4913" xr:uid="{00000000-0005-0000-0000-000027130000}"/>
    <cellStyle name="20% - Accent3 3 2 3 3 6 2" xfId="4914" xr:uid="{00000000-0005-0000-0000-000028130000}"/>
    <cellStyle name="20% - Accent3 3 2 3 3 7" xfId="4915" xr:uid="{00000000-0005-0000-0000-000029130000}"/>
    <cellStyle name="20% - Accent3 3 2 3 3 7 2" xfId="4916" xr:uid="{00000000-0005-0000-0000-00002A130000}"/>
    <cellStyle name="20% - Accent3 3 2 3 3 8" xfId="4917" xr:uid="{00000000-0005-0000-0000-00002B130000}"/>
    <cellStyle name="20% - Accent3 3 2 3 4" xfId="4918" xr:uid="{00000000-0005-0000-0000-00002C130000}"/>
    <cellStyle name="20% - Accent3 3 2 3 4 2" xfId="4919" xr:uid="{00000000-0005-0000-0000-00002D130000}"/>
    <cellStyle name="20% - Accent3 3 2 3 4 2 2" xfId="4920" xr:uid="{00000000-0005-0000-0000-00002E130000}"/>
    <cellStyle name="20% - Accent3 3 2 3 4 2 2 2" xfId="4921" xr:uid="{00000000-0005-0000-0000-00002F130000}"/>
    <cellStyle name="20% - Accent3 3 2 3 4 2 2 2 2" xfId="4922" xr:uid="{00000000-0005-0000-0000-000030130000}"/>
    <cellStyle name="20% - Accent3 3 2 3 4 2 2 3" xfId="4923" xr:uid="{00000000-0005-0000-0000-000031130000}"/>
    <cellStyle name="20% - Accent3 3 2 3 4 2 3" xfId="4924" xr:uid="{00000000-0005-0000-0000-000032130000}"/>
    <cellStyle name="20% - Accent3 3 2 3 4 2 3 2" xfId="4925" xr:uid="{00000000-0005-0000-0000-000033130000}"/>
    <cellStyle name="20% - Accent3 3 2 3 4 2 4" xfId="4926" xr:uid="{00000000-0005-0000-0000-000034130000}"/>
    <cellStyle name="20% - Accent3 3 2 3 4 3" xfId="4927" xr:uid="{00000000-0005-0000-0000-000035130000}"/>
    <cellStyle name="20% - Accent3 3 2 3 4 3 2" xfId="4928" xr:uid="{00000000-0005-0000-0000-000036130000}"/>
    <cellStyle name="20% - Accent3 3 2 3 4 3 2 2" xfId="4929" xr:uid="{00000000-0005-0000-0000-000037130000}"/>
    <cellStyle name="20% - Accent3 3 2 3 4 3 3" xfId="4930" xr:uid="{00000000-0005-0000-0000-000038130000}"/>
    <cellStyle name="20% - Accent3 3 2 3 4 4" xfId="4931" xr:uid="{00000000-0005-0000-0000-000039130000}"/>
    <cellStyle name="20% - Accent3 3 2 3 4 4 2" xfId="4932" xr:uid="{00000000-0005-0000-0000-00003A130000}"/>
    <cellStyle name="20% - Accent3 3 2 3 4 5" xfId="4933" xr:uid="{00000000-0005-0000-0000-00003B130000}"/>
    <cellStyle name="20% - Accent3 3 2 3 4 5 2" xfId="4934" xr:uid="{00000000-0005-0000-0000-00003C130000}"/>
    <cellStyle name="20% - Accent3 3 2 3 4 6" xfId="4935" xr:uid="{00000000-0005-0000-0000-00003D130000}"/>
    <cellStyle name="20% - Accent3 3 2 3 5" xfId="4936" xr:uid="{00000000-0005-0000-0000-00003E130000}"/>
    <cellStyle name="20% - Accent3 3 2 3 5 2" xfId="4937" xr:uid="{00000000-0005-0000-0000-00003F130000}"/>
    <cellStyle name="20% - Accent3 3 2 3 5 2 2" xfId="4938" xr:uid="{00000000-0005-0000-0000-000040130000}"/>
    <cellStyle name="20% - Accent3 3 2 3 5 2 2 2" xfId="4939" xr:uid="{00000000-0005-0000-0000-000041130000}"/>
    <cellStyle name="20% - Accent3 3 2 3 5 2 2 2 2" xfId="4940" xr:uid="{00000000-0005-0000-0000-000042130000}"/>
    <cellStyle name="20% - Accent3 3 2 3 5 2 2 3" xfId="4941" xr:uid="{00000000-0005-0000-0000-000043130000}"/>
    <cellStyle name="20% - Accent3 3 2 3 5 2 3" xfId="4942" xr:uid="{00000000-0005-0000-0000-000044130000}"/>
    <cellStyle name="20% - Accent3 3 2 3 5 2 3 2" xfId="4943" xr:uid="{00000000-0005-0000-0000-000045130000}"/>
    <cellStyle name="20% - Accent3 3 2 3 5 2 4" xfId="4944" xr:uid="{00000000-0005-0000-0000-000046130000}"/>
    <cellStyle name="20% - Accent3 3 2 3 5 3" xfId="4945" xr:uid="{00000000-0005-0000-0000-000047130000}"/>
    <cellStyle name="20% - Accent3 3 2 3 5 3 2" xfId="4946" xr:uid="{00000000-0005-0000-0000-000048130000}"/>
    <cellStyle name="20% - Accent3 3 2 3 5 3 2 2" xfId="4947" xr:uid="{00000000-0005-0000-0000-000049130000}"/>
    <cellStyle name="20% - Accent3 3 2 3 5 3 3" xfId="4948" xr:uid="{00000000-0005-0000-0000-00004A130000}"/>
    <cellStyle name="20% - Accent3 3 2 3 5 4" xfId="4949" xr:uid="{00000000-0005-0000-0000-00004B130000}"/>
    <cellStyle name="20% - Accent3 3 2 3 5 4 2" xfId="4950" xr:uid="{00000000-0005-0000-0000-00004C130000}"/>
    <cellStyle name="20% - Accent3 3 2 3 5 5" xfId="4951" xr:uid="{00000000-0005-0000-0000-00004D130000}"/>
    <cellStyle name="20% - Accent3 3 2 3 5 5 2" xfId="4952" xr:uid="{00000000-0005-0000-0000-00004E130000}"/>
    <cellStyle name="20% - Accent3 3 2 3 5 6" xfId="4953" xr:uid="{00000000-0005-0000-0000-00004F130000}"/>
    <cellStyle name="20% - Accent3 3 2 3 6" xfId="4954" xr:uid="{00000000-0005-0000-0000-000050130000}"/>
    <cellStyle name="20% - Accent3 3 2 3 6 2" xfId="4955" xr:uid="{00000000-0005-0000-0000-000051130000}"/>
    <cellStyle name="20% - Accent3 3 2 3 6 2 2" xfId="4956" xr:uid="{00000000-0005-0000-0000-000052130000}"/>
    <cellStyle name="20% - Accent3 3 2 3 6 2 2 2" xfId="4957" xr:uid="{00000000-0005-0000-0000-000053130000}"/>
    <cellStyle name="20% - Accent3 3 2 3 6 2 2 2 2" xfId="4958" xr:uid="{00000000-0005-0000-0000-000054130000}"/>
    <cellStyle name="20% - Accent3 3 2 3 6 2 2 3" xfId="4959" xr:uid="{00000000-0005-0000-0000-000055130000}"/>
    <cellStyle name="20% - Accent3 3 2 3 6 2 3" xfId="4960" xr:uid="{00000000-0005-0000-0000-000056130000}"/>
    <cellStyle name="20% - Accent3 3 2 3 6 2 3 2" xfId="4961" xr:uid="{00000000-0005-0000-0000-000057130000}"/>
    <cellStyle name="20% - Accent3 3 2 3 6 2 4" xfId="4962" xr:uid="{00000000-0005-0000-0000-000058130000}"/>
    <cellStyle name="20% - Accent3 3 2 3 6 3" xfId="4963" xr:uid="{00000000-0005-0000-0000-000059130000}"/>
    <cellStyle name="20% - Accent3 3 2 3 6 3 2" xfId="4964" xr:uid="{00000000-0005-0000-0000-00005A130000}"/>
    <cellStyle name="20% - Accent3 3 2 3 6 3 2 2" xfId="4965" xr:uid="{00000000-0005-0000-0000-00005B130000}"/>
    <cellStyle name="20% - Accent3 3 2 3 6 3 3" xfId="4966" xr:uid="{00000000-0005-0000-0000-00005C130000}"/>
    <cellStyle name="20% - Accent3 3 2 3 6 4" xfId="4967" xr:uid="{00000000-0005-0000-0000-00005D130000}"/>
    <cellStyle name="20% - Accent3 3 2 3 6 4 2" xfId="4968" xr:uid="{00000000-0005-0000-0000-00005E130000}"/>
    <cellStyle name="20% - Accent3 3 2 3 6 5" xfId="4969" xr:uid="{00000000-0005-0000-0000-00005F130000}"/>
    <cellStyle name="20% - Accent3 3 2 3 6 5 2" xfId="4970" xr:uid="{00000000-0005-0000-0000-000060130000}"/>
    <cellStyle name="20% - Accent3 3 2 3 6 6" xfId="4971" xr:uid="{00000000-0005-0000-0000-000061130000}"/>
    <cellStyle name="20% - Accent3 3 2 3 7" xfId="4972" xr:uid="{00000000-0005-0000-0000-000062130000}"/>
    <cellStyle name="20% - Accent3 3 2 3 7 2" xfId="4973" xr:uid="{00000000-0005-0000-0000-000063130000}"/>
    <cellStyle name="20% - Accent3 3 2 3 7 2 2" xfId="4974" xr:uid="{00000000-0005-0000-0000-000064130000}"/>
    <cellStyle name="20% - Accent3 3 2 3 7 2 2 2" xfId="4975" xr:uid="{00000000-0005-0000-0000-000065130000}"/>
    <cellStyle name="20% - Accent3 3 2 3 7 2 3" xfId="4976" xr:uid="{00000000-0005-0000-0000-000066130000}"/>
    <cellStyle name="20% - Accent3 3 2 3 7 3" xfId="4977" xr:uid="{00000000-0005-0000-0000-000067130000}"/>
    <cellStyle name="20% - Accent3 3 2 3 7 3 2" xfId="4978" xr:uid="{00000000-0005-0000-0000-000068130000}"/>
    <cellStyle name="20% - Accent3 3 2 3 7 4" xfId="4979" xr:uid="{00000000-0005-0000-0000-000069130000}"/>
    <cellStyle name="20% - Accent3 3 2 3 8" xfId="4980" xr:uid="{00000000-0005-0000-0000-00006A130000}"/>
    <cellStyle name="20% - Accent3 3 2 3 8 2" xfId="4981" xr:uid="{00000000-0005-0000-0000-00006B130000}"/>
    <cellStyle name="20% - Accent3 3 2 3 8 2 2" xfId="4982" xr:uid="{00000000-0005-0000-0000-00006C130000}"/>
    <cellStyle name="20% - Accent3 3 2 3 8 3" xfId="4983" xr:uid="{00000000-0005-0000-0000-00006D130000}"/>
    <cellStyle name="20% - Accent3 3 2 3 9" xfId="4984" xr:uid="{00000000-0005-0000-0000-00006E130000}"/>
    <cellStyle name="20% - Accent3 3 2 3 9 2" xfId="4985" xr:uid="{00000000-0005-0000-0000-00006F130000}"/>
    <cellStyle name="20% - Accent3 3 2 4" xfId="4986" xr:uid="{00000000-0005-0000-0000-000070130000}"/>
    <cellStyle name="20% - Accent3 3 2 4 10" xfId="4987" xr:uid="{00000000-0005-0000-0000-000071130000}"/>
    <cellStyle name="20% - Accent3 3 2 4 10 2" xfId="4988" xr:uid="{00000000-0005-0000-0000-000072130000}"/>
    <cellStyle name="20% - Accent3 3 2 4 11" xfId="4989" xr:uid="{00000000-0005-0000-0000-000073130000}"/>
    <cellStyle name="20% - Accent3 3 2 4 2" xfId="4990" xr:uid="{00000000-0005-0000-0000-000074130000}"/>
    <cellStyle name="20% - Accent3 3 2 4 2 2" xfId="4991" xr:uid="{00000000-0005-0000-0000-000075130000}"/>
    <cellStyle name="20% - Accent3 3 2 4 2 2 2" xfId="4992" xr:uid="{00000000-0005-0000-0000-000076130000}"/>
    <cellStyle name="20% - Accent3 3 2 4 2 2 2 2" xfId="4993" xr:uid="{00000000-0005-0000-0000-000077130000}"/>
    <cellStyle name="20% - Accent3 3 2 4 2 2 2 2 2" xfId="4994" xr:uid="{00000000-0005-0000-0000-000078130000}"/>
    <cellStyle name="20% - Accent3 3 2 4 2 2 2 2 2 2" xfId="4995" xr:uid="{00000000-0005-0000-0000-000079130000}"/>
    <cellStyle name="20% - Accent3 3 2 4 2 2 2 2 3" xfId="4996" xr:uid="{00000000-0005-0000-0000-00007A130000}"/>
    <cellStyle name="20% - Accent3 3 2 4 2 2 2 3" xfId="4997" xr:uid="{00000000-0005-0000-0000-00007B130000}"/>
    <cellStyle name="20% - Accent3 3 2 4 2 2 2 3 2" xfId="4998" xr:uid="{00000000-0005-0000-0000-00007C130000}"/>
    <cellStyle name="20% - Accent3 3 2 4 2 2 2 4" xfId="4999" xr:uid="{00000000-0005-0000-0000-00007D130000}"/>
    <cellStyle name="20% - Accent3 3 2 4 2 2 3" xfId="5000" xr:uid="{00000000-0005-0000-0000-00007E130000}"/>
    <cellStyle name="20% - Accent3 3 2 4 2 2 3 2" xfId="5001" xr:uid="{00000000-0005-0000-0000-00007F130000}"/>
    <cellStyle name="20% - Accent3 3 2 4 2 2 3 2 2" xfId="5002" xr:uid="{00000000-0005-0000-0000-000080130000}"/>
    <cellStyle name="20% - Accent3 3 2 4 2 2 3 3" xfId="5003" xr:uid="{00000000-0005-0000-0000-000081130000}"/>
    <cellStyle name="20% - Accent3 3 2 4 2 2 4" xfId="5004" xr:uid="{00000000-0005-0000-0000-000082130000}"/>
    <cellStyle name="20% - Accent3 3 2 4 2 2 4 2" xfId="5005" xr:uid="{00000000-0005-0000-0000-000083130000}"/>
    <cellStyle name="20% - Accent3 3 2 4 2 2 5" xfId="5006" xr:uid="{00000000-0005-0000-0000-000084130000}"/>
    <cellStyle name="20% - Accent3 3 2 4 2 2 5 2" xfId="5007" xr:uid="{00000000-0005-0000-0000-000085130000}"/>
    <cellStyle name="20% - Accent3 3 2 4 2 2 6" xfId="5008" xr:uid="{00000000-0005-0000-0000-000086130000}"/>
    <cellStyle name="20% - Accent3 3 2 4 2 3" xfId="5009" xr:uid="{00000000-0005-0000-0000-000087130000}"/>
    <cellStyle name="20% - Accent3 3 2 4 2 3 2" xfId="5010" xr:uid="{00000000-0005-0000-0000-000088130000}"/>
    <cellStyle name="20% - Accent3 3 2 4 2 3 2 2" xfId="5011" xr:uid="{00000000-0005-0000-0000-000089130000}"/>
    <cellStyle name="20% - Accent3 3 2 4 2 3 2 2 2" xfId="5012" xr:uid="{00000000-0005-0000-0000-00008A130000}"/>
    <cellStyle name="20% - Accent3 3 2 4 2 3 2 2 2 2" xfId="5013" xr:uid="{00000000-0005-0000-0000-00008B130000}"/>
    <cellStyle name="20% - Accent3 3 2 4 2 3 2 2 3" xfId="5014" xr:uid="{00000000-0005-0000-0000-00008C130000}"/>
    <cellStyle name="20% - Accent3 3 2 4 2 3 2 3" xfId="5015" xr:uid="{00000000-0005-0000-0000-00008D130000}"/>
    <cellStyle name="20% - Accent3 3 2 4 2 3 2 3 2" xfId="5016" xr:uid="{00000000-0005-0000-0000-00008E130000}"/>
    <cellStyle name="20% - Accent3 3 2 4 2 3 2 4" xfId="5017" xr:uid="{00000000-0005-0000-0000-00008F130000}"/>
    <cellStyle name="20% - Accent3 3 2 4 2 3 3" xfId="5018" xr:uid="{00000000-0005-0000-0000-000090130000}"/>
    <cellStyle name="20% - Accent3 3 2 4 2 3 3 2" xfId="5019" xr:uid="{00000000-0005-0000-0000-000091130000}"/>
    <cellStyle name="20% - Accent3 3 2 4 2 3 3 2 2" xfId="5020" xr:uid="{00000000-0005-0000-0000-000092130000}"/>
    <cellStyle name="20% - Accent3 3 2 4 2 3 3 3" xfId="5021" xr:uid="{00000000-0005-0000-0000-000093130000}"/>
    <cellStyle name="20% - Accent3 3 2 4 2 3 4" xfId="5022" xr:uid="{00000000-0005-0000-0000-000094130000}"/>
    <cellStyle name="20% - Accent3 3 2 4 2 3 4 2" xfId="5023" xr:uid="{00000000-0005-0000-0000-000095130000}"/>
    <cellStyle name="20% - Accent3 3 2 4 2 3 5" xfId="5024" xr:uid="{00000000-0005-0000-0000-000096130000}"/>
    <cellStyle name="20% - Accent3 3 2 4 2 3 5 2" xfId="5025" xr:uid="{00000000-0005-0000-0000-000097130000}"/>
    <cellStyle name="20% - Accent3 3 2 4 2 3 6" xfId="5026" xr:uid="{00000000-0005-0000-0000-000098130000}"/>
    <cellStyle name="20% - Accent3 3 2 4 2 4" xfId="5027" xr:uid="{00000000-0005-0000-0000-000099130000}"/>
    <cellStyle name="20% - Accent3 3 2 4 2 4 2" xfId="5028" xr:uid="{00000000-0005-0000-0000-00009A130000}"/>
    <cellStyle name="20% - Accent3 3 2 4 2 4 2 2" xfId="5029" xr:uid="{00000000-0005-0000-0000-00009B130000}"/>
    <cellStyle name="20% - Accent3 3 2 4 2 4 2 2 2" xfId="5030" xr:uid="{00000000-0005-0000-0000-00009C130000}"/>
    <cellStyle name="20% - Accent3 3 2 4 2 4 2 3" xfId="5031" xr:uid="{00000000-0005-0000-0000-00009D130000}"/>
    <cellStyle name="20% - Accent3 3 2 4 2 4 3" xfId="5032" xr:uid="{00000000-0005-0000-0000-00009E130000}"/>
    <cellStyle name="20% - Accent3 3 2 4 2 4 3 2" xfId="5033" xr:uid="{00000000-0005-0000-0000-00009F130000}"/>
    <cellStyle name="20% - Accent3 3 2 4 2 4 4" xfId="5034" xr:uid="{00000000-0005-0000-0000-0000A0130000}"/>
    <cellStyle name="20% - Accent3 3 2 4 2 5" xfId="5035" xr:uid="{00000000-0005-0000-0000-0000A1130000}"/>
    <cellStyle name="20% - Accent3 3 2 4 2 5 2" xfId="5036" xr:uid="{00000000-0005-0000-0000-0000A2130000}"/>
    <cellStyle name="20% - Accent3 3 2 4 2 5 2 2" xfId="5037" xr:uid="{00000000-0005-0000-0000-0000A3130000}"/>
    <cellStyle name="20% - Accent3 3 2 4 2 5 3" xfId="5038" xr:uid="{00000000-0005-0000-0000-0000A4130000}"/>
    <cellStyle name="20% - Accent3 3 2 4 2 6" xfId="5039" xr:uid="{00000000-0005-0000-0000-0000A5130000}"/>
    <cellStyle name="20% - Accent3 3 2 4 2 6 2" xfId="5040" xr:uid="{00000000-0005-0000-0000-0000A6130000}"/>
    <cellStyle name="20% - Accent3 3 2 4 2 7" xfId="5041" xr:uid="{00000000-0005-0000-0000-0000A7130000}"/>
    <cellStyle name="20% - Accent3 3 2 4 2 7 2" xfId="5042" xr:uid="{00000000-0005-0000-0000-0000A8130000}"/>
    <cellStyle name="20% - Accent3 3 2 4 2 8" xfId="5043" xr:uid="{00000000-0005-0000-0000-0000A9130000}"/>
    <cellStyle name="20% - Accent3 3 2 4 3" xfId="5044" xr:uid="{00000000-0005-0000-0000-0000AA130000}"/>
    <cellStyle name="20% - Accent3 3 2 4 3 2" xfId="5045" xr:uid="{00000000-0005-0000-0000-0000AB130000}"/>
    <cellStyle name="20% - Accent3 3 2 4 3 2 2" xfId="5046" xr:uid="{00000000-0005-0000-0000-0000AC130000}"/>
    <cellStyle name="20% - Accent3 3 2 4 3 2 2 2" xfId="5047" xr:uid="{00000000-0005-0000-0000-0000AD130000}"/>
    <cellStyle name="20% - Accent3 3 2 4 3 2 2 2 2" xfId="5048" xr:uid="{00000000-0005-0000-0000-0000AE130000}"/>
    <cellStyle name="20% - Accent3 3 2 4 3 2 2 2 2 2" xfId="5049" xr:uid="{00000000-0005-0000-0000-0000AF130000}"/>
    <cellStyle name="20% - Accent3 3 2 4 3 2 2 2 3" xfId="5050" xr:uid="{00000000-0005-0000-0000-0000B0130000}"/>
    <cellStyle name="20% - Accent3 3 2 4 3 2 2 3" xfId="5051" xr:uid="{00000000-0005-0000-0000-0000B1130000}"/>
    <cellStyle name="20% - Accent3 3 2 4 3 2 2 3 2" xfId="5052" xr:uid="{00000000-0005-0000-0000-0000B2130000}"/>
    <cellStyle name="20% - Accent3 3 2 4 3 2 2 4" xfId="5053" xr:uid="{00000000-0005-0000-0000-0000B3130000}"/>
    <cellStyle name="20% - Accent3 3 2 4 3 2 3" xfId="5054" xr:uid="{00000000-0005-0000-0000-0000B4130000}"/>
    <cellStyle name="20% - Accent3 3 2 4 3 2 3 2" xfId="5055" xr:uid="{00000000-0005-0000-0000-0000B5130000}"/>
    <cellStyle name="20% - Accent3 3 2 4 3 2 3 2 2" xfId="5056" xr:uid="{00000000-0005-0000-0000-0000B6130000}"/>
    <cellStyle name="20% - Accent3 3 2 4 3 2 3 3" xfId="5057" xr:uid="{00000000-0005-0000-0000-0000B7130000}"/>
    <cellStyle name="20% - Accent3 3 2 4 3 2 4" xfId="5058" xr:uid="{00000000-0005-0000-0000-0000B8130000}"/>
    <cellStyle name="20% - Accent3 3 2 4 3 2 4 2" xfId="5059" xr:uid="{00000000-0005-0000-0000-0000B9130000}"/>
    <cellStyle name="20% - Accent3 3 2 4 3 2 5" xfId="5060" xr:uid="{00000000-0005-0000-0000-0000BA130000}"/>
    <cellStyle name="20% - Accent3 3 2 4 3 2 5 2" xfId="5061" xr:uid="{00000000-0005-0000-0000-0000BB130000}"/>
    <cellStyle name="20% - Accent3 3 2 4 3 2 6" xfId="5062" xr:uid="{00000000-0005-0000-0000-0000BC130000}"/>
    <cellStyle name="20% - Accent3 3 2 4 3 3" xfId="5063" xr:uid="{00000000-0005-0000-0000-0000BD130000}"/>
    <cellStyle name="20% - Accent3 3 2 4 3 3 2" xfId="5064" xr:uid="{00000000-0005-0000-0000-0000BE130000}"/>
    <cellStyle name="20% - Accent3 3 2 4 3 3 2 2" xfId="5065" xr:uid="{00000000-0005-0000-0000-0000BF130000}"/>
    <cellStyle name="20% - Accent3 3 2 4 3 3 2 2 2" xfId="5066" xr:uid="{00000000-0005-0000-0000-0000C0130000}"/>
    <cellStyle name="20% - Accent3 3 2 4 3 3 2 2 2 2" xfId="5067" xr:uid="{00000000-0005-0000-0000-0000C1130000}"/>
    <cellStyle name="20% - Accent3 3 2 4 3 3 2 2 3" xfId="5068" xr:uid="{00000000-0005-0000-0000-0000C2130000}"/>
    <cellStyle name="20% - Accent3 3 2 4 3 3 2 3" xfId="5069" xr:uid="{00000000-0005-0000-0000-0000C3130000}"/>
    <cellStyle name="20% - Accent3 3 2 4 3 3 2 3 2" xfId="5070" xr:uid="{00000000-0005-0000-0000-0000C4130000}"/>
    <cellStyle name="20% - Accent3 3 2 4 3 3 2 4" xfId="5071" xr:uid="{00000000-0005-0000-0000-0000C5130000}"/>
    <cellStyle name="20% - Accent3 3 2 4 3 3 3" xfId="5072" xr:uid="{00000000-0005-0000-0000-0000C6130000}"/>
    <cellStyle name="20% - Accent3 3 2 4 3 3 3 2" xfId="5073" xr:uid="{00000000-0005-0000-0000-0000C7130000}"/>
    <cellStyle name="20% - Accent3 3 2 4 3 3 3 2 2" xfId="5074" xr:uid="{00000000-0005-0000-0000-0000C8130000}"/>
    <cellStyle name="20% - Accent3 3 2 4 3 3 3 3" xfId="5075" xr:uid="{00000000-0005-0000-0000-0000C9130000}"/>
    <cellStyle name="20% - Accent3 3 2 4 3 3 4" xfId="5076" xr:uid="{00000000-0005-0000-0000-0000CA130000}"/>
    <cellStyle name="20% - Accent3 3 2 4 3 3 4 2" xfId="5077" xr:uid="{00000000-0005-0000-0000-0000CB130000}"/>
    <cellStyle name="20% - Accent3 3 2 4 3 3 5" xfId="5078" xr:uid="{00000000-0005-0000-0000-0000CC130000}"/>
    <cellStyle name="20% - Accent3 3 2 4 3 3 5 2" xfId="5079" xr:uid="{00000000-0005-0000-0000-0000CD130000}"/>
    <cellStyle name="20% - Accent3 3 2 4 3 3 6" xfId="5080" xr:uid="{00000000-0005-0000-0000-0000CE130000}"/>
    <cellStyle name="20% - Accent3 3 2 4 3 4" xfId="5081" xr:uid="{00000000-0005-0000-0000-0000CF130000}"/>
    <cellStyle name="20% - Accent3 3 2 4 3 4 2" xfId="5082" xr:uid="{00000000-0005-0000-0000-0000D0130000}"/>
    <cellStyle name="20% - Accent3 3 2 4 3 4 2 2" xfId="5083" xr:uid="{00000000-0005-0000-0000-0000D1130000}"/>
    <cellStyle name="20% - Accent3 3 2 4 3 4 2 2 2" xfId="5084" xr:uid="{00000000-0005-0000-0000-0000D2130000}"/>
    <cellStyle name="20% - Accent3 3 2 4 3 4 2 3" xfId="5085" xr:uid="{00000000-0005-0000-0000-0000D3130000}"/>
    <cellStyle name="20% - Accent3 3 2 4 3 4 3" xfId="5086" xr:uid="{00000000-0005-0000-0000-0000D4130000}"/>
    <cellStyle name="20% - Accent3 3 2 4 3 4 3 2" xfId="5087" xr:uid="{00000000-0005-0000-0000-0000D5130000}"/>
    <cellStyle name="20% - Accent3 3 2 4 3 4 4" xfId="5088" xr:uid="{00000000-0005-0000-0000-0000D6130000}"/>
    <cellStyle name="20% - Accent3 3 2 4 3 5" xfId="5089" xr:uid="{00000000-0005-0000-0000-0000D7130000}"/>
    <cellStyle name="20% - Accent3 3 2 4 3 5 2" xfId="5090" xr:uid="{00000000-0005-0000-0000-0000D8130000}"/>
    <cellStyle name="20% - Accent3 3 2 4 3 5 2 2" xfId="5091" xr:uid="{00000000-0005-0000-0000-0000D9130000}"/>
    <cellStyle name="20% - Accent3 3 2 4 3 5 3" xfId="5092" xr:uid="{00000000-0005-0000-0000-0000DA130000}"/>
    <cellStyle name="20% - Accent3 3 2 4 3 6" xfId="5093" xr:uid="{00000000-0005-0000-0000-0000DB130000}"/>
    <cellStyle name="20% - Accent3 3 2 4 3 6 2" xfId="5094" xr:uid="{00000000-0005-0000-0000-0000DC130000}"/>
    <cellStyle name="20% - Accent3 3 2 4 3 7" xfId="5095" xr:uid="{00000000-0005-0000-0000-0000DD130000}"/>
    <cellStyle name="20% - Accent3 3 2 4 3 7 2" xfId="5096" xr:uid="{00000000-0005-0000-0000-0000DE130000}"/>
    <cellStyle name="20% - Accent3 3 2 4 3 8" xfId="5097" xr:uid="{00000000-0005-0000-0000-0000DF130000}"/>
    <cellStyle name="20% - Accent3 3 2 4 4" xfId="5098" xr:uid="{00000000-0005-0000-0000-0000E0130000}"/>
    <cellStyle name="20% - Accent3 3 2 4 4 2" xfId="5099" xr:uid="{00000000-0005-0000-0000-0000E1130000}"/>
    <cellStyle name="20% - Accent3 3 2 4 4 2 2" xfId="5100" xr:uid="{00000000-0005-0000-0000-0000E2130000}"/>
    <cellStyle name="20% - Accent3 3 2 4 4 2 2 2" xfId="5101" xr:uid="{00000000-0005-0000-0000-0000E3130000}"/>
    <cellStyle name="20% - Accent3 3 2 4 4 2 2 2 2" xfId="5102" xr:uid="{00000000-0005-0000-0000-0000E4130000}"/>
    <cellStyle name="20% - Accent3 3 2 4 4 2 2 3" xfId="5103" xr:uid="{00000000-0005-0000-0000-0000E5130000}"/>
    <cellStyle name="20% - Accent3 3 2 4 4 2 3" xfId="5104" xr:uid="{00000000-0005-0000-0000-0000E6130000}"/>
    <cellStyle name="20% - Accent3 3 2 4 4 2 3 2" xfId="5105" xr:uid="{00000000-0005-0000-0000-0000E7130000}"/>
    <cellStyle name="20% - Accent3 3 2 4 4 2 4" xfId="5106" xr:uid="{00000000-0005-0000-0000-0000E8130000}"/>
    <cellStyle name="20% - Accent3 3 2 4 4 3" xfId="5107" xr:uid="{00000000-0005-0000-0000-0000E9130000}"/>
    <cellStyle name="20% - Accent3 3 2 4 4 3 2" xfId="5108" xr:uid="{00000000-0005-0000-0000-0000EA130000}"/>
    <cellStyle name="20% - Accent3 3 2 4 4 3 2 2" xfId="5109" xr:uid="{00000000-0005-0000-0000-0000EB130000}"/>
    <cellStyle name="20% - Accent3 3 2 4 4 3 3" xfId="5110" xr:uid="{00000000-0005-0000-0000-0000EC130000}"/>
    <cellStyle name="20% - Accent3 3 2 4 4 4" xfId="5111" xr:uid="{00000000-0005-0000-0000-0000ED130000}"/>
    <cellStyle name="20% - Accent3 3 2 4 4 4 2" xfId="5112" xr:uid="{00000000-0005-0000-0000-0000EE130000}"/>
    <cellStyle name="20% - Accent3 3 2 4 4 5" xfId="5113" xr:uid="{00000000-0005-0000-0000-0000EF130000}"/>
    <cellStyle name="20% - Accent3 3 2 4 4 5 2" xfId="5114" xr:uid="{00000000-0005-0000-0000-0000F0130000}"/>
    <cellStyle name="20% - Accent3 3 2 4 4 6" xfId="5115" xr:uid="{00000000-0005-0000-0000-0000F1130000}"/>
    <cellStyle name="20% - Accent3 3 2 4 5" xfId="5116" xr:uid="{00000000-0005-0000-0000-0000F2130000}"/>
    <cellStyle name="20% - Accent3 3 2 4 5 2" xfId="5117" xr:uid="{00000000-0005-0000-0000-0000F3130000}"/>
    <cellStyle name="20% - Accent3 3 2 4 5 2 2" xfId="5118" xr:uid="{00000000-0005-0000-0000-0000F4130000}"/>
    <cellStyle name="20% - Accent3 3 2 4 5 2 2 2" xfId="5119" xr:uid="{00000000-0005-0000-0000-0000F5130000}"/>
    <cellStyle name="20% - Accent3 3 2 4 5 2 2 2 2" xfId="5120" xr:uid="{00000000-0005-0000-0000-0000F6130000}"/>
    <cellStyle name="20% - Accent3 3 2 4 5 2 2 3" xfId="5121" xr:uid="{00000000-0005-0000-0000-0000F7130000}"/>
    <cellStyle name="20% - Accent3 3 2 4 5 2 3" xfId="5122" xr:uid="{00000000-0005-0000-0000-0000F8130000}"/>
    <cellStyle name="20% - Accent3 3 2 4 5 2 3 2" xfId="5123" xr:uid="{00000000-0005-0000-0000-0000F9130000}"/>
    <cellStyle name="20% - Accent3 3 2 4 5 2 4" xfId="5124" xr:uid="{00000000-0005-0000-0000-0000FA130000}"/>
    <cellStyle name="20% - Accent3 3 2 4 5 3" xfId="5125" xr:uid="{00000000-0005-0000-0000-0000FB130000}"/>
    <cellStyle name="20% - Accent3 3 2 4 5 3 2" xfId="5126" xr:uid="{00000000-0005-0000-0000-0000FC130000}"/>
    <cellStyle name="20% - Accent3 3 2 4 5 3 2 2" xfId="5127" xr:uid="{00000000-0005-0000-0000-0000FD130000}"/>
    <cellStyle name="20% - Accent3 3 2 4 5 3 3" xfId="5128" xr:uid="{00000000-0005-0000-0000-0000FE130000}"/>
    <cellStyle name="20% - Accent3 3 2 4 5 4" xfId="5129" xr:uid="{00000000-0005-0000-0000-0000FF130000}"/>
    <cellStyle name="20% - Accent3 3 2 4 5 4 2" xfId="5130" xr:uid="{00000000-0005-0000-0000-000000140000}"/>
    <cellStyle name="20% - Accent3 3 2 4 5 5" xfId="5131" xr:uid="{00000000-0005-0000-0000-000001140000}"/>
    <cellStyle name="20% - Accent3 3 2 4 5 5 2" xfId="5132" xr:uid="{00000000-0005-0000-0000-000002140000}"/>
    <cellStyle name="20% - Accent3 3 2 4 5 6" xfId="5133" xr:uid="{00000000-0005-0000-0000-000003140000}"/>
    <cellStyle name="20% - Accent3 3 2 4 6" xfId="5134" xr:uid="{00000000-0005-0000-0000-000004140000}"/>
    <cellStyle name="20% - Accent3 3 2 4 6 2" xfId="5135" xr:uid="{00000000-0005-0000-0000-000005140000}"/>
    <cellStyle name="20% - Accent3 3 2 4 6 2 2" xfId="5136" xr:uid="{00000000-0005-0000-0000-000006140000}"/>
    <cellStyle name="20% - Accent3 3 2 4 6 2 2 2" xfId="5137" xr:uid="{00000000-0005-0000-0000-000007140000}"/>
    <cellStyle name="20% - Accent3 3 2 4 6 2 2 2 2" xfId="5138" xr:uid="{00000000-0005-0000-0000-000008140000}"/>
    <cellStyle name="20% - Accent3 3 2 4 6 2 2 3" xfId="5139" xr:uid="{00000000-0005-0000-0000-000009140000}"/>
    <cellStyle name="20% - Accent3 3 2 4 6 2 3" xfId="5140" xr:uid="{00000000-0005-0000-0000-00000A140000}"/>
    <cellStyle name="20% - Accent3 3 2 4 6 2 3 2" xfId="5141" xr:uid="{00000000-0005-0000-0000-00000B140000}"/>
    <cellStyle name="20% - Accent3 3 2 4 6 2 4" xfId="5142" xr:uid="{00000000-0005-0000-0000-00000C140000}"/>
    <cellStyle name="20% - Accent3 3 2 4 6 3" xfId="5143" xr:uid="{00000000-0005-0000-0000-00000D140000}"/>
    <cellStyle name="20% - Accent3 3 2 4 6 3 2" xfId="5144" xr:uid="{00000000-0005-0000-0000-00000E140000}"/>
    <cellStyle name="20% - Accent3 3 2 4 6 3 2 2" xfId="5145" xr:uid="{00000000-0005-0000-0000-00000F140000}"/>
    <cellStyle name="20% - Accent3 3 2 4 6 3 3" xfId="5146" xr:uid="{00000000-0005-0000-0000-000010140000}"/>
    <cellStyle name="20% - Accent3 3 2 4 6 4" xfId="5147" xr:uid="{00000000-0005-0000-0000-000011140000}"/>
    <cellStyle name="20% - Accent3 3 2 4 6 4 2" xfId="5148" xr:uid="{00000000-0005-0000-0000-000012140000}"/>
    <cellStyle name="20% - Accent3 3 2 4 6 5" xfId="5149" xr:uid="{00000000-0005-0000-0000-000013140000}"/>
    <cellStyle name="20% - Accent3 3 2 4 6 5 2" xfId="5150" xr:uid="{00000000-0005-0000-0000-000014140000}"/>
    <cellStyle name="20% - Accent3 3 2 4 6 6" xfId="5151" xr:uid="{00000000-0005-0000-0000-000015140000}"/>
    <cellStyle name="20% - Accent3 3 2 4 7" xfId="5152" xr:uid="{00000000-0005-0000-0000-000016140000}"/>
    <cellStyle name="20% - Accent3 3 2 4 7 2" xfId="5153" xr:uid="{00000000-0005-0000-0000-000017140000}"/>
    <cellStyle name="20% - Accent3 3 2 4 7 2 2" xfId="5154" xr:uid="{00000000-0005-0000-0000-000018140000}"/>
    <cellStyle name="20% - Accent3 3 2 4 7 2 2 2" xfId="5155" xr:uid="{00000000-0005-0000-0000-000019140000}"/>
    <cellStyle name="20% - Accent3 3 2 4 7 2 3" xfId="5156" xr:uid="{00000000-0005-0000-0000-00001A140000}"/>
    <cellStyle name="20% - Accent3 3 2 4 7 3" xfId="5157" xr:uid="{00000000-0005-0000-0000-00001B140000}"/>
    <cellStyle name="20% - Accent3 3 2 4 7 3 2" xfId="5158" xr:uid="{00000000-0005-0000-0000-00001C140000}"/>
    <cellStyle name="20% - Accent3 3 2 4 7 4" xfId="5159" xr:uid="{00000000-0005-0000-0000-00001D140000}"/>
    <cellStyle name="20% - Accent3 3 2 4 8" xfId="5160" xr:uid="{00000000-0005-0000-0000-00001E140000}"/>
    <cellStyle name="20% - Accent3 3 2 4 8 2" xfId="5161" xr:uid="{00000000-0005-0000-0000-00001F140000}"/>
    <cellStyle name="20% - Accent3 3 2 4 8 2 2" xfId="5162" xr:uid="{00000000-0005-0000-0000-000020140000}"/>
    <cellStyle name="20% - Accent3 3 2 4 8 3" xfId="5163" xr:uid="{00000000-0005-0000-0000-000021140000}"/>
    <cellStyle name="20% - Accent3 3 2 4 9" xfId="5164" xr:uid="{00000000-0005-0000-0000-000022140000}"/>
    <cellStyle name="20% - Accent3 3 2 4 9 2" xfId="5165" xr:uid="{00000000-0005-0000-0000-000023140000}"/>
    <cellStyle name="20% - Accent3 3 2 5" xfId="5166" xr:uid="{00000000-0005-0000-0000-000024140000}"/>
    <cellStyle name="20% - Accent3 3 2 5 2" xfId="5167" xr:uid="{00000000-0005-0000-0000-000025140000}"/>
    <cellStyle name="20% - Accent3 3 2 5 2 2" xfId="5168" xr:uid="{00000000-0005-0000-0000-000026140000}"/>
    <cellStyle name="20% - Accent3 3 2 5 2 2 2" xfId="5169" xr:uid="{00000000-0005-0000-0000-000027140000}"/>
    <cellStyle name="20% - Accent3 3 2 5 2 2 2 2" xfId="5170" xr:uid="{00000000-0005-0000-0000-000028140000}"/>
    <cellStyle name="20% - Accent3 3 2 5 2 2 2 2 2" xfId="5171" xr:uid="{00000000-0005-0000-0000-000029140000}"/>
    <cellStyle name="20% - Accent3 3 2 5 2 2 2 3" xfId="5172" xr:uid="{00000000-0005-0000-0000-00002A140000}"/>
    <cellStyle name="20% - Accent3 3 2 5 2 2 3" xfId="5173" xr:uid="{00000000-0005-0000-0000-00002B140000}"/>
    <cellStyle name="20% - Accent3 3 2 5 2 2 3 2" xfId="5174" xr:uid="{00000000-0005-0000-0000-00002C140000}"/>
    <cellStyle name="20% - Accent3 3 2 5 2 2 4" xfId="5175" xr:uid="{00000000-0005-0000-0000-00002D140000}"/>
    <cellStyle name="20% - Accent3 3 2 5 2 3" xfId="5176" xr:uid="{00000000-0005-0000-0000-00002E140000}"/>
    <cellStyle name="20% - Accent3 3 2 5 2 3 2" xfId="5177" xr:uid="{00000000-0005-0000-0000-00002F140000}"/>
    <cellStyle name="20% - Accent3 3 2 5 2 3 2 2" xfId="5178" xr:uid="{00000000-0005-0000-0000-000030140000}"/>
    <cellStyle name="20% - Accent3 3 2 5 2 3 3" xfId="5179" xr:uid="{00000000-0005-0000-0000-000031140000}"/>
    <cellStyle name="20% - Accent3 3 2 5 2 4" xfId="5180" xr:uid="{00000000-0005-0000-0000-000032140000}"/>
    <cellStyle name="20% - Accent3 3 2 5 2 4 2" xfId="5181" xr:uid="{00000000-0005-0000-0000-000033140000}"/>
    <cellStyle name="20% - Accent3 3 2 5 2 5" xfId="5182" xr:uid="{00000000-0005-0000-0000-000034140000}"/>
    <cellStyle name="20% - Accent3 3 2 5 2 5 2" xfId="5183" xr:uid="{00000000-0005-0000-0000-000035140000}"/>
    <cellStyle name="20% - Accent3 3 2 5 2 6" xfId="5184" xr:uid="{00000000-0005-0000-0000-000036140000}"/>
    <cellStyle name="20% - Accent3 3 2 5 3" xfId="5185" xr:uid="{00000000-0005-0000-0000-000037140000}"/>
    <cellStyle name="20% - Accent3 3 2 5 3 2" xfId="5186" xr:uid="{00000000-0005-0000-0000-000038140000}"/>
    <cellStyle name="20% - Accent3 3 2 5 3 2 2" xfId="5187" xr:uid="{00000000-0005-0000-0000-000039140000}"/>
    <cellStyle name="20% - Accent3 3 2 5 3 2 2 2" xfId="5188" xr:uid="{00000000-0005-0000-0000-00003A140000}"/>
    <cellStyle name="20% - Accent3 3 2 5 3 2 2 2 2" xfId="5189" xr:uid="{00000000-0005-0000-0000-00003B140000}"/>
    <cellStyle name="20% - Accent3 3 2 5 3 2 2 3" xfId="5190" xr:uid="{00000000-0005-0000-0000-00003C140000}"/>
    <cellStyle name="20% - Accent3 3 2 5 3 2 3" xfId="5191" xr:uid="{00000000-0005-0000-0000-00003D140000}"/>
    <cellStyle name="20% - Accent3 3 2 5 3 2 3 2" xfId="5192" xr:uid="{00000000-0005-0000-0000-00003E140000}"/>
    <cellStyle name="20% - Accent3 3 2 5 3 2 4" xfId="5193" xr:uid="{00000000-0005-0000-0000-00003F140000}"/>
    <cellStyle name="20% - Accent3 3 2 5 3 3" xfId="5194" xr:uid="{00000000-0005-0000-0000-000040140000}"/>
    <cellStyle name="20% - Accent3 3 2 5 3 3 2" xfId="5195" xr:uid="{00000000-0005-0000-0000-000041140000}"/>
    <cellStyle name="20% - Accent3 3 2 5 3 3 2 2" xfId="5196" xr:uid="{00000000-0005-0000-0000-000042140000}"/>
    <cellStyle name="20% - Accent3 3 2 5 3 3 3" xfId="5197" xr:uid="{00000000-0005-0000-0000-000043140000}"/>
    <cellStyle name="20% - Accent3 3 2 5 3 4" xfId="5198" xr:uid="{00000000-0005-0000-0000-000044140000}"/>
    <cellStyle name="20% - Accent3 3 2 5 3 4 2" xfId="5199" xr:uid="{00000000-0005-0000-0000-000045140000}"/>
    <cellStyle name="20% - Accent3 3 2 5 3 5" xfId="5200" xr:uid="{00000000-0005-0000-0000-000046140000}"/>
    <cellStyle name="20% - Accent3 3 2 5 3 5 2" xfId="5201" xr:uid="{00000000-0005-0000-0000-000047140000}"/>
    <cellStyle name="20% - Accent3 3 2 5 3 6" xfId="5202" xr:uid="{00000000-0005-0000-0000-000048140000}"/>
    <cellStyle name="20% - Accent3 3 2 5 4" xfId="5203" xr:uid="{00000000-0005-0000-0000-000049140000}"/>
    <cellStyle name="20% - Accent3 3 2 5 4 2" xfId="5204" xr:uid="{00000000-0005-0000-0000-00004A140000}"/>
    <cellStyle name="20% - Accent3 3 2 5 4 2 2" xfId="5205" xr:uid="{00000000-0005-0000-0000-00004B140000}"/>
    <cellStyle name="20% - Accent3 3 2 5 4 2 2 2" xfId="5206" xr:uid="{00000000-0005-0000-0000-00004C140000}"/>
    <cellStyle name="20% - Accent3 3 2 5 4 2 3" xfId="5207" xr:uid="{00000000-0005-0000-0000-00004D140000}"/>
    <cellStyle name="20% - Accent3 3 2 5 4 3" xfId="5208" xr:uid="{00000000-0005-0000-0000-00004E140000}"/>
    <cellStyle name="20% - Accent3 3 2 5 4 3 2" xfId="5209" xr:uid="{00000000-0005-0000-0000-00004F140000}"/>
    <cellStyle name="20% - Accent3 3 2 5 4 4" xfId="5210" xr:uid="{00000000-0005-0000-0000-000050140000}"/>
    <cellStyle name="20% - Accent3 3 2 5 5" xfId="5211" xr:uid="{00000000-0005-0000-0000-000051140000}"/>
    <cellStyle name="20% - Accent3 3 2 5 5 2" xfId="5212" xr:uid="{00000000-0005-0000-0000-000052140000}"/>
    <cellStyle name="20% - Accent3 3 2 5 5 2 2" xfId="5213" xr:uid="{00000000-0005-0000-0000-000053140000}"/>
    <cellStyle name="20% - Accent3 3 2 5 5 3" xfId="5214" xr:uid="{00000000-0005-0000-0000-000054140000}"/>
    <cellStyle name="20% - Accent3 3 2 5 6" xfId="5215" xr:uid="{00000000-0005-0000-0000-000055140000}"/>
    <cellStyle name="20% - Accent3 3 2 5 6 2" xfId="5216" xr:uid="{00000000-0005-0000-0000-000056140000}"/>
    <cellStyle name="20% - Accent3 3 2 5 7" xfId="5217" xr:uid="{00000000-0005-0000-0000-000057140000}"/>
    <cellStyle name="20% - Accent3 3 2 5 7 2" xfId="5218" xr:uid="{00000000-0005-0000-0000-000058140000}"/>
    <cellStyle name="20% - Accent3 3 2 5 8" xfId="5219" xr:uid="{00000000-0005-0000-0000-000059140000}"/>
    <cellStyle name="20% - Accent3 3 2 6" xfId="5220" xr:uid="{00000000-0005-0000-0000-00005A140000}"/>
    <cellStyle name="20% - Accent3 3 2 6 2" xfId="5221" xr:uid="{00000000-0005-0000-0000-00005B140000}"/>
    <cellStyle name="20% - Accent3 3 2 6 2 2" xfId="5222" xr:uid="{00000000-0005-0000-0000-00005C140000}"/>
    <cellStyle name="20% - Accent3 3 2 6 2 2 2" xfId="5223" xr:uid="{00000000-0005-0000-0000-00005D140000}"/>
    <cellStyle name="20% - Accent3 3 2 6 2 2 2 2" xfId="5224" xr:uid="{00000000-0005-0000-0000-00005E140000}"/>
    <cellStyle name="20% - Accent3 3 2 6 2 2 2 2 2" xfId="5225" xr:uid="{00000000-0005-0000-0000-00005F140000}"/>
    <cellStyle name="20% - Accent3 3 2 6 2 2 2 3" xfId="5226" xr:uid="{00000000-0005-0000-0000-000060140000}"/>
    <cellStyle name="20% - Accent3 3 2 6 2 2 3" xfId="5227" xr:uid="{00000000-0005-0000-0000-000061140000}"/>
    <cellStyle name="20% - Accent3 3 2 6 2 2 3 2" xfId="5228" xr:uid="{00000000-0005-0000-0000-000062140000}"/>
    <cellStyle name="20% - Accent3 3 2 6 2 2 4" xfId="5229" xr:uid="{00000000-0005-0000-0000-000063140000}"/>
    <cellStyle name="20% - Accent3 3 2 6 2 3" xfId="5230" xr:uid="{00000000-0005-0000-0000-000064140000}"/>
    <cellStyle name="20% - Accent3 3 2 6 2 3 2" xfId="5231" xr:uid="{00000000-0005-0000-0000-000065140000}"/>
    <cellStyle name="20% - Accent3 3 2 6 2 3 2 2" xfId="5232" xr:uid="{00000000-0005-0000-0000-000066140000}"/>
    <cellStyle name="20% - Accent3 3 2 6 2 3 3" xfId="5233" xr:uid="{00000000-0005-0000-0000-000067140000}"/>
    <cellStyle name="20% - Accent3 3 2 6 2 4" xfId="5234" xr:uid="{00000000-0005-0000-0000-000068140000}"/>
    <cellStyle name="20% - Accent3 3 2 6 2 4 2" xfId="5235" xr:uid="{00000000-0005-0000-0000-000069140000}"/>
    <cellStyle name="20% - Accent3 3 2 6 2 5" xfId="5236" xr:uid="{00000000-0005-0000-0000-00006A140000}"/>
    <cellStyle name="20% - Accent3 3 2 6 2 5 2" xfId="5237" xr:uid="{00000000-0005-0000-0000-00006B140000}"/>
    <cellStyle name="20% - Accent3 3 2 6 2 6" xfId="5238" xr:uid="{00000000-0005-0000-0000-00006C140000}"/>
    <cellStyle name="20% - Accent3 3 2 6 3" xfId="5239" xr:uid="{00000000-0005-0000-0000-00006D140000}"/>
    <cellStyle name="20% - Accent3 3 2 6 3 2" xfId="5240" xr:uid="{00000000-0005-0000-0000-00006E140000}"/>
    <cellStyle name="20% - Accent3 3 2 6 3 2 2" xfId="5241" xr:uid="{00000000-0005-0000-0000-00006F140000}"/>
    <cellStyle name="20% - Accent3 3 2 6 3 2 2 2" xfId="5242" xr:uid="{00000000-0005-0000-0000-000070140000}"/>
    <cellStyle name="20% - Accent3 3 2 6 3 2 2 2 2" xfId="5243" xr:uid="{00000000-0005-0000-0000-000071140000}"/>
    <cellStyle name="20% - Accent3 3 2 6 3 2 2 3" xfId="5244" xr:uid="{00000000-0005-0000-0000-000072140000}"/>
    <cellStyle name="20% - Accent3 3 2 6 3 2 3" xfId="5245" xr:uid="{00000000-0005-0000-0000-000073140000}"/>
    <cellStyle name="20% - Accent3 3 2 6 3 2 3 2" xfId="5246" xr:uid="{00000000-0005-0000-0000-000074140000}"/>
    <cellStyle name="20% - Accent3 3 2 6 3 2 4" xfId="5247" xr:uid="{00000000-0005-0000-0000-000075140000}"/>
    <cellStyle name="20% - Accent3 3 2 6 3 3" xfId="5248" xr:uid="{00000000-0005-0000-0000-000076140000}"/>
    <cellStyle name="20% - Accent3 3 2 6 3 3 2" xfId="5249" xr:uid="{00000000-0005-0000-0000-000077140000}"/>
    <cellStyle name="20% - Accent3 3 2 6 3 3 2 2" xfId="5250" xr:uid="{00000000-0005-0000-0000-000078140000}"/>
    <cellStyle name="20% - Accent3 3 2 6 3 3 3" xfId="5251" xr:uid="{00000000-0005-0000-0000-000079140000}"/>
    <cellStyle name="20% - Accent3 3 2 6 3 4" xfId="5252" xr:uid="{00000000-0005-0000-0000-00007A140000}"/>
    <cellStyle name="20% - Accent3 3 2 6 3 4 2" xfId="5253" xr:uid="{00000000-0005-0000-0000-00007B140000}"/>
    <cellStyle name="20% - Accent3 3 2 6 3 5" xfId="5254" xr:uid="{00000000-0005-0000-0000-00007C140000}"/>
    <cellStyle name="20% - Accent3 3 2 6 3 5 2" xfId="5255" xr:uid="{00000000-0005-0000-0000-00007D140000}"/>
    <cellStyle name="20% - Accent3 3 2 6 3 6" xfId="5256" xr:uid="{00000000-0005-0000-0000-00007E140000}"/>
    <cellStyle name="20% - Accent3 3 2 6 4" xfId="5257" xr:uid="{00000000-0005-0000-0000-00007F140000}"/>
    <cellStyle name="20% - Accent3 3 2 6 4 2" xfId="5258" xr:uid="{00000000-0005-0000-0000-000080140000}"/>
    <cellStyle name="20% - Accent3 3 2 6 4 2 2" xfId="5259" xr:uid="{00000000-0005-0000-0000-000081140000}"/>
    <cellStyle name="20% - Accent3 3 2 6 4 2 2 2" xfId="5260" xr:uid="{00000000-0005-0000-0000-000082140000}"/>
    <cellStyle name="20% - Accent3 3 2 6 4 2 3" xfId="5261" xr:uid="{00000000-0005-0000-0000-000083140000}"/>
    <cellStyle name="20% - Accent3 3 2 6 4 3" xfId="5262" xr:uid="{00000000-0005-0000-0000-000084140000}"/>
    <cellStyle name="20% - Accent3 3 2 6 4 3 2" xfId="5263" xr:uid="{00000000-0005-0000-0000-000085140000}"/>
    <cellStyle name="20% - Accent3 3 2 6 4 4" xfId="5264" xr:uid="{00000000-0005-0000-0000-000086140000}"/>
    <cellStyle name="20% - Accent3 3 2 6 5" xfId="5265" xr:uid="{00000000-0005-0000-0000-000087140000}"/>
    <cellStyle name="20% - Accent3 3 2 6 5 2" xfId="5266" xr:uid="{00000000-0005-0000-0000-000088140000}"/>
    <cellStyle name="20% - Accent3 3 2 6 5 2 2" xfId="5267" xr:uid="{00000000-0005-0000-0000-000089140000}"/>
    <cellStyle name="20% - Accent3 3 2 6 5 3" xfId="5268" xr:uid="{00000000-0005-0000-0000-00008A140000}"/>
    <cellStyle name="20% - Accent3 3 2 6 6" xfId="5269" xr:uid="{00000000-0005-0000-0000-00008B140000}"/>
    <cellStyle name="20% - Accent3 3 2 6 6 2" xfId="5270" xr:uid="{00000000-0005-0000-0000-00008C140000}"/>
    <cellStyle name="20% - Accent3 3 2 6 7" xfId="5271" xr:uid="{00000000-0005-0000-0000-00008D140000}"/>
    <cellStyle name="20% - Accent3 3 2 6 7 2" xfId="5272" xr:uid="{00000000-0005-0000-0000-00008E140000}"/>
    <cellStyle name="20% - Accent3 3 2 6 8" xfId="5273" xr:uid="{00000000-0005-0000-0000-00008F140000}"/>
    <cellStyle name="20% - Accent3 3 2 7" xfId="5274" xr:uid="{00000000-0005-0000-0000-000090140000}"/>
    <cellStyle name="20% - Accent3 3 2 7 2" xfId="5275" xr:uid="{00000000-0005-0000-0000-000091140000}"/>
    <cellStyle name="20% - Accent3 3 2 7 2 2" xfId="5276" xr:uid="{00000000-0005-0000-0000-000092140000}"/>
    <cellStyle name="20% - Accent3 3 2 7 2 2 2" xfId="5277" xr:uid="{00000000-0005-0000-0000-000093140000}"/>
    <cellStyle name="20% - Accent3 3 2 7 2 2 2 2" xfId="5278" xr:uid="{00000000-0005-0000-0000-000094140000}"/>
    <cellStyle name="20% - Accent3 3 2 7 2 2 3" xfId="5279" xr:uid="{00000000-0005-0000-0000-000095140000}"/>
    <cellStyle name="20% - Accent3 3 2 7 2 3" xfId="5280" xr:uid="{00000000-0005-0000-0000-000096140000}"/>
    <cellStyle name="20% - Accent3 3 2 7 2 3 2" xfId="5281" xr:uid="{00000000-0005-0000-0000-000097140000}"/>
    <cellStyle name="20% - Accent3 3 2 7 2 4" xfId="5282" xr:uid="{00000000-0005-0000-0000-000098140000}"/>
    <cellStyle name="20% - Accent3 3 2 7 3" xfId="5283" xr:uid="{00000000-0005-0000-0000-000099140000}"/>
    <cellStyle name="20% - Accent3 3 2 7 3 2" xfId="5284" xr:uid="{00000000-0005-0000-0000-00009A140000}"/>
    <cellStyle name="20% - Accent3 3 2 7 3 2 2" xfId="5285" xr:uid="{00000000-0005-0000-0000-00009B140000}"/>
    <cellStyle name="20% - Accent3 3 2 7 3 3" xfId="5286" xr:uid="{00000000-0005-0000-0000-00009C140000}"/>
    <cellStyle name="20% - Accent3 3 2 7 4" xfId="5287" xr:uid="{00000000-0005-0000-0000-00009D140000}"/>
    <cellStyle name="20% - Accent3 3 2 7 4 2" xfId="5288" xr:uid="{00000000-0005-0000-0000-00009E140000}"/>
    <cellStyle name="20% - Accent3 3 2 7 5" xfId="5289" xr:uid="{00000000-0005-0000-0000-00009F140000}"/>
    <cellStyle name="20% - Accent3 3 2 7 5 2" xfId="5290" xr:uid="{00000000-0005-0000-0000-0000A0140000}"/>
    <cellStyle name="20% - Accent3 3 2 7 6" xfId="5291" xr:uid="{00000000-0005-0000-0000-0000A1140000}"/>
    <cellStyle name="20% - Accent3 3 2 8" xfId="5292" xr:uid="{00000000-0005-0000-0000-0000A2140000}"/>
    <cellStyle name="20% - Accent3 3 2 8 2" xfId="5293" xr:uid="{00000000-0005-0000-0000-0000A3140000}"/>
    <cellStyle name="20% - Accent3 3 2 8 2 2" xfId="5294" xr:uid="{00000000-0005-0000-0000-0000A4140000}"/>
    <cellStyle name="20% - Accent3 3 2 8 2 2 2" xfId="5295" xr:uid="{00000000-0005-0000-0000-0000A5140000}"/>
    <cellStyle name="20% - Accent3 3 2 8 2 2 2 2" xfId="5296" xr:uid="{00000000-0005-0000-0000-0000A6140000}"/>
    <cellStyle name="20% - Accent3 3 2 8 2 2 3" xfId="5297" xr:uid="{00000000-0005-0000-0000-0000A7140000}"/>
    <cellStyle name="20% - Accent3 3 2 8 2 3" xfId="5298" xr:uid="{00000000-0005-0000-0000-0000A8140000}"/>
    <cellStyle name="20% - Accent3 3 2 8 2 3 2" xfId="5299" xr:uid="{00000000-0005-0000-0000-0000A9140000}"/>
    <cellStyle name="20% - Accent3 3 2 8 2 4" xfId="5300" xr:uid="{00000000-0005-0000-0000-0000AA140000}"/>
    <cellStyle name="20% - Accent3 3 2 8 3" xfId="5301" xr:uid="{00000000-0005-0000-0000-0000AB140000}"/>
    <cellStyle name="20% - Accent3 3 2 8 3 2" xfId="5302" xr:uid="{00000000-0005-0000-0000-0000AC140000}"/>
    <cellStyle name="20% - Accent3 3 2 8 3 2 2" xfId="5303" xr:uid="{00000000-0005-0000-0000-0000AD140000}"/>
    <cellStyle name="20% - Accent3 3 2 8 3 3" xfId="5304" xr:uid="{00000000-0005-0000-0000-0000AE140000}"/>
    <cellStyle name="20% - Accent3 3 2 8 4" xfId="5305" xr:uid="{00000000-0005-0000-0000-0000AF140000}"/>
    <cellStyle name="20% - Accent3 3 2 8 4 2" xfId="5306" xr:uid="{00000000-0005-0000-0000-0000B0140000}"/>
    <cellStyle name="20% - Accent3 3 2 8 5" xfId="5307" xr:uid="{00000000-0005-0000-0000-0000B1140000}"/>
    <cellStyle name="20% - Accent3 3 2 8 5 2" xfId="5308" xr:uid="{00000000-0005-0000-0000-0000B2140000}"/>
    <cellStyle name="20% - Accent3 3 2 8 6" xfId="5309" xr:uid="{00000000-0005-0000-0000-0000B3140000}"/>
    <cellStyle name="20% - Accent3 3 2 9" xfId="5310" xr:uid="{00000000-0005-0000-0000-0000B4140000}"/>
    <cellStyle name="20% - Accent3 3 2 9 2" xfId="5311" xr:uid="{00000000-0005-0000-0000-0000B5140000}"/>
    <cellStyle name="20% - Accent3 3 2 9 2 2" xfId="5312" xr:uid="{00000000-0005-0000-0000-0000B6140000}"/>
    <cellStyle name="20% - Accent3 3 2 9 2 2 2" xfId="5313" xr:uid="{00000000-0005-0000-0000-0000B7140000}"/>
    <cellStyle name="20% - Accent3 3 2 9 2 2 2 2" xfId="5314" xr:uid="{00000000-0005-0000-0000-0000B8140000}"/>
    <cellStyle name="20% - Accent3 3 2 9 2 2 3" xfId="5315" xr:uid="{00000000-0005-0000-0000-0000B9140000}"/>
    <cellStyle name="20% - Accent3 3 2 9 2 3" xfId="5316" xr:uid="{00000000-0005-0000-0000-0000BA140000}"/>
    <cellStyle name="20% - Accent3 3 2 9 2 3 2" xfId="5317" xr:uid="{00000000-0005-0000-0000-0000BB140000}"/>
    <cellStyle name="20% - Accent3 3 2 9 2 4" xfId="5318" xr:uid="{00000000-0005-0000-0000-0000BC140000}"/>
    <cellStyle name="20% - Accent3 3 2 9 3" xfId="5319" xr:uid="{00000000-0005-0000-0000-0000BD140000}"/>
    <cellStyle name="20% - Accent3 3 2 9 3 2" xfId="5320" xr:uid="{00000000-0005-0000-0000-0000BE140000}"/>
    <cellStyle name="20% - Accent3 3 2 9 3 2 2" xfId="5321" xr:uid="{00000000-0005-0000-0000-0000BF140000}"/>
    <cellStyle name="20% - Accent3 3 2 9 3 3" xfId="5322" xr:uid="{00000000-0005-0000-0000-0000C0140000}"/>
    <cellStyle name="20% - Accent3 3 2 9 4" xfId="5323" xr:uid="{00000000-0005-0000-0000-0000C1140000}"/>
    <cellStyle name="20% - Accent3 3 2 9 4 2" xfId="5324" xr:uid="{00000000-0005-0000-0000-0000C2140000}"/>
    <cellStyle name="20% - Accent3 3 2 9 5" xfId="5325" xr:uid="{00000000-0005-0000-0000-0000C3140000}"/>
    <cellStyle name="20% - Accent3 3 2 9 5 2" xfId="5326" xr:uid="{00000000-0005-0000-0000-0000C4140000}"/>
    <cellStyle name="20% - Accent3 3 2 9 6" xfId="5327" xr:uid="{00000000-0005-0000-0000-0000C5140000}"/>
    <cellStyle name="20% - Accent3 3 3" xfId="5328" xr:uid="{00000000-0005-0000-0000-0000C6140000}"/>
    <cellStyle name="20% - Accent3 3 3 10" xfId="5329" xr:uid="{00000000-0005-0000-0000-0000C7140000}"/>
    <cellStyle name="20% - Accent3 3 3 10 2" xfId="5330" xr:uid="{00000000-0005-0000-0000-0000C8140000}"/>
    <cellStyle name="20% - Accent3 3 3 11" xfId="5331" xr:uid="{00000000-0005-0000-0000-0000C9140000}"/>
    <cellStyle name="20% - Accent3 3 3 2" xfId="5332" xr:uid="{00000000-0005-0000-0000-0000CA140000}"/>
    <cellStyle name="20% - Accent3 3 3 2 2" xfId="5333" xr:uid="{00000000-0005-0000-0000-0000CB140000}"/>
    <cellStyle name="20% - Accent3 3 3 2 2 2" xfId="5334" xr:uid="{00000000-0005-0000-0000-0000CC140000}"/>
    <cellStyle name="20% - Accent3 3 3 2 2 2 2" xfId="5335" xr:uid="{00000000-0005-0000-0000-0000CD140000}"/>
    <cellStyle name="20% - Accent3 3 3 2 2 2 2 2" xfId="5336" xr:uid="{00000000-0005-0000-0000-0000CE140000}"/>
    <cellStyle name="20% - Accent3 3 3 2 2 2 2 2 2" xfId="5337" xr:uid="{00000000-0005-0000-0000-0000CF140000}"/>
    <cellStyle name="20% - Accent3 3 3 2 2 2 2 3" xfId="5338" xr:uid="{00000000-0005-0000-0000-0000D0140000}"/>
    <cellStyle name="20% - Accent3 3 3 2 2 2 3" xfId="5339" xr:uid="{00000000-0005-0000-0000-0000D1140000}"/>
    <cellStyle name="20% - Accent3 3 3 2 2 2 3 2" xfId="5340" xr:uid="{00000000-0005-0000-0000-0000D2140000}"/>
    <cellStyle name="20% - Accent3 3 3 2 2 2 4" xfId="5341" xr:uid="{00000000-0005-0000-0000-0000D3140000}"/>
    <cellStyle name="20% - Accent3 3 3 2 2 3" xfId="5342" xr:uid="{00000000-0005-0000-0000-0000D4140000}"/>
    <cellStyle name="20% - Accent3 3 3 2 2 3 2" xfId="5343" xr:uid="{00000000-0005-0000-0000-0000D5140000}"/>
    <cellStyle name="20% - Accent3 3 3 2 2 3 2 2" xfId="5344" xr:uid="{00000000-0005-0000-0000-0000D6140000}"/>
    <cellStyle name="20% - Accent3 3 3 2 2 3 3" xfId="5345" xr:uid="{00000000-0005-0000-0000-0000D7140000}"/>
    <cellStyle name="20% - Accent3 3 3 2 2 4" xfId="5346" xr:uid="{00000000-0005-0000-0000-0000D8140000}"/>
    <cellStyle name="20% - Accent3 3 3 2 2 4 2" xfId="5347" xr:uid="{00000000-0005-0000-0000-0000D9140000}"/>
    <cellStyle name="20% - Accent3 3 3 2 2 5" xfId="5348" xr:uid="{00000000-0005-0000-0000-0000DA140000}"/>
    <cellStyle name="20% - Accent3 3 3 2 2 5 2" xfId="5349" xr:uid="{00000000-0005-0000-0000-0000DB140000}"/>
    <cellStyle name="20% - Accent3 3 3 2 2 6" xfId="5350" xr:uid="{00000000-0005-0000-0000-0000DC140000}"/>
    <cellStyle name="20% - Accent3 3 3 2 3" xfId="5351" xr:uid="{00000000-0005-0000-0000-0000DD140000}"/>
    <cellStyle name="20% - Accent3 3 3 2 3 2" xfId="5352" xr:uid="{00000000-0005-0000-0000-0000DE140000}"/>
    <cellStyle name="20% - Accent3 3 3 2 3 2 2" xfId="5353" xr:uid="{00000000-0005-0000-0000-0000DF140000}"/>
    <cellStyle name="20% - Accent3 3 3 2 3 2 2 2" xfId="5354" xr:uid="{00000000-0005-0000-0000-0000E0140000}"/>
    <cellStyle name="20% - Accent3 3 3 2 3 2 2 2 2" xfId="5355" xr:uid="{00000000-0005-0000-0000-0000E1140000}"/>
    <cellStyle name="20% - Accent3 3 3 2 3 2 2 3" xfId="5356" xr:uid="{00000000-0005-0000-0000-0000E2140000}"/>
    <cellStyle name="20% - Accent3 3 3 2 3 2 3" xfId="5357" xr:uid="{00000000-0005-0000-0000-0000E3140000}"/>
    <cellStyle name="20% - Accent3 3 3 2 3 2 3 2" xfId="5358" xr:uid="{00000000-0005-0000-0000-0000E4140000}"/>
    <cellStyle name="20% - Accent3 3 3 2 3 2 4" xfId="5359" xr:uid="{00000000-0005-0000-0000-0000E5140000}"/>
    <cellStyle name="20% - Accent3 3 3 2 3 3" xfId="5360" xr:uid="{00000000-0005-0000-0000-0000E6140000}"/>
    <cellStyle name="20% - Accent3 3 3 2 3 3 2" xfId="5361" xr:uid="{00000000-0005-0000-0000-0000E7140000}"/>
    <cellStyle name="20% - Accent3 3 3 2 3 3 2 2" xfId="5362" xr:uid="{00000000-0005-0000-0000-0000E8140000}"/>
    <cellStyle name="20% - Accent3 3 3 2 3 3 3" xfId="5363" xr:uid="{00000000-0005-0000-0000-0000E9140000}"/>
    <cellStyle name="20% - Accent3 3 3 2 3 4" xfId="5364" xr:uid="{00000000-0005-0000-0000-0000EA140000}"/>
    <cellStyle name="20% - Accent3 3 3 2 3 4 2" xfId="5365" xr:uid="{00000000-0005-0000-0000-0000EB140000}"/>
    <cellStyle name="20% - Accent3 3 3 2 3 5" xfId="5366" xr:uid="{00000000-0005-0000-0000-0000EC140000}"/>
    <cellStyle name="20% - Accent3 3 3 2 3 5 2" xfId="5367" xr:uid="{00000000-0005-0000-0000-0000ED140000}"/>
    <cellStyle name="20% - Accent3 3 3 2 3 6" xfId="5368" xr:uid="{00000000-0005-0000-0000-0000EE140000}"/>
    <cellStyle name="20% - Accent3 3 3 2 4" xfId="5369" xr:uid="{00000000-0005-0000-0000-0000EF140000}"/>
    <cellStyle name="20% - Accent3 3 3 2 4 2" xfId="5370" xr:uid="{00000000-0005-0000-0000-0000F0140000}"/>
    <cellStyle name="20% - Accent3 3 3 2 4 2 2" xfId="5371" xr:uid="{00000000-0005-0000-0000-0000F1140000}"/>
    <cellStyle name="20% - Accent3 3 3 2 4 2 2 2" xfId="5372" xr:uid="{00000000-0005-0000-0000-0000F2140000}"/>
    <cellStyle name="20% - Accent3 3 3 2 4 2 3" xfId="5373" xr:uid="{00000000-0005-0000-0000-0000F3140000}"/>
    <cellStyle name="20% - Accent3 3 3 2 4 3" xfId="5374" xr:uid="{00000000-0005-0000-0000-0000F4140000}"/>
    <cellStyle name="20% - Accent3 3 3 2 4 3 2" xfId="5375" xr:uid="{00000000-0005-0000-0000-0000F5140000}"/>
    <cellStyle name="20% - Accent3 3 3 2 4 4" xfId="5376" xr:uid="{00000000-0005-0000-0000-0000F6140000}"/>
    <cellStyle name="20% - Accent3 3 3 2 5" xfId="5377" xr:uid="{00000000-0005-0000-0000-0000F7140000}"/>
    <cellStyle name="20% - Accent3 3 3 2 5 2" xfId="5378" xr:uid="{00000000-0005-0000-0000-0000F8140000}"/>
    <cellStyle name="20% - Accent3 3 3 2 5 2 2" xfId="5379" xr:uid="{00000000-0005-0000-0000-0000F9140000}"/>
    <cellStyle name="20% - Accent3 3 3 2 5 3" xfId="5380" xr:uid="{00000000-0005-0000-0000-0000FA140000}"/>
    <cellStyle name="20% - Accent3 3 3 2 6" xfId="5381" xr:uid="{00000000-0005-0000-0000-0000FB140000}"/>
    <cellStyle name="20% - Accent3 3 3 2 6 2" xfId="5382" xr:uid="{00000000-0005-0000-0000-0000FC140000}"/>
    <cellStyle name="20% - Accent3 3 3 2 7" xfId="5383" xr:uid="{00000000-0005-0000-0000-0000FD140000}"/>
    <cellStyle name="20% - Accent3 3 3 2 7 2" xfId="5384" xr:uid="{00000000-0005-0000-0000-0000FE140000}"/>
    <cellStyle name="20% - Accent3 3 3 2 8" xfId="5385" xr:uid="{00000000-0005-0000-0000-0000FF140000}"/>
    <cellStyle name="20% - Accent3 3 3 3" xfId="5386" xr:uid="{00000000-0005-0000-0000-000000150000}"/>
    <cellStyle name="20% - Accent3 3 3 3 2" xfId="5387" xr:uid="{00000000-0005-0000-0000-000001150000}"/>
    <cellStyle name="20% - Accent3 3 3 3 2 2" xfId="5388" xr:uid="{00000000-0005-0000-0000-000002150000}"/>
    <cellStyle name="20% - Accent3 3 3 3 2 2 2" xfId="5389" xr:uid="{00000000-0005-0000-0000-000003150000}"/>
    <cellStyle name="20% - Accent3 3 3 3 2 2 2 2" xfId="5390" xr:uid="{00000000-0005-0000-0000-000004150000}"/>
    <cellStyle name="20% - Accent3 3 3 3 2 2 2 2 2" xfId="5391" xr:uid="{00000000-0005-0000-0000-000005150000}"/>
    <cellStyle name="20% - Accent3 3 3 3 2 2 2 3" xfId="5392" xr:uid="{00000000-0005-0000-0000-000006150000}"/>
    <cellStyle name="20% - Accent3 3 3 3 2 2 3" xfId="5393" xr:uid="{00000000-0005-0000-0000-000007150000}"/>
    <cellStyle name="20% - Accent3 3 3 3 2 2 3 2" xfId="5394" xr:uid="{00000000-0005-0000-0000-000008150000}"/>
    <cellStyle name="20% - Accent3 3 3 3 2 2 4" xfId="5395" xr:uid="{00000000-0005-0000-0000-000009150000}"/>
    <cellStyle name="20% - Accent3 3 3 3 2 3" xfId="5396" xr:uid="{00000000-0005-0000-0000-00000A150000}"/>
    <cellStyle name="20% - Accent3 3 3 3 2 3 2" xfId="5397" xr:uid="{00000000-0005-0000-0000-00000B150000}"/>
    <cellStyle name="20% - Accent3 3 3 3 2 3 2 2" xfId="5398" xr:uid="{00000000-0005-0000-0000-00000C150000}"/>
    <cellStyle name="20% - Accent3 3 3 3 2 3 3" xfId="5399" xr:uid="{00000000-0005-0000-0000-00000D150000}"/>
    <cellStyle name="20% - Accent3 3 3 3 2 4" xfId="5400" xr:uid="{00000000-0005-0000-0000-00000E150000}"/>
    <cellStyle name="20% - Accent3 3 3 3 2 4 2" xfId="5401" xr:uid="{00000000-0005-0000-0000-00000F150000}"/>
    <cellStyle name="20% - Accent3 3 3 3 2 5" xfId="5402" xr:uid="{00000000-0005-0000-0000-000010150000}"/>
    <cellStyle name="20% - Accent3 3 3 3 2 5 2" xfId="5403" xr:uid="{00000000-0005-0000-0000-000011150000}"/>
    <cellStyle name="20% - Accent3 3 3 3 2 6" xfId="5404" xr:uid="{00000000-0005-0000-0000-000012150000}"/>
    <cellStyle name="20% - Accent3 3 3 3 3" xfId="5405" xr:uid="{00000000-0005-0000-0000-000013150000}"/>
    <cellStyle name="20% - Accent3 3 3 3 3 2" xfId="5406" xr:uid="{00000000-0005-0000-0000-000014150000}"/>
    <cellStyle name="20% - Accent3 3 3 3 3 2 2" xfId="5407" xr:uid="{00000000-0005-0000-0000-000015150000}"/>
    <cellStyle name="20% - Accent3 3 3 3 3 2 2 2" xfId="5408" xr:uid="{00000000-0005-0000-0000-000016150000}"/>
    <cellStyle name="20% - Accent3 3 3 3 3 2 2 2 2" xfId="5409" xr:uid="{00000000-0005-0000-0000-000017150000}"/>
    <cellStyle name="20% - Accent3 3 3 3 3 2 2 3" xfId="5410" xr:uid="{00000000-0005-0000-0000-000018150000}"/>
    <cellStyle name="20% - Accent3 3 3 3 3 2 3" xfId="5411" xr:uid="{00000000-0005-0000-0000-000019150000}"/>
    <cellStyle name="20% - Accent3 3 3 3 3 2 3 2" xfId="5412" xr:uid="{00000000-0005-0000-0000-00001A150000}"/>
    <cellStyle name="20% - Accent3 3 3 3 3 2 4" xfId="5413" xr:uid="{00000000-0005-0000-0000-00001B150000}"/>
    <cellStyle name="20% - Accent3 3 3 3 3 3" xfId="5414" xr:uid="{00000000-0005-0000-0000-00001C150000}"/>
    <cellStyle name="20% - Accent3 3 3 3 3 3 2" xfId="5415" xr:uid="{00000000-0005-0000-0000-00001D150000}"/>
    <cellStyle name="20% - Accent3 3 3 3 3 3 2 2" xfId="5416" xr:uid="{00000000-0005-0000-0000-00001E150000}"/>
    <cellStyle name="20% - Accent3 3 3 3 3 3 3" xfId="5417" xr:uid="{00000000-0005-0000-0000-00001F150000}"/>
    <cellStyle name="20% - Accent3 3 3 3 3 4" xfId="5418" xr:uid="{00000000-0005-0000-0000-000020150000}"/>
    <cellStyle name="20% - Accent3 3 3 3 3 4 2" xfId="5419" xr:uid="{00000000-0005-0000-0000-000021150000}"/>
    <cellStyle name="20% - Accent3 3 3 3 3 5" xfId="5420" xr:uid="{00000000-0005-0000-0000-000022150000}"/>
    <cellStyle name="20% - Accent3 3 3 3 3 5 2" xfId="5421" xr:uid="{00000000-0005-0000-0000-000023150000}"/>
    <cellStyle name="20% - Accent3 3 3 3 3 6" xfId="5422" xr:uid="{00000000-0005-0000-0000-000024150000}"/>
    <cellStyle name="20% - Accent3 3 3 3 4" xfId="5423" xr:uid="{00000000-0005-0000-0000-000025150000}"/>
    <cellStyle name="20% - Accent3 3 3 3 4 2" xfId="5424" xr:uid="{00000000-0005-0000-0000-000026150000}"/>
    <cellStyle name="20% - Accent3 3 3 3 4 2 2" xfId="5425" xr:uid="{00000000-0005-0000-0000-000027150000}"/>
    <cellStyle name="20% - Accent3 3 3 3 4 2 2 2" xfId="5426" xr:uid="{00000000-0005-0000-0000-000028150000}"/>
    <cellStyle name="20% - Accent3 3 3 3 4 2 3" xfId="5427" xr:uid="{00000000-0005-0000-0000-000029150000}"/>
    <cellStyle name="20% - Accent3 3 3 3 4 3" xfId="5428" xr:uid="{00000000-0005-0000-0000-00002A150000}"/>
    <cellStyle name="20% - Accent3 3 3 3 4 3 2" xfId="5429" xr:uid="{00000000-0005-0000-0000-00002B150000}"/>
    <cellStyle name="20% - Accent3 3 3 3 4 4" xfId="5430" xr:uid="{00000000-0005-0000-0000-00002C150000}"/>
    <cellStyle name="20% - Accent3 3 3 3 5" xfId="5431" xr:uid="{00000000-0005-0000-0000-00002D150000}"/>
    <cellStyle name="20% - Accent3 3 3 3 5 2" xfId="5432" xr:uid="{00000000-0005-0000-0000-00002E150000}"/>
    <cellStyle name="20% - Accent3 3 3 3 5 2 2" xfId="5433" xr:uid="{00000000-0005-0000-0000-00002F150000}"/>
    <cellStyle name="20% - Accent3 3 3 3 5 3" xfId="5434" xr:uid="{00000000-0005-0000-0000-000030150000}"/>
    <cellStyle name="20% - Accent3 3 3 3 6" xfId="5435" xr:uid="{00000000-0005-0000-0000-000031150000}"/>
    <cellStyle name="20% - Accent3 3 3 3 6 2" xfId="5436" xr:uid="{00000000-0005-0000-0000-000032150000}"/>
    <cellStyle name="20% - Accent3 3 3 3 7" xfId="5437" xr:uid="{00000000-0005-0000-0000-000033150000}"/>
    <cellStyle name="20% - Accent3 3 3 3 7 2" xfId="5438" xr:uid="{00000000-0005-0000-0000-000034150000}"/>
    <cellStyle name="20% - Accent3 3 3 3 8" xfId="5439" xr:uid="{00000000-0005-0000-0000-000035150000}"/>
    <cellStyle name="20% - Accent3 3 3 4" xfId="5440" xr:uid="{00000000-0005-0000-0000-000036150000}"/>
    <cellStyle name="20% - Accent3 3 3 4 2" xfId="5441" xr:uid="{00000000-0005-0000-0000-000037150000}"/>
    <cellStyle name="20% - Accent3 3 3 4 2 2" xfId="5442" xr:uid="{00000000-0005-0000-0000-000038150000}"/>
    <cellStyle name="20% - Accent3 3 3 4 2 2 2" xfId="5443" xr:uid="{00000000-0005-0000-0000-000039150000}"/>
    <cellStyle name="20% - Accent3 3 3 4 2 2 2 2" xfId="5444" xr:uid="{00000000-0005-0000-0000-00003A150000}"/>
    <cellStyle name="20% - Accent3 3 3 4 2 2 3" xfId="5445" xr:uid="{00000000-0005-0000-0000-00003B150000}"/>
    <cellStyle name="20% - Accent3 3 3 4 2 3" xfId="5446" xr:uid="{00000000-0005-0000-0000-00003C150000}"/>
    <cellStyle name="20% - Accent3 3 3 4 2 3 2" xfId="5447" xr:uid="{00000000-0005-0000-0000-00003D150000}"/>
    <cellStyle name="20% - Accent3 3 3 4 2 4" xfId="5448" xr:uid="{00000000-0005-0000-0000-00003E150000}"/>
    <cellStyle name="20% - Accent3 3 3 4 3" xfId="5449" xr:uid="{00000000-0005-0000-0000-00003F150000}"/>
    <cellStyle name="20% - Accent3 3 3 4 3 2" xfId="5450" xr:uid="{00000000-0005-0000-0000-000040150000}"/>
    <cellStyle name="20% - Accent3 3 3 4 3 2 2" xfId="5451" xr:uid="{00000000-0005-0000-0000-000041150000}"/>
    <cellStyle name="20% - Accent3 3 3 4 3 3" xfId="5452" xr:uid="{00000000-0005-0000-0000-000042150000}"/>
    <cellStyle name="20% - Accent3 3 3 4 4" xfId="5453" xr:uid="{00000000-0005-0000-0000-000043150000}"/>
    <cellStyle name="20% - Accent3 3 3 4 4 2" xfId="5454" xr:uid="{00000000-0005-0000-0000-000044150000}"/>
    <cellStyle name="20% - Accent3 3 3 4 5" xfId="5455" xr:uid="{00000000-0005-0000-0000-000045150000}"/>
    <cellStyle name="20% - Accent3 3 3 4 5 2" xfId="5456" xr:uid="{00000000-0005-0000-0000-000046150000}"/>
    <cellStyle name="20% - Accent3 3 3 4 6" xfId="5457" xr:uid="{00000000-0005-0000-0000-000047150000}"/>
    <cellStyle name="20% - Accent3 3 3 5" xfId="5458" xr:uid="{00000000-0005-0000-0000-000048150000}"/>
    <cellStyle name="20% - Accent3 3 3 5 2" xfId="5459" xr:uid="{00000000-0005-0000-0000-000049150000}"/>
    <cellStyle name="20% - Accent3 3 3 5 2 2" xfId="5460" xr:uid="{00000000-0005-0000-0000-00004A150000}"/>
    <cellStyle name="20% - Accent3 3 3 5 2 2 2" xfId="5461" xr:uid="{00000000-0005-0000-0000-00004B150000}"/>
    <cellStyle name="20% - Accent3 3 3 5 2 2 2 2" xfId="5462" xr:uid="{00000000-0005-0000-0000-00004C150000}"/>
    <cellStyle name="20% - Accent3 3 3 5 2 2 3" xfId="5463" xr:uid="{00000000-0005-0000-0000-00004D150000}"/>
    <cellStyle name="20% - Accent3 3 3 5 2 3" xfId="5464" xr:uid="{00000000-0005-0000-0000-00004E150000}"/>
    <cellStyle name="20% - Accent3 3 3 5 2 3 2" xfId="5465" xr:uid="{00000000-0005-0000-0000-00004F150000}"/>
    <cellStyle name="20% - Accent3 3 3 5 2 4" xfId="5466" xr:uid="{00000000-0005-0000-0000-000050150000}"/>
    <cellStyle name="20% - Accent3 3 3 5 3" xfId="5467" xr:uid="{00000000-0005-0000-0000-000051150000}"/>
    <cellStyle name="20% - Accent3 3 3 5 3 2" xfId="5468" xr:uid="{00000000-0005-0000-0000-000052150000}"/>
    <cellStyle name="20% - Accent3 3 3 5 3 2 2" xfId="5469" xr:uid="{00000000-0005-0000-0000-000053150000}"/>
    <cellStyle name="20% - Accent3 3 3 5 3 3" xfId="5470" xr:uid="{00000000-0005-0000-0000-000054150000}"/>
    <cellStyle name="20% - Accent3 3 3 5 4" xfId="5471" xr:uid="{00000000-0005-0000-0000-000055150000}"/>
    <cellStyle name="20% - Accent3 3 3 5 4 2" xfId="5472" xr:uid="{00000000-0005-0000-0000-000056150000}"/>
    <cellStyle name="20% - Accent3 3 3 5 5" xfId="5473" xr:uid="{00000000-0005-0000-0000-000057150000}"/>
    <cellStyle name="20% - Accent3 3 3 5 5 2" xfId="5474" xr:uid="{00000000-0005-0000-0000-000058150000}"/>
    <cellStyle name="20% - Accent3 3 3 5 6" xfId="5475" xr:uid="{00000000-0005-0000-0000-000059150000}"/>
    <cellStyle name="20% - Accent3 3 3 6" xfId="5476" xr:uid="{00000000-0005-0000-0000-00005A150000}"/>
    <cellStyle name="20% - Accent3 3 3 6 2" xfId="5477" xr:uid="{00000000-0005-0000-0000-00005B150000}"/>
    <cellStyle name="20% - Accent3 3 3 6 2 2" xfId="5478" xr:uid="{00000000-0005-0000-0000-00005C150000}"/>
    <cellStyle name="20% - Accent3 3 3 6 2 2 2" xfId="5479" xr:uid="{00000000-0005-0000-0000-00005D150000}"/>
    <cellStyle name="20% - Accent3 3 3 6 2 2 2 2" xfId="5480" xr:uid="{00000000-0005-0000-0000-00005E150000}"/>
    <cellStyle name="20% - Accent3 3 3 6 2 2 3" xfId="5481" xr:uid="{00000000-0005-0000-0000-00005F150000}"/>
    <cellStyle name="20% - Accent3 3 3 6 2 3" xfId="5482" xr:uid="{00000000-0005-0000-0000-000060150000}"/>
    <cellStyle name="20% - Accent3 3 3 6 2 3 2" xfId="5483" xr:uid="{00000000-0005-0000-0000-000061150000}"/>
    <cellStyle name="20% - Accent3 3 3 6 2 4" xfId="5484" xr:uid="{00000000-0005-0000-0000-000062150000}"/>
    <cellStyle name="20% - Accent3 3 3 6 3" xfId="5485" xr:uid="{00000000-0005-0000-0000-000063150000}"/>
    <cellStyle name="20% - Accent3 3 3 6 3 2" xfId="5486" xr:uid="{00000000-0005-0000-0000-000064150000}"/>
    <cellStyle name="20% - Accent3 3 3 6 3 2 2" xfId="5487" xr:uid="{00000000-0005-0000-0000-000065150000}"/>
    <cellStyle name="20% - Accent3 3 3 6 3 3" xfId="5488" xr:uid="{00000000-0005-0000-0000-000066150000}"/>
    <cellStyle name="20% - Accent3 3 3 6 4" xfId="5489" xr:uid="{00000000-0005-0000-0000-000067150000}"/>
    <cellStyle name="20% - Accent3 3 3 6 4 2" xfId="5490" xr:uid="{00000000-0005-0000-0000-000068150000}"/>
    <cellStyle name="20% - Accent3 3 3 6 5" xfId="5491" xr:uid="{00000000-0005-0000-0000-000069150000}"/>
    <cellStyle name="20% - Accent3 3 3 6 5 2" xfId="5492" xr:uid="{00000000-0005-0000-0000-00006A150000}"/>
    <cellStyle name="20% - Accent3 3 3 6 6" xfId="5493" xr:uid="{00000000-0005-0000-0000-00006B150000}"/>
    <cellStyle name="20% - Accent3 3 3 7" xfId="5494" xr:uid="{00000000-0005-0000-0000-00006C150000}"/>
    <cellStyle name="20% - Accent3 3 3 7 2" xfId="5495" xr:uid="{00000000-0005-0000-0000-00006D150000}"/>
    <cellStyle name="20% - Accent3 3 3 7 2 2" xfId="5496" xr:uid="{00000000-0005-0000-0000-00006E150000}"/>
    <cellStyle name="20% - Accent3 3 3 7 2 2 2" xfId="5497" xr:uid="{00000000-0005-0000-0000-00006F150000}"/>
    <cellStyle name="20% - Accent3 3 3 7 2 3" xfId="5498" xr:uid="{00000000-0005-0000-0000-000070150000}"/>
    <cellStyle name="20% - Accent3 3 3 7 3" xfId="5499" xr:uid="{00000000-0005-0000-0000-000071150000}"/>
    <cellStyle name="20% - Accent3 3 3 7 3 2" xfId="5500" xr:uid="{00000000-0005-0000-0000-000072150000}"/>
    <cellStyle name="20% - Accent3 3 3 7 4" xfId="5501" xr:uid="{00000000-0005-0000-0000-000073150000}"/>
    <cellStyle name="20% - Accent3 3 3 8" xfId="5502" xr:uid="{00000000-0005-0000-0000-000074150000}"/>
    <cellStyle name="20% - Accent3 3 3 8 2" xfId="5503" xr:uid="{00000000-0005-0000-0000-000075150000}"/>
    <cellStyle name="20% - Accent3 3 3 8 2 2" xfId="5504" xr:uid="{00000000-0005-0000-0000-000076150000}"/>
    <cellStyle name="20% - Accent3 3 3 8 3" xfId="5505" xr:uid="{00000000-0005-0000-0000-000077150000}"/>
    <cellStyle name="20% - Accent3 3 3 9" xfId="5506" xr:uid="{00000000-0005-0000-0000-000078150000}"/>
    <cellStyle name="20% - Accent3 3 3 9 2" xfId="5507" xr:uid="{00000000-0005-0000-0000-000079150000}"/>
    <cellStyle name="20% - Accent3 3 4" xfId="5508" xr:uid="{00000000-0005-0000-0000-00007A150000}"/>
    <cellStyle name="20% - Accent3 3 4 10" xfId="5509" xr:uid="{00000000-0005-0000-0000-00007B150000}"/>
    <cellStyle name="20% - Accent3 3 4 10 2" xfId="5510" xr:uid="{00000000-0005-0000-0000-00007C150000}"/>
    <cellStyle name="20% - Accent3 3 4 11" xfId="5511" xr:uid="{00000000-0005-0000-0000-00007D150000}"/>
    <cellStyle name="20% - Accent3 3 4 2" xfId="5512" xr:uid="{00000000-0005-0000-0000-00007E150000}"/>
    <cellStyle name="20% - Accent3 3 4 2 2" xfId="5513" xr:uid="{00000000-0005-0000-0000-00007F150000}"/>
    <cellStyle name="20% - Accent3 3 4 2 2 2" xfId="5514" xr:uid="{00000000-0005-0000-0000-000080150000}"/>
    <cellStyle name="20% - Accent3 3 4 2 2 2 2" xfId="5515" xr:uid="{00000000-0005-0000-0000-000081150000}"/>
    <cellStyle name="20% - Accent3 3 4 2 2 2 2 2" xfId="5516" xr:uid="{00000000-0005-0000-0000-000082150000}"/>
    <cellStyle name="20% - Accent3 3 4 2 2 2 2 2 2" xfId="5517" xr:uid="{00000000-0005-0000-0000-000083150000}"/>
    <cellStyle name="20% - Accent3 3 4 2 2 2 2 3" xfId="5518" xr:uid="{00000000-0005-0000-0000-000084150000}"/>
    <cellStyle name="20% - Accent3 3 4 2 2 2 3" xfId="5519" xr:uid="{00000000-0005-0000-0000-000085150000}"/>
    <cellStyle name="20% - Accent3 3 4 2 2 2 3 2" xfId="5520" xr:uid="{00000000-0005-0000-0000-000086150000}"/>
    <cellStyle name="20% - Accent3 3 4 2 2 2 4" xfId="5521" xr:uid="{00000000-0005-0000-0000-000087150000}"/>
    <cellStyle name="20% - Accent3 3 4 2 2 3" xfId="5522" xr:uid="{00000000-0005-0000-0000-000088150000}"/>
    <cellStyle name="20% - Accent3 3 4 2 2 3 2" xfId="5523" xr:uid="{00000000-0005-0000-0000-000089150000}"/>
    <cellStyle name="20% - Accent3 3 4 2 2 3 2 2" xfId="5524" xr:uid="{00000000-0005-0000-0000-00008A150000}"/>
    <cellStyle name="20% - Accent3 3 4 2 2 3 3" xfId="5525" xr:uid="{00000000-0005-0000-0000-00008B150000}"/>
    <cellStyle name="20% - Accent3 3 4 2 2 4" xfId="5526" xr:uid="{00000000-0005-0000-0000-00008C150000}"/>
    <cellStyle name="20% - Accent3 3 4 2 2 4 2" xfId="5527" xr:uid="{00000000-0005-0000-0000-00008D150000}"/>
    <cellStyle name="20% - Accent3 3 4 2 2 5" xfId="5528" xr:uid="{00000000-0005-0000-0000-00008E150000}"/>
    <cellStyle name="20% - Accent3 3 4 2 2 5 2" xfId="5529" xr:uid="{00000000-0005-0000-0000-00008F150000}"/>
    <cellStyle name="20% - Accent3 3 4 2 2 6" xfId="5530" xr:uid="{00000000-0005-0000-0000-000090150000}"/>
    <cellStyle name="20% - Accent3 3 4 2 3" xfId="5531" xr:uid="{00000000-0005-0000-0000-000091150000}"/>
    <cellStyle name="20% - Accent3 3 4 2 3 2" xfId="5532" xr:uid="{00000000-0005-0000-0000-000092150000}"/>
    <cellStyle name="20% - Accent3 3 4 2 3 2 2" xfId="5533" xr:uid="{00000000-0005-0000-0000-000093150000}"/>
    <cellStyle name="20% - Accent3 3 4 2 3 2 2 2" xfId="5534" xr:uid="{00000000-0005-0000-0000-000094150000}"/>
    <cellStyle name="20% - Accent3 3 4 2 3 2 2 2 2" xfId="5535" xr:uid="{00000000-0005-0000-0000-000095150000}"/>
    <cellStyle name="20% - Accent3 3 4 2 3 2 2 3" xfId="5536" xr:uid="{00000000-0005-0000-0000-000096150000}"/>
    <cellStyle name="20% - Accent3 3 4 2 3 2 3" xfId="5537" xr:uid="{00000000-0005-0000-0000-000097150000}"/>
    <cellStyle name="20% - Accent3 3 4 2 3 2 3 2" xfId="5538" xr:uid="{00000000-0005-0000-0000-000098150000}"/>
    <cellStyle name="20% - Accent3 3 4 2 3 2 4" xfId="5539" xr:uid="{00000000-0005-0000-0000-000099150000}"/>
    <cellStyle name="20% - Accent3 3 4 2 3 3" xfId="5540" xr:uid="{00000000-0005-0000-0000-00009A150000}"/>
    <cellStyle name="20% - Accent3 3 4 2 3 3 2" xfId="5541" xr:uid="{00000000-0005-0000-0000-00009B150000}"/>
    <cellStyle name="20% - Accent3 3 4 2 3 3 2 2" xfId="5542" xr:uid="{00000000-0005-0000-0000-00009C150000}"/>
    <cellStyle name="20% - Accent3 3 4 2 3 3 3" xfId="5543" xr:uid="{00000000-0005-0000-0000-00009D150000}"/>
    <cellStyle name="20% - Accent3 3 4 2 3 4" xfId="5544" xr:uid="{00000000-0005-0000-0000-00009E150000}"/>
    <cellStyle name="20% - Accent3 3 4 2 3 4 2" xfId="5545" xr:uid="{00000000-0005-0000-0000-00009F150000}"/>
    <cellStyle name="20% - Accent3 3 4 2 3 5" xfId="5546" xr:uid="{00000000-0005-0000-0000-0000A0150000}"/>
    <cellStyle name="20% - Accent3 3 4 2 3 5 2" xfId="5547" xr:uid="{00000000-0005-0000-0000-0000A1150000}"/>
    <cellStyle name="20% - Accent3 3 4 2 3 6" xfId="5548" xr:uid="{00000000-0005-0000-0000-0000A2150000}"/>
    <cellStyle name="20% - Accent3 3 4 2 4" xfId="5549" xr:uid="{00000000-0005-0000-0000-0000A3150000}"/>
    <cellStyle name="20% - Accent3 3 4 2 4 2" xfId="5550" xr:uid="{00000000-0005-0000-0000-0000A4150000}"/>
    <cellStyle name="20% - Accent3 3 4 2 4 2 2" xfId="5551" xr:uid="{00000000-0005-0000-0000-0000A5150000}"/>
    <cellStyle name="20% - Accent3 3 4 2 4 2 2 2" xfId="5552" xr:uid="{00000000-0005-0000-0000-0000A6150000}"/>
    <cellStyle name="20% - Accent3 3 4 2 4 2 3" xfId="5553" xr:uid="{00000000-0005-0000-0000-0000A7150000}"/>
    <cellStyle name="20% - Accent3 3 4 2 4 3" xfId="5554" xr:uid="{00000000-0005-0000-0000-0000A8150000}"/>
    <cellStyle name="20% - Accent3 3 4 2 4 3 2" xfId="5555" xr:uid="{00000000-0005-0000-0000-0000A9150000}"/>
    <cellStyle name="20% - Accent3 3 4 2 4 4" xfId="5556" xr:uid="{00000000-0005-0000-0000-0000AA150000}"/>
    <cellStyle name="20% - Accent3 3 4 2 5" xfId="5557" xr:uid="{00000000-0005-0000-0000-0000AB150000}"/>
    <cellStyle name="20% - Accent3 3 4 2 5 2" xfId="5558" xr:uid="{00000000-0005-0000-0000-0000AC150000}"/>
    <cellStyle name="20% - Accent3 3 4 2 5 2 2" xfId="5559" xr:uid="{00000000-0005-0000-0000-0000AD150000}"/>
    <cellStyle name="20% - Accent3 3 4 2 5 3" xfId="5560" xr:uid="{00000000-0005-0000-0000-0000AE150000}"/>
    <cellStyle name="20% - Accent3 3 4 2 6" xfId="5561" xr:uid="{00000000-0005-0000-0000-0000AF150000}"/>
    <cellStyle name="20% - Accent3 3 4 2 6 2" xfId="5562" xr:uid="{00000000-0005-0000-0000-0000B0150000}"/>
    <cellStyle name="20% - Accent3 3 4 2 7" xfId="5563" xr:uid="{00000000-0005-0000-0000-0000B1150000}"/>
    <cellStyle name="20% - Accent3 3 4 2 7 2" xfId="5564" xr:uid="{00000000-0005-0000-0000-0000B2150000}"/>
    <cellStyle name="20% - Accent3 3 4 2 8" xfId="5565" xr:uid="{00000000-0005-0000-0000-0000B3150000}"/>
    <cellStyle name="20% - Accent3 3 4 3" xfId="5566" xr:uid="{00000000-0005-0000-0000-0000B4150000}"/>
    <cellStyle name="20% - Accent3 3 4 3 2" xfId="5567" xr:uid="{00000000-0005-0000-0000-0000B5150000}"/>
    <cellStyle name="20% - Accent3 3 4 3 2 2" xfId="5568" xr:uid="{00000000-0005-0000-0000-0000B6150000}"/>
    <cellStyle name="20% - Accent3 3 4 3 2 2 2" xfId="5569" xr:uid="{00000000-0005-0000-0000-0000B7150000}"/>
    <cellStyle name="20% - Accent3 3 4 3 2 2 2 2" xfId="5570" xr:uid="{00000000-0005-0000-0000-0000B8150000}"/>
    <cellStyle name="20% - Accent3 3 4 3 2 2 2 2 2" xfId="5571" xr:uid="{00000000-0005-0000-0000-0000B9150000}"/>
    <cellStyle name="20% - Accent3 3 4 3 2 2 2 3" xfId="5572" xr:uid="{00000000-0005-0000-0000-0000BA150000}"/>
    <cellStyle name="20% - Accent3 3 4 3 2 2 3" xfId="5573" xr:uid="{00000000-0005-0000-0000-0000BB150000}"/>
    <cellStyle name="20% - Accent3 3 4 3 2 2 3 2" xfId="5574" xr:uid="{00000000-0005-0000-0000-0000BC150000}"/>
    <cellStyle name="20% - Accent3 3 4 3 2 2 4" xfId="5575" xr:uid="{00000000-0005-0000-0000-0000BD150000}"/>
    <cellStyle name="20% - Accent3 3 4 3 2 3" xfId="5576" xr:uid="{00000000-0005-0000-0000-0000BE150000}"/>
    <cellStyle name="20% - Accent3 3 4 3 2 3 2" xfId="5577" xr:uid="{00000000-0005-0000-0000-0000BF150000}"/>
    <cellStyle name="20% - Accent3 3 4 3 2 3 2 2" xfId="5578" xr:uid="{00000000-0005-0000-0000-0000C0150000}"/>
    <cellStyle name="20% - Accent3 3 4 3 2 3 3" xfId="5579" xr:uid="{00000000-0005-0000-0000-0000C1150000}"/>
    <cellStyle name="20% - Accent3 3 4 3 2 4" xfId="5580" xr:uid="{00000000-0005-0000-0000-0000C2150000}"/>
    <cellStyle name="20% - Accent3 3 4 3 2 4 2" xfId="5581" xr:uid="{00000000-0005-0000-0000-0000C3150000}"/>
    <cellStyle name="20% - Accent3 3 4 3 2 5" xfId="5582" xr:uid="{00000000-0005-0000-0000-0000C4150000}"/>
    <cellStyle name="20% - Accent3 3 4 3 2 5 2" xfId="5583" xr:uid="{00000000-0005-0000-0000-0000C5150000}"/>
    <cellStyle name="20% - Accent3 3 4 3 2 6" xfId="5584" xr:uid="{00000000-0005-0000-0000-0000C6150000}"/>
    <cellStyle name="20% - Accent3 3 4 3 3" xfId="5585" xr:uid="{00000000-0005-0000-0000-0000C7150000}"/>
    <cellStyle name="20% - Accent3 3 4 3 3 2" xfId="5586" xr:uid="{00000000-0005-0000-0000-0000C8150000}"/>
    <cellStyle name="20% - Accent3 3 4 3 3 2 2" xfId="5587" xr:uid="{00000000-0005-0000-0000-0000C9150000}"/>
    <cellStyle name="20% - Accent3 3 4 3 3 2 2 2" xfId="5588" xr:uid="{00000000-0005-0000-0000-0000CA150000}"/>
    <cellStyle name="20% - Accent3 3 4 3 3 2 2 2 2" xfId="5589" xr:uid="{00000000-0005-0000-0000-0000CB150000}"/>
    <cellStyle name="20% - Accent3 3 4 3 3 2 2 3" xfId="5590" xr:uid="{00000000-0005-0000-0000-0000CC150000}"/>
    <cellStyle name="20% - Accent3 3 4 3 3 2 3" xfId="5591" xr:uid="{00000000-0005-0000-0000-0000CD150000}"/>
    <cellStyle name="20% - Accent3 3 4 3 3 2 3 2" xfId="5592" xr:uid="{00000000-0005-0000-0000-0000CE150000}"/>
    <cellStyle name="20% - Accent3 3 4 3 3 2 4" xfId="5593" xr:uid="{00000000-0005-0000-0000-0000CF150000}"/>
    <cellStyle name="20% - Accent3 3 4 3 3 3" xfId="5594" xr:uid="{00000000-0005-0000-0000-0000D0150000}"/>
    <cellStyle name="20% - Accent3 3 4 3 3 3 2" xfId="5595" xr:uid="{00000000-0005-0000-0000-0000D1150000}"/>
    <cellStyle name="20% - Accent3 3 4 3 3 3 2 2" xfId="5596" xr:uid="{00000000-0005-0000-0000-0000D2150000}"/>
    <cellStyle name="20% - Accent3 3 4 3 3 3 3" xfId="5597" xr:uid="{00000000-0005-0000-0000-0000D3150000}"/>
    <cellStyle name="20% - Accent3 3 4 3 3 4" xfId="5598" xr:uid="{00000000-0005-0000-0000-0000D4150000}"/>
    <cellStyle name="20% - Accent3 3 4 3 3 4 2" xfId="5599" xr:uid="{00000000-0005-0000-0000-0000D5150000}"/>
    <cellStyle name="20% - Accent3 3 4 3 3 5" xfId="5600" xr:uid="{00000000-0005-0000-0000-0000D6150000}"/>
    <cellStyle name="20% - Accent3 3 4 3 3 5 2" xfId="5601" xr:uid="{00000000-0005-0000-0000-0000D7150000}"/>
    <cellStyle name="20% - Accent3 3 4 3 3 6" xfId="5602" xr:uid="{00000000-0005-0000-0000-0000D8150000}"/>
    <cellStyle name="20% - Accent3 3 4 3 4" xfId="5603" xr:uid="{00000000-0005-0000-0000-0000D9150000}"/>
    <cellStyle name="20% - Accent3 3 4 3 4 2" xfId="5604" xr:uid="{00000000-0005-0000-0000-0000DA150000}"/>
    <cellStyle name="20% - Accent3 3 4 3 4 2 2" xfId="5605" xr:uid="{00000000-0005-0000-0000-0000DB150000}"/>
    <cellStyle name="20% - Accent3 3 4 3 4 2 2 2" xfId="5606" xr:uid="{00000000-0005-0000-0000-0000DC150000}"/>
    <cellStyle name="20% - Accent3 3 4 3 4 2 3" xfId="5607" xr:uid="{00000000-0005-0000-0000-0000DD150000}"/>
    <cellStyle name="20% - Accent3 3 4 3 4 3" xfId="5608" xr:uid="{00000000-0005-0000-0000-0000DE150000}"/>
    <cellStyle name="20% - Accent3 3 4 3 4 3 2" xfId="5609" xr:uid="{00000000-0005-0000-0000-0000DF150000}"/>
    <cellStyle name="20% - Accent3 3 4 3 4 4" xfId="5610" xr:uid="{00000000-0005-0000-0000-0000E0150000}"/>
    <cellStyle name="20% - Accent3 3 4 3 5" xfId="5611" xr:uid="{00000000-0005-0000-0000-0000E1150000}"/>
    <cellStyle name="20% - Accent3 3 4 3 5 2" xfId="5612" xr:uid="{00000000-0005-0000-0000-0000E2150000}"/>
    <cellStyle name="20% - Accent3 3 4 3 5 2 2" xfId="5613" xr:uid="{00000000-0005-0000-0000-0000E3150000}"/>
    <cellStyle name="20% - Accent3 3 4 3 5 3" xfId="5614" xr:uid="{00000000-0005-0000-0000-0000E4150000}"/>
    <cellStyle name="20% - Accent3 3 4 3 6" xfId="5615" xr:uid="{00000000-0005-0000-0000-0000E5150000}"/>
    <cellStyle name="20% - Accent3 3 4 3 6 2" xfId="5616" xr:uid="{00000000-0005-0000-0000-0000E6150000}"/>
    <cellStyle name="20% - Accent3 3 4 3 7" xfId="5617" xr:uid="{00000000-0005-0000-0000-0000E7150000}"/>
    <cellStyle name="20% - Accent3 3 4 3 7 2" xfId="5618" xr:uid="{00000000-0005-0000-0000-0000E8150000}"/>
    <cellStyle name="20% - Accent3 3 4 3 8" xfId="5619" xr:uid="{00000000-0005-0000-0000-0000E9150000}"/>
    <cellStyle name="20% - Accent3 3 4 4" xfId="5620" xr:uid="{00000000-0005-0000-0000-0000EA150000}"/>
    <cellStyle name="20% - Accent3 3 4 4 2" xfId="5621" xr:uid="{00000000-0005-0000-0000-0000EB150000}"/>
    <cellStyle name="20% - Accent3 3 4 4 2 2" xfId="5622" xr:uid="{00000000-0005-0000-0000-0000EC150000}"/>
    <cellStyle name="20% - Accent3 3 4 4 2 2 2" xfId="5623" xr:uid="{00000000-0005-0000-0000-0000ED150000}"/>
    <cellStyle name="20% - Accent3 3 4 4 2 2 2 2" xfId="5624" xr:uid="{00000000-0005-0000-0000-0000EE150000}"/>
    <cellStyle name="20% - Accent3 3 4 4 2 2 3" xfId="5625" xr:uid="{00000000-0005-0000-0000-0000EF150000}"/>
    <cellStyle name="20% - Accent3 3 4 4 2 3" xfId="5626" xr:uid="{00000000-0005-0000-0000-0000F0150000}"/>
    <cellStyle name="20% - Accent3 3 4 4 2 3 2" xfId="5627" xr:uid="{00000000-0005-0000-0000-0000F1150000}"/>
    <cellStyle name="20% - Accent3 3 4 4 2 4" xfId="5628" xr:uid="{00000000-0005-0000-0000-0000F2150000}"/>
    <cellStyle name="20% - Accent3 3 4 4 3" xfId="5629" xr:uid="{00000000-0005-0000-0000-0000F3150000}"/>
    <cellStyle name="20% - Accent3 3 4 4 3 2" xfId="5630" xr:uid="{00000000-0005-0000-0000-0000F4150000}"/>
    <cellStyle name="20% - Accent3 3 4 4 3 2 2" xfId="5631" xr:uid="{00000000-0005-0000-0000-0000F5150000}"/>
    <cellStyle name="20% - Accent3 3 4 4 3 3" xfId="5632" xr:uid="{00000000-0005-0000-0000-0000F6150000}"/>
    <cellStyle name="20% - Accent3 3 4 4 4" xfId="5633" xr:uid="{00000000-0005-0000-0000-0000F7150000}"/>
    <cellStyle name="20% - Accent3 3 4 4 4 2" xfId="5634" xr:uid="{00000000-0005-0000-0000-0000F8150000}"/>
    <cellStyle name="20% - Accent3 3 4 4 5" xfId="5635" xr:uid="{00000000-0005-0000-0000-0000F9150000}"/>
    <cellStyle name="20% - Accent3 3 4 4 5 2" xfId="5636" xr:uid="{00000000-0005-0000-0000-0000FA150000}"/>
    <cellStyle name="20% - Accent3 3 4 4 6" xfId="5637" xr:uid="{00000000-0005-0000-0000-0000FB150000}"/>
    <cellStyle name="20% - Accent3 3 4 5" xfId="5638" xr:uid="{00000000-0005-0000-0000-0000FC150000}"/>
    <cellStyle name="20% - Accent3 3 4 5 2" xfId="5639" xr:uid="{00000000-0005-0000-0000-0000FD150000}"/>
    <cellStyle name="20% - Accent3 3 4 5 2 2" xfId="5640" xr:uid="{00000000-0005-0000-0000-0000FE150000}"/>
    <cellStyle name="20% - Accent3 3 4 5 2 2 2" xfId="5641" xr:uid="{00000000-0005-0000-0000-0000FF150000}"/>
    <cellStyle name="20% - Accent3 3 4 5 2 2 2 2" xfId="5642" xr:uid="{00000000-0005-0000-0000-000000160000}"/>
    <cellStyle name="20% - Accent3 3 4 5 2 2 3" xfId="5643" xr:uid="{00000000-0005-0000-0000-000001160000}"/>
    <cellStyle name="20% - Accent3 3 4 5 2 3" xfId="5644" xr:uid="{00000000-0005-0000-0000-000002160000}"/>
    <cellStyle name="20% - Accent3 3 4 5 2 3 2" xfId="5645" xr:uid="{00000000-0005-0000-0000-000003160000}"/>
    <cellStyle name="20% - Accent3 3 4 5 2 4" xfId="5646" xr:uid="{00000000-0005-0000-0000-000004160000}"/>
    <cellStyle name="20% - Accent3 3 4 5 3" xfId="5647" xr:uid="{00000000-0005-0000-0000-000005160000}"/>
    <cellStyle name="20% - Accent3 3 4 5 3 2" xfId="5648" xr:uid="{00000000-0005-0000-0000-000006160000}"/>
    <cellStyle name="20% - Accent3 3 4 5 3 2 2" xfId="5649" xr:uid="{00000000-0005-0000-0000-000007160000}"/>
    <cellStyle name="20% - Accent3 3 4 5 3 3" xfId="5650" xr:uid="{00000000-0005-0000-0000-000008160000}"/>
    <cellStyle name="20% - Accent3 3 4 5 4" xfId="5651" xr:uid="{00000000-0005-0000-0000-000009160000}"/>
    <cellStyle name="20% - Accent3 3 4 5 4 2" xfId="5652" xr:uid="{00000000-0005-0000-0000-00000A160000}"/>
    <cellStyle name="20% - Accent3 3 4 5 5" xfId="5653" xr:uid="{00000000-0005-0000-0000-00000B160000}"/>
    <cellStyle name="20% - Accent3 3 4 5 5 2" xfId="5654" xr:uid="{00000000-0005-0000-0000-00000C160000}"/>
    <cellStyle name="20% - Accent3 3 4 5 6" xfId="5655" xr:uid="{00000000-0005-0000-0000-00000D160000}"/>
    <cellStyle name="20% - Accent3 3 4 6" xfId="5656" xr:uid="{00000000-0005-0000-0000-00000E160000}"/>
    <cellStyle name="20% - Accent3 3 4 6 2" xfId="5657" xr:uid="{00000000-0005-0000-0000-00000F160000}"/>
    <cellStyle name="20% - Accent3 3 4 6 2 2" xfId="5658" xr:uid="{00000000-0005-0000-0000-000010160000}"/>
    <cellStyle name="20% - Accent3 3 4 6 2 2 2" xfId="5659" xr:uid="{00000000-0005-0000-0000-000011160000}"/>
    <cellStyle name="20% - Accent3 3 4 6 2 2 2 2" xfId="5660" xr:uid="{00000000-0005-0000-0000-000012160000}"/>
    <cellStyle name="20% - Accent3 3 4 6 2 2 3" xfId="5661" xr:uid="{00000000-0005-0000-0000-000013160000}"/>
    <cellStyle name="20% - Accent3 3 4 6 2 3" xfId="5662" xr:uid="{00000000-0005-0000-0000-000014160000}"/>
    <cellStyle name="20% - Accent3 3 4 6 2 3 2" xfId="5663" xr:uid="{00000000-0005-0000-0000-000015160000}"/>
    <cellStyle name="20% - Accent3 3 4 6 2 4" xfId="5664" xr:uid="{00000000-0005-0000-0000-000016160000}"/>
    <cellStyle name="20% - Accent3 3 4 6 3" xfId="5665" xr:uid="{00000000-0005-0000-0000-000017160000}"/>
    <cellStyle name="20% - Accent3 3 4 6 3 2" xfId="5666" xr:uid="{00000000-0005-0000-0000-000018160000}"/>
    <cellStyle name="20% - Accent3 3 4 6 3 2 2" xfId="5667" xr:uid="{00000000-0005-0000-0000-000019160000}"/>
    <cellStyle name="20% - Accent3 3 4 6 3 3" xfId="5668" xr:uid="{00000000-0005-0000-0000-00001A160000}"/>
    <cellStyle name="20% - Accent3 3 4 6 4" xfId="5669" xr:uid="{00000000-0005-0000-0000-00001B160000}"/>
    <cellStyle name="20% - Accent3 3 4 6 4 2" xfId="5670" xr:uid="{00000000-0005-0000-0000-00001C160000}"/>
    <cellStyle name="20% - Accent3 3 4 6 5" xfId="5671" xr:uid="{00000000-0005-0000-0000-00001D160000}"/>
    <cellStyle name="20% - Accent3 3 4 6 5 2" xfId="5672" xr:uid="{00000000-0005-0000-0000-00001E160000}"/>
    <cellStyle name="20% - Accent3 3 4 6 6" xfId="5673" xr:uid="{00000000-0005-0000-0000-00001F160000}"/>
    <cellStyle name="20% - Accent3 3 4 7" xfId="5674" xr:uid="{00000000-0005-0000-0000-000020160000}"/>
    <cellStyle name="20% - Accent3 3 4 7 2" xfId="5675" xr:uid="{00000000-0005-0000-0000-000021160000}"/>
    <cellStyle name="20% - Accent3 3 4 7 2 2" xfId="5676" xr:uid="{00000000-0005-0000-0000-000022160000}"/>
    <cellStyle name="20% - Accent3 3 4 7 2 2 2" xfId="5677" xr:uid="{00000000-0005-0000-0000-000023160000}"/>
    <cellStyle name="20% - Accent3 3 4 7 2 3" xfId="5678" xr:uid="{00000000-0005-0000-0000-000024160000}"/>
    <cellStyle name="20% - Accent3 3 4 7 3" xfId="5679" xr:uid="{00000000-0005-0000-0000-000025160000}"/>
    <cellStyle name="20% - Accent3 3 4 7 3 2" xfId="5680" xr:uid="{00000000-0005-0000-0000-000026160000}"/>
    <cellStyle name="20% - Accent3 3 4 7 4" xfId="5681" xr:uid="{00000000-0005-0000-0000-000027160000}"/>
    <cellStyle name="20% - Accent3 3 4 8" xfId="5682" xr:uid="{00000000-0005-0000-0000-000028160000}"/>
    <cellStyle name="20% - Accent3 3 4 8 2" xfId="5683" xr:uid="{00000000-0005-0000-0000-000029160000}"/>
    <cellStyle name="20% - Accent3 3 4 8 2 2" xfId="5684" xr:uid="{00000000-0005-0000-0000-00002A160000}"/>
    <cellStyle name="20% - Accent3 3 4 8 3" xfId="5685" xr:uid="{00000000-0005-0000-0000-00002B160000}"/>
    <cellStyle name="20% - Accent3 3 4 9" xfId="5686" xr:uid="{00000000-0005-0000-0000-00002C160000}"/>
    <cellStyle name="20% - Accent3 3 4 9 2" xfId="5687" xr:uid="{00000000-0005-0000-0000-00002D160000}"/>
    <cellStyle name="20% - Accent3 3 5" xfId="5688" xr:uid="{00000000-0005-0000-0000-00002E160000}"/>
    <cellStyle name="20% - Accent3 3 5 10" xfId="5689" xr:uid="{00000000-0005-0000-0000-00002F160000}"/>
    <cellStyle name="20% - Accent3 3 5 10 2" xfId="5690" xr:uid="{00000000-0005-0000-0000-000030160000}"/>
    <cellStyle name="20% - Accent3 3 5 11" xfId="5691" xr:uid="{00000000-0005-0000-0000-000031160000}"/>
    <cellStyle name="20% - Accent3 3 5 2" xfId="5692" xr:uid="{00000000-0005-0000-0000-000032160000}"/>
    <cellStyle name="20% - Accent3 3 5 2 2" xfId="5693" xr:uid="{00000000-0005-0000-0000-000033160000}"/>
    <cellStyle name="20% - Accent3 3 5 2 2 2" xfId="5694" xr:uid="{00000000-0005-0000-0000-000034160000}"/>
    <cellStyle name="20% - Accent3 3 5 2 2 2 2" xfId="5695" xr:uid="{00000000-0005-0000-0000-000035160000}"/>
    <cellStyle name="20% - Accent3 3 5 2 2 2 2 2" xfId="5696" xr:uid="{00000000-0005-0000-0000-000036160000}"/>
    <cellStyle name="20% - Accent3 3 5 2 2 2 2 2 2" xfId="5697" xr:uid="{00000000-0005-0000-0000-000037160000}"/>
    <cellStyle name="20% - Accent3 3 5 2 2 2 2 3" xfId="5698" xr:uid="{00000000-0005-0000-0000-000038160000}"/>
    <cellStyle name="20% - Accent3 3 5 2 2 2 3" xfId="5699" xr:uid="{00000000-0005-0000-0000-000039160000}"/>
    <cellStyle name="20% - Accent3 3 5 2 2 2 3 2" xfId="5700" xr:uid="{00000000-0005-0000-0000-00003A160000}"/>
    <cellStyle name="20% - Accent3 3 5 2 2 2 4" xfId="5701" xr:uid="{00000000-0005-0000-0000-00003B160000}"/>
    <cellStyle name="20% - Accent3 3 5 2 2 3" xfId="5702" xr:uid="{00000000-0005-0000-0000-00003C160000}"/>
    <cellStyle name="20% - Accent3 3 5 2 2 3 2" xfId="5703" xr:uid="{00000000-0005-0000-0000-00003D160000}"/>
    <cellStyle name="20% - Accent3 3 5 2 2 3 2 2" xfId="5704" xr:uid="{00000000-0005-0000-0000-00003E160000}"/>
    <cellStyle name="20% - Accent3 3 5 2 2 3 3" xfId="5705" xr:uid="{00000000-0005-0000-0000-00003F160000}"/>
    <cellStyle name="20% - Accent3 3 5 2 2 4" xfId="5706" xr:uid="{00000000-0005-0000-0000-000040160000}"/>
    <cellStyle name="20% - Accent3 3 5 2 2 4 2" xfId="5707" xr:uid="{00000000-0005-0000-0000-000041160000}"/>
    <cellStyle name="20% - Accent3 3 5 2 2 5" xfId="5708" xr:uid="{00000000-0005-0000-0000-000042160000}"/>
    <cellStyle name="20% - Accent3 3 5 2 2 5 2" xfId="5709" xr:uid="{00000000-0005-0000-0000-000043160000}"/>
    <cellStyle name="20% - Accent3 3 5 2 2 6" xfId="5710" xr:uid="{00000000-0005-0000-0000-000044160000}"/>
    <cellStyle name="20% - Accent3 3 5 2 3" xfId="5711" xr:uid="{00000000-0005-0000-0000-000045160000}"/>
    <cellStyle name="20% - Accent3 3 5 2 3 2" xfId="5712" xr:uid="{00000000-0005-0000-0000-000046160000}"/>
    <cellStyle name="20% - Accent3 3 5 2 3 2 2" xfId="5713" xr:uid="{00000000-0005-0000-0000-000047160000}"/>
    <cellStyle name="20% - Accent3 3 5 2 3 2 2 2" xfId="5714" xr:uid="{00000000-0005-0000-0000-000048160000}"/>
    <cellStyle name="20% - Accent3 3 5 2 3 2 2 2 2" xfId="5715" xr:uid="{00000000-0005-0000-0000-000049160000}"/>
    <cellStyle name="20% - Accent3 3 5 2 3 2 2 3" xfId="5716" xr:uid="{00000000-0005-0000-0000-00004A160000}"/>
    <cellStyle name="20% - Accent3 3 5 2 3 2 3" xfId="5717" xr:uid="{00000000-0005-0000-0000-00004B160000}"/>
    <cellStyle name="20% - Accent3 3 5 2 3 2 3 2" xfId="5718" xr:uid="{00000000-0005-0000-0000-00004C160000}"/>
    <cellStyle name="20% - Accent3 3 5 2 3 2 4" xfId="5719" xr:uid="{00000000-0005-0000-0000-00004D160000}"/>
    <cellStyle name="20% - Accent3 3 5 2 3 3" xfId="5720" xr:uid="{00000000-0005-0000-0000-00004E160000}"/>
    <cellStyle name="20% - Accent3 3 5 2 3 3 2" xfId="5721" xr:uid="{00000000-0005-0000-0000-00004F160000}"/>
    <cellStyle name="20% - Accent3 3 5 2 3 3 2 2" xfId="5722" xr:uid="{00000000-0005-0000-0000-000050160000}"/>
    <cellStyle name="20% - Accent3 3 5 2 3 3 3" xfId="5723" xr:uid="{00000000-0005-0000-0000-000051160000}"/>
    <cellStyle name="20% - Accent3 3 5 2 3 4" xfId="5724" xr:uid="{00000000-0005-0000-0000-000052160000}"/>
    <cellStyle name="20% - Accent3 3 5 2 3 4 2" xfId="5725" xr:uid="{00000000-0005-0000-0000-000053160000}"/>
    <cellStyle name="20% - Accent3 3 5 2 3 5" xfId="5726" xr:uid="{00000000-0005-0000-0000-000054160000}"/>
    <cellStyle name="20% - Accent3 3 5 2 3 5 2" xfId="5727" xr:uid="{00000000-0005-0000-0000-000055160000}"/>
    <cellStyle name="20% - Accent3 3 5 2 3 6" xfId="5728" xr:uid="{00000000-0005-0000-0000-000056160000}"/>
    <cellStyle name="20% - Accent3 3 5 2 4" xfId="5729" xr:uid="{00000000-0005-0000-0000-000057160000}"/>
    <cellStyle name="20% - Accent3 3 5 2 4 2" xfId="5730" xr:uid="{00000000-0005-0000-0000-000058160000}"/>
    <cellStyle name="20% - Accent3 3 5 2 4 2 2" xfId="5731" xr:uid="{00000000-0005-0000-0000-000059160000}"/>
    <cellStyle name="20% - Accent3 3 5 2 4 2 2 2" xfId="5732" xr:uid="{00000000-0005-0000-0000-00005A160000}"/>
    <cellStyle name="20% - Accent3 3 5 2 4 2 3" xfId="5733" xr:uid="{00000000-0005-0000-0000-00005B160000}"/>
    <cellStyle name="20% - Accent3 3 5 2 4 3" xfId="5734" xr:uid="{00000000-0005-0000-0000-00005C160000}"/>
    <cellStyle name="20% - Accent3 3 5 2 4 3 2" xfId="5735" xr:uid="{00000000-0005-0000-0000-00005D160000}"/>
    <cellStyle name="20% - Accent3 3 5 2 4 4" xfId="5736" xr:uid="{00000000-0005-0000-0000-00005E160000}"/>
    <cellStyle name="20% - Accent3 3 5 2 5" xfId="5737" xr:uid="{00000000-0005-0000-0000-00005F160000}"/>
    <cellStyle name="20% - Accent3 3 5 2 5 2" xfId="5738" xr:uid="{00000000-0005-0000-0000-000060160000}"/>
    <cellStyle name="20% - Accent3 3 5 2 5 2 2" xfId="5739" xr:uid="{00000000-0005-0000-0000-000061160000}"/>
    <cellStyle name="20% - Accent3 3 5 2 5 3" xfId="5740" xr:uid="{00000000-0005-0000-0000-000062160000}"/>
    <cellStyle name="20% - Accent3 3 5 2 6" xfId="5741" xr:uid="{00000000-0005-0000-0000-000063160000}"/>
    <cellStyle name="20% - Accent3 3 5 2 6 2" xfId="5742" xr:uid="{00000000-0005-0000-0000-000064160000}"/>
    <cellStyle name="20% - Accent3 3 5 2 7" xfId="5743" xr:uid="{00000000-0005-0000-0000-000065160000}"/>
    <cellStyle name="20% - Accent3 3 5 2 7 2" xfId="5744" xr:uid="{00000000-0005-0000-0000-000066160000}"/>
    <cellStyle name="20% - Accent3 3 5 2 8" xfId="5745" xr:uid="{00000000-0005-0000-0000-000067160000}"/>
    <cellStyle name="20% - Accent3 3 5 3" xfId="5746" xr:uid="{00000000-0005-0000-0000-000068160000}"/>
    <cellStyle name="20% - Accent3 3 5 3 2" xfId="5747" xr:uid="{00000000-0005-0000-0000-000069160000}"/>
    <cellStyle name="20% - Accent3 3 5 3 2 2" xfId="5748" xr:uid="{00000000-0005-0000-0000-00006A160000}"/>
    <cellStyle name="20% - Accent3 3 5 3 2 2 2" xfId="5749" xr:uid="{00000000-0005-0000-0000-00006B160000}"/>
    <cellStyle name="20% - Accent3 3 5 3 2 2 2 2" xfId="5750" xr:uid="{00000000-0005-0000-0000-00006C160000}"/>
    <cellStyle name="20% - Accent3 3 5 3 2 2 2 2 2" xfId="5751" xr:uid="{00000000-0005-0000-0000-00006D160000}"/>
    <cellStyle name="20% - Accent3 3 5 3 2 2 2 3" xfId="5752" xr:uid="{00000000-0005-0000-0000-00006E160000}"/>
    <cellStyle name="20% - Accent3 3 5 3 2 2 3" xfId="5753" xr:uid="{00000000-0005-0000-0000-00006F160000}"/>
    <cellStyle name="20% - Accent3 3 5 3 2 2 3 2" xfId="5754" xr:uid="{00000000-0005-0000-0000-000070160000}"/>
    <cellStyle name="20% - Accent3 3 5 3 2 2 4" xfId="5755" xr:uid="{00000000-0005-0000-0000-000071160000}"/>
    <cellStyle name="20% - Accent3 3 5 3 2 3" xfId="5756" xr:uid="{00000000-0005-0000-0000-000072160000}"/>
    <cellStyle name="20% - Accent3 3 5 3 2 3 2" xfId="5757" xr:uid="{00000000-0005-0000-0000-000073160000}"/>
    <cellStyle name="20% - Accent3 3 5 3 2 3 2 2" xfId="5758" xr:uid="{00000000-0005-0000-0000-000074160000}"/>
    <cellStyle name="20% - Accent3 3 5 3 2 3 3" xfId="5759" xr:uid="{00000000-0005-0000-0000-000075160000}"/>
    <cellStyle name="20% - Accent3 3 5 3 2 4" xfId="5760" xr:uid="{00000000-0005-0000-0000-000076160000}"/>
    <cellStyle name="20% - Accent3 3 5 3 2 4 2" xfId="5761" xr:uid="{00000000-0005-0000-0000-000077160000}"/>
    <cellStyle name="20% - Accent3 3 5 3 2 5" xfId="5762" xr:uid="{00000000-0005-0000-0000-000078160000}"/>
    <cellStyle name="20% - Accent3 3 5 3 2 5 2" xfId="5763" xr:uid="{00000000-0005-0000-0000-000079160000}"/>
    <cellStyle name="20% - Accent3 3 5 3 2 6" xfId="5764" xr:uid="{00000000-0005-0000-0000-00007A160000}"/>
    <cellStyle name="20% - Accent3 3 5 3 3" xfId="5765" xr:uid="{00000000-0005-0000-0000-00007B160000}"/>
    <cellStyle name="20% - Accent3 3 5 3 3 2" xfId="5766" xr:uid="{00000000-0005-0000-0000-00007C160000}"/>
    <cellStyle name="20% - Accent3 3 5 3 3 2 2" xfId="5767" xr:uid="{00000000-0005-0000-0000-00007D160000}"/>
    <cellStyle name="20% - Accent3 3 5 3 3 2 2 2" xfId="5768" xr:uid="{00000000-0005-0000-0000-00007E160000}"/>
    <cellStyle name="20% - Accent3 3 5 3 3 2 2 2 2" xfId="5769" xr:uid="{00000000-0005-0000-0000-00007F160000}"/>
    <cellStyle name="20% - Accent3 3 5 3 3 2 2 3" xfId="5770" xr:uid="{00000000-0005-0000-0000-000080160000}"/>
    <cellStyle name="20% - Accent3 3 5 3 3 2 3" xfId="5771" xr:uid="{00000000-0005-0000-0000-000081160000}"/>
    <cellStyle name="20% - Accent3 3 5 3 3 2 3 2" xfId="5772" xr:uid="{00000000-0005-0000-0000-000082160000}"/>
    <cellStyle name="20% - Accent3 3 5 3 3 2 4" xfId="5773" xr:uid="{00000000-0005-0000-0000-000083160000}"/>
    <cellStyle name="20% - Accent3 3 5 3 3 3" xfId="5774" xr:uid="{00000000-0005-0000-0000-000084160000}"/>
    <cellStyle name="20% - Accent3 3 5 3 3 3 2" xfId="5775" xr:uid="{00000000-0005-0000-0000-000085160000}"/>
    <cellStyle name="20% - Accent3 3 5 3 3 3 2 2" xfId="5776" xr:uid="{00000000-0005-0000-0000-000086160000}"/>
    <cellStyle name="20% - Accent3 3 5 3 3 3 3" xfId="5777" xr:uid="{00000000-0005-0000-0000-000087160000}"/>
    <cellStyle name="20% - Accent3 3 5 3 3 4" xfId="5778" xr:uid="{00000000-0005-0000-0000-000088160000}"/>
    <cellStyle name="20% - Accent3 3 5 3 3 4 2" xfId="5779" xr:uid="{00000000-0005-0000-0000-000089160000}"/>
    <cellStyle name="20% - Accent3 3 5 3 3 5" xfId="5780" xr:uid="{00000000-0005-0000-0000-00008A160000}"/>
    <cellStyle name="20% - Accent3 3 5 3 3 5 2" xfId="5781" xr:uid="{00000000-0005-0000-0000-00008B160000}"/>
    <cellStyle name="20% - Accent3 3 5 3 3 6" xfId="5782" xr:uid="{00000000-0005-0000-0000-00008C160000}"/>
    <cellStyle name="20% - Accent3 3 5 3 4" xfId="5783" xr:uid="{00000000-0005-0000-0000-00008D160000}"/>
    <cellStyle name="20% - Accent3 3 5 3 4 2" xfId="5784" xr:uid="{00000000-0005-0000-0000-00008E160000}"/>
    <cellStyle name="20% - Accent3 3 5 3 4 2 2" xfId="5785" xr:uid="{00000000-0005-0000-0000-00008F160000}"/>
    <cellStyle name="20% - Accent3 3 5 3 4 2 2 2" xfId="5786" xr:uid="{00000000-0005-0000-0000-000090160000}"/>
    <cellStyle name="20% - Accent3 3 5 3 4 2 3" xfId="5787" xr:uid="{00000000-0005-0000-0000-000091160000}"/>
    <cellStyle name="20% - Accent3 3 5 3 4 3" xfId="5788" xr:uid="{00000000-0005-0000-0000-000092160000}"/>
    <cellStyle name="20% - Accent3 3 5 3 4 3 2" xfId="5789" xr:uid="{00000000-0005-0000-0000-000093160000}"/>
    <cellStyle name="20% - Accent3 3 5 3 4 4" xfId="5790" xr:uid="{00000000-0005-0000-0000-000094160000}"/>
    <cellStyle name="20% - Accent3 3 5 3 5" xfId="5791" xr:uid="{00000000-0005-0000-0000-000095160000}"/>
    <cellStyle name="20% - Accent3 3 5 3 5 2" xfId="5792" xr:uid="{00000000-0005-0000-0000-000096160000}"/>
    <cellStyle name="20% - Accent3 3 5 3 5 2 2" xfId="5793" xr:uid="{00000000-0005-0000-0000-000097160000}"/>
    <cellStyle name="20% - Accent3 3 5 3 5 3" xfId="5794" xr:uid="{00000000-0005-0000-0000-000098160000}"/>
    <cellStyle name="20% - Accent3 3 5 3 6" xfId="5795" xr:uid="{00000000-0005-0000-0000-000099160000}"/>
    <cellStyle name="20% - Accent3 3 5 3 6 2" xfId="5796" xr:uid="{00000000-0005-0000-0000-00009A160000}"/>
    <cellStyle name="20% - Accent3 3 5 3 7" xfId="5797" xr:uid="{00000000-0005-0000-0000-00009B160000}"/>
    <cellStyle name="20% - Accent3 3 5 3 7 2" xfId="5798" xr:uid="{00000000-0005-0000-0000-00009C160000}"/>
    <cellStyle name="20% - Accent3 3 5 3 8" xfId="5799" xr:uid="{00000000-0005-0000-0000-00009D160000}"/>
    <cellStyle name="20% - Accent3 3 5 4" xfId="5800" xr:uid="{00000000-0005-0000-0000-00009E160000}"/>
    <cellStyle name="20% - Accent3 3 5 4 2" xfId="5801" xr:uid="{00000000-0005-0000-0000-00009F160000}"/>
    <cellStyle name="20% - Accent3 3 5 4 2 2" xfId="5802" xr:uid="{00000000-0005-0000-0000-0000A0160000}"/>
    <cellStyle name="20% - Accent3 3 5 4 2 2 2" xfId="5803" xr:uid="{00000000-0005-0000-0000-0000A1160000}"/>
    <cellStyle name="20% - Accent3 3 5 4 2 2 2 2" xfId="5804" xr:uid="{00000000-0005-0000-0000-0000A2160000}"/>
    <cellStyle name="20% - Accent3 3 5 4 2 2 3" xfId="5805" xr:uid="{00000000-0005-0000-0000-0000A3160000}"/>
    <cellStyle name="20% - Accent3 3 5 4 2 3" xfId="5806" xr:uid="{00000000-0005-0000-0000-0000A4160000}"/>
    <cellStyle name="20% - Accent3 3 5 4 2 3 2" xfId="5807" xr:uid="{00000000-0005-0000-0000-0000A5160000}"/>
    <cellStyle name="20% - Accent3 3 5 4 2 4" xfId="5808" xr:uid="{00000000-0005-0000-0000-0000A6160000}"/>
    <cellStyle name="20% - Accent3 3 5 4 3" xfId="5809" xr:uid="{00000000-0005-0000-0000-0000A7160000}"/>
    <cellStyle name="20% - Accent3 3 5 4 3 2" xfId="5810" xr:uid="{00000000-0005-0000-0000-0000A8160000}"/>
    <cellStyle name="20% - Accent3 3 5 4 3 2 2" xfId="5811" xr:uid="{00000000-0005-0000-0000-0000A9160000}"/>
    <cellStyle name="20% - Accent3 3 5 4 3 3" xfId="5812" xr:uid="{00000000-0005-0000-0000-0000AA160000}"/>
    <cellStyle name="20% - Accent3 3 5 4 4" xfId="5813" xr:uid="{00000000-0005-0000-0000-0000AB160000}"/>
    <cellStyle name="20% - Accent3 3 5 4 4 2" xfId="5814" xr:uid="{00000000-0005-0000-0000-0000AC160000}"/>
    <cellStyle name="20% - Accent3 3 5 4 5" xfId="5815" xr:uid="{00000000-0005-0000-0000-0000AD160000}"/>
    <cellStyle name="20% - Accent3 3 5 4 5 2" xfId="5816" xr:uid="{00000000-0005-0000-0000-0000AE160000}"/>
    <cellStyle name="20% - Accent3 3 5 4 6" xfId="5817" xr:uid="{00000000-0005-0000-0000-0000AF160000}"/>
    <cellStyle name="20% - Accent3 3 5 5" xfId="5818" xr:uid="{00000000-0005-0000-0000-0000B0160000}"/>
    <cellStyle name="20% - Accent3 3 5 5 2" xfId="5819" xr:uid="{00000000-0005-0000-0000-0000B1160000}"/>
    <cellStyle name="20% - Accent3 3 5 5 2 2" xfId="5820" xr:uid="{00000000-0005-0000-0000-0000B2160000}"/>
    <cellStyle name="20% - Accent3 3 5 5 2 2 2" xfId="5821" xr:uid="{00000000-0005-0000-0000-0000B3160000}"/>
    <cellStyle name="20% - Accent3 3 5 5 2 2 2 2" xfId="5822" xr:uid="{00000000-0005-0000-0000-0000B4160000}"/>
    <cellStyle name="20% - Accent3 3 5 5 2 2 3" xfId="5823" xr:uid="{00000000-0005-0000-0000-0000B5160000}"/>
    <cellStyle name="20% - Accent3 3 5 5 2 3" xfId="5824" xr:uid="{00000000-0005-0000-0000-0000B6160000}"/>
    <cellStyle name="20% - Accent3 3 5 5 2 3 2" xfId="5825" xr:uid="{00000000-0005-0000-0000-0000B7160000}"/>
    <cellStyle name="20% - Accent3 3 5 5 2 4" xfId="5826" xr:uid="{00000000-0005-0000-0000-0000B8160000}"/>
    <cellStyle name="20% - Accent3 3 5 5 3" xfId="5827" xr:uid="{00000000-0005-0000-0000-0000B9160000}"/>
    <cellStyle name="20% - Accent3 3 5 5 3 2" xfId="5828" xr:uid="{00000000-0005-0000-0000-0000BA160000}"/>
    <cellStyle name="20% - Accent3 3 5 5 3 2 2" xfId="5829" xr:uid="{00000000-0005-0000-0000-0000BB160000}"/>
    <cellStyle name="20% - Accent3 3 5 5 3 3" xfId="5830" xr:uid="{00000000-0005-0000-0000-0000BC160000}"/>
    <cellStyle name="20% - Accent3 3 5 5 4" xfId="5831" xr:uid="{00000000-0005-0000-0000-0000BD160000}"/>
    <cellStyle name="20% - Accent3 3 5 5 4 2" xfId="5832" xr:uid="{00000000-0005-0000-0000-0000BE160000}"/>
    <cellStyle name="20% - Accent3 3 5 5 5" xfId="5833" xr:uid="{00000000-0005-0000-0000-0000BF160000}"/>
    <cellStyle name="20% - Accent3 3 5 5 5 2" xfId="5834" xr:uid="{00000000-0005-0000-0000-0000C0160000}"/>
    <cellStyle name="20% - Accent3 3 5 5 6" xfId="5835" xr:uid="{00000000-0005-0000-0000-0000C1160000}"/>
    <cellStyle name="20% - Accent3 3 5 6" xfId="5836" xr:uid="{00000000-0005-0000-0000-0000C2160000}"/>
    <cellStyle name="20% - Accent3 3 5 6 2" xfId="5837" xr:uid="{00000000-0005-0000-0000-0000C3160000}"/>
    <cellStyle name="20% - Accent3 3 5 6 2 2" xfId="5838" xr:uid="{00000000-0005-0000-0000-0000C4160000}"/>
    <cellStyle name="20% - Accent3 3 5 6 2 2 2" xfId="5839" xr:uid="{00000000-0005-0000-0000-0000C5160000}"/>
    <cellStyle name="20% - Accent3 3 5 6 2 2 2 2" xfId="5840" xr:uid="{00000000-0005-0000-0000-0000C6160000}"/>
    <cellStyle name="20% - Accent3 3 5 6 2 2 3" xfId="5841" xr:uid="{00000000-0005-0000-0000-0000C7160000}"/>
    <cellStyle name="20% - Accent3 3 5 6 2 3" xfId="5842" xr:uid="{00000000-0005-0000-0000-0000C8160000}"/>
    <cellStyle name="20% - Accent3 3 5 6 2 3 2" xfId="5843" xr:uid="{00000000-0005-0000-0000-0000C9160000}"/>
    <cellStyle name="20% - Accent3 3 5 6 2 4" xfId="5844" xr:uid="{00000000-0005-0000-0000-0000CA160000}"/>
    <cellStyle name="20% - Accent3 3 5 6 3" xfId="5845" xr:uid="{00000000-0005-0000-0000-0000CB160000}"/>
    <cellStyle name="20% - Accent3 3 5 6 3 2" xfId="5846" xr:uid="{00000000-0005-0000-0000-0000CC160000}"/>
    <cellStyle name="20% - Accent3 3 5 6 3 2 2" xfId="5847" xr:uid="{00000000-0005-0000-0000-0000CD160000}"/>
    <cellStyle name="20% - Accent3 3 5 6 3 3" xfId="5848" xr:uid="{00000000-0005-0000-0000-0000CE160000}"/>
    <cellStyle name="20% - Accent3 3 5 6 4" xfId="5849" xr:uid="{00000000-0005-0000-0000-0000CF160000}"/>
    <cellStyle name="20% - Accent3 3 5 6 4 2" xfId="5850" xr:uid="{00000000-0005-0000-0000-0000D0160000}"/>
    <cellStyle name="20% - Accent3 3 5 6 5" xfId="5851" xr:uid="{00000000-0005-0000-0000-0000D1160000}"/>
    <cellStyle name="20% - Accent3 3 5 6 5 2" xfId="5852" xr:uid="{00000000-0005-0000-0000-0000D2160000}"/>
    <cellStyle name="20% - Accent3 3 5 6 6" xfId="5853" xr:uid="{00000000-0005-0000-0000-0000D3160000}"/>
    <cellStyle name="20% - Accent3 3 5 7" xfId="5854" xr:uid="{00000000-0005-0000-0000-0000D4160000}"/>
    <cellStyle name="20% - Accent3 3 5 7 2" xfId="5855" xr:uid="{00000000-0005-0000-0000-0000D5160000}"/>
    <cellStyle name="20% - Accent3 3 5 7 2 2" xfId="5856" xr:uid="{00000000-0005-0000-0000-0000D6160000}"/>
    <cellStyle name="20% - Accent3 3 5 7 2 2 2" xfId="5857" xr:uid="{00000000-0005-0000-0000-0000D7160000}"/>
    <cellStyle name="20% - Accent3 3 5 7 2 3" xfId="5858" xr:uid="{00000000-0005-0000-0000-0000D8160000}"/>
    <cellStyle name="20% - Accent3 3 5 7 3" xfId="5859" xr:uid="{00000000-0005-0000-0000-0000D9160000}"/>
    <cellStyle name="20% - Accent3 3 5 7 3 2" xfId="5860" xr:uid="{00000000-0005-0000-0000-0000DA160000}"/>
    <cellStyle name="20% - Accent3 3 5 7 4" xfId="5861" xr:uid="{00000000-0005-0000-0000-0000DB160000}"/>
    <cellStyle name="20% - Accent3 3 5 8" xfId="5862" xr:uid="{00000000-0005-0000-0000-0000DC160000}"/>
    <cellStyle name="20% - Accent3 3 5 8 2" xfId="5863" xr:uid="{00000000-0005-0000-0000-0000DD160000}"/>
    <cellStyle name="20% - Accent3 3 5 8 2 2" xfId="5864" xr:uid="{00000000-0005-0000-0000-0000DE160000}"/>
    <cellStyle name="20% - Accent3 3 5 8 3" xfId="5865" xr:uid="{00000000-0005-0000-0000-0000DF160000}"/>
    <cellStyle name="20% - Accent3 3 5 9" xfId="5866" xr:uid="{00000000-0005-0000-0000-0000E0160000}"/>
    <cellStyle name="20% - Accent3 3 5 9 2" xfId="5867" xr:uid="{00000000-0005-0000-0000-0000E1160000}"/>
    <cellStyle name="20% - Accent3 3 6" xfId="5868" xr:uid="{00000000-0005-0000-0000-0000E2160000}"/>
    <cellStyle name="20% - Accent3 3 6 2" xfId="5869" xr:uid="{00000000-0005-0000-0000-0000E3160000}"/>
    <cellStyle name="20% - Accent3 3 6 2 2" xfId="5870" xr:uid="{00000000-0005-0000-0000-0000E4160000}"/>
    <cellStyle name="20% - Accent3 3 6 2 2 2" xfId="5871" xr:uid="{00000000-0005-0000-0000-0000E5160000}"/>
    <cellStyle name="20% - Accent3 3 6 2 2 2 2" xfId="5872" xr:uid="{00000000-0005-0000-0000-0000E6160000}"/>
    <cellStyle name="20% - Accent3 3 6 2 2 2 2 2" xfId="5873" xr:uid="{00000000-0005-0000-0000-0000E7160000}"/>
    <cellStyle name="20% - Accent3 3 6 2 2 2 3" xfId="5874" xr:uid="{00000000-0005-0000-0000-0000E8160000}"/>
    <cellStyle name="20% - Accent3 3 6 2 2 3" xfId="5875" xr:uid="{00000000-0005-0000-0000-0000E9160000}"/>
    <cellStyle name="20% - Accent3 3 6 2 2 3 2" xfId="5876" xr:uid="{00000000-0005-0000-0000-0000EA160000}"/>
    <cellStyle name="20% - Accent3 3 6 2 2 4" xfId="5877" xr:uid="{00000000-0005-0000-0000-0000EB160000}"/>
    <cellStyle name="20% - Accent3 3 6 2 3" xfId="5878" xr:uid="{00000000-0005-0000-0000-0000EC160000}"/>
    <cellStyle name="20% - Accent3 3 6 2 3 2" xfId="5879" xr:uid="{00000000-0005-0000-0000-0000ED160000}"/>
    <cellStyle name="20% - Accent3 3 6 2 3 2 2" xfId="5880" xr:uid="{00000000-0005-0000-0000-0000EE160000}"/>
    <cellStyle name="20% - Accent3 3 6 2 3 3" xfId="5881" xr:uid="{00000000-0005-0000-0000-0000EF160000}"/>
    <cellStyle name="20% - Accent3 3 6 2 4" xfId="5882" xr:uid="{00000000-0005-0000-0000-0000F0160000}"/>
    <cellStyle name="20% - Accent3 3 6 2 4 2" xfId="5883" xr:uid="{00000000-0005-0000-0000-0000F1160000}"/>
    <cellStyle name="20% - Accent3 3 6 2 5" xfId="5884" xr:uid="{00000000-0005-0000-0000-0000F2160000}"/>
    <cellStyle name="20% - Accent3 3 6 2 5 2" xfId="5885" xr:uid="{00000000-0005-0000-0000-0000F3160000}"/>
    <cellStyle name="20% - Accent3 3 6 2 6" xfId="5886" xr:uid="{00000000-0005-0000-0000-0000F4160000}"/>
    <cellStyle name="20% - Accent3 3 6 3" xfId="5887" xr:uid="{00000000-0005-0000-0000-0000F5160000}"/>
    <cellStyle name="20% - Accent3 3 6 3 2" xfId="5888" xr:uid="{00000000-0005-0000-0000-0000F6160000}"/>
    <cellStyle name="20% - Accent3 3 6 3 2 2" xfId="5889" xr:uid="{00000000-0005-0000-0000-0000F7160000}"/>
    <cellStyle name="20% - Accent3 3 6 3 2 2 2" xfId="5890" xr:uid="{00000000-0005-0000-0000-0000F8160000}"/>
    <cellStyle name="20% - Accent3 3 6 3 2 2 2 2" xfId="5891" xr:uid="{00000000-0005-0000-0000-0000F9160000}"/>
    <cellStyle name="20% - Accent3 3 6 3 2 2 3" xfId="5892" xr:uid="{00000000-0005-0000-0000-0000FA160000}"/>
    <cellStyle name="20% - Accent3 3 6 3 2 3" xfId="5893" xr:uid="{00000000-0005-0000-0000-0000FB160000}"/>
    <cellStyle name="20% - Accent3 3 6 3 2 3 2" xfId="5894" xr:uid="{00000000-0005-0000-0000-0000FC160000}"/>
    <cellStyle name="20% - Accent3 3 6 3 2 4" xfId="5895" xr:uid="{00000000-0005-0000-0000-0000FD160000}"/>
    <cellStyle name="20% - Accent3 3 6 3 3" xfId="5896" xr:uid="{00000000-0005-0000-0000-0000FE160000}"/>
    <cellStyle name="20% - Accent3 3 6 3 3 2" xfId="5897" xr:uid="{00000000-0005-0000-0000-0000FF160000}"/>
    <cellStyle name="20% - Accent3 3 6 3 3 2 2" xfId="5898" xr:uid="{00000000-0005-0000-0000-000000170000}"/>
    <cellStyle name="20% - Accent3 3 6 3 3 3" xfId="5899" xr:uid="{00000000-0005-0000-0000-000001170000}"/>
    <cellStyle name="20% - Accent3 3 6 3 4" xfId="5900" xr:uid="{00000000-0005-0000-0000-000002170000}"/>
    <cellStyle name="20% - Accent3 3 6 3 4 2" xfId="5901" xr:uid="{00000000-0005-0000-0000-000003170000}"/>
    <cellStyle name="20% - Accent3 3 6 3 5" xfId="5902" xr:uid="{00000000-0005-0000-0000-000004170000}"/>
    <cellStyle name="20% - Accent3 3 6 3 5 2" xfId="5903" xr:uid="{00000000-0005-0000-0000-000005170000}"/>
    <cellStyle name="20% - Accent3 3 6 3 6" xfId="5904" xr:uid="{00000000-0005-0000-0000-000006170000}"/>
    <cellStyle name="20% - Accent3 3 6 4" xfId="5905" xr:uid="{00000000-0005-0000-0000-000007170000}"/>
    <cellStyle name="20% - Accent3 3 6 4 2" xfId="5906" xr:uid="{00000000-0005-0000-0000-000008170000}"/>
    <cellStyle name="20% - Accent3 3 6 4 2 2" xfId="5907" xr:uid="{00000000-0005-0000-0000-000009170000}"/>
    <cellStyle name="20% - Accent3 3 6 4 2 2 2" xfId="5908" xr:uid="{00000000-0005-0000-0000-00000A170000}"/>
    <cellStyle name="20% - Accent3 3 6 4 2 3" xfId="5909" xr:uid="{00000000-0005-0000-0000-00000B170000}"/>
    <cellStyle name="20% - Accent3 3 6 4 3" xfId="5910" xr:uid="{00000000-0005-0000-0000-00000C170000}"/>
    <cellStyle name="20% - Accent3 3 6 4 3 2" xfId="5911" xr:uid="{00000000-0005-0000-0000-00000D170000}"/>
    <cellStyle name="20% - Accent3 3 6 4 4" xfId="5912" xr:uid="{00000000-0005-0000-0000-00000E170000}"/>
    <cellStyle name="20% - Accent3 3 6 5" xfId="5913" xr:uid="{00000000-0005-0000-0000-00000F170000}"/>
    <cellStyle name="20% - Accent3 3 6 5 2" xfId="5914" xr:uid="{00000000-0005-0000-0000-000010170000}"/>
    <cellStyle name="20% - Accent3 3 6 5 2 2" xfId="5915" xr:uid="{00000000-0005-0000-0000-000011170000}"/>
    <cellStyle name="20% - Accent3 3 6 5 3" xfId="5916" xr:uid="{00000000-0005-0000-0000-000012170000}"/>
    <cellStyle name="20% - Accent3 3 6 6" xfId="5917" xr:uid="{00000000-0005-0000-0000-000013170000}"/>
    <cellStyle name="20% - Accent3 3 6 6 2" xfId="5918" xr:uid="{00000000-0005-0000-0000-000014170000}"/>
    <cellStyle name="20% - Accent3 3 6 7" xfId="5919" xr:uid="{00000000-0005-0000-0000-000015170000}"/>
    <cellStyle name="20% - Accent3 3 6 7 2" xfId="5920" xr:uid="{00000000-0005-0000-0000-000016170000}"/>
    <cellStyle name="20% - Accent3 3 6 8" xfId="5921" xr:uid="{00000000-0005-0000-0000-000017170000}"/>
    <cellStyle name="20% - Accent3 3 7" xfId="5922" xr:uid="{00000000-0005-0000-0000-000018170000}"/>
    <cellStyle name="20% - Accent3 3 7 2" xfId="5923" xr:uid="{00000000-0005-0000-0000-000019170000}"/>
    <cellStyle name="20% - Accent3 3 7 2 2" xfId="5924" xr:uid="{00000000-0005-0000-0000-00001A170000}"/>
    <cellStyle name="20% - Accent3 3 7 2 2 2" xfId="5925" xr:uid="{00000000-0005-0000-0000-00001B170000}"/>
    <cellStyle name="20% - Accent3 3 7 2 2 2 2" xfId="5926" xr:uid="{00000000-0005-0000-0000-00001C170000}"/>
    <cellStyle name="20% - Accent3 3 7 2 2 2 2 2" xfId="5927" xr:uid="{00000000-0005-0000-0000-00001D170000}"/>
    <cellStyle name="20% - Accent3 3 7 2 2 2 3" xfId="5928" xr:uid="{00000000-0005-0000-0000-00001E170000}"/>
    <cellStyle name="20% - Accent3 3 7 2 2 3" xfId="5929" xr:uid="{00000000-0005-0000-0000-00001F170000}"/>
    <cellStyle name="20% - Accent3 3 7 2 2 3 2" xfId="5930" xr:uid="{00000000-0005-0000-0000-000020170000}"/>
    <cellStyle name="20% - Accent3 3 7 2 2 4" xfId="5931" xr:uid="{00000000-0005-0000-0000-000021170000}"/>
    <cellStyle name="20% - Accent3 3 7 2 3" xfId="5932" xr:uid="{00000000-0005-0000-0000-000022170000}"/>
    <cellStyle name="20% - Accent3 3 7 2 3 2" xfId="5933" xr:uid="{00000000-0005-0000-0000-000023170000}"/>
    <cellStyle name="20% - Accent3 3 7 2 3 2 2" xfId="5934" xr:uid="{00000000-0005-0000-0000-000024170000}"/>
    <cellStyle name="20% - Accent3 3 7 2 3 3" xfId="5935" xr:uid="{00000000-0005-0000-0000-000025170000}"/>
    <cellStyle name="20% - Accent3 3 7 2 4" xfId="5936" xr:uid="{00000000-0005-0000-0000-000026170000}"/>
    <cellStyle name="20% - Accent3 3 7 2 4 2" xfId="5937" xr:uid="{00000000-0005-0000-0000-000027170000}"/>
    <cellStyle name="20% - Accent3 3 7 2 5" xfId="5938" xr:uid="{00000000-0005-0000-0000-000028170000}"/>
    <cellStyle name="20% - Accent3 3 7 2 5 2" xfId="5939" xr:uid="{00000000-0005-0000-0000-000029170000}"/>
    <cellStyle name="20% - Accent3 3 7 2 6" xfId="5940" xr:uid="{00000000-0005-0000-0000-00002A170000}"/>
    <cellStyle name="20% - Accent3 3 7 3" xfId="5941" xr:uid="{00000000-0005-0000-0000-00002B170000}"/>
    <cellStyle name="20% - Accent3 3 7 3 2" xfId="5942" xr:uid="{00000000-0005-0000-0000-00002C170000}"/>
    <cellStyle name="20% - Accent3 3 7 3 2 2" xfId="5943" xr:uid="{00000000-0005-0000-0000-00002D170000}"/>
    <cellStyle name="20% - Accent3 3 7 3 2 2 2" xfId="5944" xr:uid="{00000000-0005-0000-0000-00002E170000}"/>
    <cellStyle name="20% - Accent3 3 7 3 2 2 2 2" xfId="5945" xr:uid="{00000000-0005-0000-0000-00002F170000}"/>
    <cellStyle name="20% - Accent3 3 7 3 2 2 3" xfId="5946" xr:uid="{00000000-0005-0000-0000-000030170000}"/>
    <cellStyle name="20% - Accent3 3 7 3 2 3" xfId="5947" xr:uid="{00000000-0005-0000-0000-000031170000}"/>
    <cellStyle name="20% - Accent3 3 7 3 2 3 2" xfId="5948" xr:uid="{00000000-0005-0000-0000-000032170000}"/>
    <cellStyle name="20% - Accent3 3 7 3 2 4" xfId="5949" xr:uid="{00000000-0005-0000-0000-000033170000}"/>
    <cellStyle name="20% - Accent3 3 7 3 3" xfId="5950" xr:uid="{00000000-0005-0000-0000-000034170000}"/>
    <cellStyle name="20% - Accent3 3 7 3 3 2" xfId="5951" xr:uid="{00000000-0005-0000-0000-000035170000}"/>
    <cellStyle name="20% - Accent3 3 7 3 3 2 2" xfId="5952" xr:uid="{00000000-0005-0000-0000-000036170000}"/>
    <cellStyle name="20% - Accent3 3 7 3 3 3" xfId="5953" xr:uid="{00000000-0005-0000-0000-000037170000}"/>
    <cellStyle name="20% - Accent3 3 7 3 4" xfId="5954" xr:uid="{00000000-0005-0000-0000-000038170000}"/>
    <cellStyle name="20% - Accent3 3 7 3 4 2" xfId="5955" xr:uid="{00000000-0005-0000-0000-000039170000}"/>
    <cellStyle name="20% - Accent3 3 7 3 5" xfId="5956" xr:uid="{00000000-0005-0000-0000-00003A170000}"/>
    <cellStyle name="20% - Accent3 3 7 3 5 2" xfId="5957" xr:uid="{00000000-0005-0000-0000-00003B170000}"/>
    <cellStyle name="20% - Accent3 3 7 3 6" xfId="5958" xr:uid="{00000000-0005-0000-0000-00003C170000}"/>
    <cellStyle name="20% - Accent3 3 7 4" xfId="5959" xr:uid="{00000000-0005-0000-0000-00003D170000}"/>
    <cellStyle name="20% - Accent3 3 7 4 2" xfId="5960" xr:uid="{00000000-0005-0000-0000-00003E170000}"/>
    <cellStyle name="20% - Accent3 3 7 4 2 2" xfId="5961" xr:uid="{00000000-0005-0000-0000-00003F170000}"/>
    <cellStyle name="20% - Accent3 3 7 4 2 2 2" xfId="5962" xr:uid="{00000000-0005-0000-0000-000040170000}"/>
    <cellStyle name="20% - Accent3 3 7 4 2 3" xfId="5963" xr:uid="{00000000-0005-0000-0000-000041170000}"/>
    <cellStyle name="20% - Accent3 3 7 4 3" xfId="5964" xr:uid="{00000000-0005-0000-0000-000042170000}"/>
    <cellStyle name="20% - Accent3 3 7 4 3 2" xfId="5965" xr:uid="{00000000-0005-0000-0000-000043170000}"/>
    <cellStyle name="20% - Accent3 3 7 4 4" xfId="5966" xr:uid="{00000000-0005-0000-0000-000044170000}"/>
    <cellStyle name="20% - Accent3 3 7 5" xfId="5967" xr:uid="{00000000-0005-0000-0000-000045170000}"/>
    <cellStyle name="20% - Accent3 3 7 5 2" xfId="5968" xr:uid="{00000000-0005-0000-0000-000046170000}"/>
    <cellStyle name="20% - Accent3 3 7 5 2 2" xfId="5969" xr:uid="{00000000-0005-0000-0000-000047170000}"/>
    <cellStyle name="20% - Accent3 3 7 5 3" xfId="5970" xr:uid="{00000000-0005-0000-0000-000048170000}"/>
    <cellStyle name="20% - Accent3 3 7 6" xfId="5971" xr:uid="{00000000-0005-0000-0000-000049170000}"/>
    <cellStyle name="20% - Accent3 3 7 6 2" xfId="5972" xr:uid="{00000000-0005-0000-0000-00004A170000}"/>
    <cellStyle name="20% - Accent3 3 7 7" xfId="5973" xr:uid="{00000000-0005-0000-0000-00004B170000}"/>
    <cellStyle name="20% - Accent3 3 7 7 2" xfId="5974" xr:uid="{00000000-0005-0000-0000-00004C170000}"/>
    <cellStyle name="20% - Accent3 3 7 8" xfId="5975" xr:uid="{00000000-0005-0000-0000-00004D170000}"/>
    <cellStyle name="20% - Accent3 3 8" xfId="5976" xr:uid="{00000000-0005-0000-0000-00004E170000}"/>
    <cellStyle name="20% - Accent3 3 8 2" xfId="5977" xr:uid="{00000000-0005-0000-0000-00004F170000}"/>
    <cellStyle name="20% - Accent3 3 8 2 2" xfId="5978" xr:uid="{00000000-0005-0000-0000-000050170000}"/>
    <cellStyle name="20% - Accent3 3 8 2 2 2" xfId="5979" xr:uid="{00000000-0005-0000-0000-000051170000}"/>
    <cellStyle name="20% - Accent3 3 8 2 2 2 2" xfId="5980" xr:uid="{00000000-0005-0000-0000-000052170000}"/>
    <cellStyle name="20% - Accent3 3 8 2 2 3" xfId="5981" xr:uid="{00000000-0005-0000-0000-000053170000}"/>
    <cellStyle name="20% - Accent3 3 8 2 3" xfId="5982" xr:uid="{00000000-0005-0000-0000-000054170000}"/>
    <cellStyle name="20% - Accent3 3 8 2 3 2" xfId="5983" xr:uid="{00000000-0005-0000-0000-000055170000}"/>
    <cellStyle name="20% - Accent3 3 8 2 4" xfId="5984" xr:uid="{00000000-0005-0000-0000-000056170000}"/>
    <cellStyle name="20% - Accent3 3 8 3" xfId="5985" xr:uid="{00000000-0005-0000-0000-000057170000}"/>
    <cellStyle name="20% - Accent3 3 8 3 2" xfId="5986" xr:uid="{00000000-0005-0000-0000-000058170000}"/>
    <cellStyle name="20% - Accent3 3 8 3 2 2" xfId="5987" xr:uid="{00000000-0005-0000-0000-000059170000}"/>
    <cellStyle name="20% - Accent3 3 8 3 3" xfId="5988" xr:uid="{00000000-0005-0000-0000-00005A170000}"/>
    <cellStyle name="20% - Accent3 3 8 4" xfId="5989" xr:uid="{00000000-0005-0000-0000-00005B170000}"/>
    <cellStyle name="20% - Accent3 3 8 4 2" xfId="5990" xr:uid="{00000000-0005-0000-0000-00005C170000}"/>
    <cellStyle name="20% - Accent3 3 8 5" xfId="5991" xr:uid="{00000000-0005-0000-0000-00005D170000}"/>
    <cellStyle name="20% - Accent3 3 8 5 2" xfId="5992" xr:uid="{00000000-0005-0000-0000-00005E170000}"/>
    <cellStyle name="20% - Accent3 3 8 6" xfId="5993" xr:uid="{00000000-0005-0000-0000-00005F170000}"/>
    <cellStyle name="20% - Accent3 3 9" xfId="5994" xr:uid="{00000000-0005-0000-0000-000060170000}"/>
    <cellStyle name="20% - Accent3 3 9 2" xfId="5995" xr:uid="{00000000-0005-0000-0000-000061170000}"/>
    <cellStyle name="20% - Accent3 3 9 2 2" xfId="5996" xr:uid="{00000000-0005-0000-0000-000062170000}"/>
    <cellStyle name="20% - Accent3 3 9 2 2 2" xfId="5997" xr:uid="{00000000-0005-0000-0000-000063170000}"/>
    <cellStyle name="20% - Accent3 3 9 2 2 2 2" xfId="5998" xr:uid="{00000000-0005-0000-0000-000064170000}"/>
    <cellStyle name="20% - Accent3 3 9 2 2 3" xfId="5999" xr:uid="{00000000-0005-0000-0000-000065170000}"/>
    <cellStyle name="20% - Accent3 3 9 2 3" xfId="6000" xr:uid="{00000000-0005-0000-0000-000066170000}"/>
    <cellStyle name="20% - Accent3 3 9 2 3 2" xfId="6001" xr:uid="{00000000-0005-0000-0000-000067170000}"/>
    <cellStyle name="20% - Accent3 3 9 2 4" xfId="6002" xr:uid="{00000000-0005-0000-0000-000068170000}"/>
    <cellStyle name="20% - Accent3 3 9 3" xfId="6003" xr:uid="{00000000-0005-0000-0000-000069170000}"/>
    <cellStyle name="20% - Accent3 3 9 3 2" xfId="6004" xr:uid="{00000000-0005-0000-0000-00006A170000}"/>
    <cellStyle name="20% - Accent3 3 9 3 2 2" xfId="6005" xr:uid="{00000000-0005-0000-0000-00006B170000}"/>
    <cellStyle name="20% - Accent3 3 9 3 3" xfId="6006" xr:uid="{00000000-0005-0000-0000-00006C170000}"/>
    <cellStyle name="20% - Accent3 3 9 4" xfId="6007" xr:uid="{00000000-0005-0000-0000-00006D170000}"/>
    <cellStyle name="20% - Accent3 3 9 4 2" xfId="6008" xr:uid="{00000000-0005-0000-0000-00006E170000}"/>
    <cellStyle name="20% - Accent3 3 9 5" xfId="6009" xr:uid="{00000000-0005-0000-0000-00006F170000}"/>
    <cellStyle name="20% - Accent3 3 9 5 2" xfId="6010" xr:uid="{00000000-0005-0000-0000-000070170000}"/>
    <cellStyle name="20% - Accent3 3 9 6" xfId="6011" xr:uid="{00000000-0005-0000-0000-000071170000}"/>
    <cellStyle name="20% - Accent3 4" xfId="6012" xr:uid="{00000000-0005-0000-0000-000072170000}"/>
    <cellStyle name="20% - Accent3 5" xfId="6013" xr:uid="{00000000-0005-0000-0000-000073170000}"/>
    <cellStyle name="20% - Accent3 5 10" xfId="6014" xr:uid="{00000000-0005-0000-0000-000074170000}"/>
    <cellStyle name="20% - Accent3 5 10 2" xfId="6015" xr:uid="{00000000-0005-0000-0000-000075170000}"/>
    <cellStyle name="20% - Accent3 5 11" xfId="6016" xr:uid="{00000000-0005-0000-0000-000076170000}"/>
    <cellStyle name="20% - Accent3 5 2" xfId="6017" xr:uid="{00000000-0005-0000-0000-000077170000}"/>
    <cellStyle name="20% - Accent3 5 2 2" xfId="6018" xr:uid="{00000000-0005-0000-0000-000078170000}"/>
    <cellStyle name="20% - Accent3 5 2 2 2" xfId="6019" xr:uid="{00000000-0005-0000-0000-000079170000}"/>
    <cellStyle name="20% - Accent3 5 2 2 2 2" xfId="6020" xr:uid="{00000000-0005-0000-0000-00007A170000}"/>
    <cellStyle name="20% - Accent3 5 2 2 2 2 2" xfId="6021" xr:uid="{00000000-0005-0000-0000-00007B170000}"/>
    <cellStyle name="20% - Accent3 5 2 2 2 2 2 2" xfId="6022" xr:uid="{00000000-0005-0000-0000-00007C170000}"/>
    <cellStyle name="20% - Accent3 5 2 2 2 2 3" xfId="6023" xr:uid="{00000000-0005-0000-0000-00007D170000}"/>
    <cellStyle name="20% - Accent3 5 2 2 2 3" xfId="6024" xr:uid="{00000000-0005-0000-0000-00007E170000}"/>
    <cellStyle name="20% - Accent3 5 2 2 2 3 2" xfId="6025" xr:uid="{00000000-0005-0000-0000-00007F170000}"/>
    <cellStyle name="20% - Accent3 5 2 2 2 4" xfId="6026" xr:uid="{00000000-0005-0000-0000-000080170000}"/>
    <cellStyle name="20% - Accent3 5 2 2 3" xfId="6027" xr:uid="{00000000-0005-0000-0000-000081170000}"/>
    <cellStyle name="20% - Accent3 5 2 2 3 2" xfId="6028" xr:uid="{00000000-0005-0000-0000-000082170000}"/>
    <cellStyle name="20% - Accent3 5 2 2 3 2 2" xfId="6029" xr:uid="{00000000-0005-0000-0000-000083170000}"/>
    <cellStyle name="20% - Accent3 5 2 2 3 3" xfId="6030" xr:uid="{00000000-0005-0000-0000-000084170000}"/>
    <cellStyle name="20% - Accent3 5 2 2 4" xfId="6031" xr:uid="{00000000-0005-0000-0000-000085170000}"/>
    <cellStyle name="20% - Accent3 5 2 2 4 2" xfId="6032" xr:uid="{00000000-0005-0000-0000-000086170000}"/>
    <cellStyle name="20% - Accent3 5 2 2 5" xfId="6033" xr:uid="{00000000-0005-0000-0000-000087170000}"/>
    <cellStyle name="20% - Accent3 5 2 2 5 2" xfId="6034" xr:uid="{00000000-0005-0000-0000-000088170000}"/>
    <cellStyle name="20% - Accent3 5 2 2 6" xfId="6035" xr:uid="{00000000-0005-0000-0000-000089170000}"/>
    <cellStyle name="20% - Accent3 5 2 3" xfId="6036" xr:uid="{00000000-0005-0000-0000-00008A170000}"/>
    <cellStyle name="20% - Accent3 5 2 3 2" xfId="6037" xr:uid="{00000000-0005-0000-0000-00008B170000}"/>
    <cellStyle name="20% - Accent3 5 2 3 2 2" xfId="6038" xr:uid="{00000000-0005-0000-0000-00008C170000}"/>
    <cellStyle name="20% - Accent3 5 2 3 2 2 2" xfId="6039" xr:uid="{00000000-0005-0000-0000-00008D170000}"/>
    <cellStyle name="20% - Accent3 5 2 3 2 2 2 2" xfId="6040" xr:uid="{00000000-0005-0000-0000-00008E170000}"/>
    <cellStyle name="20% - Accent3 5 2 3 2 2 3" xfId="6041" xr:uid="{00000000-0005-0000-0000-00008F170000}"/>
    <cellStyle name="20% - Accent3 5 2 3 2 3" xfId="6042" xr:uid="{00000000-0005-0000-0000-000090170000}"/>
    <cellStyle name="20% - Accent3 5 2 3 2 3 2" xfId="6043" xr:uid="{00000000-0005-0000-0000-000091170000}"/>
    <cellStyle name="20% - Accent3 5 2 3 2 4" xfId="6044" xr:uid="{00000000-0005-0000-0000-000092170000}"/>
    <cellStyle name="20% - Accent3 5 2 3 3" xfId="6045" xr:uid="{00000000-0005-0000-0000-000093170000}"/>
    <cellStyle name="20% - Accent3 5 2 3 3 2" xfId="6046" xr:uid="{00000000-0005-0000-0000-000094170000}"/>
    <cellStyle name="20% - Accent3 5 2 3 3 2 2" xfId="6047" xr:uid="{00000000-0005-0000-0000-000095170000}"/>
    <cellStyle name="20% - Accent3 5 2 3 3 3" xfId="6048" xr:uid="{00000000-0005-0000-0000-000096170000}"/>
    <cellStyle name="20% - Accent3 5 2 3 4" xfId="6049" xr:uid="{00000000-0005-0000-0000-000097170000}"/>
    <cellStyle name="20% - Accent3 5 2 3 4 2" xfId="6050" xr:uid="{00000000-0005-0000-0000-000098170000}"/>
    <cellStyle name="20% - Accent3 5 2 3 5" xfId="6051" xr:uid="{00000000-0005-0000-0000-000099170000}"/>
    <cellStyle name="20% - Accent3 5 2 3 5 2" xfId="6052" xr:uid="{00000000-0005-0000-0000-00009A170000}"/>
    <cellStyle name="20% - Accent3 5 2 3 6" xfId="6053" xr:uid="{00000000-0005-0000-0000-00009B170000}"/>
    <cellStyle name="20% - Accent3 5 2 4" xfId="6054" xr:uid="{00000000-0005-0000-0000-00009C170000}"/>
    <cellStyle name="20% - Accent3 5 2 4 2" xfId="6055" xr:uid="{00000000-0005-0000-0000-00009D170000}"/>
    <cellStyle name="20% - Accent3 5 2 4 2 2" xfId="6056" xr:uid="{00000000-0005-0000-0000-00009E170000}"/>
    <cellStyle name="20% - Accent3 5 2 4 2 2 2" xfId="6057" xr:uid="{00000000-0005-0000-0000-00009F170000}"/>
    <cellStyle name="20% - Accent3 5 2 4 2 3" xfId="6058" xr:uid="{00000000-0005-0000-0000-0000A0170000}"/>
    <cellStyle name="20% - Accent3 5 2 4 3" xfId="6059" xr:uid="{00000000-0005-0000-0000-0000A1170000}"/>
    <cellStyle name="20% - Accent3 5 2 4 3 2" xfId="6060" xr:uid="{00000000-0005-0000-0000-0000A2170000}"/>
    <cellStyle name="20% - Accent3 5 2 4 4" xfId="6061" xr:uid="{00000000-0005-0000-0000-0000A3170000}"/>
    <cellStyle name="20% - Accent3 5 2 5" xfId="6062" xr:uid="{00000000-0005-0000-0000-0000A4170000}"/>
    <cellStyle name="20% - Accent3 5 2 5 2" xfId="6063" xr:uid="{00000000-0005-0000-0000-0000A5170000}"/>
    <cellStyle name="20% - Accent3 5 2 5 2 2" xfId="6064" xr:uid="{00000000-0005-0000-0000-0000A6170000}"/>
    <cellStyle name="20% - Accent3 5 2 5 3" xfId="6065" xr:uid="{00000000-0005-0000-0000-0000A7170000}"/>
    <cellStyle name="20% - Accent3 5 2 6" xfId="6066" xr:uid="{00000000-0005-0000-0000-0000A8170000}"/>
    <cellStyle name="20% - Accent3 5 2 6 2" xfId="6067" xr:uid="{00000000-0005-0000-0000-0000A9170000}"/>
    <cellStyle name="20% - Accent3 5 2 7" xfId="6068" xr:uid="{00000000-0005-0000-0000-0000AA170000}"/>
    <cellStyle name="20% - Accent3 5 2 7 2" xfId="6069" xr:uid="{00000000-0005-0000-0000-0000AB170000}"/>
    <cellStyle name="20% - Accent3 5 2 8" xfId="6070" xr:uid="{00000000-0005-0000-0000-0000AC170000}"/>
    <cellStyle name="20% - Accent3 5 3" xfId="6071" xr:uid="{00000000-0005-0000-0000-0000AD170000}"/>
    <cellStyle name="20% - Accent3 5 3 2" xfId="6072" xr:uid="{00000000-0005-0000-0000-0000AE170000}"/>
    <cellStyle name="20% - Accent3 5 3 2 2" xfId="6073" xr:uid="{00000000-0005-0000-0000-0000AF170000}"/>
    <cellStyle name="20% - Accent3 5 3 2 2 2" xfId="6074" xr:uid="{00000000-0005-0000-0000-0000B0170000}"/>
    <cellStyle name="20% - Accent3 5 3 2 2 2 2" xfId="6075" xr:uid="{00000000-0005-0000-0000-0000B1170000}"/>
    <cellStyle name="20% - Accent3 5 3 2 2 2 2 2" xfId="6076" xr:uid="{00000000-0005-0000-0000-0000B2170000}"/>
    <cellStyle name="20% - Accent3 5 3 2 2 2 3" xfId="6077" xr:uid="{00000000-0005-0000-0000-0000B3170000}"/>
    <cellStyle name="20% - Accent3 5 3 2 2 3" xfId="6078" xr:uid="{00000000-0005-0000-0000-0000B4170000}"/>
    <cellStyle name="20% - Accent3 5 3 2 2 3 2" xfId="6079" xr:uid="{00000000-0005-0000-0000-0000B5170000}"/>
    <cellStyle name="20% - Accent3 5 3 2 2 4" xfId="6080" xr:uid="{00000000-0005-0000-0000-0000B6170000}"/>
    <cellStyle name="20% - Accent3 5 3 2 3" xfId="6081" xr:uid="{00000000-0005-0000-0000-0000B7170000}"/>
    <cellStyle name="20% - Accent3 5 3 2 3 2" xfId="6082" xr:uid="{00000000-0005-0000-0000-0000B8170000}"/>
    <cellStyle name="20% - Accent3 5 3 2 3 2 2" xfId="6083" xr:uid="{00000000-0005-0000-0000-0000B9170000}"/>
    <cellStyle name="20% - Accent3 5 3 2 3 3" xfId="6084" xr:uid="{00000000-0005-0000-0000-0000BA170000}"/>
    <cellStyle name="20% - Accent3 5 3 2 4" xfId="6085" xr:uid="{00000000-0005-0000-0000-0000BB170000}"/>
    <cellStyle name="20% - Accent3 5 3 2 4 2" xfId="6086" xr:uid="{00000000-0005-0000-0000-0000BC170000}"/>
    <cellStyle name="20% - Accent3 5 3 2 5" xfId="6087" xr:uid="{00000000-0005-0000-0000-0000BD170000}"/>
    <cellStyle name="20% - Accent3 5 3 2 5 2" xfId="6088" xr:uid="{00000000-0005-0000-0000-0000BE170000}"/>
    <cellStyle name="20% - Accent3 5 3 2 6" xfId="6089" xr:uid="{00000000-0005-0000-0000-0000BF170000}"/>
    <cellStyle name="20% - Accent3 5 3 3" xfId="6090" xr:uid="{00000000-0005-0000-0000-0000C0170000}"/>
    <cellStyle name="20% - Accent3 5 3 3 2" xfId="6091" xr:uid="{00000000-0005-0000-0000-0000C1170000}"/>
    <cellStyle name="20% - Accent3 5 3 3 2 2" xfId="6092" xr:uid="{00000000-0005-0000-0000-0000C2170000}"/>
    <cellStyle name="20% - Accent3 5 3 3 2 2 2" xfId="6093" xr:uid="{00000000-0005-0000-0000-0000C3170000}"/>
    <cellStyle name="20% - Accent3 5 3 3 2 2 2 2" xfId="6094" xr:uid="{00000000-0005-0000-0000-0000C4170000}"/>
    <cellStyle name="20% - Accent3 5 3 3 2 2 3" xfId="6095" xr:uid="{00000000-0005-0000-0000-0000C5170000}"/>
    <cellStyle name="20% - Accent3 5 3 3 2 3" xfId="6096" xr:uid="{00000000-0005-0000-0000-0000C6170000}"/>
    <cellStyle name="20% - Accent3 5 3 3 2 3 2" xfId="6097" xr:uid="{00000000-0005-0000-0000-0000C7170000}"/>
    <cellStyle name="20% - Accent3 5 3 3 2 4" xfId="6098" xr:uid="{00000000-0005-0000-0000-0000C8170000}"/>
    <cellStyle name="20% - Accent3 5 3 3 3" xfId="6099" xr:uid="{00000000-0005-0000-0000-0000C9170000}"/>
    <cellStyle name="20% - Accent3 5 3 3 3 2" xfId="6100" xr:uid="{00000000-0005-0000-0000-0000CA170000}"/>
    <cellStyle name="20% - Accent3 5 3 3 3 2 2" xfId="6101" xr:uid="{00000000-0005-0000-0000-0000CB170000}"/>
    <cellStyle name="20% - Accent3 5 3 3 3 3" xfId="6102" xr:uid="{00000000-0005-0000-0000-0000CC170000}"/>
    <cellStyle name="20% - Accent3 5 3 3 4" xfId="6103" xr:uid="{00000000-0005-0000-0000-0000CD170000}"/>
    <cellStyle name="20% - Accent3 5 3 3 4 2" xfId="6104" xr:uid="{00000000-0005-0000-0000-0000CE170000}"/>
    <cellStyle name="20% - Accent3 5 3 3 5" xfId="6105" xr:uid="{00000000-0005-0000-0000-0000CF170000}"/>
    <cellStyle name="20% - Accent3 5 3 3 5 2" xfId="6106" xr:uid="{00000000-0005-0000-0000-0000D0170000}"/>
    <cellStyle name="20% - Accent3 5 3 3 6" xfId="6107" xr:uid="{00000000-0005-0000-0000-0000D1170000}"/>
    <cellStyle name="20% - Accent3 5 3 4" xfId="6108" xr:uid="{00000000-0005-0000-0000-0000D2170000}"/>
    <cellStyle name="20% - Accent3 5 3 4 2" xfId="6109" xr:uid="{00000000-0005-0000-0000-0000D3170000}"/>
    <cellStyle name="20% - Accent3 5 3 4 2 2" xfId="6110" xr:uid="{00000000-0005-0000-0000-0000D4170000}"/>
    <cellStyle name="20% - Accent3 5 3 4 2 2 2" xfId="6111" xr:uid="{00000000-0005-0000-0000-0000D5170000}"/>
    <cellStyle name="20% - Accent3 5 3 4 2 3" xfId="6112" xr:uid="{00000000-0005-0000-0000-0000D6170000}"/>
    <cellStyle name="20% - Accent3 5 3 4 3" xfId="6113" xr:uid="{00000000-0005-0000-0000-0000D7170000}"/>
    <cellStyle name="20% - Accent3 5 3 4 3 2" xfId="6114" xr:uid="{00000000-0005-0000-0000-0000D8170000}"/>
    <cellStyle name="20% - Accent3 5 3 4 4" xfId="6115" xr:uid="{00000000-0005-0000-0000-0000D9170000}"/>
    <cellStyle name="20% - Accent3 5 3 5" xfId="6116" xr:uid="{00000000-0005-0000-0000-0000DA170000}"/>
    <cellStyle name="20% - Accent3 5 3 5 2" xfId="6117" xr:uid="{00000000-0005-0000-0000-0000DB170000}"/>
    <cellStyle name="20% - Accent3 5 3 5 2 2" xfId="6118" xr:uid="{00000000-0005-0000-0000-0000DC170000}"/>
    <cellStyle name="20% - Accent3 5 3 5 3" xfId="6119" xr:uid="{00000000-0005-0000-0000-0000DD170000}"/>
    <cellStyle name="20% - Accent3 5 3 6" xfId="6120" xr:uid="{00000000-0005-0000-0000-0000DE170000}"/>
    <cellStyle name="20% - Accent3 5 3 6 2" xfId="6121" xr:uid="{00000000-0005-0000-0000-0000DF170000}"/>
    <cellStyle name="20% - Accent3 5 3 7" xfId="6122" xr:uid="{00000000-0005-0000-0000-0000E0170000}"/>
    <cellStyle name="20% - Accent3 5 3 7 2" xfId="6123" xr:uid="{00000000-0005-0000-0000-0000E1170000}"/>
    <cellStyle name="20% - Accent3 5 3 8" xfId="6124" xr:uid="{00000000-0005-0000-0000-0000E2170000}"/>
    <cellStyle name="20% - Accent3 5 4" xfId="6125" xr:uid="{00000000-0005-0000-0000-0000E3170000}"/>
    <cellStyle name="20% - Accent3 5 4 2" xfId="6126" xr:uid="{00000000-0005-0000-0000-0000E4170000}"/>
    <cellStyle name="20% - Accent3 5 4 2 2" xfId="6127" xr:uid="{00000000-0005-0000-0000-0000E5170000}"/>
    <cellStyle name="20% - Accent3 5 4 2 2 2" xfId="6128" xr:uid="{00000000-0005-0000-0000-0000E6170000}"/>
    <cellStyle name="20% - Accent3 5 4 2 2 2 2" xfId="6129" xr:uid="{00000000-0005-0000-0000-0000E7170000}"/>
    <cellStyle name="20% - Accent3 5 4 2 2 3" xfId="6130" xr:uid="{00000000-0005-0000-0000-0000E8170000}"/>
    <cellStyle name="20% - Accent3 5 4 2 3" xfId="6131" xr:uid="{00000000-0005-0000-0000-0000E9170000}"/>
    <cellStyle name="20% - Accent3 5 4 2 3 2" xfId="6132" xr:uid="{00000000-0005-0000-0000-0000EA170000}"/>
    <cellStyle name="20% - Accent3 5 4 2 4" xfId="6133" xr:uid="{00000000-0005-0000-0000-0000EB170000}"/>
    <cellStyle name="20% - Accent3 5 4 3" xfId="6134" xr:uid="{00000000-0005-0000-0000-0000EC170000}"/>
    <cellStyle name="20% - Accent3 5 4 3 2" xfId="6135" xr:uid="{00000000-0005-0000-0000-0000ED170000}"/>
    <cellStyle name="20% - Accent3 5 4 3 2 2" xfId="6136" xr:uid="{00000000-0005-0000-0000-0000EE170000}"/>
    <cellStyle name="20% - Accent3 5 4 3 3" xfId="6137" xr:uid="{00000000-0005-0000-0000-0000EF170000}"/>
    <cellStyle name="20% - Accent3 5 4 4" xfId="6138" xr:uid="{00000000-0005-0000-0000-0000F0170000}"/>
    <cellStyle name="20% - Accent3 5 4 4 2" xfId="6139" xr:uid="{00000000-0005-0000-0000-0000F1170000}"/>
    <cellStyle name="20% - Accent3 5 4 5" xfId="6140" xr:uid="{00000000-0005-0000-0000-0000F2170000}"/>
    <cellStyle name="20% - Accent3 5 4 5 2" xfId="6141" xr:uid="{00000000-0005-0000-0000-0000F3170000}"/>
    <cellStyle name="20% - Accent3 5 4 6" xfId="6142" xr:uid="{00000000-0005-0000-0000-0000F4170000}"/>
    <cellStyle name="20% - Accent3 5 5" xfId="6143" xr:uid="{00000000-0005-0000-0000-0000F5170000}"/>
    <cellStyle name="20% - Accent3 5 5 2" xfId="6144" xr:uid="{00000000-0005-0000-0000-0000F6170000}"/>
    <cellStyle name="20% - Accent3 5 5 2 2" xfId="6145" xr:uid="{00000000-0005-0000-0000-0000F7170000}"/>
    <cellStyle name="20% - Accent3 5 5 2 2 2" xfId="6146" xr:uid="{00000000-0005-0000-0000-0000F8170000}"/>
    <cellStyle name="20% - Accent3 5 5 2 2 2 2" xfId="6147" xr:uid="{00000000-0005-0000-0000-0000F9170000}"/>
    <cellStyle name="20% - Accent3 5 5 2 2 3" xfId="6148" xr:uid="{00000000-0005-0000-0000-0000FA170000}"/>
    <cellStyle name="20% - Accent3 5 5 2 3" xfId="6149" xr:uid="{00000000-0005-0000-0000-0000FB170000}"/>
    <cellStyle name="20% - Accent3 5 5 2 3 2" xfId="6150" xr:uid="{00000000-0005-0000-0000-0000FC170000}"/>
    <cellStyle name="20% - Accent3 5 5 2 4" xfId="6151" xr:uid="{00000000-0005-0000-0000-0000FD170000}"/>
    <cellStyle name="20% - Accent3 5 5 3" xfId="6152" xr:uid="{00000000-0005-0000-0000-0000FE170000}"/>
    <cellStyle name="20% - Accent3 5 5 3 2" xfId="6153" xr:uid="{00000000-0005-0000-0000-0000FF170000}"/>
    <cellStyle name="20% - Accent3 5 5 3 2 2" xfId="6154" xr:uid="{00000000-0005-0000-0000-000000180000}"/>
    <cellStyle name="20% - Accent3 5 5 3 3" xfId="6155" xr:uid="{00000000-0005-0000-0000-000001180000}"/>
    <cellStyle name="20% - Accent3 5 5 4" xfId="6156" xr:uid="{00000000-0005-0000-0000-000002180000}"/>
    <cellStyle name="20% - Accent3 5 5 4 2" xfId="6157" xr:uid="{00000000-0005-0000-0000-000003180000}"/>
    <cellStyle name="20% - Accent3 5 5 5" xfId="6158" xr:uid="{00000000-0005-0000-0000-000004180000}"/>
    <cellStyle name="20% - Accent3 5 5 5 2" xfId="6159" xr:uid="{00000000-0005-0000-0000-000005180000}"/>
    <cellStyle name="20% - Accent3 5 5 6" xfId="6160" xr:uid="{00000000-0005-0000-0000-000006180000}"/>
    <cellStyle name="20% - Accent3 5 6" xfId="6161" xr:uid="{00000000-0005-0000-0000-000007180000}"/>
    <cellStyle name="20% - Accent3 5 6 2" xfId="6162" xr:uid="{00000000-0005-0000-0000-000008180000}"/>
    <cellStyle name="20% - Accent3 5 6 2 2" xfId="6163" xr:uid="{00000000-0005-0000-0000-000009180000}"/>
    <cellStyle name="20% - Accent3 5 6 2 2 2" xfId="6164" xr:uid="{00000000-0005-0000-0000-00000A180000}"/>
    <cellStyle name="20% - Accent3 5 6 2 2 2 2" xfId="6165" xr:uid="{00000000-0005-0000-0000-00000B180000}"/>
    <cellStyle name="20% - Accent3 5 6 2 2 3" xfId="6166" xr:uid="{00000000-0005-0000-0000-00000C180000}"/>
    <cellStyle name="20% - Accent3 5 6 2 3" xfId="6167" xr:uid="{00000000-0005-0000-0000-00000D180000}"/>
    <cellStyle name="20% - Accent3 5 6 2 3 2" xfId="6168" xr:uid="{00000000-0005-0000-0000-00000E180000}"/>
    <cellStyle name="20% - Accent3 5 6 2 4" xfId="6169" xr:uid="{00000000-0005-0000-0000-00000F180000}"/>
    <cellStyle name="20% - Accent3 5 6 3" xfId="6170" xr:uid="{00000000-0005-0000-0000-000010180000}"/>
    <cellStyle name="20% - Accent3 5 6 3 2" xfId="6171" xr:uid="{00000000-0005-0000-0000-000011180000}"/>
    <cellStyle name="20% - Accent3 5 6 3 2 2" xfId="6172" xr:uid="{00000000-0005-0000-0000-000012180000}"/>
    <cellStyle name="20% - Accent3 5 6 3 3" xfId="6173" xr:uid="{00000000-0005-0000-0000-000013180000}"/>
    <cellStyle name="20% - Accent3 5 6 4" xfId="6174" xr:uid="{00000000-0005-0000-0000-000014180000}"/>
    <cellStyle name="20% - Accent3 5 6 4 2" xfId="6175" xr:uid="{00000000-0005-0000-0000-000015180000}"/>
    <cellStyle name="20% - Accent3 5 6 5" xfId="6176" xr:uid="{00000000-0005-0000-0000-000016180000}"/>
    <cellStyle name="20% - Accent3 5 6 5 2" xfId="6177" xr:uid="{00000000-0005-0000-0000-000017180000}"/>
    <cellStyle name="20% - Accent3 5 6 6" xfId="6178" xr:uid="{00000000-0005-0000-0000-000018180000}"/>
    <cellStyle name="20% - Accent3 5 7" xfId="6179" xr:uid="{00000000-0005-0000-0000-000019180000}"/>
    <cellStyle name="20% - Accent3 5 7 2" xfId="6180" xr:uid="{00000000-0005-0000-0000-00001A180000}"/>
    <cellStyle name="20% - Accent3 5 7 2 2" xfId="6181" xr:uid="{00000000-0005-0000-0000-00001B180000}"/>
    <cellStyle name="20% - Accent3 5 7 2 2 2" xfId="6182" xr:uid="{00000000-0005-0000-0000-00001C180000}"/>
    <cellStyle name="20% - Accent3 5 7 2 3" xfId="6183" xr:uid="{00000000-0005-0000-0000-00001D180000}"/>
    <cellStyle name="20% - Accent3 5 7 3" xfId="6184" xr:uid="{00000000-0005-0000-0000-00001E180000}"/>
    <cellStyle name="20% - Accent3 5 7 3 2" xfId="6185" xr:uid="{00000000-0005-0000-0000-00001F180000}"/>
    <cellStyle name="20% - Accent3 5 7 4" xfId="6186" xr:uid="{00000000-0005-0000-0000-000020180000}"/>
    <cellStyle name="20% - Accent3 5 8" xfId="6187" xr:uid="{00000000-0005-0000-0000-000021180000}"/>
    <cellStyle name="20% - Accent3 5 8 2" xfId="6188" xr:uid="{00000000-0005-0000-0000-000022180000}"/>
    <cellStyle name="20% - Accent3 5 8 2 2" xfId="6189" xr:uid="{00000000-0005-0000-0000-000023180000}"/>
    <cellStyle name="20% - Accent3 5 8 3" xfId="6190" xr:uid="{00000000-0005-0000-0000-000024180000}"/>
    <cellStyle name="20% - Accent3 5 9" xfId="6191" xr:uid="{00000000-0005-0000-0000-000025180000}"/>
    <cellStyle name="20% - Accent3 5 9 2" xfId="6192" xr:uid="{00000000-0005-0000-0000-000026180000}"/>
    <cellStyle name="20% - Accent3 6" xfId="6193" xr:uid="{00000000-0005-0000-0000-000027180000}"/>
    <cellStyle name="20% - Accent3 6 10" xfId="6194" xr:uid="{00000000-0005-0000-0000-000028180000}"/>
    <cellStyle name="20% - Accent3 6 10 2" xfId="6195" xr:uid="{00000000-0005-0000-0000-000029180000}"/>
    <cellStyle name="20% - Accent3 6 11" xfId="6196" xr:uid="{00000000-0005-0000-0000-00002A180000}"/>
    <cellStyle name="20% - Accent3 6 2" xfId="6197" xr:uid="{00000000-0005-0000-0000-00002B180000}"/>
    <cellStyle name="20% - Accent3 6 2 2" xfId="6198" xr:uid="{00000000-0005-0000-0000-00002C180000}"/>
    <cellStyle name="20% - Accent3 6 2 2 2" xfId="6199" xr:uid="{00000000-0005-0000-0000-00002D180000}"/>
    <cellStyle name="20% - Accent3 6 2 2 2 2" xfId="6200" xr:uid="{00000000-0005-0000-0000-00002E180000}"/>
    <cellStyle name="20% - Accent3 6 2 2 2 2 2" xfId="6201" xr:uid="{00000000-0005-0000-0000-00002F180000}"/>
    <cellStyle name="20% - Accent3 6 2 2 2 2 2 2" xfId="6202" xr:uid="{00000000-0005-0000-0000-000030180000}"/>
    <cellStyle name="20% - Accent3 6 2 2 2 2 3" xfId="6203" xr:uid="{00000000-0005-0000-0000-000031180000}"/>
    <cellStyle name="20% - Accent3 6 2 2 2 3" xfId="6204" xr:uid="{00000000-0005-0000-0000-000032180000}"/>
    <cellStyle name="20% - Accent3 6 2 2 2 3 2" xfId="6205" xr:uid="{00000000-0005-0000-0000-000033180000}"/>
    <cellStyle name="20% - Accent3 6 2 2 2 4" xfId="6206" xr:uid="{00000000-0005-0000-0000-000034180000}"/>
    <cellStyle name="20% - Accent3 6 2 2 3" xfId="6207" xr:uid="{00000000-0005-0000-0000-000035180000}"/>
    <cellStyle name="20% - Accent3 6 2 2 3 2" xfId="6208" xr:uid="{00000000-0005-0000-0000-000036180000}"/>
    <cellStyle name="20% - Accent3 6 2 2 3 2 2" xfId="6209" xr:uid="{00000000-0005-0000-0000-000037180000}"/>
    <cellStyle name="20% - Accent3 6 2 2 3 3" xfId="6210" xr:uid="{00000000-0005-0000-0000-000038180000}"/>
    <cellStyle name="20% - Accent3 6 2 2 4" xfId="6211" xr:uid="{00000000-0005-0000-0000-000039180000}"/>
    <cellStyle name="20% - Accent3 6 2 2 4 2" xfId="6212" xr:uid="{00000000-0005-0000-0000-00003A180000}"/>
    <cellStyle name="20% - Accent3 6 2 2 5" xfId="6213" xr:uid="{00000000-0005-0000-0000-00003B180000}"/>
    <cellStyle name="20% - Accent3 6 2 2 5 2" xfId="6214" xr:uid="{00000000-0005-0000-0000-00003C180000}"/>
    <cellStyle name="20% - Accent3 6 2 2 6" xfId="6215" xr:uid="{00000000-0005-0000-0000-00003D180000}"/>
    <cellStyle name="20% - Accent3 6 2 3" xfId="6216" xr:uid="{00000000-0005-0000-0000-00003E180000}"/>
    <cellStyle name="20% - Accent3 6 2 3 2" xfId="6217" xr:uid="{00000000-0005-0000-0000-00003F180000}"/>
    <cellStyle name="20% - Accent3 6 2 3 2 2" xfId="6218" xr:uid="{00000000-0005-0000-0000-000040180000}"/>
    <cellStyle name="20% - Accent3 6 2 3 2 2 2" xfId="6219" xr:uid="{00000000-0005-0000-0000-000041180000}"/>
    <cellStyle name="20% - Accent3 6 2 3 2 2 2 2" xfId="6220" xr:uid="{00000000-0005-0000-0000-000042180000}"/>
    <cellStyle name="20% - Accent3 6 2 3 2 2 3" xfId="6221" xr:uid="{00000000-0005-0000-0000-000043180000}"/>
    <cellStyle name="20% - Accent3 6 2 3 2 3" xfId="6222" xr:uid="{00000000-0005-0000-0000-000044180000}"/>
    <cellStyle name="20% - Accent3 6 2 3 2 3 2" xfId="6223" xr:uid="{00000000-0005-0000-0000-000045180000}"/>
    <cellStyle name="20% - Accent3 6 2 3 2 4" xfId="6224" xr:uid="{00000000-0005-0000-0000-000046180000}"/>
    <cellStyle name="20% - Accent3 6 2 3 3" xfId="6225" xr:uid="{00000000-0005-0000-0000-000047180000}"/>
    <cellStyle name="20% - Accent3 6 2 3 3 2" xfId="6226" xr:uid="{00000000-0005-0000-0000-000048180000}"/>
    <cellStyle name="20% - Accent3 6 2 3 3 2 2" xfId="6227" xr:uid="{00000000-0005-0000-0000-000049180000}"/>
    <cellStyle name="20% - Accent3 6 2 3 3 3" xfId="6228" xr:uid="{00000000-0005-0000-0000-00004A180000}"/>
    <cellStyle name="20% - Accent3 6 2 3 4" xfId="6229" xr:uid="{00000000-0005-0000-0000-00004B180000}"/>
    <cellStyle name="20% - Accent3 6 2 3 4 2" xfId="6230" xr:uid="{00000000-0005-0000-0000-00004C180000}"/>
    <cellStyle name="20% - Accent3 6 2 3 5" xfId="6231" xr:uid="{00000000-0005-0000-0000-00004D180000}"/>
    <cellStyle name="20% - Accent3 6 2 3 5 2" xfId="6232" xr:uid="{00000000-0005-0000-0000-00004E180000}"/>
    <cellStyle name="20% - Accent3 6 2 3 6" xfId="6233" xr:uid="{00000000-0005-0000-0000-00004F180000}"/>
    <cellStyle name="20% - Accent3 6 2 4" xfId="6234" xr:uid="{00000000-0005-0000-0000-000050180000}"/>
    <cellStyle name="20% - Accent3 6 2 4 2" xfId="6235" xr:uid="{00000000-0005-0000-0000-000051180000}"/>
    <cellStyle name="20% - Accent3 6 2 4 2 2" xfId="6236" xr:uid="{00000000-0005-0000-0000-000052180000}"/>
    <cellStyle name="20% - Accent3 6 2 4 2 2 2" xfId="6237" xr:uid="{00000000-0005-0000-0000-000053180000}"/>
    <cellStyle name="20% - Accent3 6 2 4 2 3" xfId="6238" xr:uid="{00000000-0005-0000-0000-000054180000}"/>
    <cellStyle name="20% - Accent3 6 2 4 3" xfId="6239" xr:uid="{00000000-0005-0000-0000-000055180000}"/>
    <cellStyle name="20% - Accent3 6 2 4 3 2" xfId="6240" xr:uid="{00000000-0005-0000-0000-000056180000}"/>
    <cellStyle name="20% - Accent3 6 2 4 4" xfId="6241" xr:uid="{00000000-0005-0000-0000-000057180000}"/>
    <cellStyle name="20% - Accent3 6 2 5" xfId="6242" xr:uid="{00000000-0005-0000-0000-000058180000}"/>
    <cellStyle name="20% - Accent3 6 2 5 2" xfId="6243" xr:uid="{00000000-0005-0000-0000-000059180000}"/>
    <cellStyle name="20% - Accent3 6 2 5 2 2" xfId="6244" xr:uid="{00000000-0005-0000-0000-00005A180000}"/>
    <cellStyle name="20% - Accent3 6 2 5 3" xfId="6245" xr:uid="{00000000-0005-0000-0000-00005B180000}"/>
    <cellStyle name="20% - Accent3 6 2 6" xfId="6246" xr:uid="{00000000-0005-0000-0000-00005C180000}"/>
    <cellStyle name="20% - Accent3 6 2 6 2" xfId="6247" xr:uid="{00000000-0005-0000-0000-00005D180000}"/>
    <cellStyle name="20% - Accent3 6 2 7" xfId="6248" xr:uid="{00000000-0005-0000-0000-00005E180000}"/>
    <cellStyle name="20% - Accent3 6 2 7 2" xfId="6249" xr:uid="{00000000-0005-0000-0000-00005F180000}"/>
    <cellStyle name="20% - Accent3 6 2 8" xfId="6250" xr:uid="{00000000-0005-0000-0000-000060180000}"/>
    <cellStyle name="20% - Accent3 6 3" xfId="6251" xr:uid="{00000000-0005-0000-0000-000061180000}"/>
    <cellStyle name="20% - Accent3 6 3 2" xfId="6252" xr:uid="{00000000-0005-0000-0000-000062180000}"/>
    <cellStyle name="20% - Accent3 6 3 2 2" xfId="6253" xr:uid="{00000000-0005-0000-0000-000063180000}"/>
    <cellStyle name="20% - Accent3 6 3 2 2 2" xfId="6254" xr:uid="{00000000-0005-0000-0000-000064180000}"/>
    <cellStyle name="20% - Accent3 6 3 2 2 2 2" xfId="6255" xr:uid="{00000000-0005-0000-0000-000065180000}"/>
    <cellStyle name="20% - Accent3 6 3 2 2 2 2 2" xfId="6256" xr:uid="{00000000-0005-0000-0000-000066180000}"/>
    <cellStyle name="20% - Accent3 6 3 2 2 2 3" xfId="6257" xr:uid="{00000000-0005-0000-0000-000067180000}"/>
    <cellStyle name="20% - Accent3 6 3 2 2 3" xfId="6258" xr:uid="{00000000-0005-0000-0000-000068180000}"/>
    <cellStyle name="20% - Accent3 6 3 2 2 3 2" xfId="6259" xr:uid="{00000000-0005-0000-0000-000069180000}"/>
    <cellStyle name="20% - Accent3 6 3 2 2 4" xfId="6260" xr:uid="{00000000-0005-0000-0000-00006A180000}"/>
    <cellStyle name="20% - Accent3 6 3 2 3" xfId="6261" xr:uid="{00000000-0005-0000-0000-00006B180000}"/>
    <cellStyle name="20% - Accent3 6 3 2 3 2" xfId="6262" xr:uid="{00000000-0005-0000-0000-00006C180000}"/>
    <cellStyle name="20% - Accent3 6 3 2 3 2 2" xfId="6263" xr:uid="{00000000-0005-0000-0000-00006D180000}"/>
    <cellStyle name="20% - Accent3 6 3 2 3 3" xfId="6264" xr:uid="{00000000-0005-0000-0000-00006E180000}"/>
    <cellStyle name="20% - Accent3 6 3 2 4" xfId="6265" xr:uid="{00000000-0005-0000-0000-00006F180000}"/>
    <cellStyle name="20% - Accent3 6 3 2 4 2" xfId="6266" xr:uid="{00000000-0005-0000-0000-000070180000}"/>
    <cellStyle name="20% - Accent3 6 3 2 5" xfId="6267" xr:uid="{00000000-0005-0000-0000-000071180000}"/>
    <cellStyle name="20% - Accent3 6 3 2 5 2" xfId="6268" xr:uid="{00000000-0005-0000-0000-000072180000}"/>
    <cellStyle name="20% - Accent3 6 3 2 6" xfId="6269" xr:uid="{00000000-0005-0000-0000-000073180000}"/>
    <cellStyle name="20% - Accent3 6 3 3" xfId="6270" xr:uid="{00000000-0005-0000-0000-000074180000}"/>
    <cellStyle name="20% - Accent3 6 3 3 2" xfId="6271" xr:uid="{00000000-0005-0000-0000-000075180000}"/>
    <cellStyle name="20% - Accent3 6 3 3 2 2" xfId="6272" xr:uid="{00000000-0005-0000-0000-000076180000}"/>
    <cellStyle name="20% - Accent3 6 3 3 2 2 2" xfId="6273" xr:uid="{00000000-0005-0000-0000-000077180000}"/>
    <cellStyle name="20% - Accent3 6 3 3 2 2 2 2" xfId="6274" xr:uid="{00000000-0005-0000-0000-000078180000}"/>
    <cellStyle name="20% - Accent3 6 3 3 2 2 3" xfId="6275" xr:uid="{00000000-0005-0000-0000-000079180000}"/>
    <cellStyle name="20% - Accent3 6 3 3 2 3" xfId="6276" xr:uid="{00000000-0005-0000-0000-00007A180000}"/>
    <cellStyle name="20% - Accent3 6 3 3 2 3 2" xfId="6277" xr:uid="{00000000-0005-0000-0000-00007B180000}"/>
    <cellStyle name="20% - Accent3 6 3 3 2 4" xfId="6278" xr:uid="{00000000-0005-0000-0000-00007C180000}"/>
    <cellStyle name="20% - Accent3 6 3 3 3" xfId="6279" xr:uid="{00000000-0005-0000-0000-00007D180000}"/>
    <cellStyle name="20% - Accent3 6 3 3 3 2" xfId="6280" xr:uid="{00000000-0005-0000-0000-00007E180000}"/>
    <cellStyle name="20% - Accent3 6 3 3 3 2 2" xfId="6281" xr:uid="{00000000-0005-0000-0000-00007F180000}"/>
    <cellStyle name="20% - Accent3 6 3 3 3 3" xfId="6282" xr:uid="{00000000-0005-0000-0000-000080180000}"/>
    <cellStyle name="20% - Accent3 6 3 3 4" xfId="6283" xr:uid="{00000000-0005-0000-0000-000081180000}"/>
    <cellStyle name="20% - Accent3 6 3 3 4 2" xfId="6284" xr:uid="{00000000-0005-0000-0000-000082180000}"/>
    <cellStyle name="20% - Accent3 6 3 3 5" xfId="6285" xr:uid="{00000000-0005-0000-0000-000083180000}"/>
    <cellStyle name="20% - Accent3 6 3 3 5 2" xfId="6286" xr:uid="{00000000-0005-0000-0000-000084180000}"/>
    <cellStyle name="20% - Accent3 6 3 3 6" xfId="6287" xr:uid="{00000000-0005-0000-0000-000085180000}"/>
    <cellStyle name="20% - Accent3 6 3 4" xfId="6288" xr:uid="{00000000-0005-0000-0000-000086180000}"/>
    <cellStyle name="20% - Accent3 6 3 4 2" xfId="6289" xr:uid="{00000000-0005-0000-0000-000087180000}"/>
    <cellStyle name="20% - Accent3 6 3 4 2 2" xfId="6290" xr:uid="{00000000-0005-0000-0000-000088180000}"/>
    <cellStyle name="20% - Accent3 6 3 4 2 2 2" xfId="6291" xr:uid="{00000000-0005-0000-0000-000089180000}"/>
    <cellStyle name="20% - Accent3 6 3 4 2 3" xfId="6292" xr:uid="{00000000-0005-0000-0000-00008A180000}"/>
    <cellStyle name="20% - Accent3 6 3 4 3" xfId="6293" xr:uid="{00000000-0005-0000-0000-00008B180000}"/>
    <cellStyle name="20% - Accent3 6 3 4 3 2" xfId="6294" xr:uid="{00000000-0005-0000-0000-00008C180000}"/>
    <cellStyle name="20% - Accent3 6 3 4 4" xfId="6295" xr:uid="{00000000-0005-0000-0000-00008D180000}"/>
    <cellStyle name="20% - Accent3 6 3 5" xfId="6296" xr:uid="{00000000-0005-0000-0000-00008E180000}"/>
    <cellStyle name="20% - Accent3 6 3 5 2" xfId="6297" xr:uid="{00000000-0005-0000-0000-00008F180000}"/>
    <cellStyle name="20% - Accent3 6 3 5 2 2" xfId="6298" xr:uid="{00000000-0005-0000-0000-000090180000}"/>
    <cellStyle name="20% - Accent3 6 3 5 3" xfId="6299" xr:uid="{00000000-0005-0000-0000-000091180000}"/>
    <cellStyle name="20% - Accent3 6 3 6" xfId="6300" xr:uid="{00000000-0005-0000-0000-000092180000}"/>
    <cellStyle name="20% - Accent3 6 3 6 2" xfId="6301" xr:uid="{00000000-0005-0000-0000-000093180000}"/>
    <cellStyle name="20% - Accent3 6 3 7" xfId="6302" xr:uid="{00000000-0005-0000-0000-000094180000}"/>
    <cellStyle name="20% - Accent3 6 3 7 2" xfId="6303" xr:uid="{00000000-0005-0000-0000-000095180000}"/>
    <cellStyle name="20% - Accent3 6 3 8" xfId="6304" xr:uid="{00000000-0005-0000-0000-000096180000}"/>
    <cellStyle name="20% - Accent3 6 4" xfId="6305" xr:uid="{00000000-0005-0000-0000-000097180000}"/>
    <cellStyle name="20% - Accent3 6 4 2" xfId="6306" xr:uid="{00000000-0005-0000-0000-000098180000}"/>
    <cellStyle name="20% - Accent3 6 4 2 2" xfId="6307" xr:uid="{00000000-0005-0000-0000-000099180000}"/>
    <cellStyle name="20% - Accent3 6 4 2 2 2" xfId="6308" xr:uid="{00000000-0005-0000-0000-00009A180000}"/>
    <cellStyle name="20% - Accent3 6 4 2 2 2 2" xfId="6309" xr:uid="{00000000-0005-0000-0000-00009B180000}"/>
    <cellStyle name="20% - Accent3 6 4 2 2 3" xfId="6310" xr:uid="{00000000-0005-0000-0000-00009C180000}"/>
    <cellStyle name="20% - Accent3 6 4 2 3" xfId="6311" xr:uid="{00000000-0005-0000-0000-00009D180000}"/>
    <cellStyle name="20% - Accent3 6 4 2 3 2" xfId="6312" xr:uid="{00000000-0005-0000-0000-00009E180000}"/>
    <cellStyle name="20% - Accent3 6 4 2 4" xfId="6313" xr:uid="{00000000-0005-0000-0000-00009F180000}"/>
    <cellStyle name="20% - Accent3 6 4 3" xfId="6314" xr:uid="{00000000-0005-0000-0000-0000A0180000}"/>
    <cellStyle name="20% - Accent3 6 4 3 2" xfId="6315" xr:uid="{00000000-0005-0000-0000-0000A1180000}"/>
    <cellStyle name="20% - Accent3 6 4 3 2 2" xfId="6316" xr:uid="{00000000-0005-0000-0000-0000A2180000}"/>
    <cellStyle name="20% - Accent3 6 4 3 3" xfId="6317" xr:uid="{00000000-0005-0000-0000-0000A3180000}"/>
    <cellStyle name="20% - Accent3 6 4 4" xfId="6318" xr:uid="{00000000-0005-0000-0000-0000A4180000}"/>
    <cellStyle name="20% - Accent3 6 4 4 2" xfId="6319" xr:uid="{00000000-0005-0000-0000-0000A5180000}"/>
    <cellStyle name="20% - Accent3 6 4 5" xfId="6320" xr:uid="{00000000-0005-0000-0000-0000A6180000}"/>
    <cellStyle name="20% - Accent3 6 4 5 2" xfId="6321" xr:uid="{00000000-0005-0000-0000-0000A7180000}"/>
    <cellStyle name="20% - Accent3 6 4 6" xfId="6322" xr:uid="{00000000-0005-0000-0000-0000A8180000}"/>
    <cellStyle name="20% - Accent3 6 5" xfId="6323" xr:uid="{00000000-0005-0000-0000-0000A9180000}"/>
    <cellStyle name="20% - Accent3 6 5 2" xfId="6324" xr:uid="{00000000-0005-0000-0000-0000AA180000}"/>
    <cellStyle name="20% - Accent3 6 5 2 2" xfId="6325" xr:uid="{00000000-0005-0000-0000-0000AB180000}"/>
    <cellStyle name="20% - Accent3 6 5 2 2 2" xfId="6326" xr:uid="{00000000-0005-0000-0000-0000AC180000}"/>
    <cellStyle name="20% - Accent3 6 5 2 2 2 2" xfId="6327" xr:uid="{00000000-0005-0000-0000-0000AD180000}"/>
    <cellStyle name="20% - Accent3 6 5 2 2 3" xfId="6328" xr:uid="{00000000-0005-0000-0000-0000AE180000}"/>
    <cellStyle name="20% - Accent3 6 5 2 3" xfId="6329" xr:uid="{00000000-0005-0000-0000-0000AF180000}"/>
    <cellStyle name="20% - Accent3 6 5 2 3 2" xfId="6330" xr:uid="{00000000-0005-0000-0000-0000B0180000}"/>
    <cellStyle name="20% - Accent3 6 5 2 4" xfId="6331" xr:uid="{00000000-0005-0000-0000-0000B1180000}"/>
    <cellStyle name="20% - Accent3 6 5 3" xfId="6332" xr:uid="{00000000-0005-0000-0000-0000B2180000}"/>
    <cellStyle name="20% - Accent3 6 5 3 2" xfId="6333" xr:uid="{00000000-0005-0000-0000-0000B3180000}"/>
    <cellStyle name="20% - Accent3 6 5 3 2 2" xfId="6334" xr:uid="{00000000-0005-0000-0000-0000B4180000}"/>
    <cellStyle name="20% - Accent3 6 5 3 3" xfId="6335" xr:uid="{00000000-0005-0000-0000-0000B5180000}"/>
    <cellStyle name="20% - Accent3 6 5 4" xfId="6336" xr:uid="{00000000-0005-0000-0000-0000B6180000}"/>
    <cellStyle name="20% - Accent3 6 5 4 2" xfId="6337" xr:uid="{00000000-0005-0000-0000-0000B7180000}"/>
    <cellStyle name="20% - Accent3 6 5 5" xfId="6338" xr:uid="{00000000-0005-0000-0000-0000B8180000}"/>
    <cellStyle name="20% - Accent3 6 5 5 2" xfId="6339" xr:uid="{00000000-0005-0000-0000-0000B9180000}"/>
    <cellStyle name="20% - Accent3 6 5 6" xfId="6340" xr:uid="{00000000-0005-0000-0000-0000BA180000}"/>
    <cellStyle name="20% - Accent3 6 6" xfId="6341" xr:uid="{00000000-0005-0000-0000-0000BB180000}"/>
    <cellStyle name="20% - Accent3 6 6 2" xfId="6342" xr:uid="{00000000-0005-0000-0000-0000BC180000}"/>
    <cellStyle name="20% - Accent3 6 6 2 2" xfId="6343" xr:uid="{00000000-0005-0000-0000-0000BD180000}"/>
    <cellStyle name="20% - Accent3 6 6 2 2 2" xfId="6344" xr:uid="{00000000-0005-0000-0000-0000BE180000}"/>
    <cellStyle name="20% - Accent3 6 6 2 2 2 2" xfId="6345" xr:uid="{00000000-0005-0000-0000-0000BF180000}"/>
    <cellStyle name="20% - Accent3 6 6 2 2 3" xfId="6346" xr:uid="{00000000-0005-0000-0000-0000C0180000}"/>
    <cellStyle name="20% - Accent3 6 6 2 3" xfId="6347" xr:uid="{00000000-0005-0000-0000-0000C1180000}"/>
    <cellStyle name="20% - Accent3 6 6 2 3 2" xfId="6348" xr:uid="{00000000-0005-0000-0000-0000C2180000}"/>
    <cellStyle name="20% - Accent3 6 6 2 4" xfId="6349" xr:uid="{00000000-0005-0000-0000-0000C3180000}"/>
    <cellStyle name="20% - Accent3 6 6 3" xfId="6350" xr:uid="{00000000-0005-0000-0000-0000C4180000}"/>
    <cellStyle name="20% - Accent3 6 6 3 2" xfId="6351" xr:uid="{00000000-0005-0000-0000-0000C5180000}"/>
    <cellStyle name="20% - Accent3 6 6 3 2 2" xfId="6352" xr:uid="{00000000-0005-0000-0000-0000C6180000}"/>
    <cellStyle name="20% - Accent3 6 6 3 3" xfId="6353" xr:uid="{00000000-0005-0000-0000-0000C7180000}"/>
    <cellStyle name="20% - Accent3 6 6 4" xfId="6354" xr:uid="{00000000-0005-0000-0000-0000C8180000}"/>
    <cellStyle name="20% - Accent3 6 6 4 2" xfId="6355" xr:uid="{00000000-0005-0000-0000-0000C9180000}"/>
    <cellStyle name="20% - Accent3 6 6 5" xfId="6356" xr:uid="{00000000-0005-0000-0000-0000CA180000}"/>
    <cellStyle name="20% - Accent3 6 6 5 2" xfId="6357" xr:uid="{00000000-0005-0000-0000-0000CB180000}"/>
    <cellStyle name="20% - Accent3 6 6 6" xfId="6358" xr:uid="{00000000-0005-0000-0000-0000CC180000}"/>
    <cellStyle name="20% - Accent3 6 7" xfId="6359" xr:uid="{00000000-0005-0000-0000-0000CD180000}"/>
    <cellStyle name="20% - Accent3 6 7 2" xfId="6360" xr:uid="{00000000-0005-0000-0000-0000CE180000}"/>
    <cellStyle name="20% - Accent3 6 7 2 2" xfId="6361" xr:uid="{00000000-0005-0000-0000-0000CF180000}"/>
    <cellStyle name="20% - Accent3 6 7 2 2 2" xfId="6362" xr:uid="{00000000-0005-0000-0000-0000D0180000}"/>
    <cellStyle name="20% - Accent3 6 7 2 3" xfId="6363" xr:uid="{00000000-0005-0000-0000-0000D1180000}"/>
    <cellStyle name="20% - Accent3 6 7 3" xfId="6364" xr:uid="{00000000-0005-0000-0000-0000D2180000}"/>
    <cellStyle name="20% - Accent3 6 7 3 2" xfId="6365" xr:uid="{00000000-0005-0000-0000-0000D3180000}"/>
    <cellStyle name="20% - Accent3 6 7 4" xfId="6366" xr:uid="{00000000-0005-0000-0000-0000D4180000}"/>
    <cellStyle name="20% - Accent3 6 8" xfId="6367" xr:uid="{00000000-0005-0000-0000-0000D5180000}"/>
    <cellStyle name="20% - Accent3 6 8 2" xfId="6368" xr:uid="{00000000-0005-0000-0000-0000D6180000}"/>
    <cellStyle name="20% - Accent3 6 8 2 2" xfId="6369" xr:uid="{00000000-0005-0000-0000-0000D7180000}"/>
    <cellStyle name="20% - Accent3 6 8 3" xfId="6370" xr:uid="{00000000-0005-0000-0000-0000D8180000}"/>
    <cellStyle name="20% - Accent3 6 9" xfId="6371" xr:uid="{00000000-0005-0000-0000-0000D9180000}"/>
    <cellStyle name="20% - Accent3 6 9 2" xfId="6372" xr:uid="{00000000-0005-0000-0000-0000DA180000}"/>
    <cellStyle name="20% - Accent3 7" xfId="6373" xr:uid="{00000000-0005-0000-0000-0000DB180000}"/>
    <cellStyle name="20% - Accent3 7 10" xfId="6374" xr:uid="{00000000-0005-0000-0000-0000DC180000}"/>
    <cellStyle name="20% - Accent3 7 10 2" xfId="6375" xr:uid="{00000000-0005-0000-0000-0000DD180000}"/>
    <cellStyle name="20% - Accent3 7 11" xfId="6376" xr:uid="{00000000-0005-0000-0000-0000DE180000}"/>
    <cellStyle name="20% - Accent3 7 2" xfId="6377" xr:uid="{00000000-0005-0000-0000-0000DF180000}"/>
    <cellStyle name="20% - Accent3 7 2 2" xfId="6378" xr:uid="{00000000-0005-0000-0000-0000E0180000}"/>
    <cellStyle name="20% - Accent3 7 2 2 2" xfId="6379" xr:uid="{00000000-0005-0000-0000-0000E1180000}"/>
    <cellStyle name="20% - Accent3 7 2 2 2 2" xfId="6380" xr:uid="{00000000-0005-0000-0000-0000E2180000}"/>
    <cellStyle name="20% - Accent3 7 2 2 2 2 2" xfId="6381" xr:uid="{00000000-0005-0000-0000-0000E3180000}"/>
    <cellStyle name="20% - Accent3 7 2 2 2 2 2 2" xfId="6382" xr:uid="{00000000-0005-0000-0000-0000E4180000}"/>
    <cellStyle name="20% - Accent3 7 2 2 2 2 3" xfId="6383" xr:uid="{00000000-0005-0000-0000-0000E5180000}"/>
    <cellStyle name="20% - Accent3 7 2 2 2 3" xfId="6384" xr:uid="{00000000-0005-0000-0000-0000E6180000}"/>
    <cellStyle name="20% - Accent3 7 2 2 2 3 2" xfId="6385" xr:uid="{00000000-0005-0000-0000-0000E7180000}"/>
    <cellStyle name="20% - Accent3 7 2 2 2 4" xfId="6386" xr:uid="{00000000-0005-0000-0000-0000E8180000}"/>
    <cellStyle name="20% - Accent3 7 2 2 3" xfId="6387" xr:uid="{00000000-0005-0000-0000-0000E9180000}"/>
    <cellStyle name="20% - Accent3 7 2 2 3 2" xfId="6388" xr:uid="{00000000-0005-0000-0000-0000EA180000}"/>
    <cellStyle name="20% - Accent3 7 2 2 3 2 2" xfId="6389" xr:uid="{00000000-0005-0000-0000-0000EB180000}"/>
    <cellStyle name="20% - Accent3 7 2 2 3 3" xfId="6390" xr:uid="{00000000-0005-0000-0000-0000EC180000}"/>
    <cellStyle name="20% - Accent3 7 2 2 4" xfId="6391" xr:uid="{00000000-0005-0000-0000-0000ED180000}"/>
    <cellStyle name="20% - Accent3 7 2 2 4 2" xfId="6392" xr:uid="{00000000-0005-0000-0000-0000EE180000}"/>
    <cellStyle name="20% - Accent3 7 2 2 5" xfId="6393" xr:uid="{00000000-0005-0000-0000-0000EF180000}"/>
    <cellStyle name="20% - Accent3 7 2 2 5 2" xfId="6394" xr:uid="{00000000-0005-0000-0000-0000F0180000}"/>
    <cellStyle name="20% - Accent3 7 2 2 6" xfId="6395" xr:uid="{00000000-0005-0000-0000-0000F1180000}"/>
    <cellStyle name="20% - Accent3 7 2 3" xfId="6396" xr:uid="{00000000-0005-0000-0000-0000F2180000}"/>
    <cellStyle name="20% - Accent3 7 2 3 2" xfId="6397" xr:uid="{00000000-0005-0000-0000-0000F3180000}"/>
    <cellStyle name="20% - Accent3 7 2 3 2 2" xfId="6398" xr:uid="{00000000-0005-0000-0000-0000F4180000}"/>
    <cellStyle name="20% - Accent3 7 2 3 2 2 2" xfId="6399" xr:uid="{00000000-0005-0000-0000-0000F5180000}"/>
    <cellStyle name="20% - Accent3 7 2 3 2 2 2 2" xfId="6400" xr:uid="{00000000-0005-0000-0000-0000F6180000}"/>
    <cellStyle name="20% - Accent3 7 2 3 2 2 3" xfId="6401" xr:uid="{00000000-0005-0000-0000-0000F7180000}"/>
    <cellStyle name="20% - Accent3 7 2 3 2 3" xfId="6402" xr:uid="{00000000-0005-0000-0000-0000F8180000}"/>
    <cellStyle name="20% - Accent3 7 2 3 2 3 2" xfId="6403" xr:uid="{00000000-0005-0000-0000-0000F9180000}"/>
    <cellStyle name="20% - Accent3 7 2 3 2 4" xfId="6404" xr:uid="{00000000-0005-0000-0000-0000FA180000}"/>
    <cellStyle name="20% - Accent3 7 2 3 3" xfId="6405" xr:uid="{00000000-0005-0000-0000-0000FB180000}"/>
    <cellStyle name="20% - Accent3 7 2 3 3 2" xfId="6406" xr:uid="{00000000-0005-0000-0000-0000FC180000}"/>
    <cellStyle name="20% - Accent3 7 2 3 3 2 2" xfId="6407" xr:uid="{00000000-0005-0000-0000-0000FD180000}"/>
    <cellStyle name="20% - Accent3 7 2 3 3 3" xfId="6408" xr:uid="{00000000-0005-0000-0000-0000FE180000}"/>
    <cellStyle name="20% - Accent3 7 2 3 4" xfId="6409" xr:uid="{00000000-0005-0000-0000-0000FF180000}"/>
    <cellStyle name="20% - Accent3 7 2 3 4 2" xfId="6410" xr:uid="{00000000-0005-0000-0000-000000190000}"/>
    <cellStyle name="20% - Accent3 7 2 3 5" xfId="6411" xr:uid="{00000000-0005-0000-0000-000001190000}"/>
    <cellStyle name="20% - Accent3 7 2 3 5 2" xfId="6412" xr:uid="{00000000-0005-0000-0000-000002190000}"/>
    <cellStyle name="20% - Accent3 7 2 3 6" xfId="6413" xr:uid="{00000000-0005-0000-0000-000003190000}"/>
    <cellStyle name="20% - Accent3 7 2 4" xfId="6414" xr:uid="{00000000-0005-0000-0000-000004190000}"/>
    <cellStyle name="20% - Accent3 7 2 4 2" xfId="6415" xr:uid="{00000000-0005-0000-0000-000005190000}"/>
    <cellStyle name="20% - Accent3 7 2 4 2 2" xfId="6416" xr:uid="{00000000-0005-0000-0000-000006190000}"/>
    <cellStyle name="20% - Accent3 7 2 4 2 2 2" xfId="6417" xr:uid="{00000000-0005-0000-0000-000007190000}"/>
    <cellStyle name="20% - Accent3 7 2 4 2 3" xfId="6418" xr:uid="{00000000-0005-0000-0000-000008190000}"/>
    <cellStyle name="20% - Accent3 7 2 4 3" xfId="6419" xr:uid="{00000000-0005-0000-0000-000009190000}"/>
    <cellStyle name="20% - Accent3 7 2 4 3 2" xfId="6420" xr:uid="{00000000-0005-0000-0000-00000A190000}"/>
    <cellStyle name="20% - Accent3 7 2 4 4" xfId="6421" xr:uid="{00000000-0005-0000-0000-00000B190000}"/>
    <cellStyle name="20% - Accent3 7 2 5" xfId="6422" xr:uid="{00000000-0005-0000-0000-00000C190000}"/>
    <cellStyle name="20% - Accent3 7 2 5 2" xfId="6423" xr:uid="{00000000-0005-0000-0000-00000D190000}"/>
    <cellStyle name="20% - Accent3 7 2 5 2 2" xfId="6424" xr:uid="{00000000-0005-0000-0000-00000E190000}"/>
    <cellStyle name="20% - Accent3 7 2 5 3" xfId="6425" xr:uid="{00000000-0005-0000-0000-00000F190000}"/>
    <cellStyle name="20% - Accent3 7 2 6" xfId="6426" xr:uid="{00000000-0005-0000-0000-000010190000}"/>
    <cellStyle name="20% - Accent3 7 2 6 2" xfId="6427" xr:uid="{00000000-0005-0000-0000-000011190000}"/>
    <cellStyle name="20% - Accent3 7 2 7" xfId="6428" xr:uid="{00000000-0005-0000-0000-000012190000}"/>
    <cellStyle name="20% - Accent3 7 2 7 2" xfId="6429" xr:uid="{00000000-0005-0000-0000-000013190000}"/>
    <cellStyle name="20% - Accent3 7 2 8" xfId="6430" xr:uid="{00000000-0005-0000-0000-000014190000}"/>
    <cellStyle name="20% - Accent3 7 3" xfId="6431" xr:uid="{00000000-0005-0000-0000-000015190000}"/>
    <cellStyle name="20% - Accent3 7 3 2" xfId="6432" xr:uid="{00000000-0005-0000-0000-000016190000}"/>
    <cellStyle name="20% - Accent3 7 3 2 2" xfId="6433" xr:uid="{00000000-0005-0000-0000-000017190000}"/>
    <cellStyle name="20% - Accent3 7 3 2 2 2" xfId="6434" xr:uid="{00000000-0005-0000-0000-000018190000}"/>
    <cellStyle name="20% - Accent3 7 3 2 2 2 2" xfId="6435" xr:uid="{00000000-0005-0000-0000-000019190000}"/>
    <cellStyle name="20% - Accent3 7 3 2 2 2 2 2" xfId="6436" xr:uid="{00000000-0005-0000-0000-00001A190000}"/>
    <cellStyle name="20% - Accent3 7 3 2 2 2 3" xfId="6437" xr:uid="{00000000-0005-0000-0000-00001B190000}"/>
    <cellStyle name="20% - Accent3 7 3 2 2 3" xfId="6438" xr:uid="{00000000-0005-0000-0000-00001C190000}"/>
    <cellStyle name="20% - Accent3 7 3 2 2 3 2" xfId="6439" xr:uid="{00000000-0005-0000-0000-00001D190000}"/>
    <cellStyle name="20% - Accent3 7 3 2 2 4" xfId="6440" xr:uid="{00000000-0005-0000-0000-00001E190000}"/>
    <cellStyle name="20% - Accent3 7 3 2 3" xfId="6441" xr:uid="{00000000-0005-0000-0000-00001F190000}"/>
    <cellStyle name="20% - Accent3 7 3 2 3 2" xfId="6442" xr:uid="{00000000-0005-0000-0000-000020190000}"/>
    <cellStyle name="20% - Accent3 7 3 2 3 2 2" xfId="6443" xr:uid="{00000000-0005-0000-0000-000021190000}"/>
    <cellStyle name="20% - Accent3 7 3 2 3 3" xfId="6444" xr:uid="{00000000-0005-0000-0000-000022190000}"/>
    <cellStyle name="20% - Accent3 7 3 2 4" xfId="6445" xr:uid="{00000000-0005-0000-0000-000023190000}"/>
    <cellStyle name="20% - Accent3 7 3 2 4 2" xfId="6446" xr:uid="{00000000-0005-0000-0000-000024190000}"/>
    <cellStyle name="20% - Accent3 7 3 2 5" xfId="6447" xr:uid="{00000000-0005-0000-0000-000025190000}"/>
    <cellStyle name="20% - Accent3 7 3 2 5 2" xfId="6448" xr:uid="{00000000-0005-0000-0000-000026190000}"/>
    <cellStyle name="20% - Accent3 7 3 2 6" xfId="6449" xr:uid="{00000000-0005-0000-0000-000027190000}"/>
    <cellStyle name="20% - Accent3 7 3 3" xfId="6450" xr:uid="{00000000-0005-0000-0000-000028190000}"/>
    <cellStyle name="20% - Accent3 7 3 3 2" xfId="6451" xr:uid="{00000000-0005-0000-0000-000029190000}"/>
    <cellStyle name="20% - Accent3 7 3 3 2 2" xfId="6452" xr:uid="{00000000-0005-0000-0000-00002A190000}"/>
    <cellStyle name="20% - Accent3 7 3 3 2 2 2" xfId="6453" xr:uid="{00000000-0005-0000-0000-00002B190000}"/>
    <cellStyle name="20% - Accent3 7 3 3 2 2 2 2" xfId="6454" xr:uid="{00000000-0005-0000-0000-00002C190000}"/>
    <cellStyle name="20% - Accent3 7 3 3 2 2 3" xfId="6455" xr:uid="{00000000-0005-0000-0000-00002D190000}"/>
    <cellStyle name="20% - Accent3 7 3 3 2 3" xfId="6456" xr:uid="{00000000-0005-0000-0000-00002E190000}"/>
    <cellStyle name="20% - Accent3 7 3 3 2 3 2" xfId="6457" xr:uid="{00000000-0005-0000-0000-00002F190000}"/>
    <cellStyle name="20% - Accent3 7 3 3 2 4" xfId="6458" xr:uid="{00000000-0005-0000-0000-000030190000}"/>
    <cellStyle name="20% - Accent3 7 3 3 3" xfId="6459" xr:uid="{00000000-0005-0000-0000-000031190000}"/>
    <cellStyle name="20% - Accent3 7 3 3 3 2" xfId="6460" xr:uid="{00000000-0005-0000-0000-000032190000}"/>
    <cellStyle name="20% - Accent3 7 3 3 3 2 2" xfId="6461" xr:uid="{00000000-0005-0000-0000-000033190000}"/>
    <cellStyle name="20% - Accent3 7 3 3 3 3" xfId="6462" xr:uid="{00000000-0005-0000-0000-000034190000}"/>
    <cellStyle name="20% - Accent3 7 3 3 4" xfId="6463" xr:uid="{00000000-0005-0000-0000-000035190000}"/>
    <cellStyle name="20% - Accent3 7 3 3 4 2" xfId="6464" xr:uid="{00000000-0005-0000-0000-000036190000}"/>
    <cellStyle name="20% - Accent3 7 3 3 5" xfId="6465" xr:uid="{00000000-0005-0000-0000-000037190000}"/>
    <cellStyle name="20% - Accent3 7 3 3 5 2" xfId="6466" xr:uid="{00000000-0005-0000-0000-000038190000}"/>
    <cellStyle name="20% - Accent3 7 3 3 6" xfId="6467" xr:uid="{00000000-0005-0000-0000-000039190000}"/>
    <cellStyle name="20% - Accent3 7 3 4" xfId="6468" xr:uid="{00000000-0005-0000-0000-00003A190000}"/>
    <cellStyle name="20% - Accent3 7 3 4 2" xfId="6469" xr:uid="{00000000-0005-0000-0000-00003B190000}"/>
    <cellStyle name="20% - Accent3 7 3 4 2 2" xfId="6470" xr:uid="{00000000-0005-0000-0000-00003C190000}"/>
    <cellStyle name="20% - Accent3 7 3 4 2 2 2" xfId="6471" xr:uid="{00000000-0005-0000-0000-00003D190000}"/>
    <cellStyle name="20% - Accent3 7 3 4 2 3" xfId="6472" xr:uid="{00000000-0005-0000-0000-00003E190000}"/>
    <cellStyle name="20% - Accent3 7 3 4 3" xfId="6473" xr:uid="{00000000-0005-0000-0000-00003F190000}"/>
    <cellStyle name="20% - Accent3 7 3 4 3 2" xfId="6474" xr:uid="{00000000-0005-0000-0000-000040190000}"/>
    <cellStyle name="20% - Accent3 7 3 4 4" xfId="6475" xr:uid="{00000000-0005-0000-0000-000041190000}"/>
    <cellStyle name="20% - Accent3 7 3 5" xfId="6476" xr:uid="{00000000-0005-0000-0000-000042190000}"/>
    <cellStyle name="20% - Accent3 7 3 5 2" xfId="6477" xr:uid="{00000000-0005-0000-0000-000043190000}"/>
    <cellStyle name="20% - Accent3 7 3 5 2 2" xfId="6478" xr:uid="{00000000-0005-0000-0000-000044190000}"/>
    <cellStyle name="20% - Accent3 7 3 5 3" xfId="6479" xr:uid="{00000000-0005-0000-0000-000045190000}"/>
    <cellStyle name="20% - Accent3 7 3 6" xfId="6480" xr:uid="{00000000-0005-0000-0000-000046190000}"/>
    <cellStyle name="20% - Accent3 7 3 6 2" xfId="6481" xr:uid="{00000000-0005-0000-0000-000047190000}"/>
    <cellStyle name="20% - Accent3 7 3 7" xfId="6482" xr:uid="{00000000-0005-0000-0000-000048190000}"/>
    <cellStyle name="20% - Accent3 7 3 7 2" xfId="6483" xr:uid="{00000000-0005-0000-0000-000049190000}"/>
    <cellStyle name="20% - Accent3 7 3 8" xfId="6484" xr:uid="{00000000-0005-0000-0000-00004A190000}"/>
    <cellStyle name="20% - Accent3 7 4" xfId="6485" xr:uid="{00000000-0005-0000-0000-00004B190000}"/>
    <cellStyle name="20% - Accent3 7 4 2" xfId="6486" xr:uid="{00000000-0005-0000-0000-00004C190000}"/>
    <cellStyle name="20% - Accent3 7 4 2 2" xfId="6487" xr:uid="{00000000-0005-0000-0000-00004D190000}"/>
    <cellStyle name="20% - Accent3 7 4 2 2 2" xfId="6488" xr:uid="{00000000-0005-0000-0000-00004E190000}"/>
    <cellStyle name="20% - Accent3 7 4 2 2 2 2" xfId="6489" xr:uid="{00000000-0005-0000-0000-00004F190000}"/>
    <cellStyle name="20% - Accent3 7 4 2 2 3" xfId="6490" xr:uid="{00000000-0005-0000-0000-000050190000}"/>
    <cellStyle name="20% - Accent3 7 4 2 3" xfId="6491" xr:uid="{00000000-0005-0000-0000-000051190000}"/>
    <cellStyle name="20% - Accent3 7 4 2 3 2" xfId="6492" xr:uid="{00000000-0005-0000-0000-000052190000}"/>
    <cellStyle name="20% - Accent3 7 4 2 4" xfId="6493" xr:uid="{00000000-0005-0000-0000-000053190000}"/>
    <cellStyle name="20% - Accent3 7 4 3" xfId="6494" xr:uid="{00000000-0005-0000-0000-000054190000}"/>
    <cellStyle name="20% - Accent3 7 4 3 2" xfId="6495" xr:uid="{00000000-0005-0000-0000-000055190000}"/>
    <cellStyle name="20% - Accent3 7 4 3 2 2" xfId="6496" xr:uid="{00000000-0005-0000-0000-000056190000}"/>
    <cellStyle name="20% - Accent3 7 4 3 3" xfId="6497" xr:uid="{00000000-0005-0000-0000-000057190000}"/>
    <cellStyle name="20% - Accent3 7 4 4" xfId="6498" xr:uid="{00000000-0005-0000-0000-000058190000}"/>
    <cellStyle name="20% - Accent3 7 4 4 2" xfId="6499" xr:uid="{00000000-0005-0000-0000-000059190000}"/>
    <cellStyle name="20% - Accent3 7 4 5" xfId="6500" xr:uid="{00000000-0005-0000-0000-00005A190000}"/>
    <cellStyle name="20% - Accent3 7 4 5 2" xfId="6501" xr:uid="{00000000-0005-0000-0000-00005B190000}"/>
    <cellStyle name="20% - Accent3 7 4 6" xfId="6502" xr:uid="{00000000-0005-0000-0000-00005C190000}"/>
    <cellStyle name="20% - Accent3 7 5" xfId="6503" xr:uid="{00000000-0005-0000-0000-00005D190000}"/>
    <cellStyle name="20% - Accent3 7 5 2" xfId="6504" xr:uid="{00000000-0005-0000-0000-00005E190000}"/>
    <cellStyle name="20% - Accent3 7 5 2 2" xfId="6505" xr:uid="{00000000-0005-0000-0000-00005F190000}"/>
    <cellStyle name="20% - Accent3 7 5 2 2 2" xfId="6506" xr:uid="{00000000-0005-0000-0000-000060190000}"/>
    <cellStyle name="20% - Accent3 7 5 2 2 2 2" xfId="6507" xr:uid="{00000000-0005-0000-0000-000061190000}"/>
    <cellStyle name="20% - Accent3 7 5 2 2 3" xfId="6508" xr:uid="{00000000-0005-0000-0000-000062190000}"/>
    <cellStyle name="20% - Accent3 7 5 2 3" xfId="6509" xr:uid="{00000000-0005-0000-0000-000063190000}"/>
    <cellStyle name="20% - Accent3 7 5 2 3 2" xfId="6510" xr:uid="{00000000-0005-0000-0000-000064190000}"/>
    <cellStyle name="20% - Accent3 7 5 2 4" xfId="6511" xr:uid="{00000000-0005-0000-0000-000065190000}"/>
    <cellStyle name="20% - Accent3 7 5 3" xfId="6512" xr:uid="{00000000-0005-0000-0000-000066190000}"/>
    <cellStyle name="20% - Accent3 7 5 3 2" xfId="6513" xr:uid="{00000000-0005-0000-0000-000067190000}"/>
    <cellStyle name="20% - Accent3 7 5 3 2 2" xfId="6514" xr:uid="{00000000-0005-0000-0000-000068190000}"/>
    <cellStyle name="20% - Accent3 7 5 3 3" xfId="6515" xr:uid="{00000000-0005-0000-0000-000069190000}"/>
    <cellStyle name="20% - Accent3 7 5 4" xfId="6516" xr:uid="{00000000-0005-0000-0000-00006A190000}"/>
    <cellStyle name="20% - Accent3 7 5 4 2" xfId="6517" xr:uid="{00000000-0005-0000-0000-00006B190000}"/>
    <cellStyle name="20% - Accent3 7 5 5" xfId="6518" xr:uid="{00000000-0005-0000-0000-00006C190000}"/>
    <cellStyle name="20% - Accent3 7 5 5 2" xfId="6519" xr:uid="{00000000-0005-0000-0000-00006D190000}"/>
    <cellStyle name="20% - Accent3 7 5 6" xfId="6520" xr:uid="{00000000-0005-0000-0000-00006E190000}"/>
    <cellStyle name="20% - Accent3 7 6" xfId="6521" xr:uid="{00000000-0005-0000-0000-00006F190000}"/>
    <cellStyle name="20% - Accent3 7 6 2" xfId="6522" xr:uid="{00000000-0005-0000-0000-000070190000}"/>
    <cellStyle name="20% - Accent3 7 6 2 2" xfId="6523" xr:uid="{00000000-0005-0000-0000-000071190000}"/>
    <cellStyle name="20% - Accent3 7 6 2 2 2" xfId="6524" xr:uid="{00000000-0005-0000-0000-000072190000}"/>
    <cellStyle name="20% - Accent3 7 6 2 2 2 2" xfId="6525" xr:uid="{00000000-0005-0000-0000-000073190000}"/>
    <cellStyle name="20% - Accent3 7 6 2 2 3" xfId="6526" xr:uid="{00000000-0005-0000-0000-000074190000}"/>
    <cellStyle name="20% - Accent3 7 6 2 3" xfId="6527" xr:uid="{00000000-0005-0000-0000-000075190000}"/>
    <cellStyle name="20% - Accent3 7 6 2 3 2" xfId="6528" xr:uid="{00000000-0005-0000-0000-000076190000}"/>
    <cellStyle name="20% - Accent3 7 6 2 4" xfId="6529" xr:uid="{00000000-0005-0000-0000-000077190000}"/>
    <cellStyle name="20% - Accent3 7 6 3" xfId="6530" xr:uid="{00000000-0005-0000-0000-000078190000}"/>
    <cellStyle name="20% - Accent3 7 6 3 2" xfId="6531" xr:uid="{00000000-0005-0000-0000-000079190000}"/>
    <cellStyle name="20% - Accent3 7 6 3 2 2" xfId="6532" xr:uid="{00000000-0005-0000-0000-00007A190000}"/>
    <cellStyle name="20% - Accent3 7 6 3 3" xfId="6533" xr:uid="{00000000-0005-0000-0000-00007B190000}"/>
    <cellStyle name="20% - Accent3 7 6 4" xfId="6534" xr:uid="{00000000-0005-0000-0000-00007C190000}"/>
    <cellStyle name="20% - Accent3 7 6 4 2" xfId="6535" xr:uid="{00000000-0005-0000-0000-00007D190000}"/>
    <cellStyle name="20% - Accent3 7 6 5" xfId="6536" xr:uid="{00000000-0005-0000-0000-00007E190000}"/>
    <cellStyle name="20% - Accent3 7 6 5 2" xfId="6537" xr:uid="{00000000-0005-0000-0000-00007F190000}"/>
    <cellStyle name="20% - Accent3 7 6 6" xfId="6538" xr:uid="{00000000-0005-0000-0000-000080190000}"/>
    <cellStyle name="20% - Accent3 7 7" xfId="6539" xr:uid="{00000000-0005-0000-0000-000081190000}"/>
    <cellStyle name="20% - Accent3 7 7 2" xfId="6540" xr:uid="{00000000-0005-0000-0000-000082190000}"/>
    <cellStyle name="20% - Accent3 7 7 2 2" xfId="6541" xr:uid="{00000000-0005-0000-0000-000083190000}"/>
    <cellStyle name="20% - Accent3 7 7 2 2 2" xfId="6542" xr:uid="{00000000-0005-0000-0000-000084190000}"/>
    <cellStyle name="20% - Accent3 7 7 2 3" xfId="6543" xr:uid="{00000000-0005-0000-0000-000085190000}"/>
    <cellStyle name="20% - Accent3 7 7 3" xfId="6544" xr:uid="{00000000-0005-0000-0000-000086190000}"/>
    <cellStyle name="20% - Accent3 7 7 3 2" xfId="6545" xr:uid="{00000000-0005-0000-0000-000087190000}"/>
    <cellStyle name="20% - Accent3 7 7 4" xfId="6546" xr:uid="{00000000-0005-0000-0000-000088190000}"/>
    <cellStyle name="20% - Accent3 7 8" xfId="6547" xr:uid="{00000000-0005-0000-0000-000089190000}"/>
    <cellStyle name="20% - Accent3 7 8 2" xfId="6548" xr:uid="{00000000-0005-0000-0000-00008A190000}"/>
    <cellStyle name="20% - Accent3 7 8 2 2" xfId="6549" xr:uid="{00000000-0005-0000-0000-00008B190000}"/>
    <cellStyle name="20% - Accent3 7 8 3" xfId="6550" xr:uid="{00000000-0005-0000-0000-00008C190000}"/>
    <cellStyle name="20% - Accent3 7 9" xfId="6551" xr:uid="{00000000-0005-0000-0000-00008D190000}"/>
    <cellStyle name="20% - Accent3 7 9 2" xfId="6552" xr:uid="{00000000-0005-0000-0000-00008E190000}"/>
    <cellStyle name="20% - Accent3 8" xfId="6553" xr:uid="{00000000-0005-0000-0000-00008F190000}"/>
    <cellStyle name="20% - Accent3 8 2" xfId="6554" xr:uid="{00000000-0005-0000-0000-000090190000}"/>
    <cellStyle name="20% - Accent3 8 2 2" xfId="6555" xr:uid="{00000000-0005-0000-0000-000091190000}"/>
    <cellStyle name="20% - Accent3 8 2 2 2" xfId="6556" xr:uid="{00000000-0005-0000-0000-000092190000}"/>
    <cellStyle name="20% - Accent3 8 2 2 2 2" xfId="6557" xr:uid="{00000000-0005-0000-0000-000093190000}"/>
    <cellStyle name="20% - Accent3 8 2 2 2 2 2" xfId="6558" xr:uid="{00000000-0005-0000-0000-000094190000}"/>
    <cellStyle name="20% - Accent3 8 2 2 2 3" xfId="6559" xr:uid="{00000000-0005-0000-0000-000095190000}"/>
    <cellStyle name="20% - Accent3 8 2 2 3" xfId="6560" xr:uid="{00000000-0005-0000-0000-000096190000}"/>
    <cellStyle name="20% - Accent3 8 2 2 3 2" xfId="6561" xr:uid="{00000000-0005-0000-0000-000097190000}"/>
    <cellStyle name="20% - Accent3 8 2 2 4" xfId="6562" xr:uid="{00000000-0005-0000-0000-000098190000}"/>
    <cellStyle name="20% - Accent3 8 2 3" xfId="6563" xr:uid="{00000000-0005-0000-0000-000099190000}"/>
    <cellStyle name="20% - Accent3 8 2 3 2" xfId="6564" xr:uid="{00000000-0005-0000-0000-00009A190000}"/>
    <cellStyle name="20% - Accent3 8 2 3 2 2" xfId="6565" xr:uid="{00000000-0005-0000-0000-00009B190000}"/>
    <cellStyle name="20% - Accent3 8 2 3 3" xfId="6566" xr:uid="{00000000-0005-0000-0000-00009C190000}"/>
    <cellStyle name="20% - Accent3 8 2 4" xfId="6567" xr:uid="{00000000-0005-0000-0000-00009D190000}"/>
    <cellStyle name="20% - Accent3 8 2 4 2" xfId="6568" xr:uid="{00000000-0005-0000-0000-00009E190000}"/>
    <cellStyle name="20% - Accent3 8 2 5" xfId="6569" xr:uid="{00000000-0005-0000-0000-00009F190000}"/>
    <cellStyle name="20% - Accent3 8 2 5 2" xfId="6570" xr:uid="{00000000-0005-0000-0000-0000A0190000}"/>
    <cellStyle name="20% - Accent3 8 2 6" xfId="6571" xr:uid="{00000000-0005-0000-0000-0000A1190000}"/>
    <cellStyle name="20% - Accent3 8 3" xfId="6572" xr:uid="{00000000-0005-0000-0000-0000A2190000}"/>
    <cellStyle name="20% - Accent3 8 3 2" xfId="6573" xr:uid="{00000000-0005-0000-0000-0000A3190000}"/>
    <cellStyle name="20% - Accent3 8 3 2 2" xfId="6574" xr:uid="{00000000-0005-0000-0000-0000A4190000}"/>
    <cellStyle name="20% - Accent3 8 3 2 2 2" xfId="6575" xr:uid="{00000000-0005-0000-0000-0000A5190000}"/>
    <cellStyle name="20% - Accent3 8 3 2 2 2 2" xfId="6576" xr:uid="{00000000-0005-0000-0000-0000A6190000}"/>
    <cellStyle name="20% - Accent3 8 3 2 2 3" xfId="6577" xr:uid="{00000000-0005-0000-0000-0000A7190000}"/>
    <cellStyle name="20% - Accent3 8 3 2 3" xfId="6578" xr:uid="{00000000-0005-0000-0000-0000A8190000}"/>
    <cellStyle name="20% - Accent3 8 3 2 3 2" xfId="6579" xr:uid="{00000000-0005-0000-0000-0000A9190000}"/>
    <cellStyle name="20% - Accent3 8 3 2 4" xfId="6580" xr:uid="{00000000-0005-0000-0000-0000AA190000}"/>
    <cellStyle name="20% - Accent3 8 3 3" xfId="6581" xr:uid="{00000000-0005-0000-0000-0000AB190000}"/>
    <cellStyle name="20% - Accent3 8 3 3 2" xfId="6582" xr:uid="{00000000-0005-0000-0000-0000AC190000}"/>
    <cellStyle name="20% - Accent3 8 3 3 2 2" xfId="6583" xr:uid="{00000000-0005-0000-0000-0000AD190000}"/>
    <cellStyle name="20% - Accent3 8 3 3 3" xfId="6584" xr:uid="{00000000-0005-0000-0000-0000AE190000}"/>
    <cellStyle name="20% - Accent3 8 3 4" xfId="6585" xr:uid="{00000000-0005-0000-0000-0000AF190000}"/>
    <cellStyle name="20% - Accent3 8 3 4 2" xfId="6586" xr:uid="{00000000-0005-0000-0000-0000B0190000}"/>
    <cellStyle name="20% - Accent3 8 3 5" xfId="6587" xr:uid="{00000000-0005-0000-0000-0000B1190000}"/>
    <cellStyle name="20% - Accent3 8 3 5 2" xfId="6588" xr:uid="{00000000-0005-0000-0000-0000B2190000}"/>
    <cellStyle name="20% - Accent3 8 3 6" xfId="6589" xr:uid="{00000000-0005-0000-0000-0000B3190000}"/>
    <cellStyle name="20% - Accent3 8 4" xfId="6590" xr:uid="{00000000-0005-0000-0000-0000B4190000}"/>
    <cellStyle name="20% - Accent3 8 4 2" xfId="6591" xr:uid="{00000000-0005-0000-0000-0000B5190000}"/>
    <cellStyle name="20% - Accent3 8 4 2 2" xfId="6592" xr:uid="{00000000-0005-0000-0000-0000B6190000}"/>
    <cellStyle name="20% - Accent3 8 4 2 2 2" xfId="6593" xr:uid="{00000000-0005-0000-0000-0000B7190000}"/>
    <cellStyle name="20% - Accent3 8 4 2 3" xfId="6594" xr:uid="{00000000-0005-0000-0000-0000B8190000}"/>
    <cellStyle name="20% - Accent3 8 4 3" xfId="6595" xr:uid="{00000000-0005-0000-0000-0000B9190000}"/>
    <cellStyle name="20% - Accent3 8 4 3 2" xfId="6596" xr:uid="{00000000-0005-0000-0000-0000BA190000}"/>
    <cellStyle name="20% - Accent3 8 4 4" xfId="6597" xr:uid="{00000000-0005-0000-0000-0000BB190000}"/>
    <cellStyle name="20% - Accent3 8 5" xfId="6598" xr:uid="{00000000-0005-0000-0000-0000BC190000}"/>
    <cellStyle name="20% - Accent3 8 5 2" xfId="6599" xr:uid="{00000000-0005-0000-0000-0000BD190000}"/>
    <cellStyle name="20% - Accent3 8 5 2 2" xfId="6600" xr:uid="{00000000-0005-0000-0000-0000BE190000}"/>
    <cellStyle name="20% - Accent3 8 5 3" xfId="6601" xr:uid="{00000000-0005-0000-0000-0000BF190000}"/>
    <cellStyle name="20% - Accent3 8 6" xfId="6602" xr:uid="{00000000-0005-0000-0000-0000C0190000}"/>
    <cellStyle name="20% - Accent3 8 6 2" xfId="6603" xr:uid="{00000000-0005-0000-0000-0000C1190000}"/>
    <cellStyle name="20% - Accent3 8 7" xfId="6604" xr:uid="{00000000-0005-0000-0000-0000C2190000}"/>
    <cellStyle name="20% - Accent3 8 7 2" xfId="6605" xr:uid="{00000000-0005-0000-0000-0000C3190000}"/>
    <cellStyle name="20% - Accent3 8 8" xfId="6606" xr:uid="{00000000-0005-0000-0000-0000C4190000}"/>
    <cellStyle name="20% - Accent3 9" xfId="6607" xr:uid="{00000000-0005-0000-0000-0000C5190000}"/>
    <cellStyle name="20% - Accent3 9 2" xfId="6608" xr:uid="{00000000-0005-0000-0000-0000C6190000}"/>
    <cellStyle name="20% - Accent3 9 2 2" xfId="6609" xr:uid="{00000000-0005-0000-0000-0000C7190000}"/>
    <cellStyle name="20% - Accent3 9 2 2 2" xfId="6610" xr:uid="{00000000-0005-0000-0000-0000C8190000}"/>
    <cellStyle name="20% - Accent3 9 2 2 2 2" xfId="6611" xr:uid="{00000000-0005-0000-0000-0000C9190000}"/>
    <cellStyle name="20% - Accent3 9 2 2 2 2 2" xfId="6612" xr:uid="{00000000-0005-0000-0000-0000CA190000}"/>
    <cellStyle name="20% - Accent3 9 2 2 2 3" xfId="6613" xr:uid="{00000000-0005-0000-0000-0000CB190000}"/>
    <cellStyle name="20% - Accent3 9 2 2 3" xfId="6614" xr:uid="{00000000-0005-0000-0000-0000CC190000}"/>
    <cellStyle name="20% - Accent3 9 2 2 3 2" xfId="6615" xr:uid="{00000000-0005-0000-0000-0000CD190000}"/>
    <cellStyle name="20% - Accent3 9 2 2 4" xfId="6616" xr:uid="{00000000-0005-0000-0000-0000CE190000}"/>
    <cellStyle name="20% - Accent3 9 2 3" xfId="6617" xr:uid="{00000000-0005-0000-0000-0000CF190000}"/>
    <cellStyle name="20% - Accent3 9 2 3 2" xfId="6618" xr:uid="{00000000-0005-0000-0000-0000D0190000}"/>
    <cellStyle name="20% - Accent3 9 2 3 2 2" xfId="6619" xr:uid="{00000000-0005-0000-0000-0000D1190000}"/>
    <cellStyle name="20% - Accent3 9 2 3 3" xfId="6620" xr:uid="{00000000-0005-0000-0000-0000D2190000}"/>
    <cellStyle name="20% - Accent3 9 2 4" xfId="6621" xr:uid="{00000000-0005-0000-0000-0000D3190000}"/>
    <cellStyle name="20% - Accent3 9 2 4 2" xfId="6622" xr:uid="{00000000-0005-0000-0000-0000D4190000}"/>
    <cellStyle name="20% - Accent3 9 2 5" xfId="6623" xr:uid="{00000000-0005-0000-0000-0000D5190000}"/>
    <cellStyle name="20% - Accent3 9 2 5 2" xfId="6624" xr:uid="{00000000-0005-0000-0000-0000D6190000}"/>
    <cellStyle name="20% - Accent3 9 2 6" xfId="6625" xr:uid="{00000000-0005-0000-0000-0000D7190000}"/>
    <cellStyle name="20% - Accent3 9 3" xfId="6626" xr:uid="{00000000-0005-0000-0000-0000D8190000}"/>
    <cellStyle name="20% - Accent3 9 3 2" xfId="6627" xr:uid="{00000000-0005-0000-0000-0000D9190000}"/>
    <cellStyle name="20% - Accent3 9 3 2 2" xfId="6628" xr:uid="{00000000-0005-0000-0000-0000DA190000}"/>
    <cellStyle name="20% - Accent3 9 3 2 2 2" xfId="6629" xr:uid="{00000000-0005-0000-0000-0000DB190000}"/>
    <cellStyle name="20% - Accent3 9 3 2 2 2 2" xfId="6630" xr:uid="{00000000-0005-0000-0000-0000DC190000}"/>
    <cellStyle name="20% - Accent3 9 3 2 2 3" xfId="6631" xr:uid="{00000000-0005-0000-0000-0000DD190000}"/>
    <cellStyle name="20% - Accent3 9 3 2 3" xfId="6632" xr:uid="{00000000-0005-0000-0000-0000DE190000}"/>
    <cellStyle name="20% - Accent3 9 3 2 3 2" xfId="6633" xr:uid="{00000000-0005-0000-0000-0000DF190000}"/>
    <cellStyle name="20% - Accent3 9 3 2 4" xfId="6634" xr:uid="{00000000-0005-0000-0000-0000E0190000}"/>
    <cellStyle name="20% - Accent3 9 3 3" xfId="6635" xr:uid="{00000000-0005-0000-0000-0000E1190000}"/>
    <cellStyle name="20% - Accent3 9 3 3 2" xfId="6636" xr:uid="{00000000-0005-0000-0000-0000E2190000}"/>
    <cellStyle name="20% - Accent3 9 3 3 2 2" xfId="6637" xr:uid="{00000000-0005-0000-0000-0000E3190000}"/>
    <cellStyle name="20% - Accent3 9 3 3 3" xfId="6638" xr:uid="{00000000-0005-0000-0000-0000E4190000}"/>
    <cellStyle name="20% - Accent3 9 3 4" xfId="6639" xr:uid="{00000000-0005-0000-0000-0000E5190000}"/>
    <cellStyle name="20% - Accent3 9 3 4 2" xfId="6640" xr:uid="{00000000-0005-0000-0000-0000E6190000}"/>
    <cellStyle name="20% - Accent3 9 3 5" xfId="6641" xr:uid="{00000000-0005-0000-0000-0000E7190000}"/>
    <cellStyle name="20% - Accent3 9 3 5 2" xfId="6642" xr:uid="{00000000-0005-0000-0000-0000E8190000}"/>
    <cellStyle name="20% - Accent3 9 3 6" xfId="6643" xr:uid="{00000000-0005-0000-0000-0000E9190000}"/>
    <cellStyle name="20% - Accent3 9 4" xfId="6644" xr:uid="{00000000-0005-0000-0000-0000EA190000}"/>
    <cellStyle name="20% - Accent3 9 4 2" xfId="6645" xr:uid="{00000000-0005-0000-0000-0000EB190000}"/>
    <cellStyle name="20% - Accent3 9 4 2 2" xfId="6646" xr:uid="{00000000-0005-0000-0000-0000EC190000}"/>
    <cellStyle name="20% - Accent3 9 4 2 2 2" xfId="6647" xr:uid="{00000000-0005-0000-0000-0000ED190000}"/>
    <cellStyle name="20% - Accent3 9 4 2 3" xfId="6648" xr:uid="{00000000-0005-0000-0000-0000EE190000}"/>
    <cellStyle name="20% - Accent3 9 4 3" xfId="6649" xr:uid="{00000000-0005-0000-0000-0000EF190000}"/>
    <cellStyle name="20% - Accent3 9 4 3 2" xfId="6650" xr:uid="{00000000-0005-0000-0000-0000F0190000}"/>
    <cellStyle name="20% - Accent3 9 4 4" xfId="6651" xr:uid="{00000000-0005-0000-0000-0000F1190000}"/>
    <cellStyle name="20% - Accent3 9 5" xfId="6652" xr:uid="{00000000-0005-0000-0000-0000F2190000}"/>
    <cellStyle name="20% - Accent3 9 5 2" xfId="6653" xr:uid="{00000000-0005-0000-0000-0000F3190000}"/>
    <cellStyle name="20% - Accent3 9 5 2 2" xfId="6654" xr:uid="{00000000-0005-0000-0000-0000F4190000}"/>
    <cellStyle name="20% - Accent3 9 5 3" xfId="6655" xr:uid="{00000000-0005-0000-0000-0000F5190000}"/>
    <cellStyle name="20% - Accent3 9 6" xfId="6656" xr:uid="{00000000-0005-0000-0000-0000F6190000}"/>
    <cellStyle name="20% - Accent3 9 6 2" xfId="6657" xr:uid="{00000000-0005-0000-0000-0000F7190000}"/>
    <cellStyle name="20% - Accent3 9 7" xfId="6658" xr:uid="{00000000-0005-0000-0000-0000F8190000}"/>
    <cellStyle name="20% - Accent3 9 7 2" xfId="6659" xr:uid="{00000000-0005-0000-0000-0000F9190000}"/>
    <cellStyle name="20% - Accent3 9 8" xfId="6660" xr:uid="{00000000-0005-0000-0000-0000FA190000}"/>
    <cellStyle name="20% - Accent4 10" xfId="6661" xr:uid="{00000000-0005-0000-0000-0000FB190000}"/>
    <cellStyle name="20% - Accent4 10 2" xfId="6662" xr:uid="{00000000-0005-0000-0000-0000FC190000}"/>
    <cellStyle name="20% - Accent4 10 2 2" xfId="6663" xr:uid="{00000000-0005-0000-0000-0000FD190000}"/>
    <cellStyle name="20% - Accent4 10 2 2 2" xfId="6664" xr:uid="{00000000-0005-0000-0000-0000FE190000}"/>
    <cellStyle name="20% - Accent4 10 2 2 2 2" xfId="6665" xr:uid="{00000000-0005-0000-0000-0000FF190000}"/>
    <cellStyle name="20% - Accent4 10 2 2 3" xfId="6666" xr:uid="{00000000-0005-0000-0000-0000001A0000}"/>
    <cellStyle name="20% - Accent4 10 2 3" xfId="6667" xr:uid="{00000000-0005-0000-0000-0000011A0000}"/>
    <cellStyle name="20% - Accent4 10 2 3 2" xfId="6668" xr:uid="{00000000-0005-0000-0000-0000021A0000}"/>
    <cellStyle name="20% - Accent4 10 2 4" xfId="6669" xr:uid="{00000000-0005-0000-0000-0000031A0000}"/>
    <cellStyle name="20% - Accent4 10 3" xfId="6670" xr:uid="{00000000-0005-0000-0000-0000041A0000}"/>
    <cellStyle name="20% - Accent4 10 3 2" xfId="6671" xr:uid="{00000000-0005-0000-0000-0000051A0000}"/>
    <cellStyle name="20% - Accent4 10 3 2 2" xfId="6672" xr:uid="{00000000-0005-0000-0000-0000061A0000}"/>
    <cellStyle name="20% - Accent4 10 3 3" xfId="6673" xr:uid="{00000000-0005-0000-0000-0000071A0000}"/>
    <cellStyle name="20% - Accent4 10 4" xfId="6674" xr:uid="{00000000-0005-0000-0000-0000081A0000}"/>
    <cellStyle name="20% - Accent4 10 4 2" xfId="6675" xr:uid="{00000000-0005-0000-0000-0000091A0000}"/>
    <cellStyle name="20% - Accent4 10 5" xfId="6676" xr:uid="{00000000-0005-0000-0000-00000A1A0000}"/>
    <cellStyle name="20% - Accent4 10 5 2" xfId="6677" xr:uid="{00000000-0005-0000-0000-00000B1A0000}"/>
    <cellStyle name="20% - Accent4 10 6" xfId="6678" xr:uid="{00000000-0005-0000-0000-00000C1A0000}"/>
    <cellStyle name="20% - Accent4 11" xfId="6679" xr:uid="{00000000-0005-0000-0000-00000D1A0000}"/>
    <cellStyle name="20% - Accent4 11 2" xfId="6680" xr:uid="{00000000-0005-0000-0000-00000E1A0000}"/>
    <cellStyle name="20% - Accent4 11 2 2" xfId="6681" xr:uid="{00000000-0005-0000-0000-00000F1A0000}"/>
    <cellStyle name="20% - Accent4 11 2 2 2" xfId="6682" xr:uid="{00000000-0005-0000-0000-0000101A0000}"/>
    <cellStyle name="20% - Accent4 11 2 2 2 2" xfId="6683" xr:uid="{00000000-0005-0000-0000-0000111A0000}"/>
    <cellStyle name="20% - Accent4 11 2 2 3" xfId="6684" xr:uid="{00000000-0005-0000-0000-0000121A0000}"/>
    <cellStyle name="20% - Accent4 11 2 3" xfId="6685" xr:uid="{00000000-0005-0000-0000-0000131A0000}"/>
    <cellStyle name="20% - Accent4 11 2 3 2" xfId="6686" xr:uid="{00000000-0005-0000-0000-0000141A0000}"/>
    <cellStyle name="20% - Accent4 11 2 4" xfId="6687" xr:uid="{00000000-0005-0000-0000-0000151A0000}"/>
    <cellStyle name="20% - Accent4 11 3" xfId="6688" xr:uid="{00000000-0005-0000-0000-0000161A0000}"/>
    <cellStyle name="20% - Accent4 11 3 2" xfId="6689" xr:uid="{00000000-0005-0000-0000-0000171A0000}"/>
    <cellStyle name="20% - Accent4 11 3 2 2" xfId="6690" xr:uid="{00000000-0005-0000-0000-0000181A0000}"/>
    <cellStyle name="20% - Accent4 11 3 3" xfId="6691" xr:uid="{00000000-0005-0000-0000-0000191A0000}"/>
    <cellStyle name="20% - Accent4 11 4" xfId="6692" xr:uid="{00000000-0005-0000-0000-00001A1A0000}"/>
    <cellStyle name="20% - Accent4 11 4 2" xfId="6693" xr:uid="{00000000-0005-0000-0000-00001B1A0000}"/>
    <cellStyle name="20% - Accent4 11 5" xfId="6694" xr:uid="{00000000-0005-0000-0000-00001C1A0000}"/>
    <cellStyle name="20% - Accent4 11 5 2" xfId="6695" xr:uid="{00000000-0005-0000-0000-00001D1A0000}"/>
    <cellStyle name="20% - Accent4 11 6" xfId="6696" xr:uid="{00000000-0005-0000-0000-00001E1A0000}"/>
    <cellStyle name="20% - Accent4 12" xfId="6697" xr:uid="{00000000-0005-0000-0000-00001F1A0000}"/>
    <cellStyle name="20% - Accent4 12 2" xfId="6698" xr:uid="{00000000-0005-0000-0000-0000201A0000}"/>
    <cellStyle name="20% - Accent4 12 2 2" xfId="6699" xr:uid="{00000000-0005-0000-0000-0000211A0000}"/>
    <cellStyle name="20% - Accent4 12 2 2 2" xfId="6700" xr:uid="{00000000-0005-0000-0000-0000221A0000}"/>
    <cellStyle name="20% - Accent4 12 2 2 2 2" xfId="6701" xr:uid="{00000000-0005-0000-0000-0000231A0000}"/>
    <cellStyle name="20% - Accent4 12 2 2 3" xfId="6702" xr:uid="{00000000-0005-0000-0000-0000241A0000}"/>
    <cellStyle name="20% - Accent4 12 2 3" xfId="6703" xr:uid="{00000000-0005-0000-0000-0000251A0000}"/>
    <cellStyle name="20% - Accent4 12 2 3 2" xfId="6704" xr:uid="{00000000-0005-0000-0000-0000261A0000}"/>
    <cellStyle name="20% - Accent4 12 2 4" xfId="6705" xr:uid="{00000000-0005-0000-0000-0000271A0000}"/>
    <cellStyle name="20% - Accent4 12 3" xfId="6706" xr:uid="{00000000-0005-0000-0000-0000281A0000}"/>
    <cellStyle name="20% - Accent4 12 3 2" xfId="6707" xr:uid="{00000000-0005-0000-0000-0000291A0000}"/>
    <cellStyle name="20% - Accent4 12 3 2 2" xfId="6708" xr:uid="{00000000-0005-0000-0000-00002A1A0000}"/>
    <cellStyle name="20% - Accent4 12 3 3" xfId="6709" xr:uid="{00000000-0005-0000-0000-00002B1A0000}"/>
    <cellStyle name="20% - Accent4 12 4" xfId="6710" xr:uid="{00000000-0005-0000-0000-00002C1A0000}"/>
    <cellStyle name="20% - Accent4 12 4 2" xfId="6711" xr:uid="{00000000-0005-0000-0000-00002D1A0000}"/>
    <cellStyle name="20% - Accent4 12 5" xfId="6712" xr:uid="{00000000-0005-0000-0000-00002E1A0000}"/>
    <cellStyle name="20% - Accent4 12 5 2" xfId="6713" xr:uid="{00000000-0005-0000-0000-00002F1A0000}"/>
    <cellStyle name="20% - Accent4 12 6" xfId="6714" xr:uid="{00000000-0005-0000-0000-0000301A0000}"/>
    <cellStyle name="20% - Accent4 13" xfId="6715" xr:uid="{00000000-0005-0000-0000-0000311A0000}"/>
    <cellStyle name="20% - Accent4 13 2" xfId="6716" xr:uid="{00000000-0005-0000-0000-0000321A0000}"/>
    <cellStyle name="20% - Accent4 13 2 2" xfId="6717" xr:uid="{00000000-0005-0000-0000-0000331A0000}"/>
    <cellStyle name="20% - Accent4 13 2 2 2" xfId="6718" xr:uid="{00000000-0005-0000-0000-0000341A0000}"/>
    <cellStyle name="20% - Accent4 13 2 2 2 2" xfId="6719" xr:uid="{00000000-0005-0000-0000-0000351A0000}"/>
    <cellStyle name="20% - Accent4 13 2 2 3" xfId="6720" xr:uid="{00000000-0005-0000-0000-0000361A0000}"/>
    <cellStyle name="20% - Accent4 13 2 3" xfId="6721" xr:uid="{00000000-0005-0000-0000-0000371A0000}"/>
    <cellStyle name="20% - Accent4 13 2 3 2" xfId="6722" xr:uid="{00000000-0005-0000-0000-0000381A0000}"/>
    <cellStyle name="20% - Accent4 13 2 4" xfId="6723" xr:uid="{00000000-0005-0000-0000-0000391A0000}"/>
    <cellStyle name="20% - Accent4 13 3" xfId="6724" xr:uid="{00000000-0005-0000-0000-00003A1A0000}"/>
    <cellStyle name="20% - Accent4 13 3 2" xfId="6725" xr:uid="{00000000-0005-0000-0000-00003B1A0000}"/>
    <cellStyle name="20% - Accent4 13 3 2 2" xfId="6726" xr:uid="{00000000-0005-0000-0000-00003C1A0000}"/>
    <cellStyle name="20% - Accent4 13 3 3" xfId="6727" xr:uid="{00000000-0005-0000-0000-00003D1A0000}"/>
    <cellStyle name="20% - Accent4 13 4" xfId="6728" xr:uid="{00000000-0005-0000-0000-00003E1A0000}"/>
    <cellStyle name="20% - Accent4 13 4 2" xfId="6729" xr:uid="{00000000-0005-0000-0000-00003F1A0000}"/>
    <cellStyle name="20% - Accent4 13 5" xfId="6730" xr:uid="{00000000-0005-0000-0000-0000401A0000}"/>
    <cellStyle name="20% - Accent4 13 5 2" xfId="6731" xr:uid="{00000000-0005-0000-0000-0000411A0000}"/>
    <cellStyle name="20% - Accent4 13 6" xfId="6732" xr:uid="{00000000-0005-0000-0000-0000421A0000}"/>
    <cellStyle name="20% - Accent4 14" xfId="6733" xr:uid="{00000000-0005-0000-0000-0000431A0000}"/>
    <cellStyle name="20% - Accent4 14 2" xfId="6734" xr:uid="{00000000-0005-0000-0000-0000441A0000}"/>
    <cellStyle name="20% - Accent4 14 2 2" xfId="6735" xr:uid="{00000000-0005-0000-0000-0000451A0000}"/>
    <cellStyle name="20% - Accent4 14 2 2 2" xfId="6736" xr:uid="{00000000-0005-0000-0000-0000461A0000}"/>
    <cellStyle name="20% - Accent4 14 2 3" xfId="6737" xr:uid="{00000000-0005-0000-0000-0000471A0000}"/>
    <cellStyle name="20% - Accent4 14 3" xfId="6738" xr:uid="{00000000-0005-0000-0000-0000481A0000}"/>
    <cellStyle name="20% - Accent4 14 3 2" xfId="6739" xr:uid="{00000000-0005-0000-0000-0000491A0000}"/>
    <cellStyle name="20% - Accent4 14 4" xfId="6740" xr:uid="{00000000-0005-0000-0000-00004A1A0000}"/>
    <cellStyle name="20% - Accent4 15" xfId="6741" xr:uid="{00000000-0005-0000-0000-00004B1A0000}"/>
    <cellStyle name="20% - Accent4 15 2" xfId="6742" xr:uid="{00000000-0005-0000-0000-00004C1A0000}"/>
    <cellStyle name="20% - Accent4 15 2 2" xfId="6743" xr:uid="{00000000-0005-0000-0000-00004D1A0000}"/>
    <cellStyle name="20% - Accent4 15 3" xfId="6744" xr:uid="{00000000-0005-0000-0000-00004E1A0000}"/>
    <cellStyle name="20% - Accent4 16" xfId="6745" xr:uid="{00000000-0005-0000-0000-00004F1A0000}"/>
    <cellStyle name="20% - Accent4 16 2" xfId="6746" xr:uid="{00000000-0005-0000-0000-0000501A0000}"/>
    <cellStyle name="20% - Accent4 17" xfId="6747" xr:uid="{00000000-0005-0000-0000-0000511A0000}"/>
    <cellStyle name="20% - Accent4 17 2" xfId="6748" xr:uid="{00000000-0005-0000-0000-0000521A0000}"/>
    <cellStyle name="20% - Accent4 18" xfId="6749" xr:uid="{00000000-0005-0000-0000-0000531A0000}"/>
    <cellStyle name="20% - Accent4 2" xfId="6750" xr:uid="{00000000-0005-0000-0000-0000541A0000}"/>
    <cellStyle name="20% - Accent4 2 2" xfId="6751" xr:uid="{00000000-0005-0000-0000-0000551A0000}"/>
    <cellStyle name="20% - Accent4 3" xfId="6752" xr:uid="{00000000-0005-0000-0000-0000561A0000}"/>
    <cellStyle name="20% - Accent4 3 10" xfId="6753" xr:uid="{00000000-0005-0000-0000-0000571A0000}"/>
    <cellStyle name="20% - Accent4 3 10 2" xfId="6754" xr:uid="{00000000-0005-0000-0000-0000581A0000}"/>
    <cellStyle name="20% - Accent4 3 10 2 2" xfId="6755" xr:uid="{00000000-0005-0000-0000-0000591A0000}"/>
    <cellStyle name="20% - Accent4 3 10 2 2 2" xfId="6756" xr:uid="{00000000-0005-0000-0000-00005A1A0000}"/>
    <cellStyle name="20% - Accent4 3 10 2 2 2 2" xfId="6757" xr:uid="{00000000-0005-0000-0000-00005B1A0000}"/>
    <cellStyle name="20% - Accent4 3 10 2 2 3" xfId="6758" xr:uid="{00000000-0005-0000-0000-00005C1A0000}"/>
    <cellStyle name="20% - Accent4 3 10 2 3" xfId="6759" xr:uid="{00000000-0005-0000-0000-00005D1A0000}"/>
    <cellStyle name="20% - Accent4 3 10 2 3 2" xfId="6760" xr:uid="{00000000-0005-0000-0000-00005E1A0000}"/>
    <cellStyle name="20% - Accent4 3 10 2 4" xfId="6761" xr:uid="{00000000-0005-0000-0000-00005F1A0000}"/>
    <cellStyle name="20% - Accent4 3 10 3" xfId="6762" xr:uid="{00000000-0005-0000-0000-0000601A0000}"/>
    <cellStyle name="20% - Accent4 3 10 3 2" xfId="6763" xr:uid="{00000000-0005-0000-0000-0000611A0000}"/>
    <cellStyle name="20% - Accent4 3 10 3 2 2" xfId="6764" xr:uid="{00000000-0005-0000-0000-0000621A0000}"/>
    <cellStyle name="20% - Accent4 3 10 3 3" xfId="6765" xr:uid="{00000000-0005-0000-0000-0000631A0000}"/>
    <cellStyle name="20% - Accent4 3 10 4" xfId="6766" xr:uid="{00000000-0005-0000-0000-0000641A0000}"/>
    <cellStyle name="20% - Accent4 3 10 4 2" xfId="6767" xr:uid="{00000000-0005-0000-0000-0000651A0000}"/>
    <cellStyle name="20% - Accent4 3 10 5" xfId="6768" xr:uid="{00000000-0005-0000-0000-0000661A0000}"/>
    <cellStyle name="20% - Accent4 3 10 5 2" xfId="6769" xr:uid="{00000000-0005-0000-0000-0000671A0000}"/>
    <cellStyle name="20% - Accent4 3 10 6" xfId="6770" xr:uid="{00000000-0005-0000-0000-0000681A0000}"/>
    <cellStyle name="20% - Accent4 3 11" xfId="6771" xr:uid="{00000000-0005-0000-0000-0000691A0000}"/>
    <cellStyle name="20% - Accent4 3 11 2" xfId="6772" xr:uid="{00000000-0005-0000-0000-00006A1A0000}"/>
    <cellStyle name="20% - Accent4 3 11 2 2" xfId="6773" xr:uid="{00000000-0005-0000-0000-00006B1A0000}"/>
    <cellStyle name="20% - Accent4 3 11 2 2 2" xfId="6774" xr:uid="{00000000-0005-0000-0000-00006C1A0000}"/>
    <cellStyle name="20% - Accent4 3 11 2 2 2 2" xfId="6775" xr:uid="{00000000-0005-0000-0000-00006D1A0000}"/>
    <cellStyle name="20% - Accent4 3 11 2 2 3" xfId="6776" xr:uid="{00000000-0005-0000-0000-00006E1A0000}"/>
    <cellStyle name="20% - Accent4 3 11 2 3" xfId="6777" xr:uid="{00000000-0005-0000-0000-00006F1A0000}"/>
    <cellStyle name="20% - Accent4 3 11 2 3 2" xfId="6778" xr:uid="{00000000-0005-0000-0000-0000701A0000}"/>
    <cellStyle name="20% - Accent4 3 11 2 4" xfId="6779" xr:uid="{00000000-0005-0000-0000-0000711A0000}"/>
    <cellStyle name="20% - Accent4 3 11 3" xfId="6780" xr:uid="{00000000-0005-0000-0000-0000721A0000}"/>
    <cellStyle name="20% - Accent4 3 11 3 2" xfId="6781" xr:uid="{00000000-0005-0000-0000-0000731A0000}"/>
    <cellStyle name="20% - Accent4 3 11 3 2 2" xfId="6782" xr:uid="{00000000-0005-0000-0000-0000741A0000}"/>
    <cellStyle name="20% - Accent4 3 11 3 3" xfId="6783" xr:uid="{00000000-0005-0000-0000-0000751A0000}"/>
    <cellStyle name="20% - Accent4 3 11 4" xfId="6784" xr:uid="{00000000-0005-0000-0000-0000761A0000}"/>
    <cellStyle name="20% - Accent4 3 11 4 2" xfId="6785" xr:uid="{00000000-0005-0000-0000-0000771A0000}"/>
    <cellStyle name="20% - Accent4 3 11 5" xfId="6786" xr:uid="{00000000-0005-0000-0000-0000781A0000}"/>
    <cellStyle name="20% - Accent4 3 11 5 2" xfId="6787" xr:uid="{00000000-0005-0000-0000-0000791A0000}"/>
    <cellStyle name="20% - Accent4 3 11 6" xfId="6788" xr:uid="{00000000-0005-0000-0000-00007A1A0000}"/>
    <cellStyle name="20% - Accent4 3 12" xfId="6789" xr:uid="{00000000-0005-0000-0000-00007B1A0000}"/>
    <cellStyle name="20% - Accent4 3 12 2" xfId="6790" xr:uid="{00000000-0005-0000-0000-00007C1A0000}"/>
    <cellStyle name="20% - Accent4 3 12 2 2" xfId="6791" xr:uid="{00000000-0005-0000-0000-00007D1A0000}"/>
    <cellStyle name="20% - Accent4 3 12 2 2 2" xfId="6792" xr:uid="{00000000-0005-0000-0000-00007E1A0000}"/>
    <cellStyle name="20% - Accent4 3 12 2 3" xfId="6793" xr:uid="{00000000-0005-0000-0000-00007F1A0000}"/>
    <cellStyle name="20% - Accent4 3 12 3" xfId="6794" xr:uid="{00000000-0005-0000-0000-0000801A0000}"/>
    <cellStyle name="20% - Accent4 3 12 3 2" xfId="6795" xr:uid="{00000000-0005-0000-0000-0000811A0000}"/>
    <cellStyle name="20% - Accent4 3 12 4" xfId="6796" xr:uid="{00000000-0005-0000-0000-0000821A0000}"/>
    <cellStyle name="20% - Accent4 3 13" xfId="6797" xr:uid="{00000000-0005-0000-0000-0000831A0000}"/>
    <cellStyle name="20% - Accent4 3 13 2" xfId="6798" xr:uid="{00000000-0005-0000-0000-0000841A0000}"/>
    <cellStyle name="20% - Accent4 3 13 2 2" xfId="6799" xr:uid="{00000000-0005-0000-0000-0000851A0000}"/>
    <cellStyle name="20% - Accent4 3 13 3" xfId="6800" xr:uid="{00000000-0005-0000-0000-0000861A0000}"/>
    <cellStyle name="20% - Accent4 3 13 4" xfId="6801" xr:uid="{00000000-0005-0000-0000-0000871A0000}"/>
    <cellStyle name="20% - Accent4 3 14" xfId="6802" xr:uid="{00000000-0005-0000-0000-0000881A0000}"/>
    <cellStyle name="20% - Accent4 3 14 2" xfId="6803" xr:uid="{00000000-0005-0000-0000-0000891A0000}"/>
    <cellStyle name="20% - Accent4 3 15" xfId="6804" xr:uid="{00000000-0005-0000-0000-00008A1A0000}"/>
    <cellStyle name="20% - Accent4 3 15 2" xfId="6805" xr:uid="{00000000-0005-0000-0000-00008B1A0000}"/>
    <cellStyle name="20% - Accent4 3 16" xfId="6806" xr:uid="{00000000-0005-0000-0000-00008C1A0000}"/>
    <cellStyle name="20% - Accent4 3 2" xfId="6807" xr:uid="{00000000-0005-0000-0000-00008D1A0000}"/>
    <cellStyle name="20% - Accent4 3 2 10" xfId="6808" xr:uid="{00000000-0005-0000-0000-00008E1A0000}"/>
    <cellStyle name="20% - Accent4 3 2 10 2" xfId="6809" xr:uid="{00000000-0005-0000-0000-00008F1A0000}"/>
    <cellStyle name="20% - Accent4 3 2 10 2 2" xfId="6810" xr:uid="{00000000-0005-0000-0000-0000901A0000}"/>
    <cellStyle name="20% - Accent4 3 2 10 2 2 2" xfId="6811" xr:uid="{00000000-0005-0000-0000-0000911A0000}"/>
    <cellStyle name="20% - Accent4 3 2 10 2 2 2 2" xfId="6812" xr:uid="{00000000-0005-0000-0000-0000921A0000}"/>
    <cellStyle name="20% - Accent4 3 2 10 2 2 3" xfId="6813" xr:uid="{00000000-0005-0000-0000-0000931A0000}"/>
    <cellStyle name="20% - Accent4 3 2 10 2 3" xfId="6814" xr:uid="{00000000-0005-0000-0000-0000941A0000}"/>
    <cellStyle name="20% - Accent4 3 2 10 2 3 2" xfId="6815" xr:uid="{00000000-0005-0000-0000-0000951A0000}"/>
    <cellStyle name="20% - Accent4 3 2 10 2 4" xfId="6816" xr:uid="{00000000-0005-0000-0000-0000961A0000}"/>
    <cellStyle name="20% - Accent4 3 2 10 3" xfId="6817" xr:uid="{00000000-0005-0000-0000-0000971A0000}"/>
    <cellStyle name="20% - Accent4 3 2 10 3 2" xfId="6818" xr:uid="{00000000-0005-0000-0000-0000981A0000}"/>
    <cellStyle name="20% - Accent4 3 2 10 3 2 2" xfId="6819" xr:uid="{00000000-0005-0000-0000-0000991A0000}"/>
    <cellStyle name="20% - Accent4 3 2 10 3 3" xfId="6820" xr:uid="{00000000-0005-0000-0000-00009A1A0000}"/>
    <cellStyle name="20% - Accent4 3 2 10 4" xfId="6821" xr:uid="{00000000-0005-0000-0000-00009B1A0000}"/>
    <cellStyle name="20% - Accent4 3 2 10 4 2" xfId="6822" xr:uid="{00000000-0005-0000-0000-00009C1A0000}"/>
    <cellStyle name="20% - Accent4 3 2 10 5" xfId="6823" xr:uid="{00000000-0005-0000-0000-00009D1A0000}"/>
    <cellStyle name="20% - Accent4 3 2 10 5 2" xfId="6824" xr:uid="{00000000-0005-0000-0000-00009E1A0000}"/>
    <cellStyle name="20% - Accent4 3 2 10 6" xfId="6825" xr:uid="{00000000-0005-0000-0000-00009F1A0000}"/>
    <cellStyle name="20% - Accent4 3 2 11" xfId="6826" xr:uid="{00000000-0005-0000-0000-0000A01A0000}"/>
    <cellStyle name="20% - Accent4 3 2 11 2" xfId="6827" xr:uid="{00000000-0005-0000-0000-0000A11A0000}"/>
    <cellStyle name="20% - Accent4 3 2 11 2 2" xfId="6828" xr:uid="{00000000-0005-0000-0000-0000A21A0000}"/>
    <cellStyle name="20% - Accent4 3 2 11 2 2 2" xfId="6829" xr:uid="{00000000-0005-0000-0000-0000A31A0000}"/>
    <cellStyle name="20% - Accent4 3 2 11 2 3" xfId="6830" xr:uid="{00000000-0005-0000-0000-0000A41A0000}"/>
    <cellStyle name="20% - Accent4 3 2 11 3" xfId="6831" xr:uid="{00000000-0005-0000-0000-0000A51A0000}"/>
    <cellStyle name="20% - Accent4 3 2 11 3 2" xfId="6832" xr:uid="{00000000-0005-0000-0000-0000A61A0000}"/>
    <cellStyle name="20% - Accent4 3 2 11 4" xfId="6833" xr:uid="{00000000-0005-0000-0000-0000A71A0000}"/>
    <cellStyle name="20% - Accent4 3 2 12" xfId="6834" xr:uid="{00000000-0005-0000-0000-0000A81A0000}"/>
    <cellStyle name="20% - Accent4 3 2 12 2" xfId="6835" xr:uid="{00000000-0005-0000-0000-0000A91A0000}"/>
    <cellStyle name="20% - Accent4 3 2 12 2 2" xfId="6836" xr:uid="{00000000-0005-0000-0000-0000AA1A0000}"/>
    <cellStyle name="20% - Accent4 3 2 12 3" xfId="6837" xr:uid="{00000000-0005-0000-0000-0000AB1A0000}"/>
    <cellStyle name="20% - Accent4 3 2 13" xfId="6838" xr:uid="{00000000-0005-0000-0000-0000AC1A0000}"/>
    <cellStyle name="20% - Accent4 3 2 13 2" xfId="6839" xr:uid="{00000000-0005-0000-0000-0000AD1A0000}"/>
    <cellStyle name="20% - Accent4 3 2 14" xfId="6840" xr:uid="{00000000-0005-0000-0000-0000AE1A0000}"/>
    <cellStyle name="20% - Accent4 3 2 14 2" xfId="6841" xr:uid="{00000000-0005-0000-0000-0000AF1A0000}"/>
    <cellStyle name="20% - Accent4 3 2 15" xfId="6842" xr:uid="{00000000-0005-0000-0000-0000B01A0000}"/>
    <cellStyle name="20% - Accent4 3 2 2" xfId="6843" xr:uid="{00000000-0005-0000-0000-0000B11A0000}"/>
    <cellStyle name="20% - Accent4 3 2 2 10" xfId="6844" xr:uid="{00000000-0005-0000-0000-0000B21A0000}"/>
    <cellStyle name="20% - Accent4 3 2 2 10 2" xfId="6845" xr:uid="{00000000-0005-0000-0000-0000B31A0000}"/>
    <cellStyle name="20% - Accent4 3 2 2 11" xfId="6846" xr:uid="{00000000-0005-0000-0000-0000B41A0000}"/>
    <cellStyle name="20% - Accent4 3 2 2 2" xfId="6847" xr:uid="{00000000-0005-0000-0000-0000B51A0000}"/>
    <cellStyle name="20% - Accent4 3 2 2 2 2" xfId="6848" xr:uid="{00000000-0005-0000-0000-0000B61A0000}"/>
    <cellStyle name="20% - Accent4 3 2 2 2 2 2" xfId="6849" xr:uid="{00000000-0005-0000-0000-0000B71A0000}"/>
    <cellStyle name="20% - Accent4 3 2 2 2 2 2 2" xfId="6850" xr:uid="{00000000-0005-0000-0000-0000B81A0000}"/>
    <cellStyle name="20% - Accent4 3 2 2 2 2 2 2 2" xfId="6851" xr:uid="{00000000-0005-0000-0000-0000B91A0000}"/>
    <cellStyle name="20% - Accent4 3 2 2 2 2 2 2 2 2" xfId="6852" xr:uid="{00000000-0005-0000-0000-0000BA1A0000}"/>
    <cellStyle name="20% - Accent4 3 2 2 2 2 2 2 3" xfId="6853" xr:uid="{00000000-0005-0000-0000-0000BB1A0000}"/>
    <cellStyle name="20% - Accent4 3 2 2 2 2 2 3" xfId="6854" xr:uid="{00000000-0005-0000-0000-0000BC1A0000}"/>
    <cellStyle name="20% - Accent4 3 2 2 2 2 2 3 2" xfId="6855" xr:uid="{00000000-0005-0000-0000-0000BD1A0000}"/>
    <cellStyle name="20% - Accent4 3 2 2 2 2 2 4" xfId="6856" xr:uid="{00000000-0005-0000-0000-0000BE1A0000}"/>
    <cellStyle name="20% - Accent4 3 2 2 2 2 3" xfId="6857" xr:uid="{00000000-0005-0000-0000-0000BF1A0000}"/>
    <cellStyle name="20% - Accent4 3 2 2 2 2 3 2" xfId="6858" xr:uid="{00000000-0005-0000-0000-0000C01A0000}"/>
    <cellStyle name="20% - Accent4 3 2 2 2 2 3 2 2" xfId="6859" xr:uid="{00000000-0005-0000-0000-0000C11A0000}"/>
    <cellStyle name="20% - Accent4 3 2 2 2 2 3 3" xfId="6860" xr:uid="{00000000-0005-0000-0000-0000C21A0000}"/>
    <cellStyle name="20% - Accent4 3 2 2 2 2 4" xfId="6861" xr:uid="{00000000-0005-0000-0000-0000C31A0000}"/>
    <cellStyle name="20% - Accent4 3 2 2 2 2 4 2" xfId="6862" xr:uid="{00000000-0005-0000-0000-0000C41A0000}"/>
    <cellStyle name="20% - Accent4 3 2 2 2 2 5" xfId="6863" xr:uid="{00000000-0005-0000-0000-0000C51A0000}"/>
    <cellStyle name="20% - Accent4 3 2 2 2 2 5 2" xfId="6864" xr:uid="{00000000-0005-0000-0000-0000C61A0000}"/>
    <cellStyle name="20% - Accent4 3 2 2 2 2 6" xfId="6865" xr:uid="{00000000-0005-0000-0000-0000C71A0000}"/>
    <cellStyle name="20% - Accent4 3 2 2 2 3" xfId="6866" xr:uid="{00000000-0005-0000-0000-0000C81A0000}"/>
    <cellStyle name="20% - Accent4 3 2 2 2 3 2" xfId="6867" xr:uid="{00000000-0005-0000-0000-0000C91A0000}"/>
    <cellStyle name="20% - Accent4 3 2 2 2 3 2 2" xfId="6868" xr:uid="{00000000-0005-0000-0000-0000CA1A0000}"/>
    <cellStyle name="20% - Accent4 3 2 2 2 3 2 2 2" xfId="6869" xr:uid="{00000000-0005-0000-0000-0000CB1A0000}"/>
    <cellStyle name="20% - Accent4 3 2 2 2 3 2 2 2 2" xfId="6870" xr:uid="{00000000-0005-0000-0000-0000CC1A0000}"/>
    <cellStyle name="20% - Accent4 3 2 2 2 3 2 2 3" xfId="6871" xr:uid="{00000000-0005-0000-0000-0000CD1A0000}"/>
    <cellStyle name="20% - Accent4 3 2 2 2 3 2 3" xfId="6872" xr:uid="{00000000-0005-0000-0000-0000CE1A0000}"/>
    <cellStyle name="20% - Accent4 3 2 2 2 3 2 3 2" xfId="6873" xr:uid="{00000000-0005-0000-0000-0000CF1A0000}"/>
    <cellStyle name="20% - Accent4 3 2 2 2 3 2 4" xfId="6874" xr:uid="{00000000-0005-0000-0000-0000D01A0000}"/>
    <cellStyle name="20% - Accent4 3 2 2 2 3 3" xfId="6875" xr:uid="{00000000-0005-0000-0000-0000D11A0000}"/>
    <cellStyle name="20% - Accent4 3 2 2 2 3 3 2" xfId="6876" xr:uid="{00000000-0005-0000-0000-0000D21A0000}"/>
    <cellStyle name="20% - Accent4 3 2 2 2 3 3 2 2" xfId="6877" xr:uid="{00000000-0005-0000-0000-0000D31A0000}"/>
    <cellStyle name="20% - Accent4 3 2 2 2 3 3 3" xfId="6878" xr:uid="{00000000-0005-0000-0000-0000D41A0000}"/>
    <cellStyle name="20% - Accent4 3 2 2 2 3 4" xfId="6879" xr:uid="{00000000-0005-0000-0000-0000D51A0000}"/>
    <cellStyle name="20% - Accent4 3 2 2 2 3 4 2" xfId="6880" xr:uid="{00000000-0005-0000-0000-0000D61A0000}"/>
    <cellStyle name="20% - Accent4 3 2 2 2 3 5" xfId="6881" xr:uid="{00000000-0005-0000-0000-0000D71A0000}"/>
    <cellStyle name="20% - Accent4 3 2 2 2 3 5 2" xfId="6882" xr:uid="{00000000-0005-0000-0000-0000D81A0000}"/>
    <cellStyle name="20% - Accent4 3 2 2 2 3 6" xfId="6883" xr:uid="{00000000-0005-0000-0000-0000D91A0000}"/>
    <cellStyle name="20% - Accent4 3 2 2 2 4" xfId="6884" xr:uid="{00000000-0005-0000-0000-0000DA1A0000}"/>
    <cellStyle name="20% - Accent4 3 2 2 2 4 2" xfId="6885" xr:uid="{00000000-0005-0000-0000-0000DB1A0000}"/>
    <cellStyle name="20% - Accent4 3 2 2 2 4 2 2" xfId="6886" xr:uid="{00000000-0005-0000-0000-0000DC1A0000}"/>
    <cellStyle name="20% - Accent4 3 2 2 2 4 2 2 2" xfId="6887" xr:uid="{00000000-0005-0000-0000-0000DD1A0000}"/>
    <cellStyle name="20% - Accent4 3 2 2 2 4 2 3" xfId="6888" xr:uid="{00000000-0005-0000-0000-0000DE1A0000}"/>
    <cellStyle name="20% - Accent4 3 2 2 2 4 3" xfId="6889" xr:uid="{00000000-0005-0000-0000-0000DF1A0000}"/>
    <cellStyle name="20% - Accent4 3 2 2 2 4 3 2" xfId="6890" xr:uid="{00000000-0005-0000-0000-0000E01A0000}"/>
    <cellStyle name="20% - Accent4 3 2 2 2 4 4" xfId="6891" xr:uid="{00000000-0005-0000-0000-0000E11A0000}"/>
    <cellStyle name="20% - Accent4 3 2 2 2 5" xfId="6892" xr:uid="{00000000-0005-0000-0000-0000E21A0000}"/>
    <cellStyle name="20% - Accent4 3 2 2 2 5 2" xfId="6893" xr:uid="{00000000-0005-0000-0000-0000E31A0000}"/>
    <cellStyle name="20% - Accent4 3 2 2 2 5 2 2" xfId="6894" xr:uid="{00000000-0005-0000-0000-0000E41A0000}"/>
    <cellStyle name="20% - Accent4 3 2 2 2 5 3" xfId="6895" xr:uid="{00000000-0005-0000-0000-0000E51A0000}"/>
    <cellStyle name="20% - Accent4 3 2 2 2 6" xfId="6896" xr:uid="{00000000-0005-0000-0000-0000E61A0000}"/>
    <cellStyle name="20% - Accent4 3 2 2 2 6 2" xfId="6897" xr:uid="{00000000-0005-0000-0000-0000E71A0000}"/>
    <cellStyle name="20% - Accent4 3 2 2 2 7" xfId="6898" xr:uid="{00000000-0005-0000-0000-0000E81A0000}"/>
    <cellStyle name="20% - Accent4 3 2 2 2 7 2" xfId="6899" xr:uid="{00000000-0005-0000-0000-0000E91A0000}"/>
    <cellStyle name="20% - Accent4 3 2 2 2 8" xfId="6900" xr:uid="{00000000-0005-0000-0000-0000EA1A0000}"/>
    <cellStyle name="20% - Accent4 3 2 2 3" xfId="6901" xr:uid="{00000000-0005-0000-0000-0000EB1A0000}"/>
    <cellStyle name="20% - Accent4 3 2 2 3 2" xfId="6902" xr:uid="{00000000-0005-0000-0000-0000EC1A0000}"/>
    <cellStyle name="20% - Accent4 3 2 2 3 2 2" xfId="6903" xr:uid="{00000000-0005-0000-0000-0000ED1A0000}"/>
    <cellStyle name="20% - Accent4 3 2 2 3 2 2 2" xfId="6904" xr:uid="{00000000-0005-0000-0000-0000EE1A0000}"/>
    <cellStyle name="20% - Accent4 3 2 2 3 2 2 2 2" xfId="6905" xr:uid="{00000000-0005-0000-0000-0000EF1A0000}"/>
    <cellStyle name="20% - Accent4 3 2 2 3 2 2 2 2 2" xfId="6906" xr:uid="{00000000-0005-0000-0000-0000F01A0000}"/>
    <cellStyle name="20% - Accent4 3 2 2 3 2 2 2 3" xfId="6907" xr:uid="{00000000-0005-0000-0000-0000F11A0000}"/>
    <cellStyle name="20% - Accent4 3 2 2 3 2 2 3" xfId="6908" xr:uid="{00000000-0005-0000-0000-0000F21A0000}"/>
    <cellStyle name="20% - Accent4 3 2 2 3 2 2 3 2" xfId="6909" xr:uid="{00000000-0005-0000-0000-0000F31A0000}"/>
    <cellStyle name="20% - Accent4 3 2 2 3 2 2 4" xfId="6910" xr:uid="{00000000-0005-0000-0000-0000F41A0000}"/>
    <cellStyle name="20% - Accent4 3 2 2 3 2 3" xfId="6911" xr:uid="{00000000-0005-0000-0000-0000F51A0000}"/>
    <cellStyle name="20% - Accent4 3 2 2 3 2 3 2" xfId="6912" xr:uid="{00000000-0005-0000-0000-0000F61A0000}"/>
    <cellStyle name="20% - Accent4 3 2 2 3 2 3 2 2" xfId="6913" xr:uid="{00000000-0005-0000-0000-0000F71A0000}"/>
    <cellStyle name="20% - Accent4 3 2 2 3 2 3 3" xfId="6914" xr:uid="{00000000-0005-0000-0000-0000F81A0000}"/>
    <cellStyle name="20% - Accent4 3 2 2 3 2 4" xfId="6915" xr:uid="{00000000-0005-0000-0000-0000F91A0000}"/>
    <cellStyle name="20% - Accent4 3 2 2 3 2 4 2" xfId="6916" xr:uid="{00000000-0005-0000-0000-0000FA1A0000}"/>
    <cellStyle name="20% - Accent4 3 2 2 3 2 5" xfId="6917" xr:uid="{00000000-0005-0000-0000-0000FB1A0000}"/>
    <cellStyle name="20% - Accent4 3 2 2 3 2 5 2" xfId="6918" xr:uid="{00000000-0005-0000-0000-0000FC1A0000}"/>
    <cellStyle name="20% - Accent4 3 2 2 3 2 6" xfId="6919" xr:uid="{00000000-0005-0000-0000-0000FD1A0000}"/>
    <cellStyle name="20% - Accent4 3 2 2 3 3" xfId="6920" xr:uid="{00000000-0005-0000-0000-0000FE1A0000}"/>
    <cellStyle name="20% - Accent4 3 2 2 3 3 2" xfId="6921" xr:uid="{00000000-0005-0000-0000-0000FF1A0000}"/>
    <cellStyle name="20% - Accent4 3 2 2 3 3 2 2" xfId="6922" xr:uid="{00000000-0005-0000-0000-0000001B0000}"/>
    <cellStyle name="20% - Accent4 3 2 2 3 3 2 2 2" xfId="6923" xr:uid="{00000000-0005-0000-0000-0000011B0000}"/>
    <cellStyle name="20% - Accent4 3 2 2 3 3 2 2 2 2" xfId="6924" xr:uid="{00000000-0005-0000-0000-0000021B0000}"/>
    <cellStyle name="20% - Accent4 3 2 2 3 3 2 2 3" xfId="6925" xr:uid="{00000000-0005-0000-0000-0000031B0000}"/>
    <cellStyle name="20% - Accent4 3 2 2 3 3 2 3" xfId="6926" xr:uid="{00000000-0005-0000-0000-0000041B0000}"/>
    <cellStyle name="20% - Accent4 3 2 2 3 3 2 3 2" xfId="6927" xr:uid="{00000000-0005-0000-0000-0000051B0000}"/>
    <cellStyle name="20% - Accent4 3 2 2 3 3 2 4" xfId="6928" xr:uid="{00000000-0005-0000-0000-0000061B0000}"/>
    <cellStyle name="20% - Accent4 3 2 2 3 3 3" xfId="6929" xr:uid="{00000000-0005-0000-0000-0000071B0000}"/>
    <cellStyle name="20% - Accent4 3 2 2 3 3 3 2" xfId="6930" xr:uid="{00000000-0005-0000-0000-0000081B0000}"/>
    <cellStyle name="20% - Accent4 3 2 2 3 3 3 2 2" xfId="6931" xr:uid="{00000000-0005-0000-0000-0000091B0000}"/>
    <cellStyle name="20% - Accent4 3 2 2 3 3 3 3" xfId="6932" xr:uid="{00000000-0005-0000-0000-00000A1B0000}"/>
    <cellStyle name="20% - Accent4 3 2 2 3 3 4" xfId="6933" xr:uid="{00000000-0005-0000-0000-00000B1B0000}"/>
    <cellStyle name="20% - Accent4 3 2 2 3 3 4 2" xfId="6934" xr:uid="{00000000-0005-0000-0000-00000C1B0000}"/>
    <cellStyle name="20% - Accent4 3 2 2 3 3 5" xfId="6935" xr:uid="{00000000-0005-0000-0000-00000D1B0000}"/>
    <cellStyle name="20% - Accent4 3 2 2 3 3 5 2" xfId="6936" xr:uid="{00000000-0005-0000-0000-00000E1B0000}"/>
    <cellStyle name="20% - Accent4 3 2 2 3 3 6" xfId="6937" xr:uid="{00000000-0005-0000-0000-00000F1B0000}"/>
    <cellStyle name="20% - Accent4 3 2 2 3 4" xfId="6938" xr:uid="{00000000-0005-0000-0000-0000101B0000}"/>
    <cellStyle name="20% - Accent4 3 2 2 3 4 2" xfId="6939" xr:uid="{00000000-0005-0000-0000-0000111B0000}"/>
    <cellStyle name="20% - Accent4 3 2 2 3 4 2 2" xfId="6940" xr:uid="{00000000-0005-0000-0000-0000121B0000}"/>
    <cellStyle name="20% - Accent4 3 2 2 3 4 2 2 2" xfId="6941" xr:uid="{00000000-0005-0000-0000-0000131B0000}"/>
    <cellStyle name="20% - Accent4 3 2 2 3 4 2 3" xfId="6942" xr:uid="{00000000-0005-0000-0000-0000141B0000}"/>
    <cellStyle name="20% - Accent4 3 2 2 3 4 3" xfId="6943" xr:uid="{00000000-0005-0000-0000-0000151B0000}"/>
    <cellStyle name="20% - Accent4 3 2 2 3 4 3 2" xfId="6944" xr:uid="{00000000-0005-0000-0000-0000161B0000}"/>
    <cellStyle name="20% - Accent4 3 2 2 3 4 4" xfId="6945" xr:uid="{00000000-0005-0000-0000-0000171B0000}"/>
    <cellStyle name="20% - Accent4 3 2 2 3 5" xfId="6946" xr:uid="{00000000-0005-0000-0000-0000181B0000}"/>
    <cellStyle name="20% - Accent4 3 2 2 3 5 2" xfId="6947" xr:uid="{00000000-0005-0000-0000-0000191B0000}"/>
    <cellStyle name="20% - Accent4 3 2 2 3 5 2 2" xfId="6948" xr:uid="{00000000-0005-0000-0000-00001A1B0000}"/>
    <cellStyle name="20% - Accent4 3 2 2 3 5 3" xfId="6949" xr:uid="{00000000-0005-0000-0000-00001B1B0000}"/>
    <cellStyle name="20% - Accent4 3 2 2 3 6" xfId="6950" xr:uid="{00000000-0005-0000-0000-00001C1B0000}"/>
    <cellStyle name="20% - Accent4 3 2 2 3 6 2" xfId="6951" xr:uid="{00000000-0005-0000-0000-00001D1B0000}"/>
    <cellStyle name="20% - Accent4 3 2 2 3 7" xfId="6952" xr:uid="{00000000-0005-0000-0000-00001E1B0000}"/>
    <cellStyle name="20% - Accent4 3 2 2 3 7 2" xfId="6953" xr:uid="{00000000-0005-0000-0000-00001F1B0000}"/>
    <cellStyle name="20% - Accent4 3 2 2 3 8" xfId="6954" xr:uid="{00000000-0005-0000-0000-0000201B0000}"/>
    <cellStyle name="20% - Accent4 3 2 2 4" xfId="6955" xr:uid="{00000000-0005-0000-0000-0000211B0000}"/>
    <cellStyle name="20% - Accent4 3 2 2 4 2" xfId="6956" xr:uid="{00000000-0005-0000-0000-0000221B0000}"/>
    <cellStyle name="20% - Accent4 3 2 2 4 2 2" xfId="6957" xr:uid="{00000000-0005-0000-0000-0000231B0000}"/>
    <cellStyle name="20% - Accent4 3 2 2 4 2 2 2" xfId="6958" xr:uid="{00000000-0005-0000-0000-0000241B0000}"/>
    <cellStyle name="20% - Accent4 3 2 2 4 2 2 2 2" xfId="6959" xr:uid="{00000000-0005-0000-0000-0000251B0000}"/>
    <cellStyle name="20% - Accent4 3 2 2 4 2 2 3" xfId="6960" xr:uid="{00000000-0005-0000-0000-0000261B0000}"/>
    <cellStyle name="20% - Accent4 3 2 2 4 2 3" xfId="6961" xr:uid="{00000000-0005-0000-0000-0000271B0000}"/>
    <cellStyle name="20% - Accent4 3 2 2 4 2 3 2" xfId="6962" xr:uid="{00000000-0005-0000-0000-0000281B0000}"/>
    <cellStyle name="20% - Accent4 3 2 2 4 2 4" xfId="6963" xr:uid="{00000000-0005-0000-0000-0000291B0000}"/>
    <cellStyle name="20% - Accent4 3 2 2 4 3" xfId="6964" xr:uid="{00000000-0005-0000-0000-00002A1B0000}"/>
    <cellStyle name="20% - Accent4 3 2 2 4 3 2" xfId="6965" xr:uid="{00000000-0005-0000-0000-00002B1B0000}"/>
    <cellStyle name="20% - Accent4 3 2 2 4 3 2 2" xfId="6966" xr:uid="{00000000-0005-0000-0000-00002C1B0000}"/>
    <cellStyle name="20% - Accent4 3 2 2 4 3 3" xfId="6967" xr:uid="{00000000-0005-0000-0000-00002D1B0000}"/>
    <cellStyle name="20% - Accent4 3 2 2 4 4" xfId="6968" xr:uid="{00000000-0005-0000-0000-00002E1B0000}"/>
    <cellStyle name="20% - Accent4 3 2 2 4 4 2" xfId="6969" xr:uid="{00000000-0005-0000-0000-00002F1B0000}"/>
    <cellStyle name="20% - Accent4 3 2 2 4 5" xfId="6970" xr:uid="{00000000-0005-0000-0000-0000301B0000}"/>
    <cellStyle name="20% - Accent4 3 2 2 4 5 2" xfId="6971" xr:uid="{00000000-0005-0000-0000-0000311B0000}"/>
    <cellStyle name="20% - Accent4 3 2 2 4 6" xfId="6972" xr:uid="{00000000-0005-0000-0000-0000321B0000}"/>
    <cellStyle name="20% - Accent4 3 2 2 5" xfId="6973" xr:uid="{00000000-0005-0000-0000-0000331B0000}"/>
    <cellStyle name="20% - Accent4 3 2 2 5 2" xfId="6974" xr:uid="{00000000-0005-0000-0000-0000341B0000}"/>
    <cellStyle name="20% - Accent4 3 2 2 5 2 2" xfId="6975" xr:uid="{00000000-0005-0000-0000-0000351B0000}"/>
    <cellStyle name="20% - Accent4 3 2 2 5 2 2 2" xfId="6976" xr:uid="{00000000-0005-0000-0000-0000361B0000}"/>
    <cellStyle name="20% - Accent4 3 2 2 5 2 2 2 2" xfId="6977" xr:uid="{00000000-0005-0000-0000-0000371B0000}"/>
    <cellStyle name="20% - Accent4 3 2 2 5 2 2 3" xfId="6978" xr:uid="{00000000-0005-0000-0000-0000381B0000}"/>
    <cellStyle name="20% - Accent4 3 2 2 5 2 3" xfId="6979" xr:uid="{00000000-0005-0000-0000-0000391B0000}"/>
    <cellStyle name="20% - Accent4 3 2 2 5 2 3 2" xfId="6980" xr:uid="{00000000-0005-0000-0000-00003A1B0000}"/>
    <cellStyle name="20% - Accent4 3 2 2 5 2 4" xfId="6981" xr:uid="{00000000-0005-0000-0000-00003B1B0000}"/>
    <cellStyle name="20% - Accent4 3 2 2 5 3" xfId="6982" xr:uid="{00000000-0005-0000-0000-00003C1B0000}"/>
    <cellStyle name="20% - Accent4 3 2 2 5 3 2" xfId="6983" xr:uid="{00000000-0005-0000-0000-00003D1B0000}"/>
    <cellStyle name="20% - Accent4 3 2 2 5 3 2 2" xfId="6984" xr:uid="{00000000-0005-0000-0000-00003E1B0000}"/>
    <cellStyle name="20% - Accent4 3 2 2 5 3 3" xfId="6985" xr:uid="{00000000-0005-0000-0000-00003F1B0000}"/>
    <cellStyle name="20% - Accent4 3 2 2 5 4" xfId="6986" xr:uid="{00000000-0005-0000-0000-0000401B0000}"/>
    <cellStyle name="20% - Accent4 3 2 2 5 4 2" xfId="6987" xr:uid="{00000000-0005-0000-0000-0000411B0000}"/>
    <cellStyle name="20% - Accent4 3 2 2 5 5" xfId="6988" xr:uid="{00000000-0005-0000-0000-0000421B0000}"/>
    <cellStyle name="20% - Accent4 3 2 2 5 5 2" xfId="6989" xr:uid="{00000000-0005-0000-0000-0000431B0000}"/>
    <cellStyle name="20% - Accent4 3 2 2 5 6" xfId="6990" xr:uid="{00000000-0005-0000-0000-0000441B0000}"/>
    <cellStyle name="20% - Accent4 3 2 2 6" xfId="6991" xr:uid="{00000000-0005-0000-0000-0000451B0000}"/>
    <cellStyle name="20% - Accent4 3 2 2 6 2" xfId="6992" xr:uid="{00000000-0005-0000-0000-0000461B0000}"/>
    <cellStyle name="20% - Accent4 3 2 2 6 2 2" xfId="6993" xr:uid="{00000000-0005-0000-0000-0000471B0000}"/>
    <cellStyle name="20% - Accent4 3 2 2 6 2 2 2" xfId="6994" xr:uid="{00000000-0005-0000-0000-0000481B0000}"/>
    <cellStyle name="20% - Accent4 3 2 2 6 2 2 2 2" xfId="6995" xr:uid="{00000000-0005-0000-0000-0000491B0000}"/>
    <cellStyle name="20% - Accent4 3 2 2 6 2 2 3" xfId="6996" xr:uid="{00000000-0005-0000-0000-00004A1B0000}"/>
    <cellStyle name="20% - Accent4 3 2 2 6 2 3" xfId="6997" xr:uid="{00000000-0005-0000-0000-00004B1B0000}"/>
    <cellStyle name="20% - Accent4 3 2 2 6 2 3 2" xfId="6998" xr:uid="{00000000-0005-0000-0000-00004C1B0000}"/>
    <cellStyle name="20% - Accent4 3 2 2 6 2 4" xfId="6999" xr:uid="{00000000-0005-0000-0000-00004D1B0000}"/>
    <cellStyle name="20% - Accent4 3 2 2 6 3" xfId="7000" xr:uid="{00000000-0005-0000-0000-00004E1B0000}"/>
    <cellStyle name="20% - Accent4 3 2 2 6 3 2" xfId="7001" xr:uid="{00000000-0005-0000-0000-00004F1B0000}"/>
    <cellStyle name="20% - Accent4 3 2 2 6 3 2 2" xfId="7002" xr:uid="{00000000-0005-0000-0000-0000501B0000}"/>
    <cellStyle name="20% - Accent4 3 2 2 6 3 3" xfId="7003" xr:uid="{00000000-0005-0000-0000-0000511B0000}"/>
    <cellStyle name="20% - Accent4 3 2 2 6 4" xfId="7004" xr:uid="{00000000-0005-0000-0000-0000521B0000}"/>
    <cellStyle name="20% - Accent4 3 2 2 6 4 2" xfId="7005" xr:uid="{00000000-0005-0000-0000-0000531B0000}"/>
    <cellStyle name="20% - Accent4 3 2 2 6 5" xfId="7006" xr:uid="{00000000-0005-0000-0000-0000541B0000}"/>
    <cellStyle name="20% - Accent4 3 2 2 6 5 2" xfId="7007" xr:uid="{00000000-0005-0000-0000-0000551B0000}"/>
    <cellStyle name="20% - Accent4 3 2 2 6 6" xfId="7008" xr:uid="{00000000-0005-0000-0000-0000561B0000}"/>
    <cellStyle name="20% - Accent4 3 2 2 7" xfId="7009" xr:uid="{00000000-0005-0000-0000-0000571B0000}"/>
    <cellStyle name="20% - Accent4 3 2 2 7 2" xfId="7010" xr:uid="{00000000-0005-0000-0000-0000581B0000}"/>
    <cellStyle name="20% - Accent4 3 2 2 7 2 2" xfId="7011" xr:uid="{00000000-0005-0000-0000-0000591B0000}"/>
    <cellStyle name="20% - Accent4 3 2 2 7 2 2 2" xfId="7012" xr:uid="{00000000-0005-0000-0000-00005A1B0000}"/>
    <cellStyle name="20% - Accent4 3 2 2 7 2 3" xfId="7013" xr:uid="{00000000-0005-0000-0000-00005B1B0000}"/>
    <cellStyle name="20% - Accent4 3 2 2 7 3" xfId="7014" xr:uid="{00000000-0005-0000-0000-00005C1B0000}"/>
    <cellStyle name="20% - Accent4 3 2 2 7 3 2" xfId="7015" xr:uid="{00000000-0005-0000-0000-00005D1B0000}"/>
    <cellStyle name="20% - Accent4 3 2 2 7 4" xfId="7016" xr:uid="{00000000-0005-0000-0000-00005E1B0000}"/>
    <cellStyle name="20% - Accent4 3 2 2 8" xfId="7017" xr:uid="{00000000-0005-0000-0000-00005F1B0000}"/>
    <cellStyle name="20% - Accent4 3 2 2 8 2" xfId="7018" xr:uid="{00000000-0005-0000-0000-0000601B0000}"/>
    <cellStyle name="20% - Accent4 3 2 2 8 2 2" xfId="7019" xr:uid="{00000000-0005-0000-0000-0000611B0000}"/>
    <cellStyle name="20% - Accent4 3 2 2 8 3" xfId="7020" xr:uid="{00000000-0005-0000-0000-0000621B0000}"/>
    <cellStyle name="20% - Accent4 3 2 2 9" xfId="7021" xr:uid="{00000000-0005-0000-0000-0000631B0000}"/>
    <cellStyle name="20% - Accent4 3 2 2 9 2" xfId="7022" xr:uid="{00000000-0005-0000-0000-0000641B0000}"/>
    <cellStyle name="20% - Accent4 3 2 3" xfId="7023" xr:uid="{00000000-0005-0000-0000-0000651B0000}"/>
    <cellStyle name="20% - Accent4 3 2 3 10" xfId="7024" xr:uid="{00000000-0005-0000-0000-0000661B0000}"/>
    <cellStyle name="20% - Accent4 3 2 3 10 2" xfId="7025" xr:uid="{00000000-0005-0000-0000-0000671B0000}"/>
    <cellStyle name="20% - Accent4 3 2 3 11" xfId="7026" xr:uid="{00000000-0005-0000-0000-0000681B0000}"/>
    <cellStyle name="20% - Accent4 3 2 3 2" xfId="7027" xr:uid="{00000000-0005-0000-0000-0000691B0000}"/>
    <cellStyle name="20% - Accent4 3 2 3 2 2" xfId="7028" xr:uid="{00000000-0005-0000-0000-00006A1B0000}"/>
    <cellStyle name="20% - Accent4 3 2 3 2 2 2" xfId="7029" xr:uid="{00000000-0005-0000-0000-00006B1B0000}"/>
    <cellStyle name="20% - Accent4 3 2 3 2 2 2 2" xfId="7030" xr:uid="{00000000-0005-0000-0000-00006C1B0000}"/>
    <cellStyle name="20% - Accent4 3 2 3 2 2 2 2 2" xfId="7031" xr:uid="{00000000-0005-0000-0000-00006D1B0000}"/>
    <cellStyle name="20% - Accent4 3 2 3 2 2 2 2 2 2" xfId="7032" xr:uid="{00000000-0005-0000-0000-00006E1B0000}"/>
    <cellStyle name="20% - Accent4 3 2 3 2 2 2 2 3" xfId="7033" xr:uid="{00000000-0005-0000-0000-00006F1B0000}"/>
    <cellStyle name="20% - Accent4 3 2 3 2 2 2 3" xfId="7034" xr:uid="{00000000-0005-0000-0000-0000701B0000}"/>
    <cellStyle name="20% - Accent4 3 2 3 2 2 2 3 2" xfId="7035" xr:uid="{00000000-0005-0000-0000-0000711B0000}"/>
    <cellStyle name="20% - Accent4 3 2 3 2 2 2 4" xfId="7036" xr:uid="{00000000-0005-0000-0000-0000721B0000}"/>
    <cellStyle name="20% - Accent4 3 2 3 2 2 3" xfId="7037" xr:uid="{00000000-0005-0000-0000-0000731B0000}"/>
    <cellStyle name="20% - Accent4 3 2 3 2 2 3 2" xfId="7038" xr:uid="{00000000-0005-0000-0000-0000741B0000}"/>
    <cellStyle name="20% - Accent4 3 2 3 2 2 3 2 2" xfId="7039" xr:uid="{00000000-0005-0000-0000-0000751B0000}"/>
    <cellStyle name="20% - Accent4 3 2 3 2 2 3 3" xfId="7040" xr:uid="{00000000-0005-0000-0000-0000761B0000}"/>
    <cellStyle name="20% - Accent4 3 2 3 2 2 4" xfId="7041" xr:uid="{00000000-0005-0000-0000-0000771B0000}"/>
    <cellStyle name="20% - Accent4 3 2 3 2 2 4 2" xfId="7042" xr:uid="{00000000-0005-0000-0000-0000781B0000}"/>
    <cellStyle name="20% - Accent4 3 2 3 2 2 5" xfId="7043" xr:uid="{00000000-0005-0000-0000-0000791B0000}"/>
    <cellStyle name="20% - Accent4 3 2 3 2 2 5 2" xfId="7044" xr:uid="{00000000-0005-0000-0000-00007A1B0000}"/>
    <cellStyle name="20% - Accent4 3 2 3 2 2 6" xfId="7045" xr:uid="{00000000-0005-0000-0000-00007B1B0000}"/>
    <cellStyle name="20% - Accent4 3 2 3 2 3" xfId="7046" xr:uid="{00000000-0005-0000-0000-00007C1B0000}"/>
    <cellStyle name="20% - Accent4 3 2 3 2 3 2" xfId="7047" xr:uid="{00000000-0005-0000-0000-00007D1B0000}"/>
    <cellStyle name="20% - Accent4 3 2 3 2 3 2 2" xfId="7048" xr:uid="{00000000-0005-0000-0000-00007E1B0000}"/>
    <cellStyle name="20% - Accent4 3 2 3 2 3 2 2 2" xfId="7049" xr:uid="{00000000-0005-0000-0000-00007F1B0000}"/>
    <cellStyle name="20% - Accent4 3 2 3 2 3 2 2 2 2" xfId="7050" xr:uid="{00000000-0005-0000-0000-0000801B0000}"/>
    <cellStyle name="20% - Accent4 3 2 3 2 3 2 2 3" xfId="7051" xr:uid="{00000000-0005-0000-0000-0000811B0000}"/>
    <cellStyle name="20% - Accent4 3 2 3 2 3 2 3" xfId="7052" xr:uid="{00000000-0005-0000-0000-0000821B0000}"/>
    <cellStyle name="20% - Accent4 3 2 3 2 3 2 3 2" xfId="7053" xr:uid="{00000000-0005-0000-0000-0000831B0000}"/>
    <cellStyle name="20% - Accent4 3 2 3 2 3 2 4" xfId="7054" xr:uid="{00000000-0005-0000-0000-0000841B0000}"/>
    <cellStyle name="20% - Accent4 3 2 3 2 3 3" xfId="7055" xr:uid="{00000000-0005-0000-0000-0000851B0000}"/>
    <cellStyle name="20% - Accent4 3 2 3 2 3 3 2" xfId="7056" xr:uid="{00000000-0005-0000-0000-0000861B0000}"/>
    <cellStyle name="20% - Accent4 3 2 3 2 3 3 2 2" xfId="7057" xr:uid="{00000000-0005-0000-0000-0000871B0000}"/>
    <cellStyle name="20% - Accent4 3 2 3 2 3 3 3" xfId="7058" xr:uid="{00000000-0005-0000-0000-0000881B0000}"/>
    <cellStyle name="20% - Accent4 3 2 3 2 3 4" xfId="7059" xr:uid="{00000000-0005-0000-0000-0000891B0000}"/>
    <cellStyle name="20% - Accent4 3 2 3 2 3 4 2" xfId="7060" xr:uid="{00000000-0005-0000-0000-00008A1B0000}"/>
    <cellStyle name="20% - Accent4 3 2 3 2 3 5" xfId="7061" xr:uid="{00000000-0005-0000-0000-00008B1B0000}"/>
    <cellStyle name="20% - Accent4 3 2 3 2 3 5 2" xfId="7062" xr:uid="{00000000-0005-0000-0000-00008C1B0000}"/>
    <cellStyle name="20% - Accent4 3 2 3 2 3 6" xfId="7063" xr:uid="{00000000-0005-0000-0000-00008D1B0000}"/>
    <cellStyle name="20% - Accent4 3 2 3 2 4" xfId="7064" xr:uid="{00000000-0005-0000-0000-00008E1B0000}"/>
    <cellStyle name="20% - Accent4 3 2 3 2 4 2" xfId="7065" xr:uid="{00000000-0005-0000-0000-00008F1B0000}"/>
    <cellStyle name="20% - Accent4 3 2 3 2 4 2 2" xfId="7066" xr:uid="{00000000-0005-0000-0000-0000901B0000}"/>
    <cellStyle name="20% - Accent4 3 2 3 2 4 2 2 2" xfId="7067" xr:uid="{00000000-0005-0000-0000-0000911B0000}"/>
    <cellStyle name="20% - Accent4 3 2 3 2 4 2 3" xfId="7068" xr:uid="{00000000-0005-0000-0000-0000921B0000}"/>
    <cellStyle name="20% - Accent4 3 2 3 2 4 3" xfId="7069" xr:uid="{00000000-0005-0000-0000-0000931B0000}"/>
    <cellStyle name="20% - Accent4 3 2 3 2 4 3 2" xfId="7070" xr:uid="{00000000-0005-0000-0000-0000941B0000}"/>
    <cellStyle name="20% - Accent4 3 2 3 2 4 4" xfId="7071" xr:uid="{00000000-0005-0000-0000-0000951B0000}"/>
    <cellStyle name="20% - Accent4 3 2 3 2 5" xfId="7072" xr:uid="{00000000-0005-0000-0000-0000961B0000}"/>
    <cellStyle name="20% - Accent4 3 2 3 2 5 2" xfId="7073" xr:uid="{00000000-0005-0000-0000-0000971B0000}"/>
    <cellStyle name="20% - Accent4 3 2 3 2 5 2 2" xfId="7074" xr:uid="{00000000-0005-0000-0000-0000981B0000}"/>
    <cellStyle name="20% - Accent4 3 2 3 2 5 3" xfId="7075" xr:uid="{00000000-0005-0000-0000-0000991B0000}"/>
    <cellStyle name="20% - Accent4 3 2 3 2 6" xfId="7076" xr:uid="{00000000-0005-0000-0000-00009A1B0000}"/>
    <cellStyle name="20% - Accent4 3 2 3 2 6 2" xfId="7077" xr:uid="{00000000-0005-0000-0000-00009B1B0000}"/>
    <cellStyle name="20% - Accent4 3 2 3 2 7" xfId="7078" xr:uid="{00000000-0005-0000-0000-00009C1B0000}"/>
    <cellStyle name="20% - Accent4 3 2 3 2 7 2" xfId="7079" xr:uid="{00000000-0005-0000-0000-00009D1B0000}"/>
    <cellStyle name="20% - Accent4 3 2 3 2 8" xfId="7080" xr:uid="{00000000-0005-0000-0000-00009E1B0000}"/>
    <cellStyle name="20% - Accent4 3 2 3 3" xfId="7081" xr:uid="{00000000-0005-0000-0000-00009F1B0000}"/>
    <cellStyle name="20% - Accent4 3 2 3 3 2" xfId="7082" xr:uid="{00000000-0005-0000-0000-0000A01B0000}"/>
    <cellStyle name="20% - Accent4 3 2 3 3 2 2" xfId="7083" xr:uid="{00000000-0005-0000-0000-0000A11B0000}"/>
    <cellStyle name="20% - Accent4 3 2 3 3 2 2 2" xfId="7084" xr:uid="{00000000-0005-0000-0000-0000A21B0000}"/>
    <cellStyle name="20% - Accent4 3 2 3 3 2 2 2 2" xfId="7085" xr:uid="{00000000-0005-0000-0000-0000A31B0000}"/>
    <cellStyle name="20% - Accent4 3 2 3 3 2 2 2 2 2" xfId="7086" xr:uid="{00000000-0005-0000-0000-0000A41B0000}"/>
    <cellStyle name="20% - Accent4 3 2 3 3 2 2 2 3" xfId="7087" xr:uid="{00000000-0005-0000-0000-0000A51B0000}"/>
    <cellStyle name="20% - Accent4 3 2 3 3 2 2 3" xfId="7088" xr:uid="{00000000-0005-0000-0000-0000A61B0000}"/>
    <cellStyle name="20% - Accent4 3 2 3 3 2 2 3 2" xfId="7089" xr:uid="{00000000-0005-0000-0000-0000A71B0000}"/>
    <cellStyle name="20% - Accent4 3 2 3 3 2 2 4" xfId="7090" xr:uid="{00000000-0005-0000-0000-0000A81B0000}"/>
    <cellStyle name="20% - Accent4 3 2 3 3 2 3" xfId="7091" xr:uid="{00000000-0005-0000-0000-0000A91B0000}"/>
    <cellStyle name="20% - Accent4 3 2 3 3 2 3 2" xfId="7092" xr:uid="{00000000-0005-0000-0000-0000AA1B0000}"/>
    <cellStyle name="20% - Accent4 3 2 3 3 2 3 2 2" xfId="7093" xr:uid="{00000000-0005-0000-0000-0000AB1B0000}"/>
    <cellStyle name="20% - Accent4 3 2 3 3 2 3 3" xfId="7094" xr:uid="{00000000-0005-0000-0000-0000AC1B0000}"/>
    <cellStyle name="20% - Accent4 3 2 3 3 2 4" xfId="7095" xr:uid="{00000000-0005-0000-0000-0000AD1B0000}"/>
    <cellStyle name="20% - Accent4 3 2 3 3 2 4 2" xfId="7096" xr:uid="{00000000-0005-0000-0000-0000AE1B0000}"/>
    <cellStyle name="20% - Accent4 3 2 3 3 2 5" xfId="7097" xr:uid="{00000000-0005-0000-0000-0000AF1B0000}"/>
    <cellStyle name="20% - Accent4 3 2 3 3 2 5 2" xfId="7098" xr:uid="{00000000-0005-0000-0000-0000B01B0000}"/>
    <cellStyle name="20% - Accent4 3 2 3 3 2 6" xfId="7099" xr:uid="{00000000-0005-0000-0000-0000B11B0000}"/>
    <cellStyle name="20% - Accent4 3 2 3 3 3" xfId="7100" xr:uid="{00000000-0005-0000-0000-0000B21B0000}"/>
    <cellStyle name="20% - Accent4 3 2 3 3 3 2" xfId="7101" xr:uid="{00000000-0005-0000-0000-0000B31B0000}"/>
    <cellStyle name="20% - Accent4 3 2 3 3 3 2 2" xfId="7102" xr:uid="{00000000-0005-0000-0000-0000B41B0000}"/>
    <cellStyle name="20% - Accent4 3 2 3 3 3 2 2 2" xfId="7103" xr:uid="{00000000-0005-0000-0000-0000B51B0000}"/>
    <cellStyle name="20% - Accent4 3 2 3 3 3 2 2 2 2" xfId="7104" xr:uid="{00000000-0005-0000-0000-0000B61B0000}"/>
    <cellStyle name="20% - Accent4 3 2 3 3 3 2 2 3" xfId="7105" xr:uid="{00000000-0005-0000-0000-0000B71B0000}"/>
    <cellStyle name="20% - Accent4 3 2 3 3 3 2 3" xfId="7106" xr:uid="{00000000-0005-0000-0000-0000B81B0000}"/>
    <cellStyle name="20% - Accent4 3 2 3 3 3 2 3 2" xfId="7107" xr:uid="{00000000-0005-0000-0000-0000B91B0000}"/>
    <cellStyle name="20% - Accent4 3 2 3 3 3 2 4" xfId="7108" xr:uid="{00000000-0005-0000-0000-0000BA1B0000}"/>
    <cellStyle name="20% - Accent4 3 2 3 3 3 3" xfId="7109" xr:uid="{00000000-0005-0000-0000-0000BB1B0000}"/>
    <cellStyle name="20% - Accent4 3 2 3 3 3 3 2" xfId="7110" xr:uid="{00000000-0005-0000-0000-0000BC1B0000}"/>
    <cellStyle name="20% - Accent4 3 2 3 3 3 3 2 2" xfId="7111" xr:uid="{00000000-0005-0000-0000-0000BD1B0000}"/>
    <cellStyle name="20% - Accent4 3 2 3 3 3 3 3" xfId="7112" xr:uid="{00000000-0005-0000-0000-0000BE1B0000}"/>
    <cellStyle name="20% - Accent4 3 2 3 3 3 4" xfId="7113" xr:uid="{00000000-0005-0000-0000-0000BF1B0000}"/>
    <cellStyle name="20% - Accent4 3 2 3 3 3 4 2" xfId="7114" xr:uid="{00000000-0005-0000-0000-0000C01B0000}"/>
    <cellStyle name="20% - Accent4 3 2 3 3 3 5" xfId="7115" xr:uid="{00000000-0005-0000-0000-0000C11B0000}"/>
    <cellStyle name="20% - Accent4 3 2 3 3 3 5 2" xfId="7116" xr:uid="{00000000-0005-0000-0000-0000C21B0000}"/>
    <cellStyle name="20% - Accent4 3 2 3 3 3 6" xfId="7117" xr:uid="{00000000-0005-0000-0000-0000C31B0000}"/>
    <cellStyle name="20% - Accent4 3 2 3 3 4" xfId="7118" xr:uid="{00000000-0005-0000-0000-0000C41B0000}"/>
    <cellStyle name="20% - Accent4 3 2 3 3 4 2" xfId="7119" xr:uid="{00000000-0005-0000-0000-0000C51B0000}"/>
    <cellStyle name="20% - Accent4 3 2 3 3 4 2 2" xfId="7120" xr:uid="{00000000-0005-0000-0000-0000C61B0000}"/>
    <cellStyle name="20% - Accent4 3 2 3 3 4 2 2 2" xfId="7121" xr:uid="{00000000-0005-0000-0000-0000C71B0000}"/>
    <cellStyle name="20% - Accent4 3 2 3 3 4 2 3" xfId="7122" xr:uid="{00000000-0005-0000-0000-0000C81B0000}"/>
    <cellStyle name="20% - Accent4 3 2 3 3 4 3" xfId="7123" xr:uid="{00000000-0005-0000-0000-0000C91B0000}"/>
    <cellStyle name="20% - Accent4 3 2 3 3 4 3 2" xfId="7124" xr:uid="{00000000-0005-0000-0000-0000CA1B0000}"/>
    <cellStyle name="20% - Accent4 3 2 3 3 4 4" xfId="7125" xr:uid="{00000000-0005-0000-0000-0000CB1B0000}"/>
    <cellStyle name="20% - Accent4 3 2 3 3 5" xfId="7126" xr:uid="{00000000-0005-0000-0000-0000CC1B0000}"/>
    <cellStyle name="20% - Accent4 3 2 3 3 5 2" xfId="7127" xr:uid="{00000000-0005-0000-0000-0000CD1B0000}"/>
    <cellStyle name="20% - Accent4 3 2 3 3 5 2 2" xfId="7128" xr:uid="{00000000-0005-0000-0000-0000CE1B0000}"/>
    <cellStyle name="20% - Accent4 3 2 3 3 5 3" xfId="7129" xr:uid="{00000000-0005-0000-0000-0000CF1B0000}"/>
    <cellStyle name="20% - Accent4 3 2 3 3 6" xfId="7130" xr:uid="{00000000-0005-0000-0000-0000D01B0000}"/>
    <cellStyle name="20% - Accent4 3 2 3 3 6 2" xfId="7131" xr:uid="{00000000-0005-0000-0000-0000D11B0000}"/>
    <cellStyle name="20% - Accent4 3 2 3 3 7" xfId="7132" xr:uid="{00000000-0005-0000-0000-0000D21B0000}"/>
    <cellStyle name="20% - Accent4 3 2 3 3 7 2" xfId="7133" xr:uid="{00000000-0005-0000-0000-0000D31B0000}"/>
    <cellStyle name="20% - Accent4 3 2 3 3 8" xfId="7134" xr:uid="{00000000-0005-0000-0000-0000D41B0000}"/>
    <cellStyle name="20% - Accent4 3 2 3 4" xfId="7135" xr:uid="{00000000-0005-0000-0000-0000D51B0000}"/>
    <cellStyle name="20% - Accent4 3 2 3 4 2" xfId="7136" xr:uid="{00000000-0005-0000-0000-0000D61B0000}"/>
    <cellStyle name="20% - Accent4 3 2 3 4 2 2" xfId="7137" xr:uid="{00000000-0005-0000-0000-0000D71B0000}"/>
    <cellStyle name="20% - Accent4 3 2 3 4 2 2 2" xfId="7138" xr:uid="{00000000-0005-0000-0000-0000D81B0000}"/>
    <cellStyle name="20% - Accent4 3 2 3 4 2 2 2 2" xfId="7139" xr:uid="{00000000-0005-0000-0000-0000D91B0000}"/>
    <cellStyle name="20% - Accent4 3 2 3 4 2 2 3" xfId="7140" xr:uid="{00000000-0005-0000-0000-0000DA1B0000}"/>
    <cellStyle name="20% - Accent4 3 2 3 4 2 3" xfId="7141" xr:uid="{00000000-0005-0000-0000-0000DB1B0000}"/>
    <cellStyle name="20% - Accent4 3 2 3 4 2 3 2" xfId="7142" xr:uid="{00000000-0005-0000-0000-0000DC1B0000}"/>
    <cellStyle name="20% - Accent4 3 2 3 4 2 4" xfId="7143" xr:uid="{00000000-0005-0000-0000-0000DD1B0000}"/>
    <cellStyle name="20% - Accent4 3 2 3 4 3" xfId="7144" xr:uid="{00000000-0005-0000-0000-0000DE1B0000}"/>
    <cellStyle name="20% - Accent4 3 2 3 4 3 2" xfId="7145" xr:uid="{00000000-0005-0000-0000-0000DF1B0000}"/>
    <cellStyle name="20% - Accent4 3 2 3 4 3 2 2" xfId="7146" xr:uid="{00000000-0005-0000-0000-0000E01B0000}"/>
    <cellStyle name="20% - Accent4 3 2 3 4 3 3" xfId="7147" xr:uid="{00000000-0005-0000-0000-0000E11B0000}"/>
    <cellStyle name="20% - Accent4 3 2 3 4 4" xfId="7148" xr:uid="{00000000-0005-0000-0000-0000E21B0000}"/>
    <cellStyle name="20% - Accent4 3 2 3 4 4 2" xfId="7149" xr:uid="{00000000-0005-0000-0000-0000E31B0000}"/>
    <cellStyle name="20% - Accent4 3 2 3 4 5" xfId="7150" xr:uid="{00000000-0005-0000-0000-0000E41B0000}"/>
    <cellStyle name="20% - Accent4 3 2 3 4 5 2" xfId="7151" xr:uid="{00000000-0005-0000-0000-0000E51B0000}"/>
    <cellStyle name="20% - Accent4 3 2 3 4 6" xfId="7152" xr:uid="{00000000-0005-0000-0000-0000E61B0000}"/>
    <cellStyle name="20% - Accent4 3 2 3 5" xfId="7153" xr:uid="{00000000-0005-0000-0000-0000E71B0000}"/>
    <cellStyle name="20% - Accent4 3 2 3 5 2" xfId="7154" xr:uid="{00000000-0005-0000-0000-0000E81B0000}"/>
    <cellStyle name="20% - Accent4 3 2 3 5 2 2" xfId="7155" xr:uid="{00000000-0005-0000-0000-0000E91B0000}"/>
    <cellStyle name="20% - Accent4 3 2 3 5 2 2 2" xfId="7156" xr:uid="{00000000-0005-0000-0000-0000EA1B0000}"/>
    <cellStyle name="20% - Accent4 3 2 3 5 2 2 2 2" xfId="7157" xr:uid="{00000000-0005-0000-0000-0000EB1B0000}"/>
    <cellStyle name="20% - Accent4 3 2 3 5 2 2 3" xfId="7158" xr:uid="{00000000-0005-0000-0000-0000EC1B0000}"/>
    <cellStyle name="20% - Accent4 3 2 3 5 2 3" xfId="7159" xr:uid="{00000000-0005-0000-0000-0000ED1B0000}"/>
    <cellStyle name="20% - Accent4 3 2 3 5 2 3 2" xfId="7160" xr:uid="{00000000-0005-0000-0000-0000EE1B0000}"/>
    <cellStyle name="20% - Accent4 3 2 3 5 2 4" xfId="7161" xr:uid="{00000000-0005-0000-0000-0000EF1B0000}"/>
    <cellStyle name="20% - Accent4 3 2 3 5 3" xfId="7162" xr:uid="{00000000-0005-0000-0000-0000F01B0000}"/>
    <cellStyle name="20% - Accent4 3 2 3 5 3 2" xfId="7163" xr:uid="{00000000-0005-0000-0000-0000F11B0000}"/>
    <cellStyle name="20% - Accent4 3 2 3 5 3 2 2" xfId="7164" xr:uid="{00000000-0005-0000-0000-0000F21B0000}"/>
    <cellStyle name="20% - Accent4 3 2 3 5 3 3" xfId="7165" xr:uid="{00000000-0005-0000-0000-0000F31B0000}"/>
    <cellStyle name="20% - Accent4 3 2 3 5 4" xfId="7166" xr:uid="{00000000-0005-0000-0000-0000F41B0000}"/>
    <cellStyle name="20% - Accent4 3 2 3 5 4 2" xfId="7167" xr:uid="{00000000-0005-0000-0000-0000F51B0000}"/>
    <cellStyle name="20% - Accent4 3 2 3 5 5" xfId="7168" xr:uid="{00000000-0005-0000-0000-0000F61B0000}"/>
    <cellStyle name="20% - Accent4 3 2 3 5 5 2" xfId="7169" xr:uid="{00000000-0005-0000-0000-0000F71B0000}"/>
    <cellStyle name="20% - Accent4 3 2 3 5 6" xfId="7170" xr:uid="{00000000-0005-0000-0000-0000F81B0000}"/>
    <cellStyle name="20% - Accent4 3 2 3 6" xfId="7171" xr:uid="{00000000-0005-0000-0000-0000F91B0000}"/>
    <cellStyle name="20% - Accent4 3 2 3 6 2" xfId="7172" xr:uid="{00000000-0005-0000-0000-0000FA1B0000}"/>
    <cellStyle name="20% - Accent4 3 2 3 6 2 2" xfId="7173" xr:uid="{00000000-0005-0000-0000-0000FB1B0000}"/>
    <cellStyle name="20% - Accent4 3 2 3 6 2 2 2" xfId="7174" xr:uid="{00000000-0005-0000-0000-0000FC1B0000}"/>
    <cellStyle name="20% - Accent4 3 2 3 6 2 2 2 2" xfId="7175" xr:uid="{00000000-0005-0000-0000-0000FD1B0000}"/>
    <cellStyle name="20% - Accent4 3 2 3 6 2 2 3" xfId="7176" xr:uid="{00000000-0005-0000-0000-0000FE1B0000}"/>
    <cellStyle name="20% - Accent4 3 2 3 6 2 3" xfId="7177" xr:uid="{00000000-0005-0000-0000-0000FF1B0000}"/>
    <cellStyle name="20% - Accent4 3 2 3 6 2 3 2" xfId="7178" xr:uid="{00000000-0005-0000-0000-0000001C0000}"/>
    <cellStyle name="20% - Accent4 3 2 3 6 2 4" xfId="7179" xr:uid="{00000000-0005-0000-0000-0000011C0000}"/>
    <cellStyle name="20% - Accent4 3 2 3 6 3" xfId="7180" xr:uid="{00000000-0005-0000-0000-0000021C0000}"/>
    <cellStyle name="20% - Accent4 3 2 3 6 3 2" xfId="7181" xr:uid="{00000000-0005-0000-0000-0000031C0000}"/>
    <cellStyle name="20% - Accent4 3 2 3 6 3 2 2" xfId="7182" xr:uid="{00000000-0005-0000-0000-0000041C0000}"/>
    <cellStyle name="20% - Accent4 3 2 3 6 3 3" xfId="7183" xr:uid="{00000000-0005-0000-0000-0000051C0000}"/>
    <cellStyle name="20% - Accent4 3 2 3 6 4" xfId="7184" xr:uid="{00000000-0005-0000-0000-0000061C0000}"/>
    <cellStyle name="20% - Accent4 3 2 3 6 4 2" xfId="7185" xr:uid="{00000000-0005-0000-0000-0000071C0000}"/>
    <cellStyle name="20% - Accent4 3 2 3 6 5" xfId="7186" xr:uid="{00000000-0005-0000-0000-0000081C0000}"/>
    <cellStyle name="20% - Accent4 3 2 3 6 5 2" xfId="7187" xr:uid="{00000000-0005-0000-0000-0000091C0000}"/>
    <cellStyle name="20% - Accent4 3 2 3 6 6" xfId="7188" xr:uid="{00000000-0005-0000-0000-00000A1C0000}"/>
    <cellStyle name="20% - Accent4 3 2 3 7" xfId="7189" xr:uid="{00000000-0005-0000-0000-00000B1C0000}"/>
    <cellStyle name="20% - Accent4 3 2 3 7 2" xfId="7190" xr:uid="{00000000-0005-0000-0000-00000C1C0000}"/>
    <cellStyle name="20% - Accent4 3 2 3 7 2 2" xfId="7191" xr:uid="{00000000-0005-0000-0000-00000D1C0000}"/>
    <cellStyle name="20% - Accent4 3 2 3 7 2 2 2" xfId="7192" xr:uid="{00000000-0005-0000-0000-00000E1C0000}"/>
    <cellStyle name="20% - Accent4 3 2 3 7 2 3" xfId="7193" xr:uid="{00000000-0005-0000-0000-00000F1C0000}"/>
    <cellStyle name="20% - Accent4 3 2 3 7 3" xfId="7194" xr:uid="{00000000-0005-0000-0000-0000101C0000}"/>
    <cellStyle name="20% - Accent4 3 2 3 7 3 2" xfId="7195" xr:uid="{00000000-0005-0000-0000-0000111C0000}"/>
    <cellStyle name="20% - Accent4 3 2 3 7 4" xfId="7196" xr:uid="{00000000-0005-0000-0000-0000121C0000}"/>
    <cellStyle name="20% - Accent4 3 2 3 8" xfId="7197" xr:uid="{00000000-0005-0000-0000-0000131C0000}"/>
    <cellStyle name="20% - Accent4 3 2 3 8 2" xfId="7198" xr:uid="{00000000-0005-0000-0000-0000141C0000}"/>
    <cellStyle name="20% - Accent4 3 2 3 8 2 2" xfId="7199" xr:uid="{00000000-0005-0000-0000-0000151C0000}"/>
    <cellStyle name="20% - Accent4 3 2 3 8 3" xfId="7200" xr:uid="{00000000-0005-0000-0000-0000161C0000}"/>
    <cellStyle name="20% - Accent4 3 2 3 9" xfId="7201" xr:uid="{00000000-0005-0000-0000-0000171C0000}"/>
    <cellStyle name="20% - Accent4 3 2 3 9 2" xfId="7202" xr:uid="{00000000-0005-0000-0000-0000181C0000}"/>
    <cellStyle name="20% - Accent4 3 2 4" xfId="7203" xr:uid="{00000000-0005-0000-0000-0000191C0000}"/>
    <cellStyle name="20% - Accent4 3 2 4 10" xfId="7204" xr:uid="{00000000-0005-0000-0000-00001A1C0000}"/>
    <cellStyle name="20% - Accent4 3 2 4 10 2" xfId="7205" xr:uid="{00000000-0005-0000-0000-00001B1C0000}"/>
    <cellStyle name="20% - Accent4 3 2 4 11" xfId="7206" xr:uid="{00000000-0005-0000-0000-00001C1C0000}"/>
    <cellStyle name="20% - Accent4 3 2 4 2" xfId="7207" xr:uid="{00000000-0005-0000-0000-00001D1C0000}"/>
    <cellStyle name="20% - Accent4 3 2 4 2 2" xfId="7208" xr:uid="{00000000-0005-0000-0000-00001E1C0000}"/>
    <cellStyle name="20% - Accent4 3 2 4 2 2 2" xfId="7209" xr:uid="{00000000-0005-0000-0000-00001F1C0000}"/>
    <cellStyle name="20% - Accent4 3 2 4 2 2 2 2" xfId="7210" xr:uid="{00000000-0005-0000-0000-0000201C0000}"/>
    <cellStyle name="20% - Accent4 3 2 4 2 2 2 2 2" xfId="7211" xr:uid="{00000000-0005-0000-0000-0000211C0000}"/>
    <cellStyle name="20% - Accent4 3 2 4 2 2 2 2 2 2" xfId="7212" xr:uid="{00000000-0005-0000-0000-0000221C0000}"/>
    <cellStyle name="20% - Accent4 3 2 4 2 2 2 2 3" xfId="7213" xr:uid="{00000000-0005-0000-0000-0000231C0000}"/>
    <cellStyle name="20% - Accent4 3 2 4 2 2 2 3" xfId="7214" xr:uid="{00000000-0005-0000-0000-0000241C0000}"/>
    <cellStyle name="20% - Accent4 3 2 4 2 2 2 3 2" xfId="7215" xr:uid="{00000000-0005-0000-0000-0000251C0000}"/>
    <cellStyle name="20% - Accent4 3 2 4 2 2 2 4" xfId="7216" xr:uid="{00000000-0005-0000-0000-0000261C0000}"/>
    <cellStyle name="20% - Accent4 3 2 4 2 2 3" xfId="7217" xr:uid="{00000000-0005-0000-0000-0000271C0000}"/>
    <cellStyle name="20% - Accent4 3 2 4 2 2 3 2" xfId="7218" xr:uid="{00000000-0005-0000-0000-0000281C0000}"/>
    <cellStyle name="20% - Accent4 3 2 4 2 2 3 2 2" xfId="7219" xr:uid="{00000000-0005-0000-0000-0000291C0000}"/>
    <cellStyle name="20% - Accent4 3 2 4 2 2 3 3" xfId="7220" xr:uid="{00000000-0005-0000-0000-00002A1C0000}"/>
    <cellStyle name="20% - Accent4 3 2 4 2 2 4" xfId="7221" xr:uid="{00000000-0005-0000-0000-00002B1C0000}"/>
    <cellStyle name="20% - Accent4 3 2 4 2 2 4 2" xfId="7222" xr:uid="{00000000-0005-0000-0000-00002C1C0000}"/>
    <cellStyle name="20% - Accent4 3 2 4 2 2 5" xfId="7223" xr:uid="{00000000-0005-0000-0000-00002D1C0000}"/>
    <cellStyle name="20% - Accent4 3 2 4 2 2 5 2" xfId="7224" xr:uid="{00000000-0005-0000-0000-00002E1C0000}"/>
    <cellStyle name="20% - Accent4 3 2 4 2 2 6" xfId="7225" xr:uid="{00000000-0005-0000-0000-00002F1C0000}"/>
    <cellStyle name="20% - Accent4 3 2 4 2 3" xfId="7226" xr:uid="{00000000-0005-0000-0000-0000301C0000}"/>
    <cellStyle name="20% - Accent4 3 2 4 2 3 2" xfId="7227" xr:uid="{00000000-0005-0000-0000-0000311C0000}"/>
    <cellStyle name="20% - Accent4 3 2 4 2 3 2 2" xfId="7228" xr:uid="{00000000-0005-0000-0000-0000321C0000}"/>
    <cellStyle name="20% - Accent4 3 2 4 2 3 2 2 2" xfId="7229" xr:uid="{00000000-0005-0000-0000-0000331C0000}"/>
    <cellStyle name="20% - Accent4 3 2 4 2 3 2 2 2 2" xfId="7230" xr:uid="{00000000-0005-0000-0000-0000341C0000}"/>
    <cellStyle name="20% - Accent4 3 2 4 2 3 2 2 3" xfId="7231" xr:uid="{00000000-0005-0000-0000-0000351C0000}"/>
    <cellStyle name="20% - Accent4 3 2 4 2 3 2 3" xfId="7232" xr:uid="{00000000-0005-0000-0000-0000361C0000}"/>
    <cellStyle name="20% - Accent4 3 2 4 2 3 2 3 2" xfId="7233" xr:uid="{00000000-0005-0000-0000-0000371C0000}"/>
    <cellStyle name="20% - Accent4 3 2 4 2 3 2 4" xfId="7234" xr:uid="{00000000-0005-0000-0000-0000381C0000}"/>
    <cellStyle name="20% - Accent4 3 2 4 2 3 3" xfId="7235" xr:uid="{00000000-0005-0000-0000-0000391C0000}"/>
    <cellStyle name="20% - Accent4 3 2 4 2 3 3 2" xfId="7236" xr:uid="{00000000-0005-0000-0000-00003A1C0000}"/>
    <cellStyle name="20% - Accent4 3 2 4 2 3 3 2 2" xfId="7237" xr:uid="{00000000-0005-0000-0000-00003B1C0000}"/>
    <cellStyle name="20% - Accent4 3 2 4 2 3 3 3" xfId="7238" xr:uid="{00000000-0005-0000-0000-00003C1C0000}"/>
    <cellStyle name="20% - Accent4 3 2 4 2 3 4" xfId="7239" xr:uid="{00000000-0005-0000-0000-00003D1C0000}"/>
    <cellStyle name="20% - Accent4 3 2 4 2 3 4 2" xfId="7240" xr:uid="{00000000-0005-0000-0000-00003E1C0000}"/>
    <cellStyle name="20% - Accent4 3 2 4 2 3 5" xfId="7241" xr:uid="{00000000-0005-0000-0000-00003F1C0000}"/>
    <cellStyle name="20% - Accent4 3 2 4 2 3 5 2" xfId="7242" xr:uid="{00000000-0005-0000-0000-0000401C0000}"/>
    <cellStyle name="20% - Accent4 3 2 4 2 3 6" xfId="7243" xr:uid="{00000000-0005-0000-0000-0000411C0000}"/>
    <cellStyle name="20% - Accent4 3 2 4 2 4" xfId="7244" xr:uid="{00000000-0005-0000-0000-0000421C0000}"/>
    <cellStyle name="20% - Accent4 3 2 4 2 4 2" xfId="7245" xr:uid="{00000000-0005-0000-0000-0000431C0000}"/>
    <cellStyle name="20% - Accent4 3 2 4 2 4 2 2" xfId="7246" xr:uid="{00000000-0005-0000-0000-0000441C0000}"/>
    <cellStyle name="20% - Accent4 3 2 4 2 4 2 2 2" xfId="7247" xr:uid="{00000000-0005-0000-0000-0000451C0000}"/>
    <cellStyle name="20% - Accent4 3 2 4 2 4 2 3" xfId="7248" xr:uid="{00000000-0005-0000-0000-0000461C0000}"/>
    <cellStyle name="20% - Accent4 3 2 4 2 4 3" xfId="7249" xr:uid="{00000000-0005-0000-0000-0000471C0000}"/>
    <cellStyle name="20% - Accent4 3 2 4 2 4 3 2" xfId="7250" xr:uid="{00000000-0005-0000-0000-0000481C0000}"/>
    <cellStyle name="20% - Accent4 3 2 4 2 4 4" xfId="7251" xr:uid="{00000000-0005-0000-0000-0000491C0000}"/>
    <cellStyle name="20% - Accent4 3 2 4 2 5" xfId="7252" xr:uid="{00000000-0005-0000-0000-00004A1C0000}"/>
    <cellStyle name="20% - Accent4 3 2 4 2 5 2" xfId="7253" xr:uid="{00000000-0005-0000-0000-00004B1C0000}"/>
    <cellStyle name="20% - Accent4 3 2 4 2 5 2 2" xfId="7254" xr:uid="{00000000-0005-0000-0000-00004C1C0000}"/>
    <cellStyle name="20% - Accent4 3 2 4 2 5 3" xfId="7255" xr:uid="{00000000-0005-0000-0000-00004D1C0000}"/>
    <cellStyle name="20% - Accent4 3 2 4 2 6" xfId="7256" xr:uid="{00000000-0005-0000-0000-00004E1C0000}"/>
    <cellStyle name="20% - Accent4 3 2 4 2 6 2" xfId="7257" xr:uid="{00000000-0005-0000-0000-00004F1C0000}"/>
    <cellStyle name="20% - Accent4 3 2 4 2 7" xfId="7258" xr:uid="{00000000-0005-0000-0000-0000501C0000}"/>
    <cellStyle name="20% - Accent4 3 2 4 2 7 2" xfId="7259" xr:uid="{00000000-0005-0000-0000-0000511C0000}"/>
    <cellStyle name="20% - Accent4 3 2 4 2 8" xfId="7260" xr:uid="{00000000-0005-0000-0000-0000521C0000}"/>
    <cellStyle name="20% - Accent4 3 2 4 3" xfId="7261" xr:uid="{00000000-0005-0000-0000-0000531C0000}"/>
    <cellStyle name="20% - Accent4 3 2 4 3 2" xfId="7262" xr:uid="{00000000-0005-0000-0000-0000541C0000}"/>
    <cellStyle name="20% - Accent4 3 2 4 3 2 2" xfId="7263" xr:uid="{00000000-0005-0000-0000-0000551C0000}"/>
    <cellStyle name="20% - Accent4 3 2 4 3 2 2 2" xfId="7264" xr:uid="{00000000-0005-0000-0000-0000561C0000}"/>
    <cellStyle name="20% - Accent4 3 2 4 3 2 2 2 2" xfId="7265" xr:uid="{00000000-0005-0000-0000-0000571C0000}"/>
    <cellStyle name="20% - Accent4 3 2 4 3 2 2 2 2 2" xfId="7266" xr:uid="{00000000-0005-0000-0000-0000581C0000}"/>
    <cellStyle name="20% - Accent4 3 2 4 3 2 2 2 3" xfId="7267" xr:uid="{00000000-0005-0000-0000-0000591C0000}"/>
    <cellStyle name="20% - Accent4 3 2 4 3 2 2 3" xfId="7268" xr:uid="{00000000-0005-0000-0000-00005A1C0000}"/>
    <cellStyle name="20% - Accent4 3 2 4 3 2 2 3 2" xfId="7269" xr:uid="{00000000-0005-0000-0000-00005B1C0000}"/>
    <cellStyle name="20% - Accent4 3 2 4 3 2 2 4" xfId="7270" xr:uid="{00000000-0005-0000-0000-00005C1C0000}"/>
    <cellStyle name="20% - Accent4 3 2 4 3 2 3" xfId="7271" xr:uid="{00000000-0005-0000-0000-00005D1C0000}"/>
    <cellStyle name="20% - Accent4 3 2 4 3 2 3 2" xfId="7272" xr:uid="{00000000-0005-0000-0000-00005E1C0000}"/>
    <cellStyle name="20% - Accent4 3 2 4 3 2 3 2 2" xfId="7273" xr:uid="{00000000-0005-0000-0000-00005F1C0000}"/>
    <cellStyle name="20% - Accent4 3 2 4 3 2 3 3" xfId="7274" xr:uid="{00000000-0005-0000-0000-0000601C0000}"/>
    <cellStyle name="20% - Accent4 3 2 4 3 2 4" xfId="7275" xr:uid="{00000000-0005-0000-0000-0000611C0000}"/>
    <cellStyle name="20% - Accent4 3 2 4 3 2 4 2" xfId="7276" xr:uid="{00000000-0005-0000-0000-0000621C0000}"/>
    <cellStyle name="20% - Accent4 3 2 4 3 2 5" xfId="7277" xr:uid="{00000000-0005-0000-0000-0000631C0000}"/>
    <cellStyle name="20% - Accent4 3 2 4 3 2 5 2" xfId="7278" xr:uid="{00000000-0005-0000-0000-0000641C0000}"/>
    <cellStyle name="20% - Accent4 3 2 4 3 2 6" xfId="7279" xr:uid="{00000000-0005-0000-0000-0000651C0000}"/>
    <cellStyle name="20% - Accent4 3 2 4 3 3" xfId="7280" xr:uid="{00000000-0005-0000-0000-0000661C0000}"/>
    <cellStyle name="20% - Accent4 3 2 4 3 3 2" xfId="7281" xr:uid="{00000000-0005-0000-0000-0000671C0000}"/>
    <cellStyle name="20% - Accent4 3 2 4 3 3 2 2" xfId="7282" xr:uid="{00000000-0005-0000-0000-0000681C0000}"/>
    <cellStyle name="20% - Accent4 3 2 4 3 3 2 2 2" xfId="7283" xr:uid="{00000000-0005-0000-0000-0000691C0000}"/>
    <cellStyle name="20% - Accent4 3 2 4 3 3 2 2 2 2" xfId="7284" xr:uid="{00000000-0005-0000-0000-00006A1C0000}"/>
    <cellStyle name="20% - Accent4 3 2 4 3 3 2 2 3" xfId="7285" xr:uid="{00000000-0005-0000-0000-00006B1C0000}"/>
    <cellStyle name="20% - Accent4 3 2 4 3 3 2 3" xfId="7286" xr:uid="{00000000-0005-0000-0000-00006C1C0000}"/>
    <cellStyle name="20% - Accent4 3 2 4 3 3 2 3 2" xfId="7287" xr:uid="{00000000-0005-0000-0000-00006D1C0000}"/>
    <cellStyle name="20% - Accent4 3 2 4 3 3 2 4" xfId="7288" xr:uid="{00000000-0005-0000-0000-00006E1C0000}"/>
    <cellStyle name="20% - Accent4 3 2 4 3 3 3" xfId="7289" xr:uid="{00000000-0005-0000-0000-00006F1C0000}"/>
    <cellStyle name="20% - Accent4 3 2 4 3 3 3 2" xfId="7290" xr:uid="{00000000-0005-0000-0000-0000701C0000}"/>
    <cellStyle name="20% - Accent4 3 2 4 3 3 3 2 2" xfId="7291" xr:uid="{00000000-0005-0000-0000-0000711C0000}"/>
    <cellStyle name="20% - Accent4 3 2 4 3 3 3 3" xfId="7292" xr:uid="{00000000-0005-0000-0000-0000721C0000}"/>
    <cellStyle name="20% - Accent4 3 2 4 3 3 4" xfId="7293" xr:uid="{00000000-0005-0000-0000-0000731C0000}"/>
    <cellStyle name="20% - Accent4 3 2 4 3 3 4 2" xfId="7294" xr:uid="{00000000-0005-0000-0000-0000741C0000}"/>
    <cellStyle name="20% - Accent4 3 2 4 3 3 5" xfId="7295" xr:uid="{00000000-0005-0000-0000-0000751C0000}"/>
    <cellStyle name="20% - Accent4 3 2 4 3 3 5 2" xfId="7296" xr:uid="{00000000-0005-0000-0000-0000761C0000}"/>
    <cellStyle name="20% - Accent4 3 2 4 3 3 6" xfId="7297" xr:uid="{00000000-0005-0000-0000-0000771C0000}"/>
    <cellStyle name="20% - Accent4 3 2 4 3 4" xfId="7298" xr:uid="{00000000-0005-0000-0000-0000781C0000}"/>
    <cellStyle name="20% - Accent4 3 2 4 3 4 2" xfId="7299" xr:uid="{00000000-0005-0000-0000-0000791C0000}"/>
    <cellStyle name="20% - Accent4 3 2 4 3 4 2 2" xfId="7300" xr:uid="{00000000-0005-0000-0000-00007A1C0000}"/>
    <cellStyle name="20% - Accent4 3 2 4 3 4 2 2 2" xfId="7301" xr:uid="{00000000-0005-0000-0000-00007B1C0000}"/>
    <cellStyle name="20% - Accent4 3 2 4 3 4 2 3" xfId="7302" xr:uid="{00000000-0005-0000-0000-00007C1C0000}"/>
    <cellStyle name="20% - Accent4 3 2 4 3 4 3" xfId="7303" xr:uid="{00000000-0005-0000-0000-00007D1C0000}"/>
    <cellStyle name="20% - Accent4 3 2 4 3 4 3 2" xfId="7304" xr:uid="{00000000-0005-0000-0000-00007E1C0000}"/>
    <cellStyle name="20% - Accent4 3 2 4 3 4 4" xfId="7305" xr:uid="{00000000-0005-0000-0000-00007F1C0000}"/>
    <cellStyle name="20% - Accent4 3 2 4 3 5" xfId="7306" xr:uid="{00000000-0005-0000-0000-0000801C0000}"/>
    <cellStyle name="20% - Accent4 3 2 4 3 5 2" xfId="7307" xr:uid="{00000000-0005-0000-0000-0000811C0000}"/>
    <cellStyle name="20% - Accent4 3 2 4 3 5 2 2" xfId="7308" xr:uid="{00000000-0005-0000-0000-0000821C0000}"/>
    <cellStyle name="20% - Accent4 3 2 4 3 5 3" xfId="7309" xr:uid="{00000000-0005-0000-0000-0000831C0000}"/>
    <cellStyle name="20% - Accent4 3 2 4 3 6" xfId="7310" xr:uid="{00000000-0005-0000-0000-0000841C0000}"/>
    <cellStyle name="20% - Accent4 3 2 4 3 6 2" xfId="7311" xr:uid="{00000000-0005-0000-0000-0000851C0000}"/>
    <cellStyle name="20% - Accent4 3 2 4 3 7" xfId="7312" xr:uid="{00000000-0005-0000-0000-0000861C0000}"/>
    <cellStyle name="20% - Accent4 3 2 4 3 7 2" xfId="7313" xr:uid="{00000000-0005-0000-0000-0000871C0000}"/>
    <cellStyle name="20% - Accent4 3 2 4 3 8" xfId="7314" xr:uid="{00000000-0005-0000-0000-0000881C0000}"/>
    <cellStyle name="20% - Accent4 3 2 4 4" xfId="7315" xr:uid="{00000000-0005-0000-0000-0000891C0000}"/>
    <cellStyle name="20% - Accent4 3 2 4 4 2" xfId="7316" xr:uid="{00000000-0005-0000-0000-00008A1C0000}"/>
    <cellStyle name="20% - Accent4 3 2 4 4 2 2" xfId="7317" xr:uid="{00000000-0005-0000-0000-00008B1C0000}"/>
    <cellStyle name="20% - Accent4 3 2 4 4 2 2 2" xfId="7318" xr:uid="{00000000-0005-0000-0000-00008C1C0000}"/>
    <cellStyle name="20% - Accent4 3 2 4 4 2 2 2 2" xfId="7319" xr:uid="{00000000-0005-0000-0000-00008D1C0000}"/>
    <cellStyle name="20% - Accent4 3 2 4 4 2 2 3" xfId="7320" xr:uid="{00000000-0005-0000-0000-00008E1C0000}"/>
    <cellStyle name="20% - Accent4 3 2 4 4 2 3" xfId="7321" xr:uid="{00000000-0005-0000-0000-00008F1C0000}"/>
    <cellStyle name="20% - Accent4 3 2 4 4 2 3 2" xfId="7322" xr:uid="{00000000-0005-0000-0000-0000901C0000}"/>
    <cellStyle name="20% - Accent4 3 2 4 4 2 4" xfId="7323" xr:uid="{00000000-0005-0000-0000-0000911C0000}"/>
    <cellStyle name="20% - Accent4 3 2 4 4 3" xfId="7324" xr:uid="{00000000-0005-0000-0000-0000921C0000}"/>
    <cellStyle name="20% - Accent4 3 2 4 4 3 2" xfId="7325" xr:uid="{00000000-0005-0000-0000-0000931C0000}"/>
    <cellStyle name="20% - Accent4 3 2 4 4 3 2 2" xfId="7326" xr:uid="{00000000-0005-0000-0000-0000941C0000}"/>
    <cellStyle name="20% - Accent4 3 2 4 4 3 3" xfId="7327" xr:uid="{00000000-0005-0000-0000-0000951C0000}"/>
    <cellStyle name="20% - Accent4 3 2 4 4 4" xfId="7328" xr:uid="{00000000-0005-0000-0000-0000961C0000}"/>
    <cellStyle name="20% - Accent4 3 2 4 4 4 2" xfId="7329" xr:uid="{00000000-0005-0000-0000-0000971C0000}"/>
    <cellStyle name="20% - Accent4 3 2 4 4 5" xfId="7330" xr:uid="{00000000-0005-0000-0000-0000981C0000}"/>
    <cellStyle name="20% - Accent4 3 2 4 4 5 2" xfId="7331" xr:uid="{00000000-0005-0000-0000-0000991C0000}"/>
    <cellStyle name="20% - Accent4 3 2 4 4 6" xfId="7332" xr:uid="{00000000-0005-0000-0000-00009A1C0000}"/>
    <cellStyle name="20% - Accent4 3 2 4 5" xfId="7333" xr:uid="{00000000-0005-0000-0000-00009B1C0000}"/>
    <cellStyle name="20% - Accent4 3 2 4 5 2" xfId="7334" xr:uid="{00000000-0005-0000-0000-00009C1C0000}"/>
    <cellStyle name="20% - Accent4 3 2 4 5 2 2" xfId="7335" xr:uid="{00000000-0005-0000-0000-00009D1C0000}"/>
    <cellStyle name="20% - Accent4 3 2 4 5 2 2 2" xfId="7336" xr:uid="{00000000-0005-0000-0000-00009E1C0000}"/>
    <cellStyle name="20% - Accent4 3 2 4 5 2 2 2 2" xfId="7337" xr:uid="{00000000-0005-0000-0000-00009F1C0000}"/>
    <cellStyle name="20% - Accent4 3 2 4 5 2 2 3" xfId="7338" xr:uid="{00000000-0005-0000-0000-0000A01C0000}"/>
    <cellStyle name="20% - Accent4 3 2 4 5 2 3" xfId="7339" xr:uid="{00000000-0005-0000-0000-0000A11C0000}"/>
    <cellStyle name="20% - Accent4 3 2 4 5 2 3 2" xfId="7340" xr:uid="{00000000-0005-0000-0000-0000A21C0000}"/>
    <cellStyle name="20% - Accent4 3 2 4 5 2 4" xfId="7341" xr:uid="{00000000-0005-0000-0000-0000A31C0000}"/>
    <cellStyle name="20% - Accent4 3 2 4 5 3" xfId="7342" xr:uid="{00000000-0005-0000-0000-0000A41C0000}"/>
    <cellStyle name="20% - Accent4 3 2 4 5 3 2" xfId="7343" xr:uid="{00000000-0005-0000-0000-0000A51C0000}"/>
    <cellStyle name="20% - Accent4 3 2 4 5 3 2 2" xfId="7344" xr:uid="{00000000-0005-0000-0000-0000A61C0000}"/>
    <cellStyle name="20% - Accent4 3 2 4 5 3 3" xfId="7345" xr:uid="{00000000-0005-0000-0000-0000A71C0000}"/>
    <cellStyle name="20% - Accent4 3 2 4 5 4" xfId="7346" xr:uid="{00000000-0005-0000-0000-0000A81C0000}"/>
    <cellStyle name="20% - Accent4 3 2 4 5 4 2" xfId="7347" xr:uid="{00000000-0005-0000-0000-0000A91C0000}"/>
    <cellStyle name="20% - Accent4 3 2 4 5 5" xfId="7348" xr:uid="{00000000-0005-0000-0000-0000AA1C0000}"/>
    <cellStyle name="20% - Accent4 3 2 4 5 5 2" xfId="7349" xr:uid="{00000000-0005-0000-0000-0000AB1C0000}"/>
    <cellStyle name="20% - Accent4 3 2 4 5 6" xfId="7350" xr:uid="{00000000-0005-0000-0000-0000AC1C0000}"/>
    <cellStyle name="20% - Accent4 3 2 4 6" xfId="7351" xr:uid="{00000000-0005-0000-0000-0000AD1C0000}"/>
    <cellStyle name="20% - Accent4 3 2 4 6 2" xfId="7352" xr:uid="{00000000-0005-0000-0000-0000AE1C0000}"/>
    <cellStyle name="20% - Accent4 3 2 4 6 2 2" xfId="7353" xr:uid="{00000000-0005-0000-0000-0000AF1C0000}"/>
    <cellStyle name="20% - Accent4 3 2 4 6 2 2 2" xfId="7354" xr:uid="{00000000-0005-0000-0000-0000B01C0000}"/>
    <cellStyle name="20% - Accent4 3 2 4 6 2 2 2 2" xfId="7355" xr:uid="{00000000-0005-0000-0000-0000B11C0000}"/>
    <cellStyle name="20% - Accent4 3 2 4 6 2 2 3" xfId="7356" xr:uid="{00000000-0005-0000-0000-0000B21C0000}"/>
    <cellStyle name="20% - Accent4 3 2 4 6 2 3" xfId="7357" xr:uid="{00000000-0005-0000-0000-0000B31C0000}"/>
    <cellStyle name="20% - Accent4 3 2 4 6 2 3 2" xfId="7358" xr:uid="{00000000-0005-0000-0000-0000B41C0000}"/>
    <cellStyle name="20% - Accent4 3 2 4 6 2 4" xfId="7359" xr:uid="{00000000-0005-0000-0000-0000B51C0000}"/>
    <cellStyle name="20% - Accent4 3 2 4 6 3" xfId="7360" xr:uid="{00000000-0005-0000-0000-0000B61C0000}"/>
    <cellStyle name="20% - Accent4 3 2 4 6 3 2" xfId="7361" xr:uid="{00000000-0005-0000-0000-0000B71C0000}"/>
    <cellStyle name="20% - Accent4 3 2 4 6 3 2 2" xfId="7362" xr:uid="{00000000-0005-0000-0000-0000B81C0000}"/>
    <cellStyle name="20% - Accent4 3 2 4 6 3 3" xfId="7363" xr:uid="{00000000-0005-0000-0000-0000B91C0000}"/>
    <cellStyle name="20% - Accent4 3 2 4 6 4" xfId="7364" xr:uid="{00000000-0005-0000-0000-0000BA1C0000}"/>
    <cellStyle name="20% - Accent4 3 2 4 6 4 2" xfId="7365" xr:uid="{00000000-0005-0000-0000-0000BB1C0000}"/>
    <cellStyle name="20% - Accent4 3 2 4 6 5" xfId="7366" xr:uid="{00000000-0005-0000-0000-0000BC1C0000}"/>
    <cellStyle name="20% - Accent4 3 2 4 6 5 2" xfId="7367" xr:uid="{00000000-0005-0000-0000-0000BD1C0000}"/>
    <cellStyle name="20% - Accent4 3 2 4 6 6" xfId="7368" xr:uid="{00000000-0005-0000-0000-0000BE1C0000}"/>
    <cellStyle name="20% - Accent4 3 2 4 7" xfId="7369" xr:uid="{00000000-0005-0000-0000-0000BF1C0000}"/>
    <cellStyle name="20% - Accent4 3 2 4 7 2" xfId="7370" xr:uid="{00000000-0005-0000-0000-0000C01C0000}"/>
    <cellStyle name="20% - Accent4 3 2 4 7 2 2" xfId="7371" xr:uid="{00000000-0005-0000-0000-0000C11C0000}"/>
    <cellStyle name="20% - Accent4 3 2 4 7 2 2 2" xfId="7372" xr:uid="{00000000-0005-0000-0000-0000C21C0000}"/>
    <cellStyle name="20% - Accent4 3 2 4 7 2 3" xfId="7373" xr:uid="{00000000-0005-0000-0000-0000C31C0000}"/>
    <cellStyle name="20% - Accent4 3 2 4 7 3" xfId="7374" xr:uid="{00000000-0005-0000-0000-0000C41C0000}"/>
    <cellStyle name="20% - Accent4 3 2 4 7 3 2" xfId="7375" xr:uid="{00000000-0005-0000-0000-0000C51C0000}"/>
    <cellStyle name="20% - Accent4 3 2 4 7 4" xfId="7376" xr:uid="{00000000-0005-0000-0000-0000C61C0000}"/>
    <cellStyle name="20% - Accent4 3 2 4 8" xfId="7377" xr:uid="{00000000-0005-0000-0000-0000C71C0000}"/>
    <cellStyle name="20% - Accent4 3 2 4 8 2" xfId="7378" xr:uid="{00000000-0005-0000-0000-0000C81C0000}"/>
    <cellStyle name="20% - Accent4 3 2 4 8 2 2" xfId="7379" xr:uid="{00000000-0005-0000-0000-0000C91C0000}"/>
    <cellStyle name="20% - Accent4 3 2 4 8 3" xfId="7380" xr:uid="{00000000-0005-0000-0000-0000CA1C0000}"/>
    <cellStyle name="20% - Accent4 3 2 4 9" xfId="7381" xr:uid="{00000000-0005-0000-0000-0000CB1C0000}"/>
    <cellStyle name="20% - Accent4 3 2 4 9 2" xfId="7382" xr:uid="{00000000-0005-0000-0000-0000CC1C0000}"/>
    <cellStyle name="20% - Accent4 3 2 5" xfId="7383" xr:uid="{00000000-0005-0000-0000-0000CD1C0000}"/>
    <cellStyle name="20% - Accent4 3 2 5 2" xfId="7384" xr:uid="{00000000-0005-0000-0000-0000CE1C0000}"/>
    <cellStyle name="20% - Accent4 3 2 5 2 2" xfId="7385" xr:uid="{00000000-0005-0000-0000-0000CF1C0000}"/>
    <cellStyle name="20% - Accent4 3 2 5 2 2 2" xfId="7386" xr:uid="{00000000-0005-0000-0000-0000D01C0000}"/>
    <cellStyle name="20% - Accent4 3 2 5 2 2 2 2" xfId="7387" xr:uid="{00000000-0005-0000-0000-0000D11C0000}"/>
    <cellStyle name="20% - Accent4 3 2 5 2 2 2 2 2" xfId="7388" xr:uid="{00000000-0005-0000-0000-0000D21C0000}"/>
    <cellStyle name="20% - Accent4 3 2 5 2 2 2 3" xfId="7389" xr:uid="{00000000-0005-0000-0000-0000D31C0000}"/>
    <cellStyle name="20% - Accent4 3 2 5 2 2 3" xfId="7390" xr:uid="{00000000-0005-0000-0000-0000D41C0000}"/>
    <cellStyle name="20% - Accent4 3 2 5 2 2 3 2" xfId="7391" xr:uid="{00000000-0005-0000-0000-0000D51C0000}"/>
    <cellStyle name="20% - Accent4 3 2 5 2 2 4" xfId="7392" xr:uid="{00000000-0005-0000-0000-0000D61C0000}"/>
    <cellStyle name="20% - Accent4 3 2 5 2 3" xfId="7393" xr:uid="{00000000-0005-0000-0000-0000D71C0000}"/>
    <cellStyle name="20% - Accent4 3 2 5 2 3 2" xfId="7394" xr:uid="{00000000-0005-0000-0000-0000D81C0000}"/>
    <cellStyle name="20% - Accent4 3 2 5 2 3 2 2" xfId="7395" xr:uid="{00000000-0005-0000-0000-0000D91C0000}"/>
    <cellStyle name="20% - Accent4 3 2 5 2 3 3" xfId="7396" xr:uid="{00000000-0005-0000-0000-0000DA1C0000}"/>
    <cellStyle name="20% - Accent4 3 2 5 2 4" xfId="7397" xr:uid="{00000000-0005-0000-0000-0000DB1C0000}"/>
    <cellStyle name="20% - Accent4 3 2 5 2 4 2" xfId="7398" xr:uid="{00000000-0005-0000-0000-0000DC1C0000}"/>
    <cellStyle name="20% - Accent4 3 2 5 2 5" xfId="7399" xr:uid="{00000000-0005-0000-0000-0000DD1C0000}"/>
    <cellStyle name="20% - Accent4 3 2 5 2 5 2" xfId="7400" xr:uid="{00000000-0005-0000-0000-0000DE1C0000}"/>
    <cellStyle name="20% - Accent4 3 2 5 2 6" xfId="7401" xr:uid="{00000000-0005-0000-0000-0000DF1C0000}"/>
    <cellStyle name="20% - Accent4 3 2 5 3" xfId="7402" xr:uid="{00000000-0005-0000-0000-0000E01C0000}"/>
    <cellStyle name="20% - Accent4 3 2 5 3 2" xfId="7403" xr:uid="{00000000-0005-0000-0000-0000E11C0000}"/>
    <cellStyle name="20% - Accent4 3 2 5 3 2 2" xfId="7404" xr:uid="{00000000-0005-0000-0000-0000E21C0000}"/>
    <cellStyle name="20% - Accent4 3 2 5 3 2 2 2" xfId="7405" xr:uid="{00000000-0005-0000-0000-0000E31C0000}"/>
    <cellStyle name="20% - Accent4 3 2 5 3 2 2 2 2" xfId="7406" xr:uid="{00000000-0005-0000-0000-0000E41C0000}"/>
    <cellStyle name="20% - Accent4 3 2 5 3 2 2 3" xfId="7407" xr:uid="{00000000-0005-0000-0000-0000E51C0000}"/>
    <cellStyle name="20% - Accent4 3 2 5 3 2 3" xfId="7408" xr:uid="{00000000-0005-0000-0000-0000E61C0000}"/>
    <cellStyle name="20% - Accent4 3 2 5 3 2 3 2" xfId="7409" xr:uid="{00000000-0005-0000-0000-0000E71C0000}"/>
    <cellStyle name="20% - Accent4 3 2 5 3 2 4" xfId="7410" xr:uid="{00000000-0005-0000-0000-0000E81C0000}"/>
    <cellStyle name="20% - Accent4 3 2 5 3 3" xfId="7411" xr:uid="{00000000-0005-0000-0000-0000E91C0000}"/>
    <cellStyle name="20% - Accent4 3 2 5 3 3 2" xfId="7412" xr:uid="{00000000-0005-0000-0000-0000EA1C0000}"/>
    <cellStyle name="20% - Accent4 3 2 5 3 3 2 2" xfId="7413" xr:uid="{00000000-0005-0000-0000-0000EB1C0000}"/>
    <cellStyle name="20% - Accent4 3 2 5 3 3 3" xfId="7414" xr:uid="{00000000-0005-0000-0000-0000EC1C0000}"/>
    <cellStyle name="20% - Accent4 3 2 5 3 4" xfId="7415" xr:uid="{00000000-0005-0000-0000-0000ED1C0000}"/>
    <cellStyle name="20% - Accent4 3 2 5 3 4 2" xfId="7416" xr:uid="{00000000-0005-0000-0000-0000EE1C0000}"/>
    <cellStyle name="20% - Accent4 3 2 5 3 5" xfId="7417" xr:uid="{00000000-0005-0000-0000-0000EF1C0000}"/>
    <cellStyle name="20% - Accent4 3 2 5 3 5 2" xfId="7418" xr:uid="{00000000-0005-0000-0000-0000F01C0000}"/>
    <cellStyle name="20% - Accent4 3 2 5 3 6" xfId="7419" xr:uid="{00000000-0005-0000-0000-0000F11C0000}"/>
    <cellStyle name="20% - Accent4 3 2 5 4" xfId="7420" xr:uid="{00000000-0005-0000-0000-0000F21C0000}"/>
    <cellStyle name="20% - Accent4 3 2 5 4 2" xfId="7421" xr:uid="{00000000-0005-0000-0000-0000F31C0000}"/>
    <cellStyle name="20% - Accent4 3 2 5 4 2 2" xfId="7422" xr:uid="{00000000-0005-0000-0000-0000F41C0000}"/>
    <cellStyle name="20% - Accent4 3 2 5 4 2 2 2" xfId="7423" xr:uid="{00000000-0005-0000-0000-0000F51C0000}"/>
    <cellStyle name="20% - Accent4 3 2 5 4 2 3" xfId="7424" xr:uid="{00000000-0005-0000-0000-0000F61C0000}"/>
    <cellStyle name="20% - Accent4 3 2 5 4 3" xfId="7425" xr:uid="{00000000-0005-0000-0000-0000F71C0000}"/>
    <cellStyle name="20% - Accent4 3 2 5 4 3 2" xfId="7426" xr:uid="{00000000-0005-0000-0000-0000F81C0000}"/>
    <cellStyle name="20% - Accent4 3 2 5 4 4" xfId="7427" xr:uid="{00000000-0005-0000-0000-0000F91C0000}"/>
    <cellStyle name="20% - Accent4 3 2 5 5" xfId="7428" xr:uid="{00000000-0005-0000-0000-0000FA1C0000}"/>
    <cellStyle name="20% - Accent4 3 2 5 5 2" xfId="7429" xr:uid="{00000000-0005-0000-0000-0000FB1C0000}"/>
    <cellStyle name="20% - Accent4 3 2 5 5 2 2" xfId="7430" xr:uid="{00000000-0005-0000-0000-0000FC1C0000}"/>
    <cellStyle name="20% - Accent4 3 2 5 5 3" xfId="7431" xr:uid="{00000000-0005-0000-0000-0000FD1C0000}"/>
    <cellStyle name="20% - Accent4 3 2 5 6" xfId="7432" xr:uid="{00000000-0005-0000-0000-0000FE1C0000}"/>
    <cellStyle name="20% - Accent4 3 2 5 6 2" xfId="7433" xr:uid="{00000000-0005-0000-0000-0000FF1C0000}"/>
    <cellStyle name="20% - Accent4 3 2 5 7" xfId="7434" xr:uid="{00000000-0005-0000-0000-0000001D0000}"/>
    <cellStyle name="20% - Accent4 3 2 5 7 2" xfId="7435" xr:uid="{00000000-0005-0000-0000-0000011D0000}"/>
    <cellStyle name="20% - Accent4 3 2 5 8" xfId="7436" xr:uid="{00000000-0005-0000-0000-0000021D0000}"/>
    <cellStyle name="20% - Accent4 3 2 6" xfId="7437" xr:uid="{00000000-0005-0000-0000-0000031D0000}"/>
    <cellStyle name="20% - Accent4 3 2 6 2" xfId="7438" xr:uid="{00000000-0005-0000-0000-0000041D0000}"/>
    <cellStyle name="20% - Accent4 3 2 6 2 2" xfId="7439" xr:uid="{00000000-0005-0000-0000-0000051D0000}"/>
    <cellStyle name="20% - Accent4 3 2 6 2 2 2" xfId="7440" xr:uid="{00000000-0005-0000-0000-0000061D0000}"/>
    <cellStyle name="20% - Accent4 3 2 6 2 2 2 2" xfId="7441" xr:uid="{00000000-0005-0000-0000-0000071D0000}"/>
    <cellStyle name="20% - Accent4 3 2 6 2 2 2 2 2" xfId="7442" xr:uid="{00000000-0005-0000-0000-0000081D0000}"/>
    <cellStyle name="20% - Accent4 3 2 6 2 2 2 3" xfId="7443" xr:uid="{00000000-0005-0000-0000-0000091D0000}"/>
    <cellStyle name="20% - Accent4 3 2 6 2 2 3" xfId="7444" xr:uid="{00000000-0005-0000-0000-00000A1D0000}"/>
    <cellStyle name="20% - Accent4 3 2 6 2 2 3 2" xfId="7445" xr:uid="{00000000-0005-0000-0000-00000B1D0000}"/>
    <cellStyle name="20% - Accent4 3 2 6 2 2 4" xfId="7446" xr:uid="{00000000-0005-0000-0000-00000C1D0000}"/>
    <cellStyle name="20% - Accent4 3 2 6 2 3" xfId="7447" xr:uid="{00000000-0005-0000-0000-00000D1D0000}"/>
    <cellStyle name="20% - Accent4 3 2 6 2 3 2" xfId="7448" xr:uid="{00000000-0005-0000-0000-00000E1D0000}"/>
    <cellStyle name="20% - Accent4 3 2 6 2 3 2 2" xfId="7449" xr:uid="{00000000-0005-0000-0000-00000F1D0000}"/>
    <cellStyle name="20% - Accent4 3 2 6 2 3 3" xfId="7450" xr:uid="{00000000-0005-0000-0000-0000101D0000}"/>
    <cellStyle name="20% - Accent4 3 2 6 2 4" xfId="7451" xr:uid="{00000000-0005-0000-0000-0000111D0000}"/>
    <cellStyle name="20% - Accent4 3 2 6 2 4 2" xfId="7452" xr:uid="{00000000-0005-0000-0000-0000121D0000}"/>
    <cellStyle name="20% - Accent4 3 2 6 2 5" xfId="7453" xr:uid="{00000000-0005-0000-0000-0000131D0000}"/>
    <cellStyle name="20% - Accent4 3 2 6 2 5 2" xfId="7454" xr:uid="{00000000-0005-0000-0000-0000141D0000}"/>
    <cellStyle name="20% - Accent4 3 2 6 2 6" xfId="7455" xr:uid="{00000000-0005-0000-0000-0000151D0000}"/>
    <cellStyle name="20% - Accent4 3 2 6 3" xfId="7456" xr:uid="{00000000-0005-0000-0000-0000161D0000}"/>
    <cellStyle name="20% - Accent4 3 2 6 3 2" xfId="7457" xr:uid="{00000000-0005-0000-0000-0000171D0000}"/>
    <cellStyle name="20% - Accent4 3 2 6 3 2 2" xfId="7458" xr:uid="{00000000-0005-0000-0000-0000181D0000}"/>
    <cellStyle name="20% - Accent4 3 2 6 3 2 2 2" xfId="7459" xr:uid="{00000000-0005-0000-0000-0000191D0000}"/>
    <cellStyle name="20% - Accent4 3 2 6 3 2 2 2 2" xfId="7460" xr:uid="{00000000-0005-0000-0000-00001A1D0000}"/>
    <cellStyle name="20% - Accent4 3 2 6 3 2 2 3" xfId="7461" xr:uid="{00000000-0005-0000-0000-00001B1D0000}"/>
    <cellStyle name="20% - Accent4 3 2 6 3 2 3" xfId="7462" xr:uid="{00000000-0005-0000-0000-00001C1D0000}"/>
    <cellStyle name="20% - Accent4 3 2 6 3 2 3 2" xfId="7463" xr:uid="{00000000-0005-0000-0000-00001D1D0000}"/>
    <cellStyle name="20% - Accent4 3 2 6 3 2 4" xfId="7464" xr:uid="{00000000-0005-0000-0000-00001E1D0000}"/>
    <cellStyle name="20% - Accent4 3 2 6 3 3" xfId="7465" xr:uid="{00000000-0005-0000-0000-00001F1D0000}"/>
    <cellStyle name="20% - Accent4 3 2 6 3 3 2" xfId="7466" xr:uid="{00000000-0005-0000-0000-0000201D0000}"/>
    <cellStyle name="20% - Accent4 3 2 6 3 3 2 2" xfId="7467" xr:uid="{00000000-0005-0000-0000-0000211D0000}"/>
    <cellStyle name="20% - Accent4 3 2 6 3 3 3" xfId="7468" xr:uid="{00000000-0005-0000-0000-0000221D0000}"/>
    <cellStyle name="20% - Accent4 3 2 6 3 4" xfId="7469" xr:uid="{00000000-0005-0000-0000-0000231D0000}"/>
    <cellStyle name="20% - Accent4 3 2 6 3 4 2" xfId="7470" xr:uid="{00000000-0005-0000-0000-0000241D0000}"/>
    <cellStyle name="20% - Accent4 3 2 6 3 5" xfId="7471" xr:uid="{00000000-0005-0000-0000-0000251D0000}"/>
    <cellStyle name="20% - Accent4 3 2 6 3 5 2" xfId="7472" xr:uid="{00000000-0005-0000-0000-0000261D0000}"/>
    <cellStyle name="20% - Accent4 3 2 6 3 6" xfId="7473" xr:uid="{00000000-0005-0000-0000-0000271D0000}"/>
    <cellStyle name="20% - Accent4 3 2 6 4" xfId="7474" xr:uid="{00000000-0005-0000-0000-0000281D0000}"/>
    <cellStyle name="20% - Accent4 3 2 6 4 2" xfId="7475" xr:uid="{00000000-0005-0000-0000-0000291D0000}"/>
    <cellStyle name="20% - Accent4 3 2 6 4 2 2" xfId="7476" xr:uid="{00000000-0005-0000-0000-00002A1D0000}"/>
    <cellStyle name="20% - Accent4 3 2 6 4 2 2 2" xfId="7477" xr:uid="{00000000-0005-0000-0000-00002B1D0000}"/>
    <cellStyle name="20% - Accent4 3 2 6 4 2 3" xfId="7478" xr:uid="{00000000-0005-0000-0000-00002C1D0000}"/>
    <cellStyle name="20% - Accent4 3 2 6 4 3" xfId="7479" xr:uid="{00000000-0005-0000-0000-00002D1D0000}"/>
    <cellStyle name="20% - Accent4 3 2 6 4 3 2" xfId="7480" xr:uid="{00000000-0005-0000-0000-00002E1D0000}"/>
    <cellStyle name="20% - Accent4 3 2 6 4 4" xfId="7481" xr:uid="{00000000-0005-0000-0000-00002F1D0000}"/>
    <cellStyle name="20% - Accent4 3 2 6 5" xfId="7482" xr:uid="{00000000-0005-0000-0000-0000301D0000}"/>
    <cellStyle name="20% - Accent4 3 2 6 5 2" xfId="7483" xr:uid="{00000000-0005-0000-0000-0000311D0000}"/>
    <cellStyle name="20% - Accent4 3 2 6 5 2 2" xfId="7484" xr:uid="{00000000-0005-0000-0000-0000321D0000}"/>
    <cellStyle name="20% - Accent4 3 2 6 5 3" xfId="7485" xr:uid="{00000000-0005-0000-0000-0000331D0000}"/>
    <cellStyle name="20% - Accent4 3 2 6 6" xfId="7486" xr:uid="{00000000-0005-0000-0000-0000341D0000}"/>
    <cellStyle name="20% - Accent4 3 2 6 6 2" xfId="7487" xr:uid="{00000000-0005-0000-0000-0000351D0000}"/>
    <cellStyle name="20% - Accent4 3 2 6 7" xfId="7488" xr:uid="{00000000-0005-0000-0000-0000361D0000}"/>
    <cellStyle name="20% - Accent4 3 2 6 7 2" xfId="7489" xr:uid="{00000000-0005-0000-0000-0000371D0000}"/>
    <cellStyle name="20% - Accent4 3 2 6 8" xfId="7490" xr:uid="{00000000-0005-0000-0000-0000381D0000}"/>
    <cellStyle name="20% - Accent4 3 2 7" xfId="7491" xr:uid="{00000000-0005-0000-0000-0000391D0000}"/>
    <cellStyle name="20% - Accent4 3 2 7 2" xfId="7492" xr:uid="{00000000-0005-0000-0000-00003A1D0000}"/>
    <cellStyle name="20% - Accent4 3 2 7 2 2" xfId="7493" xr:uid="{00000000-0005-0000-0000-00003B1D0000}"/>
    <cellStyle name="20% - Accent4 3 2 7 2 2 2" xfId="7494" xr:uid="{00000000-0005-0000-0000-00003C1D0000}"/>
    <cellStyle name="20% - Accent4 3 2 7 2 2 2 2" xfId="7495" xr:uid="{00000000-0005-0000-0000-00003D1D0000}"/>
    <cellStyle name="20% - Accent4 3 2 7 2 2 3" xfId="7496" xr:uid="{00000000-0005-0000-0000-00003E1D0000}"/>
    <cellStyle name="20% - Accent4 3 2 7 2 3" xfId="7497" xr:uid="{00000000-0005-0000-0000-00003F1D0000}"/>
    <cellStyle name="20% - Accent4 3 2 7 2 3 2" xfId="7498" xr:uid="{00000000-0005-0000-0000-0000401D0000}"/>
    <cellStyle name="20% - Accent4 3 2 7 2 4" xfId="7499" xr:uid="{00000000-0005-0000-0000-0000411D0000}"/>
    <cellStyle name="20% - Accent4 3 2 7 3" xfId="7500" xr:uid="{00000000-0005-0000-0000-0000421D0000}"/>
    <cellStyle name="20% - Accent4 3 2 7 3 2" xfId="7501" xr:uid="{00000000-0005-0000-0000-0000431D0000}"/>
    <cellStyle name="20% - Accent4 3 2 7 3 2 2" xfId="7502" xr:uid="{00000000-0005-0000-0000-0000441D0000}"/>
    <cellStyle name="20% - Accent4 3 2 7 3 3" xfId="7503" xr:uid="{00000000-0005-0000-0000-0000451D0000}"/>
    <cellStyle name="20% - Accent4 3 2 7 4" xfId="7504" xr:uid="{00000000-0005-0000-0000-0000461D0000}"/>
    <cellStyle name="20% - Accent4 3 2 7 4 2" xfId="7505" xr:uid="{00000000-0005-0000-0000-0000471D0000}"/>
    <cellStyle name="20% - Accent4 3 2 7 5" xfId="7506" xr:uid="{00000000-0005-0000-0000-0000481D0000}"/>
    <cellStyle name="20% - Accent4 3 2 7 5 2" xfId="7507" xr:uid="{00000000-0005-0000-0000-0000491D0000}"/>
    <cellStyle name="20% - Accent4 3 2 7 6" xfId="7508" xr:uid="{00000000-0005-0000-0000-00004A1D0000}"/>
    <cellStyle name="20% - Accent4 3 2 8" xfId="7509" xr:uid="{00000000-0005-0000-0000-00004B1D0000}"/>
    <cellStyle name="20% - Accent4 3 2 8 2" xfId="7510" xr:uid="{00000000-0005-0000-0000-00004C1D0000}"/>
    <cellStyle name="20% - Accent4 3 2 8 2 2" xfId="7511" xr:uid="{00000000-0005-0000-0000-00004D1D0000}"/>
    <cellStyle name="20% - Accent4 3 2 8 2 2 2" xfId="7512" xr:uid="{00000000-0005-0000-0000-00004E1D0000}"/>
    <cellStyle name="20% - Accent4 3 2 8 2 2 2 2" xfId="7513" xr:uid="{00000000-0005-0000-0000-00004F1D0000}"/>
    <cellStyle name="20% - Accent4 3 2 8 2 2 3" xfId="7514" xr:uid="{00000000-0005-0000-0000-0000501D0000}"/>
    <cellStyle name="20% - Accent4 3 2 8 2 3" xfId="7515" xr:uid="{00000000-0005-0000-0000-0000511D0000}"/>
    <cellStyle name="20% - Accent4 3 2 8 2 3 2" xfId="7516" xr:uid="{00000000-0005-0000-0000-0000521D0000}"/>
    <cellStyle name="20% - Accent4 3 2 8 2 4" xfId="7517" xr:uid="{00000000-0005-0000-0000-0000531D0000}"/>
    <cellStyle name="20% - Accent4 3 2 8 3" xfId="7518" xr:uid="{00000000-0005-0000-0000-0000541D0000}"/>
    <cellStyle name="20% - Accent4 3 2 8 3 2" xfId="7519" xr:uid="{00000000-0005-0000-0000-0000551D0000}"/>
    <cellStyle name="20% - Accent4 3 2 8 3 2 2" xfId="7520" xr:uid="{00000000-0005-0000-0000-0000561D0000}"/>
    <cellStyle name="20% - Accent4 3 2 8 3 3" xfId="7521" xr:uid="{00000000-0005-0000-0000-0000571D0000}"/>
    <cellStyle name="20% - Accent4 3 2 8 4" xfId="7522" xr:uid="{00000000-0005-0000-0000-0000581D0000}"/>
    <cellStyle name="20% - Accent4 3 2 8 4 2" xfId="7523" xr:uid="{00000000-0005-0000-0000-0000591D0000}"/>
    <cellStyle name="20% - Accent4 3 2 8 5" xfId="7524" xr:uid="{00000000-0005-0000-0000-00005A1D0000}"/>
    <cellStyle name="20% - Accent4 3 2 8 5 2" xfId="7525" xr:uid="{00000000-0005-0000-0000-00005B1D0000}"/>
    <cellStyle name="20% - Accent4 3 2 8 6" xfId="7526" xr:uid="{00000000-0005-0000-0000-00005C1D0000}"/>
    <cellStyle name="20% - Accent4 3 2 9" xfId="7527" xr:uid="{00000000-0005-0000-0000-00005D1D0000}"/>
    <cellStyle name="20% - Accent4 3 2 9 2" xfId="7528" xr:uid="{00000000-0005-0000-0000-00005E1D0000}"/>
    <cellStyle name="20% - Accent4 3 2 9 2 2" xfId="7529" xr:uid="{00000000-0005-0000-0000-00005F1D0000}"/>
    <cellStyle name="20% - Accent4 3 2 9 2 2 2" xfId="7530" xr:uid="{00000000-0005-0000-0000-0000601D0000}"/>
    <cellStyle name="20% - Accent4 3 2 9 2 2 2 2" xfId="7531" xr:uid="{00000000-0005-0000-0000-0000611D0000}"/>
    <cellStyle name="20% - Accent4 3 2 9 2 2 3" xfId="7532" xr:uid="{00000000-0005-0000-0000-0000621D0000}"/>
    <cellStyle name="20% - Accent4 3 2 9 2 3" xfId="7533" xr:uid="{00000000-0005-0000-0000-0000631D0000}"/>
    <cellStyle name="20% - Accent4 3 2 9 2 3 2" xfId="7534" xr:uid="{00000000-0005-0000-0000-0000641D0000}"/>
    <cellStyle name="20% - Accent4 3 2 9 2 4" xfId="7535" xr:uid="{00000000-0005-0000-0000-0000651D0000}"/>
    <cellStyle name="20% - Accent4 3 2 9 3" xfId="7536" xr:uid="{00000000-0005-0000-0000-0000661D0000}"/>
    <cellStyle name="20% - Accent4 3 2 9 3 2" xfId="7537" xr:uid="{00000000-0005-0000-0000-0000671D0000}"/>
    <cellStyle name="20% - Accent4 3 2 9 3 2 2" xfId="7538" xr:uid="{00000000-0005-0000-0000-0000681D0000}"/>
    <cellStyle name="20% - Accent4 3 2 9 3 3" xfId="7539" xr:uid="{00000000-0005-0000-0000-0000691D0000}"/>
    <cellStyle name="20% - Accent4 3 2 9 4" xfId="7540" xr:uid="{00000000-0005-0000-0000-00006A1D0000}"/>
    <cellStyle name="20% - Accent4 3 2 9 4 2" xfId="7541" xr:uid="{00000000-0005-0000-0000-00006B1D0000}"/>
    <cellStyle name="20% - Accent4 3 2 9 5" xfId="7542" xr:uid="{00000000-0005-0000-0000-00006C1D0000}"/>
    <cellStyle name="20% - Accent4 3 2 9 5 2" xfId="7543" xr:uid="{00000000-0005-0000-0000-00006D1D0000}"/>
    <cellStyle name="20% - Accent4 3 2 9 6" xfId="7544" xr:uid="{00000000-0005-0000-0000-00006E1D0000}"/>
    <cellStyle name="20% - Accent4 3 3" xfId="7545" xr:uid="{00000000-0005-0000-0000-00006F1D0000}"/>
    <cellStyle name="20% - Accent4 3 3 10" xfId="7546" xr:uid="{00000000-0005-0000-0000-0000701D0000}"/>
    <cellStyle name="20% - Accent4 3 3 10 2" xfId="7547" xr:uid="{00000000-0005-0000-0000-0000711D0000}"/>
    <cellStyle name="20% - Accent4 3 3 11" xfId="7548" xr:uid="{00000000-0005-0000-0000-0000721D0000}"/>
    <cellStyle name="20% - Accent4 3 3 2" xfId="7549" xr:uid="{00000000-0005-0000-0000-0000731D0000}"/>
    <cellStyle name="20% - Accent4 3 3 2 2" xfId="7550" xr:uid="{00000000-0005-0000-0000-0000741D0000}"/>
    <cellStyle name="20% - Accent4 3 3 2 2 2" xfId="7551" xr:uid="{00000000-0005-0000-0000-0000751D0000}"/>
    <cellStyle name="20% - Accent4 3 3 2 2 2 2" xfId="7552" xr:uid="{00000000-0005-0000-0000-0000761D0000}"/>
    <cellStyle name="20% - Accent4 3 3 2 2 2 2 2" xfId="7553" xr:uid="{00000000-0005-0000-0000-0000771D0000}"/>
    <cellStyle name="20% - Accent4 3 3 2 2 2 2 2 2" xfId="7554" xr:uid="{00000000-0005-0000-0000-0000781D0000}"/>
    <cellStyle name="20% - Accent4 3 3 2 2 2 2 3" xfId="7555" xr:uid="{00000000-0005-0000-0000-0000791D0000}"/>
    <cellStyle name="20% - Accent4 3 3 2 2 2 3" xfId="7556" xr:uid="{00000000-0005-0000-0000-00007A1D0000}"/>
    <cellStyle name="20% - Accent4 3 3 2 2 2 3 2" xfId="7557" xr:uid="{00000000-0005-0000-0000-00007B1D0000}"/>
    <cellStyle name="20% - Accent4 3 3 2 2 2 4" xfId="7558" xr:uid="{00000000-0005-0000-0000-00007C1D0000}"/>
    <cellStyle name="20% - Accent4 3 3 2 2 3" xfId="7559" xr:uid="{00000000-0005-0000-0000-00007D1D0000}"/>
    <cellStyle name="20% - Accent4 3 3 2 2 3 2" xfId="7560" xr:uid="{00000000-0005-0000-0000-00007E1D0000}"/>
    <cellStyle name="20% - Accent4 3 3 2 2 3 2 2" xfId="7561" xr:uid="{00000000-0005-0000-0000-00007F1D0000}"/>
    <cellStyle name="20% - Accent4 3 3 2 2 3 3" xfId="7562" xr:uid="{00000000-0005-0000-0000-0000801D0000}"/>
    <cellStyle name="20% - Accent4 3 3 2 2 4" xfId="7563" xr:uid="{00000000-0005-0000-0000-0000811D0000}"/>
    <cellStyle name="20% - Accent4 3 3 2 2 4 2" xfId="7564" xr:uid="{00000000-0005-0000-0000-0000821D0000}"/>
    <cellStyle name="20% - Accent4 3 3 2 2 5" xfId="7565" xr:uid="{00000000-0005-0000-0000-0000831D0000}"/>
    <cellStyle name="20% - Accent4 3 3 2 2 5 2" xfId="7566" xr:uid="{00000000-0005-0000-0000-0000841D0000}"/>
    <cellStyle name="20% - Accent4 3 3 2 2 6" xfId="7567" xr:uid="{00000000-0005-0000-0000-0000851D0000}"/>
    <cellStyle name="20% - Accent4 3 3 2 3" xfId="7568" xr:uid="{00000000-0005-0000-0000-0000861D0000}"/>
    <cellStyle name="20% - Accent4 3 3 2 3 2" xfId="7569" xr:uid="{00000000-0005-0000-0000-0000871D0000}"/>
    <cellStyle name="20% - Accent4 3 3 2 3 2 2" xfId="7570" xr:uid="{00000000-0005-0000-0000-0000881D0000}"/>
    <cellStyle name="20% - Accent4 3 3 2 3 2 2 2" xfId="7571" xr:uid="{00000000-0005-0000-0000-0000891D0000}"/>
    <cellStyle name="20% - Accent4 3 3 2 3 2 2 2 2" xfId="7572" xr:uid="{00000000-0005-0000-0000-00008A1D0000}"/>
    <cellStyle name="20% - Accent4 3 3 2 3 2 2 3" xfId="7573" xr:uid="{00000000-0005-0000-0000-00008B1D0000}"/>
    <cellStyle name="20% - Accent4 3 3 2 3 2 3" xfId="7574" xr:uid="{00000000-0005-0000-0000-00008C1D0000}"/>
    <cellStyle name="20% - Accent4 3 3 2 3 2 3 2" xfId="7575" xr:uid="{00000000-0005-0000-0000-00008D1D0000}"/>
    <cellStyle name="20% - Accent4 3 3 2 3 2 4" xfId="7576" xr:uid="{00000000-0005-0000-0000-00008E1D0000}"/>
    <cellStyle name="20% - Accent4 3 3 2 3 3" xfId="7577" xr:uid="{00000000-0005-0000-0000-00008F1D0000}"/>
    <cellStyle name="20% - Accent4 3 3 2 3 3 2" xfId="7578" xr:uid="{00000000-0005-0000-0000-0000901D0000}"/>
    <cellStyle name="20% - Accent4 3 3 2 3 3 2 2" xfId="7579" xr:uid="{00000000-0005-0000-0000-0000911D0000}"/>
    <cellStyle name="20% - Accent4 3 3 2 3 3 3" xfId="7580" xr:uid="{00000000-0005-0000-0000-0000921D0000}"/>
    <cellStyle name="20% - Accent4 3 3 2 3 4" xfId="7581" xr:uid="{00000000-0005-0000-0000-0000931D0000}"/>
    <cellStyle name="20% - Accent4 3 3 2 3 4 2" xfId="7582" xr:uid="{00000000-0005-0000-0000-0000941D0000}"/>
    <cellStyle name="20% - Accent4 3 3 2 3 5" xfId="7583" xr:uid="{00000000-0005-0000-0000-0000951D0000}"/>
    <cellStyle name="20% - Accent4 3 3 2 3 5 2" xfId="7584" xr:uid="{00000000-0005-0000-0000-0000961D0000}"/>
    <cellStyle name="20% - Accent4 3 3 2 3 6" xfId="7585" xr:uid="{00000000-0005-0000-0000-0000971D0000}"/>
    <cellStyle name="20% - Accent4 3 3 2 4" xfId="7586" xr:uid="{00000000-0005-0000-0000-0000981D0000}"/>
    <cellStyle name="20% - Accent4 3 3 2 4 2" xfId="7587" xr:uid="{00000000-0005-0000-0000-0000991D0000}"/>
    <cellStyle name="20% - Accent4 3 3 2 4 2 2" xfId="7588" xr:uid="{00000000-0005-0000-0000-00009A1D0000}"/>
    <cellStyle name="20% - Accent4 3 3 2 4 2 2 2" xfId="7589" xr:uid="{00000000-0005-0000-0000-00009B1D0000}"/>
    <cellStyle name="20% - Accent4 3 3 2 4 2 3" xfId="7590" xr:uid="{00000000-0005-0000-0000-00009C1D0000}"/>
    <cellStyle name="20% - Accent4 3 3 2 4 3" xfId="7591" xr:uid="{00000000-0005-0000-0000-00009D1D0000}"/>
    <cellStyle name="20% - Accent4 3 3 2 4 3 2" xfId="7592" xr:uid="{00000000-0005-0000-0000-00009E1D0000}"/>
    <cellStyle name="20% - Accent4 3 3 2 4 4" xfId="7593" xr:uid="{00000000-0005-0000-0000-00009F1D0000}"/>
    <cellStyle name="20% - Accent4 3 3 2 5" xfId="7594" xr:uid="{00000000-0005-0000-0000-0000A01D0000}"/>
    <cellStyle name="20% - Accent4 3 3 2 5 2" xfId="7595" xr:uid="{00000000-0005-0000-0000-0000A11D0000}"/>
    <cellStyle name="20% - Accent4 3 3 2 5 2 2" xfId="7596" xr:uid="{00000000-0005-0000-0000-0000A21D0000}"/>
    <cellStyle name="20% - Accent4 3 3 2 5 3" xfId="7597" xr:uid="{00000000-0005-0000-0000-0000A31D0000}"/>
    <cellStyle name="20% - Accent4 3 3 2 6" xfId="7598" xr:uid="{00000000-0005-0000-0000-0000A41D0000}"/>
    <cellStyle name="20% - Accent4 3 3 2 6 2" xfId="7599" xr:uid="{00000000-0005-0000-0000-0000A51D0000}"/>
    <cellStyle name="20% - Accent4 3 3 2 7" xfId="7600" xr:uid="{00000000-0005-0000-0000-0000A61D0000}"/>
    <cellStyle name="20% - Accent4 3 3 2 7 2" xfId="7601" xr:uid="{00000000-0005-0000-0000-0000A71D0000}"/>
    <cellStyle name="20% - Accent4 3 3 2 8" xfId="7602" xr:uid="{00000000-0005-0000-0000-0000A81D0000}"/>
    <cellStyle name="20% - Accent4 3 3 3" xfId="7603" xr:uid="{00000000-0005-0000-0000-0000A91D0000}"/>
    <cellStyle name="20% - Accent4 3 3 3 2" xfId="7604" xr:uid="{00000000-0005-0000-0000-0000AA1D0000}"/>
    <cellStyle name="20% - Accent4 3 3 3 2 2" xfId="7605" xr:uid="{00000000-0005-0000-0000-0000AB1D0000}"/>
    <cellStyle name="20% - Accent4 3 3 3 2 2 2" xfId="7606" xr:uid="{00000000-0005-0000-0000-0000AC1D0000}"/>
    <cellStyle name="20% - Accent4 3 3 3 2 2 2 2" xfId="7607" xr:uid="{00000000-0005-0000-0000-0000AD1D0000}"/>
    <cellStyle name="20% - Accent4 3 3 3 2 2 2 2 2" xfId="7608" xr:uid="{00000000-0005-0000-0000-0000AE1D0000}"/>
    <cellStyle name="20% - Accent4 3 3 3 2 2 2 3" xfId="7609" xr:uid="{00000000-0005-0000-0000-0000AF1D0000}"/>
    <cellStyle name="20% - Accent4 3 3 3 2 2 3" xfId="7610" xr:uid="{00000000-0005-0000-0000-0000B01D0000}"/>
    <cellStyle name="20% - Accent4 3 3 3 2 2 3 2" xfId="7611" xr:uid="{00000000-0005-0000-0000-0000B11D0000}"/>
    <cellStyle name="20% - Accent4 3 3 3 2 2 4" xfId="7612" xr:uid="{00000000-0005-0000-0000-0000B21D0000}"/>
    <cellStyle name="20% - Accent4 3 3 3 2 3" xfId="7613" xr:uid="{00000000-0005-0000-0000-0000B31D0000}"/>
    <cellStyle name="20% - Accent4 3 3 3 2 3 2" xfId="7614" xr:uid="{00000000-0005-0000-0000-0000B41D0000}"/>
    <cellStyle name="20% - Accent4 3 3 3 2 3 2 2" xfId="7615" xr:uid="{00000000-0005-0000-0000-0000B51D0000}"/>
    <cellStyle name="20% - Accent4 3 3 3 2 3 3" xfId="7616" xr:uid="{00000000-0005-0000-0000-0000B61D0000}"/>
    <cellStyle name="20% - Accent4 3 3 3 2 4" xfId="7617" xr:uid="{00000000-0005-0000-0000-0000B71D0000}"/>
    <cellStyle name="20% - Accent4 3 3 3 2 4 2" xfId="7618" xr:uid="{00000000-0005-0000-0000-0000B81D0000}"/>
    <cellStyle name="20% - Accent4 3 3 3 2 5" xfId="7619" xr:uid="{00000000-0005-0000-0000-0000B91D0000}"/>
    <cellStyle name="20% - Accent4 3 3 3 2 5 2" xfId="7620" xr:uid="{00000000-0005-0000-0000-0000BA1D0000}"/>
    <cellStyle name="20% - Accent4 3 3 3 2 6" xfId="7621" xr:uid="{00000000-0005-0000-0000-0000BB1D0000}"/>
    <cellStyle name="20% - Accent4 3 3 3 3" xfId="7622" xr:uid="{00000000-0005-0000-0000-0000BC1D0000}"/>
    <cellStyle name="20% - Accent4 3 3 3 3 2" xfId="7623" xr:uid="{00000000-0005-0000-0000-0000BD1D0000}"/>
    <cellStyle name="20% - Accent4 3 3 3 3 2 2" xfId="7624" xr:uid="{00000000-0005-0000-0000-0000BE1D0000}"/>
    <cellStyle name="20% - Accent4 3 3 3 3 2 2 2" xfId="7625" xr:uid="{00000000-0005-0000-0000-0000BF1D0000}"/>
    <cellStyle name="20% - Accent4 3 3 3 3 2 2 2 2" xfId="7626" xr:uid="{00000000-0005-0000-0000-0000C01D0000}"/>
    <cellStyle name="20% - Accent4 3 3 3 3 2 2 3" xfId="7627" xr:uid="{00000000-0005-0000-0000-0000C11D0000}"/>
    <cellStyle name="20% - Accent4 3 3 3 3 2 3" xfId="7628" xr:uid="{00000000-0005-0000-0000-0000C21D0000}"/>
    <cellStyle name="20% - Accent4 3 3 3 3 2 3 2" xfId="7629" xr:uid="{00000000-0005-0000-0000-0000C31D0000}"/>
    <cellStyle name="20% - Accent4 3 3 3 3 2 4" xfId="7630" xr:uid="{00000000-0005-0000-0000-0000C41D0000}"/>
    <cellStyle name="20% - Accent4 3 3 3 3 3" xfId="7631" xr:uid="{00000000-0005-0000-0000-0000C51D0000}"/>
    <cellStyle name="20% - Accent4 3 3 3 3 3 2" xfId="7632" xr:uid="{00000000-0005-0000-0000-0000C61D0000}"/>
    <cellStyle name="20% - Accent4 3 3 3 3 3 2 2" xfId="7633" xr:uid="{00000000-0005-0000-0000-0000C71D0000}"/>
    <cellStyle name="20% - Accent4 3 3 3 3 3 3" xfId="7634" xr:uid="{00000000-0005-0000-0000-0000C81D0000}"/>
    <cellStyle name="20% - Accent4 3 3 3 3 4" xfId="7635" xr:uid="{00000000-0005-0000-0000-0000C91D0000}"/>
    <cellStyle name="20% - Accent4 3 3 3 3 4 2" xfId="7636" xr:uid="{00000000-0005-0000-0000-0000CA1D0000}"/>
    <cellStyle name="20% - Accent4 3 3 3 3 5" xfId="7637" xr:uid="{00000000-0005-0000-0000-0000CB1D0000}"/>
    <cellStyle name="20% - Accent4 3 3 3 3 5 2" xfId="7638" xr:uid="{00000000-0005-0000-0000-0000CC1D0000}"/>
    <cellStyle name="20% - Accent4 3 3 3 3 6" xfId="7639" xr:uid="{00000000-0005-0000-0000-0000CD1D0000}"/>
    <cellStyle name="20% - Accent4 3 3 3 4" xfId="7640" xr:uid="{00000000-0005-0000-0000-0000CE1D0000}"/>
    <cellStyle name="20% - Accent4 3 3 3 4 2" xfId="7641" xr:uid="{00000000-0005-0000-0000-0000CF1D0000}"/>
    <cellStyle name="20% - Accent4 3 3 3 4 2 2" xfId="7642" xr:uid="{00000000-0005-0000-0000-0000D01D0000}"/>
    <cellStyle name="20% - Accent4 3 3 3 4 2 2 2" xfId="7643" xr:uid="{00000000-0005-0000-0000-0000D11D0000}"/>
    <cellStyle name="20% - Accent4 3 3 3 4 2 3" xfId="7644" xr:uid="{00000000-0005-0000-0000-0000D21D0000}"/>
    <cellStyle name="20% - Accent4 3 3 3 4 3" xfId="7645" xr:uid="{00000000-0005-0000-0000-0000D31D0000}"/>
    <cellStyle name="20% - Accent4 3 3 3 4 3 2" xfId="7646" xr:uid="{00000000-0005-0000-0000-0000D41D0000}"/>
    <cellStyle name="20% - Accent4 3 3 3 4 4" xfId="7647" xr:uid="{00000000-0005-0000-0000-0000D51D0000}"/>
    <cellStyle name="20% - Accent4 3 3 3 5" xfId="7648" xr:uid="{00000000-0005-0000-0000-0000D61D0000}"/>
    <cellStyle name="20% - Accent4 3 3 3 5 2" xfId="7649" xr:uid="{00000000-0005-0000-0000-0000D71D0000}"/>
    <cellStyle name="20% - Accent4 3 3 3 5 2 2" xfId="7650" xr:uid="{00000000-0005-0000-0000-0000D81D0000}"/>
    <cellStyle name="20% - Accent4 3 3 3 5 3" xfId="7651" xr:uid="{00000000-0005-0000-0000-0000D91D0000}"/>
    <cellStyle name="20% - Accent4 3 3 3 6" xfId="7652" xr:uid="{00000000-0005-0000-0000-0000DA1D0000}"/>
    <cellStyle name="20% - Accent4 3 3 3 6 2" xfId="7653" xr:uid="{00000000-0005-0000-0000-0000DB1D0000}"/>
    <cellStyle name="20% - Accent4 3 3 3 7" xfId="7654" xr:uid="{00000000-0005-0000-0000-0000DC1D0000}"/>
    <cellStyle name="20% - Accent4 3 3 3 7 2" xfId="7655" xr:uid="{00000000-0005-0000-0000-0000DD1D0000}"/>
    <cellStyle name="20% - Accent4 3 3 3 8" xfId="7656" xr:uid="{00000000-0005-0000-0000-0000DE1D0000}"/>
    <cellStyle name="20% - Accent4 3 3 4" xfId="7657" xr:uid="{00000000-0005-0000-0000-0000DF1D0000}"/>
    <cellStyle name="20% - Accent4 3 3 4 2" xfId="7658" xr:uid="{00000000-0005-0000-0000-0000E01D0000}"/>
    <cellStyle name="20% - Accent4 3 3 4 2 2" xfId="7659" xr:uid="{00000000-0005-0000-0000-0000E11D0000}"/>
    <cellStyle name="20% - Accent4 3 3 4 2 2 2" xfId="7660" xr:uid="{00000000-0005-0000-0000-0000E21D0000}"/>
    <cellStyle name="20% - Accent4 3 3 4 2 2 2 2" xfId="7661" xr:uid="{00000000-0005-0000-0000-0000E31D0000}"/>
    <cellStyle name="20% - Accent4 3 3 4 2 2 3" xfId="7662" xr:uid="{00000000-0005-0000-0000-0000E41D0000}"/>
    <cellStyle name="20% - Accent4 3 3 4 2 3" xfId="7663" xr:uid="{00000000-0005-0000-0000-0000E51D0000}"/>
    <cellStyle name="20% - Accent4 3 3 4 2 3 2" xfId="7664" xr:uid="{00000000-0005-0000-0000-0000E61D0000}"/>
    <cellStyle name="20% - Accent4 3 3 4 2 4" xfId="7665" xr:uid="{00000000-0005-0000-0000-0000E71D0000}"/>
    <cellStyle name="20% - Accent4 3 3 4 3" xfId="7666" xr:uid="{00000000-0005-0000-0000-0000E81D0000}"/>
    <cellStyle name="20% - Accent4 3 3 4 3 2" xfId="7667" xr:uid="{00000000-0005-0000-0000-0000E91D0000}"/>
    <cellStyle name="20% - Accent4 3 3 4 3 2 2" xfId="7668" xr:uid="{00000000-0005-0000-0000-0000EA1D0000}"/>
    <cellStyle name="20% - Accent4 3 3 4 3 3" xfId="7669" xr:uid="{00000000-0005-0000-0000-0000EB1D0000}"/>
    <cellStyle name="20% - Accent4 3 3 4 4" xfId="7670" xr:uid="{00000000-0005-0000-0000-0000EC1D0000}"/>
    <cellStyle name="20% - Accent4 3 3 4 4 2" xfId="7671" xr:uid="{00000000-0005-0000-0000-0000ED1D0000}"/>
    <cellStyle name="20% - Accent4 3 3 4 5" xfId="7672" xr:uid="{00000000-0005-0000-0000-0000EE1D0000}"/>
    <cellStyle name="20% - Accent4 3 3 4 5 2" xfId="7673" xr:uid="{00000000-0005-0000-0000-0000EF1D0000}"/>
    <cellStyle name="20% - Accent4 3 3 4 6" xfId="7674" xr:uid="{00000000-0005-0000-0000-0000F01D0000}"/>
    <cellStyle name="20% - Accent4 3 3 5" xfId="7675" xr:uid="{00000000-0005-0000-0000-0000F11D0000}"/>
    <cellStyle name="20% - Accent4 3 3 5 2" xfId="7676" xr:uid="{00000000-0005-0000-0000-0000F21D0000}"/>
    <cellStyle name="20% - Accent4 3 3 5 2 2" xfId="7677" xr:uid="{00000000-0005-0000-0000-0000F31D0000}"/>
    <cellStyle name="20% - Accent4 3 3 5 2 2 2" xfId="7678" xr:uid="{00000000-0005-0000-0000-0000F41D0000}"/>
    <cellStyle name="20% - Accent4 3 3 5 2 2 2 2" xfId="7679" xr:uid="{00000000-0005-0000-0000-0000F51D0000}"/>
    <cellStyle name="20% - Accent4 3 3 5 2 2 3" xfId="7680" xr:uid="{00000000-0005-0000-0000-0000F61D0000}"/>
    <cellStyle name="20% - Accent4 3 3 5 2 3" xfId="7681" xr:uid="{00000000-0005-0000-0000-0000F71D0000}"/>
    <cellStyle name="20% - Accent4 3 3 5 2 3 2" xfId="7682" xr:uid="{00000000-0005-0000-0000-0000F81D0000}"/>
    <cellStyle name="20% - Accent4 3 3 5 2 4" xfId="7683" xr:uid="{00000000-0005-0000-0000-0000F91D0000}"/>
    <cellStyle name="20% - Accent4 3 3 5 3" xfId="7684" xr:uid="{00000000-0005-0000-0000-0000FA1D0000}"/>
    <cellStyle name="20% - Accent4 3 3 5 3 2" xfId="7685" xr:uid="{00000000-0005-0000-0000-0000FB1D0000}"/>
    <cellStyle name="20% - Accent4 3 3 5 3 2 2" xfId="7686" xr:uid="{00000000-0005-0000-0000-0000FC1D0000}"/>
    <cellStyle name="20% - Accent4 3 3 5 3 3" xfId="7687" xr:uid="{00000000-0005-0000-0000-0000FD1D0000}"/>
    <cellStyle name="20% - Accent4 3 3 5 4" xfId="7688" xr:uid="{00000000-0005-0000-0000-0000FE1D0000}"/>
    <cellStyle name="20% - Accent4 3 3 5 4 2" xfId="7689" xr:uid="{00000000-0005-0000-0000-0000FF1D0000}"/>
    <cellStyle name="20% - Accent4 3 3 5 5" xfId="7690" xr:uid="{00000000-0005-0000-0000-0000001E0000}"/>
    <cellStyle name="20% - Accent4 3 3 5 5 2" xfId="7691" xr:uid="{00000000-0005-0000-0000-0000011E0000}"/>
    <cellStyle name="20% - Accent4 3 3 5 6" xfId="7692" xr:uid="{00000000-0005-0000-0000-0000021E0000}"/>
    <cellStyle name="20% - Accent4 3 3 6" xfId="7693" xr:uid="{00000000-0005-0000-0000-0000031E0000}"/>
    <cellStyle name="20% - Accent4 3 3 6 2" xfId="7694" xr:uid="{00000000-0005-0000-0000-0000041E0000}"/>
    <cellStyle name="20% - Accent4 3 3 6 2 2" xfId="7695" xr:uid="{00000000-0005-0000-0000-0000051E0000}"/>
    <cellStyle name="20% - Accent4 3 3 6 2 2 2" xfId="7696" xr:uid="{00000000-0005-0000-0000-0000061E0000}"/>
    <cellStyle name="20% - Accent4 3 3 6 2 2 2 2" xfId="7697" xr:uid="{00000000-0005-0000-0000-0000071E0000}"/>
    <cellStyle name="20% - Accent4 3 3 6 2 2 3" xfId="7698" xr:uid="{00000000-0005-0000-0000-0000081E0000}"/>
    <cellStyle name="20% - Accent4 3 3 6 2 3" xfId="7699" xr:uid="{00000000-0005-0000-0000-0000091E0000}"/>
    <cellStyle name="20% - Accent4 3 3 6 2 3 2" xfId="7700" xr:uid="{00000000-0005-0000-0000-00000A1E0000}"/>
    <cellStyle name="20% - Accent4 3 3 6 2 4" xfId="7701" xr:uid="{00000000-0005-0000-0000-00000B1E0000}"/>
    <cellStyle name="20% - Accent4 3 3 6 3" xfId="7702" xr:uid="{00000000-0005-0000-0000-00000C1E0000}"/>
    <cellStyle name="20% - Accent4 3 3 6 3 2" xfId="7703" xr:uid="{00000000-0005-0000-0000-00000D1E0000}"/>
    <cellStyle name="20% - Accent4 3 3 6 3 2 2" xfId="7704" xr:uid="{00000000-0005-0000-0000-00000E1E0000}"/>
    <cellStyle name="20% - Accent4 3 3 6 3 3" xfId="7705" xr:uid="{00000000-0005-0000-0000-00000F1E0000}"/>
    <cellStyle name="20% - Accent4 3 3 6 4" xfId="7706" xr:uid="{00000000-0005-0000-0000-0000101E0000}"/>
    <cellStyle name="20% - Accent4 3 3 6 4 2" xfId="7707" xr:uid="{00000000-0005-0000-0000-0000111E0000}"/>
    <cellStyle name="20% - Accent4 3 3 6 5" xfId="7708" xr:uid="{00000000-0005-0000-0000-0000121E0000}"/>
    <cellStyle name="20% - Accent4 3 3 6 5 2" xfId="7709" xr:uid="{00000000-0005-0000-0000-0000131E0000}"/>
    <cellStyle name="20% - Accent4 3 3 6 6" xfId="7710" xr:uid="{00000000-0005-0000-0000-0000141E0000}"/>
    <cellStyle name="20% - Accent4 3 3 7" xfId="7711" xr:uid="{00000000-0005-0000-0000-0000151E0000}"/>
    <cellStyle name="20% - Accent4 3 3 7 2" xfId="7712" xr:uid="{00000000-0005-0000-0000-0000161E0000}"/>
    <cellStyle name="20% - Accent4 3 3 7 2 2" xfId="7713" xr:uid="{00000000-0005-0000-0000-0000171E0000}"/>
    <cellStyle name="20% - Accent4 3 3 7 2 2 2" xfId="7714" xr:uid="{00000000-0005-0000-0000-0000181E0000}"/>
    <cellStyle name="20% - Accent4 3 3 7 2 3" xfId="7715" xr:uid="{00000000-0005-0000-0000-0000191E0000}"/>
    <cellStyle name="20% - Accent4 3 3 7 3" xfId="7716" xr:uid="{00000000-0005-0000-0000-00001A1E0000}"/>
    <cellStyle name="20% - Accent4 3 3 7 3 2" xfId="7717" xr:uid="{00000000-0005-0000-0000-00001B1E0000}"/>
    <cellStyle name="20% - Accent4 3 3 7 4" xfId="7718" xr:uid="{00000000-0005-0000-0000-00001C1E0000}"/>
    <cellStyle name="20% - Accent4 3 3 8" xfId="7719" xr:uid="{00000000-0005-0000-0000-00001D1E0000}"/>
    <cellStyle name="20% - Accent4 3 3 8 2" xfId="7720" xr:uid="{00000000-0005-0000-0000-00001E1E0000}"/>
    <cellStyle name="20% - Accent4 3 3 8 2 2" xfId="7721" xr:uid="{00000000-0005-0000-0000-00001F1E0000}"/>
    <cellStyle name="20% - Accent4 3 3 8 3" xfId="7722" xr:uid="{00000000-0005-0000-0000-0000201E0000}"/>
    <cellStyle name="20% - Accent4 3 3 9" xfId="7723" xr:uid="{00000000-0005-0000-0000-0000211E0000}"/>
    <cellStyle name="20% - Accent4 3 3 9 2" xfId="7724" xr:uid="{00000000-0005-0000-0000-0000221E0000}"/>
    <cellStyle name="20% - Accent4 3 4" xfId="7725" xr:uid="{00000000-0005-0000-0000-0000231E0000}"/>
    <cellStyle name="20% - Accent4 3 4 10" xfId="7726" xr:uid="{00000000-0005-0000-0000-0000241E0000}"/>
    <cellStyle name="20% - Accent4 3 4 10 2" xfId="7727" xr:uid="{00000000-0005-0000-0000-0000251E0000}"/>
    <cellStyle name="20% - Accent4 3 4 11" xfId="7728" xr:uid="{00000000-0005-0000-0000-0000261E0000}"/>
    <cellStyle name="20% - Accent4 3 4 2" xfId="7729" xr:uid="{00000000-0005-0000-0000-0000271E0000}"/>
    <cellStyle name="20% - Accent4 3 4 2 2" xfId="7730" xr:uid="{00000000-0005-0000-0000-0000281E0000}"/>
    <cellStyle name="20% - Accent4 3 4 2 2 2" xfId="7731" xr:uid="{00000000-0005-0000-0000-0000291E0000}"/>
    <cellStyle name="20% - Accent4 3 4 2 2 2 2" xfId="7732" xr:uid="{00000000-0005-0000-0000-00002A1E0000}"/>
    <cellStyle name="20% - Accent4 3 4 2 2 2 2 2" xfId="7733" xr:uid="{00000000-0005-0000-0000-00002B1E0000}"/>
    <cellStyle name="20% - Accent4 3 4 2 2 2 2 2 2" xfId="7734" xr:uid="{00000000-0005-0000-0000-00002C1E0000}"/>
    <cellStyle name="20% - Accent4 3 4 2 2 2 2 3" xfId="7735" xr:uid="{00000000-0005-0000-0000-00002D1E0000}"/>
    <cellStyle name="20% - Accent4 3 4 2 2 2 3" xfId="7736" xr:uid="{00000000-0005-0000-0000-00002E1E0000}"/>
    <cellStyle name="20% - Accent4 3 4 2 2 2 3 2" xfId="7737" xr:uid="{00000000-0005-0000-0000-00002F1E0000}"/>
    <cellStyle name="20% - Accent4 3 4 2 2 2 4" xfId="7738" xr:uid="{00000000-0005-0000-0000-0000301E0000}"/>
    <cellStyle name="20% - Accent4 3 4 2 2 3" xfId="7739" xr:uid="{00000000-0005-0000-0000-0000311E0000}"/>
    <cellStyle name="20% - Accent4 3 4 2 2 3 2" xfId="7740" xr:uid="{00000000-0005-0000-0000-0000321E0000}"/>
    <cellStyle name="20% - Accent4 3 4 2 2 3 2 2" xfId="7741" xr:uid="{00000000-0005-0000-0000-0000331E0000}"/>
    <cellStyle name="20% - Accent4 3 4 2 2 3 3" xfId="7742" xr:uid="{00000000-0005-0000-0000-0000341E0000}"/>
    <cellStyle name="20% - Accent4 3 4 2 2 4" xfId="7743" xr:uid="{00000000-0005-0000-0000-0000351E0000}"/>
    <cellStyle name="20% - Accent4 3 4 2 2 4 2" xfId="7744" xr:uid="{00000000-0005-0000-0000-0000361E0000}"/>
    <cellStyle name="20% - Accent4 3 4 2 2 5" xfId="7745" xr:uid="{00000000-0005-0000-0000-0000371E0000}"/>
    <cellStyle name="20% - Accent4 3 4 2 2 5 2" xfId="7746" xr:uid="{00000000-0005-0000-0000-0000381E0000}"/>
    <cellStyle name="20% - Accent4 3 4 2 2 6" xfId="7747" xr:uid="{00000000-0005-0000-0000-0000391E0000}"/>
    <cellStyle name="20% - Accent4 3 4 2 3" xfId="7748" xr:uid="{00000000-0005-0000-0000-00003A1E0000}"/>
    <cellStyle name="20% - Accent4 3 4 2 3 2" xfId="7749" xr:uid="{00000000-0005-0000-0000-00003B1E0000}"/>
    <cellStyle name="20% - Accent4 3 4 2 3 2 2" xfId="7750" xr:uid="{00000000-0005-0000-0000-00003C1E0000}"/>
    <cellStyle name="20% - Accent4 3 4 2 3 2 2 2" xfId="7751" xr:uid="{00000000-0005-0000-0000-00003D1E0000}"/>
    <cellStyle name="20% - Accent4 3 4 2 3 2 2 2 2" xfId="7752" xr:uid="{00000000-0005-0000-0000-00003E1E0000}"/>
    <cellStyle name="20% - Accent4 3 4 2 3 2 2 3" xfId="7753" xr:uid="{00000000-0005-0000-0000-00003F1E0000}"/>
    <cellStyle name="20% - Accent4 3 4 2 3 2 3" xfId="7754" xr:uid="{00000000-0005-0000-0000-0000401E0000}"/>
    <cellStyle name="20% - Accent4 3 4 2 3 2 3 2" xfId="7755" xr:uid="{00000000-0005-0000-0000-0000411E0000}"/>
    <cellStyle name="20% - Accent4 3 4 2 3 2 4" xfId="7756" xr:uid="{00000000-0005-0000-0000-0000421E0000}"/>
    <cellStyle name="20% - Accent4 3 4 2 3 3" xfId="7757" xr:uid="{00000000-0005-0000-0000-0000431E0000}"/>
    <cellStyle name="20% - Accent4 3 4 2 3 3 2" xfId="7758" xr:uid="{00000000-0005-0000-0000-0000441E0000}"/>
    <cellStyle name="20% - Accent4 3 4 2 3 3 2 2" xfId="7759" xr:uid="{00000000-0005-0000-0000-0000451E0000}"/>
    <cellStyle name="20% - Accent4 3 4 2 3 3 3" xfId="7760" xr:uid="{00000000-0005-0000-0000-0000461E0000}"/>
    <cellStyle name="20% - Accent4 3 4 2 3 4" xfId="7761" xr:uid="{00000000-0005-0000-0000-0000471E0000}"/>
    <cellStyle name="20% - Accent4 3 4 2 3 4 2" xfId="7762" xr:uid="{00000000-0005-0000-0000-0000481E0000}"/>
    <cellStyle name="20% - Accent4 3 4 2 3 5" xfId="7763" xr:uid="{00000000-0005-0000-0000-0000491E0000}"/>
    <cellStyle name="20% - Accent4 3 4 2 3 5 2" xfId="7764" xr:uid="{00000000-0005-0000-0000-00004A1E0000}"/>
    <cellStyle name="20% - Accent4 3 4 2 3 6" xfId="7765" xr:uid="{00000000-0005-0000-0000-00004B1E0000}"/>
    <cellStyle name="20% - Accent4 3 4 2 4" xfId="7766" xr:uid="{00000000-0005-0000-0000-00004C1E0000}"/>
    <cellStyle name="20% - Accent4 3 4 2 4 2" xfId="7767" xr:uid="{00000000-0005-0000-0000-00004D1E0000}"/>
    <cellStyle name="20% - Accent4 3 4 2 4 2 2" xfId="7768" xr:uid="{00000000-0005-0000-0000-00004E1E0000}"/>
    <cellStyle name="20% - Accent4 3 4 2 4 2 2 2" xfId="7769" xr:uid="{00000000-0005-0000-0000-00004F1E0000}"/>
    <cellStyle name="20% - Accent4 3 4 2 4 2 3" xfId="7770" xr:uid="{00000000-0005-0000-0000-0000501E0000}"/>
    <cellStyle name="20% - Accent4 3 4 2 4 3" xfId="7771" xr:uid="{00000000-0005-0000-0000-0000511E0000}"/>
    <cellStyle name="20% - Accent4 3 4 2 4 3 2" xfId="7772" xr:uid="{00000000-0005-0000-0000-0000521E0000}"/>
    <cellStyle name="20% - Accent4 3 4 2 4 4" xfId="7773" xr:uid="{00000000-0005-0000-0000-0000531E0000}"/>
    <cellStyle name="20% - Accent4 3 4 2 5" xfId="7774" xr:uid="{00000000-0005-0000-0000-0000541E0000}"/>
    <cellStyle name="20% - Accent4 3 4 2 5 2" xfId="7775" xr:uid="{00000000-0005-0000-0000-0000551E0000}"/>
    <cellStyle name="20% - Accent4 3 4 2 5 2 2" xfId="7776" xr:uid="{00000000-0005-0000-0000-0000561E0000}"/>
    <cellStyle name="20% - Accent4 3 4 2 5 3" xfId="7777" xr:uid="{00000000-0005-0000-0000-0000571E0000}"/>
    <cellStyle name="20% - Accent4 3 4 2 6" xfId="7778" xr:uid="{00000000-0005-0000-0000-0000581E0000}"/>
    <cellStyle name="20% - Accent4 3 4 2 6 2" xfId="7779" xr:uid="{00000000-0005-0000-0000-0000591E0000}"/>
    <cellStyle name="20% - Accent4 3 4 2 7" xfId="7780" xr:uid="{00000000-0005-0000-0000-00005A1E0000}"/>
    <cellStyle name="20% - Accent4 3 4 2 7 2" xfId="7781" xr:uid="{00000000-0005-0000-0000-00005B1E0000}"/>
    <cellStyle name="20% - Accent4 3 4 2 8" xfId="7782" xr:uid="{00000000-0005-0000-0000-00005C1E0000}"/>
    <cellStyle name="20% - Accent4 3 4 3" xfId="7783" xr:uid="{00000000-0005-0000-0000-00005D1E0000}"/>
    <cellStyle name="20% - Accent4 3 4 3 2" xfId="7784" xr:uid="{00000000-0005-0000-0000-00005E1E0000}"/>
    <cellStyle name="20% - Accent4 3 4 3 2 2" xfId="7785" xr:uid="{00000000-0005-0000-0000-00005F1E0000}"/>
    <cellStyle name="20% - Accent4 3 4 3 2 2 2" xfId="7786" xr:uid="{00000000-0005-0000-0000-0000601E0000}"/>
    <cellStyle name="20% - Accent4 3 4 3 2 2 2 2" xfId="7787" xr:uid="{00000000-0005-0000-0000-0000611E0000}"/>
    <cellStyle name="20% - Accent4 3 4 3 2 2 2 2 2" xfId="7788" xr:uid="{00000000-0005-0000-0000-0000621E0000}"/>
    <cellStyle name="20% - Accent4 3 4 3 2 2 2 3" xfId="7789" xr:uid="{00000000-0005-0000-0000-0000631E0000}"/>
    <cellStyle name="20% - Accent4 3 4 3 2 2 3" xfId="7790" xr:uid="{00000000-0005-0000-0000-0000641E0000}"/>
    <cellStyle name="20% - Accent4 3 4 3 2 2 3 2" xfId="7791" xr:uid="{00000000-0005-0000-0000-0000651E0000}"/>
    <cellStyle name="20% - Accent4 3 4 3 2 2 4" xfId="7792" xr:uid="{00000000-0005-0000-0000-0000661E0000}"/>
    <cellStyle name="20% - Accent4 3 4 3 2 3" xfId="7793" xr:uid="{00000000-0005-0000-0000-0000671E0000}"/>
    <cellStyle name="20% - Accent4 3 4 3 2 3 2" xfId="7794" xr:uid="{00000000-0005-0000-0000-0000681E0000}"/>
    <cellStyle name="20% - Accent4 3 4 3 2 3 2 2" xfId="7795" xr:uid="{00000000-0005-0000-0000-0000691E0000}"/>
    <cellStyle name="20% - Accent4 3 4 3 2 3 3" xfId="7796" xr:uid="{00000000-0005-0000-0000-00006A1E0000}"/>
    <cellStyle name="20% - Accent4 3 4 3 2 4" xfId="7797" xr:uid="{00000000-0005-0000-0000-00006B1E0000}"/>
    <cellStyle name="20% - Accent4 3 4 3 2 4 2" xfId="7798" xr:uid="{00000000-0005-0000-0000-00006C1E0000}"/>
    <cellStyle name="20% - Accent4 3 4 3 2 5" xfId="7799" xr:uid="{00000000-0005-0000-0000-00006D1E0000}"/>
    <cellStyle name="20% - Accent4 3 4 3 2 5 2" xfId="7800" xr:uid="{00000000-0005-0000-0000-00006E1E0000}"/>
    <cellStyle name="20% - Accent4 3 4 3 2 6" xfId="7801" xr:uid="{00000000-0005-0000-0000-00006F1E0000}"/>
    <cellStyle name="20% - Accent4 3 4 3 3" xfId="7802" xr:uid="{00000000-0005-0000-0000-0000701E0000}"/>
    <cellStyle name="20% - Accent4 3 4 3 3 2" xfId="7803" xr:uid="{00000000-0005-0000-0000-0000711E0000}"/>
    <cellStyle name="20% - Accent4 3 4 3 3 2 2" xfId="7804" xr:uid="{00000000-0005-0000-0000-0000721E0000}"/>
    <cellStyle name="20% - Accent4 3 4 3 3 2 2 2" xfId="7805" xr:uid="{00000000-0005-0000-0000-0000731E0000}"/>
    <cellStyle name="20% - Accent4 3 4 3 3 2 2 2 2" xfId="7806" xr:uid="{00000000-0005-0000-0000-0000741E0000}"/>
    <cellStyle name="20% - Accent4 3 4 3 3 2 2 3" xfId="7807" xr:uid="{00000000-0005-0000-0000-0000751E0000}"/>
    <cellStyle name="20% - Accent4 3 4 3 3 2 3" xfId="7808" xr:uid="{00000000-0005-0000-0000-0000761E0000}"/>
    <cellStyle name="20% - Accent4 3 4 3 3 2 3 2" xfId="7809" xr:uid="{00000000-0005-0000-0000-0000771E0000}"/>
    <cellStyle name="20% - Accent4 3 4 3 3 2 4" xfId="7810" xr:uid="{00000000-0005-0000-0000-0000781E0000}"/>
    <cellStyle name="20% - Accent4 3 4 3 3 3" xfId="7811" xr:uid="{00000000-0005-0000-0000-0000791E0000}"/>
    <cellStyle name="20% - Accent4 3 4 3 3 3 2" xfId="7812" xr:uid="{00000000-0005-0000-0000-00007A1E0000}"/>
    <cellStyle name="20% - Accent4 3 4 3 3 3 2 2" xfId="7813" xr:uid="{00000000-0005-0000-0000-00007B1E0000}"/>
    <cellStyle name="20% - Accent4 3 4 3 3 3 3" xfId="7814" xr:uid="{00000000-0005-0000-0000-00007C1E0000}"/>
    <cellStyle name="20% - Accent4 3 4 3 3 4" xfId="7815" xr:uid="{00000000-0005-0000-0000-00007D1E0000}"/>
    <cellStyle name="20% - Accent4 3 4 3 3 4 2" xfId="7816" xr:uid="{00000000-0005-0000-0000-00007E1E0000}"/>
    <cellStyle name="20% - Accent4 3 4 3 3 5" xfId="7817" xr:uid="{00000000-0005-0000-0000-00007F1E0000}"/>
    <cellStyle name="20% - Accent4 3 4 3 3 5 2" xfId="7818" xr:uid="{00000000-0005-0000-0000-0000801E0000}"/>
    <cellStyle name="20% - Accent4 3 4 3 3 6" xfId="7819" xr:uid="{00000000-0005-0000-0000-0000811E0000}"/>
    <cellStyle name="20% - Accent4 3 4 3 4" xfId="7820" xr:uid="{00000000-0005-0000-0000-0000821E0000}"/>
    <cellStyle name="20% - Accent4 3 4 3 4 2" xfId="7821" xr:uid="{00000000-0005-0000-0000-0000831E0000}"/>
    <cellStyle name="20% - Accent4 3 4 3 4 2 2" xfId="7822" xr:uid="{00000000-0005-0000-0000-0000841E0000}"/>
    <cellStyle name="20% - Accent4 3 4 3 4 2 2 2" xfId="7823" xr:uid="{00000000-0005-0000-0000-0000851E0000}"/>
    <cellStyle name="20% - Accent4 3 4 3 4 2 3" xfId="7824" xr:uid="{00000000-0005-0000-0000-0000861E0000}"/>
    <cellStyle name="20% - Accent4 3 4 3 4 3" xfId="7825" xr:uid="{00000000-0005-0000-0000-0000871E0000}"/>
    <cellStyle name="20% - Accent4 3 4 3 4 3 2" xfId="7826" xr:uid="{00000000-0005-0000-0000-0000881E0000}"/>
    <cellStyle name="20% - Accent4 3 4 3 4 4" xfId="7827" xr:uid="{00000000-0005-0000-0000-0000891E0000}"/>
    <cellStyle name="20% - Accent4 3 4 3 5" xfId="7828" xr:uid="{00000000-0005-0000-0000-00008A1E0000}"/>
    <cellStyle name="20% - Accent4 3 4 3 5 2" xfId="7829" xr:uid="{00000000-0005-0000-0000-00008B1E0000}"/>
    <cellStyle name="20% - Accent4 3 4 3 5 2 2" xfId="7830" xr:uid="{00000000-0005-0000-0000-00008C1E0000}"/>
    <cellStyle name="20% - Accent4 3 4 3 5 3" xfId="7831" xr:uid="{00000000-0005-0000-0000-00008D1E0000}"/>
    <cellStyle name="20% - Accent4 3 4 3 6" xfId="7832" xr:uid="{00000000-0005-0000-0000-00008E1E0000}"/>
    <cellStyle name="20% - Accent4 3 4 3 6 2" xfId="7833" xr:uid="{00000000-0005-0000-0000-00008F1E0000}"/>
    <cellStyle name="20% - Accent4 3 4 3 7" xfId="7834" xr:uid="{00000000-0005-0000-0000-0000901E0000}"/>
    <cellStyle name="20% - Accent4 3 4 3 7 2" xfId="7835" xr:uid="{00000000-0005-0000-0000-0000911E0000}"/>
    <cellStyle name="20% - Accent4 3 4 3 8" xfId="7836" xr:uid="{00000000-0005-0000-0000-0000921E0000}"/>
    <cellStyle name="20% - Accent4 3 4 4" xfId="7837" xr:uid="{00000000-0005-0000-0000-0000931E0000}"/>
    <cellStyle name="20% - Accent4 3 4 4 2" xfId="7838" xr:uid="{00000000-0005-0000-0000-0000941E0000}"/>
    <cellStyle name="20% - Accent4 3 4 4 2 2" xfId="7839" xr:uid="{00000000-0005-0000-0000-0000951E0000}"/>
    <cellStyle name="20% - Accent4 3 4 4 2 2 2" xfId="7840" xr:uid="{00000000-0005-0000-0000-0000961E0000}"/>
    <cellStyle name="20% - Accent4 3 4 4 2 2 2 2" xfId="7841" xr:uid="{00000000-0005-0000-0000-0000971E0000}"/>
    <cellStyle name="20% - Accent4 3 4 4 2 2 3" xfId="7842" xr:uid="{00000000-0005-0000-0000-0000981E0000}"/>
    <cellStyle name="20% - Accent4 3 4 4 2 3" xfId="7843" xr:uid="{00000000-0005-0000-0000-0000991E0000}"/>
    <cellStyle name="20% - Accent4 3 4 4 2 3 2" xfId="7844" xr:uid="{00000000-0005-0000-0000-00009A1E0000}"/>
    <cellStyle name="20% - Accent4 3 4 4 2 4" xfId="7845" xr:uid="{00000000-0005-0000-0000-00009B1E0000}"/>
    <cellStyle name="20% - Accent4 3 4 4 3" xfId="7846" xr:uid="{00000000-0005-0000-0000-00009C1E0000}"/>
    <cellStyle name="20% - Accent4 3 4 4 3 2" xfId="7847" xr:uid="{00000000-0005-0000-0000-00009D1E0000}"/>
    <cellStyle name="20% - Accent4 3 4 4 3 2 2" xfId="7848" xr:uid="{00000000-0005-0000-0000-00009E1E0000}"/>
    <cellStyle name="20% - Accent4 3 4 4 3 3" xfId="7849" xr:uid="{00000000-0005-0000-0000-00009F1E0000}"/>
    <cellStyle name="20% - Accent4 3 4 4 4" xfId="7850" xr:uid="{00000000-0005-0000-0000-0000A01E0000}"/>
    <cellStyle name="20% - Accent4 3 4 4 4 2" xfId="7851" xr:uid="{00000000-0005-0000-0000-0000A11E0000}"/>
    <cellStyle name="20% - Accent4 3 4 4 5" xfId="7852" xr:uid="{00000000-0005-0000-0000-0000A21E0000}"/>
    <cellStyle name="20% - Accent4 3 4 4 5 2" xfId="7853" xr:uid="{00000000-0005-0000-0000-0000A31E0000}"/>
    <cellStyle name="20% - Accent4 3 4 4 6" xfId="7854" xr:uid="{00000000-0005-0000-0000-0000A41E0000}"/>
    <cellStyle name="20% - Accent4 3 4 5" xfId="7855" xr:uid="{00000000-0005-0000-0000-0000A51E0000}"/>
    <cellStyle name="20% - Accent4 3 4 5 2" xfId="7856" xr:uid="{00000000-0005-0000-0000-0000A61E0000}"/>
    <cellStyle name="20% - Accent4 3 4 5 2 2" xfId="7857" xr:uid="{00000000-0005-0000-0000-0000A71E0000}"/>
    <cellStyle name="20% - Accent4 3 4 5 2 2 2" xfId="7858" xr:uid="{00000000-0005-0000-0000-0000A81E0000}"/>
    <cellStyle name="20% - Accent4 3 4 5 2 2 2 2" xfId="7859" xr:uid="{00000000-0005-0000-0000-0000A91E0000}"/>
    <cellStyle name="20% - Accent4 3 4 5 2 2 3" xfId="7860" xr:uid="{00000000-0005-0000-0000-0000AA1E0000}"/>
    <cellStyle name="20% - Accent4 3 4 5 2 3" xfId="7861" xr:uid="{00000000-0005-0000-0000-0000AB1E0000}"/>
    <cellStyle name="20% - Accent4 3 4 5 2 3 2" xfId="7862" xr:uid="{00000000-0005-0000-0000-0000AC1E0000}"/>
    <cellStyle name="20% - Accent4 3 4 5 2 4" xfId="7863" xr:uid="{00000000-0005-0000-0000-0000AD1E0000}"/>
    <cellStyle name="20% - Accent4 3 4 5 3" xfId="7864" xr:uid="{00000000-0005-0000-0000-0000AE1E0000}"/>
    <cellStyle name="20% - Accent4 3 4 5 3 2" xfId="7865" xr:uid="{00000000-0005-0000-0000-0000AF1E0000}"/>
    <cellStyle name="20% - Accent4 3 4 5 3 2 2" xfId="7866" xr:uid="{00000000-0005-0000-0000-0000B01E0000}"/>
    <cellStyle name="20% - Accent4 3 4 5 3 3" xfId="7867" xr:uid="{00000000-0005-0000-0000-0000B11E0000}"/>
    <cellStyle name="20% - Accent4 3 4 5 4" xfId="7868" xr:uid="{00000000-0005-0000-0000-0000B21E0000}"/>
    <cellStyle name="20% - Accent4 3 4 5 4 2" xfId="7869" xr:uid="{00000000-0005-0000-0000-0000B31E0000}"/>
    <cellStyle name="20% - Accent4 3 4 5 5" xfId="7870" xr:uid="{00000000-0005-0000-0000-0000B41E0000}"/>
    <cellStyle name="20% - Accent4 3 4 5 5 2" xfId="7871" xr:uid="{00000000-0005-0000-0000-0000B51E0000}"/>
    <cellStyle name="20% - Accent4 3 4 5 6" xfId="7872" xr:uid="{00000000-0005-0000-0000-0000B61E0000}"/>
    <cellStyle name="20% - Accent4 3 4 6" xfId="7873" xr:uid="{00000000-0005-0000-0000-0000B71E0000}"/>
    <cellStyle name="20% - Accent4 3 4 6 2" xfId="7874" xr:uid="{00000000-0005-0000-0000-0000B81E0000}"/>
    <cellStyle name="20% - Accent4 3 4 6 2 2" xfId="7875" xr:uid="{00000000-0005-0000-0000-0000B91E0000}"/>
    <cellStyle name="20% - Accent4 3 4 6 2 2 2" xfId="7876" xr:uid="{00000000-0005-0000-0000-0000BA1E0000}"/>
    <cellStyle name="20% - Accent4 3 4 6 2 2 2 2" xfId="7877" xr:uid="{00000000-0005-0000-0000-0000BB1E0000}"/>
    <cellStyle name="20% - Accent4 3 4 6 2 2 3" xfId="7878" xr:uid="{00000000-0005-0000-0000-0000BC1E0000}"/>
    <cellStyle name="20% - Accent4 3 4 6 2 3" xfId="7879" xr:uid="{00000000-0005-0000-0000-0000BD1E0000}"/>
    <cellStyle name="20% - Accent4 3 4 6 2 3 2" xfId="7880" xr:uid="{00000000-0005-0000-0000-0000BE1E0000}"/>
    <cellStyle name="20% - Accent4 3 4 6 2 4" xfId="7881" xr:uid="{00000000-0005-0000-0000-0000BF1E0000}"/>
    <cellStyle name="20% - Accent4 3 4 6 3" xfId="7882" xr:uid="{00000000-0005-0000-0000-0000C01E0000}"/>
    <cellStyle name="20% - Accent4 3 4 6 3 2" xfId="7883" xr:uid="{00000000-0005-0000-0000-0000C11E0000}"/>
    <cellStyle name="20% - Accent4 3 4 6 3 2 2" xfId="7884" xr:uid="{00000000-0005-0000-0000-0000C21E0000}"/>
    <cellStyle name="20% - Accent4 3 4 6 3 3" xfId="7885" xr:uid="{00000000-0005-0000-0000-0000C31E0000}"/>
    <cellStyle name="20% - Accent4 3 4 6 4" xfId="7886" xr:uid="{00000000-0005-0000-0000-0000C41E0000}"/>
    <cellStyle name="20% - Accent4 3 4 6 4 2" xfId="7887" xr:uid="{00000000-0005-0000-0000-0000C51E0000}"/>
    <cellStyle name="20% - Accent4 3 4 6 5" xfId="7888" xr:uid="{00000000-0005-0000-0000-0000C61E0000}"/>
    <cellStyle name="20% - Accent4 3 4 6 5 2" xfId="7889" xr:uid="{00000000-0005-0000-0000-0000C71E0000}"/>
    <cellStyle name="20% - Accent4 3 4 6 6" xfId="7890" xr:uid="{00000000-0005-0000-0000-0000C81E0000}"/>
    <cellStyle name="20% - Accent4 3 4 7" xfId="7891" xr:uid="{00000000-0005-0000-0000-0000C91E0000}"/>
    <cellStyle name="20% - Accent4 3 4 7 2" xfId="7892" xr:uid="{00000000-0005-0000-0000-0000CA1E0000}"/>
    <cellStyle name="20% - Accent4 3 4 7 2 2" xfId="7893" xr:uid="{00000000-0005-0000-0000-0000CB1E0000}"/>
    <cellStyle name="20% - Accent4 3 4 7 2 2 2" xfId="7894" xr:uid="{00000000-0005-0000-0000-0000CC1E0000}"/>
    <cellStyle name="20% - Accent4 3 4 7 2 3" xfId="7895" xr:uid="{00000000-0005-0000-0000-0000CD1E0000}"/>
    <cellStyle name="20% - Accent4 3 4 7 3" xfId="7896" xr:uid="{00000000-0005-0000-0000-0000CE1E0000}"/>
    <cellStyle name="20% - Accent4 3 4 7 3 2" xfId="7897" xr:uid="{00000000-0005-0000-0000-0000CF1E0000}"/>
    <cellStyle name="20% - Accent4 3 4 7 4" xfId="7898" xr:uid="{00000000-0005-0000-0000-0000D01E0000}"/>
    <cellStyle name="20% - Accent4 3 4 8" xfId="7899" xr:uid="{00000000-0005-0000-0000-0000D11E0000}"/>
    <cellStyle name="20% - Accent4 3 4 8 2" xfId="7900" xr:uid="{00000000-0005-0000-0000-0000D21E0000}"/>
    <cellStyle name="20% - Accent4 3 4 8 2 2" xfId="7901" xr:uid="{00000000-0005-0000-0000-0000D31E0000}"/>
    <cellStyle name="20% - Accent4 3 4 8 3" xfId="7902" xr:uid="{00000000-0005-0000-0000-0000D41E0000}"/>
    <cellStyle name="20% - Accent4 3 4 9" xfId="7903" xr:uid="{00000000-0005-0000-0000-0000D51E0000}"/>
    <cellStyle name="20% - Accent4 3 4 9 2" xfId="7904" xr:uid="{00000000-0005-0000-0000-0000D61E0000}"/>
    <cellStyle name="20% - Accent4 3 5" xfId="7905" xr:uid="{00000000-0005-0000-0000-0000D71E0000}"/>
    <cellStyle name="20% - Accent4 3 5 10" xfId="7906" xr:uid="{00000000-0005-0000-0000-0000D81E0000}"/>
    <cellStyle name="20% - Accent4 3 5 10 2" xfId="7907" xr:uid="{00000000-0005-0000-0000-0000D91E0000}"/>
    <cellStyle name="20% - Accent4 3 5 11" xfId="7908" xr:uid="{00000000-0005-0000-0000-0000DA1E0000}"/>
    <cellStyle name="20% - Accent4 3 5 2" xfId="7909" xr:uid="{00000000-0005-0000-0000-0000DB1E0000}"/>
    <cellStyle name="20% - Accent4 3 5 2 2" xfId="7910" xr:uid="{00000000-0005-0000-0000-0000DC1E0000}"/>
    <cellStyle name="20% - Accent4 3 5 2 2 2" xfId="7911" xr:uid="{00000000-0005-0000-0000-0000DD1E0000}"/>
    <cellStyle name="20% - Accent4 3 5 2 2 2 2" xfId="7912" xr:uid="{00000000-0005-0000-0000-0000DE1E0000}"/>
    <cellStyle name="20% - Accent4 3 5 2 2 2 2 2" xfId="7913" xr:uid="{00000000-0005-0000-0000-0000DF1E0000}"/>
    <cellStyle name="20% - Accent4 3 5 2 2 2 2 2 2" xfId="7914" xr:uid="{00000000-0005-0000-0000-0000E01E0000}"/>
    <cellStyle name="20% - Accent4 3 5 2 2 2 2 3" xfId="7915" xr:uid="{00000000-0005-0000-0000-0000E11E0000}"/>
    <cellStyle name="20% - Accent4 3 5 2 2 2 3" xfId="7916" xr:uid="{00000000-0005-0000-0000-0000E21E0000}"/>
    <cellStyle name="20% - Accent4 3 5 2 2 2 3 2" xfId="7917" xr:uid="{00000000-0005-0000-0000-0000E31E0000}"/>
    <cellStyle name="20% - Accent4 3 5 2 2 2 4" xfId="7918" xr:uid="{00000000-0005-0000-0000-0000E41E0000}"/>
    <cellStyle name="20% - Accent4 3 5 2 2 3" xfId="7919" xr:uid="{00000000-0005-0000-0000-0000E51E0000}"/>
    <cellStyle name="20% - Accent4 3 5 2 2 3 2" xfId="7920" xr:uid="{00000000-0005-0000-0000-0000E61E0000}"/>
    <cellStyle name="20% - Accent4 3 5 2 2 3 2 2" xfId="7921" xr:uid="{00000000-0005-0000-0000-0000E71E0000}"/>
    <cellStyle name="20% - Accent4 3 5 2 2 3 3" xfId="7922" xr:uid="{00000000-0005-0000-0000-0000E81E0000}"/>
    <cellStyle name="20% - Accent4 3 5 2 2 4" xfId="7923" xr:uid="{00000000-0005-0000-0000-0000E91E0000}"/>
    <cellStyle name="20% - Accent4 3 5 2 2 4 2" xfId="7924" xr:uid="{00000000-0005-0000-0000-0000EA1E0000}"/>
    <cellStyle name="20% - Accent4 3 5 2 2 5" xfId="7925" xr:uid="{00000000-0005-0000-0000-0000EB1E0000}"/>
    <cellStyle name="20% - Accent4 3 5 2 2 5 2" xfId="7926" xr:uid="{00000000-0005-0000-0000-0000EC1E0000}"/>
    <cellStyle name="20% - Accent4 3 5 2 2 6" xfId="7927" xr:uid="{00000000-0005-0000-0000-0000ED1E0000}"/>
    <cellStyle name="20% - Accent4 3 5 2 3" xfId="7928" xr:uid="{00000000-0005-0000-0000-0000EE1E0000}"/>
    <cellStyle name="20% - Accent4 3 5 2 3 2" xfId="7929" xr:uid="{00000000-0005-0000-0000-0000EF1E0000}"/>
    <cellStyle name="20% - Accent4 3 5 2 3 2 2" xfId="7930" xr:uid="{00000000-0005-0000-0000-0000F01E0000}"/>
    <cellStyle name="20% - Accent4 3 5 2 3 2 2 2" xfId="7931" xr:uid="{00000000-0005-0000-0000-0000F11E0000}"/>
    <cellStyle name="20% - Accent4 3 5 2 3 2 2 2 2" xfId="7932" xr:uid="{00000000-0005-0000-0000-0000F21E0000}"/>
    <cellStyle name="20% - Accent4 3 5 2 3 2 2 3" xfId="7933" xr:uid="{00000000-0005-0000-0000-0000F31E0000}"/>
    <cellStyle name="20% - Accent4 3 5 2 3 2 3" xfId="7934" xr:uid="{00000000-0005-0000-0000-0000F41E0000}"/>
    <cellStyle name="20% - Accent4 3 5 2 3 2 3 2" xfId="7935" xr:uid="{00000000-0005-0000-0000-0000F51E0000}"/>
    <cellStyle name="20% - Accent4 3 5 2 3 2 4" xfId="7936" xr:uid="{00000000-0005-0000-0000-0000F61E0000}"/>
    <cellStyle name="20% - Accent4 3 5 2 3 3" xfId="7937" xr:uid="{00000000-0005-0000-0000-0000F71E0000}"/>
    <cellStyle name="20% - Accent4 3 5 2 3 3 2" xfId="7938" xr:uid="{00000000-0005-0000-0000-0000F81E0000}"/>
    <cellStyle name="20% - Accent4 3 5 2 3 3 2 2" xfId="7939" xr:uid="{00000000-0005-0000-0000-0000F91E0000}"/>
    <cellStyle name="20% - Accent4 3 5 2 3 3 3" xfId="7940" xr:uid="{00000000-0005-0000-0000-0000FA1E0000}"/>
    <cellStyle name="20% - Accent4 3 5 2 3 4" xfId="7941" xr:uid="{00000000-0005-0000-0000-0000FB1E0000}"/>
    <cellStyle name="20% - Accent4 3 5 2 3 4 2" xfId="7942" xr:uid="{00000000-0005-0000-0000-0000FC1E0000}"/>
    <cellStyle name="20% - Accent4 3 5 2 3 5" xfId="7943" xr:uid="{00000000-0005-0000-0000-0000FD1E0000}"/>
    <cellStyle name="20% - Accent4 3 5 2 3 5 2" xfId="7944" xr:uid="{00000000-0005-0000-0000-0000FE1E0000}"/>
    <cellStyle name="20% - Accent4 3 5 2 3 6" xfId="7945" xr:uid="{00000000-0005-0000-0000-0000FF1E0000}"/>
    <cellStyle name="20% - Accent4 3 5 2 4" xfId="7946" xr:uid="{00000000-0005-0000-0000-0000001F0000}"/>
    <cellStyle name="20% - Accent4 3 5 2 4 2" xfId="7947" xr:uid="{00000000-0005-0000-0000-0000011F0000}"/>
    <cellStyle name="20% - Accent4 3 5 2 4 2 2" xfId="7948" xr:uid="{00000000-0005-0000-0000-0000021F0000}"/>
    <cellStyle name="20% - Accent4 3 5 2 4 2 2 2" xfId="7949" xr:uid="{00000000-0005-0000-0000-0000031F0000}"/>
    <cellStyle name="20% - Accent4 3 5 2 4 2 3" xfId="7950" xr:uid="{00000000-0005-0000-0000-0000041F0000}"/>
    <cellStyle name="20% - Accent4 3 5 2 4 3" xfId="7951" xr:uid="{00000000-0005-0000-0000-0000051F0000}"/>
    <cellStyle name="20% - Accent4 3 5 2 4 3 2" xfId="7952" xr:uid="{00000000-0005-0000-0000-0000061F0000}"/>
    <cellStyle name="20% - Accent4 3 5 2 4 4" xfId="7953" xr:uid="{00000000-0005-0000-0000-0000071F0000}"/>
    <cellStyle name="20% - Accent4 3 5 2 5" xfId="7954" xr:uid="{00000000-0005-0000-0000-0000081F0000}"/>
    <cellStyle name="20% - Accent4 3 5 2 5 2" xfId="7955" xr:uid="{00000000-0005-0000-0000-0000091F0000}"/>
    <cellStyle name="20% - Accent4 3 5 2 5 2 2" xfId="7956" xr:uid="{00000000-0005-0000-0000-00000A1F0000}"/>
    <cellStyle name="20% - Accent4 3 5 2 5 3" xfId="7957" xr:uid="{00000000-0005-0000-0000-00000B1F0000}"/>
    <cellStyle name="20% - Accent4 3 5 2 6" xfId="7958" xr:uid="{00000000-0005-0000-0000-00000C1F0000}"/>
    <cellStyle name="20% - Accent4 3 5 2 6 2" xfId="7959" xr:uid="{00000000-0005-0000-0000-00000D1F0000}"/>
    <cellStyle name="20% - Accent4 3 5 2 7" xfId="7960" xr:uid="{00000000-0005-0000-0000-00000E1F0000}"/>
    <cellStyle name="20% - Accent4 3 5 2 7 2" xfId="7961" xr:uid="{00000000-0005-0000-0000-00000F1F0000}"/>
    <cellStyle name="20% - Accent4 3 5 2 8" xfId="7962" xr:uid="{00000000-0005-0000-0000-0000101F0000}"/>
    <cellStyle name="20% - Accent4 3 5 3" xfId="7963" xr:uid="{00000000-0005-0000-0000-0000111F0000}"/>
    <cellStyle name="20% - Accent4 3 5 3 2" xfId="7964" xr:uid="{00000000-0005-0000-0000-0000121F0000}"/>
    <cellStyle name="20% - Accent4 3 5 3 2 2" xfId="7965" xr:uid="{00000000-0005-0000-0000-0000131F0000}"/>
    <cellStyle name="20% - Accent4 3 5 3 2 2 2" xfId="7966" xr:uid="{00000000-0005-0000-0000-0000141F0000}"/>
    <cellStyle name="20% - Accent4 3 5 3 2 2 2 2" xfId="7967" xr:uid="{00000000-0005-0000-0000-0000151F0000}"/>
    <cellStyle name="20% - Accent4 3 5 3 2 2 2 2 2" xfId="7968" xr:uid="{00000000-0005-0000-0000-0000161F0000}"/>
    <cellStyle name="20% - Accent4 3 5 3 2 2 2 3" xfId="7969" xr:uid="{00000000-0005-0000-0000-0000171F0000}"/>
    <cellStyle name="20% - Accent4 3 5 3 2 2 3" xfId="7970" xr:uid="{00000000-0005-0000-0000-0000181F0000}"/>
    <cellStyle name="20% - Accent4 3 5 3 2 2 3 2" xfId="7971" xr:uid="{00000000-0005-0000-0000-0000191F0000}"/>
    <cellStyle name="20% - Accent4 3 5 3 2 2 4" xfId="7972" xr:uid="{00000000-0005-0000-0000-00001A1F0000}"/>
    <cellStyle name="20% - Accent4 3 5 3 2 3" xfId="7973" xr:uid="{00000000-0005-0000-0000-00001B1F0000}"/>
    <cellStyle name="20% - Accent4 3 5 3 2 3 2" xfId="7974" xr:uid="{00000000-0005-0000-0000-00001C1F0000}"/>
    <cellStyle name="20% - Accent4 3 5 3 2 3 2 2" xfId="7975" xr:uid="{00000000-0005-0000-0000-00001D1F0000}"/>
    <cellStyle name="20% - Accent4 3 5 3 2 3 3" xfId="7976" xr:uid="{00000000-0005-0000-0000-00001E1F0000}"/>
    <cellStyle name="20% - Accent4 3 5 3 2 4" xfId="7977" xr:uid="{00000000-0005-0000-0000-00001F1F0000}"/>
    <cellStyle name="20% - Accent4 3 5 3 2 4 2" xfId="7978" xr:uid="{00000000-0005-0000-0000-0000201F0000}"/>
    <cellStyle name="20% - Accent4 3 5 3 2 5" xfId="7979" xr:uid="{00000000-0005-0000-0000-0000211F0000}"/>
    <cellStyle name="20% - Accent4 3 5 3 2 5 2" xfId="7980" xr:uid="{00000000-0005-0000-0000-0000221F0000}"/>
    <cellStyle name="20% - Accent4 3 5 3 2 6" xfId="7981" xr:uid="{00000000-0005-0000-0000-0000231F0000}"/>
    <cellStyle name="20% - Accent4 3 5 3 3" xfId="7982" xr:uid="{00000000-0005-0000-0000-0000241F0000}"/>
    <cellStyle name="20% - Accent4 3 5 3 3 2" xfId="7983" xr:uid="{00000000-0005-0000-0000-0000251F0000}"/>
    <cellStyle name="20% - Accent4 3 5 3 3 2 2" xfId="7984" xr:uid="{00000000-0005-0000-0000-0000261F0000}"/>
    <cellStyle name="20% - Accent4 3 5 3 3 2 2 2" xfId="7985" xr:uid="{00000000-0005-0000-0000-0000271F0000}"/>
    <cellStyle name="20% - Accent4 3 5 3 3 2 2 2 2" xfId="7986" xr:uid="{00000000-0005-0000-0000-0000281F0000}"/>
    <cellStyle name="20% - Accent4 3 5 3 3 2 2 3" xfId="7987" xr:uid="{00000000-0005-0000-0000-0000291F0000}"/>
    <cellStyle name="20% - Accent4 3 5 3 3 2 3" xfId="7988" xr:uid="{00000000-0005-0000-0000-00002A1F0000}"/>
    <cellStyle name="20% - Accent4 3 5 3 3 2 3 2" xfId="7989" xr:uid="{00000000-0005-0000-0000-00002B1F0000}"/>
    <cellStyle name="20% - Accent4 3 5 3 3 2 4" xfId="7990" xr:uid="{00000000-0005-0000-0000-00002C1F0000}"/>
    <cellStyle name="20% - Accent4 3 5 3 3 3" xfId="7991" xr:uid="{00000000-0005-0000-0000-00002D1F0000}"/>
    <cellStyle name="20% - Accent4 3 5 3 3 3 2" xfId="7992" xr:uid="{00000000-0005-0000-0000-00002E1F0000}"/>
    <cellStyle name="20% - Accent4 3 5 3 3 3 2 2" xfId="7993" xr:uid="{00000000-0005-0000-0000-00002F1F0000}"/>
    <cellStyle name="20% - Accent4 3 5 3 3 3 3" xfId="7994" xr:uid="{00000000-0005-0000-0000-0000301F0000}"/>
    <cellStyle name="20% - Accent4 3 5 3 3 4" xfId="7995" xr:uid="{00000000-0005-0000-0000-0000311F0000}"/>
    <cellStyle name="20% - Accent4 3 5 3 3 4 2" xfId="7996" xr:uid="{00000000-0005-0000-0000-0000321F0000}"/>
    <cellStyle name="20% - Accent4 3 5 3 3 5" xfId="7997" xr:uid="{00000000-0005-0000-0000-0000331F0000}"/>
    <cellStyle name="20% - Accent4 3 5 3 3 5 2" xfId="7998" xr:uid="{00000000-0005-0000-0000-0000341F0000}"/>
    <cellStyle name="20% - Accent4 3 5 3 3 6" xfId="7999" xr:uid="{00000000-0005-0000-0000-0000351F0000}"/>
    <cellStyle name="20% - Accent4 3 5 3 4" xfId="8000" xr:uid="{00000000-0005-0000-0000-0000361F0000}"/>
    <cellStyle name="20% - Accent4 3 5 3 4 2" xfId="8001" xr:uid="{00000000-0005-0000-0000-0000371F0000}"/>
    <cellStyle name="20% - Accent4 3 5 3 4 2 2" xfId="8002" xr:uid="{00000000-0005-0000-0000-0000381F0000}"/>
    <cellStyle name="20% - Accent4 3 5 3 4 2 2 2" xfId="8003" xr:uid="{00000000-0005-0000-0000-0000391F0000}"/>
    <cellStyle name="20% - Accent4 3 5 3 4 2 3" xfId="8004" xr:uid="{00000000-0005-0000-0000-00003A1F0000}"/>
    <cellStyle name="20% - Accent4 3 5 3 4 3" xfId="8005" xr:uid="{00000000-0005-0000-0000-00003B1F0000}"/>
    <cellStyle name="20% - Accent4 3 5 3 4 3 2" xfId="8006" xr:uid="{00000000-0005-0000-0000-00003C1F0000}"/>
    <cellStyle name="20% - Accent4 3 5 3 4 4" xfId="8007" xr:uid="{00000000-0005-0000-0000-00003D1F0000}"/>
    <cellStyle name="20% - Accent4 3 5 3 5" xfId="8008" xr:uid="{00000000-0005-0000-0000-00003E1F0000}"/>
    <cellStyle name="20% - Accent4 3 5 3 5 2" xfId="8009" xr:uid="{00000000-0005-0000-0000-00003F1F0000}"/>
    <cellStyle name="20% - Accent4 3 5 3 5 2 2" xfId="8010" xr:uid="{00000000-0005-0000-0000-0000401F0000}"/>
    <cellStyle name="20% - Accent4 3 5 3 5 3" xfId="8011" xr:uid="{00000000-0005-0000-0000-0000411F0000}"/>
    <cellStyle name="20% - Accent4 3 5 3 6" xfId="8012" xr:uid="{00000000-0005-0000-0000-0000421F0000}"/>
    <cellStyle name="20% - Accent4 3 5 3 6 2" xfId="8013" xr:uid="{00000000-0005-0000-0000-0000431F0000}"/>
    <cellStyle name="20% - Accent4 3 5 3 7" xfId="8014" xr:uid="{00000000-0005-0000-0000-0000441F0000}"/>
    <cellStyle name="20% - Accent4 3 5 3 7 2" xfId="8015" xr:uid="{00000000-0005-0000-0000-0000451F0000}"/>
    <cellStyle name="20% - Accent4 3 5 3 8" xfId="8016" xr:uid="{00000000-0005-0000-0000-0000461F0000}"/>
    <cellStyle name="20% - Accent4 3 5 4" xfId="8017" xr:uid="{00000000-0005-0000-0000-0000471F0000}"/>
    <cellStyle name="20% - Accent4 3 5 4 2" xfId="8018" xr:uid="{00000000-0005-0000-0000-0000481F0000}"/>
    <cellStyle name="20% - Accent4 3 5 4 2 2" xfId="8019" xr:uid="{00000000-0005-0000-0000-0000491F0000}"/>
    <cellStyle name="20% - Accent4 3 5 4 2 2 2" xfId="8020" xr:uid="{00000000-0005-0000-0000-00004A1F0000}"/>
    <cellStyle name="20% - Accent4 3 5 4 2 2 2 2" xfId="8021" xr:uid="{00000000-0005-0000-0000-00004B1F0000}"/>
    <cellStyle name="20% - Accent4 3 5 4 2 2 3" xfId="8022" xr:uid="{00000000-0005-0000-0000-00004C1F0000}"/>
    <cellStyle name="20% - Accent4 3 5 4 2 3" xfId="8023" xr:uid="{00000000-0005-0000-0000-00004D1F0000}"/>
    <cellStyle name="20% - Accent4 3 5 4 2 3 2" xfId="8024" xr:uid="{00000000-0005-0000-0000-00004E1F0000}"/>
    <cellStyle name="20% - Accent4 3 5 4 2 4" xfId="8025" xr:uid="{00000000-0005-0000-0000-00004F1F0000}"/>
    <cellStyle name="20% - Accent4 3 5 4 3" xfId="8026" xr:uid="{00000000-0005-0000-0000-0000501F0000}"/>
    <cellStyle name="20% - Accent4 3 5 4 3 2" xfId="8027" xr:uid="{00000000-0005-0000-0000-0000511F0000}"/>
    <cellStyle name="20% - Accent4 3 5 4 3 2 2" xfId="8028" xr:uid="{00000000-0005-0000-0000-0000521F0000}"/>
    <cellStyle name="20% - Accent4 3 5 4 3 3" xfId="8029" xr:uid="{00000000-0005-0000-0000-0000531F0000}"/>
    <cellStyle name="20% - Accent4 3 5 4 4" xfId="8030" xr:uid="{00000000-0005-0000-0000-0000541F0000}"/>
    <cellStyle name="20% - Accent4 3 5 4 4 2" xfId="8031" xr:uid="{00000000-0005-0000-0000-0000551F0000}"/>
    <cellStyle name="20% - Accent4 3 5 4 5" xfId="8032" xr:uid="{00000000-0005-0000-0000-0000561F0000}"/>
    <cellStyle name="20% - Accent4 3 5 4 5 2" xfId="8033" xr:uid="{00000000-0005-0000-0000-0000571F0000}"/>
    <cellStyle name="20% - Accent4 3 5 4 6" xfId="8034" xr:uid="{00000000-0005-0000-0000-0000581F0000}"/>
    <cellStyle name="20% - Accent4 3 5 5" xfId="8035" xr:uid="{00000000-0005-0000-0000-0000591F0000}"/>
    <cellStyle name="20% - Accent4 3 5 5 2" xfId="8036" xr:uid="{00000000-0005-0000-0000-00005A1F0000}"/>
    <cellStyle name="20% - Accent4 3 5 5 2 2" xfId="8037" xr:uid="{00000000-0005-0000-0000-00005B1F0000}"/>
    <cellStyle name="20% - Accent4 3 5 5 2 2 2" xfId="8038" xr:uid="{00000000-0005-0000-0000-00005C1F0000}"/>
    <cellStyle name="20% - Accent4 3 5 5 2 2 2 2" xfId="8039" xr:uid="{00000000-0005-0000-0000-00005D1F0000}"/>
    <cellStyle name="20% - Accent4 3 5 5 2 2 3" xfId="8040" xr:uid="{00000000-0005-0000-0000-00005E1F0000}"/>
    <cellStyle name="20% - Accent4 3 5 5 2 3" xfId="8041" xr:uid="{00000000-0005-0000-0000-00005F1F0000}"/>
    <cellStyle name="20% - Accent4 3 5 5 2 3 2" xfId="8042" xr:uid="{00000000-0005-0000-0000-0000601F0000}"/>
    <cellStyle name="20% - Accent4 3 5 5 2 4" xfId="8043" xr:uid="{00000000-0005-0000-0000-0000611F0000}"/>
    <cellStyle name="20% - Accent4 3 5 5 3" xfId="8044" xr:uid="{00000000-0005-0000-0000-0000621F0000}"/>
    <cellStyle name="20% - Accent4 3 5 5 3 2" xfId="8045" xr:uid="{00000000-0005-0000-0000-0000631F0000}"/>
    <cellStyle name="20% - Accent4 3 5 5 3 2 2" xfId="8046" xr:uid="{00000000-0005-0000-0000-0000641F0000}"/>
    <cellStyle name="20% - Accent4 3 5 5 3 3" xfId="8047" xr:uid="{00000000-0005-0000-0000-0000651F0000}"/>
    <cellStyle name="20% - Accent4 3 5 5 4" xfId="8048" xr:uid="{00000000-0005-0000-0000-0000661F0000}"/>
    <cellStyle name="20% - Accent4 3 5 5 4 2" xfId="8049" xr:uid="{00000000-0005-0000-0000-0000671F0000}"/>
    <cellStyle name="20% - Accent4 3 5 5 5" xfId="8050" xr:uid="{00000000-0005-0000-0000-0000681F0000}"/>
    <cellStyle name="20% - Accent4 3 5 5 5 2" xfId="8051" xr:uid="{00000000-0005-0000-0000-0000691F0000}"/>
    <cellStyle name="20% - Accent4 3 5 5 6" xfId="8052" xr:uid="{00000000-0005-0000-0000-00006A1F0000}"/>
    <cellStyle name="20% - Accent4 3 5 6" xfId="8053" xr:uid="{00000000-0005-0000-0000-00006B1F0000}"/>
    <cellStyle name="20% - Accent4 3 5 6 2" xfId="8054" xr:uid="{00000000-0005-0000-0000-00006C1F0000}"/>
    <cellStyle name="20% - Accent4 3 5 6 2 2" xfId="8055" xr:uid="{00000000-0005-0000-0000-00006D1F0000}"/>
    <cellStyle name="20% - Accent4 3 5 6 2 2 2" xfId="8056" xr:uid="{00000000-0005-0000-0000-00006E1F0000}"/>
    <cellStyle name="20% - Accent4 3 5 6 2 2 2 2" xfId="8057" xr:uid="{00000000-0005-0000-0000-00006F1F0000}"/>
    <cellStyle name="20% - Accent4 3 5 6 2 2 3" xfId="8058" xr:uid="{00000000-0005-0000-0000-0000701F0000}"/>
    <cellStyle name="20% - Accent4 3 5 6 2 3" xfId="8059" xr:uid="{00000000-0005-0000-0000-0000711F0000}"/>
    <cellStyle name="20% - Accent4 3 5 6 2 3 2" xfId="8060" xr:uid="{00000000-0005-0000-0000-0000721F0000}"/>
    <cellStyle name="20% - Accent4 3 5 6 2 4" xfId="8061" xr:uid="{00000000-0005-0000-0000-0000731F0000}"/>
    <cellStyle name="20% - Accent4 3 5 6 3" xfId="8062" xr:uid="{00000000-0005-0000-0000-0000741F0000}"/>
    <cellStyle name="20% - Accent4 3 5 6 3 2" xfId="8063" xr:uid="{00000000-0005-0000-0000-0000751F0000}"/>
    <cellStyle name="20% - Accent4 3 5 6 3 2 2" xfId="8064" xr:uid="{00000000-0005-0000-0000-0000761F0000}"/>
    <cellStyle name="20% - Accent4 3 5 6 3 3" xfId="8065" xr:uid="{00000000-0005-0000-0000-0000771F0000}"/>
    <cellStyle name="20% - Accent4 3 5 6 4" xfId="8066" xr:uid="{00000000-0005-0000-0000-0000781F0000}"/>
    <cellStyle name="20% - Accent4 3 5 6 4 2" xfId="8067" xr:uid="{00000000-0005-0000-0000-0000791F0000}"/>
    <cellStyle name="20% - Accent4 3 5 6 5" xfId="8068" xr:uid="{00000000-0005-0000-0000-00007A1F0000}"/>
    <cellStyle name="20% - Accent4 3 5 6 5 2" xfId="8069" xr:uid="{00000000-0005-0000-0000-00007B1F0000}"/>
    <cellStyle name="20% - Accent4 3 5 6 6" xfId="8070" xr:uid="{00000000-0005-0000-0000-00007C1F0000}"/>
    <cellStyle name="20% - Accent4 3 5 7" xfId="8071" xr:uid="{00000000-0005-0000-0000-00007D1F0000}"/>
    <cellStyle name="20% - Accent4 3 5 7 2" xfId="8072" xr:uid="{00000000-0005-0000-0000-00007E1F0000}"/>
    <cellStyle name="20% - Accent4 3 5 7 2 2" xfId="8073" xr:uid="{00000000-0005-0000-0000-00007F1F0000}"/>
    <cellStyle name="20% - Accent4 3 5 7 2 2 2" xfId="8074" xr:uid="{00000000-0005-0000-0000-0000801F0000}"/>
    <cellStyle name="20% - Accent4 3 5 7 2 3" xfId="8075" xr:uid="{00000000-0005-0000-0000-0000811F0000}"/>
    <cellStyle name="20% - Accent4 3 5 7 3" xfId="8076" xr:uid="{00000000-0005-0000-0000-0000821F0000}"/>
    <cellStyle name="20% - Accent4 3 5 7 3 2" xfId="8077" xr:uid="{00000000-0005-0000-0000-0000831F0000}"/>
    <cellStyle name="20% - Accent4 3 5 7 4" xfId="8078" xr:uid="{00000000-0005-0000-0000-0000841F0000}"/>
    <cellStyle name="20% - Accent4 3 5 8" xfId="8079" xr:uid="{00000000-0005-0000-0000-0000851F0000}"/>
    <cellStyle name="20% - Accent4 3 5 8 2" xfId="8080" xr:uid="{00000000-0005-0000-0000-0000861F0000}"/>
    <cellStyle name="20% - Accent4 3 5 8 2 2" xfId="8081" xr:uid="{00000000-0005-0000-0000-0000871F0000}"/>
    <cellStyle name="20% - Accent4 3 5 8 3" xfId="8082" xr:uid="{00000000-0005-0000-0000-0000881F0000}"/>
    <cellStyle name="20% - Accent4 3 5 9" xfId="8083" xr:uid="{00000000-0005-0000-0000-0000891F0000}"/>
    <cellStyle name="20% - Accent4 3 5 9 2" xfId="8084" xr:uid="{00000000-0005-0000-0000-00008A1F0000}"/>
    <cellStyle name="20% - Accent4 3 6" xfId="8085" xr:uid="{00000000-0005-0000-0000-00008B1F0000}"/>
    <cellStyle name="20% - Accent4 3 6 2" xfId="8086" xr:uid="{00000000-0005-0000-0000-00008C1F0000}"/>
    <cellStyle name="20% - Accent4 3 6 2 2" xfId="8087" xr:uid="{00000000-0005-0000-0000-00008D1F0000}"/>
    <cellStyle name="20% - Accent4 3 6 2 2 2" xfId="8088" xr:uid="{00000000-0005-0000-0000-00008E1F0000}"/>
    <cellStyle name="20% - Accent4 3 6 2 2 2 2" xfId="8089" xr:uid="{00000000-0005-0000-0000-00008F1F0000}"/>
    <cellStyle name="20% - Accent4 3 6 2 2 2 2 2" xfId="8090" xr:uid="{00000000-0005-0000-0000-0000901F0000}"/>
    <cellStyle name="20% - Accent4 3 6 2 2 2 3" xfId="8091" xr:uid="{00000000-0005-0000-0000-0000911F0000}"/>
    <cellStyle name="20% - Accent4 3 6 2 2 3" xfId="8092" xr:uid="{00000000-0005-0000-0000-0000921F0000}"/>
    <cellStyle name="20% - Accent4 3 6 2 2 3 2" xfId="8093" xr:uid="{00000000-0005-0000-0000-0000931F0000}"/>
    <cellStyle name="20% - Accent4 3 6 2 2 4" xfId="8094" xr:uid="{00000000-0005-0000-0000-0000941F0000}"/>
    <cellStyle name="20% - Accent4 3 6 2 3" xfId="8095" xr:uid="{00000000-0005-0000-0000-0000951F0000}"/>
    <cellStyle name="20% - Accent4 3 6 2 3 2" xfId="8096" xr:uid="{00000000-0005-0000-0000-0000961F0000}"/>
    <cellStyle name="20% - Accent4 3 6 2 3 2 2" xfId="8097" xr:uid="{00000000-0005-0000-0000-0000971F0000}"/>
    <cellStyle name="20% - Accent4 3 6 2 3 3" xfId="8098" xr:uid="{00000000-0005-0000-0000-0000981F0000}"/>
    <cellStyle name="20% - Accent4 3 6 2 4" xfId="8099" xr:uid="{00000000-0005-0000-0000-0000991F0000}"/>
    <cellStyle name="20% - Accent4 3 6 2 4 2" xfId="8100" xr:uid="{00000000-0005-0000-0000-00009A1F0000}"/>
    <cellStyle name="20% - Accent4 3 6 2 5" xfId="8101" xr:uid="{00000000-0005-0000-0000-00009B1F0000}"/>
    <cellStyle name="20% - Accent4 3 6 2 5 2" xfId="8102" xr:uid="{00000000-0005-0000-0000-00009C1F0000}"/>
    <cellStyle name="20% - Accent4 3 6 2 6" xfId="8103" xr:uid="{00000000-0005-0000-0000-00009D1F0000}"/>
    <cellStyle name="20% - Accent4 3 6 3" xfId="8104" xr:uid="{00000000-0005-0000-0000-00009E1F0000}"/>
    <cellStyle name="20% - Accent4 3 6 3 2" xfId="8105" xr:uid="{00000000-0005-0000-0000-00009F1F0000}"/>
    <cellStyle name="20% - Accent4 3 6 3 2 2" xfId="8106" xr:uid="{00000000-0005-0000-0000-0000A01F0000}"/>
    <cellStyle name="20% - Accent4 3 6 3 2 2 2" xfId="8107" xr:uid="{00000000-0005-0000-0000-0000A11F0000}"/>
    <cellStyle name="20% - Accent4 3 6 3 2 2 2 2" xfId="8108" xr:uid="{00000000-0005-0000-0000-0000A21F0000}"/>
    <cellStyle name="20% - Accent4 3 6 3 2 2 3" xfId="8109" xr:uid="{00000000-0005-0000-0000-0000A31F0000}"/>
    <cellStyle name="20% - Accent4 3 6 3 2 3" xfId="8110" xr:uid="{00000000-0005-0000-0000-0000A41F0000}"/>
    <cellStyle name="20% - Accent4 3 6 3 2 3 2" xfId="8111" xr:uid="{00000000-0005-0000-0000-0000A51F0000}"/>
    <cellStyle name="20% - Accent4 3 6 3 2 4" xfId="8112" xr:uid="{00000000-0005-0000-0000-0000A61F0000}"/>
    <cellStyle name="20% - Accent4 3 6 3 3" xfId="8113" xr:uid="{00000000-0005-0000-0000-0000A71F0000}"/>
    <cellStyle name="20% - Accent4 3 6 3 3 2" xfId="8114" xr:uid="{00000000-0005-0000-0000-0000A81F0000}"/>
    <cellStyle name="20% - Accent4 3 6 3 3 2 2" xfId="8115" xr:uid="{00000000-0005-0000-0000-0000A91F0000}"/>
    <cellStyle name="20% - Accent4 3 6 3 3 3" xfId="8116" xr:uid="{00000000-0005-0000-0000-0000AA1F0000}"/>
    <cellStyle name="20% - Accent4 3 6 3 4" xfId="8117" xr:uid="{00000000-0005-0000-0000-0000AB1F0000}"/>
    <cellStyle name="20% - Accent4 3 6 3 4 2" xfId="8118" xr:uid="{00000000-0005-0000-0000-0000AC1F0000}"/>
    <cellStyle name="20% - Accent4 3 6 3 5" xfId="8119" xr:uid="{00000000-0005-0000-0000-0000AD1F0000}"/>
    <cellStyle name="20% - Accent4 3 6 3 5 2" xfId="8120" xr:uid="{00000000-0005-0000-0000-0000AE1F0000}"/>
    <cellStyle name="20% - Accent4 3 6 3 6" xfId="8121" xr:uid="{00000000-0005-0000-0000-0000AF1F0000}"/>
    <cellStyle name="20% - Accent4 3 6 4" xfId="8122" xr:uid="{00000000-0005-0000-0000-0000B01F0000}"/>
    <cellStyle name="20% - Accent4 3 6 4 2" xfId="8123" xr:uid="{00000000-0005-0000-0000-0000B11F0000}"/>
    <cellStyle name="20% - Accent4 3 6 4 2 2" xfId="8124" xr:uid="{00000000-0005-0000-0000-0000B21F0000}"/>
    <cellStyle name="20% - Accent4 3 6 4 2 2 2" xfId="8125" xr:uid="{00000000-0005-0000-0000-0000B31F0000}"/>
    <cellStyle name="20% - Accent4 3 6 4 2 3" xfId="8126" xr:uid="{00000000-0005-0000-0000-0000B41F0000}"/>
    <cellStyle name="20% - Accent4 3 6 4 3" xfId="8127" xr:uid="{00000000-0005-0000-0000-0000B51F0000}"/>
    <cellStyle name="20% - Accent4 3 6 4 3 2" xfId="8128" xr:uid="{00000000-0005-0000-0000-0000B61F0000}"/>
    <cellStyle name="20% - Accent4 3 6 4 4" xfId="8129" xr:uid="{00000000-0005-0000-0000-0000B71F0000}"/>
    <cellStyle name="20% - Accent4 3 6 5" xfId="8130" xr:uid="{00000000-0005-0000-0000-0000B81F0000}"/>
    <cellStyle name="20% - Accent4 3 6 5 2" xfId="8131" xr:uid="{00000000-0005-0000-0000-0000B91F0000}"/>
    <cellStyle name="20% - Accent4 3 6 5 2 2" xfId="8132" xr:uid="{00000000-0005-0000-0000-0000BA1F0000}"/>
    <cellStyle name="20% - Accent4 3 6 5 3" xfId="8133" xr:uid="{00000000-0005-0000-0000-0000BB1F0000}"/>
    <cellStyle name="20% - Accent4 3 6 6" xfId="8134" xr:uid="{00000000-0005-0000-0000-0000BC1F0000}"/>
    <cellStyle name="20% - Accent4 3 6 6 2" xfId="8135" xr:uid="{00000000-0005-0000-0000-0000BD1F0000}"/>
    <cellStyle name="20% - Accent4 3 6 7" xfId="8136" xr:uid="{00000000-0005-0000-0000-0000BE1F0000}"/>
    <cellStyle name="20% - Accent4 3 6 7 2" xfId="8137" xr:uid="{00000000-0005-0000-0000-0000BF1F0000}"/>
    <cellStyle name="20% - Accent4 3 6 8" xfId="8138" xr:uid="{00000000-0005-0000-0000-0000C01F0000}"/>
    <cellStyle name="20% - Accent4 3 7" xfId="8139" xr:uid="{00000000-0005-0000-0000-0000C11F0000}"/>
    <cellStyle name="20% - Accent4 3 7 2" xfId="8140" xr:uid="{00000000-0005-0000-0000-0000C21F0000}"/>
    <cellStyle name="20% - Accent4 3 7 2 2" xfId="8141" xr:uid="{00000000-0005-0000-0000-0000C31F0000}"/>
    <cellStyle name="20% - Accent4 3 7 2 2 2" xfId="8142" xr:uid="{00000000-0005-0000-0000-0000C41F0000}"/>
    <cellStyle name="20% - Accent4 3 7 2 2 2 2" xfId="8143" xr:uid="{00000000-0005-0000-0000-0000C51F0000}"/>
    <cellStyle name="20% - Accent4 3 7 2 2 2 2 2" xfId="8144" xr:uid="{00000000-0005-0000-0000-0000C61F0000}"/>
    <cellStyle name="20% - Accent4 3 7 2 2 2 3" xfId="8145" xr:uid="{00000000-0005-0000-0000-0000C71F0000}"/>
    <cellStyle name="20% - Accent4 3 7 2 2 3" xfId="8146" xr:uid="{00000000-0005-0000-0000-0000C81F0000}"/>
    <cellStyle name="20% - Accent4 3 7 2 2 3 2" xfId="8147" xr:uid="{00000000-0005-0000-0000-0000C91F0000}"/>
    <cellStyle name="20% - Accent4 3 7 2 2 4" xfId="8148" xr:uid="{00000000-0005-0000-0000-0000CA1F0000}"/>
    <cellStyle name="20% - Accent4 3 7 2 3" xfId="8149" xr:uid="{00000000-0005-0000-0000-0000CB1F0000}"/>
    <cellStyle name="20% - Accent4 3 7 2 3 2" xfId="8150" xr:uid="{00000000-0005-0000-0000-0000CC1F0000}"/>
    <cellStyle name="20% - Accent4 3 7 2 3 2 2" xfId="8151" xr:uid="{00000000-0005-0000-0000-0000CD1F0000}"/>
    <cellStyle name="20% - Accent4 3 7 2 3 3" xfId="8152" xr:uid="{00000000-0005-0000-0000-0000CE1F0000}"/>
    <cellStyle name="20% - Accent4 3 7 2 4" xfId="8153" xr:uid="{00000000-0005-0000-0000-0000CF1F0000}"/>
    <cellStyle name="20% - Accent4 3 7 2 4 2" xfId="8154" xr:uid="{00000000-0005-0000-0000-0000D01F0000}"/>
    <cellStyle name="20% - Accent4 3 7 2 5" xfId="8155" xr:uid="{00000000-0005-0000-0000-0000D11F0000}"/>
    <cellStyle name="20% - Accent4 3 7 2 5 2" xfId="8156" xr:uid="{00000000-0005-0000-0000-0000D21F0000}"/>
    <cellStyle name="20% - Accent4 3 7 2 6" xfId="8157" xr:uid="{00000000-0005-0000-0000-0000D31F0000}"/>
    <cellStyle name="20% - Accent4 3 7 3" xfId="8158" xr:uid="{00000000-0005-0000-0000-0000D41F0000}"/>
    <cellStyle name="20% - Accent4 3 7 3 2" xfId="8159" xr:uid="{00000000-0005-0000-0000-0000D51F0000}"/>
    <cellStyle name="20% - Accent4 3 7 3 2 2" xfId="8160" xr:uid="{00000000-0005-0000-0000-0000D61F0000}"/>
    <cellStyle name="20% - Accent4 3 7 3 2 2 2" xfId="8161" xr:uid="{00000000-0005-0000-0000-0000D71F0000}"/>
    <cellStyle name="20% - Accent4 3 7 3 2 2 2 2" xfId="8162" xr:uid="{00000000-0005-0000-0000-0000D81F0000}"/>
    <cellStyle name="20% - Accent4 3 7 3 2 2 3" xfId="8163" xr:uid="{00000000-0005-0000-0000-0000D91F0000}"/>
    <cellStyle name="20% - Accent4 3 7 3 2 3" xfId="8164" xr:uid="{00000000-0005-0000-0000-0000DA1F0000}"/>
    <cellStyle name="20% - Accent4 3 7 3 2 3 2" xfId="8165" xr:uid="{00000000-0005-0000-0000-0000DB1F0000}"/>
    <cellStyle name="20% - Accent4 3 7 3 2 4" xfId="8166" xr:uid="{00000000-0005-0000-0000-0000DC1F0000}"/>
    <cellStyle name="20% - Accent4 3 7 3 3" xfId="8167" xr:uid="{00000000-0005-0000-0000-0000DD1F0000}"/>
    <cellStyle name="20% - Accent4 3 7 3 3 2" xfId="8168" xr:uid="{00000000-0005-0000-0000-0000DE1F0000}"/>
    <cellStyle name="20% - Accent4 3 7 3 3 2 2" xfId="8169" xr:uid="{00000000-0005-0000-0000-0000DF1F0000}"/>
    <cellStyle name="20% - Accent4 3 7 3 3 3" xfId="8170" xr:uid="{00000000-0005-0000-0000-0000E01F0000}"/>
    <cellStyle name="20% - Accent4 3 7 3 4" xfId="8171" xr:uid="{00000000-0005-0000-0000-0000E11F0000}"/>
    <cellStyle name="20% - Accent4 3 7 3 4 2" xfId="8172" xr:uid="{00000000-0005-0000-0000-0000E21F0000}"/>
    <cellStyle name="20% - Accent4 3 7 3 5" xfId="8173" xr:uid="{00000000-0005-0000-0000-0000E31F0000}"/>
    <cellStyle name="20% - Accent4 3 7 3 5 2" xfId="8174" xr:uid="{00000000-0005-0000-0000-0000E41F0000}"/>
    <cellStyle name="20% - Accent4 3 7 3 6" xfId="8175" xr:uid="{00000000-0005-0000-0000-0000E51F0000}"/>
    <cellStyle name="20% - Accent4 3 7 4" xfId="8176" xr:uid="{00000000-0005-0000-0000-0000E61F0000}"/>
    <cellStyle name="20% - Accent4 3 7 4 2" xfId="8177" xr:uid="{00000000-0005-0000-0000-0000E71F0000}"/>
    <cellStyle name="20% - Accent4 3 7 4 2 2" xfId="8178" xr:uid="{00000000-0005-0000-0000-0000E81F0000}"/>
    <cellStyle name="20% - Accent4 3 7 4 2 2 2" xfId="8179" xr:uid="{00000000-0005-0000-0000-0000E91F0000}"/>
    <cellStyle name="20% - Accent4 3 7 4 2 3" xfId="8180" xr:uid="{00000000-0005-0000-0000-0000EA1F0000}"/>
    <cellStyle name="20% - Accent4 3 7 4 3" xfId="8181" xr:uid="{00000000-0005-0000-0000-0000EB1F0000}"/>
    <cellStyle name="20% - Accent4 3 7 4 3 2" xfId="8182" xr:uid="{00000000-0005-0000-0000-0000EC1F0000}"/>
    <cellStyle name="20% - Accent4 3 7 4 4" xfId="8183" xr:uid="{00000000-0005-0000-0000-0000ED1F0000}"/>
    <cellStyle name="20% - Accent4 3 7 5" xfId="8184" xr:uid="{00000000-0005-0000-0000-0000EE1F0000}"/>
    <cellStyle name="20% - Accent4 3 7 5 2" xfId="8185" xr:uid="{00000000-0005-0000-0000-0000EF1F0000}"/>
    <cellStyle name="20% - Accent4 3 7 5 2 2" xfId="8186" xr:uid="{00000000-0005-0000-0000-0000F01F0000}"/>
    <cellStyle name="20% - Accent4 3 7 5 3" xfId="8187" xr:uid="{00000000-0005-0000-0000-0000F11F0000}"/>
    <cellStyle name="20% - Accent4 3 7 6" xfId="8188" xr:uid="{00000000-0005-0000-0000-0000F21F0000}"/>
    <cellStyle name="20% - Accent4 3 7 6 2" xfId="8189" xr:uid="{00000000-0005-0000-0000-0000F31F0000}"/>
    <cellStyle name="20% - Accent4 3 7 7" xfId="8190" xr:uid="{00000000-0005-0000-0000-0000F41F0000}"/>
    <cellStyle name="20% - Accent4 3 7 7 2" xfId="8191" xr:uid="{00000000-0005-0000-0000-0000F51F0000}"/>
    <cellStyle name="20% - Accent4 3 7 8" xfId="8192" xr:uid="{00000000-0005-0000-0000-0000F61F0000}"/>
    <cellStyle name="20% - Accent4 3 8" xfId="8193" xr:uid="{00000000-0005-0000-0000-0000F71F0000}"/>
    <cellStyle name="20% - Accent4 3 8 2" xfId="8194" xr:uid="{00000000-0005-0000-0000-0000F81F0000}"/>
    <cellStyle name="20% - Accent4 3 8 2 2" xfId="8195" xr:uid="{00000000-0005-0000-0000-0000F91F0000}"/>
    <cellStyle name="20% - Accent4 3 8 2 2 2" xfId="8196" xr:uid="{00000000-0005-0000-0000-0000FA1F0000}"/>
    <cellStyle name="20% - Accent4 3 8 2 2 2 2" xfId="8197" xr:uid="{00000000-0005-0000-0000-0000FB1F0000}"/>
    <cellStyle name="20% - Accent4 3 8 2 2 3" xfId="8198" xr:uid="{00000000-0005-0000-0000-0000FC1F0000}"/>
    <cellStyle name="20% - Accent4 3 8 2 3" xfId="8199" xr:uid="{00000000-0005-0000-0000-0000FD1F0000}"/>
    <cellStyle name="20% - Accent4 3 8 2 3 2" xfId="8200" xr:uid="{00000000-0005-0000-0000-0000FE1F0000}"/>
    <cellStyle name="20% - Accent4 3 8 2 4" xfId="8201" xr:uid="{00000000-0005-0000-0000-0000FF1F0000}"/>
    <cellStyle name="20% - Accent4 3 8 3" xfId="8202" xr:uid="{00000000-0005-0000-0000-000000200000}"/>
    <cellStyle name="20% - Accent4 3 8 3 2" xfId="8203" xr:uid="{00000000-0005-0000-0000-000001200000}"/>
    <cellStyle name="20% - Accent4 3 8 3 2 2" xfId="8204" xr:uid="{00000000-0005-0000-0000-000002200000}"/>
    <cellStyle name="20% - Accent4 3 8 3 3" xfId="8205" xr:uid="{00000000-0005-0000-0000-000003200000}"/>
    <cellStyle name="20% - Accent4 3 8 4" xfId="8206" xr:uid="{00000000-0005-0000-0000-000004200000}"/>
    <cellStyle name="20% - Accent4 3 8 4 2" xfId="8207" xr:uid="{00000000-0005-0000-0000-000005200000}"/>
    <cellStyle name="20% - Accent4 3 8 5" xfId="8208" xr:uid="{00000000-0005-0000-0000-000006200000}"/>
    <cellStyle name="20% - Accent4 3 8 5 2" xfId="8209" xr:uid="{00000000-0005-0000-0000-000007200000}"/>
    <cellStyle name="20% - Accent4 3 8 6" xfId="8210" xr:uid="{00000000-0005-0000-0000-000008200000}"/>
    <cellStyle name="20% - Accent4 3 9" xfId="8211" xr:uid="{00000000-0005-0000-0000-000009200000}"/>
    <cellStyle name="20% - Accent4 3 9 2" xfId="8212" xr:uid="{00000000-0005-0000-0000-00000A200000}"/>
    <cellStyle name="20% - Accent4 3 9 2 2" xfId="8213" xr:uid="{00000000-0005-0000-0000-00000B200000}"/>
    <cellStyle name="20% - Accent4 3 9 2 2 2" xfId="8214" xr:uid="{00000000-0005-0000-0000-00000C200000}"/>
    <cellStyle name="20% - Accent4 3 9 2 2 2 2" xfId="8215" xr:uid="{00000000-0005-0000-0000-00000D200000}"/>
    <cellStyle name="20% - Accent4 3 9 2 2 3" xfId="8216" xr:uid="{00000000-0005-0000-0000-00000E200000}"/>
    <cellStyle name="20% - Accent4 3 9 2 3" xfId="8217" xr:uid="{00000000-0005-0000-0000-00000F200000}"/>
    <cellStyle name="20% - Accent4 3 9 2 3 2" xfId="8218" xr:uid="{00000000-0005-0000-0000-000010200000}"/>
    <cellStyle name="20% - Accent4 3 9 2 4" xfId="8219" xr:uid="{00000000-0005-0000-0000-000011200000}"/>
    <cellStyle name="20% - Accent4 3 9 3" xfId="8220" xr:uid="{00000000-0005-0000-0000-000012200000}"/>
    <cellStyle name="20% - Accent4 3 9 3 2" xfId="8221" xr:uid="{00000000-0005-0000-0000-000013200000}"/>
    <cellStyle name="20% - Accent4 3 9 3 2 2" xfId="8222" xr:uid="{00000000-0005-0000-0000-000014200000}"/>
    <cellStyle name="20% - Accent4 3 9 3 3" xfId="8223" xr:uid="{00000000-0005-0000-0000-000015200000}"/>
    <cellStyle name="20% - Accent4 3 9 4" xfId="8224" xr:uid="{00000000-0005-0000-0000-000016200000}"/>
    <cellStyle name="20% - Accent4 3 9 4 2" xfId="8225" xr:uid="{00000000-0005-0000-0000-000017200000}"/>
    <cellStyle name="20% - Accent4 3 9 5" xfId="8226" xr:uid="{00000000-0005-0000-0000-000018200000}"/>
    <cellStyle name="20% - Accent4 3 9 5 2" xfId="8227" xr:uid="{00000000-0005-0000-0000-000019200000}"/>
    <cellStyle name="20% - Accent4 3 9 6" xfId="8228" xr:uid="{00000000-0005-0000-0000-00001A200000}"/>
    <cellStyle name="20% - Accent4 4" xfId="8229" xr:uid="{00000000-0005-0000-0000-00001B200000}"/>
    <cellStyle name="20% - Accent4 5" xfId="8230" xr:uid="{00000000-0005-0000-0000-00001C200000}"/>
    <cellStyle name="20% - Accent4 5 10" xfId="8231" xr:uid="{00000000-0005-0000-0000-00001D200000}"/>
    <cellStyle name="20% - Accent4 5 10 2" xfId="8232" xr:uid="{00000000-0005-0000-0000-00001E200000}"/>
    <cellStyle name="20% - Accent4 5 11" xfId="8233" xr:uid="{00000000-0005-0000-0000-00001F200000}"/>
    <cellStyle name="20% - Accent4 5 2" xfId="8234" xr:uid="{00000000-0005-0000-0000-000020200000}"/>
    <cellStyle name="20% - Accent4 5 2 2" xfId="8235" xr:uid="{00000000-0005-0000-0000-000021200000}"/>
    <cellStyle name="20% - Accent4 5 2 2 2" xfId="8236" xr:uid="{00000000-0005-0000-0000-000022200000}"/>
    <cellStyle name="20% - Accent4 5 2 2 2 2" xfId="8237" xr:uid="{00000000-0005-0000-0000-000023200000}"/>
    <cellStyle name="20% - Accent4 5 2 2 2 2 2" xfId="8238" xr:uid="{00000000-0005-0000-0000-000024200000}"/>
    <cellStyle name="20% - Accent4 5 2 2 2 2 2 2" xfId="8239" xr:uid="{00000000-0005-0000-0000-000025200000}"/>
    <cellStyle name="20% - Accent4 5 2 2 2 2 3" xfId="8240" xr:uid="{00000000-0005-0000-0000-000026200000}"/>
    <cellStyle name="20% - Accent4 5 2 2 2 3" xfId="8241" xr:uid="{00000000-0005-0000-0000-000027200000}"/>
    <cellStyle name="20% - Accent4 5 2 2 2 3 2" xfId="8242" xr:uid="{00000000-0005-0000-0000-000028200000}"/>
    <cellStyle name="20% - Accent4 5 2 2 2 4" xfId="8243" xr:uid="{00000000-0005-0000-0000-000029200000}"/>
    <cellStyle name="20% - Accent4 5 2 2 3" xfId="8244" xr:uid="{00000000-0005-0000-0000-00002A200000}"/>
    <cellStyle name="20% - Accent4 5 2 2 3 2" xfId="8245" xr:uid="{00000000-0005-0000-0000-00002B200000}"/>
    <cellStyle name="20% - Accent4 5 2 2 3 2 2" xfId="8246" xr:uid="{00000000-0005-0000-0000-00002C200000}"/>
    <cellStyle name="20% - Accent4 5 2 2 3 3" xfId="8247" xr:uid="{00000000-0005-0000-0000-00002D200000}"/>
    <cellStyle name="20% - Accent4 5 2 2 4" xfId="8248" xr:uid="{00000000-0005-0000-0000-00002E200000}"/>
    <cellStyle name="20% - Accent4 5 2 2 4 2" xfId="8249" xr:uid="{00000000-0005-0000-0000-00002F200000}"/>
    <cellStyle name="20% - Accent4 5 2 2 5" xfId="8250" xr:uid="{00000000-0005-0000-0000-000030200000}"/>
    <cellStyle name="20% - Accent4 5 2 2 5 2" xfId="8251" xr:uid="{00000000-0005-0000-0000-000031200000}"/>
    <cellStyle name="20% - Accent4 5 2 2 6" xfId="8252" xr:uid="{00000000-0005-0000-0000-000032200000}"/>
    <cellStyle name="20% - Accent4 5 2 3" xfId="8253" xr:uid="{00000000-0005-0000-0000-000033200000}"/>
    <cellStyle name="20% - Accent4 5 2 3 2" xfId="8254" xr:uid="{00000000-0005-0000-0000-000034200000}"/>
    <cellStyle name="20% - Accent4 5 2 3 2 2" xfId="8255" xr:uid="{00000000-0005-0000-0000-000035200000}"/>
    <cellStyle name="20% - Accent4 5 2 3 2 2 2" xfId="8256" xr:uid="{00000000-0005-0000-0000-000036200000}"/>
    <cellStyle name="20% - Accent4 5 2 3 2 2 2 2" xfId="8257" xr:uid="{00000000-0005-0000-0000-000037200000}"/>
    <cellStyle name="20% - Accent4 5 2 3 2 2 3" xfId="8258" xr:uid="{00000000-0005-0000-0000-000038200000}"/>
    <cellStyle name="20% - Accent4 5 2 3 2 3" xfId="8259" xr:uid="{00000000-0005-0000-0000-000039200000}"/>
    <cellStyle name="20% - Accent4 5 2 3 2 3 2" xfId="8260" xr:uid="{00000000-0005-0000-0000-00003A200000}"/>
    <cellStyle name="20% - Accent4 5 2 3 2 4" xfId="8261" xr:uid="{00000000-0005-0000-0000-00003B200000}"/>
    <cellStyle name="20% - Accent4 5 2 3 3" xfId="8262" xr:uid="{00000000-0005-0000-0000-00003C200000}"/>
    <cellStyle name="20% - Accent4 5 2 3 3 2" xfId="8263" xr:uid="{00000000-0005-0000-0000-00003D200000}"/>
    <cellStyle name="20% - Accent4 5 2 3 3 2 2" xfId="8264" xr:uid="{00000000-0005-0000-0000-00003E200000}"/>
    <cellStyle name="20% - Accent4 5 2 3 3 3" xfId="8265" xr:uid="{00000000-0005-0000-0000-00003F200000}"/>
    <cellStyle name="20% - Accent4 5 2 3 4" xfId="8266" xr:uid="{00000000-0005-0000-0000-000040200000}"/>
    <cellStyle name="20% - Accent4 5 2 3 4 2" xfId="8267" xr:uid="{00000000-0005-0000-0000-000041200000}"/>
    <cellStyle name="20% - Accent4 5 2 3 5" xfId="8268" xr:uid="{00000000-0005-0000-0000-000042200000}"/>
    <cellStyle name="20% - Accent4 5 2 3 5 2" xfId="8269" xr:uid="{00000000-0005-0000-0000-000043200000}"/>
    <cellStyle name="20% - Accent4 5 2 3 6" xfId="8270" xr:uid="{00000000-0005-0000-0000-000044200000}"/>
    <cellStyle name="20% - Accent4 5 2 4" xfId="8271" xr:uid="{00000000-0005-0000-0000-000045200000}"/>
    <cellStyle name="20% - Accent4 5 2 4 2" xfId="8272" xr:uid="{00000000-0005-0000-0000-000046200000}"/>
    <cellStyle name="20% - Accent4 5 2 4 2 2" xfId="8273" xr:uid="{00000000-0005-0000-0000-000047200000}"/>
    <cellStyle name="20% - Accent4 5 2 4 2 2 2" xfId="8274" xr:uid="{00000000-0005-0000-0000-000048200000}"/>
    <cellStyle name="20% - Accent4 5 2 4 2 3" xfId="8275" xr:uid="{00000000-0005-0000-0000-000049200000}"/>
    <cellStyle name="20% - Accent4 5 2 4 3" xfId="8276" xr:uid="{00000000-0005-0000-0000-00004A200000}"/>
    <cellStyle name="20% - Accent4 5 2 4 3 2" xfId="8277" xr:uid="{00000000-0005-0000-0000-00004B200000}"/>
    <cellStyle name="20% - Accent4 5 2 4 4" xfId="8278" xr:uid="{00000000-0005-0000-0000-00004C200000}"/>
    <cellStyle name="20% - Accent4 5 2 5" xfId="8279" xr:uid="{00000000-0005-0000-0000-00004D200000}"/>
    <cellStyle name="20% - Accent4 5 2 5 2" xfId="8280" xr:uid="{00000000-0005-0000-0000-00004E200000}"/>
    <cellStyle name="20% - Accent4 5 2 5 2 2" xfId="8281" xr:uid="{00000000-0005-0000-0000-00004F200000}"/>
    <cellStyle name="20% - Accent4 5 2 5 3" xfId="8282" xr:uid="{00000000-0005-0000-0000-000050200000}"/>
    <cellStyle name="20% - Accent4 5 2 6" xfId="8283" xr:uid="{00000000-0005-0000-0000-000051200000}"/>
    <cellStyle name="20% - Accent4 5 2 6 2" xfId="8284" xr:uid="{00000000-0005-0000-0000-000052200000}"/>
    <cellStyle name="20% - Accent4 5 2 7" xfId="8285" xr:uid="{00000000-0005-0000-0000-000053200000}"/>
    <cellStyle name="20% - Accent4 5 2 7 2" xfId="8286" xr:uid="{00000000-0005-0000-0000-000054200000}"/>
    <cellStyle name="20% - Accent4 5 2 8" xfId="8287" xr:uid="{00000000-0005-0000-0000-000055200000}"/>
    <cellStyle name="20% - Accent4 5 3" xfId="8288" xr:uid="{00000000-0005-0000-0000-000056200000}"/>
    <cellStyle name="20% - Accent4 5 3 2" xfId="8289" xr:uid="{00000000-0005-0000-0000-000057200000}"/>
    <cellStyle name="20% - Accent4 5 3 2 2" xfId="8290" xr:uid="{00000000-0005-0000-0000-000058200000}"/>
    <cellStyle name="20% - Accent4 5 3 2 2 2" xfId="8291" xr:uid="{00000000-0005-0000-0000-000059200000}"/>
    <cellStyle name="20% - Accent4 5 3 2 2 2 2" xfId="8292" xr:uid="{00000000-0005-0000-0000-00005A200000}"/>
    <cellStyle name="20% - Accent4 5 3 2 2 2 2 2" xfId="8293" xr:uid="{00000000-0005-0000-0000-00005B200000}"/>
    <cellStyle name="20% - Accent4 5 3 2 2 2 3" xfId="8294" xr:uid="{00000000-0005-0000-0000-00005C200000}"/>
    <cellStyle name="20% - Accent4 5 3 2 2 3" xfId="8295" xr:uid="{00000000-0005-0000-0000-00005D200000}"/>
    <cellStyle name="20% - Accent4 5 3 2 2 3 2" xfId="8296" xr:uid="{00000000-0005-0000-0000-00005E200000}"/>
    <cellStyle name="20% - Accent4 5 3 2 2 4" xfId="8297" xr:uid="{00000000-0005-0000-0000-00005F200000}"/>
    <cellStyle name="20% - Accent4 5 3 2 3" xfId="8298" xr:uid="{00000000-0005-0000-0000-000060200000}"/>
    <cellStyle name="20% - Accent4 5 3 2 3 2" xfId="8299" xr:uid="{00000000-0005-0000-0000-000061200000}"/>
    <cellStyle name="20% - Accent4 5 3 2 3 2 2" xfId="8300" xr:uid="{00000000-0005-0000-0000-000062200000}"/>
    <cellStyle name="20% - Accent4 5 3 2 3 3" xfId="8301" xr:uid="{00000000-0005-0000-0000-000063200000}"/>
    <cellStyle name="20% - Accent4 5 3 2 4" xfId="8302" xr:uid="{00000000-0005-0000-0000-000064200000}"/>
    <cellStyle name="20% - Accent4 5 3 2 4 2" xfId="8303" xr:uid="{00000000-0005-0000-0000-000065200000}"/>
    <cellStyle name="20% - Accent4 5 3 2 5" xfId="8304" xr:uid="{00000000-0005-0000-0000-000066200000}"/>
    <cellStyle name="20% - Accent4 5 3 2 5 2" xfId="8305" xr:uid="{00000000-0005-0000-0000-000067200000}"/>
    <cellStyle name="20% - Accent4 5 3 2 6" xfId="8306" xr:uid="{00000000-0005-0000-0000-000068200000}"/>
    <cellStyle name="20% - Accent4 5 3 3" xfId="8307" xr:uid="{00000000-0005-0000-0000-000069200000}"/>
    <cellStyle name="20% - Accent4 5 3 3 2" xfId="8308" xr:uid="{00000000-0005-0000-0000-00006A200000}"/>
    <cellStyle name="20% - Accent4 5 3 3 2 2" xfId="8309" xr:uid="{00000000-0005-0000-0000-00006B200000}"/>
    <cellStyle name="20% - Accent4 5 3 3 2 2 2" xfId="8310" xr:uid="{00000000-0005-0000-0000-00006C200000}"/>
    <cellStyle name="20% - Accent4 5 3 3 2 2 2 2" xfId="8311" xr:uid="{00000000-0005-0000-0000-00006D200000}"/>
    <cellStyle name="20% - Accent4 5 3 3 2 2 3" xfId="8312" xr:uid="{00000000-0005-0000-0000-00006E200000}"/>
    <cellStyle name="20% - Accent4 5 3 3 2 3" xfId="8313" xr:uid="{00000000-0005-0000-0000-00006F200000}"/>
    <cellStyle name="20% - Accent4 5 3 3 2 3 2" xfId="8314" xr:uid="{00000000-0005-0000-0000-000070200000}"/>
    <cellStyle name="20% - Accent4 5 3 3 2 4" xfId="8315" xr:uid="{00000000-0005-0000-0000-000071200000}"/>
    <cellStyle name="20% - Accent4 5 3 3 3" xfId="8316" xr:uid="{00000000-0005-0000-0000-000072200000}"/>
    <cellStyle name="20% - Accent4 5 3 3 3 2" xfId="8317" xr:uid="{00000000-0005-0000-0000-000073200000}"/>
    <cellStyle name="20% - Accent4 5 3 3 3 2 2" xfId="8318" xr:uid="{00000000-0005-0000-0000-000074200000}"/>
    <cellStyle name="20% - Accent4 5 3 3 3 3" xfId="8319" xr:uid="{00000000-0005-0000-0000-000075200000}"/>
    <cellStyle name="20% - Accent4 5 3 3 4" xfId="8320" xr:uid="{00000000-0005-0000-0000-000076200000}"/>
    <cellStyle name="20% - Accent4 5 3 3 4 2" xfId="8321" xr:uid="{00000000-0005-0000-0000-000077200000}"/>
    <cellStyle name="20% - Accent4 5 3 3 5" xfId="8322" xr:uid="{00000000-0005-0000-0000-000078200000}"/>
    <cellStyle name="20% - Accent4 5 3 3 5 2" xfId="8323" xr:uid="{00000000-0005-0000-0000-000079200000}"/>
    <cellStyle name="20% - Accent4 5 3 3 6" xfId="8324" xr:uid="{00000000-0005-0000-0000-00007A200000}"/>
    <cellStyle name="20% - Accent4 5 3 4" xfId="8325" xr:uid="{00000000-0005-0000-0000-00007B200000}"/>
    <cellStyle name="20% - Accent4 5 3 4 2" xfId="8326" xr:uid="{00000000-0005-0000-0000-00007C200000}"/>
    <cellStyle name="20% - Accent4 5 3 4 2 2" xfId="8327" xr:uid="{00000000-0005-0000-0000-00007D200000}"/>
    <cellStyle name="20% - Accent4 5 3 4 2 2 2" xfId="8328" xr:uid="{00000000-0005-0000-0000-00007E200000}"/>
    <cellStyle name="20% - Accent4 5 3 4 2 3" xfId="8329" xr:uid="{00000000-0005-0000-0000-00007F200000}"/>
    <cellStyle name="20% - Accent4 5 3 4 3" xfId="8330" xr:uid="{00000000-0005-0000-0000-000080200000}"/>
    <cellStyle name="20% - Accent4 5 3 4 3 2" xfId="8331" xr:uid="{00000000-0005-0000-0000-000081200000}"/>
    <cellStyle name="20% - Accent4 5 3 4 4" xfId="8332" xr:uid="{00000000-0005-0000-0000-000082200000}"/>
    <cellStyle name="20% - Accent4 5 3 5" xfId="8333" xr:uid="{00000000-0005-0000-0000-000083200000}"/>
    <cellStyle name="20% - Accent4 5 3 5 2" xfId="8334" xr:uid="{00000000-0005-0000-0000-000084200000}"/>
    <cellStyle name="20% - Accent4 5 3 5 2 2" xfId="8335" xr:uid="{00000000-0005-0000-0000-000085200000}"/>
    <cellStyle name="20% - Accent4 5 3 5 3" xfId="8336" xr:uid="{00000000-0005-0000-0000-000086200000}"/>
    <cellStyle name="20% - Accent4 5 3 6" xfId="8337" xr:uid="{00000000-0005-0000-0000-000087200000}"/>
    <cellStyle name="20% - Accent4 5 3 6 2" xfId="8338" xr:uid="{00000000-0005-0000-0000-000088200000}"/>
    <cellStyle name="20% - Accent4 5 3 7" xfId="8339" xr:uid="{00000000-0005-0000-0000-000089200000}"/>
    <cellStyle name="20% - Accent4 5 3 7 2" xfId="8340" xr:uid="{00000000-0005-0000-0000-00008A200000}"/>
    <cellStyle name="20% - Accent4 5 3 8" xfId="8341" xr:uid="{00000000-0005-0000-0000-00008B200000}"/>
    <cellStyle name="20% - Accent4 5 4" xfId="8342" xr:uid="{00000000-0005-0000-0000-00008C200000}"/>
    <cellStyle name="20% - Accent4 5 4 2" xfId="8343" xr:uid="{00000000-0005-0000-0000-00008D200000}"/>
    <cellStyle name="20% - Accent4 5 4 2 2" xfId="8344" xr:uid="{00000000-0005-0000-0000-00008E200000}"/>
    <cellStyle name="20% - Accent4 5 4 2 2 2" xfId="8345" xr:uid="{00000000-0005-0000-0000-00008F200000}"/>
    <cellStyle name="20% - Accent4 5 4 2 2 2 2" xfId="8346" xr:uid="{00000000-0005-0000-0000-000090200000}"/>
    <cellStyle name="20% - Accent4 5 4 2 2 3" xfId="8347" xr:uid="{00000000-0005-0000-0000-000091200000}"/>
    <cellStyle name="20% - Accent4 5 4 2 3" xfId="8348" xr:uid="{00000000-0005-0000-0000-000092200000}"/>
    <cellStyle name="20% - Accent4 5 4 2 3 2" xfId="8349" xr:uid="{00000000-0005-0000-0000-000093200000}"/>
    <cellStyle name="20% - Accent4 5 4 2 4" xfId="8350" xr:uid="{00000000-0005-0000-0000-000094200000}"/>
    <cellStyle name="20% - Accent4 5 4 3" xfId="8351" xr:uid="{00000000-0005-0000-0000-000095200000}"/>
    <cellStyle name="20% - Accent4 5 4 3 2" xfId="8352" xr:uid="{00000000-0005-0000-0000-000096200000}"/>
    <cellStyle name="20% - Accent4 5 4 3 2 2" xfId="8353" xr:uid="{00000000-0005-0000-0000-000097200000}"/>
    <cellStyle name="20% - Accent4 5 4 3 3" xfId="8354" xr:uid="{00000000-0005-0000-0000-000098200000}"/>
    <cellStyle name="20% - Accent4 5 4 4" xfId="8355" xr:uid="{00000000-0005-0000-0000-000099200000}"/>
    <cellStyle name="20% - Accent4 5 4 4 2" xfId="8356" xr:uid="{00000000-0005-0000-0000-00009A200000}"/>
    <cellStyle name="20% - Accent4 5 4 5" xfId="8357" xr:uid="{00000000-0005-0000-0000-00009B200000}"/>
    <cellStyle name="20% - Accent4 5 4 5 2" xfId="8358" xr:uid="{00000000-0005-0000-0000-00009C200000}"/>
    <cellStyle name="20% - Accent4 5 4 6" xfId="8359" xr:uid="{00000000-0005-0000-0000-00009D200000}"/>
    <cellStyle name="20% - Accent4 5 5" xfId="8360" xr:uid="{00000000-0005-0000-0000-00009E200000}"/>
    <cellStyle name="20% - Accent4 5 5 2" xfId="8361" xr:uid="{00000000-0005-0000-0000-00009F200000}"/>
    <cellStyle name="20% - Accent4 5 5 2 2" xfId="8362" xr:uid="{00000000-0005-0000-0000-0000A0200000}"/>
    <cellStyle name="20% - Accent4 5 5 2 2 2" xfId="8363" xr:uid="{00000000-0005-0000-0000-0000A1200000}"/>
    <cellStyle name="20% - Accent4 5 5 2 2 2 2" xfId="8364" xr:uid="{00000000-0005-0000-0000-0000A2200000}"/>
    <cellStyle name="20% - Accent4 5 5 2 2 3" xfId="8365" xr:uid="{00000000-0005-0000-0000-0000A3200000}"/>
    <cellStyle name="20% - Accent4 5 5 2 3" xfId="8366" xr:uid="{00000000-0005-0000-0000-0000A4200000}"/>
    <cellStyle name="20% - Accent4 5 5 2 3 2" xfId="8367" xr:uid="{00000000-0005-0000-0000-0000A5200000}"/>
    <cellStyle name="20% - Accent4 5 5 2 4" xfId="8368" xr:uid="{00000000-0005-0000-0000-0000A6200000}"/>
    <cellStyle name="20% - Accent4 5 5 3" xfId="8369" xr:uid="{00000000-0005-0000-0000-0000A7200000}"/>
    <cellStyle name="20% - Accent4 5 5 3 2" xfId="8370" xr:uid="{00000000-0005-0000-0000-0000A8200000}"/>
    <cellStyle name="20% - Accent4 5 5 3 2 2" xfId="8371" xr:uid="{00000000-0005-0000-0000-0000A9200000}"/>
    <cellStyle name="20% - Accent4 5 5 3 3" xfId="8372" xr:uid="{00000000-0005-0000-0000-0000AA200000}"/>
    <cellStyle name="20% - Accent4 5 5 4" xfId="8373" xr:uid="{00000000-0005-0000-0000-0000AB200000}"/>
    <cellStyle name="20% - Accent4 5 5 4 2" xfId="8374" xr:uid="{00000000-0005-0000-0000-0000AC200000}"/>
    <cellStyle name="20% - Accent4 5 5 5" xfId="8375" xr:uid="{00000000-0005-0000-0000-0000AD200000}"/>
    <cellStyle name="20% - Accent4 5 5 5 2" xfId="8376" xr:uid="{00000000-0005-0000-0000-0000AE200000}"/>
    <cellStyle name="20% - Accent4 5 5 6" xfId="8377" xr:uid="{00000000-0005-0000-0000-0000AF200000}"/>
    <cellStyle name="20% - Accent4 5 6" xfId="8378" xr:uid="{00000000-0005-0000-0000-0000B0200000}"/>
    <cellStyle name="20% - Accent4 5 6 2" xfId="8379" xr:uid="{00000000-0005-0000-0000-0000B1200000}"/>
    <cellStyle name="20% - Accent4 5 6 2 2" xfId="8380" xr:uid="{00000000-0005-0000-0000-0000B2200000}"/>
    <cellStyle name="20% - Accent4 5 6 2 2 2" xfId="8381" xr:uid="{00000000-0005-0000-0000-0000B3200000}"/>
    <cellStyle name="20% - Accent4 5 6 2 2 2 2" xfId="8382" xr:uid="{00000000-0005-0000-0000-0000B4200000}"/>
    <cellStyle name="20% - Accent4 5 6 2 2 3" xfId="8383" xr:uid="{00000000-0005-0000-0000-0000B5200000}"/>
    <cellStyle name="20% - Accent4 5 6 2 3" xfId="8384" xr:uid="{00000000-0005-0000-0000-0000B6200000}"/>
    <cellStyle name="20% - Accent4 5 6 2 3 2" xfId="8385" xr:uid="{00000000-0005-0000-0000-0000B7200000}"/>
    <cellStyle name="20% - Accent4 5 6 2 4" xfId="8386" xr:uid="{00000000-0005-0000-0000-0000B8200000}"/>
    <cellStyle name="20% - Accent4 5 6 3" xfId="8387" xr:uid="{00000000-0005-0000-0000-0000B9200000}"/>
    <cellStyle name="20% - Accent4 5 6 3 2" xfId="8388" xr:uid="{00000000-0005-0000-0000-0000BA200000}"/>
    <cellStyle name="20% - Accent4 5 6 3 2 2" xfId="8389" xr:uid="{00000000-0005-0000-0000-0000BB200000}"/>
    <cellStyle name="20% - Accent4 5 6 3 3" xfId="8390" xr:uid="{00000000-0005-0000-0000-0000BC200000}"/>
    <cellStyle name="20% - Accent4 5 6 4" xfId="8391" xr:uid="{00000000-0005-0000-0000-0000BD200000}"/>
    <cellStyle name="20% - Accent4 5 6 4 2" xfId="8392" xr:uid="{00000000-0005-0000-0000-0000BE200000}"/>
    <cellStyle name="20% - Accent4 5 6 5" xfId="8393" xr:uid="{00000000-0005-0000-0000-0000BF200000}"/>
    <cellStyle name="20% - Accent4 5 6 5 2" xfId="8394" xr:uid="{00000000-0005-0000-0000-0000C0200000}"/>
    <cellStyle name="20% - Accent4 5 6 6" xfId="8395" xr:uid="{00000000-0005-0000-0000-0000C1200000}"/>
    <cellStyle name="20% - Accent4 5 7" xfId="8396" xr:uid="{00000000-0005-0000-0000-0000C2200000}"/>
    <cellStyle name="20% - Accent4 5 7 2" xfId="8397" xr:uid="{00000000-0005-0000-0000-0000C3200000}"/>
    <cellStyle name="20% - Accent4 5 7 2 2" xfId="8398" xr:uid="{00000000-0005-0000-0000-0000C4200000}"/>
    <cellStyle name="20% - Accent4 5 7 2 2 2" xfId="8399" xr:uid="{00000000-0005-0000-0000-0000C5200000}"/>
    <cellStyle name="20% - Accent4 5 7 2 3" xfId="8400" xr:uid="{00000000-0005-0000-0000-0000C6200000}"/>
    <cellStyle name="20% - Accent4 5 7 3" xfId="8401" xr:uid="{00000000-0005-0000-0000-0000C7200000}"/>
    <cellStyle name="20% - Accent4 5 7 3 2" xfId="8402" xr:uid="{00000000-0005-0000-0000-0000C8200000}"/>
    <cellStyle name="20% - Accent4 5 7 4" xfId="8403" xr:uid="{00000000-0005-0000-0000-0000C9200000}"/>
    <cellStyle name="20% - Accent4 5 8" xfId="8404" xr:uid="{00000000-0005-0000-0000-0000CA200000}"/>
    <cellStyle name="20% - Accent4 5 8 2" xfId="8405" xr:uid="{00000000-0005-0000-0000-0000CB200000}"/>
    <cellStyle name="20% - Accent4 5 8 2 2" xfId="8406" xr:uid="{00000000-0005-0000-0000-0000CC200000}"/>
    <cellStyle name="20% - Accent4 5 8 3" xfId="8407" xr:uid="{00000000-0005-0000-0000-0000CD200000}"/>
    <cellStyle name="20% - Accent4 5 9" xfId="8408" xr:uid="{00000000-0005-0000-0000-0000CE200000}"/>
    <cellStyle name="20% - Accent4 5 9 2" xfId="8409" xr:uid="{00000000-0005-0000-0000-0000CF200000}"/>
    <cellStyle name="20% - Accent4 6" xfId="8410" xr:uid="{00000000-0005-0000-0000-0000D0200000}"/>
    <cellStyle name="20% - Accent4 6 10" xfId="8411" xr:uid="{00000000-0005-0000-0000-0000D1200000}"/>
    <cellStyle name="20% - Accent4 6 10 2" xfId="8412" xr:uid="{00000000-0005-0000-0000-0000D2200000}"/>
    <cellStyle name="20% - Accent4 6 11" xfId="8413" xr:uid="{00000000-0005-0000-0000-0000D3200000}"/>
    <cellStyle name="20% - Accent4 6 2" xfId="8414" xr:uid="{00000000-0005-0000-0000-0000D4200000}"/>
    <cellStyle name="20% - Accent4 6 2 2" xfId="8415" xr:uid="{00000000-0005-0000-0000-0000D5200000}"/>
    <cellStyle name="20% - Accent4 6 2 2 2" xfId="8416" xr:uid="{00000000-0005-0000-0000-0000D6200000}"/>
    <cellStyle name="20% - Accent4 6 2 2 2 2" xfId="8417" xr:uid="{00000000-0005-0000-0000-0000D7200000}"/>
    <cellStyle name="20% - Accent4 6 2 2 2 2 2" xfId="8418" xr:uid="{00000000-0005-0000-0000-0000D8200000}"/>
    <cellStyle name="20% - Accent4 6 2 2 2 2 2 2" xfId="8419" xr:uid="{00000000-0005-0000-0000-0000D9200000}"/>
    <cellStyle name="20% - Accent4 6 2 2 2 2 3" xfId="8420" xr:uid="{00000000-0005-0000-0000-0000DA200000}"/>
    <cellStyle name="20% - Accent4 6 2 2 2 3" xfId="8421" xr:uid="{00000000-0005-0000-0000-0000DB200000}"/>
    <cellStyle name="20% - Accent4 6 2 2 2 3 2" xfId="8422" xr:uid="{00000000-0005-0000-0000-0000DC200000}"/>
    <cellStyle name="20% - Accent4 6 2 2 2 4" xfId="8423" xr:uid="{00000000-0005-0000-0000-0000DD200000}"/>
    <cellStyle name="20% - Accent4 6 2 2 3" xfId="8424" xr:uid="{00000000-0005-0000-0000-0000DE200000}"/>
    <cellStyle name="20% - Accent4 6 2 2 3 2" xfId="8425" xr:uid="{00000000-0005-0000-0000-0000DF200000}"/>
    <cellStyle name="20% - Accent4 6 2 2 3 2 2" xfId="8426" xr:uid="{00000000-0005-0000-0000-0000E0200000}"/>
    <cellStyle name="20% - Accent4 6 2 2 3 3" xfId="8427" xr:uid="{00000000-0005-0000-0000-0000E1200000}"/>
    <cellStyle name="20% - Accent4 6 2 2 4" xfId="8428" xr:uid="{00000000-0005-0000-0000-0000E2200000}"/>
    <cellStyle name="20% - Accent4 6 2 2 4 2" xfId="8429" xr:uid="{00000000-0005-0000-0000-0000E3200000}"/>
    <cellStyle name="20% - Accent4 6 2 2 5" xfId="8430" xr:uid="{00000000-0005-0000-0000-0000E4200000}"/>
    <cellStyle name="20% - Accent4 6 2 2 5 2" xfId="8431" xr:uid="{00000000-0005-0000-0000-0000E5200000}"/>
    <cellStyle name="20% - Accent4 6 2 2 6" xfId="8432" xr:uid="{00000000-0005-0000-0000-0000E6200000}"/>
    <cellStyle name="20% - Accent4 6 2 3" xfId="8433" xr:uid="{00000000-0005-0000-0000-0000E7200000}"/>
    <cellStyle name="20% - Accent4 6 2 3 2" xfId="8434" xr:uid="{00000000-0005-0000-0000-0000E8200000}"/>
    <cellStyle name="20% - Accent4 6 2 3 2 2" xfId="8435" xr:uid="{00000000-0005-0000-0000-0000E9200000}"/>
    <cellStyle name="20% - Accent4 6 2 3 2 2 2" xfId="8436" xr:uid="{00000000-0005-0000-0000-0000EA200000}"/>
    <cellStyle name="20% - Accent4 6 2 3 2 2 2 2" xfId="8437" xr:uid="{00000000-0005-0000-0000-0000EB200000}"/>
    <cellStyle name="20% - Accent4 6 2 3 2 2 3" xfId="8438" xr:uid="{00000000-0005-0000-0000-0000EC200000}"/>
    <cellStyle name="20% - Accent4 6 2 3 2 3" xfId="8439" xr:uid="{00000000-0005-0000-0000-0000ED200000}"/>
    <cellStyle name="20% - Accent4 6 2 3 2 3 2" xfId="8440" xr:uid="{00000000-0005-0000-0000-0000EE200000}"/>
    <cellStyle name="20% - Accent4 6 2 3 2 4" xfId="8441" xr:uid="{00000000-0005-0000-0000-0000EF200000}"/>
    <cellStyle name="20% - Accent4 6 2 3 3" xfId="8442" xr:uid="{00000000-0005-0000-0000-0000F0200000}"/>
    <cellStyle name="20% - Accent4 6 2 3 3 2" xfId="8443" xr:uid="{00000000-0005-0000-0000-0000F1200000}"/>
    <cellStyle name="20% - Accent4 6 2 3 3 2 2" xfId="8444" xr:uid="{00000000-0005-0000-0000-0000F2200000}"/>
    <cellStyle name="20% - Accent4 6 2 3 3 3" xfId="8445" xr:uid="{00000000-0005-0000-0000-0000F3200000}"/>
    <cellStyle name="20% - Accent4 6 2 3 4" xfId="8446" xr:uid="{00000000-0005-0000-0000-0000F4200000}"/>
    <cellStyle name="20% - Accent4 6 2 3 4 2" xfId="8447" xr:uid="{00000000-0005-0000-0000-0000F5200000}"/>
    <cellStyle name="20% - Accent4 6 2 3 5" xfId="8448" xr:uid="{00000000-0005-0000-0000-0000F6200000}"/>
    <cellStyle name="20% - Accent4 6 2 3 5 2" xfId="8449" xr:uid="{00000000-0005-0000-0000-0000F7200000}"/>
    <cellStyle name="20% - Accent4 6 2 3 6" xfId="8450" xr:uid="{00000000-0005-0000-0000-0000F8200000}"/>
    <cellStyle name="20% - Accent4 6 2 4" xfId="8451" xr:uid="{00000000-0005-0000-0000-0000F9200000}"/>
    <cellStyle name="20% - Accent4 6 2 4 2" xfId="8452" xr:uid="{00000000-0005-0000-0000-0000FA200000}"/>
    <cellStyle name="20% - Accent4 6 2 4 2 2" xfId="8453" xr:uid="{00000000-0005-0000-0000-0000FB200000}"/>
    <cellStyle name="20% - Accent4 6 2 4 2 2 2" xfId="8454" xr:uid="{00000000-0005-0000-0000-0000FC200000}"/>
    <cellStyle name="20% - Accent4 6 2 4 2 3" xfId="8455" xr:uid="{00000000-0005-0000-0000-0000FD200000}"/>
    <cellStyle name="20% - Accent4 6 2 4 3" xfId="8456" xr:uid="{00000000-0005-0000-0000-0000FE200000}"/>
    <cellStyle name="20% - Accent4 6 2 4 3 2" xfId="8457" xr:uid="{00000000-0005-0000-0000-0000FF200000}"/>
    <cellStyle name="20% - Accent4 6 2 4 4" xfId="8458" xr:uid="{00000000-0005-0000-0000-000000210000}"/>
    <cellStyle name="20% - Accent4 6 2 5" xfId="8459" xr:uid="{00000000-0005-0000-0000-000001210000}"/>
    <cellStyle name="20% - Accent4 6 2 5 2" xfId="8460" xr:uid="{00000000-0005-0000-0000-000002210000}"/>
    <cellStyle name="20% - Accent4 6 2 5 2 2" xfId="8461" xr:uid="{00000000-0005-0000-0000-000003210000}"/>
    <cellStyle name="20% - Accent4 6 2 5 3" xfId="8462" xr:uid="{00000000-0005-0000-0000-000004210000}"/>
    <cellStyle name="20% - Accent4 6 2 6" xfId="8463" xr:uid="{00000000-0005-0000-0000-000005210000}"/>
    <cellStyle name="20% - Accent4 6 2 6 2" xfId="8464" xr:uid="{00000000-0005-0000-0000-000006210000}"/>
    <cellStyle name="20% - Accent4 6 2 7" xfId="8465" xr:uid="{00000000-0005-0000-0000-000007210000}"/>
    <cellStyle name="20% - Accent4 6 2 7 2" xfId="8466" xr:uid="{00000000-0005-0000-0000-000008210000}"/>
    <cellStyle name="20% - Accent4 6 2 8" xfId="8467" xr:uid="{00000000-0005-0000-0000-000009210000}"/>
    <cellStyle name="20% - Accent4 6 3" xfId="8468" xr:uid="{00000000-0005-0000-0000-00000A210000}"/>
    <cellStyle name="20% - Accent4 6 3 2" xfId="8469" xr:uid="{00000000-0005-0000-0000-00000B210000}"/>
    <cellStyle name="20% - Accent4 6 3 2 2" xfId="8470" xr:uid="{00000000-0005-0000-0000-00000C210000}"/>
    <cellStyle name="20% - Accent4 6 3 2 2 2" xfId="8471" xr:uid="{00000000-0005-0000-0000-00000D210000}"/>
    <cellStyle name="20% - Accent4 6 3 2 2 2 2" xfId="8472" xr:uid="{00000000-0005-0000-0000-00000E210000}"/>
    <cellStyle name="20% - Accent4 6 3 2 2 2 2 2" xfId="8473" xr:uid="{00000000-0005-0000-0000-00000F210000}"/>
    <cellStyle name="20% - Accent4 6 3 2 2 2 3" xfId="8474" xr:uid="{00000000-0005-0000-0000-000010210000}"/>
    <cellStyle name="20% - Accent4 6 3 2 2 3" xfId="8475" xr:uid="{00000000-0005-0000-0000-000011210000}"/>
    <cellStyle name="20% - Accent4 6 3 2 2 3 2" xfId="8476" xr:uid="{00000000-0005-0000-0000-000012210000}"/>
    <cellStyle name="20% - Accent4 6 3 2 2 4" xfId="8477" xr:uid="{00000000-0005-0000-0000-000013210000}"/>
    <cellStyle name="20% - Accent4 6 3 2 3" xfId="8478" xr:uid="{00000000-0005-0000-0000-000014210000}"/>
    <cellStyle name="20% - Accent4 6 3 2 3 2" xfId="8479" xr:uid="{00000000-0005-0000-0000-000015210000}"/>
    <cellStyle name="20% - Accent4 6 3 2 3 2 2" xfId="8480" xr:uid="{00000000-0005-0000-0000-000016210000}"/>
    <cellStyle name="20% - Accent4 6 3 2 3 3" xfId="8481" xr:uid="{00000000-0005-0000-0000-000017210000}"/>
    <cellStyle name="20% - Accent4 6 3 2 4" xfId="8482" xr:uid="{00000000-0005-0000-0000-000018210000}"/>
    <cellStyle name="20% - Accent4 6 3 2 4 2" xfId="8483" xr:uid="{00000000-0005-0000-0000-000019210000}"/>
    <cellStyle name="20% - Accent4 6 3 2 5" xfId="8484" xr:uid="{00000000-0005-0000-0000-00001A210000}"/>
    <cellStyle name="20% - Accent4 6 3 2 5 2" xfId="8485" xr:uid="{00000000-0005-0000-0000-00001B210000}"/>
    <cellStyle name="20% - Accent4 6 3 2 6" xfId="8486" xr:uid="{00000000-0005-0000-0000-00001C210000}"/>
    <cellStyle name="20% - Accent4 6 3 3" xfId="8487" xr:uid="{00000000-0005-0000-0000-00001D210000}"/>
    <cellStyle name="20% - Accent4 6 3 3 2" xfId="8488" xr:uid="{00000000-0005-0000-0000-00001E210000}"/>
    <cellStyle name="20% - Accent4 6 3 3 2 2" xfId="8489" xr:uid="{00000000-0005-0000-0000-00001F210000}"/>
    <cellStyle name="20% - Accent4 6 3 3 2 2 2" xfId="8490" xr:uid="{00000000-0005-0000-0000-000020210000}"/>
    <cellStyle name="20% - Accent4 6 3 3 2 2 2 2" xfId="8491" xr:uid="{00000000-0005-0000-0000-000021210000}"/>
    <cellStyle name="20% - Accent4 6 3 3 2 2 3" xfId="8492" xr:uid="{00000000-0005-0000-0000-000022210000}"/>
    <cellStyle name="20% - Accent4 6 3 3 2 3" xfId="8493" xr:uid="{00000000-0005-0000-0000-000023210000}"/>
    <cellStyle name="20% - Accent4 6 3 3 2 3 2" xfId="8494" xr:uid="{00000000-0005-0000-0000-000024210000}"/>
    <cellStyle name="20% - Accent4 6 3 3 2 4" xfId="8495" xr:uid="{00000000-0005-0000-0000-000025210000}"/>
    <cellStyle name="20% - Accent4 6 3 3 3" xfId="8496" xr:uid="{00000000-0005-0000-0000-000026210000}"/>
    <cellStyle name="20% - Accent4 6 3 3 3 2" xfId="8497" xr:uid="{00000000-0005-0000-0000-000027210000}"/>
    <cellStyle name="20% - Accent4 6 3 3 3 2 2" xfId="8498" xr:uid="{00000000-0005-0000-0000-000028210000}"/>
    <cellStyle name="20% - Accent4 6 3 3 3 3" xfId="8499" xr:uid="{00000000-0005-0000-0000-000029210000}"/>
    <cellStyle name="20% - Accent4 6 3 3 4" xfId="8500" xr:uid="{00000000-0005-0000-0000-00002A210000}"/>
    <cellStyle name="20% - Accent4 6 3 3 4 2" xfId="8501" xr:uid="{00000000-0005-0000-0000-00002B210000}"/>
    <cellStyle name="20% - Accent4 6 3 3 5" xfId="8502" xr:uid="{00000000-0005-0000-0000-00002C210000}"/>
    <cellStyle name="20% - Accent4 6 3 3 5 2" xfId="8503" xr:uid="{00000000-0005-0000-0000-00002D210000}"/>
    <cellStyle name="20% - Accent4 6 3 3 6" xfId="8504" xr:uid="{00000000-0005-0000-0000-00002E210000}"/>
    <cellStyle name="20% - Accent4 6 3 4" xfId="8505" xr:uid="{00000000-0005-0000-0000-00002F210000}"/>
    <cellStyle name="20% - Accent4 6 3 4 2" xfId="8506" xr:uid="{00000000-0005-0000-0000-000030210000}"/>
    <cellStyle name="20% - Accent4 6 3 4 2 2" xfId="8507" xr:uid="{00000000-0005-0000-0000-000031210000}"/>
    <cellStyle name="20% - Accent4 6 3 4 2 2 2" xfId="8508" xr:uid="{00000000-0005-0000-0000-000032210000}"/>
    <cellStyle name="20% - Accent4 6 3 4 2 3" xfId="8509" xr:uid="{00000000-0005-0000-0000-000033210000}"/>
    <cellStyle name="20% - Accent4 6 3 4 3" xfId="8510" xr:uid="{00000000-0005-0000-0000-000034210000}"/>
    <cellStyle name="20% - Accent4 6 3 4 3 2" xfId="8511" xr:uid="{00000000-0005-0000-0000-000035210000}"/>
    <cellStyle name="20% - Accent4 6 3 4 4" xfId="8512" xr:uid="{00000000-0005-0000-0000-000036210000}"/>
    <cellStyle name="20% - Accent4 6 3 5" xfId="8513" xr:uid="{00000000-0005-0000-0000-000037210000}"/>
    <cellStyle name="20% - Accent4 6 3 5 2" xfId="8514" xr:uid="{00000000-0005-0000-0000-000038210000}"/>
    <cellStyle name="20% - Accent4 6 3 5 2 2" xfId="8515" xr:uid="{00000000-0005-0000-0000-000039210000}"/>
    <cellStyle name="20% - Accent4 6 3 5 3" xfId="8516" xr:uid="{00000000-0005-0000-0000-00003A210000}"/>
    <cellStyle name="20% - Accent4 6 3 6" xfId="8517" xr:uid="{00000000-0005-0000-0000-00003B210000}"/>
    <cellStyle name="20% - Accent4 6 3 6 2" xfId="8518" xr:uid="{00000000-0005-0000-0000-00003C210000}"/>
    <cellStyle name="20% - Accent4 6 3 7" xfId="8519" xr:uid="{00000000-0005-0000-0000-00003D210000}"/>
    <cellStyle name="20% - Accent4 6 3 7 2" xfId="8520" xr:uid="{00000000-0005-0000-0000-00003E210000}"/>
    <cellStyle name="20% - Accent4 6 3 8" xfId="8521" xr:uid="{00000000-0005-0000-0000-00003F210000}"/>
    <cellStyle name="20% - Accent4 6 4" xfId="8522" xr:uid="{00000000-0005-0000-0000-000040210000}"/>
    <cellStyle name="20% - Accent4 6 4 2" xfId="8523" xr:uid="{00000000-0005-0000-0000-000041210000}"/>
    <cellStyle name="20% - Accent4 6 4 2 2" xfId="8524" xr:uid="{00000000-0005-0000-0000-000042210000}"/>
    <cellStyle name="20% - Accent4 6 4 2 2 2" xfId="8525" xr:uid="{00000000-0005-0000-0000-000043210000}"/>
    <cellStyle name="20% - Accent4 6 4 2 2 2 2" xfId="8526" xr:uid="{00000000-0005-0000-0000-000044210000}"/>
    <cellStyle name="20% - Accent4 6 4 2 2 3" xfId="8527" xr:uid="{00000000-0005-0000-0000-000045210000}"/>
    <cellStyle name="20% - Accent4 6 4 2 3" xfId="8528" xr:uid="{00000000-0005-0000-0000-000046210000}"/>
    <cellStyle name="20% - Accent4 6 4 2 3 2" xfId="8529" xr:uid="{00000000-0005-0000-0000-000047210000}"/>
    <cellStyle name="20% - Accent4 6 4 2 4" xfId="8530" xr:uid="{00000000-0005-0000-0000-000048210000}"/>
    <cellStyle name="20% - Accent4 6 4 3" xfId="8531" xr:uid="{00000000-0005-0000-0000-000049210000}"/>
    <cellStyle name="20% - Accent4 6 4 3 2" xfId="8532" xr:uid="{00000000-0005-0000-0000-00004A210000}"/>
    <cellStyle name="20% - Accent4 6 4 3 2 2" xfId="8533" xr:uid="{00000000-0005-0000-0000-00004B210000}"/>
    <cellStyle name="20% - Accent4 6 4 3 3" xfId="8534" xr:uid="{00000000-0005-0000-0000-00004C210000}"/>
    <cellStyle name="20% - Accent4 6 4 4" xfId="8535" xr:uid="{00000000-0005-0000-0000-00004D210000}"/>
    <cellStyle name="20% - Accent4 6 4 4 2" xfId="8536" xr:uid="{00000000-0005-0000-0000-00004E210000}"/>
    <cellStyle name="20% - Accent4 6 4 5" xfId="8537" xr:uid="{00000000-0005-0000-0000-00004F210000}"/>
    <cellStyle name="20% - Accent4 6 4 5 2" xfId="8538" xr:uid="{00000000-0005-0000-0000-000050210000}"/>
    <cellStyle name="20% - Accent4 6 4 6" xfId="8539" xr:uid="{00000000-0005-0000-0000-000051210000}"/>
    <cellStyle name="20% - Accent4 6 5" xfId="8540" xr:uid="{00000000-0005-0000-0000-000052210000}"/>
    <cellStyle name="20% - Accent4 6 5 2" xfId="8541" xr:uid="{00000000-0005-0000-0000-000053210000}"/>
    <cellStyle name="20% - Accent4 6 5 2 2" xfId="8542" xr:uid="{00000000-0005-0000-0000-000054210000}"/>
    <cellStyle name="20% - Accent4 6 5 2 2 2" xfId="8543" xr:uid="{00000000-0005-0000-0000-000055210000}"/>
    <cellStyle name="20% - Accent4 6 5 2 2 2 2" xfId="8544" xr:uid="{00000000-0005-0000-0000-000056210000}"/>
    <cellStyle name="20% - Accent4 6 5 2 2 3" xfId="8545" xr:uid="{00000000-0005-0000-0000-000057210000}"/>
    <cellStyle name="20% - Accent4 6 5 2 3" xfId="8546" xr:uid="{00000000-0005-0000-0000-000058210000}"/>
    <cellStyle name="20% - Accent4 6 5 2 3 2" xfId="8547" xr:uid="{00000000-0005-0000-0000-000059210000}"/>
    <cellStyle name="20% - Accent4 6 5 2 4" xfId="8548" xr:uid="{00000000-0005-0000-0000-00005A210000}"/>
    <cellStyle name="20% - Accent4 6 5 3" xfId="8549" xr:uid="{00000000-0005-0000-0000-00005B210000}"/>
    <cellStyle name="20% - Accent4 6 5 3 2" xfId="8550" xr:uid="{00000000-0005-0000-0000-00005C210000}"/>
    <cellStyle name="20% - Accent4 6 5 3 2 2" xfId="8551" xr:uid="{00000000-0005-0000-0000-00005D210000}"/>
    <cellStyle name="20% - Accent4 6 5 3 3" xfId="8552" xr:uid="{00000000-0005-0000-0000-00005E210000}"/>
    <cellStyle name="20% - Accent4 6 5 4" xfId="8553" xr:uid="{00000000-0005-0000-0000-00005F210000}"/>
    <cellStyle name="20% - Accent4 6 5 4 2" xfId="8554" xr:uid="{00000000-0005-0000-0000-000060210000}"/>
    <cellStyle name="20% - Accent4 6 5 5" xfId="8555" xr:uid="{00000000-0005-0000-0000-000061210000}"/>
    <cellStyle name="20% - Accent4 6 5 5 2" xfId="8556" xr:uid="{00000000-0005-0000-0000-000062210000}"/>
    <cellStyle name="20% - Accent4 6 5 6" xfId="8557" xr:uid="{00000000-0005-0000-0000-000063210000}"/>
    <cellStyle name="20% - Accent4 6 6" xfId="8558" xr:uid="{00000000-0005-0000-0000-000064210000}"/>
    <cellStyle name="20% - Accent4 6 6 2" xfId="8559" xr:uid="{00000000-0005-0000-0000-000065210000}"/>
    <cellStyle name="20% - Accent4 6 6 2 2" xfId="8560" xr:uid="{00000000-0005-0000-0000-000066210000}"/>
    <cellStyle name="20% - Accent4 6 6 2 2 2" xfId="8561" xr:uid="{00000000-0005-0000-0000-000067210000}"/>
    <cellStyle name="20% - Accent4 6 6 2 2 2 2" xfId="8562" xr:uid="{00000000-0005-0000-0000-000068210000}"/>
    <cellStyle name="20% - Accent4 6 6 2 2 3" xfId="8563" xr:uid="{00000000-0005-0000-0000-000069210000}"/>
    <cellStyle name="20% - Accent4 6 6 2 3" xfId="8564" xr:uid="{00000000-0005-0000-0000-00006A210000}"/>
    <cellStyle name="20% - Accent4 6 6 2 3 2" xfId="8565" xr:uid="{00000000-0005-0000-0000-00006B210000}"/>
    <cellStyle name="20% - Accent4 6 6 2 4" xfId="8566" xr:uid="{00000000-0005-0000-0000-00006C210000}"/>
    <cellStyle name="20% - Accent4 6 6 3" xfId="8567" xr:uid="{00000000-0005-0000-0000-00006D210000}"/>
    <cellStyle name="20% - Accent4 6 6 3 2" xfId="8568" xr:uid="{00000000-0005-0000-0000-00006E210000}"/>
    <cellStyle name="20% - Accent4 6 6 3 2 2" xfId="8569" xr:uid="{00000000-0005-0000-0000-00006F210000}"/>
    <cellStyle name="20% - Accent4 6 6 3 3" xfId="8570" xr:uid="{00000000-0005-0000-0000-000070210000}"/>
    <cellStyle name="20% - Accent4 6 6 4" xfId="8571" xr:uid="{00000000-0005-0000-0000-000071210000}"/>
    <cellStyle name="20% - Accent4 6 6 4 2" xfId="8572" xr:uid="{00000000-0005-0000-0000-000072210000}"/>
    <cellStyle name="20% - Accent4 6 6 5" xfId="8573" xr:uid="{00000000-0005-0000-0000-000073210000}"/>
    <cellStyle name="20% - Accent4 6 6 5 2" xfId="8574" xr:uid="{00000000-0005-0000-0000-000074210000}"/>
    <cellStyle name="20% - Accent4 6 6 6" xfId="8575" xr:uid="{00000000-0005-0000-0000-000075210000}"/>
    <cellStyle name="20% - Accent4 6 7" xfId="8576" xr:uid="{00000000-0005-0000-0000-000076210000}"/>
    <cellStyle name="20% - Accent4 6 7 2" xfId="8577" xr:uid="{00000000-0005-0000-0000-000077210000}"/>
    <cellStyle name="20% - Accent4 6 7 2 2" xfId="8578" xr:uid="{00000000-0005-0000-0000-000078210000}"/>
    <cellStyle name="20% - Accent4 6 7 2 2 2" xfId="8579" xr:uid="{00000000-0005-0000-0000-000079210000}"/>
    <cellStyle name="20% - Accent4 6 7 2 3" xfId="8580" xr:uid="{00000000-0005-0000-0000-00007A210000}"/>
    <cellStyle name="20% - Accent4 6 7 3" xfId="8581" xr:uid="{00000000-0005-0000-0000-00007B210000}"/>
    <cellStyle name="20% - Accent4 6 7 3 2" xfId="8582" xr:uid="{00000000-0005-0000-0000-00007C210000}"/>
    <cellStyle name="20% - Accent4 6 7 4" xfId="8583" xr:uid="{00000000-0005-0000-0000-00007D210000}"/>
    <cellStyle name="20% - Accent4 6 8" xfId="8584" xr:uid="{00000000-0005-0000-0000-00007E210000}"/>
    <cellStyle name="20% - Accent4 6 8 2" xfId="8585" xr:uid="{00000000-0005-0000-0000-00007F210000}"/>
    <cellStyle name="20% - Accent4 6 8 2 2" xfId="8586" xr:uid="{00000000-0005-0000-0000-000080210000}"/>
    <cellStyle name="20% - Accent4 6 8 3" xfId="8587" xr:uid="{00000000-0005-0000-0000-000081210000}"/>
    <cellStyle name="20% - Accent4 6 9" xfId="8588" xr:uid="{00000000-0005-0000-0000-000082210000}"/>
    <cellStyle name="20% - Accent4 6 9 2" xfId="8589" xr:uid="{00000000-0005-0000-0000-000083210000}"/>
    <cellStyle name="20% - Accent4 7" xfId="8590" xr:uid="{00000000-0005-0000-0000-000084210000}"/>
    <cellStyle name="20% - Accent4 7 10" xfId="8591" xr:uid="{00000000-0005-0000-0000-000085210000}"/>
    <cellStyle name="20% - Accent4 7 10 2" xfId="8592" xr:uid="{00000000-0005-0000-0000-000086210000}"/>
    <cellStyle name="20% - Accent4 7 11" xfId="8593" xr:uid="{00000000-0005-0000-0000-000087210000}"/>
    <cellStyle name="20% - Accent4 7 2" xfId="8594" xr:uid="{00000000-0005-0000-0000-000088210000}"/>
    <cellStyle name="20% - Accent4 7 2 2" xfId="8595" xr:uid="{00000000-0005-0000-0000-000089210000}"/>
    <cellStyle name="20% - Accent4 7 2 2 2" xfId="8596" xr:uid="{00000000-0005-0000-0000-00008A210000}"/>
    <cellStyle name="20% - Accent4 7 2 2 2 2" xfId="8597" xr:uid="{00000000-0005-0000-0000-00008B210000}"/>
    <cellStyle name="20% - Accent4 7 2 2 2 2 2" xfId="8598" xr:uid="{00000000-0005-0000-0000-00008C210000}"/>
    <cellStyle name="20% - Accent4 7 2 2 2 2 2 2" xfId="8599" xr:uid="{00000000-0005-0000-0000-00008D210000}"/>
    <cellStyle name="20% - Accent4 7 2 2 2 2 3" xfId="8600" xr:uid="{00000000-0005-0000-0000-00008E210000}"/>
    <cellStyle name="20% - Accent4 7 2 2 2 3" xfId="8601" xr:uid="{00000000-0005-0000-0000-00008F210000}"/>
    <cellStyle name="20% - Accent4 7 2 2 2 3 2" xfId="8602" xr:uid="{00000000-0005-0000-0000-000090210000}"/>
    <cellStyle name="20% - Accent4 7 2 2 2 4" xfId="8603" xr:uid="{00000000-0005-0000-0000-000091210000}"/>
    <cellStyle name="20% - Accent4 7 2 2 3" xfId="8604" xr:uid="{00000000-0005-0000-0000-000092210000}"/>
    <cellStyle name="20% - Accent4 7 2 2 3 2" xfId="8605" xr:uid="{00000000-0005-0000-0000-000093210000}"/>
    <cellStyle name="20% - Accent4 7 2 2 3 2 2" xfId="8606" xr:uid="{00000000-0005-0000-0000-000094210000}"/>
    <cellStyle name="20% - Accent4 7 2 2 3 3" xfId="8607" xr:uid="{00000000-0005-0000-0000-000095210000}"/>
    <cellStyle name="20% - Accent4 7 2 2 4" xfId="8608" xr:uid="{00000000-0005-0000-0000-000096210000}"/>
    <cellStyle name="20% - Accent4 7 2 2 4 2" xfId="8609" xr:uid="{00000000-0005-0000-0000-000097210000}"/>
    <cellStyle name="20% - Accent4 7 2 2 5" xfId="8610" xr:uid="{00000000-0005-0000-0000-000098210000}"/>
    <cellStyle name="20% - Accent4 7 2 2 5 2" xfId="8611" xr:uid="{00000000-0005-0000-0000-000099210000}"/>
    <cellStyle name="20% - Accent4 7 2 2 6" xfId="8612" xr:uid="{00000000-0005-0000-0000-00009A210000}"/>
    <cellStyle name="20% - Accent4 7 2 3" xfId="8613" xr:uid="{00000000-0005-0000-0000-00009B210000}"/>
    <cellStyle name="20% - Accent4 7 2 3 2" xfId="8614" xr:uid="{00000000-0005-0000-0000-00009C210000}"/>
    <cellStyle name="20% - Accent4 7 2 3 2 2" xfId="8615" xr:uid="{00000000-0005-0000-0000-00009D210000}"/>
    <cellStyle name="20% - Accent4 7 2 3 2 2 2" xfId="8616" xr:uid="{00000000-0005-0000-0000-00009E210000}"/>
    <cellStyle name="20% - Accent4 7 2 3 2 2 2 2" xfId="8617" xr:uid="{00000000-0005-0000-0000-00009F210000}"/>
    <cellStyle name="20% - Accent4 7 2 3 2 2 3" xfId="8618" xr:uid="{00000000-0005-0000-0000-0000A0210000}"/>
    <cellStyle name="20% - Accent4 7 2 3 2 3" xfId="8619" xr:uid="{00000000-0005-0000-0000-0000A1210000}"/>
    <cellStyle name="20% - Accent4 7 2 3 2 3 2" xfId="8620" xr:uid="{00000000-0005-0000-0000-0000A2210000}"/>
    <cellStyle name="20% - Accent4 7 2 3 2 4" xfId="8621" xr:uid="{00000000-0005-0000-0000-0000A3210000}"/>
    <cellStyle name="20% - Accent4 7 2 3 3" xfId="8622" xr:uid="{00000000-0005-0000-0000-0000A4210000}"/>
    <cellStyle name="20% - Accent4 7 2 3 3 2" xfId="8623" xr:uid="{00000000-0005-0000-0000-0000A5210000}"/>
    <cellStyle name="20% - Accent4 7 2 3 3 2 2" xfId="8624" xr:uid="{00000000-0005-0000-0000-0000A6210000}"/>
    <cellStyle name="20% - Accent4 7 2 3 3 3" xfId="8625" xr:uid="{00000000-0005-0000-0000-0000A7210000}"/>
    <cellStyle name="20% - Accent4 7 2 3 4" xfId="8626" xr:uid="{00000000-0005-0000-0000-0000A8210000}"/>
    <cellStyle name="20% - Accent4 7 2 3 4 2" xfId="8627" xr:uid="{00000000-0005-0000-0000-0000A9210000}"/>
    <cellStyle name="20% - Accent4 7 2 3 5" xfId="8628" xr:uid="{00000000-0005-0000-0000-0000AA210000}"/>
    <cellStyle name="20% - Accent4 7 2 3 5 2" xfId="8629" xr:uid="{00000000-0005-0000-0000-0000AB210000}"/>
    <cellStyle name="20% - Accent4 7 2 3 6" xfId="8630" xr:uid="{00000000-0005-0000-0000-0000AC210000}"/>
    <cellStyle name="20% - Accent4 7 2 4" xfId="8631" xr:uid="{00000000-0005-0000-0000-0000AD210000}"/>
    <cellStyle name="20% - Accent4 7 2 4 2" xfId="8632" xr:uid="{00000000-0005-0000-0000-0000AE210000}"/>
    <cellStyle name="20% - Accent4 7 2 4 2 2" xfId="8633" xr:uid="{00000000-0005-0000-0000-0000AF210000}"/>
    <cellStyle name="20% - Accent4 7 2 4 2 2 2" xfId="8634" xr:uid="{00000000-0005-0000-0000-0000B0210000}"/>
    <cellStyle name="20% - Accent4 7 2 4 2 3" xfId="8635" xr:uid="{00000000-0005-0000-0000-0000B1210000}"/>
    <cellStyle name="20% - Accent4 7 2 4 3" xfId="8636" xr:uid="{00000000-0005-0000-0000-0000B2210000}"/>
    <cellStyle name="20% - Accent4 7 2 4 3 2" xfId="8637" xr:uid="{00000000-0005-0000-0000-0000B3210000}"/>
    <cellStyle name="20% - Accent4 7 2 4 4" xfId="8638" xr:uid="{00000000-0005-0000-0000-0000B4210000}"/>
    <cellStyle name="20% - Accent4 7 2 5" xfId="8639" xr:uid="{00000000-0005-0000-0000-0000B5210000}"/>
    <cellStyle name="20% - Accent4 7 2 5 2" xfId="8640" xr:uid="{00000000-0005-0000-0000-0000B6210000}"/>
    <cellStyle name="20% - Accent4 7 2 5 2 2" xfId="8641" xr:uid="{00000000-0005-0000-0000-0000B7210000}"/>
    <cellStyle name="20% - Accent4 7 2 5 3" xfId="8642" xr:uid="{00000000-0005-0000-0000-0000B8210000}"/>
    <cellStyle name="20% - Accent4 7 2 6" xfId="8643" xr:uid="{00000000-0005-0000-0000-0000B9210000}"/>
    <cellStyle name="20% - Accent4 7 2 6 2" xfId="8644" xr:uid="{00000000-0005-0000-0000-0000BA210000}"/>
    <cellStyle name="20% - Accent4 7 2 7" xfId="8645" xr:uid="{00000000-0005-0000-0000-0000BB210000}"/>
    <cellStyle name="20% - Accent4 7 2 7 2" xfId="8646" xr:uid="{00000000-0005-0000-0000-0000BC210000}"/>
    <cellStyle name="20% - Accent4 7 2 8" xfId="8647" xr:uid="{00000000-0005-0000-0000-0000BD210000}"/>
    <cellStyle name="20% - Accent4 7 3" xfId="8648" xr:uid="{00000000-0005-0000-0000-0000BE210000}"/>
    <cellStyle name="20% - Accent4 7 3 2" xfId="8649" xr:uid="{00000000-0005-0000-0000-0000BF210000}"/>
    <cellStyle name="20% - Accent4 7 3 2 2" xfId="8650" xr:uid="{00000000-0005-0000-0000-0000C0210000}"/>
    <cellStyle name="20% - Accent4 7 3 2 2 2" xfId="8651" xr:uid="{00000000-0005-0000-0000-0000C1210000}"/>
    <cellStyle name="20% - Accent4 7 3 2 2 2 2" xfId="8652" xr:uid="{00000000-0005-0000-0000-0000C2210000}"/>
    <cellStyle name="20% - Accent4 7 3 2 2 2 2 2" xfId="8653" xr:uid="{00000000-0005-0000-0000-0000C3210000}"/>
    <cellStyle name="20% - Accent4 7 3 2 2 2 3" xfId="8654" xr:uid="{00000000-0005-0000-0000-0000C4210000}"/>
    <cellStyle name="20% - Accent4 7 3 2 2 3" xfId="8655" xr:uid="{00000000-0005-0000-0000-0000C5210000}"/>
    <cellStyle name="20% - Accent4 7 3 2 2 3 2" xfId="8656" xr:uid="{00000000-0005-0000-0000-0000C6210000}"/>
    <cellStyle name="20% - Accent4 7 3 2 2 4" xfId="8657" xr:uid="{00000000-0005-0000-0000-0000C7210000}"/>
    <cellStyle name="20% - Accent4 7 3 2 3" xfId="8658" xr:uid="{00000000-0005-0000-0000-0000C8210000}"/>
    <cellStyle name="20% - Accent4 7 3 2 3 2" xfId="8659" xr:uid="{00000000-0005-0000-0000-0000C9210000}"/>
    <cellStyle name="20% - Accent4 7 3 2 3 2 2" xfId="8660" xr:uid="{00000000-0005-0000-0000-0000CA210000}"/>
    <cellStyle name="20% - Accent4 7 3 2 3 3" xfId="8661" xr:uid="{00000000-0005-0000-0000-0000CB210000}"/>
    <cellStyle name="20% - Accent4 7 3 2 4" xfId="8662" xr:uid="{00000000-0005-0000-0000-0000CC210000}"/>
    <cellStyle name="20% - Accent4 7 3 2 4 2" xfId="8663" xr:uid="{00000000-0005-0000-0000-0000CD210000}"/>
    <cellStyle name="20% - Accent4 7 3 2 5" xfId="8664" xr:uid="{00000000-0005-0000-0000-0000CE210000}"/>
    <cellStyle name="20% - Accent4 7 3 2 5 2" xfId="8665" xr:uid="{00000000-0005-0000-0000-0000CF210000}"/>
    <cellStyle name="20% - Accent4 7 3 2 6" xfId="8666" xr:uid="{00000000-0005-0000-0000-0000D0210000}"/>
    <cellStyle name="20% - Accent4 7 3 3" xfId="8667" xr:uid="{00000000-0005-0000-0000-0000D1210000}"/>
    <cellStyle name="20% - Accent4 7 3 3 2" xfId="8668" xr:uid="{00000000-0005-0000-0000-0000D2210000}"/>
    <cellStyle name="20% - Accent4 7 3 3 2 2" xfId="8669" xr:uid="{00000000-0005-0000-0000-0000D3210000}"/>
    <cellStyle name="20% - Accent4 7 3 3 2 2 2" xfId="8670" xr:uid="{00000000-0005-0000-0000-0000D4210000}"/>
    <cellStyle name="20% - Accent4 7 3 3 2 2 2 2" xfId="8671" xr:uid="{00000000-0005-0000-0000-0000D5210000}"/>
    <cellStyle name="20% - Accent4 7 3 3 2 2 3" xfId="8672" xr:uid="{00000000-0005-0000-0000-0000D6210000}"/>
    <cellStyle name="20% - Accent4 7 3 3 2 3" xfId="8673" xr:uid="{00000000-0005-0000-0000-0000D7210000}"/>
    <cellStyle name="20% - Accent4 7 3 3 2 3 2" xfId="8674" xr:uid="{00000000-0005-0000-0000-0000D8210000}"/>
    <cellStyle name="20% - Accent4 7 3 3 2 4" xfId="8675" xr:uid="{00000000-0005-0000-0000-0000D9210000}"/>
    <cellStyle name="20% - Accent4 7 3 3 3" xfId="8676" xr:uid="{00000000-0005-0000-0000-0000DA210000}"/>
    <cellStyle name="20% - Accent4 7 3 3 3 2" xfId="8677" xr:uid="{00000000-0005-0000-0000-0000DB210000}"/>
    <cellStyle name="20% - Accent4 7 3 3 3 2 2" xfId="8678" xr:uid="{00000000-0005-0000-0000-0000DC210000}"/>
    <cellStyle name="20% - Accent4 7 3 3 3 3" xfId="8679" xr:uid="{00000000-0005-0000-0000-0000DD210000}"/>
    <cellStyle name="20% - Accent4 7 3 3 4" xfId="8680" xr:uid="{00000000-0005-0000-0000-0000DE210000}"/>
    <cellStyle name="20% - Accent4 7 3 3 4 2" xfId="8681" xr:uid="{00000000-0005-0000-0000-0000DF210000}"/>
    <cellStyle name="20% - Accent4 7 3 3 5" xfId="8682" xr:uid="{00000000-0005-0000-0000-0000E0210000}"/>
    <cellStyle name="20% - Accent4 7 3 3 5 2" xfId="8683" xr:uid="{00000000-0005-0000-0000-0000E1210000}"/>
    <cellStyle name="20% - Accent4 7 3 3 6" xfId="8684" xr:uid="{00000000-0005-0000-0000-0000E2210000}"/>
    <cellStyle name="20% - Accent4 7 3 4" xfId="8685" xr:uid="{00000000-0005-0000-0000-0000E3210000}"/>
    <cellStyle name="20% - Accent4 7 3 4 2" xfId="8686" xr:uid="{00000000-0005-0000-0000-0000E4210000}"/>
    <cellStyle name="20% - Accent4 7 3 4 2 2" xfId="8687" xr:uid="{00000000-0005-0000-0000-0000E5210000}"/>
    <cellStyle name="20% - Accent4 7 3 4 2 2 2" xfId="8688" xr:uid="{00000000-0005-0000-0000-0000E6210000}"/>
    <cellStyle name="20% - Accent4 7 3 4 2 3" xfId="8689" xr:uid="{00000000-0005-0000-0000-0000E7210000}"/>
    <cellStyle name="20% - Accent4 7 3 4 3" xfId="8690" xr:uid="{00000000-0005-0000-0000-0000E8210000}"/>
    <cellStyle name="20% - Accent4 7 3 4 3 2" xfId="8691" xr:uid="{00000000-0005-0000-0000-0000E9210000}"/>
    <cellStyle name="20% - Accent4 7 3 4 4" xfId="8692" xr:uid="{00000000-0005-0000-0000-0000EA210000}"/>
    <cellStyle name="20% - Accent4 7 3 5" xfId="8693" xr:uid="{00000000-0005-0000-0000-0000EB210000}"/>
    <cellStyle name="20% - Accent4 7 3 5 2" xfId="8694" xr:uid="{00000000-0005-0000-0000-0000EC210000}"/>
    <cellStyle name="20% - Accent4 7 3 5 2 2" xfId="8695" xr:uid="{00000000-0005-0000-0000-0000ED210000}"/>
    <cellStyle name="20% - Accent4 7 3 5 3" xfId="8696" xr:uid="{00000000-0005-0000-0000-0000EE210000}"/>
    <cellStyle name="20% - Accent4 7 3 6" xfId="8697" xr:uid="{00000000-0005-0000-0000-0000EF210000}"/>
    <cellStyle name="20% - Accent4 7 3 6 2" xfId="8698" xr:uid="{00000000-0005-0000-0000-0000F0210000}"/>
    <cellStyle name="20% - Accent4 7 3 7" xfId="8699" xr:uid="{00000000-0005-0000-0000-0000F1210000}"/>
    <cellStyle name="20% - Accent4 7 3 7 2" xfId="8700" xr:uid="{00000000-0005-0000-0000-0000F2210000}"/>
    <cellStyle name="20% - Accent4 7 3 8" xfId="8701" xr:uid="{00000000-0005-0000-0000-0000F3210000}"/>
    <cellStyle name="20% - Accent4 7 4" xfId="8702" xr:uid="{00000000-0005-0000-0000-0000F4210000}"/>
    <cellStyle name="20% - Accent4 7 4 2" xfId="8703" xr:uid="{00000000-0005-0000-0000-0000F5210000}"/>
    <cellStyle name="20% - Accent4 7 4 2 2" xfId="8704" xr:uid="{00000000-0005-0000-0000-0000F6210000}"/>
    <cellStyle name="20% - Accent4 7 4 2 2 2" xfId="8705" xr:uid="{00000000-0005-0000-0000-0000F7210000}"/>
    <cellStyle name="20% - Accent4 7 4 2 2 2 2" xfId="8706" xr:uid="{00000000-0005-0000-0000-0000F8210000}"/>
    <cellStyle name="20% - Accent4 7 4 2 2 3" xfId="8707" xr:uid="{00000000-0005-0000-0000-0000F9210000}"/>
    <cellStyle name="20% - Accent4 7 4 2 3" xfId="8708" xr:uid="{00000000-0005-0000-0000-0000FA210000}"/>
    <cellStyle name="20% - Accent4 7 4 2 3 2" xfId="8709" xr:uid="{00000000-0005-0000-0000-0000FB210000}"/>
    <cellStyle name="20% - Accent4 7 4 2 4" xfId="8710" xr:uid="{00000000-0005-0000-0000-0000FC210000}"/>
    <cellStyle name="20% - Accent4 7 4 3" xfId="8711" xr:uid="{00000000-0005-0000-0000-0000FD210000}"/>
    <cellStyle name="20% - Accent4 7 4 3 2" xfId="8712" xr:uid="{00000000-0005-0000-0000-0000FE210000}"/>
    <cellStyle name="20% - Accent4 7 4 3 2 2" xfId="8713" xr:uid="{00000000-0005-0000-0000-0000FF210000}"/>
    <cellStyle name="20% - Accent4 7 4 3 3" xfId="8714" xr:uid="{00000000-0005-0000-0000-000000220000}"/>
    <cellStyle name="20% - Accent4 7 4 4" xfId="8715" xr:uid="{00000000-0005-0000-0000-000001220000}"/>
    <cellStyle name="20% - Accent4 7 4 4 2" xfId="8716" xr:uid="{00000000-0005-0000-0000-000002220000}"/>
    <cellStyle name="20% - Accent4 7 4 5" xfId="8717" xr:uid="{00000000-0005-0000-0000-000003220000}"/>
    <cellStyle name="20% - Accent4 7 4 5 2" xfId="8718" xr:uid="{00000000-0005-0000-0000-000004220000}"/>
    <cellStyle name="20% - Accent4 7 4 6" xfId="8719" xr:uid="{00000000-0005-0000-0000-000005220000}"/>
    <cellStyle name="20% - Accent4 7 5" xfId="8720" xr:uid="{00000000-0005-0000-0000-000006220000}"/>
    <cellStyle name="20% - Accent4 7 5 2" xfId="8721" xr:uid="{00000000-0005-0000-0000-000007220000}"/>
    <cellStyle name="20% - Accent4 7 5 2 2" xfId="8722" xr:uid="{00000000-0005-0000-0000-000008220000}"/>
    <cellStyle name="20% - Accent4 7 5 2 2 2" xfId="8723" xr:uid="{00000000-0005-0000-0000-000009220000}"/>
    <cellStyle name="20% - Accent4 7 5 2 2 2 2" xfId="8724" xr:uid="{00000000-0005-0000-0000-00000A220000}"/>
    <cellStyle name="20% - Accent4 7 5 2 2 3" xfId="8725" xr:uid="{00000000-0005-0000-0000-00000B220000}"/>
    <cellStyle name="20% - Accent4 7 5 2 3" xfId="8726" xr:uid="{00000000-0005-0000-0000-00000C220000}"/>
    <cellStyle name="20% - Accent4 7 5 2 3 2" xfId="8727" xr:uid="{00000000-0005-0000-0000-00000D220000}"/>
    <cellStyle name="20% - Accent4 7 5 2 4" xfId="8728" xr:uid="{00000000-0005-0000-0000-00000E220000}"/>
    <cellStyle name="20% - Accent4 7 5 3" xfId="8729" xr:uid="{00000000-0005-0000-0000-00000F220000}"/>
    <cellStyle name="20% - Accent4 7 5 3 2" xfId="8730" xr:uid="{00000000-0005-0000-0000-000010220000}"/>
    <cellStyle name="20% - Accent4 7 5 3 2 2" xfId="8731" xr:uid="{00000000-0005-0000-0000-000011220000}"/>
    <cellStyle name="20% - Accent4 7 5 3 3" xfId="8732" xr:uid="{00000000-0005-0000-0000-000012220000}"/>
    <cellStyle name="20% - Accent4 7 5 4" xfId="8733" xr:uid="{00000000-0005-0000-0000-000013220000}"/>
    <cellStyle name="20% - Accent4 7 5 4 2" xfId="8734" xr:uid="{00000000-0005-0000-0000-000014220000}"/>
    <cellStyle name="20% - Accent4 7 5 5" xfId="8735" xr:uid="{00000000-0005-0000-0000-000015220000}"/>
    <cellStyle name="20% - Accent4 7 5 5 2" xfId="8736" xr:uid="{00000000-0005-0000-0000-000016220000}"/>
    <cellStyle name="20% - Accent4 7 5 6" xfId="8737" xr:uid="{00000000-0005-0000-0000-000017220000}"/>
    <cellStyle name="20% - Accent4 7 6" xfId="8738" xr:uid="{00000000-0005-0000-0000-000018220000}"/>
    <cellStyle name="20% - Accent4 7 6 2" xfId="8739" xr:uid="{00000000-0005-0000-0000-000019220000}"/>
    <cellStyle name="20% - Accent4 7 6 2 2" xfId="8740" xr:uid="{00000000-0005-0000-0000-00001A220000}"/>
    <cellStyle name="20% - Accent4 7 6 2 2 2" xfId="8741" xr:uid="{00000000-0005-0000-0000-00001B220000}"/>
    <cellStyle name="20% - Accent4 7 6 2 2 2 2" xfId="8742" xr:uid="{00000000-0005-0000-0000-00001C220000}"/>
    <cellStyle name="20% - Accent4 7 6 2 2 3" xfId="8743" xr:uid="{00000000-0005-0000-0000-00001D220000}"/>
    <cellStyle name="20% - Accent4 7 6 2 3" xfId="8744" xr:uid="{00000000-0005-0000-0000-00001E220000}"/>
    <cellStyle name="20% - Accent4 7 6 2 3 2" xfId="8745" xr:uid="{00000000-0005-0000-0000-00001F220000}"/>
    <cellStyle name="20% - Accent4 7 6 2 4" xfId="8746" xr:uid="{00000000-0005-0000-0000-000020220000}"/>
    <cellStyle name="20% - Accent4 7 6 3" xfId="8747" xr:uid="{00000000-0005-0000-0000-000021220000}"/>
    <cellStyle name="20% - Accent4 7 6 3 2" xfId="8748" xr:uid="{00000000-0005-0000-0000-000022220000}"/>
    <cellStyle name="20% - Accent4 7 6 3 2 2" xfId="8749" xr:uid="{00000000-0005-0000-0000-000023220000}"/>
    <cellStyle name="20% - Accent4 7 6 3 3" xfId="8750" xr:uid="{00000000-0005-0000-0000-000024220000}"/>
    <cellStyle name="20% - Accent4 7 6 4" xfId="8751" xr:uid="{00000000-0005-0000-0000-000025220000}"/>
    <cellStyle name="20% - Accent4 7 6 4 2" xfId="8752" xr:uid="{00000000-0005-0000-0000-000026220000}"/>
    <cellStyle name="20% - Accent4 7 6 5" xfId="8753" xr:uid="{00000000-0005-0000-0000-000027220000}"/>
    <cellStyle name="20% - Accent4 7 6 5 2" xfId="8754" xr:uid="{00000000-0005-0000-0000-000028220000}"/>
    <cellStyle name="20% - Accent4 7 6 6" xfId="8755" xr:uid="{00000000-0005-0000-0000-000029220000}"/>
    <cellStyle name="20% - Accent4 7 7" xfId="8756" xr:uid="{00000000-0005-0000-0000-00002A220000}"/>
    <cellStyle name="20% - Accent4 7 7 2" xfId="8757" xr:uid="{00000000-0005-0000-0000-00002B220000}"/>
    <cellStyle name="20% - Accent4 7 7 2 2" xfId="8758" xr:uid="{00000000-0005-0000-0000-00002C220000}"/>
    <cellStyle name="20% - Accent4 7 7 2 2 2" xfId="8759" xr:uid="{00000000-0005-0000-0000-00002D220000}"/>
    <cellStyle name="20% - Accent4 7 7 2 3" xfId="8760" xr:uid="{00000000-0005-0000-0000-00002E220000}"/>
    <cellStyle name="20% - Accent4 7 7 3" xfId="8761" xr:uid="{00000000-0005-0000-0000-00002F220000}"/>
    <cellStyle name="20% - Accent4 7 7 3 2" xfId="8762" xr:uid="{00000000-0005-0000-0000-000030220000}"/>
    <cellStyle name="20% - Accent4 7 7 4" xfId="8763" xr:uid="{00000000-0005-0000-0000-000031220000}"/>
    <cellStyle name="20% - Accent4 7 8" xfId="8764" xr:uid="{00000000-0005-0000-0000-000032220000}"/>
    <cellStyle name="20% - Accent4 7 8 2" xfId="8765" xr:uid="{00000000-0005-0000-0000-000033220000}"/>
    <cellStyle name="20% - Accent4 7 8 2 2" xfId="8766" xr:uid="{00000000-0005-0000-0000-000034220000}"/>
    <cellStyle name="20% - Accent4 7 8 3" xfId="8767" xr:uid="{00000000-0005-0000-0000-000035220000}"/>
    <cellStyle name="20% - Accent4 7 9" xfId="8768" xr:uid="{00000000-0005-0000-0000-000036220000}"/>
    <cellStyle name="20% - Accent4 7 9 2" xfId="8769" xr:uid="{00000000-0005-0000-0000-000037220000}"/>
    <cellStyle name="20% - Accent4 8" xfId="8770" xr:uid="{00000000-0005-0000-0000-000038220000}"/>
    <cellStyle name="20% - Accent4 8 2" xfId="8771" xr:uid="{00000000-0005-0000-0000-000039220000}"/>
    <cellStyle name="20% - Accent4 8 2 2" xfId="8772" xr:uid="{00000000-0005-0000-0000-00003A220000}"/>
    <cellStyle name="20% - Accent4 8 2 2 2" xfId="8773" xr:uid="{00000000-0005-0000-0000-00003B220000}"/>
    <cellStyle name="20% - Accent4 8 2 2 2 2" xfId="8774" xr:uid="{00000000-0005-0000-0000-00003C220000}"/>
    <cellStyle name="20% - Accent4 8 2 2 2 2 2" xfId="8775" xr:uid="{00000000-0005-0000-0000-00003D220000}"/>
    <cellStyle name="20% - Accent4 8 2 2 2 3" xfId="8776" xr:uid="{00000000-0005-0000-0000-00003E220000}"/>
    <cellStyle name="20% - Accent4 8 2 2 3" xfId="8777" xr:uid="{00000000-0005-0000-0000-00003F220000}"/>
    <cellStyle name="20% - Accent4 8 2 2 3 2" xfId="8778" xr:uid="{00000000-0005-0000-0000-000040220000}"/>
    <cellStyle name="20% - Accent4 8 2 2 4" xfId="8779" xr:uid="{00000000-0005-0000-0000-000041220000}"/>
    <cellStyle name="20% - Accent4 8 2 3" xfId="8780" xr:uid="{00000000-0005-0000-0000-000042220000}"/>
    <cellStyle name="20% - Accent4 8 2 3 2" xfId="8781" xr:uid="{00000000-0005-0000-0000-000043220000}"/>
    <cellStyle name="20% - Accent4 8 2 3 2 2" xfId="8782" xr:uid="{00000000-0005-0000-0000-000044220000}"/>
    <cellStyle name="20% - Accent4 8 2 3 3" xfId="8783" xr:uid="{00000000-0005-0000-0000-000045220000}"/>
    <cellStyle name="20% - Accent4 8 2 4" xfId="8784" xr:uid="{00000000-0005-0000-0000-000046220000}"/>
    <cellStyle name="20% - Accent4 8 2 4 2" xfId="8785" xr:uid="{00000000-0005-0000-0000-000047220000}"/>
    <cellStyle name="20% - Accent4 8 2 5" xfId="8786" xr:uid="{00000000-0005-0000-0000-000048220000}"/>
    <cellStyle name="20% - Accent4 8 2 5 2" xfId="8787" xr:uid="{00000000-0005-0000-0000-000049220000}"/>
    <cellStyle name="20% - Accent4 8 2 6" xfId="8788" xr:uid="{00000000-0005-0000-0000-00004A220000}"/>
    <cellStyle name="20% - Accent4 8 3" xfId="8789" xr:uid="{00000000-0005-0000-0000-00004B220000}"/>
    <cellStyle name="20% - Accent4 8 3 2" xfId="8790" xr:uid="{00000000-0005-0000-0000-00004C220000}"/>
    <cellStyle name="20% - Accent4 8 3 2 2" xfId="8791" xr:uid="{00000000-0005-0000-0000-00004D220000}"/>
    <cellStyle name="20% - Accent4 8 3 2 2 2" xfId="8792" xr:uid="{00000000-0005-0000-0000-00004E220000}"/>
    <cellStyle name="20% - Accent4 8 3 2 2 2 2" xfId="8793" xr:uid="{00000000-0005-0000-0000-00004F220000}"/>
    <cellStyle name="20% - Accent4 8 3 2 2 3" xfId="8794" xr:uid="{00000000-0005-0000-0000-000050220000}"/>
    <cellStyle name="20% - Accent4 8 3 2 3" xfId="8795" xr:uid="{00000000-0005-0000-0000-000051220000}"/>
    <cellStyle name="20% - Accent4 8 3 2 3 2" xfId="8796" xr:uid="{00000000-0005-0000-0000-000052220000}"/>
    <cellStyle name="20% - Accent4 8 3 2 4" xfId="8797" xr:uid="{00000000-0005-0000-0000-000053220000}"/>
    <cellStyle name="20% - Accent4 8 3 3" xfId="8798" xr:uid="{00000000-0005-0000-0000-000054220000}"/>
    <cellStyle name="20% - Accent4 8 3 3 2" xfId="8799" xr:uid="{00000000-0005-0000-0000-000055220000}"/>
    <cellStyle name="20% - Accent4 8 3 3 2 2" xfId="8800" xr:uid="{00000000-0005-0000-0000-000056220000}"/>
    <cellStyle name="20% - Accent4 8 3 3 3" xfId="8801" xr:uid="{00000000-0005-0000-0000-000057220000}"/>
    <cellStyle name="20% - Accent4 8 3 4" xfId="8802" xr:uid="{00000000-0005-0000-0000-000058220000}"/>
    <cellStyle name="20% - Accent4 8 3 4 2" xfId="8803" xr:uid="{00000000-0005-0000-0000-000059220000}"/>
    <cellStyle name="20% - Accent4 8 3 5" xfId="8804" xr:uid="{00000000-0005-0000-0000-00005A220000}"/>
    <cellStyle name="20% - Accent4 8 3 5 2" xfId="8805" xr:uid="{00000000-0005-0000-0000-00005B220000}"/>
    <cellStyle name="20% - Accent4 8 3 6" xfId="8806" xr:uid="{00000000-0005-0000-0000-00005C220000}"/>
    <cellStyle name="20% - Accent4 8 4" xfId="8807" xr:uid="{00000000-0005-0000-0000-00005D220000}"/>
    <cellStyle name="20% - Accent4 8 4 2" xfId="8808" xr:uid="{00000000-0005-0000-0000-00005E220000}"/>
    <cellStyle name="20% - Accent4 8 4 2 2" xfId="8809" xr:uid="{00000000-0005-0000-0000-00005F220000}"/>
    <cellStyle name="20% - Accent4 8 4 2 2 2" xfId="8810" xr:uid="{00000000-0005-0000-0000-000060220000}"/>
    <cellStyle name="20% - Accent4 8 4 2 3" xfId="8811" xr:uid="{00000000-0005-0000-0000-000061220000}"/>
    <cellStyle name="20% - Accent4 8 4 3" xfId="8812" xr:uid="{00000000-0005-0000-0000-000062220000}"/>
    <cellStyle name="20% - Accent4 8 4 3 2" xfId="8813" xr:uid="{00000000-0005-0000-0000-000063220000}"/>
    <cellStyle name="20% - Accent4 8 4 4" xfId="8814" xr:uid="{00000000-0005-0000-0000-000064220000}"/>
    <cellStyle name="20% - Accent4 8 5" xfId="8815" xr:uid="{00000000-0005-0000-0000-000065220000}"/>
    <cellStyle name="20% - Accent4 8 5 2" xfId="8816" xr:uid="{00000000-0005-0000-0000-000066220000}"/>
    <cellStyle name="20% - Accent4 8 5 2 2" xfId="8817" xr:uid="{00000000-0005-0000-0000-000067220000}"/>
    <cellStyle name="20% - Accent4 8 5 3" xfId="8818" xr:uid="{00000000-0005-0000-0000-000068220000}"/>
    <cellStyle name="20% - Accent4 8 6" xfId="8819" xr:uid="{00000000-0005-0000-0000-000069220000}"/>
    <cellStyle name="20% - Accent4 8 6 2" xfId="8820" xr:uid="{00000000-0005-0000-0000-00006A220000}"/>
    <cellStyle name="20% - Accent4 8 7" xfId="8821" xr:uid="{00000000-0005-0000-0000-00006B220000}"/>
    <cellStyle name="20% - Accent4 8 7 2" xfId="8822" xr:uid="{00000000-0005-0000-0000-00006C220000}"/>
    <cellStyle name="20% - Accent4 8 8" xfId="8823" xr:uid="{00000000-0005-0000-0000-00006D220000}"/>
    <cellStyle name="20% - Accent4 9" xfId="8824" xr:uid="{00000000-0005-0000-0000-00006E220000}"/>
    <cellStyle name="20% - Accent4 9 2" xfId="8825" xr:uid="{00000000-0005-0000-0000-00006F220000}"/>
    <cellStyle name="20% - Accent4 9 2 2" xfId="8826" xr:uid="{00000000-0005-0000-0000-000070220000}"/>
    <cellStyle name="20% - Accent4 9 2 2 2" xfId="8827" xr:uid="{00000000-0005-0000-0000-000071220000}"/>
    <cellStyle name="20% - Accent4 9 2 2 2 2" xfId="8828" xr:uid="{00000000-0005-0000-0000-000072220000}"/>
    <cellStyle name="20% - Accent4 9 2 2 2 2 2" xfId="8829" xr:uid="{00000000-0005-0000-0000-000073220000}"/>
    <cellStyle name="20% - Accent4 9 2 2 2 3" xfId="8830" xr:uid="{00000000-0005-0000-0000-000074220000}"/>
    <cellStyle name="20% - Accent4 9 2 2 3" xfId="8831" xr:uid="{00000000-0005-0000-0000-000075220000}"/>
    <cellStyle name="20% - Accent4 9 2 2 3 2" xfId="8832" xr:uid="{00000000-0005-0000-0000-000076220000}"/>
    <cellStyle name="20% - Accent4 9 2 2 4" xfId="8833" xr:uid="{00000000-0005-0000-0000-000077220000}"/>
    <cellStyle name="20% - Accent4 9 2 3" xfId="8834" xr:uid="{00000000-0005-0000-0000-000078220000}"/>
    <cellStyle name="20% - Accent4 9 2 3 2" xfId="8835" xr:uid="{00000000-0005-0000-0000-000079220000}"/>
    <cellStyle name="20% - Accent4 9 2 3 2 2" xfId="8836" xr:uid="{00000000-0005-0000-0000-00007A220000}"/>
    <cellStyle name="20% - Accent4 9 2 3 3" xfId="8837" xr:uid="{00000000-0005-0000-0000-00007B220000}"/>
    <cellStyle name="20% - Accent4 9 2 4" xfId="8838" xr:uid="{00000000-0005-0000-0000-00007C220000}"/>
    <cellStyle name="20% - Accent4 9 2 4 2" xfId="8839" xr:uid="{00000000-0005-0000-0000-00007D220000}"/>
    <cellStyle name="20% - Accent4 9 2 5" xfId="8840" xr:uid="{00000000-0005-0000-0000-00007E220000}"/>
    <cellStyle name="20% - Accent4 9 2 5 2" xfId="8841" xr:uid="{00000000-0005-0000-0000-00007F220000}"/>
    <cellStyle name="20% - Accent4 9 2 6" xfId="8842" xr:uid="{00000000-0005-0000-0000-000080220000}"/>
    <cellStyle name="20% - Accent4 9 3" xfId="8843" xr:uid="{00000000-0005-0000-0000-000081220000}"/>
    <cellStyle name="20% - Accent4 9 3 2" xfId="8844" xr:uid="{00000000-0005-0000-0000-000082220000}"/>
    <cellStyle name="20% - Accent4 9 3 2 2" xfId="8845" xr:uid="{00000000-0005-0000-0000-000083220000}"/>
    <cellStyle name="20% - Accent4 9 3 2 2 2" xfId="8846" xr:uid="{00000000-0005-0000-0000-000084220000}"/>
    <cellStyle name="20% - Accent4 9 3 2 2 2 2" xfId="8847" xr:uid="{00000000-0005-0000-0000-000085220000}"/>
    <cellStyle name="20% - Accent4 9 3 2 2 3" xfId="8848" xr:uid="{00000000-0005-0000-0000-000086220000}"/>
    <cellStyle name="20% - Accent4 9 3 2 3" xfId="8849" xr:uid="{00000000-0005-0000-0000-000087220000}"/>
    <cellStyle name="20% - Accent4 9 3 2 3 2" xfId="8850" xr:uid="{00000000-0005-0000-0000-000088220000}"/>
    <cellStyle name="20% - Accent4 9 3 2 4" xfId="8851" xr:uid="{00000000-0005-0000-0000-000089220000}"/>
    <cellStyle name="20% - Accent4 9 3 3" xfId="8852" xr:uid="{00000000-0005-0000-0000-00008A220000}"/>
    <cellStyle name="20% - Accent4 9 3 3 2" xfId="8853" xr:uid="{00000000-0005-0000-0000-00008B220000}"/>
    <cellStyle name="20% - Accent4 9 3 3 2 2" xfId="8854" xr:uid="{00000000-0005-0000-0000-00008C220000}"/>
    <cellStyle name="20% - Accent4 9 3 3 3" xfId="8855" xr:uid="{00000000-0005-0000-0000-00008D220000}"/>
    <cellStyle name="20% - Accent4 9 3 4" xfId="8856" xr:uid="{00000000-0005-0000-0000-00008E220000}"/>
    <cellStyle name="20% - Accent4 9 3 4 2" xfId="8857" xr:uid="{00000000-0005-0000-0000-00008F220000}"/>
    <cellStyle name="20% - Accent4 9 3 5" xfId="8858" xr:uid="{00000000-0005-0000-0000-000090220000}"/>
    <cellStyle name="20% - Accent4 9 3 5 2" xfId="8859" xr:uid="{00000000-0005-0000-0000-000091220000}"/>
    <cellStyle name="20% - Accent4 9 3 6" xfId="8860" xr:uid="{00000000-0005-0000-0000-000092220000}"/>
    <cellStyle name="20% - Accent4 9 4" xfId="8861" xr:uid="{00000000-0005-0000-0000-000093220000}"/>
    <cellStyle name="20% - Accent4 9 4 2" xfId="8862" xr:uid="{00000000-0005-0000-0000-000094220000}"/>
    <cellStyle name="20% - Accent4 9 4 2 2" xfId="8863" xr:uid="{00000000-0005-0000-0000-000095220000}"/>
    <cellStyle name="20% - Accent4 9 4 2 2 2" xfId="8864" xr:uid="{00000000-0005-0000-0000-000096220000}"/>
    <cellStyle name="20% - Accent4 9 4 2 3" xfId="8865" xr:uid="{00000000-0005-0000-0000-000097220000}"/>
    <cellStyle name="20% - Accent4 9 4 3" xfId="8866" xr:uid="{00000000-0005-0000-0000-000098220000}"/>
    <cellStyle name="20% - Accent4 9 4 3 2" xfId="8867" xr:uid="{00000000-0005-0000-0000-000099220000}"/>
    <cellStyle name="20% - Accent4 9 4 4" xfId="8868" xr:uid="{00000000-0005-0000-0000-00009A220000}"/>
    <cellStyle name="20% - Accent4 9 5" xfId="8869" xr:uid="{00000000-0005-0000-0000-00009B220000}"/>
    <cellStyle name="20% - Accent4 9 5 2" xfId="8870" xr:uid="{00000000-0005-0000-0000-00009C220000}"/>
    <cellStyle name="20% - Accent4 9 5 2 2" xfId="8871" xr:uid="{00000000-0005-0000-0000-00009D220000}"/>
    <cellStyle name="20% - Accent4 9 5 3" xfId="8872" xr:uid="{00000000-0005-0000-0000-00009E220000}"/>
    <cellStyle name="20% - Accent4 9 6" xfId="8873" xr:uid="{00000000-0005-0000-0000-00009F220000}"/>
    <cellStyle name="20% - Accent4 9 6 2" xfId="8874" xr:uid="{00000000-0005-0000-0000-0000A0220000}"/>
    <cellStyle name="20% - Accent4 9 7" xfId="8875" xr:uid="{00000000-0005-0000-0000-0000A1220000}"/>
    <cellStyle name="20% - Accent4 9 7 2" xfId="8876" xr:uid="{00000000-0005-0000-0000-0000A2220000}"/>
    <cellStyle name="20% - Accent4 9 8" xfId="8877" xr:uid="{00000000-0005-0000-0000-0000A3220000}"/>
    <cellStyle name="20% - Accent5 10" xfId="8878" xr:uid="{00000000-0005-0000-0000-0000A4220000}"/>
    <cellStyle name="20% - Accent5 10 2" xfId="8879" xr:uid="{00000000-0005-0000-0000-0000A5220000}"/>
    <cellStyle name="20% - Accent5 10 2 2" xfId="8880" xr:uid="{00000000-0005-0000-0000-0000A6220000}"/>
    <cellStyle name="20% - Accent5 10 2 2 2" xfId="8881" xr:uid="{00000000-0005-0000-0000-0000A7220000}"/>
    <cellStyle name="20% - Accent5 10 2 2 2 2" xfId="8882" xr:uid="{00000000-0005-0000-0000-0000A8220000}"/>
    <cellStyle name="20% - Accent5 10 2 2 3" xfId="8883" xr:uid="{00000000-0005-0000-0000-0000A9220000}"/>
    <cellStyle name="20% - Accent5 10 2 3" xfId="8884" xr:uid="{00000000-0005-0000-0000-0000AA220000}"/>
    <cellStyle name="20% - Accent5 10 2 3 2" xfId="8885" xr:uid="{00000000-0005-0000-0000-0000AB220000}"/>
    <cellStyle name="20% - Accent5 10 2 4" xfId="8886" xr:uid="{00000000-0005-0000-0000-0000AC220000}"/>
    <cellStyle name="20% - Accent5 10 3" xfId="8887" xr:uid="{00000000-0005-0000-0000-0000AD220000}"/>
    <cellStyle name="20% - Accent5 10 3 2" xfId="8888" xr:uid="{00000000-0005-0000-0000-0000AE220000}"/>
    <cellStyle name="20% - Accent5 10 3 2 2" xfId="8889" xr:uid="{00000000-0005-0000-0000-0000AF220000}"/>
    <cellStyle name="20% - Accent5 10 3 3" xfId="8890" xr:uid="{00000000-0005-0000-0000-0000B0220000}"/>
    <cellStyle name="20% - Accent5 10 4" xfId="8891" xr:uid="{00000000-0005-0000-0000-0000B1220000}"/>
    <cellStyle name="20% - Accent5 10 4 2" xfId="8892" xr:uid="{00000000-0005-0000-0000-0000B2220000}"/>
    <cellStyle name="20% - Accent5 10 5" xfId="8893" xr:uid="{00000000-0005-0000-0000-0000B3220000}"/>
    <cellStyle name="20% - Accent5 10 5 2" xfId="8894" xr:uid="{00000000-0005-0000-0000-0000B4220000}"/>
    <cellStyle name="20% - Accent5 10 6" xfId="8895" xr:uid="{00000000-0005-0000-0000-0000B5220000}"/>
    <cellStyle name="20% - Accent5 11" xfId="8896" xr:uid="{00000000-0005-0000-0000-0000B6220000}"/>
    <cellStyle name="20% - Accent5 11 2" xfId="8897" xr:uid="{00000000-0005-0000-0000-0000B7220000}"/>
    <cellStyle name="20% - Accent5 11 2 2" xfId="8898" xr:uid="{00000000-0005-0000-0000-0000B8220000}"/>
    <cellStyle name="20% - Accent5 11 2 2 2" xfId="8899" xr:uid="{00000000-0005-0000-0000-0000B9220000}"/>
    <cellStyle name="20% - Accent5 11 2 2 2 2" xfId="8900" xr:uid="{00000000-0005-0000-0000-0000BA220000}"/>
    <cellStyle name="20% - Accent5 11 2 2 3" xfId="8901" xr:uid="{00000000-0005-0000-0000-0000BB220000}"/>
    <cellStyle name="20% - Accent5 11 2 3" xfId="8902" xr:uid="{00000000-0005-0000-0000-0000BC220000}"/>
    <cellStyle name="20% - Accent5 11 2 3 2" xfId="8903" xr:uid="{00000000-0005-0000-0000-0000BD220000}"/>
    <cellStyle name="20% - Accent5 11 2 4" xfId="8904" xr:uid="{00000000-0005-0000-0000-0000BE220000}"/>
    <cellStyle name="20% - Accent5 11 3" xfId="8905" xr:uid="{00000000-0005-0000-0000-0000BF220000}"/>
    <cellStyle name="20% - Accent5 11 3 2" xfId="8906" xr:uid="{00000000-0005-0000-0000-0000C0220000}"/>
    <cellStyle name="20% - Accent5 11 3 2 2" xfId="8907" xr:uid="{00000000-0005-0000-0000-0000C1220000}"/>
    <cellStyle name="20% - Accent5 11 3 3" xfId="8908" xr:uid="{00000000-0005-0000-0000-0000C2220000}"/>
    <cellStyle name="20% - Accent5 11 4" xfId="8909" xr:uid="{00000000-0005-0000-0000-0000C3220000}"/>
    <cellStyle name="20% - Accent5 11 4 2" xfId="8910" xr:uid="{00000000-0005-0000-0000-0000C4220000}"/>
    <cellStyle name="20% - Accent5 11 5" xfId="8911" xr:uid="{00000000-0005-0000-0000-0000C5220000}"/>
    <cellStyle name="20% - Accent5 11 5 2" xfId="8912" xr:uid="{00000000-0005-0000-0000-0000C6220000}"/>
    <cellStyle name="20% - Accent5 11 6" xfId="8913" xr:uid="{00000000-0005-0000-0000-0000C7220000}"/>
    <cellStyle name="20% - Accent5 12" xfId="8914" xr:uid="{00000000-0005-0000-0000-0000C8220000}"/>
    <cellStyle name="20% - Accent5 12 2" xfId="8915" xr:uid="{00000000-0005-0000-0000-0000C9220000}"/>
    <cellStyle name="20% - Accent5 12 2 2" xfId="8916" xr:uid="{00000000-0005-0000-0000-0000CA220000}"/>
    <cellStyle name="20% - Accent5 12 2 2 2" xfId="8917" xr:uid="{00000000-0005-0000-0000-0000CB220000}"/>
    <cellStyle name="20% - Accent5 12 2 2 2 2" xfId="8918" xr:uid="{00000000-0005-0000-0000-0000CC220000}"/>
    <cellStyle name="20% - Accent5 12 2 2 3" xfId="8919" xr:uid="{00000000-0005-0000-0000-0000CD220000}"/>
    <cellStyle name="20% - Accent5 12 2 3" xfId="8920" xr:uid="{00000000-0005-0000-0000-0000CE220000}"/>
    <cellStyle name="20% - Accent5 12 2 3 2" xfId="8921" xr:uid="{00000000-0005-0000-0000-0000CF220000}"/>
    <cellStyle name="20% - Accent5 12 2 4" xfId="8922" xr:uid="{00000000-0005-0000-0000-0000D0220000}"/>
    <cellStyle name="20% - Accent5 12 3" xfId="8923" xr:uid="{00000000-0005-0000-0000-0000D1220000}"/>
    <cellStyle name="20% - Accent5 12 3 2" xfId="8924" xr:uid="{00000000-0005-0000-0000-0000D2220000}"/>
    <cellStyle name="20% - Accent5 12 3 2 2" xfId="8925" xr:uid="{00000000-0005-0000-0000-0000D3220000}"/>
    <cellStyle name="20% - Accent5 12 3 3" xfId="8926" xr:uid="{00000000-0005-0000-0000-0000D4220000}"/>
    <cellStyle name="20% - Accent5 12 4" xfId="8927" xr:uid="{00000000-0005-0000-0000-0000D5220000}"/>
    <cellStyle name="20% - Accent5 12 4 2" xfId="8928" xr:uid="{00000000-0005-0000-0000-0000D6220000}"/>
    <cellStyle name="20% - Accent5 12 5" xfId="8929" xr:uid="{00000000-0005-0000-0000-0000D7220000}"/>
    <cellStyle name="20% - Accent5 12 5 2" xfId="8930" xr:uid="{00000000-0005-0000-0000-0000D8220000}"/>
    <cellStyle name="20% - Accent5 12 6" xfId="8931" xr:uid="{00000000-0005-0000-0000-0000D9220000}"/>
    <cellStyle name="20% - Accent5 13" xfId="8932" xr:uid="{00000000-0005-0000-0000-0000DA220000}"/>
    <cellStyle name="20% - Accent5 13 2" xfId="8933" xr:uid="{00000000-0005-0000-0000-0000DB220000}"/>
    <cellStyle name="20% - Accent5 13 2 2" xfId="8934" xr:uid="{00000000-0005-0000-0000-0000DC220000}"/>
    <cellStyle name="20% - Accent5 13 2 2 2" xfId="8935" xr:uid="{00000000-0005-0000-0000-0000DD220000}"/>
    <cellStyle name="20% - Accent5 13 2 2 2 2" xfId="8936" xr:uid="{00000000-0005-0000-0000-0000DE220000}"/>
    <cellStyle name="20% - Accent5 13 2 2 3" xfId="8937" xr:uid="{00000000-0005-0000-0000-0000DF220000}"/>
    <cellStyle name="20% - Accent5 13 2 3" xfId="8938" xr:uid="{00000000-0005-0000-0000-0000E0220000}"/>
    <cellStyle name="20% - Accent5 13 2 3 2" xfId="8939" xr:uid="{00000000-0005-0000-0000-0000E1220000}"/>
    <cellStyle name="20% - Accent5 13 2 4" xfId="8940" xr:uid="{00000000-0005-0000-0000-0000E2220000}"/>
    <cellStyle name="20% - Accent5 13 3" xfId="8941" xr:uid="{00000000-0005-0000-0000-0000E3220000}"/>
    <cellStyle name="20% - Accent5 13 3 2" xfId="8942" xr:uid="{00000000-0005-0000-0000-0000E4220000}"/>
    <cellStyle name="20% - Accent5 13 3 2 2" xfId="8943" xr:uid="{00000000-0005-0000-0000-0000E5220000}"/>
    <cellStyle name="20% - Accent5 13 3 3" xfId="8944" xr:uid="{00000000-0005-0000-0000-0000E6220000}"/>
    <cellStyle name="20% - Accent5 13 4" xfId="8945" xr:uid="{00000000-0005-0000-0000-0000E7220000}"/>
    <cellStyle name="20% - Accent5 13 4 2" xfId="8946" xr:uid="{00000000-0005-0000-0000-0000E8220000}"/>
    <cellStyle name="20% - Accent5 13 5" xfId="8947" xr:uid="{00000000-0005-0000-0000-0000E9220000}"/>
    <cellStyle name="20% - Accent5 13 5 2" xfId="8948" xr:uid="{00000000-0005-0000-0000-0000EA220000}"/>
    <cellStyle name="20% - Accent5 13 6" xfId="8949" xr:uid="{00000000-0005-0000-0000-0000EB220000}"/>
    <cellStyle name="20% - Accent5 14" xfId="8950" xr:uid="{00000000-0005-0000-0000-0000EC220000}"/>
    <cellStyle name="20% - Accent5 14 2" xfId="8951" xr:uid="{00000000-0005-0000-0000-0000ED220000}"/>
    <cellStyle name="20% - Accent5 14 2 2" xfId="8952" xr:uid="{00000000-0005-0000-0000-0000EE220000}"/>
    <cellStyle name="20% - Accent5 14 2 2 2" xfId="8953" xr:uid="{00000000-0005-0000-0000-0000EF220000}"/>
    <cellStyle name="20% - Accent5 14 2 3" xfId="8954" xr:uid="{00000000-0005-0000-0000-0000F0220000}"/>
    <cellStyle name="20% - Accent5 14 3" xfId="8955" xr:uid="{00000000-0005-0000-0000-0000F1220000}"/>
    <cellStyle name="20% - Accent5 14 3 2" xfId="8956" xr:uid="{00000000-0005-0000-0000-0000F2220000}"/>
    <cellStyle name="20% - Accent5 14 4" xfId="8957" xr:uid="{00000000-0005-0000-0000-0000F3220000}"/>
    <cellStyle name="20% - Accent5 15" xfId="8958" xr:uid="{00000000-0005-0000-0000-0000F4220000}"/>
    <cellStyle name="20% - Accent5 15 2" xfId="8959" xr:uid="{00000000-0005-0000-0000-0000F5220000}"/>
    <cellStyle name="20% - Accent5 15 2 2" xfId="8960" xr:uid="{00000000-0005-0000-0000-0000F6220000}"/>
    <cellStyle name="20% - Accent5 15 3" xfId="8961" xr:uid="{00000000-0005-0000-0000-0000F7220000}"/>
    <cellStyle name="20% - Accent5 16" xfId="8962" xr:uid="{00000000-0005-0000-0000-0000F8220000}"/>
    <cellStyle name="20% - Accent5 16 2" xfId="8963" xr:uid="{00000000-0005-0000-0000-0000F9220000}"/>
    <cellStyle name="20% - Accent5 17" xfId="8964" xr:uid="{00000000-0005-0000-0000-0000FA220000}"/>
    <cellStyle name="20% - Accent5 17 2" xfId="8965" xr:uid="{00000000-0005-0000-0000-0000FB220000}"/>
    <cellStyle name="20% - Accent5 18" xfId="8966" xr:uid="{00000000-0005-0000-0000-0000FC220000}"/>
    <cellStyle name="20% - Accent5 2" xfId="8967" xr:uid="{00000000-0005-0000-0000-0000FD220000}"/>
    <cellStyle name="20% - Accent5 2 2" xfId="8968" xr:uid="{00000000-0005-0000-0000-0000FE220000}"/>
    <cellStyle name="20% - Accent5 3" xfId="8969" xr:uid="{00000000-0005-0000-0000-0000FF220000}"/>
    <cellStyle name="20% - Accent5 3 10" xfId="8970" xr:uid="{00000000-0005-0000-0000-000000230000}"/>
    <cellStyle name="20% - Accent5 3 10 2" xfId="8971" xr:uid="{00000000-0005-0000-0000-000001230000}"/>
    <cellStyle name="20% - Accent5 3 10 2 2" xfId="8972" xr:uid="{00000000-0005-0000-0000-000002230000}"/>
    <cellStyle name="20% - Accent5 3 10 2 2 2" xfId="8973" xr:uid="{00000000-0005-0000-0000-000003230000}"/>
    <cellStyle name="20% - Accent5 3 10 2 2 2 2" xfId="8974" xr:uid="{00000000-0005-0000-0000-000004230000}"/>
    <cellStyle name="20% - Accent5 3 10 2 2 3" xfId="8975" xr:uid="{00000000-0005-0000-0000-000005230000}"/>
    <cellStyle name="20% - Accent5 3 10 2 3" xfId="8976" xr:uid="{00000000-0005-0000-0000-000006230000}"/>
    <cellStyle name="20% - Accent5 3 10 2 3 2" xfId="8977" xr:uid="{00000000-0005-0000-0000-000007230000}"/>
    <cellStyle name="20% - Accent5 3 10 2 4" xfId="8978" xr:uid="{00000000-0005-0000-0000-000008230000}"/>
    <cellStyle name="20% - Accent5 3 10 3" xfId="8979" xr:uid="{00000000-0005-0000-0000-000009230000}"/>
    <cellStyle name="20% - Accent5 3 10 3 2" xfId="8980" xr:uid="{00000000-0005-0000-0000-00000A230000}"/>
    <cellStyle name="20% - Accent5 3 10 3 2 2" xfId="8981" xr:uid="{00000000-0005-0000-0000-00000B230000}"/>
    <cellStyle name="20% - Accent5 3 10 3 3" xfId="8982" xr:uid="{00000000-0005-0000-0000-00000C230000}"/>
    <cellStyle name="20% - Accent5 3 10 4" xfId="8983" xr:uid="{00000000-0005-0000-0000-00000D230000}"/>
    <cellStyle name="20% - Accent5 3 10 4 2" xfId="8984" xr:uid="{00000000-0005-0000-0000-00000E230000}"/>
    <cellStyle name="20% - Accent5 3 10 5" xfId="8985" xr:uid="{00000000-0005-0000-0000-00000F230000}"/>
    <cellStyle name="20% - Accent5 3 10 5 2" xfId="8986" xr:uid="{00000000-0005-0000-0000-000010230000}"/>
    <cellStyle name="20% - Accent5 3 10 6" xfId="8987" xr:uid="{00000000-0005-0000-0000-000011230000}"/>
    <cellStyle name="20% - Accent5 3 11" xfId="8988" xr:uid="{00000000-0005-0000-0000-000012230000}"/>
    <cellStyle name="20% - Accent5 3 11 2" xfId="8989" xr:uid="{00000000-0005-0000-0000-000013230000}"/>
    <cellStyle name="20% - Accent5 3 11 2 2" xfId="8990" xr:uid="{00000000-0005-0000-0000-000014230000}"/>
    <cellStyle name="20% - Accent5 3 11 2 2 2" xfId="8991" xr:uid="{00000000-0005-0000-0000-000015230000}"/>
    <cellStyle name="20% - Accent5 3 11 2 2 2 2" xfId="8992" xr:uid="{00000000-0005-0000-0000-000016230000}"/>
    <cellStyle name="20% - Accent5 3 11 2 2 3" xfId="8993" xr:uid="{00000000-0005-0000-0000-000017230000}"/>
    <cellStyle name="20% - Accent5 3 11 2 3" xfId="8994" xr:uid="{00000000-0005-0000-0000-000018230000}"/>
    <cellStyle name="20% - Accent5 3 11 2 3 2" xfId="8995" xr:uid="{00000000-0005-0000-0000-000019230000}"/>
    <cellStyle name="20% - Accent5 3 11 2 4" xfId="8996" xr:uid="{00000000-0005-0000-0000-00001A230000}"/>
    <cellStyle name="20% - Accent5 3 11 3" xfId="8997" xr:uid="{00000000-0005-0000-0000-00001B230000}"/>
    <cellStyle name="20% - Accent5 3 11 3 2" xfId="8998" xr:uid="{00000000-0005-0000-0000-00001C230000}"/>
    <cellStyle name="20% - Accent5 3 11 3 2 2" xfId="8999" xr:uid="{00000000-0005-0000-0000-00001D230000}"/>
    <cellStyle name="20% - Accent5 3 11 3 3" xfId="9000" xr:uid="{00000000-0005-0000-0000-00001E230000}"/>
    <cellStyle name="20% - Accent5 3 11 4" xfId="9001" xr:uid="{00000000-0005-0000-0000-00001F230000}"/>
    <cellStyle name="20% - Accent5 3 11 4 2" xfId="9002" xr:uid="{00000000-0005-0000-0000-000020230000}"/>
    <cellStyle name="20% - Accent5 3 11 5" xfId="9003" xr:uid="{00000000-0005-0000-0000-000021230000}"/>
    <cellStyle name="20% - Accent5 3 11 5 2" xfId="9004" xr:uid="{00000000-0005-0000-0000-000022230000}"/>
    <cellStyle name="20% - Accent5 3 11 6" xfId="9005" xr:uid="{00000000-0005-0000-0000-000023230000}"/>
    <cellStyle name="20% - Accent5 3 12" xfId="9006" xr:uid="{00000000-0005-0000-0000-000024230000}"/>
    <cellStyle name="20% - Accent5 3 12 2" xfId="9007" xr:uid="{00000000-0005-0000-0000-000025230000}"/>
    <cellStyle name="20% - Accent5 3 12 2 2" xfId="9008" xr:uid="{00000000-0005-0000-0000-000026230000}"/>
    <cellStyle name="20% - Accent5 3 12 2 2 2" xfId="9009" xr:uid="{00000000-0005-0000-0000-000027230000}"/>
    <cellStyle name="20% - Accent5 3 12 2 3" xfId="9010" xr:uid="{00000000-0005-0000-0000-000028230000}"/>
    <cellStyle name="20% - Accent5 3 12 3" xfId="9011" xr:uid="{00000000-0005-0000-0000-000029230000}"/>
    <cellStyle name="20% - Accent5 3 12 3 2" xfId="9012" xr:uid="{00000000-0005-0000-0000-00002A230000}"/>
    <cellStyle name="20% - Accent5 3 12 4" xfId="9013" xr:uid="{00000000-0005-0000-0000-00002B230000}"/>
    <cellStyle name="20% - Accent5 3 13" xfId="9014" xr:uid="{00000000-0005-0000-0000-00002C230000}"/>
    <cellStyle name="20% - Accent5 3 13 2" xfId="9015" xr:uid="{00000000-0005-0000-0000-00002D230000}"/>
    <cellStyle name="20% - Accent5 3 13 2 2" xfId="9016" xr:uid="{00000000-0005-0000-0000-00002E230000}"/>
    <cellStyle name="20% - Accent5 3 13 3" xfId="9017" xr:uid="{00000000-0005-0000-0000-00002F230000}"/>
    <cellStyle name="20% - Accent5 3 13 4" xfId="9018" xr:uid="{00000000-0005-0000-0000-000030230000}"/>
    <cellStyle name="20% - Accent5 3 14" xfId="9019" xr:uid="{00000000-0005-0000-0000-000031230000}"/>
    <cellStyle name="20% - Accent5 3 14 2" xfId="9020" xr:uid="{00000000-0005-0000-0000-000032230000}"/>
    <cellStyle name="20% - Accent5 3 15" xfId="9021" xr:uid="{00000000-0005-0000-0000-000033230000}"/>
    <cellStyle name="20% - Accent5 3 15 2" xfId="9022" xr:uid="{00000000-0005-0000-0000-000034230000}"/>
    <cellStyle name="20% - Accent5 3 16" xfId="9023" xr:uid="{00000000-0005-0000-0000-000035230000}"/>
    <cellStyle name="20% - Accent5 3 2" xfId="9024" xr:uid="{00000000-0005-0000-0000-000036230000}"/>
    <cellStyle name="20% - Accent5 3 2 10" xfId="9025" xr:uid="{00000000-0005-0000-0000-000037230000}"/>
    <cellStyle name="20% - Accent5 3 2 10 2" xfId="9026" xr:uid="{00000000-0005-0000-0000-000038230000}"/>
    <cellStyle name="20% - Accent5 3 2 10 2 2" xfId="9027" xr:uid="{00000000-0005-0000-0000-000039230000}"/>
    <cellStyle name="20% - Accent5 3 2 10 2 2 2" xfId="9028" xr:uid="{00000000-0005-0000-0000-00003A230000}"/>
    <cellStyle name="20% - Accent5 3 2 10 2 2 2 2" xfId="9029" xr:uid="{00000000-0005-0000-0000-00003B230000}"/>
    <cellStyle name="20% - Accent5 3 2 10 2 2 3" xfId="9030" xr:uid="{00000000-0005-0000-0000-00003C230000}"/>
    <cellStyle name="20% - Accent5 3 2 10 2 3" xfId="9031" xr:uid="{00000000-0005-0000-0000-00003D230000}"/>
    <cellStyle name="20% - Accent5 3 2 10 2 3 2" xfId="9032" xr:uid="{00000000-0005-0000-0000-00003E230000}"/>
    <cellStyle name="20% - Accent5 3 2 10 2 4" xfId="9033" xr:uid="{00000000-0005-0000-0000-00003F230000}"/>
    <cellStyle name="20% - Accent5 3 2 10 3" xfId="9034" xr:uid="{00000000-0005-0000-0000-000040230000}"/>
    <cellStyle name="20% - Accent5 3 2 10 3 2" xfId="9035" xr:uid="{00000000-0005-0000-0000-000041230000}"/>
    <cellStyle name="20% - Accent5 3 2 10 3 2 2" xfId="9036" xr:uid="{00000000-0005-0000-0000-000042230000}"/>
    <cellStyle name="20% - Accent5 3 2 10 3 3" xfId="9037" xr:uid="{00000000-0005-0000-0000-000043230000}"/>
    <cellStyle name="20% - Accent5 3 2 10 4" xfId="9038" xr:uid="{00000000-0005-0000-0000-000044230000}"/>
    <cellStyle name="20% - Accent5 3 2 10 4 2" xfId="9039" xr:uid="{00000000-0005-0000-0000-000045230000}"/>
    <cellStyle name="20% - Accent5 3 2 10 5" xfId="9040" xr:uid="{00000000-0005-0000-0000-000046230000}"/>
    <cellStyle name="20% - Accent5 3 2 10 5 2" xfId="9041" xr:uid="{00000000-0005-0000-0000-000047230000}"/>
    <cellStyle name="20% - Accent5 3 2 10 6" xfId="9042" xr:uid="{00000000-0005-0000-0000-000048230000}"/>
    <cellStyle name="20% - Accent5 3 2 11" xfId="9043" xr:uid="{00000000-0005-0000-0000-000049230000}"/>
    <cellStyle name="20% - Accent5 3 2 11 2" xfId="9044" xr:uid="{00000000-0005-0000-0000-00004A230000}"/>
    <cellStyle name="20% - Accent5 3 2 11 2 2" xfId="9045" xr:uid="{00000000-0005-0000-0000-00004B230000}"/>
    <cellStyle name="20% - Accent5 3 2 11 2 2 2" xfId="9046" xr:uid="{00000000-0005-0000-0000-00004C230000}"/>
    <cellStyle name="20% - Accent5 3 2 11 2 3" xfId="9047" xr:uid="{00000000-0005-0000-0000-00004D230000}"/>
    <cellStyle name="20% - Accent5 3 2 11 3" xfId="9048" xr:uid="{00000000-0005-0000-0000-00004E230000}"/>
    <cellStyle name="20% - Accent5 3 2 11 3 2" xfId="9049" xr:uid="{00000000-0005-0000-0000-00004F230000}"/>
    <cellStyle name="20% - Accent5 3 2 11 4" xfId="9050" xr:uid="{00000000-0005-0000-0000-000050230000}"/>
    <cellStyle name="20% - Accent5 3 2 12" xfId="9051" xr:uid="{00000000-0005-0000-0000-000051230000}"/>
    <cellStyle name="20% - Accent5 3 2 12 2" xfId="9052" xr:uid="{00000000-0005-0000-0000-000052230000}"/>
    <cellStyle name="20% - Accent5 3 2 12 2 2" xfId="9053" xr:uid="{00000000-0005-0000-0000-000053230000}"/>
    <cellStyle name="20% - Accent5 3 2 12 3" xfId="9054" xr:uid="{00000000-0005-0000-0000-000054230000}"/>
    <cellStyle name="20% - Accent5 3 2 13" xfId="9055" xr:uid="{00000000-0005-0000-0000-000055230000}"/>
    <cellStyle name="20% - Accent5 3 2 13 2" xfId="9056" xr:uid="{00000000-0005-0000-0000-000056230000}"/>
    <cellStyle name="20% - Accent5 3 2 14" xfId="9057" xr:uid="{00000000-0005-0000-0000-000057230000}"/>
    <cellStyle name="20% - Accent5 3 2 14 2" xfId="9058" xr:uid="{00000000-0005-0000-0000-000058230000}"/>
    <cellStyle name="20% - Accent5 3 2 15" xfId="9059" xr:uid="{00000000-0005-0000-0000-000059230000}"/>
    <cellStyle name="20% - Accent5 3 2 2" xfId="9060" xr:uid="{00000000-0005-0000-0000-00005A230000}"/>
    <cellStyle name="20% - Accent5 3 2 2 10" xfId="9061" xr:uid="{00000000-0005-0000-0000-00005B230000}"/>
    <cellStyle name="20% - Accent5 3 2 2 10 2" xfId="9062" xr:uid="{00000000-0005-0000-0000-00005C230000}"/>
    <cellStyle name="20% - Accent5 3 2 2 11" xfId="9063" xr:uid="{00000000-0005-0000-0000-00005D230000}"/>
    <cellStyle name="20% - Accent5 3 2 2 2" xfId="9064" xr:uid="{00000000-0005-0000-0000-00005E230000}"/>
    <cellStyle name="20% - Accent5 3 2 2 2 2" xfId="9065" xr:uid="{00000000-0005-0000-0000-00005F230000}"/>
    <cellStyle name="20% - Accent5 3 2 2 2 2 2" xfId="9066" xr:uid="{00000000-0005-0000-0000-000060230000}"/>
    <cellStyle name="20% - Accent5 3 2 2 2 2 2 2" xfId="9067" xr:uid="{00000000-0005-0000-0000-000061230000}"/>
    <cellStyle name="20% - Accent5 3 2 2 2 2 2 2 2" xfId="9068" xr:uid="{00000000-0005-0000-0000-000062230000}"/>
    <cellStyle name="20% - Accent5 3 2 2 2 2 2 2 2 2" xfId="9069" xr:uid="{00000000-0005-0000-0000-000063230000}"/>
    <cellStyle name="20% - Accent5 3 2 2 2 2 2 2 3" xfId="9070" xr:uid="{00000000-0005-0000-0000-000064230000}"/>
    <cellStyle name="20% - Accent5 3 2 2 2 2 2 3" xfId="9071" xr:uid="{00000000-0005-0000-0000-000065230000}"/>
    <cellStyle name="20% - Accent5 3 2 2 2 2 2 3 2" xfId="9072" xr:uid="{00000000-0005-0000-0000-000066230000}"/>
    <cellStyle name="20% - Accent5 3 2 2 2 2 2 4" xfId="9073" xr:uid="{00000000-0005-0000-0000-000067230000}"/>
    <cellStyle name="20% - Accent5 3 2 2 2 2 3" xfId="9074" xr:uid="{00000000-0005-0000-0000-000068230000}"/>
    <cellStyle name="20% - Accent5 3 2 2 2 2 3 2" xfId="9075" xr:uid="{00000000-0005-0000-0000-000069230000}"/>
    <cellStyle name="20% - Accent5 3 2 2 2 2 3 2 2" xfId="9076" xr:uid="{00000000-0005-0000-0000-00006A230000}"/>
    <cellStyle name="20% - Accent5 3 2 2 2 2 3 3" xfId="9077" xr:uid="{00000000-0005-0000-0000-00006B230000}"/>
    <cellStyle name="20% - Accent5 3 2 2 2 2 4" xfId="9078" xr:uid="{00000000-0005-0000-0000-00006C230000}"/>
    <cellStyle name="20% - Accent5 3 2 2 2 2 4 2" xfId="9079" xr:uid="{00000000-0005-0000-0000-00006D230000}"/>
    <cellStyle name="20% - Accent5 3 2 2 2 2 5" xfId="9080" xr:uid="{00000000-0005-0000-0000-00006E230000}"/>
    <cellStyle name="20% - Accent5 3 2 2 2 2 5 2" xfId="9081" xr:uid="{00000000-0005-0000-0000-00006F230000}"/>
    <cellStyle name="20% - Accent5 3 2 2 2 2 6" xfId="9082" xr:uid="{00000000-0005-0000-0000-000070230000}"/>
    <cellStyle name="20% - Accent5 3 2 2 2 3" xfId="9083" xr:uid="{00000000-0005-0000-0000-000071230000}"/>
    <cellStyle name="20% - Accent5 3 2 2 2 3 2" xfId="9084" xr:uid="{00000000-0005-0000-0000-000072230000}"/>
    <cellStyle name="20% - Accent5 3 2 2 2 3 2 2" xfId="9085" xr:uid="{00000000-0005-0000-0000-000073230000}"/>
    <cellStyle name="20% - Accent5 3 2 2 2 3 2 2 2" xfId="9086" xr:uid="{00000000-0005-0000-0000-000074230000}"/>
    <cellStyle name="20% - Accent5 3 2 2 2 3 2 2 2 2" xfId="9087" xr:uid="{00000000-0005-0000-0000-000075230000}"/>
    <cellStyle name="20% - Accent5 3 2 2 2 3 2 2 3" xfId="9088" xr:uid="{00000000-0005-0000-0000-000076230000}"/>
    <cellStyle name="20% - Accent5 3 2 2 2 3 2 3" xfId="9089" xr:uid="{00000000-0005-0000-0000-000077230000}"/>
    <cellStyle name="20% - Accent5 3 2 2 2 3 2 3 2" xfId="9090" xr:uid="{00000000-0005-0000-0000-000078230000}"/>
    <cellStyle name="20% - Accent5 3 2 2 2 3 2 4" xfId="9091" xr:uid="{00000000-0005-0000-0000-000079230000}"/>
    <cellStyle name="20% - Accent5 3 2 2 2 3 3" xfId="9092" xr:uid="{00000000-0005-0000-0000-00007A230000}"/>
    <cellStyle name="20% - Accent5 3 2 2 2 3 3 2" xfId="9093" xr:uid="{00000000-0005-0000-0000-00007B230000}"/>
    <cellStyle name="20% - Accent5 3 2 2 2 3 3 2 2" xfId="9094" xr:uid="{00000000-0005-0000-0000-00007C230000}"/>
    <cellStyle name="20% - Accent5 3 2 2 2 3 3 3" xfId="9095" xr:uid="{00000000-0005-0000-0000-00007D230000}"/>
    <cellStyle name="20% - Accent5 3 2 2 2 3 4" xfId="9096" xr:uid="{00000000-0005-0000-0000-00007E230000}"/>
    <cellStyle name="20% - Accent5 3 2 2 2 3 4 2" xfId="9097" xr:uid="{00000000-0005-0000-0000-00007F230000}"/>
    <cellStyle name="20% - Accent5 3 2 2 2 3 5" xfId="9098" xr:uid="{00000000-0005-0000-0000-000080230000}"/>
    <cellStyle name="20% - Accent5 3 2 2 2 3 5 2" xfId="9099" xr:uid="{00000000-0005-0000-0000-000081230000}"/>
    <cellStyle name="20% - Accent5 3 2 2 2 3 6" xfId="9100" xr:uid="{00000000-0005-0000-0000-000082230000}"/>
    <cellStyle name="20% - Accent5 3 2 2 2 4" xfId="9101" xr:uid="{00000000-0005-0000-0000-000083230000}"/>
    <cellStyle name="20% - Accent5 3 2 2 2 4 2" xfId="9102" xr:uid="{00000000-0005-0000-0000-000084230000}"/>
    <cellStyle name="20% - Accent5 3 2 2 2 4 2 2" xfId="9103" xr:uid="{00000000-0005-0000-0000-000085230000}"/>
    <cellStyle name="20% - Accent5 3 2 2 2 4 2 2 2" xfId="9104" xr:uid="{00000000-0005-0000-0000-000086230000}"/>
    <cellStyle name="20% - Accent5 3 2 2 2 4 2 3" xfId="9105" xr:uid="{00000000-0005-0000-0000-000087230000}"/>
    <cellStyle name="20% - Accent5 3 2 2 2 4 3" xfId="9106" xr:uid="{00000000-0005-0000-0000-000088230000}"/>
    <cellStyle name="20% - Accent5 3 2 2 2 4 3 2" xfId="9107" xr:uid="{00000000-0005-0000-0000-000089230000}"/>
    <cellStyle name="20% - Accent5 3 2 2 2 4 4" xfId="9108" xr:uid="{00000000-0005-0000-0000-00008A230000}"/>
    <cellStyle name="20% - Accent5 3 2 2 2 5" xfId="9109" xr:uid="{00000000-0005-0000-0000-00008B230000}"/>
    <cellStyle name="20% - Accent5 3 2 2 2 5 2" xfId="9110" xr:uid="{00000000-0005-0000-0000-00008C230000}"/>
    <cellStyle name="20% - Accent5 3 2 2 2 5 2 2" xfId="9111" xr:uid="{00000000-0005-0000-0000-00008D230000}"/>
    <cellStyle name="20% - Accent5 3 2 2 2 5 3" xfId="9112" xr:uid="{00000000-0005-0000-0000-00008E230000}"/>
    <cellStyle name="20% - Accent5 3 2 2 2 6" xfId="9113" xr:uid="{00000000-0005-0000-0000-00008F230000}"/>
    <cellStyle name="20% - Accent5 3 2 2 2 6 2" xfId="9114" xr:uid="{00000000-0005-0000-0000-000090230000}"/>
    <cellStyle name="20% - Accent5 3 2 2 2 7" xfId="9115" xr:uid="{00000000-0005-0000-0000-000091230000}"/>
    <cellStyle name="20% - Accent5 3 2 2 2 7 2" xfId="9116" xr:uid="{00000000-0005-0000-0000-000092230000}"/>
    <cellStyle name="20% - Accent5 3 2 2 2 8" xfId="9117" xr:uid="{00000000-0005-0000-0000-000093230000}"/>
    <cellStyle name="20% - Accent5 3 2 2 3" xfId="9118" xr:uid="{00000000-0005-0000-0000-000094230000}"/>
    <cellStyle name="20% - Accent5 3 2 2 3 2" xfId="9119" xr:uid="{00000000-0005-0000-0000-000095230000}"/>
    <cellStyle name="20% - Accent5 3 2 2 3 2 2" xfId="9120" xr:uid="{00000000-0005-0000-0000-000096230000}"/>
    <cellStyle name="20% - Accent5 3 2 2 3 2 2 2" xfId="9121" xr:uid="{00000000-0005-0000-0000-000097230000}"/>
    <cellStyle name="20% - Accent5 3 2 2 3 2 2 2 2" xfId="9122" xr:uid="{00000000-0005-0000-0000-000098230000}"/>
    <cellStyle name="20% - Accent5 3 2 2 3 2 2 2 2 2" xfId="9123" xr:uid="{00000000-0005-0000-0000-000099230000}"/>
    <cellStyle name="20% - Accent5 3 2 2 3 2 2 2 3" xfId="9124" xr:uid="{00000000-0005-0000-0000-00009A230000}"/>
    <cellStyle name="20% - Accent5 3 2 2 3 2 2 3" xfId="9125" xr:uid="{00000000-0005-0000-0000-00009B230000}"/>
    <cellStyle name="20% - Accent5 3 2 2 3 2 2 3 2" xfId="9126" xr:uid="{00000000-0005-0000-0000-00009C230000}"/>
    <cellStyle name="20% - Accent5 3 2 2 3 2 2 4" xfId="9127" xr:uid="{00000000-0005-0000-0000-00009D230000}"/>
    <cellStyle name="20% - Accent5 3 2 2 3 2 3" xfId="9128" xr:uid="{00000000-0005-0000-0000-00009E230000}"/>
    <cellStyle name="20% - Accent5 3 2 2 3 2 3 2" xfId="9129" xr:uid="{00000000-0005-0000-0000-00009F230000}"/>
    <cellStyle name="20% - Accent5 3 2 2 3 2 3 2 2" xfId="9130" xr:uid="{00000000-0005-0000-0000-0000A0230000}"/>
    <cellStyle name="20% - Accent5 3 2 2 3 2 3 3" xfId="9131" xr:uid="{00000000-0005-0000-0000-0000A1230000}"/>
    <cellStyle name="20% - Accent5 3 2 2 3 2 4" xfId="9132" xr:uid="{00000000-0005-0000-0000-0000A2230000}"/>
    <cellStyle name="20% - Accent5 3 2 2 3 2 4 2" xfId="9133" xr:uid="{00000000-0005-0000-0000-0000A3230000}"/>
    <cellStyle name="20% - Accent5 3 2 2 3 2 5" xfId="9134" xr:uid="{00000000-0005-0000-0000-0000A4230000}"/>
    <cellStyle name="20% - Accent5 3 2 2 3 2 5 2" xfId="9135" xr:uid="{00000000-0005-0000-0000-0000A5230000}"/>
    <cellStyle name="20% - Accent5 3 2 2 3 2 6" xfId="9136" xr:uid="{00000000-0005-0000-0000-0000A6230000}"/>
    <cellStyle name="20% - Accent5 3 2 2 3 3" xfId="9137" xr:uid="{00000000-0005-0000-0000-0000A7230000}"/>
    <cellStyle name="20% - Accent5 3 2 2 3 3 2" xfId="9138" xr:uid="{00000000-0005-0000-0000-0000A8230000}"/>
    <cellStyle name="20% - Accent5 3 2 2 3 3 2 2" xfId="9139" xr:uid="{00000000-0005-0000-0000-0000A9230000}"/>
    <cellStyle name="20% - Accent5 3 2 2 3 3 2 2 2" xfId="9140" xr:uid="{00000000-0005-0000-0000-0000AA230000}"/>
    <cellStyle name="20% - Accent5 3 2 2 3 3 2 2 2 2" xfId="9141" xr:uid="{00000000-0005-0000-0000-0000AB230000}"/>
    <cellStyle name="20% - Accent5 3 2 2 3 3 2 2 3" xfId="9142" xr:uid="{00000000-0005-0000-0000-0000AC230000}"/>
    <cellStyle name="20% - Accent5 3 2 2 3 3 2 3" xfId="9143" xr:uid="{00000000-0005-0000-0000-0000AD230000}"/>
    <cellStyle name="20% - Accent5 3 2 2 3 3 2 3 2" xfId="9144" xr:uid="{00000000-0005-0000-0000-0000AE230000}"/>
    <cellStyle name="20% - Accent5 3 2 2 3 3 2 4" xfId="9145" xr:uid="{00000000-0005-0000-0000-0000AF230000}"/>
    <cellStyle name="20% - Accent5 3 2 2 3 3 3" xfId="9146" xr:uid="{00000000-0005-0000-0000-0000B0230000}"/>
    <cellStyle name="20% - Accent5 3 2 2 3 3 3 2" xfId="9147" xr:uid="{00000000-0005-0000-0000-0000B1230000}"/>
    <cellStyle name="20% - Accent5 3 2 2 3 3 3 2 2" xfId="9148" xr:uid="{00000000-0005-0000-0000-0000B2230000}"/>
    <cellStyle name="20% - Accent5 3 2 2 3 3 3 3" xfId="9149" xr:uid="{00000000-0005-0000-0000-0000B3230000}"/>
    <cellStyle name="20% - Accent5 3 2 2 3 3 4" xfId="9150" xr:uid="{00000000-0005-0000-0000-0000B4230000}"/>
    <cellStyle name="20% - Accent5 3 2 2 3 3 4 2" xfId="9151" xr:uid="{00000000-0005-0000-0000-0000B5230000}"/>
    <cellStyle name="20% - Accent5 3 2 2 3 3 5" xfId="9152" xr:uid="{00000000-0005-0000-0000-0000B6230000}"/>
    <cellStyle name="20% - Accent5 3 2 2 3 3 5 2" xfId="9153" xr:uid="{00000000-0005-0000-0000-0000B7230000}"/>
    <cellStyle name="20% - Accent5 3 2 2 3 3 6" xfId="9154" xr:uid="{00000000-0005-0000-0000-0000B8230000}"/>
    <cellStyle name="20% - Accent5 3 2 2 3 4" xfId="9155" xr:uid="{00000000-0005-0000-0000-0000B9230000}"/>
    <cellStyle name="20% - Accent5 3 2 2 3 4 2" xfId="9156" xr:uid="{00000000-0005-0000-0000-0000BA230000}"/>
    <cellStyle name="20% - Accent5 3 2 2 3 4 2 2" xfId="9157" xr:uid="{00000000-0005-0000-0000-0000BB230000}"/>
    <cellStyle name="20% - Accent5 3 2 2 3 4 2 2 2" xfId="9158" xr:uid="{00000000-0005-0000-0000-0000BC230000}"/>
    <cellStyle name="20% - Accent5 3 2 2 3 4 2 3" xfId="9159" xr:uid="{00000000-0005-0000-0000-0000BD230000}"/>
    <cellStyle name="20% - Accent5 3 2 2 3 4 3" xfId="9160" xr:uid="{00000000-0005-0000-0000-0000BE230000}"/>
    <cellStyle name="20% - Accent5 3 2 2 3 4 3 2" xfId="9161" xr:uid="{00000000-0005-0000-0000-0000BF230000}"/>
    <cellStyle name="20% - Accent5 3 2 2 3 4 4" xfId="9162" xr:uid="{00000000-0005-0000-0000-0000C0230000}"/>
    <cellStyle name="20% - Accent5 3 2 2 3 5" xfId="9163" xr:uid="{00000000-0005-0000-0000-0000C1230000}"/>
    <cellStyle name="20% - Accent5 3 2 2 3 5 2" xfId="9164" xr:uid="{00000000-0005-0000-0000-0000C2230000}"/>
    <cellStyle name="20% - Accent5 3 2 2 3 5 2 2" xfId="9165" xr:uid="{00000000-0005-0000-0000-0000C3230000}"/>
    <cellStyle name="20% - Accent5 3 2 2 3 5 3" xfId="9166" xr:uid="{00000000-0005-0000-0000-0000C4230000}"/>
    <cellStyle name="20% - Accent5 3 2 2 3 6" xfId="9167" xr:uid="{00000000-0005-0000-0000-0000C5230000}"/>
    <cellStyle name="20% - Accent5 3 2 2 3 6 2" xfId="9168" xr:uid="{00000000-0005-0000-0000-0000C6230000}"/>
    <cellStyle name="20% - Accent5 3 2 2 3 7" xfId="9169" xr:uid="{00000000-0005-0000-0000-0000C7230000}"/>
    <cellStyle name="20% - Accent5 3 2 2 3 7 2" xfId="9170" xr:uid="{00000000-0005-0000-0000-0000C8230000}"/>
    <cellStyle name="20% - Accent5 3 2 2 3 8" xfId="9171" xr:uid="{00000000-0005-0000-0000-0000C9230000}"/>
    <cellStyle name="20% - Accent5 3 2 2 4" xfId="9172" xr:uid="{00000000-0005-0000-0000-0000CA230000}"/>
    <cellStyle name="20% - Accent5 3 2 2 4 2" xfId="9173" xr:uid="{00000000-0005-0000-0000-0000CB230000}"/>
    <cellStyle name="20% - Accent5 3 2 2 4 2 2" xfId="9174" xr:uid="{00000000-0005-0000-0000-0000CC230000}"/>
    <cellStyle name="20% - Accent5 3 2 2 4 2 2 2" xfId="9175" xr:uid="{00000000-0005-0000-0000-0000CD230000}"/>
    <cellStyle name="20% - Accent5 3 2 2 4 2 2 2 2" xfId="9176" xr:uid="{00000000-0005-0000-0000-0000CE230000}"/>
    <cellStyle name="20% - Accent5 3 2 2 4 2 2 3" xfId="9177" xr:uid="{00000000-0005-0000-0000-0000CF230000}"/>
    <cellStyle name="20% - Accent5 3 2 2 4 2 3" xfId="9178" xr:uid="{00000000-0005-0000-0000-0000D0230000}"/>
    <cellStyle name="20% - Accent5 3 2 2 4 2 3 2" xfId="9179" xr:uid="{00000000-0005-0000-0000-0000D1230000}"/>
    <cellStyle name="20% - Accent5 3 2 2 4 2 4" xfId="9180" xr:uid="{00000000-0005-0000-0000-0000D2230000}"/>
    <cellStyle name="20% - Accent5 3 2 2 4 3" xfId="9181" xr:uid="{00000000-0005-0000-0000-0000D3230000}"/>
    <cellStyle name="20% - Accent5 3 2 2 4 3 2" xfId="9182" xr:uid="{00000000-0005-0000-0000-0000D4230000}"/>
    <cellStyle name="20% - Accent5 3 2 2 4 3 2 2" xfId="9183" xr:uid="{00000000-0005-0000-0000-0000D5230000}"/>
    <cellStyle name="20% - Accent5 3 2 2 4 3 3" xfId="9184" xr:uid="{00000000-0005-0000-0000-0000D6230000}"/>
    <cellStyle name="20% - Accent5 3 2 2 4 4" xfId="9185" xr:uid="{00000000-0005-0000-0000-0000D7230000}"/>
    <cellStyle name="20% - Accent5 3 2 2 4 4 2" xfId="9186" xr:uid="{00000000-0005-0000-0000-0000D8230000}"/>
    <cellStyle name="20% - Accent5 3 2 2 4 5" xfId="9187" xr:uid="{00000000-0005-0000-0000-0000D9230000}"/>
    <cellStyle name="20% - Accent5 3 2 2 4 5 2" xfId="9188" xr:uid="{00000000-0005-0000-0000-0000DA230000}"/>
    <cellStyle name="20% - Accent5 3 2 2 4 6" xfId="9189" xr:uid="{00000000-0005-0000-0000-0000DB230000}"/>
    <cellStyle name="20% - Accent5 3 2 2 5" xfId="9190" xr:uid="{00000000-0005-0000-0000-0000DC230000}"/>
    <cellStyle name="20% - Accent5 3 2 2 5 2" xfId="9191" xr:uid="{00000000-0005-0000-0000-0000DD230000}"/>
    <cellStyle name="20% - Accent5 3 2 2 5 2 2" xfId="9192" xr:uid="{00000000-0005-0000-0000-0000DE230000}"/>
    <cellStyle name="20% - Accent5 3 2 2 5 2 2 2" xfId="9193" xr:uid="{00000000-0005-0000-0000-0000DF230000}"/>
    <cellStyle name="20% - Accent5 3 2 2 5 2 2 2 2" xfId="9194" xr:uid="{00000000-0005-0000-0000-0000E0230000}"/>
    <cellStyle name="20% - Accent5 3 2 2 5 2 2 3" xfId="9195" xr:uid="{00000000-0005-0000-0000-0000E1230000}"/>
    <cellStyle name="20% - Accent5 3 2 2 5 2 3" xfId="9196" xr:uid="{00000000-0005-0000-0000-0000E2230000}"/>
    <cellStyle name="20% - Accent5 3 2 2 5 2 3 2" xfId="9197" xr:uid="{00000000-0005-0000-0000-0000E3230000}"/>
    <cellStyle name="20% - Accent5 3 2 2 5 2 4" xfId="9198" xr:uid="{00000000-0005-0000-0000-0000E4230000}"/>
    <cellStyle name="20% - Accent5 3 2 2 5 3" xfId="9199" xr:uid="{00000000-0005-0000-0000-0000E5230000}"/>
    <cellStyle name="20% - Accent5 3 2 2 5 3 2" xfId="9200" xr:uid="{00000000-0005-0000-0000-0000E6230000}"/>
    <cellStyle name="20% - Accent5 3 2 2 5 3 2 2" xfId="9201" xr:uid="{00000000-0005-0000-0000-0000E7230000}"/>
    <cellStyle name="20% - Accent5 3 2 2 5 3 3" xfId="9202" xr:uid="{00000000-0005-0000-0000-0000E8230000}"/>
    <cellStyle name="20% - Accent5 3 2 2 5 4" xfId="9203" xr:uid="{00000000-0005-0000-0000-0000E9230000}"/>
    <cellStyle name="20% - Accent5 3 2 2 5 4 2" xfId="9204" xr:uid="{00000000-0005-0000-0000-0000EA230000}"/>
    <cellStyle name="20% - Accent5 3 2 2 5 5" xfId="9205" xr:uid="{00000000-0005-0000-0000-0000EB230000}"/>
    <cellStyle name="20% - Accent5 3 2 2 5 5 2" xfId="9206" xr:uid="{00000000-0005-0000-0000-0000EC230000}"/>
    <cellStyle name="20% - Accent5 3 2 2 5 6" xfId="9207" xr:uid="{00000000-0005-0000-0000-0000ED230000}"/>
    <cellStyle name="20% - Accent5 3 2 2 6" xfId="9208" xr:uid="{00000000-0005-0000-0000-0000EE230000}"/>
    <cellStyle name="20% - Accent5 3 2 2 6 2" xfId="9209" xr:uid="{00000000-0005-0000-0000-0000EF230000}"/>
    <cellStyle name="20% - Accent5 3 2 2 6 2 2" xfId="9210" xr:uid="{00000000-0005-0000-0000-0000F0230000}"/>
    <cellStyle name="20% - Accent5 3 2 2 6 2 2 2" xfId="9211" xr:uid="{00000000-0005-0000-0000-0000F1230000}"/>
    <cellStyle name="20% - Accent5 3 2 2 6 2 2 2 2" xfId="9212" xr:uid="{00000000-0005-0000-0000-0000F2230000}"/>
    <cellStyle name="20% - Accent5 3 2 2 6 2 2 3" xfId="9213" xr:uid="{00000000-0005-0000-0000-0000F3230000}"/>
    <cellStyle name="20% - Accent5 3 2 2 6 2 3" xfId="9214" xr:uid="{00000000-0005-0000-0000-0000F4230000}"/>
    <cellStyle name="20% - Accent5 3 2 2 6 2 3 2" xfId="9215" xr:uid="{00000000-0005-0000-0000-0000F5230000}"/>
    <cellStyle name="20% - Accent5 3 2 2 6 2 4" xfId="9216" xr:uid="{00000000-0005-0000-0000-0000F6230000}"/>
    <cellStyle name="20% - Accent5 3 2 2 6 3" xfId="9217" xr:uid="{00000000-0005-0000-0000-0000F7230000}"/>
    <cellStyle name="20% - Accent5 3 2 2 6 3 2" xfId="9218" xr:uid="{00000000-0005-0000-0000-0000F8230000}"/>
    <cellStyle name="20% - Accent5 3 2 2 6 3 2 2" xfId="9219" xr:uid="{00000000-0005-0000-0000-0000F9230000}"/>
    <cellStyle name="20% - Accent5 3 2 2 6 3 3" xfId="9220" xr:uid="{00000000-0005-0000-0000-0000FA230000}"/>
    <cellStyle name="20% - Accent5 3 2 2 6 4" xfId="9221" xr:uid="{00000000-0005-0000-0000-0000FB230000}"/>
    <cellStyle name="20% - Accent5 3 2 2 6 4 2" xfId="9222" xr:uid="{00000000-0005-0000-0000-0000FC230000}"/>
    <cellStyle name="20% - Accent5 3 2 2 6 5" xfId="9223" xr:uid="{00000000-0005-0000-0000-0000FD230000}"/>
    <cellStyle name="20% - Accent5 3 2 2 6 5 2" xfId="9224" xr:uid="{00000000-0005-0000-0000-0000FE230000}"/>
    <cellStyle name="20% - Accent5 3 2 2 6 6" xfId="9225" xr:uid="{00000000-0005-0000-0000-0000FF230000}"/>
    <cellStyle name="20% - Accent5 3 2 2 7" xfId="9226" xr:uid="{00000000-0005-0000-0000-000000240000}"/>
    <cellStyle name="20% - Accent5 3 2 2 7 2" xfId="9227" xr:uid="{00000000-0005-0000-0000-000001240000}"/>
    <cellStyle name="20% - Accent5 3 2 2 7 2 2" xfId="9228" xr:uid="{00000000-0005-0000-0000-000002240000}"/>
    <cellStyle name="20% - Accent5 3 2 2 7 2 2 2" xfId="9229" xr:uid="{00000000-0005-0000-0000-000003240000}"/>
    <cellStyle name="20% - Accent5 3 2 2 7 2 3" xfId="9230" xr:uid="{00000000-0005-0000-0000-000004240000}"/>
    <cellStyle name="20% - Accent5 3 2 2 7 3" xfId="9231" xr:uid="{00000000-0005-0000-0000-000005240000}"/>
    <cellStyle name="20% - Accent5 3 2 2 7 3 2" xfId="9232" xr:uid="{00000000-0005-0000-0000-000006240000}"/>
    <cellStyle name="20% - Accent5 3 2 2 7 4" xfId="9233" xr:uid="{00000000-0005-0000-0000-000007240000}"/>
    <cellStyle name="20% - Accent5 3 2 2 8" xfId="9234" xr:uid="{00000000-0005-0000-0000-000008240000}"/>
    <cellStyle name="20% - Accent5 3 2 2 8 2" xfId="9235" xr:uid="{00000000-0005-0000-0000-000009240000}"/>
    <cellStyle name="20% - Accent5 3 2 2 8 2 2" xfId="9236" xr:uid="{00000000-0005-0000-0000-00000A240000}"/>
    <cellStyle name="20% - Accent5 3 2 2 8 3" xfId="9237" xr:uid="{00000000-0005-0000-0000-00000B240000}"/>
    <cellStyle name="20% - Accent5 3 2 2 9" xfId="9238" xr:uid="{00000000-0005-0000-0000-00000C240000}"/>
    <cellStyle name="20% - Accent5 3 2 2 9 2" xfId="9239" xr:uid="{00000000-0005-0000-0000-00000D240000}"/>
    <cellStyle name="20% - Accent5 3 2 3" xfId="9240" xr:uid="{00000000-0005-0000-0000-00000E240000}"/>
    <cellStyle name="20% - Accent5 3 2 3 10" xfId="9241" xr:uid="{00000000-0005-0000-0000-00000F240000}"/>
    <cellStyle name="20% - Accent5 3 2 3 10 2" xfId="9242" xr:uid="{00000000-0005-0000-0000-000010240000}"/>
    <cellStyle name="20% - Accent5 3 2 3 11" xfId="9243" xr:uid="{00000000-0005-0000-0000-000011240000}"/>
    <cellStyle name="20% - Accent5 3 2 3 2" xfId="9244" xr:uid="{00000000-0005-0000-0000-000012240000}"/>
    <cellStyle name="20% - Accent5 3 2 3 2 2" xfId="9245" xr:uid="{00000000-0005-0000-0000-000013240000}"/>
    <cellStyle name="20% - Accent5 3 2 3 2 2 2" xfId="9246" xr:uid="{00000000-0005-0000-0000-000014240000}"/>
    <cellStyle name="20% - Accent5 3 2 3 2 2 2 2" xfId="9247" xr:uid="{00000000-0005-0000-0000-000015240000}"/>
    <cellStyle name="20% - Accent5 3 2 3 2 2 2 2 2" xfId="9248" xr:uid="{00000000-0005-0000-0000-000016240000}"/>
    <cellStyle name="20% - Accent5 3 2 3 2 2 2 2 2 2" xfId="9249" xr:uid="{00000000-0005-0000-0000-000017240000}"/>
    <cellStyle name="20% - Accent5 3 2 3 2 2 2 2 3" xfId="9250" xr:uid="{00000000-0005-0000-0000-000018240000}"/>
    <cellStyle name="20% - Accent5 3 2 3 2 2 2 3" xfId="9251" xr:uid="{00000000-0005-0000-0000-000019240000}"/>
    <cellStyle name="20% - Accent5 3 2 3 2 2 2 3 2" xfId="9252" xr:uid="{00000000-0005-0000-0000-00001A240000}"/>
    <cellStyle name="20% - Accent5 3 2 3 2 2 2 4" xfId="9253" xr:uid="{00000000-0005-0000-0000-00001B240000}"/>
    <cellStyle name="20% - Accent5 3 2 3 2 2 3" xfId="9254" xr:uid="{00000000-0005-0000-0000-00001C240000}"/>
    <cellStyle name="20% - Accent5 3 2 3 2 2 3 2" xfId="9255" xr:uid="{00000000-0005-0000-0000-00001D240000}"/>
    <cellStyle name="20% - Accent5 3 2 3 2 2 3 2 2" xfId="9256" xr:uid="{00000000-0005-0000-0000-00001E240000}"/>
    <cellStyle name="20% - Accent5 3 2 3 2 2 3 3" xfId="9257" xr:uid="{00000000-0005-0000-0000-00001F240000}"/>
    <cellStyle name="20% - Accent5 3 2 3 2 2 4" xfId="9258" xr:uid="{00000000-0005-0000-0000-000020240000}"/>
    <cellStyle name="20% - Accent5 3 2 3 2 2 4 2" xfId="9259" xr:uid="{00000000-0005-0000-0000-000021240000}"/>
    <cellStyle name="20% - Accent5 3 2 3 2 2 5" xfId="9260" xr:uid="{00000000-0005-0000-0000-000022240000}"/>
    <cellStyle name="20% - Accent5 3 2 3 2 2 5 2" xfId="9261" xr:uid="{00000000-0005-0000-0000-000023240000}"/>
    <cellStyle name="20% - Accent5 3 2 3 2 2 6" xfId="9262" xr:uid="{00000000-0005-0000-0000-000024240000}"/>
    <cellStyle name="20% - Accent5 3 2 3 2 3" xfId="9263" xr:uid="{00000000-0005-0000-0000-000025240000}"/>
    <cellStyle name="20% - Accent5 3 2 3 2 3 2" xfId="9264" xr:uid="{00000000-0005-0000-0000-000026240000}"/>
    <cellStyle name="20% - Accent5 3 2 3 2 3 2 2" xfId="9265" xr:uid="{00000000-0005-0000-0000-000027240000}"/>
    <cellStyle name="20% - Accent5 3 2 3 2 3 2 2 2" xfId="9266" xr:uid="{00000000-0005-0000-0000-000028240000}"/>
    <cellStyle name="20% - Accent5 3 2 3 2 3 2 2 2 2" xfId="9267" xr:uid="{00000000-0005-0000-0000-000029240000}"/>
    <cellStyle name="20% - Accent5 3 2 3 2 3 2 2 3" xfId="9268" xr:uid="{00000000-0005-0000-0000-00002A240000}"/>
    <cellStyle name="20% - Accent5 3 2 3 2 3 2 3" xfId="9269" xr:uid="{00000000-0005-0000-0000-00002B240000}"/>
    <cellStyle name="20% - Accent5 3 2 3 2 3 2 3 2" xfId="9270" xr:uid="{00000000-0005-0000-0000-00002C240000}"/>
    <cellStyle name="20% - Accent5 3 2 3 2 3 2 4" xfId="9271" xr:uid="{00000000-0005-0000-0000-00002D240000}"/>
    <cellStyle name="20% - Accent5 3 2 3 2 3 3" xfId="9272" xr:uid="{00000000-0005-0000-0000-00002E240000}"/>
    <cellStyle name="20% - Accent5 3 2 3 2 3 3 2" xfId="9273" xr:uid="{00000000-0005-0000-0000-00002F240000}"/>
    <cellStyle name="20% - Accent5 3 2 3 2 3 3 2 2" xfId="9274" xr:uid="{00000000-0005-0000-0000-000030240000}"/>
    <cellStyle name="20% - Accent5 3 2 3 2 3 3 3" xfId="9275" xr:uid="{00000000-0005-0000-0000-000031240000}"/>
    <cellStyle name="20% - Accent5 3 2 3 2 3 4" xfId="9276" xr:uid="{00000000-0005-0000-0000-000032240000}"/>
    <cellStyle name="20% - Accent5 3 2 3 2 3 4 2" xfId="9277" xr:uid="{00000000-0005-0000-0000-000033240000}"/>
    <cellStyle name="20% - Accent5 3 2 3 2 3 5" xfId="9278" xr:uid="{00000000-0005-0000-0000-000034240000}"/>
    <cellStyle name="20% - Accent5 3 2 3 2 3 5 2" xfId="9279" xr:uid="{00000000-0005-0000-0000-000035240000}"/>
    <cellStyle name="20% - Accent5 3 2 3 2 3 6" xfId="9280" xr:uid="{00000000-0005-0000-0000-000036240000}"/>
    <cellStyle name="20% - Accent5 3 2 3 2 4" xfId="9281" xr:uid="{00000000-0005-0000-0000-000037240000}"/>
    <cellStyle name="20% - Accent5 3 2 3 2 4 2" xfId="9282" xr:uid="{00000000-0005-0000-0000-000038240000}"/>
    <cellStyle name="20% - Accent5 3 2 3 2 4 2 2" xfId="9283" xr:uid="{00000000-0005-0000-0000-000039240000}"/>
    <cellStyle name="20% - Accent5 3 2 3 2 4 2 2 2" xfId="9284" xr:uid="{00000000-0005-0000-0000-00003A240000}"/>
    <cellStyle name="20% - Accent5 3 2 3 2 4 2 3" xfId="9285" xr:uid="{00000000-0005-0000-0000-00003B240000}"/>
    <cellStyle name="20% - Accent5 3 2 3 2 4 3" xfId="9286" xr:uid="{00000000-0005-0000-0000-00003C240000}"/>
    <cellStyle name="20% - Accent5 3 2 3 2 4 3 2" xfId="9287" xr:uid="{00000000-0005-0000-0000-00003D240000}"/>
    <cellStyle name="20% - Accent5 3 2 3 2 4 4" xfId="9288" xr:uid="{00000000-0005-0000-0000-00003E240000}"/>
    <cellStyle name="20% - Accent5 3 2 3 2 5" xfId="9289" xr:uid="{00000000-0005-0000-0000-00003F240000}"/>
    <cellStyle name="20% - Accent5 3 2 3 2 5 2" xfId="9290" xr:uid="{00000000-0005-0000-0000-000040240000}"/>
    <cellStyle name="20% - Accent5 3 2 3 2 5 2 2" xfId="9291" xr:uid="{00000000-0005-0000-0000-000041240000}"/>
    <cellStyle name="20% - Accent5 3 2 3 2 5 3" xfId="9292" xr:uid="{00000000-0005-0000-0000-000042240000}"/>
    <cellStyle name="20% - Accent5 3 2 3 2 6" xfId="9293" xr:uid="{00000000-0005-0000-0000-000043240000}"/>
    <cellStyle name="20% - Accent5 3 2 3 2 6 2" xfId="9294" xr:uid="{00000000-0005-0000-0000-000044240000}"/>
    <cellStyle name="20% - Accent5 3 2 3 2 7" xfId="9295" xr:uid="{00000000-0005-0000-0000-000045240000}"/>
    <cellStyle name="20% - Accent5 3 2 3 2 7 2" xfId="9296" xr:uid="{00000000-0005-0000-0000-000046240000}"/>
    <cellStyle name="20% - Accent5 3 2 3 2 8" xfId="9297" xr:uid="{00000000-0005-0000-0000-000047240000}"/>
    <cellStyle name="20% - Accent5 3 2 3 3" xfId="9298" xr:uid="{00000000-0005-0000-0000-000048240000}"/>
    <cellStyle name="20% - Accent5 3 2 3 3 2" xfId="9299" xr:uid="{00000000-0005-0000-0000-000049240000}"/>
    <cellStyle name="20% - Accent5 3 2 3 3 2 2" xfId="9300" xr:uid="{00000000-0005-0000-0000-00004A240000}"/>
    <cellStyle name="20% - Accent5 3 2 3 3 2 2 2" xfId="9301" xr:uid="{00000000-0005-0000-0000-00004B240000}"/>
    <cellStyle name="20% - Accent5 3 2 3 3 2 2 2 2" xfId="9302" xr:uid="{00000000-0005-0000-0000-00004C240000}"/>
    <cellStyle name="20% - Accent5 3 2 3 3 2 2 2 2 2" xfId="9303" xr:uid="{00000000-0005-0000-0000-00004D240000}"/>
    <cellStyle name="20% - Accent5 3 2 3 3 2 2 2 3" xfId="9304" xr:uid="{00000000-0005-0000-0000-00004E240000}"/>
    <cellStyle name="20% - Accent5 3 2 3 3 2 2 3" xfId="9305" xr:uid="{00000000-0005-0000-0000-00004F240000}"/>
    <cellStyle name="20% - Accent5 3 2 3 3 2 2 3 2" xfId="9306" xr:uid="{00000000-0005-0000-0000-000050240000}"/>
    <cellStyle name="20% - Accent5 3 2 3 3 2 2 4" xfId="9307" xr:uid="{00000000-0005-0000-0000-000051240000}"/>
    <cellStyle name="20% - Accent5 3 2 3 3 2 3" xfId="9308" xr:uid="{00000000-0005-0000-0000-000052240000}"/>
    <cellStyle name="20% - Accent5 3 2 3 3 2 3 2" xfId="9309" xr:uid="{00000000-0005-0000-0000-000053240000}"/>
    <cellStyle name="20% - Accent5 3 2 3 3 2 3 2 2" xfId="9310" xr:uid="{00000000-0005-0000-0000-000054240000}"/>
    <cellStyle name="20% - Accent5 3 2 3 3 2 3 3" xfId="9311" xr:uid="{00000000-0005-0000-0000-000055240000}"/>
    <cellStyle name="20% - Accent5 3 2 3 3 2 4" xfId="9312" xr:uid="{00000000-0005-0000-0000-000056240000}"/>
    <cellStyle name="20% - Accent5 3 2 3 3 2 4 2" xfId="9313" xr:uid="{00000000-0005-0000-0000-000057240000}"/>
    <cellStyle name="20% - Accent5 3 2 3 3 2 5" xfId="9314" xr:uid="{00000000-0005-0000-0000-000058240000}"/>
    <cellStyle name="20% - Accent5 3 2 3 3 2 5 2" xfId="9315" xr:uid="{00000000-0005-0000-0000-000059240000}"/>
    <cellStyle name="20% - Accent5 3 2 3 3 2 6" xfId="9316" xr:uid="{00000000-0005-0000-0000-00005A240000}"/>
    <cellStyle name="20% - Accent5 3 2 3 3 3" xfId="9317" xr:uid="{00000000-0005-0000-0000-00005B240000}"/>
    <cellStyle name="20% - Accent5 3 2 3 3 3 2" xfId="9318" xr:uid="{00000000-0005-0000-0000-00005C240000}"/>
    <cellStyle name="20% - Accent5 3 2 3 3 3 2 2" xfId="9319" xr:uid="{00000000-0005-0000-0000-00005D240000}"/>
    <cellStyle name="20% - Accent5 3 2 3 3 3 2 2 2" xfId="9320" xr:uid="{00000000-0005-0000-0000-00005E240000}"/>
    <cellStyle name="20% - Accent5 3 2 3 3 3 2 2 2 2" xfId="9321" xr:uid="{00000000-0005-0000-0000-00005F240000}"/>
    <cellStyle name="20% - Accent5 3 2 3 3 3 2 2 3" xfId="9322" xr:uid="{00000000-0005-0000-0000-000060240000}"/>
    <cellStyle name="20% - Accent5 3 2 3 3 3 2 3" xfId="9323" xr:uid="{00000000-0005-0000-0000-000061240000}"/>
    <cellStyle name="20% - Accent5 3 2 3 3 3 2 3 2" xfId="9324" xr:uid="{00000000-0005-0000-0000-000062240000}"/>
    <cellStyle name="20% - Accent5 3 2 3 3 3 2 4" xfId="9325" xr:uid="{00000000-0005-0000-0000-000063240000}"/>
    <cellStyle name="20% - Accent5 3 2 3 3 3 3" xfId="9326" xr:uid="{00000000-0005-0000-0000-000064240000}"/>
    <cellStyle name="20% - Accent5 3 2 3 3 3 3 2" xfId="9327" xr:uid="{00000000-0005-0000-0000-000065240000}"/>
    <cellStyle name="20% - Accent5 3 2 3 3 3 3 2 2" xfId="9328" xr:uid="{00000000-0005-0000-0000-000066240000}"/>
    <cellStyle name="20% - Accent5 3 2 3 3 3 3 3" xfId="9329" xr:uid="{00000000-0005-0000-0000-000067240000}"/>
    <cellStyle name="20% - Accent5 3 2 3 3 3 4" xfId="9330" xr:uid="{00000000-0005-0000-0000-000068240000}"/>
    <cellStyle name="20% - Accent5 3 2 3 3 3 4 2" xfId="9331" xr:uid="{00000000-0005-0000-0000-000069240000}"/>
    <cellStyle name="20% - Accent5 3 2 3 3 3 5" xfId="9332" xr:uid="{00000000-0005-0000-0000-00006A240000}"/>
    <cellStyle name="20% - Accent5 3 2 3 3 3 5 2" xfId="9333" xr:uid="{00000000-0005-0000-0000-00006B240000}"/>
    <cellStyle name="20% - Accent5 3 2 3 3 3 6" xfId="9334" xr:uid="{00000000-0005-0000-0000-00006C240000}"/>
    <cellStyle name="20% - Accent5 3 2 3 3 4" xfId="9335" xr:uid="{00000000-0005-0000-0000-00006D240000}"/>
    <cellStyle name="20% - Accent5 3 2 3 3 4 2" xfId="9336" xr:uid="{00000000-0005-0000-0000-00006E240000}"/>
    <cellStyle name="20% - Accent5 3 2 3 3 4 2 2" xfId="9337" xr:uid="{00000000-0005-0000-0000-00006F240000}"/>
    <cellStyle name="20% - Accent5 3 2 3 3 4 2 2 2" xfId="9338" xr:uid="{00000000-0005-0000-0000-000070240000}"/>
    <cellStyle name="20% - Accent5 3 2 3 3 4 2 3" xfId="9339" xr:uid="{00000000-0005-0000-0000-000071240000}"/>
    <cellStyle name="20% - Accent5 3 2 3 3 4 3" xfId="9340" xr:uid="{00000000-0005-0000-0000-000072240000}"/>
    <cellStyle name="20% - Accent5 3 2 3 3 4 3 2" xfId="9341" xr:uid="{00000000-0005-0000-0000-000073240000}"/>
    <cellStyle name="20% - Accent5 3 2 3 3 4 4" xfId="9342" xr:uid="{00000000-0005-0000-0000-000074240000}"/>
    <cellStyle name="20% - Accent5 3 2 3 3 5" xfId="9343" xr:uid="{00000000-0005-0000-0000-000075240000}"/>
    <cellStyle name="20% - Accent5 3 2 3 3 5 2" xfId="9344" xr:uid="{00000000-0005-0000-0000-000076240000}"/>
    <cellStyle name="20% - Accent5 3 2 3 3 5 2 2" xfId="9345" xr:uid="{00000000-0005-0000-0000-000077240000}"/>
    <cellStyle name="20% - Accent5 3 2 3 3 5 3" xfId="9346" xr:uid="{00000000-0005-0000-0000-000078240000}"/>
    <cellStyle name="20% - Accent5 3 2 3 3 6" xfId="9347" xr:uid="{00000000-0005-0000-0000-000079240000}"/>
    <cellStyle name="20% - Accent5 3 2 3 3 6 2" xfId="9348" xr:uid="{00000000-0005-0000-0000-00007A240000}"/>
    <cellStyle name="20% - Accent5 3 2 3 3 7" xfId="9349" xr:uid="{00000000-0005-0000-0000-00007B240000}"/>
    <cellStyle name="20% - Accent5 3 2 3 3 7 2" xfId="9350" xr:uid="{00000000-0005-0000-0000-00007C240000}"/>
    <cellStyle name="20% - Accent5 3 2 3 3 8" xfId="9351" xr:uid="{00000000-0005-0000-0000-00007D240000}"/>
    <cellStyle name="20% - Accent5 3 2 3 4" xfId="9352" xr:uid="{00000000-0005-0000-0000-00007E240000}"/>
    <cellStyle name="20% - Accent5 3 2 3 4 2" xfId="9353" xr:uid="{00000000-0005-0000-0000-00007F240000}"/>
    <cellStyle name="20% - Accent5 3 2 3 4 2 2" xfId="9354" xr:uid="{00000000-0005-0000-0000-000080240000}"/>
    <cellStyle name="20% - Accent5 3 2 3 4 2 2 2" xfId="9355" xr:uid="{00000000-0005-0000-0000-000081240000}"/>
    <cellStyle name="20% - Accent5 3 2 3 4 2 2 2 2" xfId="9356" xr:uid="{00000000-0005-0000-0000-000082240000}"/>
    <cellStyle name="20% - Accent5 3 2 3 4 2 2 3" xfId="9357" xr:uid="{00000000-0005-0000-0000-000083240000}"/>
    <cellStyle name="20% - Accent5 3 2 3 4 2 3" xfId="9358" xr:uid="{00000000-0005-0000-0000-000084240000}"/>
    <cellStyle name="20% - Accent5 3 2 3 4 2 3 2" xfId="9359" xr:uid="{00000000-0005-0000-0000-000085240000}"/>
    <cellStyle name="20% - Accent5 3 2 3 4 2 4" xfId="9360" xr:uid="{00000000-0005-0000-0000-000086240000}"/>
    <cellStyle name="20% - Accent5 3 2 3 4 3" xfId="9361" xr:uid="{00000000-0005-0000-0000-000087240000}"/>
    <cellStyle name="20% - Accent5 3 2 3 4 3 2" xfId="9362" xr:uid="{00000000-0005-0000-0000-000088240000}"/>
    <cellStyle name="20% - Accent5 3 2 3 4 3 2 2" xfId="9363" xr:uid="{00000000-0005-0000-0000-000089240000}"/>
    <cellStyle name="20% - Accent5 3 2 3 4 3 3" xfId="9364" xr:uid="{00000000-0005-0000-0000-00008A240000}"/>
    <cellStyle name="20% - Accent5 3 2 3 4 4" xfId="9365" xr:uid="{00000000-0005-0000-0000-00008B240000}"/>
    <cellStyle name="20% - Accent5 3 2 3 4 4 2" xfId="9366" xr:uid="{00000000-0005-0000-0000-00008C240000}"/>
    <cellStyle name="20% - Accent5 3 2 3 4 5" xfId="9367" xr:uid="{00000000-0005-0000-0000-00008D240000}"/>
    <cellStyle name="20% - Accent5 3 2 3 4 5 2" xfId="9368" xr:uid="{00000000-0005-0000-0000-00008E240000}"/>
    <cellStyle name="20% - Accent5 3 2 3 4 6" xfId="9369" xr:uid="{00000000-0005-0000-0000-00008F240000}"/>
    <cellStyle name="20% - Accent5 3 2 3 5" xfId="9370" xr:uid="{00000000-0005-0000-0000-000090240000}"/>
    <cellStyle name="20% - Accent5 3 2 3 5 2" xfId="9371" xr:uid="{00000000-0005-0000-0000-000091240000}"/>
    <cellStyle name="20% - Accent5 3 2 3 5 2 2" xfId="9372" xr:uid="{00000000-0005-0000-0000-000092240000}"/>
    <cellStyle name="20% - Accent5 3 2 3 5 2 2 2" xfId="9373" xr:uid="{00000000-0005-0000-0000-000093240000}"/>
    <cellStyle name="20% - Accent5 3 2 3 5 2 2 2 2" xfId="9374" xr:uid="{00000000-0005-0000-0000-000094240000}"/>
    <cellStyle name="20% - Accent5 3 2 3 5 2 2 3" xfId="9375" xr:uid="{00000000-0005-0000-0000-000095240000}"/>
    <cellStyle name="20% - Accent5 3 2 3 5 2 3" xfId="9376" xr:uid="{00000000-0005-0000-0000-000096240000}"/>
    <cellStyle name="20% - Accent5 3 2 3 5 2 3 2" xfId="9377" xr:uid="{00000000-0005-0000-0000-000097240000}"/>
    <cellStyle name="20% - Accent5 3 2 3 5 2 4" xfId="9378" xr:uid="{00000000-0005-0000-0000-000098240000}"/>
    <cellStyle name="20% - Accent5 3 2 3 5 3" xfId="9379" xr:uid="{00000000-0005-0000-0000-000099240000}"/>
    <cellStyle name="20% - Accent5 3 2 3 5 3 2" xfId="9380" xr:uid="{00000000-0005-0000-0000-00009A240000}"/>
    <cellStyle name="20% - Accent5 3 2 3 5 3 2 2" xfId="9381" xr:uid="{00000000-0005-0000-0000-00009B240000}"/>
    <cellStyle name="20% - Accent5 3 2 3 5 3 3" xfId="9382" xr:uid="{00000000-0005-0000-0000-00009C240000}"/>
    <cellStyle name="20% - Accent5 3 2 3 5 4" xfId="9383" xr:uid="{00000000-0005-0000-0000-00009D240000}"/>
    <cellStyle name="20% - Accent5 3 2 3 5 4 2" xfId="9384" xr:uid="{00000000-0005-0000-0000-00009E240000}"/>
    <cellStyle name="20% - Accent5 3 2 3 5 5" xfId="9385" xr:uid="{00000000-0005-0000-0000-00009F240000}"/>
    <cellStyle name="20% - Accent5 3 2 3 5 5 2" xfId="9386" xr:uid="{00000000-0005-0000-0000-0000A0240000}"/>
    <cellStyle name="20% - Accent5 3 2 3 5 6" xfId="9387" xr:uid="{00000000-0005-0000-0000-0000A1240000}"/>
    <cellStyle name="20% - Accent5 3 2 3 6" xfId="9388" xr:uid="{00000000-0005-0000-0000-0000A2240000}"/>
    <cellStyle name="20% - Accent5 3 2 3 6 2" xfId="9389" xr:uid="{00000000-0005-0000-0000-0000A3240000}"/>
    <cellStyle name="20% - Accent5 3 2 3 6 2 2" xfId="9390" xr:uid="{00000000-0005-0000-0000-0000A4240000}"/>
    <cellStyle name="20% - Accent5 3 2 3 6 2 2 2" xfId="9391" xr:uid="{00000000-0005-0000-0000-0000A5240000}"/>
    <cellStyle name="20% - Accent5 3 2 3 6 2 2 2 2" xfId="9392" xr:uid="{00000000-0005-0000-0000-0000A6240000}"/>
    <cellStyle name="20% - Accent5 3 2 3 6 2 2 3" xfId="9393" xr:uid="{00000000-0005-0000-0000-0000A7240000}"/>
    <cellStyle name="20% - Accent5 3 2 3 6 2 3" xfId="9394" xr:uid="{00000000-0005-0000-0000-0000A8240000}"/>
    <cellStyle name="20% - Accent5 3 2 3 6 2 3 2" xfId="9395" xr:uid="{00000000-0005-0000-0000-0000A9240000}"/>
    <cellStyle name="20% - Accent5 3 2 3 6 2 4" xfId="9396" xr:uid="{00000000-0005-0000-0000-0000AA240000}"/>
    <cellStyle name="20% - Accent5 3 2 3 6 3" xfId="9397" xr:uid="{00000000-0005-0000-0000-0000AB240000}"/>
    <cellStyle name="20% - Accent5 3 2 3 6 3 2" xfId="9398" xr:uid="{00000000-0005-0000-0000-0000AC240000}"/>
    <cellStyle name="20% - Accent5 3 2 3 6 3 2 2" xfId="9399" xr:uid="{00000000-0005-0000-0000-0000AD240000}"/>
    <cellStyle name="20% - Accent5 3 2 3 6 3 3" xfId="9400" xr:uid="{00000000-0005-0000-0000-0000AE240000}"/>
    <cellStyle name="20% - Accent5 3 2 3 6 4" xfId="9401" xr:uid="{00000000-0005-0000-0000-0000AF240000}"/>
    <cellStyle name="20% - Accent5 3 2 3 6 4 2" xfId="9402" xr:uid="{00000000-0005-0000-0000-0000B0240000}"/>
    <cellStyle name="20% - Accent5 3 2 3 6 5" xfId="9403" xr:uid="{00000000-0005-0000-0000-0000B1240000}"/>
    <cellStyle name="20% - Accent5 3 2 3 6 5 2" xfId="9404" xr:uid="{00000000-0005-0000-0000-0000B2240000}"/>
    <cellStyle name="20% - Accent5 3 2 3 6 6" xfId="9405" xr:uid="{00000000-0005-0000-0000-0000B3240000}"/>
    <cellStyle name="20% - Accent5 3 2 3 7" xfId="9406" xr:uid="{00000000-0005-0000-0000-0000B4240000}"/>
    <cellStyle name="20% - Accent5 3 2 3 7 2" xfId="9407" xr:uid="{00000000-0005-0000-0000-0000B5240000}"/>
    <cellStyle name="20% - Accent5 3 2 3 7 2 2" xfId="9408" xr:uid="{00000000-0005-0000-0000-0000B6240000}"/>
    <cellStyle name="20% - Accent5 3 2 3 7 2 2 2" xfId="9409" xr:uid="{00000000-0005-0000-0000-0000B7240000}"/>
    <cellStyle name="20% - Accent5 3 2 3 7 2 3" xfId="9410" xr:uid="{00000000-0005-0000-0000-0000B8240000}"/>
    <cellStyle name="20% - Accent5 3 2 3 7 3" xfId="9411" xr:uid="{00000000-0005-0000-0000-0000B9240000}"/>
    <cellStyle name="20% - Accent5 3 2 3 7 3 2" xfId="9412" xr:uid="{00000000-0005-0000-0000-0000BA240000}"/>
    <cellStyle name="20% - Accent5 3 2 3 7 4" xfId="9413" xr:uid="{00000000-0005-0000-0000-0000BB240000}"/>
    <cellStyle name="20% - Accent5 3 2 3 8" xfId="9414" xr:uid="{00000000-0005-0000-0000-0000BC240000}"/>
    <cellStyle name="20% - Accent5 3 2 3 8 2" xfId="9415" xr:uid="{00000000-0005-0000-0000-0000BD240000}"/>
    <cellStyle name="20% - Accent5 3 2 3 8 2 2" xfId="9416" xr:uid="{00000000-0005-0000-0000-0000BE240000}"/>
    <cellStyle name="20% - Accent5 3 2 3 8 3" xfId="9417" xr:uid="{00000000-0005-0000-0000-0000BF240000}"/>
    <cellStyle name="20% - Accent5 3 2 3 9" xfId="9418" xr:uid="{00000000-0005-0000-0000-0000C0240000}"/>
    <cellStyle name="20% - Accent5 3 2 3 9 2" xfId="9419" xr:uid="{00000000-0005-0000-0000-0000C1240000}"/>
    <cellStyle name="20% - Accent5 3 2 4" xfId="9420" xr:uid="{00000000-0005-0000-0000-0000C2240000}"/>
    <cellStyle name="20% - Accent5 3 2 4 10" xfId="9421" xr:uid="{00000000-0005-0000-0000-0000C3240000}"/>
    <cellStyle name="20% - Accent5 3 2 4 10 2" xfId="9422" xr:uid="{00000000-0005-0000-0000-0000C4240000}"/>
    <cellStyle name="20% - Accent5 3 2 4 11" xfId="9423" xr:uid="{00000000-0005-0000-0000-0000C5240000}"/>
    <cellStyle name="20% - Accent5 3 2 4 2" xfId="9424" xr:uid="{00000000-0005-0000-0000-0000C6240000}"/>
    <cellStyle name="20% - Accent5 3 2 4 2 2" xfId="9425" xr:uid="{00000000-0005-0000-0000-0000C7240000}"/>
    <cellStyle name="20% - Accent5 3 2 4 2 2 2" xfId="9426" xr:uid="{00000000-0005-0000-0000-0000C8240000}"/>
    <cellStyle name="20% - Accent5 3 2 4 2 2 2 2" xfId="9427" xr:uid="{00000000-0005-0000-0000-0000C9240000}"/>
    <cellStyle name="20% - Accent5 3 2 4 2 2 2 2 2" xfId="9428" xr:uid="{00000000-0005-0000-0000-0000CA240000}"/>
    <cellStyle name="20% - Accent5 3 2 4 2 2 2 2 2 2" xfId="9429" xr:uid="{00000000-0005-0000-0000-0000CB240000}"/>
    <cellStyle name="20% - Accent5 3 2 4 2 2 2 2 3" xfId="9430" xr:uid="{00000000-0005-0000-0000-0000CC240000}"/>
    <cellStyle name="20% - Accent5 3 2 4 2 2 2 3" xfId="9431" xr:uid="{00000000-0005-0000-0000-0000CD240000}"/>
    <cellStyle name="20% - Accent5 3 2 4 2 2 2 3 2" xfId="9432" xr:uid="{00000000-0005-0000-0000-0000CE240000}"/>
    <cellStyle name="20% - Accent5 3 2 4 2 2 2 4" xfId="9433" xr:uid="{00000000-0005-0000-0000-0000CF240000}"/>
    <cellStyle name="20% - Accent5 3 2 4 2 2 3" xfId="9434" xr:uid="{00000000-0005-0000-0000-0000D0240000}"/>
    <cellStyle name="20% - Accent5 3 2 4 2 2 3 2" xfId="9435" xr:uid="{00000000-0005-0000-0000-0000D1240000}"/>
    <cellStyle name="20% - Accent5 3 2 4 2 2 3 2 2" xfId="9436" xr:uid="{00000000-0005-0000-0000-0000D2240000}"/>
    <cellStyle name="20% - Accent5 3 2 4 2 2 3 3" xfId="9437" xr:uid="{00000000-0005-0000-0000-0000D3240000}"/>
    <cellStyle name="20% - Accent5 3 2 4 2 2 4" xfId="9438" xr:uid="{00000000-0005-0000-0000-0000D4240000}"/>
    <cellStyle name="20% - Accent5 3 2 4 2 2 4 2" xfId="9439" xr:uid="{00000000-0005-0000-0000-0000D5240000}"/>
    <cellStyle name="20% - Accent5 3 2 4 2 2 5" xfId="9440" xr:uid="{00000000-0005-0000-0000-0000D6240000}"/>
    <cellStyle name="20% - Accent5 3 2 4 2 2 5 2" xfId="9441" xr:uid="{00000000-0005-0000-0000-0000D7240000}"/>
    <cellStyle name="20% - Accent5 3 2 4 2 2 6" xfId="9442" xr:uid="{00000000-0005-0000-0000-0000D8240000}"/>
    <cellStyle name="20% - Accent5 3 2 4 2 3" xfId="9443" xr:uid="{00000000-0005-0000-0000-0000D9240000}"/>
    <cellStyle name="20% - Accent5 3 2 4 2 3 2" xfId="9444" xr:uid="{00000000-0005-0000-0000-0000DA240000}"/>
    <cellStyle name="20% - Accent5 3 2 4 2 3 2 2" xfId="9445" xr:uid="{00000000-0005-0000-0000-0000DB240000}"/>
    <cellStyle name="20% - Accent5 3 2 4 2 3 2 2 2" xfId="9446" xr:uid="{00000000-0005-0000-0000-0000DC240000}"/>
    <cellStyle name="20% - Accent5 3 2 4 2 3 2 2 2 2" xfId="9447" xr:uid="{00000000-0005-0000-0000-0000DD240000}"/>
    <cellStyle name="20% - Accent5 3 2 4 2 3 2 2 3" xfId="9448" xr:uid="{00000000-0005-0000-0000-0000DE240000}"/>
    <cellStyle name="20% - Accent5 3 2 4 2 3 2 3" xfId="9449" xr:uid="{00000000-0005-0000-0000-0000DF240000}"/>
    <cellStyle name="20% - Accent5 3 2 4 2 3 2 3 2" xfId="9450" xr:uid="{00000000-0005-0000-0000-0000E0240000}"/>
    <cellStyle name="20% - Accent5 3 2 4 2 3 2 4" xfId="9451" xr:uid="{00000000-0005-0000-0000-0000E1240000}"/>
    <cellStyle name="20% - Accent5 3 2 4 2 3 3" xfId="9452" xr:uid="{00000000-0005-0000-0000-0000E2240000}"/>
    <cellStyle name="20% - Accent5 3 2 4 2 3 3 2" xfId="9453" xr:uid="{00000000-0005-0000-0000-0000E3240000}"/>
    <cellStyle name="20% - Accent5 3 2 4 2 3 3 2 2" xfId="9454" xr:uid="{00000000-0005-0000-0000-0000E4240000}"/>
    <cellStyle name="20% - Accent5 3 2 4 2 3 3 3" xfId="9455" xr:uid="{00000000-0005-0000-0000-0000E5240000}"/>
    <cellStyle name="20% - Accent5 3 2 4 2 3 4" xfId="9456" xr:uid="{00000000-0005-0000-0000-0000E6240000}"/>
    <cellStyle name="20% - Accent5 3 2 4 2 3 4 2" xfId="9457" xr:uid="{00000000-0005-0000-0000-0000E7240000}"/>
    <cellStyle name="20% - Accent5 3 2 4 2 3 5" xfId="9458" xr:uid="{00000000-0005-0000-0000-0000E8240000}"/>
    <cellStyle name="20% - Accent5 3 2 4 2 3 5 2" xfId="9459" xr:uid="{00000000-0005-0000-0000-0000E9240000}"/>
    <cellStyle name="20% - Accent5 3 2 4 2 3 6" xfId="9460" xr:uid="{00000000-0005-0000-0000-0000EA240000}"/>
    <cellStyle name="20% - Accent5 3 2 4 2 4" xfId="9461" xr:uid="{00000000-0005-0000-0000-0000EB240000}"/>
    <cellStyle name="20% - Accent5 3 2 4 2 4 2" xfId="9462" xr:uid="{00000000-0005-0000-0000-0000EC240000}"/>
    <cellStyle name="20% - Accent5 3 2 4 2 4 2 2" xfId="9463" xr:uid="{00000000-0005-0000-0000-0000ED240000}"/>
    <cellStyle name="20% - Accent5 3 2 4 2 4 2 2 2" xfId="9464" xr:uid="{00000000-0005-0000-0000-0000EE240000}"/>
    <cellStyle name="20% - Accent5 3 2 4 2 4 2 3" xfId="9465" xr:uid="{00000000-0005-0000-0000-0000EF240000}"/>
    <cellStyle name="20% - Accent5 3 2 4 2 4 3" xfId="9466" xr:uid="{00000000-0005-0000-0000-0000F0240000}"/>
    <cellStyle name="20% - Accent5 3 2 4 2 4 3 2" xfId="9467" xr:uid="{00000000-0005-0000-0000-0000F1240000}"/>
    <cellStyle name="20% - Accent5 3 2 4 2 4 4" xfId="9468" xr:uid="{00000000-0005-0000-0000-0000F2240000}"/>
    <cellStyle name="20% - Accent5 3 2 4 2 5" xfId="9469" xr:uid="{00000000-0005-0000-0000-0000F3240000}"/>
    <cellStyle name="20% - Accent5 3 2 4 2 5 2" xfId="9470" xr:uid="{00000000-0005-0000-0000-0000F4240000}"/>
    <cellStyle name="20% - Accent5 3 2 4 2 5 2 2" xfId="9471" xr:uid="{00000000-0005-0000-0000-0000F5240000}"/>
    <cellStyle name="20% - Accent5 3 2 4 2 5 3" xfId="9472" xr:uid="{00000000-0005-0000-0000-0000F6240000}"/>
    <cellStyle name="20% - Accent5 3 2 4 2 6" xfId="9473" xr:uid="{00000000-0005-0000-0000-0000F7240000}"/>
    <cellStyle name="20% - Accent5 3 2 4 2 6 2" xfId="9474" xr:uid="{00000000-0005-0000-0000-0000F8240000}"/>
    <cellStyle name="20% - Accent5 3 2 4 2 7" xfId="9475" xr:uid="{00000000-0005-0000-0000-0000F9240000}"/>
    <cellStyle name="20% - Accent5 3 2 4 2 7 2" xfId="9476" xr:uid="{00000000-0005-0000-0000-0000FA240000}"/>
    <cellStyle name="20% - Accent5 3 2 4 2 8" xfId="9477" xr:uid="{00000000-0005-0000-0000-0000FB240000}"/>
    <cellStyle name="20% - Accent5 3 2 4 3" xfId="9478" xr:uid="{00000000-0005-0000-0000-0000FC240000}"/>
    <cellStyle name="20% - Accent5 3 2 4 3 2" xfId="9479" xr:uid="{00000000-0005-0000-0000-0000FD240000}"/>
    <cellStyle name="20% - Accent5 3 2 4 3 2 2" xfId="9480" xr:uid="{00000000-0005-0000-0000-0000FE240000}"/>
    <cellStyle name="20% - Accent5 3 2 4 3 2 2 2" xfId="9481" xr:uid="{00000000-0005-0000-0000-0000FF240000}"/>
    <cellStyle name="20% - Accent5 3 2 4 3 2 2 2 2" xfId="9482" xr:uid="{00000000-0005-0000-0000-000000250000}"/>
    <cellStyle name="20% - Accent5 3 2 4 3 2 2 2 2 2" xfId="9483" xr:uid="{00000000-0005-0000-0000-000001250000}"/>
    <cellStyle name="20% - Accent5 3 2 4 3 2 2 2 3" xfId="9484" xr:uid="{00000000-0005-0000-0000-000002250000}"/>
    <cellStyle name="20% - Accent5 3 2 4 3 2 2 3" xfId="9485" xr:uid="{00000000-0005-0000-0000-000003250000}"/>
    <cellStyle name="20% - Accent5 3 2 4 3 2 2 3 2" xfId="9486" xr:uid="{00000000-0005-0000-0000-000004250000}"/>
    <cellStyle name="20% - Accent5 3 2 4 3 2 2 4" xfId="9487" xr:uid="{00000000-0005-0000-0000-000005250000}"/>
    <cellStyle name="20% - Accent5 3 2 4 3 2 3" xfId="9488" xr:uid="{00000000-0005-0000-0000-000006250000}"/>
    <cellStyle name="20% - Accent5 3 2 4 3 2 3 2" xfId="9489" xr:uid="{00000000-0005-0000-0000-000007250000}"/>
    <cellStyle name="20% - Accent5 3 2 4 3 2 3 2 2" xfId="9490" xr:uid="{00000000-0005-0000-0000-000008250000}"/>
    <cellStyle name="20% - Accent5 3 2 4 3 2 3 3" xfId="9491" xr:uid="{00000000-0005-0000-0000-000009250000}"/>
    <cellStyle name="20% - Accent5 3 2 4 3 2 4" xfId="9492" xr:uid="{00000000-0005-0000-0000-00000A250000}"/>
    <cellStyle name="20% - Accent5 3 2 4 3 2 4 2" xfId="9493" xr:uid="{00000000-0005-0000-0000-00000B250000}"/>
    <cellStyle name="20% - Accent5 3 2 4 3 2 5" xfId="9494" xr:uid="{00000000-0005-0000-0000-00000C250000}"/>
    <cellStyle name="20% - Accent5 3 2 4 3 2 5 2" xfId="9495" xr:uid="{00000000-0005-0000-0000-00000D250000}"/>
    <cellStyle name="20% - Accent5 3 2 4 3 2 6" xfId="9496" xr:uid="{00000000-0005-0000-0000-00000E250000}"/>
    <cellStyle name="20% - Accent5 3 2 4 3 3" xfId="9497" xr:uid="{00000000-0005-0000-0000-00000F250000}"/>
    <cellStyle name="20% - Accent5 3 2 4 3 3 2" xfId="9498" xr:uid="{00000000-0005-0000-0000-000010250000}"/>
    <cellStyle name="20% - Accent5 3 2 4 3 3 2 2" xfId="9499" xr:uid="{00000000-0005-0000-0000-000011250000}"/>
    <cellStyle name="20% - Accent5 3 2 4 3 3 2 2 2" xfId="9500" xr:uid="{00000000-0005-0000-0000-000012250000}"/>
    <cellStyle name="20% - Accent5 3 2 4 3 3 2 2 2 2" xfId="9501" xr:uid="{00000000-0005-0000-0000-000013250000}"/>
    <cellStyle name="20% - Accent5 3 2 4 3 3 2 2 3" xfId="9502" xr:uid="{00000000-0005-0000-0000-000014250000}"/>
    <cellStyle name="20% - Accent5 3 2 4 3 3 2 3" xfId="9503" xr:uid="{00000000-0005-0000-0000-000015250000}"/>
    <cellStyle name="20% - Accent5 3 2 4 3 3 2 3 2" xfId="9504" xr:uid="{00000000-0005-0000-0000-000016250000}"/>
    <cellStyle name="20% - Accent5 3 2 4 3 3 2 4" xfId="9505" xr:uid="{00000000-0005-0000-0000-000017250000}"/>
    <cellStyle name="20% - Accent5 3 2 4 3 3 3" xfId="9506" xr:uid="{00000000-0005-0000-0000-000018250000}"/>
    <cellStyle name="20% - Accent5 3 2 4 3 3 3 2" xfId="9507" xr:uid="{00000000-0005-0000-0000-000019250000}"/>
    <cellStyle name="20% - Accent5 3 2 4 3 3 3 2 2" xfId="9508" xr:uid="{00000000-0005-0000-0000-00001A250000}"/>
    <cellStyle name="20% - Accent5 3 2 4 3 3 3 3" xfId="9509" xr:uid="{00000000-0005-0000-0000-00001B250000}"/>
    <cellStyle name="20% - Accent5 3 2 4 3 3 4" xfId="9510" xr:uid="{00000000-0005-0000-0000-00001C250000}"/>
    <cellStyle name="20% - Accent5 3 2 4 3 3 4 2" xfId="9511" xr:uid="{00000000-0005-0000-0000-00001D250000}"/>
    <cellStyle name="20% - Accent5 3 2 4 3 3 5" xfId="9512" xr:uid="{00000000-0005-0000-0000-00001E250000}"/>
    <cellStyle name="20% - Accent5 3 2 4 3 3 5 2" xfId="9513" xr:uid="{00000000-0005-0000-0000-00001F250000}"/>
    <cellStyle name="20% - Accent5 3 2 4 3 3 6" xfId="9514" xr:uid="{00000000-0005-0000-0000-000020250000}"/>
    <cellStyle name="20% - Accent5 3 2 4 3 4" xfId="9515" xr:uid="{00000000-0005-0000-0000-000021250000}"/>
    <cellStyle name="20% - Accent5 3 2 4 3 4 2" xfId="9516" xr:uid="{00000000-0005-0000-0000-000022250000}"/>
    <cellStyle name="20% - Accent5 3 2 4 3 4 2 2" xfId="9517" xr:uid="{00000000-0005-0000-0000-000023250000}"/>
    <cellStyle name="20% - Accent5 3 2 4 3 4 2 2 2" xfId="9518" xr:uid="{00000000-0005-0000-0000-000024250000}"/>
    <cellStyle name="20% - Accent5 3 2 4 3 4 2 3" xfId="9519" xr:uid="{00000000-0005-0000-0000-000025250000}"/>
    <cellStyle name="20% - Accent5 3 2 4 3 4 3" xfId="9520" xr:uid="{00000000-0005-0000-0000-000026250000}"/>
    <cellStyle name="20% - Accent5 3 2 4 3 4 3 2" xfId="9521" xr:uid="{00000000-0005-0000-0000-000027250000}"/>
    <cellStyle name="20% - Accent5 3 2 4 3 4 4" xfId="9522" xr:uid="{00000000-0005-0000-0000-000028250000}"/>
    <cellStyle name="20% - Accent5 3 2 4 3 5" xfId="9523" xr:uid="{00000000-0005-0000-0000-000029250000}"/>
    <cellStyle name="20% - Accent5 3 2 4 3 5 2" xfId="9524" xr:uid="{00000000-0005-0000-0000-00002A250000}"/>
    <cellStyle name="20% - Accent5 3 2 4 3 5 2 2" xfId="9525" xr:uid="{00000000-0005-0000-0000-00002B250000}"/>
    <cellStyle name="20% - Accent5 3 2 4 3 5 3" xfId="9526" xr:uid="{00000000-0005-0000-0000-00002C250000}"/>
    <cellStyle name="20% - Accent5 3 2 4 3 6" xfId="9527" xr:uid="{00000000-0005-0000-0000-00002D250000}"/>
    <cellStyle name="20% - Accent5 3 2 4 3 6 2" xfId="9528" xr:uid="{00000000-0005-0000-0000-00002E250000}"/>
    <cellStyle name="20% - Accent5 3 2 4 3 7" xfId="9529" xr:uid="{00000000-0005-0000-0000-00002F250000}"/>
    <cellStyle name="20% - Accent5 3 2 4 3 7 2" xfId="9530" xr:uid="{00000000-0005-0000-0000-000030250000}"/>
    <cellStyle name="20% - Accent5 3 2 4 3 8" xfId="9531" xr:uid="{00000000-0005-0000-0000-000031250000}"/>
    <cellStyle name="20% - Accent5 3 2 4 4" xfId="9532" xr:uid="{00000000-0005-0000-0000-000032250000}"/>
    <cellStyle name="20% - Accent5 3 2 4 4 2" xfId="9533" xr:uid="{00000000-0005-0000-0000-000033250000}"/>
    <cellStyle name="20% - Accent5 3 2 4 4 2 2" xfId="9534" xr:uid="{00000000-0005-0000-0000-000034250000}"/>
    <cellStyle name="20% - Accent5 3 2 4 4 2 2 2" xfId="9535" xr:uid="{00000000-0005-0000-0000-000035250000}"/>
    <cellStyle name="20% - Accent5 3 2 4 4 2 2 2 2" xfId="9536" xr:uid="{00000000-0005-0000-0000-000036250000}"/>
    <cellStyle name="20% - Accent5 3 2 4 4 2 2 3" xfId="9537" xr:uid="{00000000-0005-0000-0000-000037250000}"/>
    <cellStyle name="20% - Accent5 3 2 4 4 2 3" xfId="9538" xr:uid="{00000000-0005-0000-0000-000038250000}"/>
    <cellStyle name="20% - Accent5 3 2 4 4 2 3 2" xfId="9539" xr:uid="{00000000-0005-0000-0000-000039250000}"/>
    <cellStyle name="20% - Accent5 3 2 4 4 2 4" xfId="9540" xr:uid="{00000000-0005-0000-0000-00003A250000}"/>
    <cellStyle name="20% - Accent5 3 2 4 4 3" xfId="9541" xr:uid="{00000000-0005-0000-0000-00003B250000}"/>
    <cellStyle name="20% - Accent5 3 2 4 4 3 2" xfId="9542" xr:uid="{00000000-0005-0000-0000-00003C250000}"/>
    <cellStyle name="20% - Accent5 3 2 4 4 3 2 2" xfId="9543" xr:uid="{00000000-0005-0000-0000-00003D250000}"/>
    <cellStyle name="20% - Accent5 3 2 4 4 3 3" xfId="9544" xr:uid="{00000000-0005-0000-0000-00003E250000}"/>
    <cellStyle name="20% - Accent5 3 2 4 4 4" xfId="9545" xr:uid="{00000000-0005-0000-0000-00003F250000}"/>
    <cellStyle name="20% - Accent5 3 2 4 4 4 2" xfId="9546" xr:uid="{00000000-0005-0000-0000-000040250000}"/>
    <cellStyle name="20% - Accent5 3 2 4 4 5" xfId="9547" xr:uid="{00000000-0005-0000-0000-000041250000}"/>
    <cellStyle name="20% - Accent5 3 2 4 4 5 2" xfId="9548" xr:uid="{00000000-0005-0000-0000-000042250000}"/>
    <cellStyle name="20% - Accent5 3 2 4 4 6" xfId="9549" xr:uid="{00000000-0005-0000-0000-000043250000}"/>
    <cellStyle name="20% - Accent5 3 2 4 5" xfId="9550" xr:uid="{00000000-0005-0000-0000-000044250000}"/>
    <cellStyle name="20% - Accent5 3 2 4 5 2" xfId="9551" xr:uid="{00000000-0005-0000-0000-000045250000}"/>
    <cellStyle name="20% - Accent5 3 2 4 5 2 2" xfId="9552" xr:uid="{00000000-0005-0000-0000-000046250000}"/>
    <cellStyle name="20% - Accent5 3 2 4 5 2 2 2" xfId="9553" xr:uid="{00000000-0005-0000-0000-000047250000}"/>
    <cellStyle name="20% - Accent5 3 2 4 5 2 2 2 2" xfId="9554" xr:uid="{00000000-0005-0000-0000-000048250000}"/>
    <cellStyle name="20% - Accent5 3 2 4 5 2 2 3" xfId="9555" xr:uid="{00000000-0005-0000-0000-000049250000}"/>
    <cellStyle name="20% - Accent5 3 2 4 5 2 3" xfId="9556" xr:uid="{00000000-0005-0000-0000-00004A250000}"/>
    <cellStyle name="20% - Accent5 3 2 4 5 2 3 2" xfId="9557" xr:uid="{00000000-0005-0000-0000-00004B250000}"/>
    <cellStyle name="20% - Accent5 3 2 4 5 2 4" xfId="9558" xr:uid="{00000000-0005-0000-0000-00004C250000}"/>
    <cellStyle name="20% - Accent5 3 2 4 5 3" xfId="9559" xr:uid="{00000000-0005-0000-0000-00004D250000}"/>
    <cellStyle name="20% - Accent5 3 2 4 5 3 2" xfId="9560" xr:uid="{00000000-0005-0000-0000-00004E250000}"/>
    <cellStyle name="20% - Accent5 3 2 4 5 3 2 2" xfId="9561" xr:uid="{00000000-0005-0000-0000-00004F250000}"/>
    <cellStyle name="20% - Accent5 3 2 4 5 3 3" xfId="9562" xr:uid="{00000000-0005-0000-0000-000050250000}"/>
    <cellStyle name="20% - Accent5 3 2 4 5 4" xfId="9563" xr:uid="{00000000-0005-0000-0000-000051250000}"/>
    <cellStyle name="20% - Accent5 3 2 4 5 4 2" xfId="9564" xr:uid="{00000000-0005-0000-0000-000052250000}"/>
    <cellStyle name="20% - Accent5 3 2 4 5 5" xfId="9565" xr:uid="{00000000-0005-0000-0000-000053250000}"/>
    <cellStyle name="20% - Accent5 3 2 4 5 5 2" xfId="9566" xr:uid="{00000000-0005-0000-0000-000054250000}"/>
    <cellStyle name="20% - Accent5 3 2 4 5 6" xfId="9567" xr:uid="{00000000-0005-0000-0000-000055250000}"/>
    <cellStyle name="20% - Accent5 3 2 4 6" xfId="9568" xr:uid="{00000000-0005-0000-0000-000056250000}"/>
    <cellStyle name="20% - Accent5 3 2 4 6 2" xfId="9569" xr:uid="{00000000-0005-0000-0000-000057250000}"/>
    <cellStyle name="20% - Accent5 3 2 4 6 2 2" xfId="9570" xr:uid="{00000000-0005-0000-0000-000058250000}"/>
    <cellStyle name="20% - Accent5 3 2 4 6 2 2 2" xfId="9571" xr:uid="{00000000-0005-0000-0000-000059250000}"/>
    <cellStyle name="20% - Accent5 3 2 4 6 2 2 2 2" xfId="9572" xr:uid="{00000000-0005-0000-0000-00005A250000}"/>
    <cellStyle name="20% - Accent5 3 2 4 6 2 2 3" xfId="9573" xr:uid="{00000000-0005-0000-0000-00005B250000}"/>
    <cellStyle name="20% - Accent5 3 2 4 6 2 3" xfId="9574" xr:uid="{00000000-0005-0000-0000-00005C250000}"/>
    <cellStyle name="20% - Accent5 3 2 4 6 2 3 2" xfId="9575" xr:uid="{00000000-0005-0000-0000-00005D250000}"/>
    <cellStyle name="20% - Accent5 3 2 4 6 2 4" xfId="9576" xr:uid="{00000000-0005-0000-0000-00005E250000}"/>
    <cellStyle name="20% - Accent5 3 2 4 6 3" xfId="9577" xr:uid="{00000000-0005-0000-0000-00005F250000}"/>
    <cellStyle name="20% - Accent5 3 2 4 6 3 2" xfId="9578" xr:uid="{00000000-0005-0000-0000-000060250000}"/>
    <cellStyle name="20% - Accent5 3 2 4 6 3 2 2" xfId="9579" xr:uid="{00000000-0005-0000-0000-000061250000}"/>
    <cellStyle name="20% - Accent5 3 2 4 6 3 3" xfId="9580" xr:uid="{00000000-0005-0000-0000-000062250000}"/>
    <cellStyle name="20% - Accent5 3 2 4 6 4" xfId="9581" xr:uid="{00000000-0005-0000-0000-000063250000}"/>
    <cellStyle name="20% - Accent5 3 2 4 6 4 2" xfId="9582" xr:uid="{00000000-0005-0000-0000-000064250000}"/>
    <cellStyle name="20% - Accent5 3 2 4 6 5" xfId="9583" xr:uid="{00000000-0005-0000-0000-000065250000}"/>
    <cellStyle name="20% - Accent5 3 2 4 6 5 2" xfId="9584" xr:uid="{00000000-0005-0000-0000-000066250000}"/>
    <cellStyle name="20% - Accent5 3 2 4 6 6" xfId="9585" xr:uid="{00000000-0005-0000-0000-000067250000}"/>
    <cellStyle name="20% - Accent5 3 2 4 7" xfId="9586" xr:uid="{00000000-0005-0000-0000-000068250000}"/>
    <cellStyle name="20% - Accent5 3 2 4 7 2" xfId="9587" xr:uid="{00000000-0005-0000-0000-000069250000}"/>
    <cellStyle name="20% - Accent5 3 2 4 7 2 2" xfId="9588" xr:uid="{00000000-0005-0000-0000-00006A250000}"/>
    <cellStyle name="20% - Accent5 3 2 4 7 2 2 2" xfId="9589" xr:uid="{00000000-0005-0000-0000-00006B250000}"/>
    <cellStyle name="20% - Accent5 3 2 4 7 2 3" xfId="9590" xr:uid="{00000000-0005-0000-0000-00006C250000}"/>
    <cellStyle name="20% - Accent5 3 2 4 7 3" xfId="9591" xr:uid="{00000000-0005-0000-0000-00006D250000}"/>
    <cellStyle name="20% - Accent5 3 2 4 7 3 2" xfId="9592" xr:uid="{00000000-0005-0000-0000-00006E250000}"/>
    <cellStyle name="20% - Accent5 3 2 4 7 4" xfId="9593" xr:uid="{00000000-0005-0000-0000-00006F250000}"/>
    <cellStyle name="20% - Accent5 3 2 4 8" xfId="9594" xr:uid="{00000000-0005-0000-0000-000070250000}"/>
    <cellStyle name="20% - Accent5 3 2 4 8 2" xfId="9595" xr:uid="{00000000-0005-0000-0000-000071250000}"/>
    <cellStyle name="20% - Accent5 3 2 4 8 2 2" xfId="9596" xr:uid="{00000000-0005-0000-0000-000072250000}"/>
    <cellStyle name="20% - Accent5 3 2 4 8 3" xfId="9597" xr:uid="{00000000-0005-0000-0000-000073250000}"/>
    <cellStyle name="20% - Accent5 3 2 4 9" xfId="9598" xr:uid="{00000000-0005-0000-0000-000074250000}"/>
    <cellStyle name="20% - Accent5 3 2 4 9 2" xfId="9599" xr:uid="{00000000-0005-0000-0000-000075250000}"/>
    <cellStyle name="20% - Accent5 3 2 5" xfId="9600" xr:uid="{00000000-0005-0000-0000-000076250000}"/>
    <cellStyle name="20% - Accent5 3 2 5 2" xfId="9601" xr:uid="{00000000-0005-0000-0000-000077250000}"/>
    <cellStyle name="20% - Accent5 3 2 5 2 2" xfId="9602" xr:uid="{00000000-0005-0000-0000-000078250000}"/>
    <cellStyle name="20% - Accent5 3 2 5 2 2 2" xfId="9603" xr:uid="{00000000-0005-0000-0000-000079250000}"/>
    <cellStyle name="20% - Accent5 3 2 5 2 2 2 2" xfId="9604" xr:uid="{00000000-0005-0000-0000-00007A250000}"/>
    <cellStyle name="20% - Accent5 3 2 5 2 2 2 2 2" xfId="9605" xr:uid="{00000000-0005-0000-0000-00007B250000}"/>
    <cellStyle name="20% - Accent5 3 2 5 2 2 2 3" xfId="9606" xr:uid="{00000000-0005-0000-0000-00007C250000}"/>
    <cellStyle name="20% - Accent5 3 2 5 2 2 3" xfId="9607" xr:uid="{00000000-0005-0000-0000-00007D250000}"/>
    <cellStyle name="20% - Accent5 3 2 5 2 2 3 2" xfId="9608" xr:uid="{00000000-0005-0000-0000-00007E250000}"/>
    <cellStyle name="20% - Accent5 3 2 5 2 2 4" xfId="9609" xr:uid="{00000000-0005-0000-0000-00007F250000}"/>
    <cellStyle name="20% - Accent5 3 2 5 2 3" xfId="9610" xr:uid="{00000000-0005-0000-0000-000080250000}"/>
    <cellStyle name="20% - Accent5 3 2 5 2 3 2" xfId="9611" xr:uid="{00000000-0005-0000-0000-000081250000}"/>
    <cellStyle name="20% - Accent5 3 2 5 2 3 2 2" xfId="9612" xr:uid="{00000000-0005-0000-0000-000082250000}"/>
    <cellStyle name="20% - Accent5 3 2 5 2 3 3" xfId="9613" xr:uid="{00000000-0005-0000-0000-000083250000}"/>
    <cellStyle name="20% - Accent5 3 2 5 2 4" xfId="9614" xr:uid="{00000000-0005-0000-0000-000084250000}"/>
    <cellStyle name="20% - Accent5 3 2 5 2 4 2" xfId="9615" xr:uid="{00000000-0005-0000-0000-000085250000}"/>
    <cellStyle name="20% - Accent5 3 2 5 2 5" xfId="9616" xr:uid="{00000000-0005-0000-0000-000086250000}"/>
    <cellStyle name="20% - Accent5 3 2 5 2 5 2" xfId="9617" xr:uid="{00000000-0005-0000-0000-000087250000}"/>
    <cellStyle name="20% - Accent5 3 2 5 2 6" xfId="9618" xr:uid="{00000000-0005-0000-0000-000088250000}"/>
    <cellStyle name="20% - Accent5 3 2 5 3" xfId="9619" xr:uid="{00000000-0005-0000-0000-000089250000}"/>
    <cellStyle name="20% - Accent5 3 2 5 3 2" xfId="9620" xr:uid="{00000000-0005-0000-0000-00008A250000}"/>
    <cellStyle name="20% - Accent5 3 2 5 3 2 2" xfId="9621" xr:uid="{00000000-0005-0000-0000-00008B250000}"/>
    <cellStyle name="20% - Accent5 3 2 5 3 2 2 2" xfId="9622" xr:uid="{00000000-0005-0000-0000-00008C250000}"/>
    <cellStyle name="20% - Accent5 3 2 5 3 2 2 2 2" xfId="9623" xr:uid="{00000000-0005-0000-0000-00008D250000}"/>
    <cellStyle name="20% - Accent5 3 2 5 3 2 2 3" xfId="9624" xr:uid="{00000000-0005-0000-0000-00008E250000}"/>
    <cellStyle name="20% - Accent5 3 2 5 3 2 3" xfId="9625" xr:uid="{00000000-0005-0000-0000-00008F250000}"/>
    <cellStyle name="20% - Accent5 3 2 5 3 2 3 2" xfId="9626" xr:uid="{00000000-0005-0000-0000-000090250000}"/>
    <cellStyle name="20% - Accent5 3 2 5 3 2 4" xfId="9627" xr:uid="{00000000-0005-0000-0000-000091250000}"/>
    <cellStyle name="20% - Accent5 3 2 5 3 3" xfId="9628" xr:uid="{00000000-0005-0000-0000-000092250000}"/>
    <cellStyle name="20% - Accent5 3 2 5 3 3 2" xfId="9629" xr:uid="{00000000-0005-0000-0000-000093250000}"/>
    <cellStyle name="20% - Accent5 3 2 5 3 3 2 2" xfId="9630" xr:uid="{00000000-0005-0000-0000-000094250000}"/>
    <cellStyle name="20% - Accent5 3 2 5 3 3 3" xfId="9631" xr:uid="{00000000-0005-0000-0000-000095250000}"/>
    <cellStyle name="20% - Accent5 3 2 5 3 4" xfId="9632" xr:uid="{00000000-0005-0000-0000-000096250000}"/>
    <cellStyle name="20% - Accent5 3 2 5 3 4 2" xfId="9633" xr:uid="{00000000-0005-0000-0000-000097250000}"/>
    <cellStyle name="20% - Accent5 3 2 5 3 5" xfId="9634" xr:uid="{00000000-0005-0000-0000-000098250000}"/>
    <cellStyle name="20% - Accent5 3 2 5 3 5 2" xfId="9635" xr:uid="{00000000-0005-0000-0000-000099250000}"/>
    <cellStyle name="20% - Accent5 3 2 5 3 6" xfId="9636" xr:uid="{00000000-0005-0000-0000-00009A250000}"/>
    <cellStyle name="20% - Accent5 3 2 5 4" xfId="9637" xr:uid="{00000000-0005-0000-0000-00009B250000}"/>
    <cellStyle name="20% - Accent5 3 2 5 4 2" xfId="9638" xr:uid="{00000000-0005-0000-0000-00009C250000}"/>
    <cellStyle name="20% - Accent5 3 2 5 4 2 2" xfId="9639" xr:uid="{00000000-0005-0000-0000-00009D250000}"/>
    <cellStyle name="20% - Accent5 3 2 5 4 2 2 2" xfId="9640" xr:uid="{00000000-0005-0000-0000-00009E250000}"/>
    <cellStyle name="20% - Accent5 3 2 5 4 2 3" xfId="9641" xr:uid="{00000000-0005-0000-0000-00009F250000}"/>
    <cellStyle name="20% - Accent5 3 2 5 4 3" xfId="9642" xr:uid="{00000000-0005-0000-0000-0000A0250000}"/>
    <cellStyle name="20% - Accent5 3 2 5 4 3 2" xfId="9643" xr:uid="{00000000-0005-0000-0000-0000A1250000}"/>
    <cellStyle name="20% - Accent5 3 2 5 4 4" xfId="9644" xr:uid="{00000000-0005-0000-0000-0000A2250000}"/>
    <cellStyle name="20% - Accent5 3 2 5 5" xfId="9645" xr:uid="{00000000-0005-0000-0000-0000A3250000}"/>
    <cellStyle name="20% - Accent5 3 2 5 5 2" xfId="9646" xr:uid="{00000000-0005-0000-0000-0000A4250000}"/>
    <cellStyle name="20% - Accent5 3 2 5 5 2 2" xfId="9647" xr:uid="{00000000-0005-0000-0000-0000A5250000}"/>
    <cellStyle name="20% - Accent5 3 2 5 5 3" xfId="9648" xr:uid="{00000000-0005-0000-0000-0000A6250000}"/>
    <cellStyle name="20% - Accent5 3 2 5 6" xfId="9649" xr:uid="{00000000-0005-0000-0000-0000A7250000}"/>
    <cellStyle name="20% - Accent5 3 2 5 6 2" xfId="9650" xr:uid="{00000000-0005-0000-0000-0000A8250000}"/>
    <cellStyle name="20% - Accent5 3 2 5 7" xfId="9651" xr:uid="{00000000-0005-0000-0000-0000A9250000}"/>
    <cellStyle name="20% - Accent5 3 2 5 7 2" xfId="9652" xr:uid="{00000000-0005-0000-0000-0000AA250000}"/>
    <cellStyle name="20% - Accent5 3 2 5 8" xfId="9653" xr:uid="{00000000-0005-0000-0000-0000AB250000}"/>
    <cellStyle name="20% - Accent5 3 2 6" xfId="9654" xr:uid="{00000000-0005-0000-0000-0000AC250000}"/>
    <cellStyle name="20% - Accent5 3 2 6 2" xfId="9655" xr:uid="{00000000-0005-0000-0000-0000AD250000}"/>
    <cellStyle name="20% - Accent5 3 2 6 2 2" xfId="9656" xr:uid="{00000000-0005-0000-0000-0000AE250000}"/>
    <cellStyle name="20% - Accent5 3 2 6 2 2 2" xfId="9657" xr:uid="{00000000-0005-0000-0000-0000AF250000}"/>
    <cellStyle name="20% - Accent5 3 2 6 2 2 2 2" xfId="9658" xr:uid="{00000000-0005-0000-0000-0000B0250000}"/>
    <cellStyle name="20% - Accent5 3 2 6 2 2 2 2 2" xfId="9659" xr:uid="{00000000-0005-0000-0000-0000B1250000}"/>
    <cellStyle name="20% - Accent5 3 2 6 2 2 2 3" xfId="9660" xr:uid="{00000000-0005-0000-0000-0000B2250000}"/>
    <cellStyle name="20% - Accent5 3 2 6 2 2 3" xfId="9661" xr:uid="{00000000-0005-0000-0000-0000B3250000}"/>
    <cellStyle name="20% - Accent5 3 2 6 2 2 3 2" xfId="9662" xr:uid="{00000000-0005-0000-0000-0000B4250000}"/>
    <cellStyle name="20% - Accent5 3 2 6 2 2 4" xfId="9663" xr:uid="{00000000-0005-0000-0000-0000B5250000}"/>
    <cellStyle name="20% - Accent5 3 2 6 2 3" xfId="9664" xr:uid="{00000000-0005-0000-0000-0000B6250000}"/>
    <cellStyle name="20% - Accent5 3 2 6 2 3 2" xfId="9665" xr:uid="{00000000-0005-0000-0000-0000B7250000}"/>
    <cellStyle name="20% - Accent5 3 2 6 2 3 2 2" xfId="9666" xr:uid="{00000000-0005-0000-0000-0000B8250000}"/>
    <cellStyle name="20% - Accent5 3 2 6 2 3 3" xfId="9667" xr:uid="{00000000-0005-0000-0000-0000B9250000}"/>
    <cellStyle name="20% - Accent5 3 2 6 2 4" xfId="9668" xr:uid="{00000000-0005-0000-0000-0000BA250000}"/>
    <cellStyle name="20% - Accent5 3 2 6 2 4 2" xfId="9669" xr:uid="{00000000-0005-0000-0000-0000BB250000}"/>
    <cellStyle name="20% - Accent5 3 2 6 2 5" xfId="9670" xr:uid="{00000000-0005-0000-0000-0000BC250000}"/>
    <cellStyle name="20% - Accent5 3 2 6 2 5 2" xfId="9671" xr:uid="{00000000-0005-0000-0000-0000BD250000}"/>
    <cellStyle name="20% - Accent5 3 2 6 2 6" xfId="9672" xr:uid="{00000000-0005-0000-0000-0000BE250000}"/>
    <cellStyle name="20% - Accent5 3 2 6 3" xfId="9673" xr:uid="{00000000-0005-0000-0000-0000BF250000}"/>
    <cellStyle name="20% - Accent5 3 2 6 3 2" xfId="9674" xr:uid="{00000000-0005-0000-0000-0000C0250000}"/>
    <cellStyle name="20% - Accent5 3 2 6 3 2 2" xfId="9675" xr:uid="{00000000-0005-0000-0000-0000C1250000}"/>
    <cellStyle name="20% - Accent5 3 2 6 3 2 2 2" xfId="9676" xr:uid="{00000000-0005-0000-0000-0000C2250000}"/>
    <cellStyle name="20% - Accent5 3 2 6 3 2 2 2 2" xfId="9677" xr:uid="{00000000-0005-0000-0000-0000C3250000}"/>
    <cellStyle name="20% - Accent5 3 2 6 3 2 2 3" xfId="9678" xr:uid="{00000000-0005-0000-0000-0000C4250000}"/>
    <cellStyle name="20% - Accent5 3 2 6 3 2 3" xfId="9679" xr:uid="{00000000-0005-0000-0000-0000C5250000}"/>
    <cellStyle name="20% - Accent5 3 2 6 3 2 3 2" xfId="9680" xr:uid="{00000000-0005-0000-0000-0000C6250000}"/>
    <cellStyle name="20% - Accent5 3 2 6 3 2 4" xfId="9681" xr:uid="{00000000-0005-0000-0000-0000C7250000}"/>
    <cellStyle name="20% - Accent5 3 2 6 3 3" xfId="9682" xr:uid="{00000000-0005-0000-0000-0000C8250000}"/>
    <cellStyle name="20% - Accent5 3 2 6 3 3 2" xfId="9683" xr:uid="{00000000-0005-0000-0000-0000C9250000}"/>
    <cellStyle name="20% - Accent5 3 2 6 3 3 2 2" xfId="9684" xr:uid="{00000000-0005-0000-0000-0000CA250000}"/>
    <cellStyle name="20% - Accent5 3 2 6 3 3 3" xfId="9685" xr:uid="{00000000-0005-0000-0000-0000CB250000}"/>
    <cellStyle name="20% - Accent5 3 2 6 3 4" xfId="9686" xr:uid="{00000000-0005-0000-0000-0000CC250000}"/>
    <cellStyle name="20% - Accent5 3 2 6 3 4 2" xfId="9687" xr:uid="{00000000-0005-0000-0000-0000CD250000}"/>
    <cellStyle name="20% - Accent5 3 2 6 3 5" xfId="9688" xr:uid="{00000000-0005-0000-0000-0000CE250000}"/>
    <cellStyle name="20% - Accent5 3 2 6 3 5 2" xfId="9689" xr:uid="{00000000-0005-0000-0000-0000CF250000}"/>
    <cellStyle name="20% - Accent5 3 2 6 3 6" xfId="9690" xr:uid="{00000000-0005-0000-0000-0000D0250000}"/>
    <cellStyle name="20% - Accent5 3 2 6 4" xfId="9691" xr:uid="{00000000-0005-0000-0000-0000D1250000}"/>
    <cellStyle name="20% - Accent5 3 2 6 4 2" xfId="9692" xr:uid="{00000000-0005-0000-0000-0000D2250000}"/>
    <cellStyle name="20% - Accent5 3 2 6 4 2 2" xfId="9693" xr:uid="{00000000-0005-0000-0000-0000D3250000}"/>
    <cellStyle name="20% - Accent5 3 2 6 4 2 2 2" xfId="9694" xr:uid="{00000000-0005-0000-0000-0000D4250000}"/>
    <cellStyle name="20% - Accent5 3 2 6 4 2 3" xfId="9695" xr:uid="{00000000-0005-0000-0000-0000D5250000}"/>
    <cellStyle name="20% - Accent5 3 2 6 4 3" xfId="9696" xr:uid="{00000000-0005-0000-0000-0000D6250000}"/>
    <cellStyle name="20% - Accent5 3 2 6 4 3 2" xfId="9697" xr:uid="{00000000-0005-0000-0000-0000D7250000}"/>
    <cellStyle name="20% - Accent5 3 2 6 4 4" xfId="9698" xr:uid="{00000000-0005-0000-0000-0000D8250000}"/>
    <cellStyle name="20% - Accent5 3 2 6 5" xfId="9699" xr:uid="{00000000-0005-0000-0000-0000D9250000}"/>
    <cellStyle name="20% - Accent5 3 2 6 5 2" xfId="9700" xr:uid="{00000000-0005-0000-0000-0000DA250000}"/>
    <cellStyle name="20% - Accent5 3 2 6 5 2 2" xfId="9701" xr:uid="{00000000-0005-0000-0000-0000DB250000}"/>
    <cellStyle name="20% - Accent5 3 2 6 5 3" xfId="9702" xr:uid="{00000000-0005-0000-0000-0000DC250000}"/>
    <cellStyle name="20% - Accent5 3 2 6 6" xfId="9703" xr:uid="{00000000-0005-0000-0000-0000DD250000}"/>
    <cellStyle name="20% - Accent5 3 2 6 6 2" xfId="9704" xr:uid="{00000000-0005-0000-0000-0000DE250000}"/>
    <cellStyle name="20% - Accent5 3 2 6 7" xfId="9705" xr:uid="{00000000-0005-0000-0000-0000DF250000}"/>
    <cellStyle name="20% - Accent5 3 2 6 7 2" xfId="9706" xr:uid="{00000000-0005-0000-0000-0000E0250000}"/>
    <cellStyle name="20% - Accent5 3 2 6 8" xfId="9707" xr:uid="{00000000-0005-0000-0000-0000E1250000}"/>
    <cellStyle name="20% - Accent5 3 2 7" xfId="9708" xr:uid="{00000000-0005-0000-0000-0000E2250000}"/>
    <cellStyle name="20% - Accent5 3 2 7 2" xfId="9709" xr:uid="{00000000-0005-0000-0000-0000E3250000}"/>
    <cellStyle name="20% - Accent5 3 2 7 2 2" xfId="9710" xr:uid="{00000000-0005-0000-0000-0000E4250000}"/>
    <cellStyle name="20% - Accent5 3 2 7 2 2 2" xfId="9711" xr:uid="{00000000-0005-0000-0000-0000E5250000}"/>
    <cellStyle name="20% - Accent5 3 2 7 2 2 2 2" xfId="9712" xr:uid="{00000000-0005-0000-0000-0000E6250000}"/>
    <cellStyle name="20% - Accent5 3 2 7 2 2 3" xfId="9713" xr:uid="{00000000-0005-0000-0000-0000E7250000}"/>
    <cellStyle name="20% - Accent5 3 2 7 2 3" xfId="9714" xr:uid="{00000000-0005-0000-0000-0000E8250000}"/>
    <cellStyle name="20% - Accent5 3 2 7 2 3 2" xfId="9715" xr:uid="{00000000-0005-0000-0000-0000E9250000}"/>
    <cellStyle name="20% - Accent5 3 2 7 2 4" xfId="9716" xr:uid="{00000000-0005-0000-0000-0000EA250000}"/>
    <cellStyle name="20% - Accent5 3 2 7 3" xfId="9717" xr:uid="{00000000-0005-0000-0000-0000EB250000}"/>
    <cellStyle name="20% - Accent5 3 2 7 3 2" xfId="9718" xr:uid="{00000000-0005-0000-0000-0000EC250000}"/>
    <cellStyle name="20% - Accent5 3 2 7 3 2 2" xfId="9719" xr:uid="{00000000-0005-0000-0000-0000ED250000}"/>
    <cellStyle name="20% - Accent5 3 2 7 3 3" xfId="9720" xr:uid="{00000000-0005-0000-0000-0000EE250000}"/>
    <cellStyle name="20% - Accent5 3 2 7 4" xfId="9721" xr:uid="{00000000-0005-0000-0000-0000EF250000}"/>
    <cellStyle name="20% - Accent5 3 2 7 4 2" xfId="9722" xr:uid="{00000000-0005-0000-0000-0000F0250000}"/>
    <cellStyle name="20% - Accent5 3 2 7 5" xfId="9723" xr:uid="{00000000-0005-0000-0000-0000F1250000}"/>
    <cellStyle name="20% - Accent5 3 2 7 5 2" xfId="9724" xr:uid="{00000000-0005-0000-0000-0000F2250000}"/>
    <cellStyle name="20% - Accent5 3 2 7 6" xfId="9725" xr:uid="{00000000-0005-0000-0000-0000F3250000}"/>
    <cellStyle name="20% - Accent5 3 2 8" xfId="9726" xr:uid="{00000000-0005-0000-0000-0000F4250000}"/>
    <cellStyle name="20% - Accent5 3 2 8 2" xfId="9727" xr:uid="{00000000-0005-0000-0000-0000F5250000}"/>
    <cellStyle name="20% - Accent5 3 2 8 2 2" xfId="9728" xr:uid="{00000000-0005-0000-0000-0000F6250000}"/>
    <cellStyle name="20% - Accent5 3 2 8 2 2 2" xfId="9729" xr:uid="{00000000-0005-0000-0000-0000F7250000}"/>
    <cellStyle name="20% - Accent5 3 2 8 2 2 2 2" xfId="9730" xr:uid="{00000000-0005-0000-0000-0000F8250000}"/>
    <cellStyle name="20% - Accent5 3 2 8 2 2 3" xfId="9731" xr:uid="{00000000-0005-0000-0000-0000F9250000}"/>
    <cellStyle name="20% - Accent5 3 2 8 2 3" xfId="9732" xr:uid="{00000000-0005-0000-0000-0000FA250000}"/>
    <cellStyle name="20% - Accent5 3 2 8 2 3 2" xfId="9733" xr:uid="{00000000-0005-0000-0000-0000FB250000}"/>
    <cellStyle name="20% - Accent5 3 2 8 2 4" xfId="9734" xr:uid="{00000000-0005-0000-0000-0000FC250000}"/>
    <cellStyle name="20% - Accent5 3 2 8 3" xfId="9735" xr:uid="{00000000-0005-0000-0000-0000FD250000}"/>
    <cellStyle name="20% - Accent5 3 2 8 3 2" xfId="9736" xr:uid="{00000000-0005-0000-0000-0000FE250000}"/>
    <cellStyle name="20% - Accent5 3 2 8 3 2 2" xfId="9737" xr:uid="{00000000-0005-0000-0000-0000FF250000}"/>
    <cellStyle name="20% - Accent5 3 2 8 3 3" xfId="9738" xr:uid="{00000000-0005-0000-0000-000000260000}"/>
    <cellStyle name="20% - Accent5 3 2 8 4" xfId="9739" xr:uid="{00000000-0005-0000-0000-000001260000}"/>
    <cellStyle name="20% - Accent5 3 2 8 4 2" xfId="9740" xr:uid="{00000000-0005-0000-0000-000002260000}"/>
    <cellStyle name="20% - Accent5 3 2 8 5" xfId="9741" xr:uid="{00000000-0005-0000-0000-000003260000}"/>
    <cellStyle name="20% - Accent5 3 2 8 5 2" xfId="9742" xr:uid="{00000000-0005-0000-0000-000004260000}"/>
    <cellStyle name="20% - Accent5 3 2 8 6" xfId="9743" xr:uid="{00000000-0005-0000-0000-000005260000}"/>
    <cellStyle name="20% - Accent5 3 2 9" xfId="9744" xr:uid="{00000000-0005-0000-0000-000006260000}"/>
    <cellStyle name="20% - Accent5 3 2 9 2" xfId="9745" xr:uid="{00000000-0005-0000-0000-000007260000}"/>
    <cellStyle name="20% - Accent5 3 2 9 2 2" xfId="9746" xr:uid="{00000000-0005-0000-0000-000008260000}"/>
    <cellStyle name="20% - Accent5 3 2 9 2 2 2" xfId="9747" xr:uid="{00000000-0005-0000-0000-000009260000}"/>
    <cellStyle name="20% - Accent5 3 2 9 2 2 2 2" xfId="9748" xr:uid="{00000000-0005-0000-0000-00000A260000}"/>
    <cellStyle name="20% - Accent5 3 2 9 2 2 3" xfId="9749" xr:uid="{00000000-0005-0000-0000-00000B260000}"/>
    <cellStyle name="20% - Accent5 3 2 9 2 3" xfId="9750" xr:uid="{00000000-0005-0000-0000-00000C260000}"/>
    <cellStyle name="20% - Accent5 3 2 9 2 3 2" xfId="9751" xr:uid="{00000000-0005-0000-0000-00000D260000}"/>
    <cellStyle name="20% - Accent5 3 2 9 2 4" xfId="9752" xr:uid="{00000000-0005-0000-0000-00000E260000}"/>
    <cellStyle name="20% - Accent5 3 2 9 3" xfId="9753" xr:uid="{00000000-0005-0000-0000-00000F260000}"/>
    <cellStyle name="20% - Accent5 3 2 9 3 2" xfId="9754" xr:uid="{00000000-0005-0000-0000-000010260000}"/>
    <cellStyle name="20% - Accent5 3 2 9 3 2 2" xfId="9755" xr:uid="{00000000-0005-0000-0000-000011260000}"/>
    <cellStyle name="20% - Accent5 3 2 9 3 3" xfId="9756" xr:uid="{00000000-0005-0000-0000-000012260000}"/>
    <cellStyle name="20% - Accent5 3 2 9 4" xfId="9757" xr:uid="{00000000-0005-0000-0000-000013260000}"/>
    <cellStyle name="20% - Accent5 3 2 9 4 2" xfId="9758" xr:uid="{00000000-0005-0000-0000-000014260000}"/>
    <cellStyle name="20% - Accent5 3 2 9 5" xfId="9759" xr:uid="{00000000-0005-0000-0000-000015260000}"/>
    <cellStyle name="20% - Accent5 3 2 9 5 2" xfId="9760" xr:uid="{00000000-0005-0000-0000-000016260000}"/>
    <cellStyle name="20% - Accent5 3 2 9 6" xfId="9761" xr:uid="{00000000-0005-0000-0000-000017260000}"/>
    <cellStyle name="20% - Accent5 3 3" xfId="9762" xr:uid="{00000000-0005-0000-0000-000018260000}"/>
    <cellStyle name="20% - Accent5 3 3 10" xfId="9763" xr:uid="{00000000-0005-0000-0000-000019260000}"/>
    <cellStyle name="20% - Accent5 3 3 10 2" xfId="9764" xr:uid="{00000000-0005-0000-0000-00001A260000}"/>
    <cellStyle name="20% - Accent5 3 3 11" xfId="9765" xr:uid="{00000000-0005-0000-0000-00001B260000}"/>
    <cellStyle name="20% - Accent5 3 3 2" xfId="9766" xr:uid="{00000000-0005-0000-0000-00001C260000}"/>
    <cellStyle name="20% - Accent5 3 3 2 2" xfId="9767" xr:uid="{00000000-0005-0000-0000-00001D260000}"/>
    <cellStyle name="20% - Accent5 3 3 2 2 2" xfId="9768" xr:uid="{00000000-0005-0000-0000-00001E260000}"/>
    <cellStyle name="20% - Accent5 3 3 2 2 2 2" xfId="9769" xr:uid="{00000000-0005-0000-0000-00001F260000}"/>
    <cellStyle name="20% - Accent5 3 3 2 2 2 2 2" xfId="9770" xr:uid="{00000000-0005-0000-0000-000020260000}"/>
    <cellStyle name="20% - Accent5 3 3 2 2 2 2 2 2" xfId="9771" xr:uid="{00000000-0005-0000-0000-000021260000}"/>
    <cellStyle name="20% - Accent5 3 3 2 2 2 2 3" xfId="9772" xr:uid="{00000000-0005-0000-0000-000022260000}"/>
    <cellStyle name="20% - Accent5 3 3 2 2 2 3" xfId="9773" xr:uid="{00000000-0005-0000-0000-000023260000}"/>
    <cellStyle name="20% - Accent5 3 3 2 2 2 3 2" xfId="9774" xr:uid="{00000000-0005-0000-0000-000024260000}"/>
    <cellStyle name="20% - Accent5 3 3 2 2 2 4" xfId="9775" xr:uid="{00000000-0005-0000-0000-000025260000}"/>
    <cellStyle name="20% - Accent5 3 3 2 2 3" xfId="9776" xr:uid="{00000000-0005-0000-0000-000026260000}"/>
    <cellStyle name="20% - Accent5 3 3 2 2 3 2" xfId="9777" xr:uid="{00000000-0005-0000-0000-000027260000}"/>
    <cellStyle name="20% - Accent5 3 3 2 2 3 2 2" xfId="9778" xr:uid="{00000000-0005-0000-0000-000028260000}"/>
    <cellStyle name="20% - Accent5 3 3 2 2 3 3" xfId="9779" xr:uid="{00000000-0005-0000-0000-000029260000}"/>
    <cellStyle name="20% - Accent5 3 3 2 2 4" xfId="9780" xr:uid="{00000000-0005-0000-0000-00002A260000}"/>
    <cellStyle name="20% - Accent5 3 3 2 2 4 2" xfId="9781" xr:uid="{00000000-0005-0000-0000-00002B260000}"/>
    <cellStyle name="20% - Accent5 3 3 2 2 5" xfId="9782" xr:uid="{00000000-0005-0000-0000-00002C260000}"/>
    <cellStyle name="20% - Accent5 3 3 2 2 5 2" xfId="9783" xr:uid="{00000000-0005-0000-0000-00002D260000}"/>
    <cellStyle name="20% - Accent5 3 3 2 2 6" xfId="9784" xr:uid="{00000000-0005-0000-0000-00002E260000}"/>
    <cellStyle name="20% - Accent5 3 3 2 3" xfId="9785" xr:uid="{00000000-0005-0000-0000-00002F260000}"/>
    <cellStyle name="20% - Accent5 3 3 2 3 2" xfId="9786" xr:uid="{00000000-0005-0000-0000-000030260000}"/>
    <cellStyle name="20% - Accent5 3 3 2 3 2 2" xfId="9787" xr:uid="{00000000-0005-0000-0000-000031260000}"/>
    <cellStyle name="20% - Accent5 3 3 2 3 2 2 2" xfId="9788" xr:uid="{00000000-0005-0000-0000-000032260000}"/>
    <cellStyle name="20% - Accent5 3 3 2 3 2 2 2 2" xfId="9789" xr:uid="{00000000-0005-0000-0000-000033260000}"/>
    <cellStyle name="20% - Accent5 3 3 2 3 2 2 3" xfId="9790" xr:uid="{00000000-0005-0000-0000-000034260000}"/>
    <cellStyle name="20% - Accent5 3 3 2 3 2 3" xfId="9791" xr:uid="{00000000-0005-0000-0000-000035260000}"/>
    <cellStyle name="20% - Accent5 3 3 2 3 2 3 2" xfId="9792" xr:uid="{00000000-0005-0000-0000-000036260000}"/>
    <cellStyle name="20% - Accent5 3 3 2 3 2 4" xfId="9793" xr:uid="{00000000-0005-0000-0000-000037260000}"/>
    <cellStyle name="20% - Accent5 3 3 2 3 3" xfId="9794" xr:uid="{00000000-0005-0000-0000-000038260000}"/>
    <cellStyle name="20% - Accent5 3 3 2 3 3 2" xfId="9795" xr:uid="{00000000-0005-0000-0000-000039260000}"/>
    <cellStyle name="20% - Accent5 3 3 2 3 3 2 2" xfId="9796" xr:uid="{00000000-0005-0000-0000-00003A260000}"/>
    <cellStyle name="20% - Accent5 3 3 2 3 3 3" xfId="9797" xr:uid="{00000000-0005-0000-0000-00003B260000}"/>
    <cellStyle name="20% - Accent5 3 3 2 3 4" xfId="9798" xr:uid="{00000000-0005-0000-0000-00003C260000}"/>
    <cellStyle name="20% - Accent5 3 3 2 3 4 2" xfId="9799" xr:uid="{00000000-0005-0000-0000-00003D260000}"/>
    <cellStyle name="20% - Accent5 3 3 2 3 5" xfId="9800" xr:uid="{00000000-0005-0000-0000-00003E260000}"/>
    <cellStyle name="20% - Accent5 3 3 2 3 5 2" xfId="9801" xr:uid="{00000000-0005-0000-0000-00003F260000}"/>
    <cellStyle name="20% - Accent5 3 3 2 3 6" xfId="9802" xr:uid="{00000000-0005-0000-0000-000040260000}"/>
    <cellStyle name="20% - Accent5 3 3 2 4" xfId="9803" xr:uid="{00000000-0005-0000-0000-000041260000}"/>
    <cellStyle name="20% - Accent5 3 3 2 4 2" xfId="9804" xr:uid="{00000000-0005-0000-0000-000042260000}"/>
    <cellStyle name="20% - Accent5 3 3 2 4 2 2" xfId="9805" xr:uid="{00000000-0005-0000-0000-000043260000}"/>
    <cellStyle name="20% - Accent5 3 3 2 4 2 2 2" xfId="9806" xr:uid="{00000000-0005-0000-0000-000044260000}"/>
    <cellStyle name="20% - Accent5 3 3 2 4 2 3" xfId="9807" xr:uid="{00000000-0005-0000-0000-000045260000}"/>
    <cellStyle name="20% - Accent5 3 3 2 4 3" xfId="9808" xr:uid="{00000000-0005-0000-0000-000046260000}"/>
    <cellStyle name="20% - Accent5 3 3 2 4 3 2" xfId="9809" xr:uid="{00000000-0005-0000-0000-000047260000}"/>
    <cellStyle name="20% - Accent5 3 3 2 4 4" xfId="9810" xr:uid="{00000000-0005-0000-0000-000048260000}"/>
    <cellStyle name="20% - Accent5 3 3 2 5" xfId="9811" xr:uid="{00000000-0005-0000-0000-000049260000}"/>
    <cellStyle name="20% - Accent5 3 3 2 5 2" xfId="9812" xr:uid="{00000000-0005-0000-0000-00004A260000}"/>
    <cellStyle name="20% - Accent5 3 3 2 5 2 2" xfId="9813" xr:uid="{00000000-0005-0000-0000-00004B260000}"/>
    <cellStyle name="20% - Accent5 3 3 2 5 3" xfId="9814" xr:uid="{00000000-0005-0000-0000-00004C260000}"/>
    <cellStyle name="20% - Accent5 3 3 2 6" xfId="9815" xr:uid="{00000000-0005-0000-0000-00004D260000}"/>
    <cellStyle name="20% - Accent5 3 3 2 6 2" xfId="9816" xr:uid="{00000000-0005-0000-0000-00004E260000}"/>
    <cellStyle name="20% - Accent5 3 3 2 7" xfId="9817" xr:uid="{00000000-0005-0000-0000-00004F260000}"/>
    <cellStyle name="20% - Accent5 3 3 2 7 2" xfId="9818" xr:uid="{00000000-0005-0000-0000-000050260000}"/>
    <cellStyle name="20% - Accent5 3 3 2 8" xfId="9819" xr:uid="{00000000-0005-0000-0000-000051260000}"/>
    <cellStyle name="20% - Accent5 3 3 3" xfId="9820" xr:uid="{00000000-0005-0000-0000-000052260000}"/>
    <cellStyle name="20% - Accent5 3 3 3 2" xfId="9821" xr:uid="{00000000-0005-0000-0000-000053260000}"/>
    <cellStyle name="20% - Accent5 3 3 3 2 2" xfId="9822" xr:uid="{00000000-0005-0000-0000-000054260000}"/>
    <cellStyle name="20% - Accent5 3 3 3 2 2 2" xfId="9823" xr:uid="{00000000-0005-0000-0000-000055260000}"/>
    <cellStyle name="20% - Accent5 3 3 3 2 2 2 2" xfId="9824" xr:uid="{00000000-0005-0000-0000-000056260000}"/>
    <cellStyle name="20% - Accent5 3 3 3 2 2 2 2 2" xfId="9825" xr:uid="{00000000-0005-0000-0000-000057260000}"/>
    <cellStyle name="20% - Accent5 3 3 3 2 2 2 3" xfId="9826" xr:uid="{00000000-0005-0000-0000-000058260000}"/>
    <cellStyle name="20% - Accent5 3 3 3 2 2 3" xfId="9827" xr:uid="{00000000-0005-0000-0000-000059260000}"/>
    <cellStyle name="20% - Accent5 3 3 3 2 2 3 2" xfId="9828" xr:uid="{00000000-0005-0000-0000-00005A260000}"/>
    <cellStyle name="20% - Accent5 3 3 3 2 2 4" xfId="9829" xr:uid="{00000000-0005-0000-0000-00005B260000}"/>
    <cellStyle name="20% - Accent5 3 3 3 2 3" xfId="9830" xr:uid="{00000000-0005-0000-0000-00005C260000}"/>
    <cellStyle name="20% - Accent5 3 3 3 2 3 2" xfId="9831" xr:uid="{00000000-0005-0000-0000-00005D260000}"/>
    <cellStyle name="20% - Accent5 3 3 3 2 3 2 2" xfId="9832" xr:uid="{00000000-0005-0000-0000-00005E260000}"/>
    <cellStyle name="20% - Accent5 3 3 3 2 3 3" xfId="9833" xr:uid="{00000000-0005-0000-0000-00005F260000}"/>
    <cellStyle name="20% - Accent5 3 3 3 2 4" xfId="9834" xr:uid="{00000000-0005-0000-0000-000060260000}"/>
    <cellStyle name="20% - Accent5 3 3 3 2 4 2" xfId="9835" xr:uid="{00000000-0005-0000-0000-000061260000}"/>
    <cellStyle name="20% - Accent5 3 3 3 2 5" xfId="9836" xr:uid="{00000000-0005-0000-0000-000062260000}"/>
    <cellStyle name="20% - Accent5 3 3 3 2 5 2" xfId="9837" xr:uid="{00000000-0005-0000-0000-000063260000}"/>
    <cellStyle name="20% - Accent5 3 3 3 2 6" xfId="9838" xr:uid="{00000000-0005-0000-0000-000064260000}"/>
    <cellStyle name="20% - Accent5 3 3 3 3" xfId="9839" xr:uid="{00000000-0005-0000-0000-000065260000}"/>
    <cellStyle name="20% - Accent5 3 3 3 3 2" xfId="9840" xr:uid="{00000000-0005-0000-0000-000066260000}"/>
    <cellStyle name="20% - Accent5 3 3 3 3 2 2" xfId="9841" xr:uid="{00000000-0005-0000-0000-000067260000}"/>
    <cellStyle name="20% - Accent5 3 3 3 3 2 2 2" xfId="9842" xr:uid="{00000000-0005-0000-0000-000068260000}"/>
    <cellStyle name="20% - Accent5 3 3 3 3 2 2 2 2" xfId="9843" xr:uid="{00000000-0005-0000-0000-000069260000}"/>
    <cellStyle name="20% - Accent5 3 3 3 3 2 2 3" xfId="9844" xr:uid="{00000000-0005-0000-0000-00006A260000}"/>
    <cellStyle name="20% - Accent5 3 3 3 3 2 3" xfId="9845" xr:uid="{00000000-0005-0000-0000-00006B260000}"/>
    <cellStyle name="20% - Accent5 3 3 3 3 2 3 2" xfId="9846" xr:uid="{00000000-0005-0000-0000-00006C260000}"/>
    <cellStyle name="20% - Accent5 3 3 3 3 2 4" xfId="9847" xr:uid="{00000000-0005-0000-0000-00006D260000}"/>
    <cellStyle name="20% - Accent5 3 3 3 3 3" xfId="9848" xr:uid="{00000000-0005-0000-0000-00006E260000}"/>
    <cellStyle name="20% - Accent5 3 3 3 3 3 2" xfId="9849" xr:uid="{00000000-0005-0000-0000-00006F260000}"/>
    <cellStyle name="20% - Accent5 3 3 3 3 3 2 2" xfId="9850" xr:uid="{00000000-0005-0000-0000-000070260000}"/>
    <cellStyle name="20% - Accent5 3 3 3 3 3 3" xfId="9851" xr:uid="{00000000-0005-0000-0000-000071260000}"/>
    <cellStyle name="20% - Accent5 3 3 3 3 4" xfId="9852" xr:uid="{00000000-0005-0000-0000-000072260000}"/>
    <cellStyle name="20% - Accent5 3 3 3 3 4 2" xfId="9853" xr:uid="{00000000-0005-0000-0000-000073260000}"/>
    <cellStyle name="20% - Accent5 3 3 3 3 5" xfId="9854" xr:uid="{00000000-0005-0000-0000-000074260000}"/>
    <cellStyle name="20% - Accent5 3 3 3 3 5 2" xfId="9855" xr:uid="{00000000-0005-0000-0000-000075260000}"/>
    <cellStyle name="20% - Accent5 3 3 3 3 6" xfId="9856" xr:uid="{00000000-0005-0000-0000-000076260000}"/>
    <cellStyle name="20% - Accent5 3 3 3 4" xfId="9857" xr:uid="{00000000-0005-0000-0000-000077260000}"/>
    <cellStyle name="20% - Accent5 3 3 3 4 2" xfId="9858" xr:uid="{00000000-0005-0000-0000-000078260000}"/>
    <cellStyle name="20% - Accent5 3 3 3 4 2 2" xfId="9859" xr:uid="{00000000-0005-0000-0000-000079260000}"/>
    <cellStyle name="20% - Accent5 3 3 3 4 2 2 2" xfId="9860" xr:uid="{00000000-0005-0000-0000-00007A260000}"/>
    <cellStyle name="20% - Accent5 3 3 3 4 2 3" xfId="9861" xr:uid="{00000000-0005-0000-0000-00007B260000}"/>
    <cellStyle name="20% - Accent5 3 3 3 4 3" xfId="9862" xr:uid="{00000000-0005-0000-0000-00007C260000}"/>
    <cellStyle name="20% - Accent5 3 3 3 4 3 2" xfId="9863" xr:uid="{00000000-0005-0000-0000-00007D260000}"/>
    <cellStyle name="20% - Accent5 3 3 3 4 4" xfId="9864" xr:uid="{00000000-0005-0000-0000-00007E260000}"/>
    <cellStyle name="20% - Accent5 3 3 3 5" xfId="9865" xr:uid="{00000000-0005-0000-0000-00007F260000}"/>
    <cellStyle name="20% - Accent5 3 3 3 5 2" xfId="9866" xr:uid="{00000000-0005-0000-0000-000080260000}"/>
    <cellStyle name="20% - Accent5 3 3 3 5 2 2" xfId="9867" xr:uid="{00000000-0005-0000-0000-000081260000}"/>
    <cellStyle name="20% - Accent5 3 3 3 5 3" xfId="9868" xr:uid="{00000000-0005-0000-0000-000082260000}"/>
    <cellStyle name="20% - Accent5 3 3 3 6" xfId="9869" xr:uid="{00000000-0005-0000-0000-000083260000}"/>
    <cellStyle name="20% - Accent5 3 3 3 6 2" xfId="9870" xr:uid="{00000000-0005-0000-0000-000084260000}"/>
    <cellStyle name="20% - Accent5 3 3 3 7" xfId="9871" xr:uid="{00000000-0005-0000-0000-000085260000}"/>
    <cellStyle name="20% - Accent5 3 3 3 7 2" xfId="9872" xr:uid="{00000000-0005-0000-0000-000086260000}"/>
    <cellStyle name="20% - Accent5 3 3 3 8" xfId="9873" xr:uid="{00000000-0005-0000-0000-000087260000}"/>
    <cellStyle name="20% - Accent5 3 3 4" xfId="9874" xr:uid="{00000000-0005-0000-0000-000088260000}"/>
    <cellStyle name="20% - Accent5 3 3 4 2" xfId="9875" xr:uid="{00000000-0005-0000-0000-000089260000}"/>
    <cellStyle name="20% - Accent5 3 3 4 2 2" xfId="9876" xr:uid="{00000000-0005-0000-0000-00008A260000}"/>
    <cellStyle name="20% - Accent5 3 3 4 2 2 2" xfId="9877" xr:uid="{00000000-0005-0000-0000-00008B260000}"/>
    <cellStyle name="20% - Accent5 3 3 4 2 2 2 2" xfId="9878" xr:uid="{00000000-0005-0000-0000-00008C260000}"/>
    <cellStyle name="20% - Accent5 3 3 4 2 2 3" xfId="9879" xr:uid="{00000000-0005-0000-0000-00008D260000}"/>
    <cellStyle name="20% - Accent5 3 3 4 2 3" xfId="9880" xr:uid="{00000000-0005-0000-0000-00008E260000}"/>
    <cellStyle name="20% - Accent5 3 3 4 2 3 2" xfId="9881" xr:uid="{00000000-0005-0000-0000-00008F260000}"/>
    <cellStyle name="20% - Accent5 3 3 4 2 4" xfId="9882" xr:uid="{00000000-0005-0000-0000-000090260000}"/>
    <cellStyle name="20% - Accent5 3 3 4 3" xfId="9883" xr:uid="{00000000-0005-0000-0000-000091260000}"/>
    <cellStyle name="20% - Accent5 3 3 4 3 2" xfId="9884" xr:uid="{00000000-0005-0000-0000-000092260000}"/>
    <cellStyle name="20% - Accent5 3 3 4 3 2 2" xfId="9885" xr:uid="{00000000-0005-0000-0000-000093260000}"/>
    <cellStyle name="20% - Accent5 3 3 4 3 3" xfId="9886" xr:uid="{00000000-0005-0000-0000-000094260000}"/>
    <cellStyle name="20% - Accent5 3 3 4 4" xfId="9887" xr:uid="{00000000-0005-0000-0000-000095260000}"/>
    <cellStyle name="20% - Accent5 3 3 4 4 2" xfId="9888" xr:uid="{00000000-0005-0000-0000-000096260000}"/>
    <cellStyle name="20% - Accent5 3 3 4 5" xfId="9889" xr:uid="{00000000-0005-0000-0000-000097260000}"/>
    <cellStyle name="20% - Accent5 3 3 4 5 2" xfId="9890" xr:uid="{00000000-0005-0000-0000-000098260000}"/>
    <cellStyle name="20% - Accent5 3 3 4 6" xfId="9891" xr:uid="{00000000-0005-0000-0000-000099260000}"/>
    <cellStyle name="20% - Accent5 3 3 5" xfId="9892" xr:uid="{00000000-0005-0000-0000-00009A260000}"/>
    <cellStyle name="20% - Accent5 3 3 5 2" xfId="9893" xr:uid="{00000000-0005-0000-0000-00009B260000}"/>
    <cellStyle name="20% - Accent5 3 3 5 2 2" xfId="9894" xr:uid="{00000000-0005-0000-0000-00009C260000}"/>
    <cellStyle name="20% - Accent5 3 3 5 2 2 2" xfId="9895" xr:uid="{00000000-0005-0000-0000-00009D260000}"/>
    <cellStyle name="20% - Accent5 3 3 5 2 2 2 2" xfId="9896" xr:uid="{00000000-0005-0000-0000-00009E260000}"/>
    <cellStyle name="20% - Accent5 3 3 5 2 2 3" xfId="9897" xr:uid="{00000000-0005-0000-0000-00009F260000}"/>
    <cellStyle name="20% - Accent5 3 3 5 2 3" xfId="9898" xr:uid="{00000000-0005-0000-0000-0000A0260000}"/>
    <cellStyle name="20% - Accent5 3 3 5 2 3 2" xfId="9899" xr:uid="{00000000-0005-0000-0000-0000A1260000}"/>
    <cellStyle name="20% - Accent5 3 3 5 2 4" xfId="9900" xr:uid="{00000000-0005-0000-0000-0000A2260000}"/>
    <cellStyle name="20% - Accent5 3 3 5 3" xfId="9901" xr:uid="{00000000-0005-0000-0000-0000A3260000}"/>
    <cellStyle name="20% - Accent5 3 3 5 3 2" xfId="9902" xr:uid="{00000000-0005-0000-0000-0000A4260000}"/>
    <cellStyle name="20% - Accent5 3 3 5 3 2 2" xfId="9903" xr:uid="{00000000-0005-0000-0000-0000A5260000}"/>
    <cellStyle name="20% - Accent5 3 3 5 3 3" xfId="9904" xr:uid="{00000000-0005-0000-0000-0000A6260000}"/>
    <cellStyle name="20% - Accent5 3 3 5 4" xfId="9905" xr:uid="{00000000-0005-0000-0000-0000A7260000}"/>
    <cellStyle name="20% - Accent5 3 3 5 4 2" xfId="9906" xr:uid="{00000000-0005-0000-0000-0000A8260000}"/>
    <cellStyle name="20% - Accent5 3 3 5 5" xfId="9907" xr:uid="{00000000-0005-0000-0000-0000A9260000}"/>
    <cellStyle name="20% - Accent5 3 3 5 5 2" xfId="9908" xr:uid="{00000000-0005-0000-0000-0000AA260000}"/>
    <cellStyle name="20% - Accent5 3 3 5 6" xfId="9909" xr:uid="{00000000-0005-0000-0000-0000AB260000}"/>
    <cellStyle name="20% - Accent5 3 3 6" xfId="9910" xr:uid="{00000000-0005-0000-0000-0000AC260000}"/>
    <cellStyle name="20% - Accent5 3 3 6 2" xfId="9911" xr:uid="{00000000-0005-0000-0000-0000AD260000}"/>
    <cellStyle name="20% - Accent5 3 3 6 2 2" xfId="9912" xr:uid="{00000000-0005-0000-0000-0000AE260000}"/>
    <cellStyle name="20% - Accent5 3 3 6 2 2 2" xfId="9913" xr:uid="{00000000-0005-0000-0000-0000AF260000}"/>
    <cellStyle name="20% - Accent5 3 3 6 2 2 2 2" xfId="9914" xr:uid="{00000000-0005-0000-0000-0000B0260000}"/>
    <cellStyle name="20% - Accent5 3 3 6 2 2 3" xfId="9915" xr:uid="{00000000-0005-0000-0000-0000B1260000}"/>
    <cellStyle name="20% - Accent5 3 3 6 2 3" xfId="9916" xr:uid="{00000000-0005-0000-0000-0000B2260000}"/>
    <cellStyle name="20% - Accent5 3 3 6 2 3 2" xfId="9917" xr:uid="{00000000-0005-0000-0000-0000B3260000}"/>
    <cellStyle name="20% - Accent5 3 3 6 2 4" xfId="9918" xr:uid="{00000000-0005-0000-0000-0000B4260000}"/>
    <cellStyle name="20% - Accent5 3 3 6 3" xfId="9919" xr:uid="{00000000-0005-0000-0000-0000B5260000}"/>
    <cellStyle name="20% - Accent5 3 3 6 3 2" xfId="9920" xr:uid="{00000000-0005-0000-0000-0000B6260000}"/>
    <cellStyle name="20% - Accent5 3 3 6 3 2 2" xfId="9921" xr:uid="{00000000-0005-0000-0000-0000B7260000}"/>
    <cellStyle name="20% - Accent5 3 3 6 3 3" xfId="9922" xr:uid="{00000000-0005-0000-0000-0000B8260000}"/>
    <cellStyle name="20% - Accent5 3 3 6 4" xfId="9923" xr:uid="{00000000-0005-0000-0000-0000B9260000}"/>
    <cellStyle name="20% - Accent5 3 3 6 4 2" xfId="9924" xr:uid="{00000000-0005-0000-0000-0000BA260000}"/>
    <cellStyle name="20% - Accent5 3 3 6 5" xfId="9925" xr:uid="{00000000-0005-0000-0000-0000BB260000}"/>
    <cellStyle name="20% - Accent5 3 3 6 5 2" xfId="9926" xr:uid="{00000000-0005-0000-0000-0000BC260000}"/>
    <cellStyle name="20% - Accent5 3 3 6 6" xfId="9927" xr:uid="{00000000-0005-0000-0000-0000BD260000}"/>
    <cellStyle name="20% - Accent5 3 3 7" xfId="9928" xr:uid="{00000000-0005-0000-0000-0000BE260000}"/>
    <cellStyle name="20% - Accent5 3 3 7 2" xfId="9929" xr:uid="{00000000-0005-0000-0000-0000BF260000}"/>
    <cellStyle name="20% - Accent5 3 3 7 2 2" xfId="9930" xr:uid="{00000000-0005-0000-0000-0000C0260000}"/>
    <cellStyle name="20% - Accent5 3 3 7 2 2 2" xfId="9931" xr:uid="{00000000-0005-0000-0000-0000C1260000}"/>
    <cellStyle name="20% - Accent5 3 3 7 2 3" xfId="9932" xr:uid="{00000000-0005-0000-0000-0000C2260000}"/>
    <cellStyle name="20% - Accent5 3 3 7 3" xfId="9933" xr:uid="{00000000-0005-0000-0000-0000C3260000}"/>
    <cellStyle name="20% - Accent5 3 3 7 3 2" xfId="9934" xr:uid="{00000000-0005-0000-0000-0000C4260000}"/>
    <cellStyle name="20% - Accent5 3 3 7 4" xfId="9935" xr:uid="{00000000-0005-0000-0000-0000C5260000}"/>
    <cellStyle name="20% - Accent5 3 3 8" xfId="9936" xr:uid="{00000000-0005-0000-0000-0000C6260000}"/>
    <cellStyle name="20% - Accent5 3 3 8 2" xfId="9937" xr:uid="{00000000-0005-0000-0000-0000C7260000}"/>
    <cellStyle name="20% - Accent5 3 3 8 2 2" xfId="9938" xr:uid="{00000000-0005-0000-0000-0000C8260000}"/>
    <cellStyle name="20% - Accent5 3 3 8 3" xfId="9939" xr:uid="{00000000-0005-0000-0000-0000C9260000}"/>
    <cellStyle name="20% - Accent5 3 3 9" xfId="9940" xr:uid="{00000000-0005-0000-0000-0000CA260000}"/>
    <cellStyle name="20% - Accent5 3 3 9 2" xfId="9941" xr:uid="{00000000-0005-0000-0000-0000CB260000}"/>
    <cellStyle name="20% - Accent5 3 4" xfId="9942" xr:uid="{00000000-0005-0000-0000-0000CC260000}"/>
    <cellStyle name="20% - Accent5 3 4 10" xfId="9943" xr:uid="{00000000-0005-0000-0000-0000CD260000}"/>
    <cellStyle name="20% - Accent5 3 4 10 2" xfId="9944" xr:uid="{00000000-0005-0000-0000-0000CE260000}"/>
    <cellStyle name="20% - Accent5 3 4 11" xfId="9945" xr:uid="{00000000-0005-0000-0000-0000CF260000}"/>
    <cellStyle name="20% - Accent5 3 4 2" xfId="9946" xr:uid="{00000000-0005-0000-0000-0000D0260000}"/>
    <cellStyle name="20% - Accent5 3 4 2 2" xfId="9947" xr:uid="{00000000-0005-0000-0000-0000D1260000}"/>
    <cellStyle name="20% - Accent5 3 4 2 2 2" xfId="9948" xr:uid="{00000000-0005-0000-0000-0000D2260000}"/>
    <cellStyle name="20% - Accent5 3 4 2 2 2 2" xfId="9949" xr:uid="{00000000-0005-0000-0000-0000D3260000}"/>
    <cellStyle name="20% - Accent5 3 4 2 2 2 2 2" xfId="9950" xr:uid="{00000000-0005-0000-0000-0000D4260000}"/>
    <cellStyle name="20% - Accent5 3 4 2 2 2 2 2 2" xfId="9951" xr:uid="{00000000-0005-0000-0000-0000D5260000}"/>
    <cellStyle name="20% - Accent5 3 4 2 2 2 2 3" xfId="9952" xr:uid="{00000000-0005-0000-0000-0000D6260000}"/>
    <cellStyle name="20% - Accent5 3 4 2 2 2 3" xfId="9953" xr:uid="{00000000-0005-0000-0000-0000D7260000}"/>
    <cellStyle name="20% - Accent5 3 4 2 2 2 3 2" xfId="9954" xr:uid="{00000000-0005-0000-0000-0000D8260000}"/>
    <cellStyle name="20% - Accent5 3 4 2 2 2 4" xfId="9955" xr:uid="{00000000-0005-0000-0000-0000D9260000}"/>
    <cellStyle name="20% - Accent5 3 4 2 2 3" xfId="9956" xr:uid="{00000000-0005-0000-0000-0000DA260000}"/>
    <cellStyle name="20% - Accent5 3 4 2 2 3 2" xfId="9957" xr:uid="{00000000-0005-0000-0000-0000DB260000}"/>
    <cellStyle name="20% - Accent5 3 4 2 2 3 2 2" xfId="9958" xr:uid="{00000000-0005-0000-0000-0000DC260000}"/>
    <cellStyle name="20% - Accent5 3 4 2 2 3 3" xfId="9959" xr:uid="{00000000-0005-0000-0000-0000DD260000}"/>
    <cellStyle name="20% - Accent5 3 4 2 2 4" xfId="9960" xr:uid="{00000000-0005-0000-0000-0000DE260000}"/>
    <cellStyle name="20% - Accent5 3 4 2 2 4 2" xfId="9961" xr:uid="{00000000-0005-0000-0000-0000DF260000}"/>
    <cellStyle name="20% - Accent5 3 4 2 2 5" xfId="9962" xr:uid="{00000000-0005-0000-0000-0000E0260000}"/>
    <cellStyle name="20% - Accent5 3 4 2 2 5 2" xfId="9963" xr:uid="{00000000-0005-0000-0000-0000E1260000}"/>
    <cellStyle name="20% - Accent5 3 4 2 2 6" xfId="9964" xr:uid="{00000000-0005-0000-0000-0000E2260000}"/>
    <cellStyle name="20% - Accent5 3 4 2 3" xfId="9965" xr:uid="{00000000-0005-0000-0000-0000E3260000}"/>
    <cellStyle name="20% - Accent5 3 4 2 3 2" xfId="9966" xr:uid="{00000000-0005-0000-0000-0000E4260000}"/>
    <cellStyle name="20% - Accent5 3 4 2 3 2 2" xfId="9967" xr:uid="{00000000-0005-0000-0000-0000E5260000}"/>
    <cellStyle name="20% - Accent5 3 4 2 3 2 2 2" xfId="9968" xr:uid="{00000000-0005-0000-0000-0000E6260000}"/>
    <cellStyle name="20% - Accent5 3 4 2 3 2 2 2 2" xfId="9969" xr:uid="{00000000-0005-0000-0000-0000E7260000}"/>
    <cellStyle name="20% - Accent5 3 4 2 3 2 2 3" xfId="9970" xr:uid="{00000000-0005-0000-0000-0000E8260000}"/>
    <cellStyle name="20% - Accent5 3 4 2 3 2 3" xfId="9971" xr:uid="{00000000-0005-0000-0000-0000E9260000}"/>
    <cellStyle name="20% - Accent5 3 4 2 3 2 3 2" xfId="9972" xr:uid="{00000000-0005-0000-0000-0000EA260000}"/>
    <cellStyle name="20% - Accent5 3 4 2 3 2 4" xfId="9973" xr:uid="{00000000-0005-0000-0000-0000EB260000}"/>
    <cellStyle name="20% - Accent5 3 4 2 3 3" xfId="9974" xr:uid="{00000000-0005-0000-0000-0000EC260000}"/>
    <cellStyle name="20% - Accent5 3 4 2 3 3 2" xfId="9975" xr:uid="{00000000-0005-0000-0000-0000ED260000}"/>
    <cellStyle name="20% - Accent5 3 4 2 3 3 2 2" xfId="9976" xr:uid="{00000000-0005-0000-0000-0000EE260000}"/>
    <cellStyle name="20% - Accent5 3 4 2 3 3 3" xfId="9977" xr:uid="{00000000-0005-0000-0000-0000EF260000}"/>
    <cellStyle name="20% - Accent5 3 4 2 3 4" xfId="9978" xr:uid="{00000000-0005-0000-0000-0000F0260000}"/>
    <cellStyle name="20% - Accent5 3 4 2 3 4 2" xfId="9979" xr:uid="{00000000-0005-0000-0000-0000F1260000}"/>
    <cellStyle name="20% - Accent5 3 4 2 3 5" xfId="9980" xr:uid="{00000000-0005-0000-0000-0000F2260000}"/>
    <cellStyle name="20% - Accent5 3 4 2 3 5 2" xfId="9981" xr:uid="{00000000-0005-0000-0000-0000F3260000}"/>
    <cellStyle name="20% - Accent5 3 4 2 3 6" xfId="9982" xr:uid="{00000000-0005-0000-0000-0000F4260000}"/>
    <cellStyle name="20% - Accent5 3 4 2 4" xfId="9983" xr:uid="{00000000-0005-0000-0000-0000F5260000}"/>
    <cellStyle name="20% - Accent5 3 4 2 4 2" xfId="9984" xr:uid="{00000000-0005-0000-0000-0000F6260000}"/>
    <cellStyle name="20% - Accent5 3 4 2 4 2 2" xfId="9985" xr:uid="{00000000-0005-0000-0000-0000F7260000}"/>
    <cellStyle name="20% - Accent5 3 4 2 4 2 2 2" xfId="9986" xr:uid="{00000000-0005-0000-0000-0000F8260000}"/>
    <cellStyle name="20% - Accent5 3 4 2 4 2 3" xfId="9987" xr:uid="{00000000-0005-0000-0000-0000F9260000}"/>
    <cellStyle name="20% - Accent5 3 4 2 4 3" xfId="9988" xr:uid="{00000000-0005-0000-0000-0000FA260000}"/>
    <cellStyle name="20% - Accent5 3 4 2 4 3 2" xfId="9989" xr:uid="{00000000-0005-0000-0000-0000FB260000}"/>
    <cellStyle name="20% - Accent5 3 4 2 4 4" xfId="9990" xr:uid="{00000000-0005-0000-0000-0000FC260000}"/>
    <cellStyle name="20% - Accent5 3 4 2 5" xfId="9991" xr:uid="{00000000-0005-0000-0000-0000FD260000}"/>
    <cellStyle name="20% - Accent5 3 4 2 5 2" xfId="9992" xr:uid="{00000000-0005-0000-0000-0000FE260000}"/>
    <cellStyle name="20% - Accent5 3 4 2 5 2 2" xfId="9993" xr:uid="{00000000-0005-0000-0000-0000FF260000}"/>
    <cellStyle name="20% - Accent5 3 4 2 5 3" xfId="9994" xr:uid="{00000000-0005-0000-0000-000000270000}"/>
    <cellStyle name="20% - Accent5 3 4 2 6" xfId="9995" xr:uid="{00000000-0005-0000-0000-000001270000}"/>
    <cellStyle name="20% - Accent5 3 4 2 6 2" xfId="9996" xr:uid="{00000000-0005-0000-0000-000002270000}"/>
    <cellStyle name="20% - Accent5 3 4 2 7" xfId="9997" xr:uid="{00000000-0005-0000-0000-000003270000}"/>
    <cellStyle name="20% - Accent5 3 4 2 7 2" xfId="9998" xr:uid="{00000000-0005-0000-0000-000004270000}"/>
    <cellStyle name="20% - Accent5 3 4 2 8" xfId="9999" xr:uid="{00000000-0005-0000-0000-000005270000}"/>
    <cellStyle name="20% - Accent5 3 4 3" xfId="10000" xr:uid="{00000000-0005-0000-0000-000006270000}"/>
    <cellStyle name="20% - Accent5 3 4 3 2" xfId="10001" xr:uid="{00000000-0005-0000-0000-000007270000}"/>
    <cellStyle name="20% - Accent5 3 4 3 2 2" xfId="10002" xr:uid="{00000000-0005-0000-0000-000008270000}"/>
    <cellStyle name="20% - Accent5 3 4 3 2 2 2" xfId="10003" xr:uid="{00000000-0005-0000-0000-000009270000}"/>
    <cellStyle name="20% - Accent5 3 4 3 2 2 2 2" xfId="10004" xr:uid="{00000000-0005-0000-0000-00000A270000}"/>
    <cellStyle name="20% - Accent5 3 4 3 2 2 2 2 2" xfId="10005" xr:uid="{00000000-0005-0000-0000-00000B270000}"/>
    <cellStyle name="20% - Accent5 3 4 3 2 2 2 3" xfId="10006" xr:uid="{00000000-0005-0000-0000-00000C270000}"/>
    <cellStyle name="20% - Accent5 3 4 3 2 2 3" xfId="10007" xr:uid="{00000000-0005-0000-0000-00000D270000}"/>
    <cellStyle name="20% - Accent5 3 4 3 2 2 3 2" xfId="10008" xr:uid="{00000000-0005-0000-0000-00000E270000}"/>
    <cellStyle name="20% - Accent5 3 4 3 2 2 4" xfId="10009" xr:uid="{00000000-0005-0000-0000-00000F270000}"/>
    <cellStyle name="20% - Accent5 3 4 3 2 3" xfId="10010" xr:uid="{00000000-0005-0000-0000-000010270000}"/>
    <cellStyle name="20% - Accent5 3 4 3 2 3 2" xfId="10011" xr:uid="{00000000-0005-0000-0000-000011270000}"/>
    <cellStyle name="20% - Accent5 3 4 3 2 3 2 2" xfId="10012" xr:uid="{00000000-0005-0000-0000-000012270000}"/>
    <cellStyle name="20% - Accent5 3 4 3 2 3 3" xfId="10013" xr:uid="{00000000-0005-0000-0000-000013270000}"/>
    <cellStyle name="20% - Accent5 3 4 3 2 4" xfId="10014" xr:uid="{00000000-0005-0000-0000-000014270000}"/>
    <cellStyle name="20% - Accent5 3 4 3 2 4 2" xfId="10015" xr:uid="{00000000-0005-0000-0000-000015270000}"/>
    <cellStyle name="20% - Accent5 3 4 3 2 5" xfId="10016" xr:uid="{00000000-0005-0000-0000-000016270000}"/>
    <cellStyle name="20% - Accent5 3 4 3 2 5 2" xfId="10017" xr:uid="{00000000-0005-0000-0000-000017270000}"/>
    <cellStyle name="20% - Accent5 3 4 3 2 6" xfId="10018" xr:uid="{00000000-0005-0000-0000-000018270000}"/>
    <cellStyle name="20% - Accent5 3 4 3 3" xfId="10019" xr:uid="{00000000-0005-0000-0000-000019270000}"/>
    <cellStyle name="20% - Accent5 3 4 3 3 2" xfId="10020" xr:uid="{00000000-0005-0000-0000-00001A270000}"/>
    <cellStyle name="20% - Accent5 3 4 3 3 2 2" xfId="10021" xr:uid="{00000000-0005-0000-0000-00001B270000}"/>
    <cellStyle name="20% - Accent5 3 4 3 3 2 2 2" xfId="10022" xr:uid="{00000000-0005-0000-0000-00001C270000}"/>
    <cellStyle name="20% - Accent5 3 4 3 3 2 2 2 2" xfId="10023" xr:uid="{00000000-0005-0000-0000-00001D270000}"/>
    <cellStyle name="20% - Accent5 3 4 3 3 2 2 3" xfId="10024" xr:uid="{00000000-0005-0000-0000-00001E270000}"/>
    <cellStyle name="20% - Accent5 3 4 3 3 2 3" xfId="10025" xr:uid="{00000000-0005-0000-0000-00001F270000}"/>
    <cellStyle name="20% - Accent5 3 4 3 3 2 3 2" xfId="10026" xr:uid="{00000000-0005-0000-0000-000020270000}"/>
    <cellStyle name="20% - Accent5 3 4 3 3 2 4" xfId="10027" xr:uid="{00000000-0005-0000-0000-000021270000}"/>
    <cellStyle name="20% - Accent5 3 4 3 3 3" xfId="10028" xr:uid="{00000000-0005-0000-0000-000022270000}"/>
    <cellStyle name="20% - Accent5 3 4 3 3 3 2" xfId="10029" xr:uid="{00000000-0005-0000-0000-000023270000}"/>
    <cellStyle name="20% - Accent5 3 4 3 3 3 2 2" xfId="10030" xr:uid="{00000000-0005-0000-0000-000024270000}"/>
    <cellStyle name="20% - Accent5 3 4 3 3 3 3" xfId="10031" xr:uid="{00000000-0005-0000-0000-000025270000}"/>
    <cellStyle name="20% - Accent5 3 4 3 3 4" xfId="10032" xr:uid="{00000000-0005-0000-0000-000026270000}"/>
    <cellStyle name="20% - Accent5 3 4 3 3 4 2" xfId="10033" xr:uid="{00000000-0005-0000-0000-000027270000}"/>
    <cellStyle name="20% - Accent5 3 4 3 3 5" xfId="10034" xr:uid="{00000000-0005-0000-0000-000028270000}"/>
    <cellStyle name="20% - Accent5 3 4 3 3 5 2" xfId="10035" xr:uid="{00000000-0005-0000-0000-000029270000}"/>
    <cellStyle name="20% - Accent5 3 4 3 3 6" xfId="10036" xr:uid="{00000000-0005-0000-0000-00002A270000}"/>
    <cellStyle name="20% - Accent5 3 4 3 4" xfId="10037" xr:uid="{00000000-0005-0000-0000-00002B270000}"/>
    <cellStyle name="20% - Accent5 3 4 3 4 2" xfId="10038" xr:uid="{00000000-0005-0000-0000-00002C270000}"/>
    <cellStyle name="20% - Accent5 3 4 3 4 2 2" xfId="10039" xr:uid="{00000000-0005-0000-0000-00002D270000}"/>
    <cellStyle name="20% - Accent5 3 4 3 4 2 2 2" xfId="10040" xr:uid="{00000000-0005-0000-0000-00002E270000}"/>
    <cellStyle name="20% - Accent5 3 4 3 4 2 3" xfId="10041" xr:uid="{00000000-0005-0000-0000-00002F270000}"/>
    <cellStyle name="20% - Accent5 3 4 3 4 3" xfId="10042" xr:uid="{00000000-0005-0000-0000-000030270000}"/>
    <cellStyle name="20% - Accent5 3 4 3 4 3 2" xfId="10043" xr:uid="{00000000-0005-0000-0000-000031270000}"/>
    <cellStyle name="20% - Accent5 3 4 3 4 4" xfId="10044" xr:uid="{00000000-0005-0000-0000-000032270000}"/>
    <cellStyle name="20% - Accent5 3 4 3 5" xfId="10045" xr:uid="{00000000-0005-0000-0000-000033270000}"/>
    <cellStyle name="20% - Accent5 3 4 3 5 2" xfId="10046" xr:uid="{00000000-0005-0000-0000-000034270000}"/>
    <cellStyle name="20% - Accent5 3 4 3 5 2 2" xfId="10047" xr:uid="{00000000-0005-0000-0000-000035270000}"/>
    <cellStyle name="20% - Accent5 3 4 3 5 3" xfId="10048" xr:uid="{00000000-0005-0000-0000-000036270000}"/>
    <cellStyle name="20% - Accent5 3 4 3 6" xfId="10049" xr:uid="{00000000-0005-0000-0000-000037270000}"/>
    <cellStyle name="20% - Accent5 3 4 3 6 2" xfId="10050" xr:uid="{00000000-0005-0000-0000-000038270000}"/>
    <cellStyle name="20% - Accent5 3 4 3 7" xfId="10051" xr:uid="{00000000-0005-0000-0000-000039270000}"/>
    <cellStyle name="20% - Accent5 3 4 3 7 2" xfId="10052" xr:uid="{00000000-0005-0000-0000-00003A270000}"/>
    <cellStyle name="20% - Accent5 3 4 3 8" xfId="10053" xr:uid="{00000000-0005-0000-0000-00003B270000}"/>
    <cellStyle name="20% - Accent5 3 4 4" xfId="10054" xr:uid="{00000000-0005-0000-0000-00003C270000}"/>
    <cellStyle name="20% - Accent5 3 4 4 2" xfId="10055" xr:uid="{00000000-0005-0000-0000-00003D270000}"/>
    <cellStyle name="20% - Accent5 3 4 4 2 2" xfId="10056" xr:uid="{00000000-0005-0000-0000-00003E270000}"/>
    <cellStyle name="20% - Accent5 3 4 4 2 2 2" xfId="10057" xr:uid="{00000000-0005-0000-0000-00003F270000}"/>
    <cellStyle name="20% - Accent5 3 4 4 2 2 2 2" xfId="10058" xr:uid="{00000000-0005-0000-0000-000040270000}"/>
    <cellStyle name="20% - Accent5 3 4 4 2 2 3" xfId="10059" xr:uid="{00000000-0005-0000-0000-000041270000}"/>
    <cellStyle name="20% - Accent5 3 4 4 2 3" xfId="10060" xr:uid="{00000000-0005-0000-0000-000042270000}"/>
    <cellStyle name="20% - Accent5 3 4 4 2 3 2" xfId="10061" xr:uid="{00000000-0005-0000-0000-000043270000}"/>
    <cellStyle name="20% - Accent5 3 4 4 2 4" xfId="10062" xr:uid="{00000000-0005-0000-0000-000044270000}"/>
    <cellStyle name="20% - Accent5 3 4 4 3" xfId="10063" xr:uid="{00000000-0005-0000-0000-000045270000}"/>
    <cellStyle name="20% - Accent5 3 4 4 3 2" xfId="10064" xr:uid="{00000000-0005-0000-0000-000046270000}"/>
    <cellStyle name="20% - Accent5 3 4 4 3 2 2" xfId="10065" xr:uid="{00000000-0005-0000-0000-000047270000}"/>
    <cellStyle name="20% - Accent5 3 4 4 3 3" xfId="10066" xr:uid="{00000000-0005-0000-0000-000048270000}"/>
    <cellStyle name="20% - Accent5 3 4 4 4" xfId="10067" xr:uid="{00000000-0005-0000-0000-000049270000}"/>
    <cellStyle name="20% - Accent5 3 4 4 4 2" xfId="10068" xr:uid="{00000000-0005-0000-0000-00004A270000}"/>
    <cellStyle name="20% - Accent5 3 4 4 5" xfId="10069" xr:uid="{00000000-0005-0000-0000-00004B270000}"/>
    <cellStyle name="20% - Accent5 3 4 4 5 2" xfId="10070" xr:uid="{00000000-0005-0000-0000-00004C270000}"/>
    <cellStyle name="20% - Accent5 3 4 4 6" xfId="10071" xr:uid="{00000000-0005-0000-0000-00004D270000}"/>
    <cellStyle name="20% - Accent5 3 4 5" xfId="10072" xr:uid="{00000000-0005-0000-0000-00004E270000}"/>
    <cellStyle name="20% - Accent5 3 4 5 2" xfId="10073" xr:uid="{00000000-0005-0000-0000-00004F270000}"/>
    <cellStyle name="20% - Accent5 3 4 5 2 2" xfId="10074" xr:uid="{00000000-0005-0000-0000-000050270000}"/>
    <cellStyle name="20% - Accent5 3 4 5 2 2 2" xfId="10075" xr:uid="{00000000-0005-0000-0000-000051270000}"/>
    <cellStyle name="20% - Accent5 3 4 5 2 2 2 2" xfId="10076" xr:uid="{00000000-0005-0000-0000-000052270000}"/>
    <cellStyle name="20% - Accent5 3 4 5 2 2 3" xfId="10077" xr:uid="{00000000-0005-0000-0000-000053270000}"/>
    <cellStyle name="20% - Accent5 3 4 5 2 3" xfId="10078" xr:uid="{00000000-0005-0000-0000-000054270000}"/>
    <cellStyle name="20% - Accent5 3 4 5 2 3 2" xfId="10079" xr:uid="{00000000-0005-0000-0000-000055270000}"/>
    <cellStyle name="20% - Accent5 3 4 5 2 4" xfId="10080" xr:uid="{00000000-0005-0000-0000-000056270000}"/>
    <cellStyle name="20% - Accent5 3 4 5 3" xfId="10081" xr:uid="{00000000-0005-0000-0000-000057270000}"/>
    <cellStyle name="20% - Accent5 3 4 5 3 2" xfId="10082" xr:uid="{00000000-0005-0000-0000-000058270000}"/>
    <cellStyle name="20% - Accent5 3 4 5 3 2 2" xfId="10083" xr:uid="{00000000-0005-0000-0000-000059270000}"/>
    <cellStyle name="20% - Accent5 3 4 5 3 3" xfId="10084" xr:uid="{00000000-0005-0000-0000-00005A270000}"/>
    <cellStyle name="20% - Accent5 3 4 5 4" xfId="10085" xr:uid="{00000000-0005-0000-0000-00005B270000}"/>
    <cellStyle name="20% - Accent5 3 4 5 4 2" xfId="10086" xr:uid="{00000000-0005-0000-0000-00005C270000}"/>
    <cellStyle name="20% - Accent5 3 4 5 5" xfId="10087" xr:uid="{00000000-0005-0000-0000-00005D270000}"/>
    <cellStyle name="20% - Accent5 3 4 5 5 2" xfId="10088" xr:uid="{00000000-0005-0000-0000-00005E270000}"/>
    <cellStyle name="20% - Accent5 3 4 5 6" xfId="10089" xr:uid="{00000000-0005-0000-0000-00005F270000}"/>
    <cellStyle name="20% - Accent5 3 4 6" xfId="10090" xr:uid="{00000000-0005-0000-0000-000060270000}"/>
    <cellStyle name="20% - Accent5 3 4 6 2" xfId="10091" xr:uid="{00000000-0005-0000-0000-000061270000}"/>
    <cellStyle name="20% - Accent5 3 4 6 2 2" xfId="10092" xr:uid="{00000000-0005-0000-0000-000062270000}"/>
    <cellStyle name="20% - Accent5 3 4 6 2 2 2" xfId="10093" xr:uid="{00000000-0005-0000-0000-000063270000}"/>
    <cellStyle name="20% - Accent5 3 4 6 2 2 2 2" xfId="10094" xr:uid="{00000000-0005-0000-0000-000064270000}"/>
    <cellStyle name="20% - Accent5 3 4 6 2 2 3" xfId="10095" xr:uid="{00000000-0005-0000-0000-000065270000}"/>
    <cellStyle name="20% - Accent5 3 4 6 2 3" xfId="10096" xr:uid="{00000000-0005-0000-0000-000066270000}"/>
    <cellStyle name="20% - Accent5 3 4 6 2 3 2" xfId="10097" xr:uid="{00000000-0005-0000-0000-000067270000}"/>
    <cellStyle name="20% - Accent5 3 4 6 2 4" xfId="10098" xr:uid="{00000000-0005-0000-0000-000068270000}"/>
    <cellStyle name="20% - Accent5 3 4 6 3" xfId="10099" xr:uid="{00000000-0005-0000-0000-000069270000}"/>
    <cellStyle name="20% - Accent5 3 4 6 3 2" xfId="10100" xr:uid="{00000000-0005-0000-0000-00006A270000}"/>
    <cellStyle name="20% - Accent5 3 4 6 3 2 2" xfId="10101" xr:uid="{00000000-0005-0000-0000-00006B270000}"/>
    <cellStyle name="20% - Accent5 3 4 6 3 3" xfId="10102" xr:uid="{00000000-0005-0000-0000-00006C270000}"/>
    <cellStyle name="20% - Accent5 3 4 6 4" xfId="10103" xr:uid="{00000000-0005-0000-0000-00006D270000}"/>
    <cellStyle name="20% - Accent5 3 4 6 4 2" xfId="10104" xr:uid="{00000000-0005-0000-0000-00006E270000}"/>
    <cellStyle name="20% - Accent5 3 4 6 5" xfId="10105" xr:uid="{00000000-0005-0000-0000-00006F270000}"/>
    <cellStyle name="20% - Accent5 3 4 6 5 2" xfId="10106" xr:uid="{00000000-0005-0000-0000-000070270000}"/>
    <cellStyle name="20% - Accent5 3 4 6 6" xfId="10107" xr:uid="{00000000-0005-0000-0000-000071270000}"/>
    <cellStyle name="20% - Accent5 3 4 7" xfId="10108" xr:uid="{00000000-0005-0000-0000-000072270000}"/>
    <cellStyle name="20% - Accent5 3 4 7 2" xfId="10109" xr:uid="{00000000-0005-0000-0000-000073270000}"/>
    <cellStyle name="20% - Accent5 3 4 7 2 2" xfId="10110" xr:uid="{00000000-0005-0000-0000-000074270000}"/>
    <cellStyle name="20% - Accent5 3 4 7 2 2 2" xfId="10111" xr:uid="{00000000-0005-0000-0000-000075270000}"/>
    <cellStyle name="20% - Accent5 3 4 7 2 3" xfId="10112" xr:uid="{00000000-0005-0000-0000-000076270000}"/>
    <cellStyle name="20% - Accent5 3 4 7 3" xfId="10113" xr:uid="{00000000-0005-0000-0000-000077270000}"/>
    <cellStyle name="20% - Accent5 3 4 7 3 2" xfId="10114" xr:uid="{00000000-0005-0000-0000-000078270000}"/>
    <cellStyle name="20% - Accent5 3 4 7 4" xfId="10115" xr:uid="{00000000-0005-0000-0000-000079270000}"/>
    <cellStyle name="20% - Accent5 3 4 8" xfId="10116" xr:uid="{00000000-0005-0000-0000-00007A270000}"/>
    <cellStyle name="20% - Accent5 3 4 8 2" xfId="10117" xr:uid="{00000000-0005-0000-0000-00007B270000}"/>
    <cellStyle name="20% - Accent5 3 4 8 2 2" xfId="10118" xr:uid="{00000000-0005-0000-0000-00007C270000}"/>
    <cellStyle name="20% - Accent5 3 4 8 3" xfId="10119" xr:uid="{00000000-0005-0000-0000-00007D270000}"/>
    <cellStyle name="20% - Accent5 3 4 9" xfId="10120" xr:uid="{00000000-0005-0000-0000-00007E270000}"/>
    <cellStyle name="20% - Accent5 3 4 9 2" xfId="10121" xr:uid="{00000000-0005-0000-0000-00007F270000}"/>
    <cellStyle name="20% - Accent5 3 5" xfId="10122" xr:uid="{00000000-0005-0000-0000-000080270000}"/>
    <cellStyle name="20% - Accent5 3 5 10" xfId="10123" xr:uid="{00000000-0005-0000-0000-000081270000}"/>
    <cellStyle name="20% - Accent5 3 5 10 2" xfId="10124" xr:uid="{00000000-0005-0000-0000-000082270000}"/>
    <cellStyle name="20% - Accent5 3 5 11" xfId="10125" xr:uid="{00000000-0005-0000-0000-000083270000}"/>
    <cellStyle name="20% - Accent5 3 5 2" xfId="10126" xr:uid="{00000000-0005-0000-0000-000084270000}"/>
    <cellStyle name="20% - Accent5 3 5 2 2" xfId="10127" xr:uid="{00000000-0005-0000-0000-000085270000}"/>
    <cellStyle name="20% - Accent5 3 5 2 2 2" xfId="10128" xr:uid="{00000000-0005-0000-0000-000086270000}"/>
    <cellStyle name="20% - Accent5 3 5 2 2 2 2" xfId="10129" xr:uid="{00000000-0005-0000-0000-000087270000}"/>
    <cellStyle name="20% - Accent5 3 5 2 2 2 2 2" xfId="10130" xr:uid="{00000000-0005-0000-0000-000088270000}"/>
    <cellStyle name="20% - Accent5 3 5 2 2 2 2 2 2" xfId="10131" xr:uid="{00000000-0005-0000-0000-000089270000}"/>
    <cellStyle name="20% - Accent5 3 5 2 2 2 2 3" xfId="10132" xr:uid="{00000000-0005-0000-0000-00008A270000}"/>
    <cellStyle name="20% - Accent5 3 5 2 2 2 3" xfId="10133" xr:uid="{00000000-0005-0000-0000-00008B270000}"/>
    <cellStyle name="20% - Accent5 3 5 2 2 2 3 2" xfId="10134" xr:uid="{00000000-0005-0000-0000-00008C270000}"/>
    <cellStyle name="20% - Accent5 3 5 2 2 2 4" xfId="10135" xr:uid="{00000000-0005-0000-0000-00008D270000}"/>
    <cellStyle name="20% - Accent5 3 5 2 2 3" xfId="10136" xr:uid="{00000000-0005-0000-0000-00008E270000}"/>
    <cellStyle name="20% - Accent5 3 5 2 2 3 2" xfId="10137" xr:uid="{00000000-0005-0000-0000-00008F270000}"/>
    <cellStyle name="20% - Accent5 3 5 2 2 3 2 2" xfId="10138" xr:uid="{00000000-0005-0000-0000-000090270000}"/>
    <cellStyle name="20% - Accent5 3 5 2 2 3 3" xfId="10139" xr:uid="{00000000-0005-0000-0000-000091270000}"/>
    <cellStyle name="20% - Accent5 3 5 2 2 4" xfId="10140" xr:uid="{00000000-0005-0000-0000-000092270000}"/>
    <cellStyle name="20% - Accent5 3 5 2 2 4 2" xfId="10141" xr:uid="{00000000-0005-0000-0000-000093270000}"/>
    <cellStyle name="20% - Accent5 3 5 2 2 5" xfId="10142" xr:uid="{00000000-0005-0000-0000-000094270000}"/>
    <cellStyle name="20% - Accent5 3 5 2 2 5 2" xfId="10143" xr:uid="{00000000-0005-0000-0000-000095270000}"/>
    <cellStyle name="20% - Accent5 3 5 2 2 6" xfId="10144" xr:uid="{00000000-0005-0000-0000-000096270000}"/>
    <cellStyle name="20% - Accent5 3 5 2 3" xfId="10145" xr:uid="{00000000-0005-0000-0000-000097270000}"/>
    <cellStyle name="20% - Accent5 3 5 2 3 2" xfId="10146" xr:uid="{00000000-0005-0000-0000-000098270000}"/>
    <cellStyle name="20% - Accent5 3 5 2 3 2 2" xfId="10147" xr:uid="{00000000-0005-0000-0000-000099270000}"/>
    <cellStyle name="20% - Accent5 3 5 2 3 2 2 2" xfId="10148" xr:uid="{00000000-0005-0000-0000-00009A270000}"/>
    <cellStyle name="20% - Accent5 3 5 2 3 2 2 2 2" xfId="10149" xr:uid="{00000000-0005-0000-0000-00009B270000}"/>
    <cellStyle name="20% - Accent5 3 5 2 3 2 2 3" xfId="10150" xr:uid="{00000000-0005-0000-0000-00009C270000}"/>
    <cellStyle name="20% - Accent5 3 5 2 3 2 3" xfId="10151" xr:uid="{00000000-0005-0000-0000-00009D270000}"/>
    <cellStyle name="20% - Accent5 3 5 2 3 2 3 2" xfId="10152" xr:uid="{00000000-0005-0000-0000-00009E270000}"/>
    <cellStyle name="20% - Accent5 3 5 2 3 2 4" xfId="10153" xr:uid="{00000000-0005-0000-0000-00009F270000}"/>
    <cellStyle name="20% - Accent5 3 5 2 3 3" xfId="10154" xr:uid="{00000000-0005-0000-0000-0000A0270000}"/>
    <cellStyle name="20% - Accent5 3 5 2 3 3 2" xfId="10155" xr:uid="{00000000-0005-0000-0000-0000A1270000}"/>
    <cellStyle name="20% - Accent5 3 5 2 3 3 2 2" xfId="10156" xr:uid="{00000000-0005-0000-0000-0000A2270000}"/>
    <cellStyle name="20% - Accent5 3 5 2 3 3 3" xfId="10157" xr:uid="{00000000-0005-0000-0000-0000A3270000}"/>
    <cellStyle name="20% - Accent5 3 5 2 3 4" xfId="10158" xr:uid="{00000000-0005-0000-0000-0000A4270000}"/>
    <cellStyle name="20% - Accent5 3 5 2 3 4 2" xfId="10159" xr:uid="{00000000-0005-0000-0000-0000A5270000}"/>
    <cellStyle name="20% - Accent5 3 5 2 3 5" xfId="10160" xr:uid="{00000000-0005-0000-0000-0000A6270000}"/>
    <cellStyle name="20% - Accent5 3 5 2 3 5 2" xfId="10161" xr:uid="{00000000-0005-0000-0000-0000A7270000}"/>
    <cellStyle name="20% - Accent5 3 5 2 3 6" xfId="10162" xr:uid="{00000000-0005-0000-0000-0000A8270000}"/>
    <cellStyle name="20% - Accent5 3 5 2 4" xfId="10163" xr:uid="{00000000-0005-0000-0000-0000A9270000}"/>
    <cellStyle name="20% - Accent5 3 5 2 4 2" xfId="10164" xr:uid="{00000000-0005-0000-0000-0000AA270000}"/>
    <cellStyle name="20% - Accent5 3 5 2 4 2 2" xfId="10165" xr:uid="{00000000-0005-0000-0000-0000AB270000}"/>
    <cellStyle name="20% - Accent5 3 5 2 4 2 2 2" xfId="10166" xr:uid="{00000000-0005-0000-0000-0000AC270000}"/>
    <cellStyle name="20% - Accent5 3 5 2 4 2 3" xfId="10167" xr:uid="{00000000-0005-0000-0000-0000AD270000}"/>
    <cellStyle name="20% - Accent5 3 5 2 4 3" xfId="10168" xr:uid="{00000000-0005-0000-0000-0000AE270000}"/>
    <cellStyle name="20% - Accent5 3 5 2 4 3 2" xfId="10169" xr:uid="{00000000-0005-0000-0000-0000AF270000}"/>
    <cellStyle name="20% - Accent5 3 5 2 4 4" xfId="10170" xr:uid="{00000000-0005-0000-0000-0000B0270000}"/>
    <cellStyle name="20% - Accent5 3 5 2 5" xfId="10171" xr:uid="{00000000-0005-0000-0000-0000B1270000}"/>
    <cellStyle name="20% - Accent5 3 5 2 5 2" xfId="10172" xr:uid="{00000000-0005-0000-0000-0000B2270000}"/>
    <cellStyle name="20% - Accent5 3 5 2 5 2 2" xfId="10173" xr:uid="{00000000-0005-0000-0000-0000B3270000}"/>
    <cellStyle name="20% - Accent5 3 5 2 5 3" xfId="10174" xr:uid="{00000000-0005-0000-0000-0000B4270000}"/>
    <cellStyle name="20% - Accent5 3 5 2 6" xfId="10175" xr:uid="{00000000-0005-0000-0000-0000B5270000}"/>
    <cellStyle name="20% - Accent5 3 5 2 6 2" xfId="10176" xr:uid="{00000000-0005-0000-0000-0000B6270000}"/>
    <cellStyle name="20% - Accent5 3 5 2 7" xfId="10177" xr:uid="{00000000-0005-0000-0000-0000B7270000}"/>
    <cellStyle name="20% - Accent5 3 5 2 7 2" xfId="10178" xr:uid="{00000000-0005-0000-0000-0000B8270000}"/>
    <cellStyle name="20% - Accent5 3 5 2 8" xfId="10179" xr:uid="{00000000-0005-0000-0000-0000B9270000}"/>
    <cellStyle name="20% - Accent5 3 5 3" xfId="10180" xr:uid="{00000000-0005-0000-0000-0000BA270000}"/>
    <cellStyle name="20% - Accent5 3 5 3 2" xfId="10181" xr:uid="{00000000-0005-0000-0000-0000BB270000}"/>
    <cellStyle name="20% - Accent5 3 5 3 2 2" xfId="10182" xr:uid="{00000000-0005-0000-0000-0000BC270000}"/>
    <cellStyle name="20% - Accent5 3 5 3 2 2 2" xfId="10183" xr:uid="{00000000-0005-0000-0000-0000BD270000}"/>
    <cellStyle name="20% - Accent5 3 5 3 2 2 2 2" xfId="10184" xr:uid="{00000000-0005-0000-0000-0000BE270000}"/>
    <cellStyle name="20% - Accent5 3 5 3 2 2 2 2 2" xfId="10185" xr:uid="{00000000-0005-0000-0000-0000BF270000}"/>
    <cellStyle name="20% - Accent5 3 5 3 2 2 2 3" xfId="10186" xr:uid="{00000000-0005-0000-0000-0000C0270000}"/>
    <cellStyle name="20% - Accent5 3 5 3 2 2 3" xfId="10187" xr:uid="{00000000-0005-0000-0000-0000C1270000}"/>
    <cellStyle name="20% - Accent5 3 5 3 2 2 3 2" xfId="10188" xr:uid="{00000000-0005-0000-0000-0000C2270000}"/>
    <cellStyle name="20% - Accent5 3 5 3 2 2 4" xfId="10189" xr:uid="{00000000-0005-0000-0000-0000C3270000}"/>
    <cellStyle name="20% - Accent5 3 5 3 2 3" xfId="10190" xr:uid="{00000000-0005-0000-0000-0000C4270000}"/>
    <cellStyle name="20% - Accent5 3 5 3 2 3 2" xfId="10191" xr:uid="{00000000-0005-0000-0000-0000C5270000}"/>
    <cellStyle name="20% - Accent5 3 5 3 2 3 2 2" xfId="10192" xr:uid="{00000000-0005-0000-0000-0000C6270000}"/>
    <cellStyle name="20% - Accent5 3 5 3 2 3 3" xfId="10193" xr:uid="{00000000-0005-0000-0000-0000C7270000}"/>
    <cellStyle name="20% - Accent5 3 5 3 2 4" xfId="10194" xr:uid="{00000000-0005-0000-0000-0000C8270000}"/>
    <cellStyle name="20% - Accent5 3 5 3 2 4 2" xfId="10195" xr:uid="{00000000-0005-0000-0000-0000C9270000}"/>
    <cellStyle name="20% - Accent5 3 5 3 2 5" xfId="10196" xr:uid="{00000000-0005-0000-0000-0000CA270000}"/>
    <cellStyle name="20% - Accent5 3 5 3 2 5 2" xfId="10197" xr:uid="{00000000-0005-0000-0000-0000CB270000}"/>
    <cellStyle name="20% - Accent5 3 5 3 2 6" xfId="10198" xr:uid="{00000000-0005-0000-0000-0000CC270000}"/>
    <cellStyle name="20% - Accent5 3 5 3 3" xfId="10199" xr:uid="{00000000-0005-0000-0000-0000CD270000}"/>
    <cellStyle name="20% - Accent5 3 5 3 3 2" xfId="10200" xr:uid="{00000000-0005-0000-0000-0000CE270000}"/>
    <cellStyle name="20% - Accent5 3 5 3 3 2 2" xfId="10201" xr:uid="{00000000-0005-0000-0000-0000CF270000}"/>
    <cellStyle name="20% - Accent5 3 5 3 3 2 2 2" xfId="10202" xr:uid="{00000000-0005-0000-0000-0000D0270000}"/>
    <cellStyle name="20% - Accent5 3 5 3 3 2 2 2 2" xfId="10203" xr:uid="{00000000-0005-0000-0000-0000D1270000}"/>
    <cellStyle name="20% - Accent5 3 5 3 3 2 2 3" xfId="10204" xr:uid="{00000000-0005-0000-0000-0000D2270000}"/>
    <cellStyle name="20% - Accent5 3 5 3 3 2 3" xfId="10205" xr:uid="{00000000-0005-0000-0000-0000D3270000}"/>
    <cellStyle name="20% - Accent5 3 5 3 3 2 3 2" xfId="10206" xr:uid="{00000000-0005-0000-0000-0000D4270000}"/>
    <cellStyle name="20% - Accent5 3 5 3 3 2 4" xfId="10207" xr:uid="{00000000-0005-0000-0000-0000D5270000}"/>
    <cellStyle name="20% - Accent5 3 5 3 3 3" xfId="10208" xr:uid="{00000000-0005-0000-0000-0000D6270000}"/>
    <cellStyle name="20% - Accent5 3 5 3 3 3 2" xfId="10209" xr:uid="{00000000-0005-0000-0000-0000D7270000}"/>
    <cellStyle name="20% - Accent5 3 5 3 3 3 2 2" xfId="10210" xr:uid="{00000000-0005-0000-0000-0000D8270000}"/>
    <cellStyle name="20% - Accent5 3 5 3 3 3 3" xfId="10211" xr:uid="{00000000-0005-0000-0000-0000D9270000}"/>
    <cellStyle name="20% - Accent5 3 5 3 3 4" xfId="10212" xr:uid="{00000000-0005-0000-0000-0000DA270000}"/>
    <cellStyle name="20% - Accent5 3 5 3 3 4 2" xfId="10213" xr:uid="{00000000-0005-0000-0000-0000DB270000}"/>
    <cellStyle name="20% - Accent5 3 5 3 3 5" xfId="10214" xr:uid="{00000000-0005-0000-0000-0000DC270000}"/>
    <cellStyle name="20% - Accent5 3 5 3 3 5 2" xfId="10215" xr:uid="{00000000-0005-0000-0000-0000DD270000}"/>
    <cellStyle name="20% - Accent5 3 5 3 3 6" xfId="10216" xr:uid="{00000000-0005-0000-0000-0000DE270000}"/>
    <cellStyle name="20% - Accent5 3 5 3 4" xfId="10217" xr:uid="{00000000-0005-0000-0000-0000DF270000}"/>
    <cellStyle name="20% - Accent5 3 5 3 4 2" xfId="10218" xr:uid="{00000000-0005-0000-0000-0000E0270000}"/>
    <cellStyle name="20% - Accent5 3 5 3 4 2 2" xfId="10219" xr:uid="{00000000-0005-0000-0000-0000E1270000}"/>
    <cellStyle name="20% - Accent5 3 5 3 4 2 2 2" xfId="10220" xr:uid="{00000000-0005-0000-0000-0000E2270000}"/>
    <cellStyle name="20% - Accent5 3 5 3 4 2 3" xfId="10221" xr:uid="{00000000-0005-0000-0000-0000E3270000}"/>
    <cellStyle name="20% - Accent5 3 5 3 4 3" xfId="10222" xr:uid="{00000000-0005-0000-0000-0000E4270000}"/>
    <cellStyle name="20% - Accent5 3 5 3 4 3 2" xfId="10223" xr:uid="{00000000-0005-0000-0000-0000E5270000}"/>
    <cellStyle name="20% - Accent5 3 5 3 4 4" xfId="10224" xr:uid="{00000000-0005-0000-0000-0000E6270000}"/>
    <cellStyle name="20% - Accent5 3 5 3 5" xfId="10225" xr:uid="{00000000-0005-0000-0000-0000E7270000}"/>
    <cellStyle name="20% - Accent5 3 5 3 5 2" xfId="10226" xr:uid="{00000000-0005-0000-0000-0000E8270000}"/>
    <cellStyle name="20% - Accent5 3 5 3 5 2 2" xfId="10227" xr:uid="{00000000-0005-0000-0000-0000E9270000}"/>
    <cellStyle name="20% - Accent5 3 5 3 5 3" xfId="10228" xr:uid="{00000000-0005-0000-0000-0000EA270000}"/>
    <cellStyle name="20% - Accent5 3 5 3 6" xfId="10229" xr:uid="{00000000-0005-0000-0000-0000EB270000}"/>
    <cellStyle name="20% - Accent5 3 5 3 6 2" xfId="10230" xr:uid="{00000000-0005-0000-0000-0000EC270000}"/>
    <cellStyle name="20% - Accent5 3 5 3 7" xfId="10231" xr:uid="{00000000-0005-0000-0000-0000ED270000}"/>
    <cellStyle name="20% - Accent5 3 5 3 7 2" xfId="10232" xr:uid="{00000000-0005-0000-0000-0000EE270000}"/>
    <cellStyle name="20% - Accent5 3 5 3 8" xfId="10233" xr:uid="{00000000-0005-0000-0000-0000EF270000}"/>
    <cellStyle name="20% - Accent5 3 5 4" xfId="10234" xr:uid="{00000000-0005-0000-0000-0000F0270000}"/>
    <cellStyle name="20% - Accent5 3 5 4 2" xfId="10235" xr:uid="{00000000-0005-0000-0000-0000F1270000}"/>
    <cellStyle name="20% - Accent5 3 5 4 2 2" xfId="10236" xr:uid="{00000000-0005-0000-0000-0000F2270000}"/>
    <cellStyle name="20% - Accent5 3 5 4 2 2 2" xfId="10237" xr:uid="{00000000-0005-0000-0000-0000F3270000}"/>
    <cellStyle name="20% - Accent5 3 5 4 2 2 2 2" xfId="10238" xr:uid="{00000000-0005-0000-0000-0000F4270000}"/>
    <cellStyle name="20% - Accent5 3 5 4 2 2 3" xfId="10239" xr:uid="{00000000-0005-0000-0000-0000F5270000}"/>
    <cellStyle name="20% - Accent5 3 5 4 2 3" xfId="10240" xr:uid="{00000000-0005-0000-0000-0000F6270000}"/>
    <cellStyle name="20% - Accent5 3 5 4 2 3 2" xfId="10241" xr:uid="{00000000-0005-0000-0000-0000F7270000}"/>
    <cellStyle name="20% - Accent5 3 5 4 2 4" xfId="10242" xr:uid="{00000000-0005-0000-0000-0000F8270000}"/>
    <cellStyle name="20% - Accent5 3 5 4 3" xfId="10243" xr:uid="{00000000-0005-0000-0000-0000F9270000}"/>
    <cellStyle name="20% - Accent5 3 5 4 3 2" xfId="10244" xr:uid="{00000000-0005-0000-0000-0000FA270000}"/>
    <cellStyle name="20% - Accent5 3 5 4 3 2 2" xfId="10245" xr:uid="{00000000-0005-0000-0000-0000FB270000}"/>
    <cellStyle name="20% - Accent5 3 5 4 3 3" xfId="10246" xr:uid="{00000000-0005-0000-0000-0000FC270000}"/>
    <cellStyle name="20% - Accent5 3 5 4 4" xfId="10247" xr:uid="{00000000-0005-0000-0000-0000FD270000}"/>
    <cellStyle name="20% - Accent5 3 5 4 4 2" xfId="10248" xr:uid="{00000000-0005-0000-0000-0000FE270000}"/>
    <cellStyle name="20% - Accent5 3 5 4 5" xfId="10249" xr:uid="{00000000-0005-0000-0000-0000FF270000}"/>
    <cellStyle name="20% - Accent5 3 5 4 5 2" xfId="10250" xr:uid="{00000000-0005-0000-0000-000000280000}"/>
    <cellStyle name="20% - Accent5 3 5 4 6" xfId="10251" xr:uid="{00000000-0005-0000-0000-000001280000}"/>
    <cellStyle name="20% - Accent5 3 5 5" xfId="10252" xr:uid="{00000000-0005-0000-0000-000002280000}"/>
    <cellStyle name="20% - Accent5 3 5 5 2" xfId="10253" xr:uid="{00000000-0005-0000-0000-000003280000}"/>
    <cellStyle name="20% - Accent5 3 5 5 2 2" xfId="10254" xr:uid="{00000000-0005-0000-0000-000004280000}"/>
    <cellStyle name="20% - Accent5 3 5 5 2 2 2" xfId="10255" xr:uid="{00000000-0005-0000-0000-000005280000}"/>
    <cellStyle name="20% - Accent5 3 5 5 2 2 2 2" xfId="10256" xr:uid="{00000000-0005-0000-0000-000006280000}"/>
    <cellStyle name="20% - Accent5 3 5 5 2 2 3" xfId="10257" xr:uid="{00000000-0005-0000-0000-000007280000}"/>
    <cellStyle name="20% - Accent5 3 5 5 2 3" xfId="10258" xr:uid="{00000000-0005-0000-0000-000008280000}"/>
    <cellStyle name="20% - Accent5 3 5 5 2 3 2" xfId="10259" xr:uid="{00000000-0005-0000-0000-000009280000}"/>
    <cellStyle name="20% - Accent5 3 5 5 2 4" xfId="10260" xr:uid="{00000000-0005-0000-0000-00000A280000}"/>
    <cellStyle name="20% - Accent5 3 5 5 3" xfId="10261" xr:uid="{00000000-0005-0000-0000-00000B280000}"/>
    <cellStyle name="20% - Accent5 3 5 5 3 2" xfId="10262" xr:uid="{00000000-0005-0000-0000-00000C280000}"/>
    <cellStyle name="20% - Accent5 3 5 5 3 2 2" xfId="10263" xr:uid="{00000000-0005-0000-0000-00000D280000}"/>
    <cellStyle name="20% - Accent5 3 5 5 3 3" xfId="10264" xr:uid="{00000000-0005-0000-0000-00000E280000}"/>
    <cellStyle name="20% - Accent5 3 5 5 4" xfId="10265" xr:uid="{00000000-0005-0000-0000-00000F280000}"/>
    <cellStyle name="20% - Accent5 3 5 5 4 2" xfId="10266" xr:uid="{00000000-0005-0000-0000-000010280000}"/>
    <cellStyle name="20% - Accent5 3 5 5 5" xfId="10267" xr:uid="{00000000-0005-0000-0000-000011280000}"/>
    <cellStyle name="20% - Accent5 3 5 5 5 2" xfId="10268" xr:uid="{00000000-0005-0000-0000-000012280000}"/>
    <cellStyle name="20% - Accent5 3 5 5 6" xfId="10269" xr:uid="{00000000-0005-0000-0000-000013280000}"/>
    <cellStyle name="20% - Accent5 3 5 6" xfId="10270" xr:uid="{00000000-0005-0000-0000-000014280000}"/>
    <cellStyle name="20% - Accent5 3 5 6 2" xfId="10271" xr:uid="{00000000-0005-0000-0000-000015280000}"/>
    <cellStyle name="20% - Accent5 3 5 6 2 2" xfId="10272" xr:uid="{00000000-0005-0000-0000-000016280000}"/>
    <cellStyle name="20% - Accent5 3 5 6 2 2 2" xfId="10273" xr:uid="{00000000-0005-0000-0000-000017280000}"/>
    <cellStyle name="20% - Accent5 3 5 6 2 2 2 2" xfId="10274" xr:uid="{00000000-0005-0000-0000-000018280000}"/>
    <cellStyle name="20% - Accent5 3 5 6 2 2 3" xfId="10275" xr:uid="{00000000-0005-0000-0000-000019280000}"/>
    <cellStyle name="20% - Accent5 3 5 6 2 3" xfId="10276" xr:uid="{00000000-0005-0000-0000-00001A280000}"/>
    <cellStyle name="20% - Accent5 3 5 6 2 3 2" xfId="10277" xr:uid="{00000000-0005-0000-0000-00001B280000}"/>
    <cellStyle name="20% - Accent5 3 5 6 2 4" xfId="10278" xr:uid="{00000000-0005-0000-0000-00001C280000}"/>
    <cellStyle name="20% - Accent5 3 5 6 3" xfId="10279" xr:uid="{00000000-0005-0000-0000-00001D280000}"/>
    <cellStyle name="20% - Accent5 3 5 6 3 2" xfId="10280" xr:uid="{00000000-0005-0000-0000-00001E280000}"/>
    <cellStyle name="20% - Accent5 3 5 6 3 2 2" xfId="10281" xr:uid="{00000000-0005-0000-0000-00001F280000}"/>
    <cellStyle name="20% - Accent5 3 5 6 3 3" xfId="10282" xr:uid="{00000000-0005-0000-0000-000020280000}"/>
    <cellStyle name="20% - Accent5 3 5 6 4" xfId="10283" xr:uid="{00000000-0005-0000-0000-000021280000}"/>
    <cellStyle name="20% - Accent5 3 5 6 4 2" xfId="10284" xr:uid="{00000000-0005-0000-0000-000022280000}"/>
    <cellStyle name="20% - Accent5 3 5 6 5" xfId="10285" xr:uid="{00000000-0005-0000-0000-000023280000}"/>
    <cellStyle name="20% - Accent5 3 5 6 5 2" xfId="10286" xr:uid="{00000000-0005-0000-0000-000024280000}"/>
    <cellStyle name="20% - Accent5 3 5 6 6" xfId="10287" xr:uid="{00000000-0005-0000-0000-000025280000}"/>
    <cellStyle name="20% - Accent5 3 5 7" xfId="10288" xr:uid="{00000000-0005-0000-0000-000026280000}"/>
    <cellStyle name="20% - Accent5 3 5 7 2" xfId="10289" xr:uid="{00000000-0005-0000-0000-000027280000}"/>
    <cellStyle name="20% - Accent5 3 5 7 2 2" xfId="10290" xr:uid="{00000000-0005-0000-0000-000028280000}"/>
    <cellStyle name="20% - Accent5 3 5 7 2 2 2" xfId="10291" xr:uid="{00000000-0005-0000-0000-000029280000}"/>
    <cellStyle name="20% - Accent5 3 5 7 2 3" xfId="10292" xr:uid="{00000000-0005-0000-0000-00002A280000}"/>
    <cellStyle name="20% - Accent5 3 5 7 3" xfId="10293" xr:uid="{00000000-0005-0000-0000-00002B280000}"/>
    <cellStyle name="20% - Accent5 3 5 7 3 2" xfId="10294" xr:uid="{00000000-0005-0000-0000-00002C280000}"/>
    <cellStyle name="20% - Accent5 3 5 7 4" xfId="10295" xr:uid="{00000000-0005-0000-0000-00002D280000}"/>
    <cellStyle name="20% - Accent5 3 5 8" xfId="10296" xr:uid="{00000000-0005-0000-0000-00002E280000}"/>
    <cellStyle name="20% - Accent5 3 5 8 2" xfId="10297" xr:uid="{00000000-0005-0000-0000-00002F280000}"/>
    <cellStyle name="20% - Accent5 3 5 8 2 2" xfId="10298" xr:uid="{00000000-0005-0000-0000-000030280000}"/>
    <cellStyle name="20% - Accent5 3 5 8 3" xfId="10299" xr:uid="{00000000-0005-0000-0000-000031280000}"/>
    <cellStyle name="20% - Accent5 3 5 9" xfId="10300" xr:uid="{00000000-0005-0000-0000-000032280000}"/>
    <cellStyle name="20% - Accent5 3 5 9 2" xfId="10301" xr:uid="{00000000-0005-0000-0000-000033280000}"/>
    <cellStyle name="20% - Accent5 3 6" xfId="10302" xr:uid="{00000000-0005-0000-0000-000034280000}"/>
    <cellStyle name="20% - Accent5 3 6 2" xfId="10303" xr:uid="{00000000-0005-0000-0000-000035280000}"/>
    <cellStyle name="20% - Accent5 3 6 2 2" xfId="10304" xr:uid="{00000000-0005-0000-0000-000036280000}"/>
    <cellStyle name="20% - Accent5 3 6 2 2 2" xfId="10305" xr:uid="{00000000-0005-0000-0000-000037280000}"/>
    <cellStyle name="20% - Accent5 3 6 2 2 2 2" xfId="10306" xr:uid="{00000000-0005-0000-0000-000038280000}"/>
    <cellStyle name="20% - Accent5 3 6 2 2 2 2 2" xfId="10307" xr:uid="{00000000-0005-0000-0000-000039280000}"/>
    <cellStyle name="20% - Accent5 3 6 2 2 2 3" xfId="10308" xr:uid="{00000000-0005-0000-0000-00003A280000}"/>
    <cellStyle name="20% - Accent5 3 6 2 2 3" xfId="10309" xr:uid="{00000000-0005-0000-0000-00003B280000}"/>
    <cellStyle name="20% - Accent5 3 6 2 2 3 2" xfId="10310" xr:uid="{00000000-0005-0000-0000-00003C280000}"/>
    <cellStyle name="20% - Accent5 3 6 2 2 4" xfId="10311" xr:uid="{00000000-0005-0000-0000-00003D280000}"/>
    <cellStyle name="20% - Accent5 3 6 2 3" xfId="10312" xr:uid="{00000000-0005-0000-0000-00003E280000}"/>
    <cellStyle name="20% - Accent5 3 6 2 3 2" xfId="10313" xr:uid="{00000000-0005-0000-0000-00003F280000}"/>
    <cellStyle name="20% - Accent5 3 6 2 3 2 2" xfId="10314" xr:uid="{00000000-0005-0000-0000-000040280000}"/>
    <cellStyle name="20% - Accent5 3 6 2 3 3" xfId="10315" xr:uid="{00000000-0005-0000-0000-000041280000}"/>
    <cellStyle name="20% - Accent5 3 6 2 4" xfId="10316" xr:uid="{00000000-0005-0000-0000-000042280000}"/>
    <cellStyle name="20% - Accent5 3 6 2 4 2" xfId="10317" xr:uid="{00000000-0005-0000-0000-000043280000}"/>
    <cellStyle name="20% - Accent5 3 6 2 5" xfId="10318" xr:uid="{00000000-0005-0000-0000-000044280000}"/>
    <cellStyle name="20% - Accent5 3 6 2 5 2" xfId="10319" xr:uid="{00000000-0005-0000-0000-000045280000}"/>
    <cellStyle name="20% - Accent5 3 6 2 6" xfId="10320" xr:uid="{00000000-0005-0000-0000-000046280000}"/>
    <cellStyle name="20% - Accent5 3 6 3" xfId="10321" xr:uid="{00000000-0005-0000-0000-000047280000}"/>
    <cellStyle name="20% - Accent5 3 6 3 2" xfId="10322" xr:uid="{00000000-0005-0000-0000-000048280000}"/>
    <cellStyle name="20% - Accent5 3 6 3 2 2" xfId="10323" xr:uid="{00000000-0005-0000-0000-000049280000}"/>
    <cellStyle name="20% - Accent5 3 6 3 2 2 2" xfId="10324" xr:uid="{00000000-0005-0000-0000-00004A280000}"/>
    <cellStyle name="20% - Accent5 3 6 3 2 2 2 2" xfId="10325" xr:uid="{00000000-0005-0000-0000-00004B280000}"/>
    <cellStyle name="20% - Accent5 3 6 3 2 2 3" xfId="10326" xr:uid="{00000000-0005-0000-0000-00004C280000}"/>
    <cellStyle name="20% - Accent5 3 6 3 2 3" xfId="10327" xr:uid="{00000000-0005-0000-0000-00004D280000}"/>
    <cellStyle name="20% - Accent5 3 6 3 2 3 2" xfId="10328" xr:uid="{00000000-0005-0000-0000-00004E280000}"/>
    <cellStyle name="20% - Accent5 3 6 3 2 4" xfId="10329" xr:uid="{00000000-0005-0000-0000-00004F280000}"/>
    <cellStyle name="20% - Accent5 3 6 3 3" xfId="10330" xr:uid="{00000000-0005-0000-0000-000050280000}"/>
    <cellStyle name="20% - Accent5 3 6 3 3 2" xfId="10331" xr:uid="{00000000-0005-0000-0000-000051280000}"/>
    <cellStyle name="20% - Accent5 3 6 3 3 2 2" xfId="10332" xr:uid="{00000000-0005-0000-0000-000052280000}"/>
    <cellStyle name="20% - Accent5 3 6 3 3 3" xfId="10333" xr:uid="{00000000-0005-0000-0000-000053280000}"/>
    <cellStyle name="20% - Accent5 3 6 3 4" xfId="10334" xr:uid="{00000000-0005-0000-0000-000054280000}"/>
    <cellStyle name="20% - Accent5 3 6 3 4 2" xfId="10335" xr:uid="{00000000-0005-0000-0000-000055280000}"/>
    <cellStyle name="20% - Accent5 3 6 3 5" xfId="10336" xr:uid="{00000000-0005-0000-0000-000056280000}"/>
    <cellStyle name="20% - Accent5 3 6 3 5 2" xfId="10337" xr:uid="{00000000-0005-0000-0000-000057280000}"/>
    <cellStyle name="20% - Accent5 3 6 3 6" xfId="10338" xr:uid="{00000000-0005-0000-0000-000058280000}"/>
    <cellStyle name="20% - Accent5 3 6 4" xfId="10339" xr:uid="{00000000-0005-0000-0000-000059280000}"/>
    <cellStyle name="20% - Accent5 3 6 4 2" xfId="10340" xr:uid="{00000000-0005-0000-0000-00005A280000}"/>
    <cellStyle name="20% - Accent5 3 6 4 2 2" xfId="10341" xr:uid="{00000000-0005-0000-0000-00005B280000}"/>
    <cellStyle name="20% - Accent5 3 6 4 2 2 2" xfId="10342" xr:uid="{00000000-0005-0000-0000-00005C280000}"/>
    <cellStyle name="20% - Accent5 3 6 4 2 3" xfId="10343" xr:uid="{00000000-0005-0000-0000-00005D280000}"/>
    <cellStyle name="20% - Accent5 3 6 4 3" xfId="10344" xr:uid="{00000000-0005-0000-0000-00005E280000}"/>
    <cellStyle name="20% - Accent5 3 6 4 3 2" xfId="10345" xr:uid="{00000000-0005-0000-0000-00005F280000}"/>
    <cellStyle name="20% - Accent5 3 6 4 4" xfId="10346" xr:uid="{00000000-0005-0000-0000-000060280000}"/>
    <cellStyle name="20% - Accent5 3 6 5" xfId="10347" xr:uid="{00000000-0005-0000-0000-000061280000}"/>
    <cellStyle name="20% - Accent5 3 6 5 2" xfId="10348" xr:uid="{00000000-0005-0000-0000-000062280000}"/>
    <cellStyle name="20% - Accent5 3 6 5 2 2" xfId="10349" xr:uid="{00000000-0005-0000-0000-000063280000}"/>
    <cellStyle name="20% - Accent5 3 6 5 3" xfId="10350" xr:uid="{00000000-0005-0000-0000-000064280000}"/>
    <cellStyle name="20% - Accent5 3 6 6" xfId="10351" xr:uid="{00000000-0005-0000-0000-000065280000}"/>
    <cellStyle name="20% - Accent5 3 6 6 2" xfId="10352" xr:uid="{00000000-0005-0000-0000-000066280000}"/>
    <cellStyle name="20% - Accent5 3 6 7" xfId="10353" xr:uid="{00000000-0005-0000-0000-000067280000}"/>
    <cellStyle name="20% - Accent5 3 6 7 2" xfId="10354" xr:uid="{00000000-0005-0000-0000-000068280000}"/>
    <cellStyle name="20% - Accent5 3 6 8" xfId="10355" xr:uid="{00000000-0005-0000-0000-000069280000}"/>
    <cellStyle name="20% - Accent5 3 7" xfId="10356" xr:uid="{00000000-0005-0000-0000-00006A280000}"/>
    <cellStyle name="20% - Accent5 3 7 2" xfId="10357" xr:uid="{00000000-0005-0000-0000-00006B280000}"/>
    <cellStyle name="20% - Accent5 3 7 2 2" xfId="10358" xr:uid="{00000000-0005-0000-0000-00006C280000}"/>
    <cellStyle name="20% - Accent5 3 7 2 2 2" xfId="10359" xr:uid="{00000000-0005-0000-0000-00006D280000}"/>
    <cellStyle name="20% - Accent5 3 7 2 2 2 2" xfId="10360" xr:uid="{00000000-0005-0000-0000-00006E280000}"/>
    <cellStyle name="20% - Accent5 3 7 2 2 2 2 2" xfId="10361" xr:uid="{00000000-0005-0000-0000-00006F280000}"/>
    <cellStyle name="20% - Accent5 3 7 2 2 2 3" xfId="10362" xr:uid="{00000000-0005-0000-0000-000070280000}"/>
    <cellStyle name="20% - Accent5 3 7 2 2 3" xfId="10363" xr:uid="{00000000-0005-0000-0000-000071280000}"/>
    <cellStyle name="20% - Accent5 3 7 2 2 3 2" xfId="10364" xr:uid="{00000000-0005-0000-0000-000072280000}"/>
    <cellStyle name="20% - Accent5 3 7 2 2 4" xfId="10365" xr:uid="{00000000-0005-0000-0000-000073280000}"/>
    <cellStyle name="20% - Accent5 3 7 2 3" xfId="10366" xr:uid="{00000000-0005-0000-0000-000074280000}"/>
    <cellStyle name="20% - Accent5 3 7 2 3 2" xfId="10367" xr:uid="{00000000-0005-0000-0000-000075280000}"/>
    <cellStyle name="20% - Accent5 3 7 2 3 2 2" xfId="10368" xr:uid="{00000000-0005-0000-0000-000076280000}"/>
    <cellStyle name="20% - Accent5 3 7 2 3 3" xfId="10369" xr:uid="{00000000-0005-0000-0000-000077280000}"/>
    <cellStyle name="20% - Accent5 3 7 2 4" xfId="10370" xr:uid="{00000000-0005-0000-0000-000078280000}"/>
    <cellStyle name="20% - Accent5 3 7 2 4 2" xfId="10371" xr:uid="{00000000-0005-0000-0000-000079280000}"/>
    <cellStyle name="20% - Accent5 3 7 2 5" xfId="10372" xr:uid="{00000000-0005-0000-0000-00007A280000}"/>
    <cellStyle name="20% - Accent5 3 7 2 5 2" xfId="10373" xr:uid="{00000000-0005-0000-0000-00007B280000}"/>
    <cellStyle name="20% - Accent5 3 7 2 6" xfId="10374" xr:uid="{00000000-0005-0000-0000-00007C280000}"/>
    <cellStyle name="20% - Accent5 3 7 3" xfId="10375" xr:uid="{00000000-0005-0000-0000-00007D280000}"/>
    <cellStyle name="20% - Accent5 3 7 3 2" xfId="10376" xr:uid="{00000000-0005-0000-0000-00007E280000}"/>
    <cellStyle name="20% - Accent5 3 7 3 2 2" xfId="10377" xr:uid="{00000000-0005-0000-0000-00007F280000}"/>
    <cellStyle name="20% - Accent5 3 7 3 2 2 2" xfId="10378" xr:uid="{00000000-0005-0000-0000-000080280000}"/>
    <cellStyle name="20% - Accent5 3 7 3 2 2 2 2" xfId="10379" xr:uid="{00000000-0005-0000-0000-000081280000}"/>
    <cellStyle name="20% - Accent5 3 7 3 2 2 3" xfId="10380" xr:uid="{00000000-0005-0000-0000-000082280000}"/>
    <cellStyle name="20% - Accent5 3 7 3 2 3" xfId="10381" xr:uid="{00000000-0005-0000-0000-000083280000}"/>
    <cellStyle name="20% - Accent5 3 7 3 2 3 2" xfId="10382" xr:uid="{00000000-0005-0000-0000-000084280000}"/>
    <cellStyle name="20% - Accent5 3 7 3 2 4" xfId="10383" xr:uid="{00000000-0005-0000-0000-000085280000}"/>
    <cellStyle name="20% - Accent5 3 7 3 3" xfId="10384" xr:uid="{00000000-0005-0000-0000-000086280000}"/>
    <cellStyle name="20% - Accent5 3 7 3 3 2" xfId="10385" xr:uid="{00000000-0005-0000-0000-000087280000}"/>
    <cellStyle name="20% - Accent5 3 7 3 3 2 2" xfId="10386" xr:uid="{00000000-0005-0000-0000-000088280000}"/>
    <cellStyle name="20% - Accent5 3 7 3 3 3" xfId="10387" xr:uid="{00000000-0005-0000-0000-000089280000}"/>
    <cellStyle name="20% - Accent5 3 7 3 4" xfId="10388" xr:uid="{00000000-0005-0000-0000-00008A280000}"/>
    <cellStyle name="20% - Accent5 3 7 3 4 2" xfId="10389" xr:uid="{00000000-0005-0000-0000-00008B280000}"/>
    <cellStyle name="20% - Accent5 3 7 3 5" xfId="10390" xr:uid="{00000000-0005-0000-0000-00008C280000}"/>
    <cellStyle name="20% - Accent5 3 7 3 5 2" xfId="10391" xr:uid="{00000000-0005-0000-0000-00008D280000}"/>
    <cellStyle name="20% - Accent5 3 7 3 6" xfId="10392" xr:uid="{00000000-0005-0000-0000-00008E280000}"/>
    <cellStyle name="20% - Accent5 3 7 4" xfId="10393" xr:uid="{00000000-0005-0000-0000-00008F280000}"/>
    <cellStyle name="20% - Accent5 3 7 4 2" xfId="10394" xr:uid="{00000000-0005-0000-0000-000090280000}"/>
    <cellStyle name="20% - Accent5 3 7 4 2 2" xfId="10395" xr:uid="{00000000-0005-0000-0000-000091280000}"/>
    <cellStyle name="20% - Accent5 3 7 4 2 2 2" xfId="10396" xr:uid="{00000000-0005-0000-0000-000092280000}"/>
    <cellStyle name="20% - Accent5 3 7 4 2 3" xfId="10397" xr:uid="{00000000-0005-0000-0000-000093280000}"/>
    <cellStyle name="20% - Accent5 3 7 4 3" xfId="10398" xr:uid="{00000000-0005-0000-0000-000094280000}"/>
    <cellStyle name="20% - Accent5 3 7 4 3 2" xfId="10399" xr:uid="{00000000-0005-0000-0000-000095280000}"/>
    <cellStyle name="20% - Accent5 3 7 4 4" xfId="10400" xr:uid="{00000000-0005-0000-0000-000096280000}"/>
    <cellStyle name="20% - Accent5 3 7 5" xfId="10401" xr:uid="{00000000-0005-0000-0000-000097280000}"/>
    <cellStyle name="20% - Accent5 3 7 5 2" xfId="10402" xr:uid="{00000000-0005-0000-0000-000098280000}"/>
    <cellStyle name="20% - Accent5 3 7 5 2 2" xfId="10403" xr:uid="{00000000-0005-0000-0000-000099280000}"/>
    <cellStyle name="20% - Accent5 3 7 5 3" xfId="10404" xr:uid="{00000000-0005-0000-0000-00009A280000}"/>
    <cellStyle name="20% - Accent5 3 7 6" xfId="10405" xr:uid="{00000000-0005-0000-0000-00009B280000}"/>
    <cellStyle name="20% - Accent5 3 7 6 2" xfId="10406" xr:uid="{00000000-0005-0000-0000-00009C280000}"/>
    <cellStyle name="20% - Accent5 3 7 7" xfId="10407" xr:uid="{00000000-0005-0000-0000-00009D280000}"/>
    <cellStyle name="20% - Accent5 3 7 7 2" xfId="10408" xr:uid="{00000000-0005-0000-0000-00009E280000}"/>
    <cellStyle name="20% - Accent5 3 7 8" xfId="10409" xr:uid="{00000000-0005-0000-0000-00009F280000}"/>
    <cellStyle name="20% - Accent5 3 8" xfId="10410" xr:uid="{00000000-0005-0000-0000-0000A0280000}"/>
    <cellStyle name="20% - Accent5 3 8 2" xfId="10411" xr:uid="{00000000-0005-0000-0000-0000A1280000}"/>
    <cellStyle name="20% - Accent5 3 8 2 2" xfId="10412" xr:uid="{00000000-0005-0000-0000-0000A2280000}"/>
    <cellStyle name="20% - Accent5 3 8 2 2 2" xfId="10413" xr:uid="{00000000-0005-0000-0000-0000A3280000}"/>
    <cellStyle name="20% - Accent5 3 8 2 2 2 2" xfId="10414" xr:uid="{00000000-0005-0000-0000-0000A4280000}"/>
    <cellStyle name="20% - Accent5 3 8 2 2 3" xfId="10415" xr:uid="{00000000-0005-0000-0000-0000A5280000}"/>
    <cellStyle name="20% - Accent5 3 8 2 3" xfId="10416" xr:uid="{00000000-0005-0000-0000-0000A6280000}"/>
    <cellStyle name="20% - Accent5 3 8 2 3 2" xfId="10417" xr:uid="{00000000-0005-0000-0000-0000A7280000}"/>
    <cellStyle name="20% - Accent5 3 8 2 4" xfId="10418" xr:uid="{00000000-0005-0000-0000-0000A8280000}"/>
    <cellStyle name="20% - Accent5 3 8 3" xfId="10419" xr:uid="{00000000-0005-0000-0000-0000A9280000}"/>
    <cellStyle name="20% - Accent5 3 8 3 2" xfId="10420" xr:uid="{00000000-0005-0000-0000-0000AA280000}"/>
    <cellStyle name="20% - Accent5 3 8 3 2 2" xfId="10421" xr:uid="{00000000-0005-0000-0000-0000AB280000}"/>
    <cellStyle name="20% - Accent5 3 8 3 3" xfId="10422" xr:uid="{00000000-0005-0000-0000-0000AC280000}"/>
    <cellStyle name="20% - Accent5 3 8 4" xfId="10423" xr:uid="{00000000-0005-0000-0000-0000AD280000}"/>
    <cellStyle name="20% - Accent5 3 8 4 2" xfId="10424" xr:uid="{00000000-0005-0000-0000-0000AE280000}"/>
    <cellStyle name="20% - Accent5 3 8 5" xfId="10425" xr:uid="{00000000-0005-0000-0000-0000AF280000}"/>
    <cellStyle name="20% - Accent5 3 8 5 2" xfId="10426" xr:uid="{00000000-0005-0000-0000-0000B0280000}"/>
    <cellStyle name="20% - Accent5 3 8 6" xfId="10427" xr:uid="{00000000-0005-0000-0000-0000B1280000}"/>
    <cellStyle name="20% - Accent5 3 9" xfId="10428" xr:uid="{00000000-0005-0000-0000-0000B2280000}"/>
    <cellStyle name="20% - Accent5 3 9 2" xfId="10429" xr:uid="{00000000-0005-0000-0000-0000B3280000}"/>
    <cellStyle name="20% - Accent5 3 9 2 2" xfId="10430" xr:uid="{00000000-0005-0000-0000-0000B4280000}"/>
    <cellStyle name="20% - Accent5 3 9 2 2 2" xfId="10431" xr:uid="{00000000-0005-0000-0000-0000B5280000}"/>
    <cellStyle name="20% - Accent5 3 9 2 2 2 2" xfId="10432" xr:uid="{00000000-0005-0000-0000-0000B6280000}"/>
    <cellStyle name="20% - Accent5 3 9 2 2 3" xfId="10433" xr:uid="{00000000-0005-0000-0000-0000B7280000}"/>
    <cellStyle name="20% - Accent5 3 9 2 3" xfId="10434" xr:uid="{00000000-0005-0000-0000-0000B8280000}"/>
    <cellStyle name="20% - Accent5 3 9 2 3 2" xfId="10435" xr:uid="{00000000-0005-0000-0000-0000B9280000}"/>
    <cellStyle name="20% - Accent5 3 9 2 4" xfId="10436" xr:uid="{00000000-0005-0000-0000-0000BA280000}"/>
    <cellStyle name="20% - Accent5 3 9 3" xfId="10437" xr:uid="{00000000-0005-0000-0000-0000BB280000}"/>
    <cellStyle name="20% - Accent5 3 9 3 2" xfId="10438" xr:uid="{00000000-0005-0000-0000-0000BC280000}"/>
    <cellStyle name="20% - Accent5 3 9 3 2 2" xfId="10439" xr:uid="{00000000-0005-0000-0000-0000BD280000}"/>
    <cellStyle name="20% - Accent5 3 9 3 3" xfId="10440" xr:uid="{00000000-0005-0000-0000-0000BE280000}"/>
    <cellStyle name="20% - Accent5 3 9 4" xfId="10441" xr:uid="{00000000-0005-0000-0000-0000BF280000}"/>
    <cellStyle name="20% - Accent5 3 9 4 2" xfId="10442" xr:uid="{00000000-0005-0000-0000-0000C0280000}"/>
    <cellStyle name="20% - Accent5 3 9 5" xfId="10443" xr:uid="{00000000-0005-0000-0000-0000C1280000}"/>
    <cellStyle name="20% - Accent5 3 9 5 2" xfId="10444" xr:uid="{00000000-0005-0000-0000-0000C2280000}"/>
    <cellStyle name="20% - Accent5 3 9 6" xfId="10445" xr:uid="{00000000-0005-0000-0000-0000C3280000}"/>
    <cellStyle name="20% - Accent5 4" xfId="10446" xr:uid="{00000000-0005-0000-0000-0000C4280000}"/>
    <cellStyle name="20% - Accent5 5" xfId="10447" xr:uid="{00000000-0005-0000-0000-0000C5280000}"/>
    <cellStyle name="20% - Accent5 5 10" xfId="10448" xr:uid="{00000000-0005-0000-0000-0000C6280000}"/>
    <cellStyle name="20% - Accent5 5 10 2" xfId="10449" xr:uid="{00000000-0005-0000-0000-0000C7280000}"/>
    <cellStyle name="20% - Accent5 5 11" xfId="10450" xr:uid="{00000000-0005-0000-0000-0000C8280000}"/>
    <cellStyle name="20% - Accent5 5 2" xfId="10451" xr:uid="{00000000-0005-0000-0000-0000C9280000}"/>
    <cellStyle name="20% - Accent5 5 2 2" xfId="10452" xr:uid="{00000000-0005-0000-0000-0000CA280000}"/>
    <cellStyle name="20% - Accent5 5 2 2 2" xfId="10453" xr:uid="{00000000-0005-0000-0000-0000CB280000}"/>
    <cellStyle name="20% - Accent5 5 2 2 2 2" xfId="10454" xr:uid="{00000000-0005-0000-0000-0000CC280000}"/>
    <cellStyle name="20% - Accent5 5 2 2 2 2 2" xfId="10455" xr:uid="{00000000-0005-0000-0000-0000CD280000}"/>
    <cellStyle name="20% - Accent5 5 2 2 2 2 2 2" xfId="10456" xr:uid="{00000000-0005-0000-0000-0000CE280000}"/>
    <cellStyle name="20% - Accent5 5 2 2 2 2 3" xfId="10457" xr:uid="{00000000-0005-0000-0000-0000CF280000}"/>
    <cellStyle name="20% - Accent5 5 2 2 2 3" xfId="10458" xr:uid="{00000000-0005-0000-0000-0000D0280000}"/>
    <cellStyle name="20% - Accent5 5 2 2 2 3 2" xfId="10459" xr:uid="{00000000-0005-0000-0000-0000D1280000}"/>
    <cellStyle name="20% - Accent5 5 2 2 2 4" xfId="10460" xr:uid="{00000000-0005-0000-0000-0000D2280000}"/>
    <cellStyle name="20% - Accent5 5 2 2 3" xfId="10461" xr:uid="{00000000-0005-0000-0000-0000D3280000}"/>
    <cellStyle name="20% - Accent5 5 2 2 3 2" xfId="10462" xr:uid="{00000000-0005-0000-0000-0000D4280000}"/>
    <cellStyle name="20% - Accent5 5 2 2 3 2 2" xfId="10463" xr:uid="{00000000-0005-0000-0000-0000D5280000}"/>
    <cellStyle name="20% - Accent5 5 2 2 3 3" xfId="10464" xr:uid="{00000000-0005-0000-0000-0000D6280000}"/>
    <cellStyle name="20% - Accent5 5 2 2 4" xfId="10465" xr:uid="{00000000-0005-0000-0000-0000D7280000}"/>
    <cellStyle name="20% - Accent5 5 2 2 4 2" xfId="10466" xr:uid="{00000000-0005-0000-0000-0000D8280000}"/>
    <cellStyle name="20% - Accent5 5 2 2 5" xfId="10467" xr:uid="{00000000-0005-0000-0000-0000D9280000}"/>
    <cellStyle name="20% - Accent5 5 2 2 5 2" xfId="10468" xr:uid="{00000000-0005-0000-0000-0000DA280000}"/>
    <cellStyle name="20% - Accent5 5 2 2 6" xfId="10469" xr:uid="{00000000-0005-0000-0000-0000DB280000}"/>
    <cellStyle name="20% - Accent5 5 2 3" xfId="10470" xr:uid="{00000000-0005-0000-0000-0000DC280000}"/>
    <cellStyle name="20% - Accent5 5 2 3 2" xfId="10471" xr:uid="{00000000-0005-0000-0000-0000DD280000}"/>
    <cellStyle name="20% - Accent5 5 2 3 2 2" xfId="10472" xr:uid="{00000000-0005-0000-0000-0000DE280000}"/>
    <cellStyle name="20% - Accent5 5 2 3 2 2 2" xfId="10473" xr:uid="{00000000-0005-0000-0000-0000DF280000}"/>
    <cellStyle name="20% - Accent5 5 2 3 2 2 2 2" xfId="10474" xr:uid="{00000000-0005-0000-0000-0000E0280000}"/>
    <cellStyle name="20% - Accent5 5 2 3 2 2 3" xfId="10475" xr:uid="{00000000-0005-0000-0000-0000E1280000}"/>
    <cellStyle name="20% - Accent5 5 2 3 2 3" xfId="10476" xr:uid="{00000000-0005-0000-0000-0000E2280000}"/>
    <cellStyle name="20% - Accent5 5 2 3 2 3 2" xfId="10477" xr:uid="{00000000-0005-0000-0000-0000E3280000}"/>
    <cellStyle name="20% - Accent5 5 2 3 2 4" xfId="10478" xr:uid="{00000000-0005-0000-0000-0000E4280000}"/>
    <cellStyle name="20% - Accent5 5 2 3 3" xfId="10479" xr:uid="{00000000-0005-0000-0000-0000E5280000}"/>
    <cellStyle name="20% - Accent5 5 2 3 3 2" xfId="10480" xr:uid="{00000000-0005-0000-0000-0000E6280000}"/>
    <cellStyle name="20% - Accent5 5 2 3 3 2 2" xfId="10481" xr:uid="{00000000-0005-0000-0000-0000E7280000}"/>
    <cellStyle name="20% - Accent5 5 2 3 3 3" xfId="10482" xr:uid="{00000000-0005-0000-0000-0000E8280000}"/>
    <cellStyle name="20% - Accent5 5 2 3 4" xfId="10483" xr:uid="{00000000-0005-0000-0000-0000E9280000}"/>
    <cellStyle name="20% - Accent5 5 2 3 4 2" xfId="10484" xr:uid="{00000000-0005-0000-0000-0000EA280000}"/>
    <cellStyle name="20% - Accent5 5 2 3 5" xfId="10485" xr:uid="{00000000-0005-0000-0000-0000EB280000}"/>
    <cellStyle name="20% - Accent5 5 2 3 5 2" xfId="10486" xr:uid="{00000000-0005-0000-0000-0000EC280000}"/>
    <cellStyle name="20% - Accent5 5 2 3 6" xfId="10487" xr:uid="{00000000-0005-0000-0000-0000ED280000}"/>
    <cellStyle name="20% - Accent5 5 2 4" xfId="10488" xr:uid="{00000000-0005-0000-0000-0000EE280000}"/>
    <cellStyle name="20% - Accent5 5 2 4 2" xfId="10489" xr:uid="{00000000-0005-0000-0000-0000EF280000}"/>
    <cellStyle name="20% - Accent5 5 2 4 2 2" xfId="10490" xr:uid="{00000000-0005-0000-0000-0000F0280000}"/>
    <cellStyle name="20% - Accent5 5 2 4 2 2 2" xfId="10491" xr:uid="{00000000-0005-0000-0000-0000F1280000}"/>
    <cellStyle name="20% - Accent5 5 2 4 2 3" xfId="10492" xr:uid="{00000000-0005-0000-0000-0000F2280000}"/>
    <cellStyle name="20% - Accent5 5 2 4 3" xfId="10493" xr:uid="{00000000-0005-0000-0000-0000F3280000}"/>
    <cellStyle name="20% - Accent5 5 2 4 3 2" xfId="10494" xr:uid="{00000000-0005-0000-0000-0000F4280000}"/>
    <cellStyle name="20% - Accent5 5 2 4 4" xfId="10495" xr:uid="{00000000-0005-0000-0000-0000F5280000}"/>
    <cellStyle name="20% - Accent5 5 2 5" xfId="10496" xr:uid="{00000000-0005-0000-0000-0000F6280000}"/>
    <cellStyle name="20% - Accent5 5 2 5 2" xfId="10497" xr:uid="{00000000-0005-0000-0000-0000F7280000}"/>
    <cellStyle name="20% - Accent5 5 2 5 2 2" xfId="10498" xr:uid="{00000000-0005-0000-0000-0000F8280000}"/>
    <cellStyle name="20% - Accent5 5 2 5 3" xfId="10499" xr:uid="{00000000-0005-0000-0000-0000F9280000}"/>
    <cellStyle name="20% - Accent5 5 2 6" xfId="10500" xr:uid="{00000000-0005-0000-0000-0000FA280000}"/>
    <cellStyle name="20% - Accent5 5 2 6 2" xfId="10501" xr:uid="{00000000-0005-0000-0000-0000FB280000}"/>
    <cellStyle name="20% - Accent5 5 2 7" xfId="10502" xr:uid="{00000000-0005-0000-0000-0000FC280000}"/>
    <cellStyle name="20% - Accent5 5 2 7 2" xfId="10503" xr:uid="{00000000-0005-0000-0000-0000FD280000}"/>
    <cellStyle name="20% - Accent5 5 2 8" xfId="10504" xr:uid="{00000000-0005-0000-0000-0000FE280000}"/>
    <cellStyle name="20% - Accent5 5 3" xfId="10505" xr:uid="{00000000-0005-0000-0000-0000FF280000}"/>
    <cellStyle name="20% - Accent5 5 3 2" xfId="10506" xr:uid="{00000000-0005-0000-0000-000000290000}"/>
    <cellStyle name="20% - Accent5 5 3 2 2" xfId="10507" xr:uid="{00000000-0005-0000-0000-000001290000}"/>
    <cellStyle name="20% - Accent5 5 3 2 2 2" xfId="10508" xr:uid="{00000000-0005-0000-0000-000002290000}"/>
    <cellStyle name="20% - Accent5 5 3 2 2 2 2" xfId="10509" xr:uid="{00000000-0005-0000-0000-000003290000}"/>
    <cellStyle name="20% - Accent5 5 3 2 2 2 2 2" xfId="10510" xr:uid="{00000000-0005-0000-0000-000004290000}"/>
    <cellStyle name="20% - Accent5 5 3 2 2 2 3" xfId="10511" xr:uid="{00000000-0005-0000-0000-000005290000}"/>
    <cellStyle name="20% - Accent5 5 3 2 2 3" xfId="10512" xr:uid="{00000000-0005-0000-0000-000006290000}"/>
    <cellStyle name="20% - Accent5 5 3 2 2 3 2" xfId="10513" xr:uid="{00000000-0005-0000-0000-000007290000}"/>
    <cellStyle name="20% - Accent5 5 3 2 2 4" xfId="10514" xr:uid="{00000000-0005-0000-0000-000008290000}"/>
    <cellStyle name="20% - Accent5 5 3 2 3" xfId="10515" xr:uid="{00000000-0005-0000-0000-000009290000}"/>
    <cellStyle name="20% - Accent5 5 3 2 3 2" xfId="10516" xr:uid="{00000000-0005-0000-0000-00000A290000}"/>
    <cellStyle name="20% - Accent5 5 3 2 3 2 2" xfId="10517" xr:uid="{00000000-0005-0000-0000-00000B290000}"/>
    <cellStyle name="20% - Accent5 5 3 2 3 3" xfId="10518" xr:uid="{00000000-0005-0000-0000-00000C290000}"/>
    <cellStyle name="20% - Accent5 5 3 2 4" xfId="10519" xr:uid="{00000000-0005-0000-0000-00000D290000}"/>
    <cellStyle name="20% - Accent5 5 3 2 4 2" xfId="10520" xr:uid="{00000000-0005-0000-0000-00000E290000}"/>
    <cellStyle name="20% - Accent5 5 3 2 5" xfId="10521" xr:uid="{00000000-0005-0000-0000-00000F290000}"/>
    <cellStyle name="20% - Accent5 5 3 2 5 2" xfId="10522" xr:uid="{00000000-0005-0000-0000-000010290000}"/>
    <cellStyle name="20% - Accent5 5 3 2 6" xfId="10523" xr:uid="{00000000-0005-0000-0000-000011290000}"/>
    <cellStyle name="20% - Accent5 5 3 3" xfId="10524" xr:uid="{00000000-0005-0000-0000-000012290000}"/>
    <cellStyle name="20% - Accent5 5 3 3 2" xfId="10525" xr:uid="{00000000-0005-0000-0000-000013290000}"/>
    <cellStyle name="20% - Accent5 5 3 3 2 2" xfId="10526" xr:uid="{00000000-0005-0000-0000-000014290000}"/>
    <cellStyle name="20% - Accent5 5 3 3 2 2 2" xfId="10527" xr:uid="{00000000-0005-0000-0000-000015290000}"/>
    <cellStyle name="20% - Accent5 5 3 3 2 2 2 2" xfId="10528" xr:uid="{00000000-0005-0000-0000-000016290000}"/>
    <cellStyle name="20% - Accent5 5 3 3 2 2 3" xfId="10529" xr:uid="{00000000-0005-0000-0000-000017290000}"/>
    <cellStyle name="20% - Accent5 5 3 3 2 3" xfId="10530" xr:uid="{00000000-0005-0000-0000-000018290000}"/>
    <cellStyle name="20% - Accent5 5 3 3 2 3 2" xfId="10531" xr:uid="{00000000-0005-0000-0000-000019290000}"/>
    <cellStyle name="20% - Accent5 5 3 3 2 4" xfId="10532" xr:uid="{00000000-0005-0000-0000-00001A290000}"/>
    <cellStyle name="20% - Accent5 5 3 3 3" xfId="10533" xr:uid="{00000000-0005-0000-0000-00001B290000}"/>
    <cellStyle name="20% - Accent5 5 3 3 3 2" xfId="10534" xr:uid="{00000000-0005-0000-0000-00001C290000}"/>
    <cellStyle name="20% - Accent5 5 3 3 3 2 2" xfId="10535" xr:uid="{00000000-0005-0000-0000-00001D290000}"/>
    <cellStyle name="20% - Accent5 5 3 3 3 3" xfId="10536" xr:uid="{00000000-0005-0000-0000-00001E290000}"/>
    <cellStyle name="20% - Accent5 5 3 3 4" xfId="10537" xr:uid="{00000000-0005-0000-0000-00001F290000}"/>
    <cellStyle name="20% - Accent5 5 3 3 4 2" xfId="10538" xr:uid="{00000000-0005-0000-0000-000020290000}"/>
    <cellStyle name="20% - Accent5 5 3 3 5" xfId="10539" xr:uid="{00000000-0005-0000-0000-000021290000}"/>
    <cellStyle name="20% - Accent5 5 3 3 5 2" xfId="10540" xr:uid="{00000000-0005-0000-0000-000022290000}"/>
    <cellStyle name="20% - Accent5 5 3 3 6" xfId="10541" xr:uid="{00000000-0005-0000-0000-000023290000}"/>
    <cellStyle name="20% - Accent5 5 3 4" xfId="10542" xr:uid="{00000000-0005-0000-0000-000024290000}"/>
    <cellStyle name="20% - Accent5 5 3 4 2" xfId="10543" xr:uid="{00000000-0005-0000-0000-000025290000}"/>
    <cellStyle name="20% - Accent5 5 3 4 2 2" xfId="10544" xr:uid="{00000000-0005-0000-0000-000026290000}"/>
    <cellStyle name="20% - Accent5 5 3 4 2 2 2" xfId="10545" xr:uid="{00000000-0005-0000-0000-000027290000}"/>
    <cellStyle name="20% - Accent5 5 3 4 2 3" xfId="10546" xr:uid="{00000000-0005-0000-0000-000028290000}"/>
    <cellStyle name="20% - Accent5 5 3 4 3" xfId="10547" xr:uid="{00000000-0005-0000-0000-000029290000}"/>
    <cellStyle name="20% - Accent5 5 3 4 3 2" xfId="10548" xr:uid="{00000000-0005-0000-0000-00002A290000}"/>
    <cellStyle name="20% - Accent5 5 3 4 4" xfId="10549" xr:uid="{00000000-0005-0000-0000-00002B290000}"/>
    <cellStyle name="20% - Accent5 5 3 5" xfId="10550" xr:uid="{00000000-0005-0000-0000-00002C290000}"/>
    <cellStyle name="20% - Accent5 5 3 5 2" xfId="10551" xr:uid="{00000000-0005-0000-0000-00002D290000}"/>
    <cellStyle name="20% - Accent5 5 3 5 2 2" xfId="10552" xr:uid="{00000000-0005-0000-0000-00002E290000}"/>
    <cellStyle name="20% - Accent5 5 3 5 3" xfId="10553" xr:uid="{00000000-0005-0000-0000-00002F290000}"/>
    <cellStyle name="20% - Accent5 5 3 6" xfId="10554" xr:uid="{00000000-0005-0000-0000-000030290000}"/>
    <cellStyle name="20% - Accent5 5 3 6 2" xfId="10555" xr:uid="{00000000-0005-0000-0000-000031290000}"/>
    <cellStyle name="20% - Accent5 5 3 7" xfId="10556" xr:uid="{00000000-0005-0000-0000-000032290000}"/>
    <cellStyle name="20% - Accent5 5 3 7 2" xfId="10557" xr:uid="{00000000-0005-0000-0000-000033290000}"/>
    <cellStyle name="20% - Accent5 5 3 8" xfId="10558" xr:uid="{00000000-0005-0000-0000-000034290000}"/>
    <cellStyle name="20% - Accent5 5 4" xfId="10559" xr:uid="{00000000-0005-0000-0000-000035290000}"/>
    <cellStyle name="20% - Accent5 5 4 2" xfId="10560" xr:uid="{00000000-0005-0000-0000-000036290000}"/>
    <cellStyle name="20% - Accent5 5 4 2 2" xfId="10561" xr:uid="{00000000-0005-0000-0000-000037290000}"/>
    <cellStyle name="20% - Accent5 5 4 2 2 2" xfId="10562" xr:uid="{00000000-0005-0000-0000-000038290000}"/>
    <cellStyle name="20% - Accent5 5 4 2 2 2 2" xfId="10563" xr:uid="{00000000-0005-0000-0000-000039290000}"/>
    <cellStyle name="20% - Accent5 5 4 2 2 3" xfId="10564" xr:uid="{00000000-0005-0000-0000-00003A290000}"/>
    <cellStyle name="20% - Accent5 5 4 2 3" xfId="10565" xr:uid="{00000000-0005-0000-0000-00003B290000}"/>
    <cellStyle name="20% - Accent5 5 4 2 3 2" xfId="10566" xr:uid="{00000000-0005-0000-0000-00003C290000}"/>
    <cellStyle name="20% - Accent5 5 4 2 4" xfId="10567" xr:uid="{00000000-0005-0000-0000-00003D290000}"/>
    <cellStyle name="20% - Accent5 5 4 3" xfId="10568" xr:uid="{00000000-0005-0000-0000-00003E290000}"/>
    <cellStyle name="20% - Accent5 5 4 3 2" xfId="10569" xr:uid="{00000000-0005-0000-0000-00003F290000}"/>
    <cellStyle name="20% - Accent5 5 4 3 2 2" xfId="10570" xr:uid="{00000000-0005-0000-0000-000040290000}"/>
    <cellStyle name="20% - Accent5 5 4 3 3" xfId="10571" xr:uid="{00000000-0005-0000-0000-000041290000}"/>
    <cellStyle name="20% - Accent5 5 4 4" xfId="10572" xr:uid="{00000000-0005-0000-0000-000042290000}"/>
    <cellStyle name="20% - Accent5 5 4 4 2" xfId="10573" xr:uid="{00000000-0005-0000-0000-000043290000}"/>
    <cellStyle name="20% - Accent5 5 4 5" xfId="10574" xr:uid="{00000000-0005-0000-0000-000044290000}"/>
    <cellStyle name="20% - Accent5 5 4 5 2" xfId="10575" xr:uid="{00000000-0005-0000-0000-000045290000}"/>
    <cellStyle name="20% - Accent5 5 4 6" xfId="10576" xr:uid="{00000000-0005-0000-0000-000046290000}"/>
    <cellStyle name="20% - Accent5 5 5" xfId="10577" xr:uid="{00000000-0005-0000-0000-000047290000}"/>
    <cellStyle name="20% - Accent5 5 5 2" xfId="10578" xr:uid="{00000000-0005-0000-0000-000048290000}"/>
    <cellStyle name="20% - Accent5 5 5 2 2" xfId="10579" xr:uid="{00000000-0005-0000-0000-000049290000}"/>
    <cellStyle name="20% - Accent5 5 5 2 2 2" xfId="10580" xr:uid="{00000000-0005-0000-0000-00004A290000}"/>
    <cellStyle name="20% - Accent5 5 5 2 2 2 2" xfId="10581" xr:uid="{00000000-0005-0000-0000-00004B290000}"/>
    <cellStyle name="20% - Accent5 5 5 2 2 3" xfId="10582" xr:uid="{00000000-0005-0000-0000-00004C290000}"/>
    <cellStyle name="20% - Accent5 5 5 2 3" xfId="10583" xr:uid="{00000000-0005-0000-0000-00004D290000}"/>
    <cellStyle name="20% - Accent5 5 5 2 3 2" xfId="10584" xr:uid="{00000000-0005-0000-0000-00004E290000}"/>
    <cellStyle name="20% - Accent5 5 5 2 4" xfId="10585" xr:uid="{00000000-0005-0000-0000-00004F290000}"/>
    <cellStyle name="20% - Accent5 5 5 3" xfId="10586" xr:uid="{00000000-0005-0000-0000-000050290000}"/>
    <cellStyle name="20% - Accent5 5 5 3 2" xfId="10587" xr:uid="{00000000-0005-0000-0000-000051290000}"/>
    <cellStyle name="20% - Accent5 5 5 3 2 2" xfId="10588" xr:uid="{00000000-0005-0000-0000-000052290000}"/>
    <cellStyle name="20% - Accent5 5 5 3 3" xfId="10589" xr:uid="{00000000-0005-0000-0000-000053290000}"/>
    <cellStyle name="20% - Accent5 5 5 4" xfId="10590" xr:uid="{00000000-0005-0000-0000-000054290000}"/>
    <cellStyle name="20% - Accent5 5 5 4 2" xfId="10591" xr:uid="{00000000-0005-0000-0000-000055290000}"/>
    <cellStyle name="20% - Accent5 5 5 5" xfId="10592" xr:uid="{00000000-0005-0000-0000-000056290000}"/>
    <cellStyle name="20% - Accent5 5 5 5 2" xfId="10593" xr:uid="{00000000-0005-0000-0000-000057290000}"/>
    <cellStyle name="20% - Accent5 5 5 6" xfId="10594" xr:uid="{00000000-0005-0000-0000-000058290000}"/>
    <cellStyle name="20% - Accent5 5 6" xfId="10595" xr:uid="{00000000-0005-0000-0000-000059290000}"/>
    <cellStyle name="20% - Accent5 5 6 2" xfId="10596" xr:uid="{00000000-0005-0000-0000-00005A290000}"/>
    <cellStyle name="20% - Accent5 5 6 2 2" xfId="10597" xr:uid="{00000000-0005-0000-0000-00005B290000}"/>
    <cellStyle name="20% - Accent5 5 6 2 2 2" xfId="10598" xr:uid="{00000000-0005-0000-0000-00005C290000}"/>
    <cellStyle name="20% - Accent5 5 6 2 2 2 2" xfId="10599" xr:uid="{00000000-0005-0000-0000-00005D290000}"/>
    <cellStyle name="20% - Accent5 5 6 2 2 3" xfId="10600" xr:uid="{00000000-0005-0000-0000-00005E290000}"/>
    <cellStyle name="20% - Accent5 5 6 2 3" xfId="10601" xr:uid="{00000000-0005-0000-0000-00005F290000}"/>
    <cellStyle name="20% - Accent5 5 6 2 3 2" xfId="10602" xr:uid="{00000000-0005-0000-0000-000060290000}"/>
    <cellStyle name="20% - Accent5 5 6 2 4" xfId="10603" xr:uid="{00000000-0005-0000-0000-000061290000}"/>
    <cellStyle name="20% - Accent5 5 6 3" xfId="10604" xr:uid="{00000000-0005-0000-0000-000062290000}"/>
    <cellStyle name="20% - Accent5 5 6 3 2" xfId="10605" xr:uid="{00000000-0005-0000-0000-000063290000}"/>
    <cellStyle name="20% - Accent5 5 6 3 2 2" xfId="10606" xr:uid="{00000000-0005-0000-0000-000064290000}"/>
    <cellStyle name="20% - Accent5 5 6 3 3" xfId="10607" xr:uid="{00000000-0005-0000-0000-000065290000}"/>
    <cellStyle name="20% - Accent5 5 6 4" xfId="10608" xr:uid="{00000000-0005-0000-0000-000066290000}"/>
    <cellStyle name="20% - Accent5 5 6 4 2" xfId="10609" xr:uid="{00000000-0005-0000-0000-000067290000}"/>
    <cellStyle name="20% - Accent5 5 6 5" xfId="10610" xr:uid="{00000000-0005-0000-0000-000068290000}"/>
    <cellStyle name="20% - Accent5 5 6 5 2" xfId="10611" xr:uid="{00000000-0005-0000-0000-000069290000}"/>
    <cellStyle name="20% - Accent5 5 6 6" xfId="10612" xr:uid="{00000000-0005-0000-0000-00006A290000}"/>
    <cellStyle name="20% - Accent5 5 7" xfId="10613" xr:uid="{00000000-0005-0000-0000-00006B290000}"/>
    <cellStyle name="20% - Accent5 5 7 2" xfId="10614" xr:uid="{00000000-0005-0000-0000-00006C290000}"/>
    <cellStyle name="20% - Accent5 5 7 2 2" xfId="10615" xr:uid="{00000000-0005-0000-0000-00006D290000}"/>
    <cellStyle name="20% - Accent5 5 7 2 2 2" xfId="10616" xr:uid="{00000000-0005-0000-0000-00006E290000}"/>
    <cellStyle name="20% - Accent5 5 7 2 3" xfId="10617" xr:uid="{00000000-0005-0000-0000-00006F290000}"/>
    <cellStyle name="20% - Accent5 5 7 3" xfId="10618" xr:uid="{00000000-0005-0000-0000-000070290000}"/>
    <cellStyle name="20% - Accent5 5 7 3 2" xfId="10619" xr:uid="{00000000-0005-0000-0000-000071290000}"/>
    <cellStyle name="20% - Accent5 5 7 4" xfId="10620" xr:uid="{00000000-0005-0000-0000-000072290000}"/>
    <cellStyle name="20% - Accent5 5 8" xfId="10621" xr:uid="{00000000-0005-0000-0000-000073290000}"/>
    <cellStyle name="20% - Accent5 5 8 2" xfId="10622" xr:uid="{00000000-0005-0000-0000-000074290000}"/>
    <cellStyle name="20% - Accent5 5 8 2 2" xfId="10623" xr:uid="{00000000-0005-0000-0000-000075290000}"/>
    <cellStyle name="20% - Accent5 5 8 3" xfId="10624" xr:uid="{00000000-0005-0000-0000-000076290000}"/>
    <cellStyle name="20% - Accent5 5 9" xfId="10625" xr:uid="{00000000-0005-0000-0000-000077290000}"/>
    <cellStyle name="20% - Accent5 5 9 2" xfId="10626" xr:uid="{00000000-0005-0000-0000-000078290000}"/>
    <cellStyle name="20% - Accent5 6" xfId="10627" xr:uid="{00000000-0005-0000-0000-000079290000}"/>
    <cellStyle name="20% - Accent5 6 10" xfId="10628" xr:uid="{00000000-0005-0000-0000-00007A290000}"/>
    <cellStyle name="20% - Accent5 6 10 2" xfId="10629" xr:uid="{00000000-0005-0000-0000-00007B290000}"/>
    <cellStyle name="20% - Accent5 6 11" xfId="10630" xr:uid="{00000000-0005-0000-0000-00007C290000}"/>
    <cellStyle name="20% - Accent5 6 2" xfId="10631" xr:uid="{00000000-0005-0000-0000-00007D290000}"/>
    <cellStyle name="20% - Accent5 6 2 2" xfId="10632" xr:uid="{00000000-0005-0000-0000-00007E290000}"/>
    <cellStyle name="20% - Accent5 6 2 2 2" xfId="10633" xr:uid="{00000000-0005-0000-0000-00007F290000}"/>
    <cellStyle name="20% - Accent5 6 2 2 2 2" xfId="10634" xr:uid="{00000000-0005-0000-0000-000080290000}"/>
    <cellStyle name="20% - Accent5 6 2 2 2 2 2" xfId="10635" xr:uid="{00000000-0005-0000-0000-000081290000}"/>
    <cellStyle name="20% - Accent5 6 2 2 2 2 2 2" xfId="10636" xr:uid="{00000000-0005-0000-0000-000082290000}"/>
    <cellStyle name="20% - Accent5 6 2 2 2 2 3" xfId="10637" xr:uid="{00000000-0005-0000-0000-000083290000}"/>
    <cellStyle name="20% - Accent5 6 2 2 2 3" xfId="10638" xr:uid="{00000000-0005-0000-0000-000084290000}"/>
    <cellStyle name="20% - Accent5 6 2 2 2 3 2" xfId="10639" xr:uid="{00000000-0005-0000-0000-000085290000}"/>
    <cellStyle name="20% - Accent5 6 2 2 2 4" xfId="10640" xr:uid="{00000000-0005-0000-0000-000086290000}"/>
    <cellStyle name="20% - Accent5 6 2 2 3" xfId="10641" xr:uid="{00000000-0005-0000-0000-000087290000}"/>
    <cellStyle name="20% - Accent5 6 2 2 3 2" xfId="10642" xr:uid="{00000000-0005-0000-0000-000088290000}"/>
    <cellStyle name="20% - Accent5 6 2 2 3 2 2" xfId="10643" xr:uid="{00000000-0005-0000-0000-000089290000}"/>
    <cellStyle name="20% - Accent5 6 2 2 3 3" xfId="10644" xr:uid="{00000000-0005-0000-0000-00008A290000}"/>
    <cellStyle name="20% - Accent5 6 2 2 4" xfId="10645" xr:uid="{00000000-0005-0000-0000-00008B290000}"/>
    <cellStyle name="20% - Accent5 6 2 2 4 2" xfId="10646" xr:uid="{00000000-0005-0000-0000-00008C290000}"/>
    <cellStyle name="20% - Accent5 6 2 2 5" xfId="10647" xr:uid="{00000000-0005-0000-0000-00008D290000}"/>
    <cellStyle name="20% - Accent5 6 2 2 5 2" xfId="10648" xr:uid="{00000000-0005-0000-0000-00008E290000}"/>
    <cellStyle name="20% - Accent5 6 2 2 6" xfId="10649" xr:uid="{00000000-0005-0000-0000-00008F290000}"/>
    <cellStyle name="20% - Accent5 6 2 3" xfId="10650" xr:uid="{00000000-0005-0000-0000-000090290000}"/>
    <cellStyle name="20% - Accent5 6 2 3 2" xfId="10651" xr:uid="{00000000-0005-0000-0000-000091290000}"/>
    <cellStyle name="20% - Accent5 6 2 3 2 2" xfId="10652" xr:uid="{00000000-0005-0000-0000-000092290000}"/>
    <cellStyle name="20% - Accent5 6 2 3 2 2 2" xfId="10653" xr:uid="{00000000-0005-0000-0000-000093290000}"/>
    <cellStyle name="20% - Accent5 6 2 3 2 2 2 2" xfId="10654" xr:uid="{00000000-0005-0000-0000-000094290000}"/>
    <cellStyle name="20% - Accent5 6 2 3 2 2 3" xfId="10655" xr:uid="{00000000-0005-0000-0000-000095290000}"/>
    <cellStyle name="20% - Accent5 6 2 3 2 3" xfId="10656" xr:uid="{00000000-0005-0000-0000-000096290000}"/>
    <cellStyle name="20% - Accent5 6 2 3 2 3 2" xfId="10657" xr:uid="{00000000-0005-0000-0000-000097290000}"/>
    <cellStyle name="20% - Accent5 6 2 3 2 4" xfId="10658" xr:uid="{00000000-0005-0000-0000-000098290000}"/>
    <cellStyle name="20% - Accent5 6 2 3 3" xfId="10659" xr:uid="{00000000-0005-0000-0000-000099290000}"/>
    <cellStyle name="20% - Accent5 6 2 3 3 2" xfId="10660" xr:uid="{00000000-0005-0000-0000-00009A290000}"/>
    <cellStyle name="20% - Accent5 6 2 3 3 2 2" xfId="10661" xr:uid="{00000000-0005-0000-0000-00009B290000}"/>
    <cellStyle name="20% - Accent5 6 2 3 3 3" xfId="10662" xr:uid="{00000000-0005-0000-0000-00009C290000}"/>
    <cellStyle name="20% - Accent5 6 2 3 4" xfId="10663" xr:uid="{00000000-0005-0000-0000-00009D290000}"/>
    <cellStyle name="20% - Accent5 6 2 3 4 2" xfId="10664" xr:uid="{00000000-0005-0000-0000-00009E290000}"/>
    <cellStyle name="20% - Accent5 6 2 3 5" xfId="10665" xr:uid="{00000000-0005-0000-0000-00009F290000}"/>
    <cellStyle name="20% - Accent5 6 2 3 5 2" xfId="10666" xr:uid="{00000000-0005-0000-0000-0000A0290000}"/>
    <cellStyle name="20% - Accent5 6 2 3 6" xfId="10667" xr:uid="{00000000-0005-0000-0000-0000A1290000}"/>
    <cellStyle name="20% - Accent5 6 2 4" xfId="10668" xr:uid="{00000000-0005-0000-0000-0000A2290000}"/>
    <cellStyle name="20% - Accent5 6 2 4 2" xfId="10669" xr:uid="{00000000-0005-0000-0000-0000A3290000}"/>
    <cellStyle name="20% - Accent5 6 2 4 2 2" xfId="10670" xr:uid="{00000000-0005-0000-0000-0000A4290000}"/>
    <cellStyle name="20% - Accent5 6 2 4 2 2 2" xfId="10671" xr:uid="{00000000-0005-0000-0000-0000A5290000}"/>
    <cellStyle name="20% - Accent5 6 2 4 2 3" xfId="10672" xr:uid="{00000000-0005-0000-0000-0000A6290000}"/>
    <cellStyle name="20% - Accent5 6 2 4 3" xfId="10673" xr:uid="{00000000-0005-0000-0000-0000A7290000}"/>
    <cellStyle name="20% - Accent5 6 2 4 3 2" xfId="10674" xr:uid="{00000000-0005-0000-0000-0000A8290000}"/>
    <cellStyle name="20% - Accent5 6 2 4 4" xfId="10675" xr:uid="{00000000-0005-0000-0000-0000A9290000}"/>
    <cellStyle name="20% - Accent5 6 2 5" xfId="10676" xr:uid="{00000000-0005-0000-0000-0000AA290000}"/>
    <cellStyle name="20% - Accent5 6 2 5 2" xfId="10677" xr:uid="{00000000-0005-0000-0000-0000AB290000}"/>
    <cellStyle name="20% - Accent5 6 2 5 2 2" xfId="10678" xr:uid="{00000000-0005-0000-0000-0000AC290000}"/>
    <cellStyle name="20% - Accent5 6 2 5 3" xfId="10679" xr:uid="{00000000-0005-0000-0000-0000AD290000}"/>
    <cellStyle name="20% - Accent5 6 2 6" xfId="10680" xr:uid="{00000000-0005-0000-0000-0000AE290000}"/>
    <cellStyle name="20% - Accent5 6 2 6 2" xfId="10681" xr:uid="{00000000-0005-0000-0000-0000AF290000}"/>
    <cellStyle name="20% - Accent5 6 2 7" xfId="10682" xr:uid="{00000000-0005-0000-0000-0000B0290000}"/>
    <cellStyle name="20% - Accent5 6 2 7 2" xfId="10683" xr:uid="{00000000-0005-0000-0000-0000B1290000}"/>
    <cellStyle name="20% - Accent5 6 2 8" xfId="10684" xr:uid="{00000000-0005-0000-0000-0000B2290000}"/>
    <cellStyle name="20% - Accent5 6 3" xfId="10685" xr:uid="{00000000-0005-0000-0000-0000B3290000}"/>
    <cellStyle name="20% - Accent5 6 3 2" xfId="10686" xr:uid="{00000000-0005-0000-0000-0000B4290000}"/>
    <cellStyle name="20% - Accent5 6 3 2 2" xfId="10687" xr:uid="{00000000-0005-0000-0000-0000B5290000}"/>
    <cellStyle name="20% - Accent5 6 3 2 2 2" xfId="10688" xr:uid="{00000000-0005-0000-0000-0000B6290000}"/>
    <cellStyle name="20% - Accent5 6 3 2 2 2 2" xfId="10689" xr:uid="{00000000-0005-0000-0000-0000B7290000}"/>
    <cellStyle name="20% - Accent5 6 3 2 2 2 2 2" xfId="10690" xr:uid="{00000000-0005-0000-0000-0000B8290000}"/>
    <cellStyle name="20% - Accent5 6 3 2 2 2 3" xfId="10691" xr:uid="{00000000-0005-0000-0000-0000B9290000}"/>
    <cellStyle name="20% - Accent5 6 3 2 2 3" xfId="10692" xr:uid="{00000000-0005-0000-0000-0000BA290000}"/>
    <cellStyle name="20% - Accent5 6 3 2 2 3 2" xfId="10693" xr:uid="{00000000-0005-0000-0000-0000BB290000}"/>
    <cellStyle name="20% - Accent5 6 3 2 2 4" xfId="10694" xr:uid="{00000000-0005-0000-0000-0000BC290000}"/>
    <cellStyle name="20% - Accent5 6 3 2 3" xfId="10695" xr:uid="{00000000-0005-0000-0000-0000BD290000}"/>
    <cellStyle name="20% - Accent5 6 3 2 3 2" xfId="10696" xr:uid="{00000000-0005-0000-0000-0000BE290000}"/>
    <cellStyle name="20% - Accent5 6 3 2 3 2 2" xfId="10697" xr:uid="{00000000-0005-0000-0000-0000BF290000}"/>
    <cellStyle name="20% - Accent5 6 3 2 3 3" xfId="10698" xr:uid="{00000000-0005-0000-0000-0000C0290000}"/>
    <cellStyle name="20% - Accent5 6 3 2 4" xfId="10699" xr:uid="{00000000-0005-0000-0000-0000C1290000}"/>
    <cellStyle name="20% - Accent5 6 3 2 4 2" xfId="10700" xr:uid="{00000000-0005-0000-0000-0000C2290000}"/>
    <cellStyle name="20% - Accent5 6 3 2 5" xfId="10701" xr:uid="{00000000-0005-0000-0000-0000C3290000}"/>
    <cellStyle name="20% - Accent5 6 3 2 5 2" xfId="10702" xr:uid="{00000000-0005-0000-0000-0000C4290000}"/>
    <cellStyle name="20% - Accent5 6 3 2 6" xfId="10703" xr:uid="{00000000-0005-0000-0000-0000C5290000}"/>
    <cellStyle name="20% - Accent5 6 3 3" xfId="10704" xr:uid="{00000000-0005-0000-0000-0000C6290000}"/>
    <cellStyle name="20% - Accent5 6 3 3 2" xfId="10705" xr:uid="{00000000-0005-0000-0000-0000C7290000}"/>
    <cellStyle name="20% - Accent5 6 3 3 2 2" xfId="10706" xr:uid="{00000000-0005-0000-0000-0000C8290000}"/>
    <cellStyle name="20% - Accent5 6 3 3 2 2 2" xfId="10707" xr:uid="{00000000-0005-0000-0000-0000C9290000}"/>
    <cellStyle name="20% - Accent5 6 3 3 2 2 2 2" xfId="10708" xr:uid="{00000000-0005-0000-0000-0000CA290000}"/>
    <cellStyle name="20% - Accent5 6 3 3 2 2 3" xfId="10709" xr:uid="{00000000-0005-0000-0000-0000CB290000}"/>
    <cellStyle name="20% - Accent5 6 3 3 2 3" xfId="10710" xr:uid="{00000000-0005-0000-0000-0000CC290000}"/>
    <cellStyle name="20% - Accent5 6 3 3 2 3 2" xfId="10711" xr:uid="{00000000-0005-0000-0000-0000CD290000}"/>
    <cellStyle name="20% - Accent5 6 3 3 2 4" xfId="10712" xr:uid="{00000000-0005-0000-0000-0000CE290000}"/>
    <cellStyle name="20% - Accent5 6 3 3 3" xfId="10713" xr:uid="{00000000-0005-0000-0000-0000CF290000}"/>
    <cellStyle name="20% - Accent5 6 3 3 3 2" xfId="10714" xr:uid="{00000000-0005-0000-0000-0000D0290000}"/>
    <cellStyle name="20% - Accent5 6 3 3 3 2 2" xfId="10715" xr:uid="{00000000-0005-0000-0000-0000D1290000}"/>
    <cellStyle name="20% - Accent5 6 3 3 3 3" xfId="10716" xr:uid="{00000000-0005-0000-0000-0000D2290000}"/>
    <cellStyle name="20% - Accent5 6 3 3 4" xfId="10717" xr:uid="{00000000-0005-0000-0000-0000D3290000}"/>
    <cellStyle name="20% - Accent5 6 3 3 4 2" xfId="10718" xr:uid="{00000000-0005-0000-0000-0000D4290000}"/>
    <cellStyle name="20% - Accent5 6 3 3 5" xfId="10719" xr:uid="{00000000-0005-0000-0000-0000D5290000}"/>
    <cellStyle name="20% - Accent5 6 3 3 5 2" xfId="10720" xr:uid="{00000000-0005-0000-0000-0000D6290000}"/>
    <cellStyle name="20% - Accent5 6 3 3 6" xfId="10721" xr:uid="{00000000-0005-0000-0000-0000D7290000}"/>
    <cellStyle name="20% - Accent5 6 3 4" xfId="10722" xr:uid="{00000000-0005-0000-0000-0000D8290000}"/>
    <cellStyle name="20% - Accent5 6 3 4 2" xfId="10723" xr:uid="{00000000-0005-0000-0000-0000D9290000}"/>
    <cellStyle name="20% - Accent5 6 3 4 2 2" xfId="10724" xr:uid="{00000000-0005-0000-0000-0000DA290000}"/>
    <cellStyle name="20% - Accent5 6 3 4 2 2 2" xfId="10725" xr:uid="{00000000-0005-0000-0000-0000DB290000}"/>
    <cellStyle name="20% - Accent5 6 3 4 2 3" xfId="10726" xr:uid="{00000000-0005-0000-0000-0000DC290000}"/>
    <cellStyle name="20% - Accent5 6 3 4 3" xfId="10727" xr:uid="{00000000-0005-0000-0000-0000DD290000}"/>
    <cellStyle name="20% - Accent5 6 3 4 3 2" xfId="10728" xr:uid="{00000000-0005-0000-0000-0000DE290000}"/>
    <cellStyle name="20% - Accent5 6 3 4 4" xfId="10729" xr:uid="{00000000-0005-0000-0000-0000DF290000}"/>
    <cellStyle name="20% - Accent5 6 3 5" xfId="10730" xr:uid="{00000000-0005-0000-0000-0000E0290000}"/>
    <cellStyle name="20% - Accent5 6 3 5 2" xfId="10731" xr:uid="{00000000-0005-0000-0000-0000E1290000}"/>
    <cellStyle name="20% - Accent5 6 3 5 2 2" xfId="10732" xr:uid="{00000000-0005-0000-0000-0000E2290000}"/>
    <cellStyle name="20% - Accent5 6 3 5 3" xfId="10733" xr:uid="{00000000-0005-0000-0000-0000E3290000}"/>
    <cellStyle name="20% - Accent5 6 3 6" xfId="10734" xr:uid="{00000000-0005-0000-0000-0000E4290000}"/>
    <cellStyle name="20% - Accent5 6 3 6 2" xfId="10735" xr:uid="{00000000-0005-0000-0000-0000E5290000}"/>
    <cellStyle name="20% - Accent5 6 3 7" xfId="10736" xr:uid="{00000000-0005-0000-0000-0000E6290000}"/>
    <cellStyle name="20% - Accent5 6 3 7 2" xfId="10737" xr:uid="{00000000-0005-0000-0000-0000E7290000}"/>
    <cellStyle name="20% - Accent5 6 3 8" xfId="10738" xr:uid="{00000000-0005-0000-0000-0000E8290000}"/>
    <cellStyle name="20% - Accent5 6 4" xfId="10739" xr:uid="{00000000-0005-0000-0000-0000E9290000}"/>
    <cellStyle name="20% - Accent5 6 4 2" xfId="10740" xr:uid="{00000000-0005-0000-0000-0000EA290000}"/>
    <cellStyle name="20% - Accent5 6 4 2 2" xfId="10741" xr:uid="{00000000-0005-0000-0000-0000EB290000}"/>
    <cellStyle name="20% - Accent5 6 4 2 2 2" xfId="10742" xr:uid="{00000000-0005-0000-0000-0000EC290000}"/>
    <cellStyle name="20% - Accent5 6 4 2 2 2 2" xfId="10743" xr:uid="{00000000-0005-0000-0000-0000ED290000}"/>
    <cellStyle name="20% - Accent5 6 4 2 2 3" xfId="10744" xr:uid="{00000000-0005-0000-0000-0000EE290000}"/>
    <cellStyle name="20% - Accent5 6 4 2 3" xfId="10745" xr:uid="{00000000-0005-0000-0000-0000EF290000}"/>
    <cellStyle name="20% - Accent5 6 4 2 3 2" xfId="10746" xr:uid="{00000000-0005-0000-0000-0000F0290000}"/>
    <cellStyle name="20% - Accent5 6 4 2 4" xfId="10747" xr:uid="{00000000-0005-0000-0000-0000F1290000}"/>
    <cellStyle name="20% - Accent5 6 4 3" xfId="10748" xr:uid="{00000000-0005-0000-0000-0000F2290000}"/>
    <cellStyle name="20% - Accent5 6 4 3 2" xfId="10749" xr:uid="{00000000-0005-0000-0000-0000F3290000}"/>
    <cellStyle name="20% - Accent5 6 4 3 2 2" xfId="10750" xr:uid="{00000000-0005-0000-0000-0000F4290000}"/>
    <cellStyle name="20% - Accent5 6 4 3 3" xfId="10751" xr:uid="{00000000-0005-0000-0000-0000F5290000}"/>
    <cellStyle name="20% - Accent5 6 4 4" xfId="10752" xr:uid="{00000000-0005-0000-0000-0000F6290000}"/>
    <cellStyle name="20% - Accent5 6 4 4 2" xfId="10753" xr:uid="{00000000-0005-0000-0000-0000F7290000}"/>
    <cellStyle name="20% - Accent5 6 4 5" xfId="10754" xr:uid="{00000000-0005-0000-0000-0000F8290000}"/>
    <cellStyle name="20% - Accent5 6 4 5 2" xfId="10755" xr:uid="{00000000-0005-0000-0000-0000F9290000}"/>
    <cellStyle name="20% - Accent5 6 4 6" xfId="10756" xr:uid="{00000000-0005-0000-0000-0000FA290000}"/>
    <cellStyle name="20% - Accent5 6 5" xfId="10757" xr:uid="{00000000-0005-0000-0000-0000FB290000}"/>
    <cellStyle name="20% - Accent5 6 5 2" xfId="10758" xr:uid="{00000000-0005-0000-0000-0000FC290000}"/>
    <cellStyle name="20% - Accent5 6 5 2 2" xfId="10759" xr:uid="{00000000-0005-0000-0000-0000FD290000}"/>
    <cellStyle name="20% - Accent5 6 5 2 2 2" xfId="10760" xr:uid="{00000000-0005-0000-0000-0000FE290000}"/>
    <cellStyle name="20% - Accent5 6 5 2 2 2 2" xfId="10761" xr:uid="{00000000-0005-0000-0000-0000FF290000}"/>
    <cellStyle name="20% - Accent5 6 5 2 2 3" xfId="10762" xr:uid="{00000000-0005-0000-0000-0000002A0000}"/>
    <cellStyle name="20% - Accent5 6 5 2 3" xfId="10763" xr:uid="{00000000-0005-0000-0000-0000012A0000}"/>
    <cellStyle name="20% - Accent5 6 5 2 3 2" xfId="10764" xr:uid="{00000000-0005-0000-0000-0000022A0000}"/>
    <cellStyle name="20% - Accent5 6 5 2 4" xfId="10765" xr:uid="{00000000-0005-0000-0000-0000032A0000}"/>
    <cellStyle name="20% - Accent5 6 5 3" xfId="10766" xr:uid="{00000000-0005-0000-0000-0000042A0000}"/>
    <cellStyle name="20% - Accent5 6 5 3 2" xfId="10767" xr:uid="{00000000-0005-0000-0000-0000052A0000}"/>
    <cellStyle name="20% - Accent5 6 5 3 2 2" xfId="10768" xr:uid="{00000000-0005-0000-0000-0000062A0000}"/>
    <cellStyle name="20% - Accent5 6 5 3 3" xfId="10769" xr:uid="{00000000-0005-0000-0000-0000072A0000}"/>
    <cellStyle name="20% - Accent5 6 5 4" xfId="10770" xr:uid="{00000000-0005-0000-0000-0000082A0000}"/>
    <cellStyle name="20% - Accent5 6 5 4 2" xfId="10771" xr:uid="{00000000-0005-0000-0000-0000092A0000}"/>
    <cellStyle name="20% - Accent5 6 5 5" xfId="10772" xr:uid="{00000000-0005-0000-0000-00000A2A0000}"/>
    <cellStyle name="20% - Accent5 6 5 5 2" xfId="10773" xr:uid="{00000000-0005-0000-0000-00000B2A0000}"/>
    <cellStyle name="20% - Accent5 6 5 6" xfId="10774" xr:uid="{00000000-0005-0000-0000-00000C2A0000}"/>
    <cellStyle name="20% - Accent5 6 6" xfId="10775" xr:uid="{00000000-0005-0000-0000-00000D2A0000}"/>
    <cellStyle name="20% - Accent5 6 6 2" xfId="10776" xr:uid="{00000000-0005-0000-0000-00000E2A0000}"/>
    <cellStyle name="20% - Accent5 6 6 2 2" xfId="10777" xr:uid="{00000000-0005-0000-0000-00000F2A0000}"/>
    <cellStyle name="20% - Accent5 6 6 2 2 2" xfId="10778" xr:uid="{00000000-0005-0000-0000-0000102A0000}"/>
    <cellStyle name="20% - Accent5 6 6 2 2 2 2" xfId="10779" xr:uid="{00000000-0005-0000-0000-0000112A0000}"/>
    <cellStyle name="20% - Accent5 6 6 2 2 3" xfId="10780" xr:uid="{00000000-0005-0000-0000-0000122A0000}"/>
    <cellStyle name="20% - Accent5 6 6 2 3" xfId="10781" xr:uid="{00000000-0005-0000-0000-0000132A0000}"/>
    <cellStyle name="20% - Accent5 6 6 2 3 2" xfId="10782" xr:uid="{00000000-0005-0000-0000-0000142A0000}"/>
    <cellStyle name="20% - Accent5 6 6 2 4" xfId="10783" xr:uid="{00000000-0005-0000-0000-0000152A0000}"/>
    <cellStyle name="20% - Accent5 6 6 3" xfId="10784" xr:uid="{00000000-0005-0000-0000-0000162A0000}"/>
    <cellStyle name="20% - Accent5 6 6 3 2" xfId="10785" xr:uid="{00000000-0005-0000-0000-0000172A0000}"/>
    <cellStyle name="20% - Accent5 6 6 3 2 2" xfId="10786" xr:uid="{00000000-0005-0000-0000-0000182A0000}"/>
    <cellStyle name="20% - Accent5 6 6 3 3" xfId="10787" xr:uid="{00000000-0005-0000-0000-0000192A0000}"/>
    <cellStyle name="20% - Accent5 6 6 4" xfId="10788" xr:uid="{00000000-0005-0000-0000-00001A2A0000}"/>
    <cellStyle name="20% - Accent5 6 6 4 2" xfId="10789" xr:uid="{00000000-0005-0000-0000-00001B2A0000}"/>
    <cellStyle name="20% - Accent5 6 6 5" xfId="10790" xr:uid="{00000000-0005-0000-0000-00001C2A0000}"/>
    <cellStyle name="20% - Accent5 6 6 5 2" xfId="10791" xr:uid="{00000000-0005-0000-0000-00001D2A0000}"/>
    <cellStyle name="20% - Accent5 6 6 6" xfId="10792" xr:uid="{00000000-0005-0000-0000-00001E2A0000}"/>
    <cellStyle name="20% - Accent5 6 7" xfId="10793" xr:uid="{00000000-0005-0000-0000-00001F2A0000}"/>
    <cellStyle name="20% - Accent5 6 7 2" xfId="10794" xr:uid="{00000000-0005-0000-0000-0000202A0000}"/>
    <cellStyle name="20% - Accent5 6 7 2 2" xfId="10795" xr:uid="{00000000-0005-0000-0000-0000212A0000}"/>
    <cellStyle name="20% - Accent5 6 7 2 2 2" xfId="10796" xr:uid="{00000000-0005-0000-0000-0000222A0000}"/>
    <cellStyle name="20% - Accent5 6 7 2 3" xfId="10797" xr:uid="{00000000-0005-0000-0000-0000232A0000}"/>
    <cellStyle name="20% - Accent5 6 7 3" xfId="10798" xr:uid="{00000000-0005-0000-0000-0000242A0000}"/>
    <cellStyle name="20% - Accent5 6 7 3 2" xfId="10799" xr:uid="{00000000-0005-0000-0000-0000252A0000}"/>
    <cellStyle name="20% - Accent5 6 7 4" xfId="10800" xr:uid="{00000000-0005-0000-0000-0000262A0000}"/>
    <cellStyle name="20% - Accent5 6 8" xfId="10801" xr:uid="{00000000-0005-0000-0000-0000272A0000}"/>
    <cellStyle name="20% - Accent5 6 8 2" xfId="10802" xr:uid="{00000000-0005-0000-0000-0000282A0000}"/>
    <cellStyle name="20% - Accent5 6 8 2 2" xfId="10803" xr:uid="{00000000-0005-0000-0000-0000292A0000}"/>
    <cellStyle name="20% - Accent5 6 8 3" xfId="10804" xr:uid="{00000000-0005-0000-0000-00002A2A0000}"/>
    <cellStyle name="20% - Accent5 6 9" xfId="10805" xr:uid="{00000000-0005-0000-0000-00002B2A0000}"/>
    <cellStyle name="20% - Accent5 6 9 2" xfId="10806" xr:uid="{00000000-0005-0000-0000-00002C2A0000}"/>
    <cellStyle name="20% - Accent5 7" xfId="10807" xr:uid="{00000000-0005-0000-0000-00002D2A0000}"/>
    <cellStyle name="20% - Accent5 7 10" xfId="10808" xr:uid="{00000000-0005-0000-0000-00002E2A0000}"/>
    <cellStyle name="20% - Accent5 7 10 2" xfId="10809" xr:uid="{00000000-0005-0000-0000-00002F2A0000}"/>
    <cellStyle name="20% - Accent5 7 11" xfId="10810" xr:uid="{00000000-0005-0000-0000-0000302A0000}"/>
    <cellStyle name="20% - Accent5 7 2" xfId="10811" xr:uid="{00000000-0005-0000-0000-0000312A0000}"/>
    <cellStyle name="20% - Accent5 7 2 2" xfId="10812" xr:uid="{00000000-0005-0000-0000-0000322A0000}"/>
    <cellStyle name="20% - Accent5 7 2 2 2" xfId="10813" xr:uid="{00000000-0005-0000-0000-0000332A0000}"/>
    <cellStyle name="20% - Accent5 7 2 2 2 2" xfId="10814" xr:uid="{00000000-0005-0000-0000-0000342A0000}"/>
    <cellStyle name="20% - Accent5 7 2 2 2 2 2" xfId="10815" xr:uid="{00000000-0005-0000-0000-0000352A0000}"/>
    <cellStyle name="20% - Accent5 7 2 2 2 2 2 2" xfId="10816" xr:uid="{00000000-0005-0000-0000-0000362A0000}"/>
    <cellStyle name="20% - Accent5 7 2 2 2 2 3" xfId="10817" xr:uid="{00000000-0005-0000-0000-0000372A0000}"/>
    <cellStyle name="20% - Accent5 7 2 2 2 3" xfId="10818" xr:uid="{00000000-0005-0000-0000-0000382A0000}"/>
    <cellStyle name="20% - Accent5 7 2 2 2 3 2" xfId="10819" xr:uid="{00000000-0005-0000-0000-0000392A0000}"/>
    <cellStyle name="20% - Accent5 7 2 2 2 4" xfId="10820" xr:uid="{00000000-0005-0000-0000-00003A2A0000}"/>
    <cellStyle name="20% - Accent5 7 2 2 3" xfId="10821" xr:uid="{00000000-0005-0000-0000-00003B2A0000}"/>
    <cellStyle name="20% - Accent5 7 2 2 3 2" xfId="10822" xr:uid="{00000000-0005-0000-0000-00003C2A0000}"/>
    <cellStyle name="20% - Accent5 7 2 2 3 2 2" xfId="10823" xr:uid="{00000000-0005-0000-0000-00003D2A0000}"/>
    <cellStyle name="20% - Accent5 7 2 2 3 3" xfId="10824" xr:uid="{00000000-0005-0000-0000-00003E2A0000}"/>
    <cellStyle name="20% - Accent5 7 2 2 4" xfId="10825" xr:uid="{00000000-0005-0000-0000-00003F2A0000}"/>
    <cellStyle name="20% - Accent5 7 2 2 4 2" xfId="10826" xr:uid="{00000000-0005-0000-0000-0000402A0000}"/>
    <cellStyle name="20% - Accent5 7 2 2 5" xfId="10827" xr:uid="{00000000-0005-0000-0000-0000412A0000}"/>
    <cellStyle name="20% - Accent5 7 2 2 5 2" xfId="10828" xr:uid="{00000000-0005-0000-0000-0000422A0000}"/>
    <cellStyle name="20% - Accent5 7 2 2 6" xfId="10829" xr:uid="{00000000-0005-0000-0000-0000432A0000}"/>
    <cellStyle name="20% - Accent5 7 2 3" xfId="10830" xr:uid="{00000000-0005-0000-0000-0000442A0000}"/>
    <cellStyle name="20% - Accent5 7 2 3 2" xfId="10831" xr:uid="{00000000-0005-0000-0000-0000452A0000}"/>
    <cellStyle name="20% - Accent5 7 2 3 2 2" xfId="10832" xr:uid="{00000000-0005-0000-0000-0000462A0000}"/>
    <cellStyle name="20% - Accent5 7 2 3 2 2 2" xfId="10833" xr:uid="{00000000-0005-0000-0000-0000472A0000}"/>
    <cellStyle name="20% - Accent5 7 2 3 2 2 2 2" xfId="10834" xr:uid="{00000000-0005-0000-0000-0000482A0000}"/>
    <cellStyle name="20% - Accent5 7 2 3 2 2 3" xfId="10835" xr:uid="{00000000-0005-0000-0000-0000492A0000}"/>
    <cellStyle name="20% - Accent5 7 2 3 2 3" xfId="10836" xr:uid="{00000000-0005-0000-0000-00004A2A0000}"/>
    <cellStyle name="20% - Accent5 7 2 3 2 3 2" xfId="10837" xr:uid="{00000000-0005-0000-0000-00004B2A0000}"/>
    <cellStyle name="20% - Accent5 7 2 3 2 4" xfId="10838" xr:uid="{00000000-0005-0000-0000-00004C2A0000}"/>
    <cellStyle name="20% - Accent5 7 2 3 3" xfId="10839" xr:uid="{00000000-0005-0000-0000-00004D2A0000}"/>
    <cellStyle name="20% - Accent5 7 2 3 3 2" xfId="10840" xr:uid="{00000000-0005-0000-0000-00004E2A0000}"/>
    <cellStyle name="20% - Accent5 7 2 3 3 2 2" xfId="10841" xr:uid="{00000000-0005-0000-0000-00004F2A0000}"/>
    <cellStyle name="20% - Accent5 7 2 3 3 3" xfId="10842" xr:uid="{00000000-0005-0000-0000-0000502A0000}"/>
    <cellStyle name="20% - Accent5 7 2 3 4" xfId="10843" xr:uid="{00000000-0005-0000-0000-0000512A0000}"/>
    <cellStyle name="20% - Accent5 7 2 3 4 2" xfId="10844" xr:uid="{00000000-0005-0000-0000-0000522A0000}"/>
    <cellStyle name="20% - Accent5 7 2 3 5" xfId="10845" xr:uid="{00000000-0005-0000-0000-0000532A0000}"/>
    <cellStyle name="20% - Accent5 7 2 3 5 2" xfId="10846" xr:uid="{00000000-0005-0000-0000-0000542A0000}"/>
    <cellStyle name="20% - Accent5 7 2 3 6" xfId="10847" xr:uid="{00000000-0005-0000-0000-0000552A0000}"/>
    <cellStyle name="20% - Accent5 7 2 4" xfId="10848" xr:uid="{00000000-0005-0000-0000-0000562A0000}"/>
    <cellStyle name="20% - Accent5 7 2 4 2" xfId="10849" xr:uid="{00000000-0005-0000-0000-0000572A0000}"/>
    <cellStyle name="20% - Accent5 7 2 4 2 2" xfId="10850" xr:uid="{00000000-0005-0000-0000-0000582A0000}"/>
    <cellStyle name="20% - Accent5 7 2 4 2 2 2" xfId="10851" xr:uid="{00000000-0005-0000-0000-0000592A0000}"/>
    <cellStyle name="20% - Accent5 7 2 4 2 3" xfId="10852" xr:uid="{00000000-0005-0000-0000-00005A2A0000}"/>
    <cellStyle name="20% - Accent5 7 2 4 3" xfId="10853" xr:uid="{00000000-0005-0000-0000-00005B2A0000}"/>
    <cellStyle name="20% - Accent5 7 2 4 3 2" xfId="10854" xr:uid="{00000000-0005-0000-0000-00005C2A0000}"/>
    <cellStyle name="20% - Accent5 7 2 4 4" xfId="10855" xr:uid="{00000000-0005-0000-0000-00005D2A0000}"/>
    <cellStyle name="20% - Accent5 7 2 5" xfId="10856" xr:uid="{00000000-0005-0000-0000-00005E2A0000}"/>
    <cellStyle name="20% - Accent5 7 2 5 2" xfId="10857" xr:uid="{00000000-0005-0000-0000-00005F2A0000}"/>
    <cellStyle name="20% - Accent5 7 2 5 2 2" xfId="10858" xr:uid="{00000000-0005-0000-0000-0000602A0000}"/>
    <cellStyle name="20% - Accent5 7 2 5 3" xfId="10859" xr:uid="{00000000-0005-0000-0000-0000612A0000}"/>
    <cellStyle name="20% - Accent5 7 2 6" xfId="10860" xr:uid="{00000000-0005-0000-0000-0000622A0000}"/>
    <cellStyle name="20% - Accent5 7 2 6 2" xfId="10861" xr:uid="{00000000-0005-0000-0000-0000632A0000}"/>
    <cellStyle name="20% - Accent5 7 2 7" xfId="10862" xr:uid="{00000000-0005-0000-0000-0000642A0000}"/>
    <cellStyle name="20% - Accent5 7 2 7 2" xfId="10863" xr:uid="{00000000-0005-0000-0000-0000652A0000}"/>
    <cellStyle name="20% - Accent5 7 2 8" xfId="10864" xr:uid="{00000000-0005-0000-0000-0000662A0000}"/>
    <cellStyle name="20% - Accent5 7 3" xfId="10865" xr:uid="{00000000-0005-0000-0000-0000672A0000}"/>
    <cellStyle name="20% - Accent5 7 3 2" xfId="10866" xr:uid="{00000000-0005-0000-0000-0000682A0000}"/>
    <cellStyle name="20% - Accent5 7 3 2 2" xfId="10867" xr:uid="{00000000-0005-0000-0000-0000692A0000}"/>
    <cellStyle name="20% - Accent5 7 3 2 2 2" xfId="10868" xr:uid="{00000000-0005-0000-0000-00006A2A0000}"/>
    <cellStyle name="20% - Accent5 7 3 2 2 2 2" xfId="10869" xr:uid="{00000000-0005-0000-0000-00006B2A0000}"/>
    <cellStyle name="20% - Accent5 7 3 2 2 2 2 2" xfId="10870" xr:uid="{00000000-0005-0000-0000-00006C2A0000}"/>
    <cellStyle name="20% - Accent5 7 3 2 2 2 3" xfId="10871" xr:uid="{00000000-0005-0000-0000-00006D2A0000}"/>
    <cellStyle name="20% - Accent5 7 3 2 2 3" xfId="10872" xr:uid="{00000000-0005-0000-0000-00006E2A0000}"/>
    <cellStyle name="20% - Accent5 7 3 2 2 3 2" xfId="10873" xr:uid="{00000000-0005-0000-0000-00006F2A0000}"/>
    <cellStyle name="20% - Accent5 7 3 2 2 4" xfId="10874" xr:uid="{00000000-0005-0000-0000-0000702A0000}"/>
    <cellStyle name="20% - Accent5 7 3 2 3" xfId="10875" xr:uid="{00000000-0005-0000-0000-0000712A0000}"/>
    <cellStyle name="20% - Accent5 7 3 2 3 2" xfId="10876" xr:uid="{00000000-0005-0000-0000-0000722A0000}"/>
    <cellStyle name="20% - Accent5 7 3 2 3 2 2" xfId="10877" xr:uid="{00000000-0005-0000-0000-0000732A0000}"/>
    <cellStyle name="20% - Accent5 7 3 2 3 3" xfId="10878" xr:uid="{00000000-0005-0000-0000-0000742A0000}"/>
    <cellStyle name="20% - Accent5 7 3 2 4" xfId="10879" xr:uid="{00000000-0005-0000-0000-0000752A0000}"/>
    <cellStyle name="20% - Accent5 7 3 2 4 2" xfId="10880" xr:uid="{00000000-0005-0000-0000-0000762A0000}"/>
    <cellStyle name="20% - Accent5 7 3 2 5" xfId="10881" xr:uid="{00000000-0005-0000-0000-0000772A0000}"/>
    <cellStyle name="20% - Accent5 7 3 2 5 2" xfId="10882" xr:uid="{00000000-0005-0000-0000-0000782A0000}"/>
    <cellStyle name="20% - Accent5 7 3 2 6" xfId="10883" xr:uid="{00000000-0005-0000-0000-0000792A0000}"/>
    <cellStyle name="20% - Accent5 7 3 3" xfId="10884" xr:uid="{00000000-0005-0000-0000-00007A2A0000}"/>
    <cellStyle name="20% - Accent5 7 3 3 2" xfId="10885" xr:uid="{00000000-0005-0000-0000-00007B2A0000}"/>
    <cellStyle name="20% - Accent5 7 3 3 2 2" xfId="10886" xr:uid="{00000000-0005-0000-0000-00007C2A0000}"/>
    <cellStyle name="20% - Accent5 7 3 3 2 2 2" xfId="10887" xr:uid="{00000000-0005-0000-0000-00007D2A0000}"/>
    <cellStyle name="20% - Accent5 7 3 3 2 2 2 2" xfId="10888" xr:uid="{00000000-0005-0000-0000-00007E2A0000}"/>
    <cellStyle name="20% - Accent5 7 3 3 2 2 3" xfId="10889" xr:uid="{00000000-0005-0000-0000-00007F2A0000}"/>
    <cellStyle name="20% - Accent5 7 3 3 2 3" xfId="10890" xr:uid="{00000000-0005-0000-0000-0000802A0000}"/>
    <cellStyle name="20% - Accent5 7 3 3 2 3 2" xfId="10891" xr:uid="{00000000-0005-0000-0000-0000812A0000}"/>
    <cellStyle name="20% - Accent5 7 3 3 2 4" xfId="10892" xr:uid="{00000000-0005-0000-0000-0000822A0000}"/>
    <cellStyle name="20% - Accent5 7 3 3 3" xfId="10893" xr:uid="{00000000-0005-0000-0000-0000832A0000}"/>
    <cellStyle name="20% - Accent5 7 3 3 3 2" xfId="10894" xr:uid="{00000000-0005-0000-0000-0000842A0000}"/>
    <cellStyle name="20% - Accent5 7 3 3 3 2 2" xfId="10895" xr:uid="{00000000-0005-0000-0000-0000852A0000}"/>
    <cellStyle name="20% - Accent5 7 3 3 3 3" xfId="10896" xr:uid="{00000000-0005-0000-0000-0000862A0000}"/>
    <cellStyle name="20% - Accent5 7 3 3 4" xfId="10897" xr:uid="{00000000-0005-0000-0000-0000872A0000}"/>
    <cellStyle name="20% - Accent5 7 3 3 4 2" xfId="10898" xr:uid="{00000000-0005-0000-0000-0000882A0000}"/>
    <cellStyle name="20% - Accent5 7 3 3 5" xfId="10899" xr:uid="{00000000-0005-0000-0000-0000892A0000}"/>
    <cellStyle name="20% - Accent5 7 3 3 5 2" xfId="10900" xr:uid="{00000000-0005-0000-0000-00008A2A0000}"/>
    <cellStyle name="20% - Accent5 7 3 3 6" xfId="10901" xr:uid="{00000000-0005-0000-0000-00008B2A0000}"/>
    <cellStyle name="20% - Accent5 7 3 4" xfId="10902" xr:uid="{00000000-0005-0000-0000-00008C2A0000}"/>
    <cellStyle name="20% - Accent5 7 3 4 2" xfId="10903" xr:uid="{00000000-0005-0000-0000-00008D2A0000}"/>
    <cellStyle name="20% - Accent5 7 3 4 2 2" xfId="10904" xr:uid="{00000000-0005-0000-0000-00008E2A0000}"/>
    <cellStyle name="20% - Accent5 7 3 4 2 2 2" xfId="10905" xr:uid="{00000000-0005-0000-0000-00008F2A0000}"/>
    <cellStyle name="20% - Accent5 7 3 4 2 3" xfId="10906" xr:uid="{00000000-0005-0000-0000-0000902A0000}"/>
    <cellStyle name="20% - Accent5 7 3 4 3" xfId="10907" xr:uid="{00000000-0005-0000-0000-0000912A0000}"/>
    <cellStyle name="20% - Accent5 7 3 4 3 2" xfId="10908" xr:uid="{00000000-0005-0000-0000-0000922A0000}"/>
    <cellStyle name="20% - Accent5 7 3 4 4" xfId="10909" xr:uid="{00000000-0005-0000-0000-0000932A0000}"/>
    <cellStyle name="20% - Accent5 7 3 5" xfId="10910" xr:uid="{00000000-0005-0000-0000-0000942A0000}"/>
    <cellStyle name="20% - Accent5 7 3 5 2" xfId="10911" xr:uid="{00000000-0005-0000-0000-0000952A0000}"/>
    <cellStyle name="20% - Accent5 7 3 5 2 2" xfId="10912" xr:uid="{00000000-0005-0000-0000-0000962A0000}"/>
    <cellStyle name="20% - Accent5 7 3 5 3" xfId="10913" xr:uid="{00000000-0005-0000-0000-0000972A0000}"/>
    <cellStyle name="20% - Accent5 7 3 6" xfId="10914" xr:uid="{00000000-0005-0000-0000-0000982A0000}"/>
    <cellStyle name="20% - Accent5 7 3 6 2" xfId="10915" xr:uid="{00000000-0005-0000-0000-0000992A0000}"/>
    <cellStyle name="20% - Accent5 7 3 7" xfId="10916" xr:uid="{00000000-0005-0000-0000-00009A2A0000}"/>
    <cellStyle name="20% - Accent5 7 3 7 2" xfId="10917" xr:uid="{00000000-0005-0000-0000-00009B2A0000}"/>
    <cellStyle name="20% - Accent5 7 3 8" xfId="10918" xr:uid="{00000000-0005-0000-0000-00009C2A0000}"/>
    <cellStyle name="20% - Accent5 7 4" xfId="10919" xr:uid="{00000000-0005-0000-0000-00009D2A0000}"/>
    <cellStyle name="20% - Accent5 7 4 2" xfId="10920" xr:uid="{00000000-0005-0000-0000-00009E2A0000}"/>
    <cellStyle name="20% - Accent5 7 4 2 2" xfId="10921" xr:uid="{00000000-0005-0000-0000-00009F2A0000}"/>
    <cellStyle name="20% - Accent5 7 4 2 2 2" xfId="10922" xr:uid="{00000000-0005-0000-0000-0000A02A0000}"/>
    <cellStyle name="20% - Accent5 7 4 2 2 2 2" xfId="10923" xr:uid="{00000000-0005-0000-0000-0000A12A0000}"/>
    <cellStyle name="20% - Accent5 7 4 2 2 3" xfId="10924" xr:uid="{00000000-0005-0000-0000-0000A22A0000}"/>
    <cellStyle name="20% - Accent5 7 4 2 3" xfId="10925" xr:uid="{00000000-0005-0000-0000-0000A32A0000}"/>
    <cellStyle name="20% - Accent5 7 4 2 3 2" xfId="10926" xr:uid="{00000000-0005-0000-0000-0000A42A0000}"/>
    <cellStyle name="20% - Accent5 7 4 2 4" xfId="10927" xr:uid="{00000000-0005-0000-0000-0000A52A0000}"/>
    <cellStyle name="20% - Accent5 7 4 3" xfId="10928" xr:uid="{00000000-0005-0000-0000-0000A62A0000}"/>
    <cellStyle name="20% - Accent5 7 4 3 2" xfId="10929" xr:uid="{00000000-0005-0000-0000-0000A72A0000}"/>
    <cellStyle name="20% - Accent5 7 4 3 2 2" xfId="10930" xr:uid="{00000000-0005-0000-0000-0000A82A0000}"/>
    <cellStyle name="20% - Accent5 7 4 3 3" xfId="10931" xr:uid="{00000000-0005-0000-0000-0000A92A0000}"/>
    <cellStyle name="20% - Accent5 7 4 4" xfId="10932" xr:uid="{00000000-0005-0000-0000-0000AA2A0000}"/>
    <cellStyle name="20% - Accent5 7 4 4 2" xfId="10933" xr:uid="{00000000-0005-0000-0000-0000AB2A0000}"/>
    <cellStyle name="20% - Accent5 7 4 5" xfId="10934" xr:uid="{00000000-0005-0000-0000-0000AC2A0000}"/>
    <cellStyle name="20% - Accent5 7 4 5 2" xfId="10935" xr:uid="{00000000-0005-0000-0000-0000AD2A0000}"/>
    <cellStyle name="20% - Accent5 7 4 6" xfId="10936" xr:uid="{00000000-0005-0000-0000-0000AE2A0000}"/>
    <cellStyle name="20% - Accent5 7 5" xfId="10937" xr:uid="{00000000-0005-0000-0000-0000AF2A0000}"/>
    <cellStyle name="20% - Accent5 7 5 2" xfId="10938" xr:uid="{00000000-0005-0000-0000-0000B02A0000}"/>
    <cellStyle name="20% - Accent5 7 5 2 2" xfId="10939" xr:uid="{00000000-0005-0000-0000-0000B12A0000}"/>
    <cellStyle name="20% - Accent5 7 5 2 2 2" xfId="10940" xr:uid="{00000000-0005-0000-0000-0000B22A0000}"/>
    <cellStyle name="20% - Accent5 7 5 2 2 2 2" xfId="10941" xr:uid="{00000000-0005-0000-0000-0000B32A0000}"/>
    <cellStyle name="20% - Accent5 7 5 2 2 3" xfId="10942" xr:uid="{00000000-0005-0000-0000-0000B42A0000}"/>
    <cellStyle name="20% - Accent5 7 5 2 3" xfId="10943" xr:uid="{00000000-0005-0000-0000-0000B52A0000}"/>
    <cellStyle name="20% - Accent5 7 5 2 3 2" xfId="10944" xr:uid="{00000000-0005-0000-0000-0000B62A0000}"/>
    <cellStyle name="20% - Accent5 7 5 2 4" xfId="10945" xr:uid="{00000000-0005-0000-0000-0000B72A0000}"/>
    <cellStyle name="20% - Accent5 7 5 3" xfId="10946" xr:uid="{00000000-0005-0000-0000-0000B82A0000}"/>
    <cellStyle name="20% - Accent5 7 5 3 2" xfId="10947" xr:uid="{00000000-0005-0000-0000-0000B92A0000}"/>
    <cellStyle name="20% - Accent5 7 5 3 2 2" xfId="10948" xr:uid="{00000000-0005-0000-0000-0000BA2A0000}"/>
    <cellStyle name="20% - Accent5 7 5 3 3" xfId="10949" xr:uid="{00000000-0005-0000-0000-0000BB2A0000}"/>
    <cellStyle name="20% - Accent5 7 5 4" xfId="10950" xr:uid="{00000000-0005-0000-0000-0000BC2A0000}"/>
    <cellStyle name="20% - Accent5 7 5 4 2" xfId="10951" xr:uid="{00000000-0005-0000-0000-0000BD2A0000}"/>
    <cellStyle name="20% - Accent5 7 5 5" xfId="10952" xr:uid="{00000000-0005-0000-0000-0000BE2A0000}"/>
    <cellStyle name="20% - Accent5 7 5 5 2" xfId="10953" xr:uid="{00000000-0005-0000-0000-0000BF2A0000}"/>
    <cellStyle name="20% - Accent5 7 5 6" xfId="10954" xr:uid="{00000000-0005-0000-0000-0000C02A0000}"/>
    <cellStyle name="20% - Accent5 7 6" xfId="10955" xr:uid="{00000000-0005-0000-0000-0000C12A0000}"/>
    <cellStyle name="20% - Accent5 7 6 2" xfId="10956" xr:uid="{00000000-0005-0000-0000-0000C22A0000}"/>
    <cellStyle name="20% - Accent5 7 6 2 2" xfId="10957" xr:uid="{00000000-0005-0000-0000-0000C32A0000}"/>
    <cellStyle name="20% - Accent5 7 6 2 2 2" xfId="10958" xr:uid="{00000000-0005-0000-0000-0000C42A0000}"/>
    <cellStyle name="20% - Accent5 7 6 2 2 2 2" xfId="10959" xr:uid="{00000000-0005-0000-0000-0000C52A0000}"/>
    <cellStyle name="20% - Accent5 7 6 2 2 3" xfId="10960" xr:uid="{00000000-0005-0000-0000-0000C62A0000}"/>
    <cellStyle name="20% - Accent5 7 6 2 3" xfId="10961" xr:uid="{00000000-0005-0000-0000-0000C72A0000}"/>
    <cellStyle name="20% - Accent5 7 6 2 3 2" xfId="10962" xr:uid="{00000000-0005-0000-0000-0000C82A0000}"/>
    <cellStyle name="20% - Accent5 7 6 2 4" xfId="10963" xr:uid="{00000000-0005-0000-0000-0000C92A0000}"/>
    <cellStyle name="20% - Accent5 7 6 3" xfId="10964" xr:uid="{00000000-0005-0000-0000-0000CA2A0000}"/>
    <cellStyle name="20% - Accent5 7 6 3 2" xfId="10965" xr:uid="{00000000-0005-0000-0000-0000CB2A0000}"/>
    <cellStyle name="20% - Accent5 7 6 3 2 2" xfId="10966" xr:uid="{00000000-0005-0000-0000-0000CC2A0000}"/>
    <cellStyle name="20% - Accent5 7 6 3 3" xfId="10967" xr:uid="{00000000-0005-0000-0000-0000CD2A0000}"/>
    <cellStyle name="20% - Accent5 7 6 4" xfId="10968" xr:uid="{00000000-0005-0000-0000-0000CE2A0000}"/>
    <cellStyle name="20% - Accent5 7 6 4 2" xfId="10969" xr:uid="{00000000-0005-0000-0000-0000CF2A0000}"/>
    <cellStyle name="20% - Accent5 7 6 5" xfId="10970" xr:uid="{00000000-0005-0000-0000-0000D02A0000}"/>
    <cellStyle name="20% - Accent5 7 6 5 2" xfId="10971" xr:uid="{00000000-0005-0000-0000-0000D12A0000}"/>
    <cellStyle name="20% - Accent5 7 6 6" xfId="10972" xr:uid="{00000000-0005-0000-0000-0000D22A0000}"/>
    <cellStyle name="20% - Accent5 7 7" xfId="10973" xr:uid="{00000000-0005-0000-0000-0000D32A0000}"/>
    <cellStyle name="20% - Accent5 7 7 2" xfId="10974" xr:uid="{00000000-0005-0000-0000-0000D42A0000}"/>
    <cellStyle name="20% - Accent5 7 7 2 2" xfId="10975" xr:uid="{00000000-0005-0000-0000-0000D52A0000}"/>
    <cellStyle name="20% - Accent5 7 7 2 2 2" xfId="10976" xr:uid="{00000000-0005-0000-0000-0000D62A0000}"/>
    <cellStyle name="20% - Accent5 7 7 2 3" xfId="10977" xr:uid="{00000000-0005-0000-0000-0000D72A0000}"/>
    <cellStyle name="20% - Accent5 7 7 3" xfId="10978" xr:uid="{00000000-0005-0000-0000-0000D82A0000}"/>
    <cellStyle name="20% - Accent5 7 7 3 2" xfId="10979" xr:uid="{00000000-0005-0000-0000-0000D92A0000}"/>
    <cellStyle name="20% - Accent5 7 7 4" xfId="10980" xr:uid="{00000000-0005-0000-0000-0000DA2A0000}"/>
    <cellStyle name="20% - Accent5 7 8" xfId="10981" xr:uid="{00000000-0005-0000-0000-0000DB2A0000}"/>
    <cellStyle name="20% - Accent5 7 8 2" xfId="10982" xr:uid="{00000000-0005-0000-0000-0000DC2A0000}"/>
    <cellStyle name="20% - Accent5 7 8 2 2" xfId="10983" xr:uid="{00000000-0005-0000-0000-0000DD2A0000}"/>
    <cellStyle name="20% - Accent5 7 8 3" xfId="10984" xr:uid="{00000000-0005-0000-0000-0000DE2A0000}"/>
    <cellStyle name="20% - Accent5 7 9" xfId="10985" xr:uid="{00000000-0005-0000-0000-0000DF2A0000}"/>
    <cellStyle name="20% - Accent5 7 9 2" xfId="10986" xr:uid="{00000000-0005-0000-0000-0000E02A0000}"/>
    <cellStyle name="20% - Accent5 8" xfId="10987" xr:uid="{00000000-0005-0000-0000-0000E12A0000}"/>
    <cellStyle name="20% - Accent5 8 2" xfId="10988" xr:uid="{00000000-0005-0000-0000-0000E22A0000}"/>
    <cellStyle name="20% - Accent5 8 2 2" xfId="10989" xr:uid="{00000000-0005-0000-0000-0000E32A0000}"/>
    <cellStyle name="20% - Accent5 8 2 2 2" xfId="10990" xr:uid="{00000000-0005-0000-0000-0000E42A0000}"/>
    <cellStyle name="20% - Accent5 8 2 2 2 2" xfId="10991" xr:uid="{00000000-0005-0000-0000-0000E52A0000}"/>
    <cellStyle name="20% - Accent5 8 2 2 2 2 2" xfId="10992" xr:uid="{00000000-0005-0000-0000-0000E62A0000}"/>
    <cellStyle name="20% - Accent5 8 2 2 2 3" xfId="10993" xr:uid="{00000000-0005-0000-0000-0000E72A0000}"/>
    <cellStyle name="20% - Accent5 8 2 2 3" xfId="10994" xr:uid="{00000000-0005-0000-0000-0000E82A0000}"/>
    <cellStyle name="20% - Accent5 8 2 2 3 2" xfId="10995" xr:uid="{00000000-0005-0000-0000-0000E92A0000}"/>
    <cellStyle name="20% - Accent5 8 2 2 4" xfId="10996" xr:uid="{00000000-0005-0000-0000-0000EA2A0000}"/>
    <cellStyle name="20% - Accent5 8 2 3" xfId="10997" xr:uid="{00000000-0005-0000-0000-0000EB2A0000}"/>
    <cellStyle name="20% - Accent5 8 2 3 2" xfId="10998" xr:uid="{00000000-0005-0000-0000-0000EC2A0000}"/>
    <cellStyle name="20% - Accent5 8 2 3 2 2" xfId="10999" xr:uid="{00000000-0005-0000-0000-0000ED2A0000}"/>
    <cellStyle name="20% - Accent5 8 2 3 3" xfId="11000" xr:uid="{00000000-0005-0000-0000-0000EE2A0000}"/>
    <cellStyle name="20% - Accent5 8 2 4" xfId="11001" xr:uid="{00000000-0005-0000-0000-0000EF2A0000}"/>
    <cellStyle name="20% - Accent5 8 2 4 2" xfId="11002" xr:uid="{00000000-0005-0000-0000-0000F02A0000}"/>
    <cellStyle name="20% - Accent5 8 2 5" xfId="11003" xr:uid="{00000000-0005-0000-0000-0000F12A0000}"/>
    <cellStyle name="20% - Accent5 8 2 5 2" xfId="11004" xr:uid="{00000000-0005-0000-0000-0000F22A0000}"/>
    <cellStyle name="20% - Accent5 8 2 6" xfId="11005" xr:uid="{00000000-0005-0000-0000-0000F32A0000}"/>
    <cellStyle name="20% - Accent5 8 3" xfId="11006" xr:uid="{00000000-0005-0000-0000-0000F42A0000}"/>
    <cellStyle name="20% - Accent5 8 3 2" xfId="11007" xr:uid="{00000000-0005-0000-0000-0000F52A0000}"/>
    <cellStyle name="20% - Accent5 8 3 2 2" xfId="11008" xr:uid="{00000000-0005-0000-0000-0000F62A0000}"/>
    <cellStyle name="20% - Accent5 8 3 2 2 2" xfId="11009" xr:uid="{00000000-0005-0000-0000-0000F72A0000}"/>
    <cellStyle name="20% - Accent5 8 3 2 2 2 2" xfId="11010" xr:uid="{00000000-0005-0000-0000-0000F82A0000}"/>
    <cellStyle name="20% - Accent5 8 3 2 2 3" xfId="11011" xr:uid="{00000000-0005-0000-0000-0000F92A0000}"/>
    <cellStyle name="20% - Accent5 8 3 2 3" xfId="11012" xr:uid="{00000000-0005-0000-0000-0000FA2A0000}"/>
    <cellStyle name="20% - Accent5 8 3 2 3 2" xfId="11013" xr:uid="{00000000-0005-0000-0000-0000FB2A0000}"/>
    <cellStyle name="20% - Accent5 8 3 2 4" xfId="11014" xr:uid="{00000000-0005-0000-0000-0000FC2A0000}"/>
    <cellStyle name="20% - Accent5 8 3 3" xfId="11015" xr:uid="{00000000-0005-0000-0000-0000FD2A0000}"/>
    <cellStyle name="20% - Accent5 8 3 3 2" xfId="11016" xr:uid="{00000000-0005-0000-0000-0000FE2A0000}"/>
    <cellStyle name="20% - Accent5 8 3 3 2 2" xfId="11017" xr:uid="{00000000-0005-0000-0000-0000FF2A0000}"/>
    <cellStyle name="20% - Accent5 8 3 3 3" xfId="11018" xr:uid="{00000000-0005-0000-0000-0000002B0000}"/>
    <cellStyle name="20% - Accent5 8 3 4" xfId="11019" xr:uid="{00000000-0005-0000-0000-0000012B0000}"/>
    <cellStyle name="20% - Accent5 8 3 4 2" xfId="11020" xr:uid="{00000000-0005-0000-0000-0000022B0000}"/>
    <cellStyle name="20% - Accent5 8 3 5" xfId="11021" xr:uid="{00000000-0005-0000-0000-0000032B0000}"/>
    <cellStyle name="20% - Accent5 8 3 5 2" xfId="11022" xr:uid="{00000000-0005-0000-0000-0000042B0000}"/>
    <cellStyle name="20% - Accent5 8 3 6" xfId="11023" xr:uid="{00000000-0005-0000-0000-0000052B0000}"/>
    <cellStyle name="20% - Accent5 8 4" xfId="11024" xr:uid="{00000000-0005-0000-0000-0000062B0000}"/>
    <cellStyle name="20% - Accent5 8 4 2" xfId="11025" xr:uid="{00000000-0005-0000-0000-0000072B0000}"/>
    <cellStyle name="20% - Accent5 8 4 2 2" xfId="11026" xr:uid="{00000000-0005-0000-0000-0000082B0000}"/>
    <cellStyle name="20% - Accent5 8 4 2 2 2" xfId="11027" xr:uid="{00000000-0005-0000-0000-0000092B0000}"/>
    <cellStyle name="20% - Accent5 8 4 2 3" xfId="11028" xr:uid="{00000000-0005-0000-0000-00000A2B0000}"/>
    <cellStyle name="20% - Accent5 8 4 3" xfId="11029" xr:uid="{00000000-0005-0000-0000-00000B2B0000}"/>
    <cellStyle name="20% - Accent5 8 4 3 2" xfId="11030" xr:uid="{00000000-0005-0000-0000-00000C2B0000}"/>
    <cellStyle name="20% - Accent5 8 4 4" xfId="11031" xr:uid="{00000000-0005-0000-0000-00000D2B0000}"/>
    <cellStyle name="20% - Accent5 8 5" xfId="11032" xr:uid="{00000000-0005-0000-0000-00000E2B0000}"/>
    <cellStyle name="20% - Accent5 8 5 2" xfId="11033" xr:uid="{00000000-0005-0000-0000-00000F2B0000}"/>
    <cellStyle name="20% - Accent5 8 5 2 2" xfId="11034" xr:uid="{00000000-0005-0000-0000-0000102B0000}"/>
    <cellStyle name="20% - Accent5 8 5 3" xfId="11035" xr:uid="{00000000-0005-0000-0000-0000112B0000}"/>
    <cellStyle name="20% - Accent5 8 6" xfId="11036" xr:uid="{00000000-0005-0000-0000-0000122B0000}"/>
    <cellStyle name="20% - Accent5 8 6 2" xfId="11037" xr:uid="{00000000-0005-0000-0000-0000132B0000}"/>
    <cellStyle name="20% - Accent5 8 7" xfId="11038" xr:uid="{00000000-0005-0000-0000-0000142B0000}"/>
    <cellStyle name="20% - Accent5 8 7 2" xfId="11039" xr:uid="{00000000-0005-0000-0000-0000152B0000}"/>
    <cellStyle name="20% - Accent5 8 8" xfId="11040" xr:uid="{00000000-0005-0000-0000-0000162B0000}"/>
    <cellStyle name="20% - Accent5 9" xfId="11041" xr:uid="{00000000-0005-0000-0000-0000172B0000}"/>
    <cellStyle name="20% - Accent5 9 2" xfId="11042" xr:uid="{00000000-0005-0000-0000-0000182B0000}"/>
    <cellStyle name="20% - Accent5 9 2 2" xfId="11043" xr:uid="{00000000-0005-0000-0000-0000192B0000}"/>
    <cellStyle name="20% - Accent5 9 2 2 2" xfId="11044" xr:uid="{00000000-0005-0000-0000-00001A2B0000}"/>
    <cellStyle name="20% - Accent5 9 2 2 2 2" xfId="11045" xr:uid="{00000000-0005-0000-0000-00001B2B0000}"/>
    <cellStyle name="20% - Accent5 9 2 2 2 2 2" xfId="11046" xr:uid="{00000000-0005-0000-0000-00001C2B0000}"/>
    <cellStyle name="20% - Accent5 9 2 2 2 3" xfId="11047" xr:uid="{00000000-0005-0000-0000-00001D2B0000}"/>
    <cellStyle name="20% - Accent5 9 2 2 3" xfId="11048" xr:uid="{00000000-0005-0000-0000-00001E2B0000}"/>
    <cellStyle name="20% - Accent5 9 2 2 3 2" xfId="11049" xr:uid="{00000000-0005-0000-0000-00001F2B0000}"/>
    <cellStyle name="20% - Accent5 9 2 2 4" xfId="11050" xr:uid="{00000000-0005-0000-0000-0000202B0000}"/>
    <cellStyle name="20% - Accent5 9 2 3" xfId="11051" xr:uid="{00000000-0005-0000-0000-0000212B0000}"/>
    <cellStyle name="20% - Accent5 9 2 3 2" xfId="11052" xr:uid="{00000000-0005-0000-0000-0000222B0000}"/>
    <cellStyle name="20% - Accent5 9 2 3 2 2" xfId="11053" xr:uid="{00000000-0005-0000-0000-0000232B0000}"/>
    <cellStyle name="20% - Accent5 9 2 3 3" xfId="11054" xr:uid="{00000000-0005-0000-0000-0000242B0000}"/>
    <cellStyle name="20% - Accent5 9 2 4" xfId="11055" xr:uid="{00000000-0005-0000-0000-0000252B0000}"/>
    <cellStyle name="20% - Accent5 9 2 4 2" xfId="11056" xr:uid="{00000000-0005-0000-0000-0000262B0000}"/>
    <cellStyle name="20% - Accent5 9 2 5" xfId="11057" xr:uid="{00000000-0005-0000-0000-0000272B0000}"/>
    <cellStyle name="20% - Accent5 9 2 5 2" xfId="11058" xr:uid="{00000000-0005-0000-0000-0000282B0000}"/>
    <cellStyle name="20% - Accent5 9 2 6" xfId="11059" xr:uid="{00000000-0005-0000-0000-0000292B0000}"/>
    <cellStyle name="20% - Accent5 9 3" xfId="11060" xr:uid="{00000000-0005-0000-0000-00002A2B0000}"/>
    <cellStyle name="20% - Accent5 9 3 2" xfId="11061" xr:uid="{00000000-0005-0000-0000-00002B2B0000}"/>
    <cellStyle name="20% - Accent5 9 3 2 2" xfId="11062" xr:uid="{00000000-0005-0000-0000-00002C2B0000}"/>
    <cellStyle name="20% - Accent5 9 3 2 2 2" xfId="11063" xr:uid="{00000000-0005-0000-0000-00002D2B0000}"/>
    <cellStyle name="20% - Accent5 9 3 2 2 2 2" xfId="11064" xr:uid="{00000000-0005-0000-0000-00002E2B0000}"/>
    <cellStyle name="20% - Accent5 9 3 2 2 3" xfId="11065" xr:uid="{00000000-0005-0000-0000-00002F2B0000}"/>
    <cellStyle name="20% - Accent5 9 3 2 3" xfId="11066" xr:uid="{00000000-0005-0000-0000-0000302B0000}"/>
    <cellStyle name="20% - Accent5 9 3 2 3 2" xfId="11067" xr:uid="{00000000-0005-0000-0000-0000312B0000}"/>
    <cellStyle name="20% - Accent5 9 3 2 4" xfId="11068" xr:uid="{00000000-0005-0000-0000-0000322B0000}"/>
    <cellStyle name="20% - Accent5 9 3 3" xfId="11069" xr:uid="{00000000-0005-0000-0000-0000332B0000}"/>
    <cellStyle name="20% - Accent5 9 3 3 2" xfId="11070" xr:uid="{00000000-0005-0000-0000-0000342B0000}"/>
    <cellStyle name="20% - Accent5 9 3 3 2 2" xfId="11071" xr:uid="{00000000-0005-0000-0000-0000352B0000}"/>
    <cellStyle name="20% - Accent5 9 3 3 3" xfId="11072" xr:uid="{00000000-0005-0000-0000-0000362B0000}"/>
    <cellStyle name="20% - Accent5 9 3 4" xfId="11073" xr:uid="{00000000-0005-0000-0000-0000372B0000}"/>
    <cellStyle name="20% - Accent5 9 3 4 2" xfId="11074" xr:uid="{00000000-0005-0000-0000-0000382B0000}"/>
    <cellStyle name="20% - Accent5 9 3 5" xfId="11075" xr:uid="{00000000-0005-0000-0000-0000392B0000}"/>
    <cellStyle name="20% - Accent5 9 3 5 2" xfId="11076" xr:uid="{00000000-0005-0000-0000-00003A2B0000}"/>
    <cellStyle name="20% - Accent5 9 3 6" xfId="11077" xr:uid="{00000000-0005-0000-0000-00003B2B0000}"/>
    <cellStyle name="20% - Accent5 9 4" xfId="11078" xr:uid="{00000000-0005-0000-0000-00003C2B0000}"/>
    <cellStyle name="20% - Accent5 9 4 2" xfId="11079" xr:uid="{00000000-0005-0000-0000-00003D2B0000}"/>
    <cellStyle name="20% - Accent5 9 4 2 2" xfId="11080" xr:uid="{00000000-0005-0000-0000-00003E2B0000}"/>
    <cellStyle name="20% - Accent5 9 4 2 2 2" xfId="11081" xr:uid="{00000000-0005-0000-0000-00003F2B0000}"/>
    <cellStyle name="20% - Accent5 9 4 2 3" xfId="11082" xr:uid="{00000000-0005-0000-0000-0000402B0000}"/>
    <cellStyle name="20% - Accent5 9 4 3" xfId="11083" xr:uid="{00000000-0005-0000-0000-0000412B0000}"/>
    <cellStyle name="20% - Accent5 9 4 3 2" xfId="11084" xr:uid="{00000000-0005-0000-0000-0000422B0000}"/>
    <cellStyle name="20% - Accent5 9 4 4" xfId="11085" xr:uid="{00000000-0005-0000-0000-0000432B0000}"/>
    <cellStyle name="20% - Accent5 9 5" xfId="11086" xr:uid="{00000000-0005-0000-0000-0000442B0000}"/>
    <cellStyle name="20% - Accent5 9 5 2" xfId="11087" xr:uid="{00000000-0005-0000-0000-0000452B0000}"/>
    <cellStyle name="20% - Accent5 9 5 2 2" xfId="11088" xr:uid="{00000000-0005-0000-0000-0000462B0000}"/>
    <cellStyle name="20% - Accent5 9 5 3" xfId="11089" xr:uid="{00000000-0005-0000-0000-0000472B0000}"/>
    <cellStyle name="20% - Accent5 9 6" xfId="11090" xr:uid="{00000000-0005-0000-0000-0000482B0000}"/>
    <cellStyle name="20% - Accent5 9 6 2" xfId="11091" xr:uid="{00000000-0005-0000-0000-0000492B0000}"/>
    <cellStyle name="20% - Accent5 9 7" xfId="11092" xr:uid="{00000000-0005-0000-0000-00004A2B0000}"/>
    <cellStyle name="20% - Accent5 9 7 2" xfId="11093" xr:uid="{00000000-0005-0000-0000-00004B2B0000}"/>
    <cellStyle name="20% - Accent5 9 8" xfId="11094" xr:uid="{00000000-0005-0000-0000-00004C2B0000}"/>
    <cellStyle name="20% - Accent6 10" xfId="11095" xr:uid="{00000000-0005-0000-0000-00004D2B0000}"/>
    <cellStyle name="20% - Accent6 10 2" xfId="11096" xr:uid="{00000000-0005-0000-0000-00004E2B0000}"/>
    <cellStyle name="20% - Accent6 10 2 2" xfId="11097" xr:uid="{00000000-0005-0000-0000-00004F2B0000}"/>
    <cellStyle name="20% - Accent6 10 2 2 2" xfId="11098" xr:uid="{00000000-0005-0000-0000-0000502B0000}"/>
    <cellStyle name="20% - Accent6 10 2 2 2 2" xfId="11099" xr:uid="{00000000-0005-0000-0000-0000512B0000}"/>
    <cellStyle name="20% - Accent6 10 2 2 3" xfId="11100" xr:uid="{00000000-0005-0000-0000-0000522B0000}"/>
    <cellStyle name="20% - Accent6 10 2 3" xfId="11101" xr:uid="{00000000-0005-0000-0000-0000532B0000}"/>
    <cellStyle name="20% - Accent6 10 2 3 2" xfId="11102" xr:uid="{00000000-0005-0000-0000-0000542B0000}"/>
    <cellStyle name="20% - Accent6 10 2 4" xfId="11103" xr:uid="{00000000-0005-0000-0000-0000552B0000}"/>
    <cellStyle name="20% - Accent6 10 3" xfId="11104" xr:uid="{00000000-0005-0000-0000-0000562B0000}"/>
    <cellStyle name="20% - Accent6 10 3 2" xfId="11105" xr:uid="{00000000-0005-0000-0000-0000572B0000}"/>
    <cellStyle name="20% - Accent6 10 3 2 2" xfId="11106" xr:uid="{00000000-0005-0000-0000-0000582B0000}"/>
    <cellStyle name="20% - Accent6 10 3 3" xfId="11107" xr:uid="{00000000-0005-0000-0000-0000592B0000}"/>
    <cellStyle name="20% - Accent6 10 4" xfId="11108" xr:uid="{00000000-0005-0000-0000-00005A2B0000}"/>
    <cellStyle name="20% - Accent6 10 4 2" xfId="11109" xr:uid="{00000000-0005-0000-0000-00005B2B0000}"/>
    <cellStyle name="20% - Accent6 10 5" xfId="11110" xr:uid="{00000000-0005-0000-0000-00005C2B0000}"/>
    <cellStyle name="20% - Accent6 10 5 2" xfId="11111" xr:uid="{00000000-0005-0000-0000-00005D2B0000}"/>
    <cellStyle name="20% - Accent6 10 6" xfId="11112" xr:uid="{00000000-0005-0000-0000-00005E2B0000}"/>
    <cellStyle name="20% - Accent6 11" xfId="11113" xr:uid="{00000000-0005-0000-0000-00005F2B0000}"/>
    <cellStyle name="20% - Accent6 11 2" xfId="11114" xr:uid="{00000000-0005-0000-0000-0000602B0000}"/>
    <cellStyle name="20% - Accent6 11 2 2" xfId="11115" xr:uid="{00000000-0005-0000-0000-0000612B0000}"/>
    <cellStyle name="20% - Accent6 11 2 2 2" xfId="11116" xr:uid="{00000000-0005-0000-0000-0000622B0000}"/>
    <cellStyle name="20% - Accent6 11 2 2 2 2" xfId="11117" xr:uid="{00000000-0005-0000-0000-0000632B0000}"/>
    <cellStyle name="20% - Accent6 11 2 2 3" xfId="11118" xr:uid="{00000000-0005-0000-0000-0000642B0000}"/>
    <cellStyle name="20% - Accent6 11 2 3" xfId="11119" xr:uid="{00000000-0005-0000-0000-0000652B0000}"/>
    <cellStyle name="20% - Accent6 11 2 3 2" xfId="11120" xr:uid="{00000000-0005-0000-0000-0000662B0000}"/>
    <cellStyle name="20% - Accent6 11 2 4" xfId="11121" xr:uid="{00000000-0005-0000-0000-0000672B0000}"/>
    <cellStyle name="20% - Accent6 11 3" xfId="11122" xr:uid="{00000000-0005-0000-0000-0000682B0000}"/>
    <cellStyle name="20% - Accent6 11 3 2" xfId="11123" xr:uid="{00000000-0005-0000-0000-0000692B0000}"/>
    <cellStyle name="20% - Accent6 11 3 2 2" xfId="11124" xr:uid="{00000000-0005-0000-0000-00006A2B0000}"/>
    <cellStyle name="20% - Accent6 11 3 3" xfId="11125" xr:uid="{00000000-0005-0000-0000-00006B2B0000}"/>
    <cellStyle name="20% - Accent6 11 4" xfId="11126" xr:uid="{00000000-0005-0000-0000-00006C2B0000}"/>
    <cellStyle name="20% - Accent6 11 4 2" xfId="11127" xr:uid="{00000000-0005-0000-0000-00006D2B0000}"/>
    <cellStyle name="20% - Accent6 11 5" xfId="11128" xr:uid="{00000000-0005-0000-0000-00006E2B0000}"/>
    <cellStyle name="20% - Accent6 11 5 2" xfId="11129" xr:uid="{00000000-0005-0000-0000-00006F2B0000}"/>
    <cellStyle name="20% - Accent6 11 6" xfId="11130" xr:uid="{00000000-0005-0000-0000-0000702B0000}"/>
    <cellStyle name="20% - Accent6 12" xfId="11131" xr:uid="{00000000-0005-0000-0000-0000712B0000}"/>
    <cellStyle name="20% - Accent6 12 2" xfId="11132" xr:uid="{00000000-0005-0000-0000-0000722B0000}"/>
    <cellStyle name="20% - Accent6 12 2 2" xfId="11133" xr:uid="{00000000-0005-0000-0000-0000732B0000}"/>
    <cellStyle name="20% - Accent6 12 2 2 2" xfId="11134" xr:uid="{00000000-0005-0000-0000-0000742B0000}"/>
    <cellStyle name="20% - Accent6 12 2 2 2 2" xfId="11135" xr:uid="{00000000-0005-0000-0000-0000752B0000}"/>
    <cellStyle name="20% - Accent6 12 2 2 3" xfId="11136" xr:uid="{00000000-0005-0000-0000-0000762B0000}"/>
    <cellStyle name="20% - Accent6 12 2 3" xfId="11137" xr:uid="{00000000-0005-0000-0000-0000772B0000}"/>
    <cellStyle name="20% - Accent6 12 2 3 2" xfId="11138" xr:uid="{00000000-0005-0000-0000-0000782B0000}"/>
    <cellStyle name="20% - Accent6 12 2 4" xfId="11139" xr:uid="{00000000-0005-0000-0000-0000792B0000}"/>
    <cellStyle name="20% - Accent6 12 3" xfId="11140" xr:uid="{00000000-0005-0000-0000-00007A2B0000}"/>
    <cellStyle name="20% - Accent6 12 3 2" xfId="11141" xr:uid="{00000000-0005-0000-0000-00007B2B0000}"/>
    <cellStyle name="20% - Accent6 12 3 2 2" xfId="11142" xr:uid="{00000000-0005-0000-0000-00007C2B0000}"/>
    <cellStyle name="20% - Accent6 12 3 3" xfId="11143" xr:uid="{00000000-0005-0000-0000-00007D2B0000}"/>
    <cellStyle name="20% - Accent6 12 4" xfId="11144" xr:uid="{00000000-0005-0000-0000-00007E2B0000}"/>
    <cellStyle name="20% - Accent6 12 4 2" xfId="11145" xr:uid="{00000000-0005-0000-0000-00007F2B0000}"/>
    <cellStyle name="20% - Accent6 12 5" xfId="11146" xr:uid="{00000000-0005-0000-0000-0000802B0000}"/>
    <cellStyle name="20% - Accent6 12 5 2" xfId="11147" xr:uid="{00000000-0005-0000-0000-0000812B0000}"/>
    <cellStyle name="20% - Accent6 12 6" xfId="11148" xr:uid="{00000000-0005-0000-0000-0000822B0000}"/>
    <cellStyle name="20% - Accent6 13" xfId="11149" xr:uid="{00000000-0005-0000-0000-0000832B0000}"/>
    <cellStyle name="20% - Accent6 13 2" xfId="11150" xr:uid="{00000000-0005-0000-0000-0000842B0000}"/>
    <cellStyle name="20% - Accent6 13 2 2" xfId="11151" xr:uid="{00000000-0005-0000-0000-0000852B0000}"/>
    <cellStyle name="20% - Accent6 13 2 2 2" xfId="11152" xr:uid="{00000000-0005-0000-0000-0000862B0000}"/>
    <cellStyle name="20% - Accent6 13 2 3" xfId="11153" xr:uid="{00000000-0005-0000-0000-0000872B0000}"/>
    <cellStyle name="20% - Accent6 13 3" xfId="11154" xr:uid="{00000000-0005-0000-0000-0000882B0000}"/>
    <cellStyle name="20% - Accent6 13 3 2" xfId="11155" xr:uid="{00000000-0005-0000-0000-0000892B0000}"/>
    <cellStyle name="20% - Accent6 13 4" xfId="11156" xr:uid="{00000000-0005-0000-0000-00008A2B0000}"/>
    <cellStyle name="20% - Accent6 14" xfId="11157" xr:uid="{00000000-0005-0000-0000-00008B2B0000}"/>
    <cellStyle name="20% - Accent6 14 2" xfId="11158" xr:uid="{00000000-0005-0000-0000-00008C2B0000}"/>
    <cellStyle name="20% - Accent6 14 2 2" xfId="11159" xr:uid="{00000000-0005-0000-0000-00008D2B0000}"/>
    <cellStyle name="20% - Accent6 14 3" xfId="11160" xr:uid="{00000000-0005-0000-0000-00008E2B0000}"/>
    <cellStyle name="20% - Accent6 15" xfId="11161" xr:uid="{00000000-0005-0000-0000-00008F2B0000}"/>
    <cellStyle name="20% - Accent6 15 2" xfId="11162" xr:uid="{00000000-0005-0000-0000-0000902B0000}"/>
    <cellStyle name="20% - Accent6 16" xfId="11163" xr:uid="{00000000-0005-0000-0000-0000912B0000}"/>
    <cellStyle name="20% - Accent6 16 2" xfId="11164" xr:uid="{00000000-0005-0000-0000-0000922B0000}"/>
    <cellStyle name="20% - Accent6 17" xfId="11165" xr:uid="{00000000-0005-0000-0000-0000932B0000}"/>
    <cellStyle name="20% - Accent6 2" xfId="11166" xr:uid="{00000000-0005-0000-0000-0000942B0000}"/>
    <cellStyle name="20% - Accent6 2 2" xfId="11167" xr:uid="{00000000-0005-0000-0000-0000952B0000}"/>
    <cellStyle name="20% - Accent6 2 2 10" xfId="11168" xr:uid="{00000000-0005-0000-0000-0000962B0000}"/>
    <cellStyle name="20% - Accent6 2 2 10 2" xfId="11169" xr:uid="{00000000-0005-0000-0000-0000972B0000}"/>
    <cellStyle name="20% - Accent6 2 2 10 2 2" xfId="11170" xr:uid="{00000000-0005-0000-0000-0000982B0000}"/>
    <cellStyle name="20% - Accent6 2 2 10 2 2 2" xfId="11171" xr:uid="{00000000-0005-0000-0000-0000992B0000}"/>
    <cellStyle name="20% - Accent6 2 2 10 2 2 2 2" xfId="11172" xr:uid="{00000000-0005-0000-0000-00009A2B0000}"/>
    <cellStyle name="20% - Accent6 2 2 10 2 2 3" xfId="11173" xr:uid="{00000000-0005-0000-0000-00009B2B0000}"/>
    <cellStyle name="20% - Accent6 2 2 10 2 3" xfId="11174" xr:uid="{00000000-0005-0000-0000-00009C2B0000}"/>
    <cellStyle name="20% - Accent6 2 2 10 2 3 2" xfId="11175" xr:uid="{00000000-0005-0000-0000-00009D2B0000}"/>
    <cellStyle name="20% - Accent6 2 2 10 2 4" xfId="11176" xr:uid="{00000000-0005-0000-0000-00009E2B0000}"/>
    <cellStyle name="20% - Accent6 2 2 10 3" xfId="11177" xr:uid="{00000000-0005-0000-0000-00009F2B0000}"/>
    <cellStyle name="20% - Accent6 2 2 10 3 2" xfId="11178" xr:uid="{00000000-0005-0000-0000-0000A02B0000}"/>
    <cellStyle name="20% - Accent6 2 2 10 3 2 2" xfId="11179" xr:uid="{00000000-0005-0000-0000-0000A12B0000}"/>
    <cellStyle name="20% - Accent6 2 2 10 3 3" xfId="11180" xr:uid="{00000000-0005-0000-0000-0000A22B0000}"/>
    <cellStyle name="20% - Accent6 2 2 10 4" xfId="11181" xr:uid="{00000000-0005-0000-0000-0000A32B0000}"/>
    <cellStyle name="20% - Accent6 2 2 10 4 2" xfId="11182" xr:uid="{00000000-0005-0000-0000-0000A42B0000}"/>
    <cellStyle name="20% - Accent6 2 2 10 5" xfId="11183" xr:uid="{00000000-0005-0000-0000-0000A52B0000}"/>
    <cellStyle name="20% - Accent6 2 2 10 5 2" xfId="11184" xr:uid="{00000000-0005-0000-0000-0000A62B0000}"/>
    <cellStyle name="20% - Accent6 2 2 10 6" xfId="11185" xr:uid="{00000000-0005-0000-0000-0000A72B0000}"/>
    <cellStyle name="20% - Accent6 2 2 11" xfId="11186" xr:uid="{00000000-0005-0000-0000-0000A82B0000}"/>
    <cellStyle name="20% - Accent6 2 2 11 2" xfId="11187" xr:uid="{00000000-0005-0000-0000-0000A92B0000}"/>
    <cellStyle name="20% - Accent6 2 2 11 2 2" xfId="11188" xr:uid="{00000000-0005-0000-0000-0000AA2B0000}"/>
    <cellStyle name="20% - Accent6 2 2 11 2 2 2" xfId="11189" xr:uid="{00000000-0005-0000-0000-0000AB2B0000}"/>
    <cellStyle name="20% - Accent6 2 2 11 2 2 2 2" xfId="11190" xr:uid="{00000000-0005-0000-0000-0000AC2B0000}"/>
    <cellStyle name="20% - Accent6 2 2 11 2 2 3" xfId="11191" xr:uid="{00000000-0005-0000-0000-0000AD2B0000}"/>
    <cellStyle name="20% - Accent6 2 2 11 2 3" xfId="11192" xr:uid="{00000000-0005-0000-0000-0000AE2B0000}"/>
    <cellStyle name="20% - Accent6 2 2 11 2 3 2" xfId="11193" xr:uid="{00000000-0005-0000-0000-0000AF2B0000}"/>
    <cellStyle name="20% - Accent6 2 2 11 2 4" xfId="11194" xr:uid="{00000000-0005-0000-0000-0000B02B0000}"/>
    <cellStyle name="20% - Accent6 2 2 11 3" xfId="11195" xr:uid="{00000000-0005-0000-0000-0000B12B0000}"/>
    <cellStyle name="20% - Accent6 2 2 11 3 2" xfId="11196" xr:uid="{00000000-0005-0000-0000-0000B22B0000}"/>
    <cellStyle name="20% - Accent6 2 2 11 3 2 2" xfId="11197" xr:uid="{00000000-0005-0000-0000-0000B32B0000}"/>
    <cellStyle name="20% - Accent6 2 2 11 3 3" xfId="11198" xr:uid="{00000000-0005-0000-0000-0000B42B0000}"/>
    <cellStyle name="20% - Accent6 2 2 11 4" xfId="11199" xr:uid="{00000000-0005-0000-0000-0000B52B0000}"/>
    <cellStyle name="20% - Accent6 2 2 11 4 2" xfId="11200" xr:uid="{00000000-0005-0000-0000-0000B62B0000}"/>
    <cellStyle name="20% - Accent6 2 2 11 5" xfId="11201" xr:uid="{00000000-0005-0000-0000-0000B72B0000}"/>
    <cellStyle name="20% - Accent6 2 2 11 5 2" xfId="11202" xr:uid="{00000000-0005-0000-0000-0000B82B0000}"/>
    <cellStyle name="20% - Accent6 2 2 11 6" xfId="11203" xr:uid="{00000000-0005-0000-0000-0000B92B0000}"/>
    <cellStyle name="20% - Accent6 2 2 12" xfId="11204" xr:uid="{00000000-0005-0000-0000-0000BA2B0000}"/>
    <cellStyle name="20% - Accent6 2 2 12 2" xfId="11205" xr:uid="{00000000-0005-0000-0000-0000BB2B0000}"/>
    <cellStyle name="20% - Accent6 2 2 12 2 2" xfId="11206" xr:uid="{00000000-0005-0000-0000-0000BC2B0000}"/>
    <cellStyle name="20% - Accent6 2 2 12 2 2 2" xfId="11207" xr:uid="{00000000-0005-0000-0000-0000BD2B0000}"/>
    <cellStyle name="20% - Accent6 2 2 12 2 3" xfId="11208" xr:uid="{00000000-0005-0000-0000-0000BE2B0000}"/>
    <cellStyle name="20% - Accent6 2 2 12 3" xfId="11209" xr:uid="{00000000-0005-0000-0000-0000BF2B0000}"/>
    <cellStyle name="20% - Accent6 2 2 12 3 2" xfId="11210" xr:uid="{00000000-0005-0000-0000-0000C02B0000}"/>
    <cellStyle name="20% - Accent6 2 2 12 4" xfId="11211" xr:uid="{00000000-0005-0000-0000-0000C12B0000}"/>
    <cellStyle name="20% - Accent6 2 2 13" xfId="11212" xr:uid="{00000000-0005-0000-0000-0000C22B0000}"/>
    <cellStyle name="20% - Accent6 2 2 13 2" xfId="11213" xr:uid="{00000000-0005-0000-0000-0000C32B0000}"/>
    <cellStyle name="20% - Accent6 2 2 13 2 2" xfId="11214" xr:uid="{00000000-0005-0000-0000-0000C42B0000}"/>
    <cellStyle name="20% - Accent6 2 2 13 3" xfId="11215" xr:uid="{00000000-0005-0000-0000-0000C52B0000}"/>
    <cellStyle name="20% - Accent6 2 2 14" xfId="11216" xr:uid="{00000000-0005-0000-0000-0000C62B0000}"/>
    <cellStyle name="20% - Accent6 2 2 14 2" xfId="11217" xr:uid="{00000000-0005-0000-0000-0000C72B0000}"/>
    <cellStyle name="20% - Accent6 2 2 15" xfId="11218" xr:uid="{00000000-0005-0000-0000-0000C82B0000}"/>
    <cellStyle name="20% - Accent6 2 2 15 2" xfId="11219" xr:uid="{00000000-0005-0000-0000-0000C92B0000}"/>
    <cellStyle name="20% - Accent6 2 2 16" xfId="11220" xr:uid="{00000000-0005-0000-0000-0000CA2B0000}"/>
    <cellStyle name="20% - Accent6 2 2 2" xfId="11221" xr:uid="{00000000-0005-0000-0000-0000CB2B0000}"/>
    <cellStyle name="20% - Accent6 2 2 2 10" xfId="11222" xr:uid="{00000000-0005-0000-0000-0000CC2B0000}"/>
    <cellStyle name="20% - Accent6 2 2 2 10 2" xfId="11223" xr:uid="{00000000-0005-0000-0000-0000CD2B0000}"/>
    <cellStyle name="20% - Accent6 2 2 2 10 2 2" xfId="11224" xr:uid="{00000000-0005-0000-0000-0000CE2B0000}"/>
    <cellStyle name="20% - Accent6 2 2 2 10 2 2 2" xfId="11225" xr:uid="{00000000-0005-0000-0000-0000CF2B0000}"/>
    <cellStyle name="20% - Accent6 2 2 2 10 2 2 2 2" xfId="11226" xr:uid="{00000000-0005-0000-0000-0000D02B0000}"/>
    <cellStyle name="20% - Accent6 2 2 2 10 2 2 3" xfId="11227" xr:uid="{00000000-0005-0000-0000-0000D12B0000}"/>
    <cellStyle name="20% - Accent6 2 2 2 10 2 3" xfId="11228" xr:uid="{00000000-0005-0000-0000-0000D22B0000}"/>
    <cellStyle name="20% - Accent6 2 2 2 10 2 3 2" xfId="11229" xr:uid="{00000000-0005-0000-0000-0000D32B0000}"/>
    <cellStyle name="20% - Accent6 2 2 2 10 2 4" xfId="11230" xr:uid="{00000000-0005-0000-0000-0000D42B0000}"/>
    <cellStyle name="20% - Accent6 2 2 2 10 3" xfId="11231" xr:uid="{00000000-0005-0000-0000-0000D52B0000}"/>
    <cellStyle name="20% - Accent6 2 2 2 10 3 2" xfId="11232" xr:uid="{00000000-0005-0000-0000-0000D62B0000}"/>
    <cellStyle name="20% - Accent6 2 2 2 10 3 2 2" xfId="11233" xr:uid="{00000000-0005-0000-0000-0000D72B0000}"/>
    <cellStyle name="20% - Accent6 2 2 2 10 3 3" xfId="11234" xr:uid="{00000000-0005-0000-0000-0000D82B0000}"/>
    <cellStyle name="20% - Accent6 2 2 2 10 4" xfId="11235" xr:uid="{00000000-0005-0000-0000-0000D92B0000}"/>
    <cellStyle name="20% - Accent6 2 2 2 10 4 2" xfId="11236" xr:uid="{00000000-0005-0000-0000-0000DA2B0000}"/>
    <cellStyle name="20% - Accent6 2 2 2 10 5" xfId="11237" xr:uid="{00000000-0005-0000-0000-0000DB2B0000}"/>
    <cellStyle name="20% - Accent6 2 2 2 10 5 2" xfId="11238" xr:uid="{00000000-0005-0000-0000-0000DC2B0000}"/>
    <cellStyle name="20% - Accent6 2 2 2 10 6" xfId="11239" xr:uid="{00000000-0005-0000-0000-0000DD2B0000}"/>
    <cellStyle name="20% - Accent6 2 2 2 11" xfId="11240" xr:uid="{00000000-0005-0000-0000-0000DE2B0000}"/>
    <cellStyle name="20% - Accent6 2 2 2 11 2" xfId="11241" xr:uid="{00000000-0005-0000-0000-0000DF2B0000}"/>
    <cellStyle name="20% - Accent6 2 2 2 11 2 2" xfId="11242" xr:uid="{00000000-0005-0000-0000-0000E02B0000}"/>
    <cellStyle name="20% - Accent6 2 2 2 11 2 2 2" xfId="11243" xr:uid="{00000000-0005-0000-0000-0000E12B0000}"/>
    <cellStyle name="20% - Accent6 2 2 2 11 2 3" xfId="11244" xr:uid="{00000000-0005-0000-0000-0000E22B0000}"/>
    <cellStyle name="20% - Accent6 2 2 2 11 3" xfId="11245" xr:uid="{00000000-0005-0000-0000-0000E32B0000}"/>
    <cellStyle name="20% - Accent6 2 2 2 11 3 2" xfId="11246" xr:uid="{00000000-0005-0000-0000-0000E42B0000}"/>
    <cellStyle name="20% - Accent6 2 2 2 11 4" xfId="11247" xr:uid="{00000000-0005-0000-0000-0000E52B0000}"/>
    <cellStyle name="20% - Accent6 2 2 2 12" xfId="11248" xr:uid="{00000000-0005-0000-0000-0000E62B0000}"/>
    <cellStyle name="20% - Accent6 2 2 2 12 2" xfId="11249" xr:uid="{00000000-0005-0000-0000-0000E72B0000}"/>
    <cellStyle name="20% - Accent6 2 2 2 12 2 2" xfId="11250" xr:uid="{00000000-0005-0000-0000-0000E82B0000}"/>
    <cellStyle name="20% - Accent6 2 2 2 12 3" xfId="11251" xr:uid="{00000000-0005-0000-0000-0000E92B0000}"/>
    <cellStyle name="20% - Accent6 2 2 2 13" xfId="11252" xr:uid="{00000000-0005-0000-0000-0000EA2B0000}"/>
    <cellStyle name="20% - Accent6 2 2 2 13 2" xfId="11253" xr:uid="{00000000-0005-0000-0000-0000EB2B0000}"/>
    <cellStyle name="20% - Accent6 2 2 2 14" xfId="11254" xr:uid="{00000000-0005-0000-0000-0000EC2B0000}"/>
    <cellStyle name="20% - Accent6 2 2 2 14 2" xfId="11255" xr:uid="{00000000-0005-0000-0000-0000ED2B0000}"/>
    <cellStyle name="20% - Accent6 2 2 2 15" xfId="11256" xr:uid="{00000000-0005-0000-0000-0000EE2B0000}"/>
    <cellStyle name="20% - Accent6 2 2 2 2" xfId="11257" xr:uid="{00000000-0005-0000-0000-0000EF2B0000}"/>
    <cellStyle name="20% - Accent6 2 2 2 2 10" xfId="11258" xr:uid="{00000000-0005-0000-0000-0000F02B0000}"/>
    <cellStyle name="20% - Accent6 2 2 2 2 10 2" xfId="11259" xr:uid="{00000000-0005-0000-0000-0000F12B0000}"/>
    <cellStyle name="20% - Accent6 2 2 2 2 11" xfId="11260" xr:uid="{00000000-0005-0000-0000-0000F22B0000}"/>
    <cellStyle name="20% - Accent6 2 2 2 2 2" xfId="11261" xr:uid="{00000000-0005-0000-0000-0000F32B0000}"/>
    <cellStyle name="20% - Accent6 2 2 2 2 2 2" xfId="11262" xr:uid="{00000000-0005-0000-0000-0000F42B0000}"/>
    <cellStyle name="20% - Accent6 2 2 2 2 2 2 2" xfId="11263" xr:uid="{00000000-0005-0000-0000-0000F52B0000}"/>
    <cellStyle name="20% - Accent6 2 2 2 2 2 2 2 2" xfId="11264" xr:uid="{00000000-0005-0000-0000-0000F62B0000}"/>
    <cellStyle name="20% - Accent6 2 2 2 2 2 2 2 2 2" xfId="11265" xr:uid="{00000000-0005-0000-0000-0000F72B0000}"/>
    <cellStyle name="20% - Accent6 2 2 2 2 2 2 2 2 2 2" xfId="11266" xr:uid="{00000000-0005-0000-0000-0000F82B0000}"/>
    <cellStyle name="20% - Accent6 2 2 2 2 2 2 2 2 3" xfId="11267" xr:uid="{00000000-0005-0000-0000-0000F92B0000}"/>
    <cellStyle name="20% - Accent6 2 2 2 2 2 2 2 3" xfId="11268" xr:uid="{00000000-0005-0000-0000-0000FA2B0000}"/>
    <cellStyle name="20% - Accent6 2 2 2 2 2 2 2 3 2" xfId="11269" xr:uid="{00000000-0005-0000-0000-0000FB2B0000}"/>
    <cellStyle name="20% - Accent6 2 2 2 2 2 2 2 4" xfId="11270" xr:uid="{00000000-0005-0000-0000-0000FC2B0000}"/>
    <cellStyle name="20% - Accent6 2 2 2 2 2 2 3" xfId="11271" xr:uid="{00000000-0005-0000-0000-0000FD2B0000}"/>
    <cellStyle name="20% - Accent6 2 2 2 2 2 2 3 2" xfId="11272" xr:uid="{00000000-0005-0000-0000-0000FE2B0000}"/>
    <cellStyle name="20% - Accent6 2 2 2 2 2 2 3 2 2" xfId="11273" xr:uid="{00000000-0005-0000-0000-0000FF2B0000}"/>
    <cellStyle name="20% - Accent6 2 2 2 2 2 2 3 3" xfId="11274" xr:uid="{00000000-0005-0000-0000-0000002C0000}"/>
    <cellStyle name="20% - Accent6 2 2 2 2 2 2 4" xfId="11275" xr:uid="{00000000-0005-0000-0000-0000012C0000}"/>
    <cellStyle name="20% - Accent6 2 2 2 2 2 2 4 2" xfId="11276" xr:uid="{00000000-0005-0000-0000-0000022C0000}"/>
    <cellStyle name="20% - Accent6 2 2 2 2 2 2 5" xfId="11277" xr:uid="{00000000-0005-0000-0000-0000032C0000}"/>
    <cellStyle name="20% - Accent6 2 2 2 2 2 2 5 2" xfId="11278" xr:uid="{00000000-0005-0000-0000-0000042C0000}"/>
    <cellStyle name="20% - Accent6 2 2 2 2 2 2 6" xfId="11279" xr:uid="{00000000-0005-0000-0000-0000052C0000}"/>
    <cellStyle name="20% - Accent6 2 2 2 2 2 3" xfId="11280" xr:uid="{00000000-0005-0000-0000-0000062C0000}"/>
    <cellStyle name="20% - Accent6 2 2 2 2 2 3 2" xfId="11281" xr:uid="{00000000-0005-0000-0000-0000072C0000}"/>
    <cellStyle name="20% - Accent6 2 2 2 2 2 3 2 2" xfId="11282" xr:uid="{00000000-0005-0000-0000-0000082C0000}"/>
    <cellStyle name="20% - Accent6 2 2 2 2 2 3 2 2 2" xfId="11283" xr:uid="{00000000-0005-0000-0000-0000092C0000}"/>
    <cellStyle name="20% - Accent6 2 2 2 2 2 3 2 2 2 2" xfId="11284" xr:uid="{00000000-0005-0000-0000-00000A2C0000}"/>
    <cellStyle name="20% - Accent6 2 2 2 2 2 3 2 2 3" xfId="11285" xr:uid="{00000000-0005-0000-0000-00000B2C0000}"/>
    <cellStyle name="20% - Accent6 2 2 2 2 2 3 2 3" xfId="11286" xr:uid="{00000000-0005-0000-0000-00000C2C0000}"/>
    <cellStyle name="20% - Accent6 2 2 2 2 2 3 2 3 2" xfId="11287" xr:uid="{00000000-0005-0000-0000-00000D2C0000}"/>
    <cellStyle name="20% - Accent6 2 2 2 2 2 3 2 4" xfId="11288" xr:uid="{00000000-0005-0000-0000-00000E2C0000}"/>
    <cellStyle name="20% - Accent6 2 2 2 2 2 3 3" xfId="11289" xr:uid="{00000000-0005-0000-0000-00000F2C0000}"/>
    <cellStyle name="20% - Accent6 2 2 2 2 2 3 3 2" xfId="11290" xr:uid="{00000000-0005-0000-0000-0000102C0000}"/>
    <cellStyle name="20% - Accent6 2 2 2 2 2 3 3 2 2" xfId="11291" xr:uid="{00000000-0005-0000-0000-0000112C0000}"/>
    <cellStyle name="20% - Accent6 2 2 2 2 2 3 3 3" xfId="11292" xr:uid="{00000000-0005-0000-0000-0000122C0000}"/>
    <cellStyle name="20% - Accent6 2 2 2 2 2 3 4" xfId="11293" xr:uid="{00000000-0005-0000-0000-0000132C0000}"/>
    <cellStyle name="20% - Accent6 2 2 2 2 2 3 4 2" xfId="11294" xr:uid="{00000000-0005-0000-0000-0000142C0000}"/>
    <cellStyle name="20% - Accent6 2 2 2 2 2 3 5" xfId="11295" xr:uid="{00000000-0005-0000-0000-0000152C0000}"/>
    <cellStyle name="20% - Accent6 2 2 2 2 2 3 5 2" xfId="11296" xr:uid="{00000000-0005-0000-0000-0000162C0000}"/>
    <cellStyle name="20% - Accent6 2 2 2 2 2 3 6" xfId="11297" xr:uid="{00000000-0005-0000-0000-0000172C0000}"/>
    <cellStyle name="20% - Accent6 2 2 2 2 2 4" xfId="11298" xr:uid="{00000000-0005-0000-0000-0000182C0000}"/>
    <cellStyle name="20% - Accent6 2 2 2 2 2 4 2" xfId="11299" xr:uid="{00000000-0005-0000-0000-0000192C0000}"/>
    <cellStyle name="20% - Accent6 2 2 2 2 2 4 2 2" xfId="11300" xr:uid="{00000000-0005-0000-0000-00001A2C0000}"/>
    <cellStyle name="20% - Accent6 2 2 2 2 2 4 2 2 2" xfId="11301" xr:uid="{00000000-0005-0000-0000-00001B2C0000}"/>
    <cellStyle name="20% - Accent6 2 2 2 2 2 4 2 3" xfId="11302" xr:uid="{00000000-0005-0000-0000-00001C2C0000}"/>
    <cellStyle name="20% - Accent6 2 2 2 2 2 4 3" xfId="11303" xr:uid="{00000000-0005-0000-0000-00001D2C0000}"/>
    <cellStyle name="20% - Accent6 2 2 2 2 2 4 3 2" xfId="11304" xr:uid="{00000000-0005-0000-0000-00001E2C0000}"/>
    <cellStyle name="20% - Accent6 2 2 2 2 2 4 4" xfId="11305" xr:uid="{00000000-0005-0000-0000-00001F2C0000}"/>
    <cellStyle name="20% - Accent6 2 2 2 2 2 5" xfId="11306" xr:uid="{00000000-0005-0000-0000-0000202C0000}"/>
    <cellStyle name="20% - Accent6 2 2 2 2 2 5 2" xfId="11307" xr:uid="{00000000-0005-0000-0000-0000212C0000}"/>
    <cellStyle name="20% - Accent6 2 2 2 2 2 5 2 2" xfId="11308" xr:uid="{00000000-0005-0000-0000-0000222C0000}"/>
    <cellStyle name="20% - Accent6 2 2 2 2 2 5 3" xfId="11309" xr:uid="{00000000-0005-0000-0000-0000232C0000}"/>
    <cellStyle name="20% - Accent6 2 2 2 2 2 6" xfId="11310" xr:uid="{00000000-0005-0000-0000-0000242C0000}"/>
    <cellStyle name="20% - Accent6 2 2 2 2 2 6 2" xfId="11311" xr:uid="{00000000-0005-0000-0000-0000252C0000}"/>
    <cellStyle name="20% - Accent6 2 2 2 2 2 7" xfId="11312" xr:uid="{00000000-0005-0000-0000-0000262C0000}"/>
    <cellStyle name="20% - Accent6 2 2 2 2 2 7 2" xfId="11313" xr:uid="{00000000-0005-0000-0000-0000272C0000}"/>
    <cellStyle name="20% - Accent6 2 2 2 2 2 8" xfId="11314" xr:uid="{00000000-0005-0000-0000-0000282C0000}"/>
    <cellStyle name="20% - Accent6 2 2 2 2 3" xfId="11315" xr:uid="{00000000-0005-0000-0000-0000292C0000}"/>
    <cellStyle name="20% - Accent6 2 2 2 2 3 2" xfId="11316" xr:uid="{00000000-0005-0000-0000-00002A2C0000}"/>
    <cellStyle name="20% - Accent6 2 2 2 2 3 2 2" xfId="11317" xr:uid="{00000000-0005-0000-0000-00002B2C0000}"/>
    <cellStyle name="20% - Accent6 2 2 2 2 3 2 2 2" xfId="11318" xr:uid="{00000000-0005-0000-0000-00002C2C0000}"/>
    <cellStyle name="20% - Accent6 2 2 2 2 3 2 2 2 2" xfId="11319" xr:uid="{00000000-0005-0000-0000-00002D2C0000}"/>
    <cellStyle name="20% - Accent6 2 2 2 2 3 2 2 2 2 2" xfId="11320" xr:uid="{00000000-0005-0000-0000-00002E2C0000}"/>
    <cellStyle name="20% - Accent6 2 2 2 2 3 2 2 2 3" xfId="11321" xr:uid="{00000000-0005-0000-0000-00002F2C0000}"/>
    <cellStyle name="20% - Accent6 2 2 2 2 3 2 2 3" xfId="11322" xr:uid="{00000000-0005-0000-0000-0000302C0000}"/>
    <cellStyle name="20% - Accent6 2 2 2 2 3 2 2 3 2" xfId="11323" xr:uid="{00000000-0005-0000-0000-0000312C0000}"/>
    <cellStyle name="20% - Accent6 2 2 2 2 3 2 2 4" xfId="11324" xr:uid="{00000000-0005-0000-0000-0000322C0000}"/>
    <cellStyle name="20% - Accent6 2 2 2 2 3 2 3" xfId="11325" xr:uid="{00000000-0005-0000-0000-0000332C0000}"/>
    <cellStyle name="20% - Accent6 2 2 2 2 3 2 3 2" xfId="11326" xr:uid="{00000000-0005-0000-0000-0000342C0000}"/>
    <cellStyle name="20% - Accent6 2 2 2 2 3 2 3 2 2" xfId="11327" xr:uid="{00000000-0005-0000-0000-0000352C0000}"/>
    <cellStyle name="20% - Accent6 2 2 2 2 3 2 3 3" xfId="11328" xr:uid="{00000000-0005-0000-0000-0000362C0000}"/>
    <cellStyle name="20% - Accent6 2 2 2 2 3 2 4" xfId="11329" xr:uid="{00000000-0005-0000-0000-0000372C0000}"/>
    <cellStyle name="20% - Accent6 2 2 2 2 3 2 4 2" xfId="11330" xr:uid="{00000000-0005-0000-0000-0000382C0000}"/>
    <cellStyle name="20% - Accent6 2 2 2 2 3 2 5" xfId="11331" xr:uid="{00000000-0005-0000-0000-0000392C0000}"/>
    <cellStyle name="20% - Accent6 2 2 2 2 3 2 5 2" xfId="11332" xr:uid="{00000000-0005-0000-0000-00003A2C0000}"/>
    <cellStyle name="20% - Accent6 2 2 2 2 3 2 6" xfId="11333" xr:uid="{00000000-0005-0000-0000-00003B2C0000}"/>
    <cellStyle name="20% - Accent6 2 2 2 2 3 3" xfId="11334" xr:uid="{00000000-0005-0000-0000-00003C2C0000}"/>
    <cellStyle name="20% - Accent6 2 2 2 2 3 3 2" xfId="11335" xr:uid="{00000000-0005-0000-0000-00003D2C0000}"/>
    <cellStyle name="20% - Accent6 2 2 2 2 3 3 2 2" xfId="11336" xr:uid="{00000000-0005-0000-0000-00003E2C0000}"/>
    <cellStyle name="20% - Accent6 2 2 2 2 3 3 2 2 2" xfId="11337" xr:uid="{00000000-0005-0000-0000-00003F2C0000}"/>
    <cellStyle name="20% - Accent6 2 2 2 2 3 3 2 2 2 2" xfId="11338" xr:uid="{00000000-0005-0000-0000-0000402C0000}"/>
    <cellStyle name="20% - Accent6 2 2 2 2 3 3 2 2 3" xfId="11339" xr:uid="{00000000-0005-0000-0000-0000412C0000}"/>
    <cellStyle name="20% - Accent6 2 2 2 2 3 3 2 3" xfId="11340" xr:uid="{00000000-0005-0000-0000-0000422C0000}"/>
    <cellStyle name="20% - Accent6 2 2 2 2 3 3 2 3 2" xfId="11341" xr:uid="{00000000-0005-0000-0000-0000432C0000}"/>
    <cellStyle name="20% - Accent6 2 2 2 2 3 3 2 4" xfId="11342" xr:uid="{00000000-0005-0000-0000-0000442C0000}"/>
    <cellStyle name="20% - Accent6 2 2 2 2 3 3 3" xfId="11343" xr:uid="{00000000-0005-0000-0000-0000452C0000}"/>
    <cellStyle name="20% - Accent6 2 2 2 2 3 3 3 2" xfId="11344" xr:uid="{00000000-0005-0000-0000-0000462C0000}"/>
    <cellStyle name="20% - Accent6 2 2 2 2 3 3 3 2 2" xfId="11345" xr:uid="{00000000-0005-0000-0000-0000472C0000}"/>
    <cellStyle name="20% - Accent6 2 2 2 2 3 3 3 3" xfId="11346" xr:uid="{00000000-0005-0000-0000-0000482C0000}"/>
    <cellStyle name="20% - Accent6 2 2 2 2 3 3 4" xfId="11347" xr:uid="{00000000-0005-0000-0000-0000492C0000}"/>
    <cellStyle name="20% - Accent6 2 2 2 2 3 3 4 2" xfId="11348" xr:uid="{00000000-0005-0000-0000-00004A2C0000}"/>
    <cellStyle name="20% - Accent6 2 2 2 2 3 3 5" xfId="11349" xr:uid="{00000000-0005-0000-0000-00004B2C0000}"/>
    <cellStyle name="20% - Accent6 2 2 2 2 3 3 5 2" xfId="11350" xr:uid="{00000000-0005-0000-0000-00004C2C0000}"/>
    <cellStyle name="20% - Accent6 2 2 2 2 3 3 6" xfId="11351" xr:uid="{00000000-0005-0000-0000-00004D2C0000}"/>
    <cellStyle name="20% - Accent6 2 2 2 2 3 4" xfId="11352" xr:uid="{00000000-0005-0000-0000-00004E2C0000}"/>
    <cellStyle name="20% - Accent6 2 2 2 2 3 4 2" xfId="11353" xr:uid="{00000000-0005-0000-0000-00004F2C0000}"/>
    <cellStyle name="20% - Accent6 2 2 2 2 3 4 2 2" xfId="11354" xr:uid="{00000000-0005-0000-0000-0000502C0000}"/>
    <cellStyle name="20% - Accent6 2 2 2 2 3 4 2 2 2" xfId="11355" xr:uid="{00000000-0005-0000-0000-0000512C0000}"/>
    <cellStyle name="20% - Accent6 2 2 2 2 3 4 2 3" xfId="11356" xr:uid="{00000000-0005-0000-0000-0000522C0000}"/>
    <cellStyle name="20% - Accent6 2 2 2 2 3 4 3" xfId="11357" xr:uid="{00000000-0005-0000-0000-0000532C0000}"/>
    <cellStyle name="20% - Accent6 2 2 2 2 3 4 3 2" xfId="11358" xr:uid="{00000000-0005-0000-0000-0000542C0000}"/>
    <cellStyle name="20% - Accent6 2 2 2 2 3 4 4" xfId="11359" xr:uid="{00000000-0005-0000-0000-0000552C0000}"/>
    <cellStyle name="20% - Accent6 2 2 2 2 3 5" xfId="11360" xr:uid="{00000000-0005-0000-0000-0000562C0000}"/>
    <cellStyle name="20% - Accent6 2 2 2 2 3 5 2" xfId="11361" xr:uid="{00000000-0005-0000-0000-0000572C0000}"/>
    <cellStyle name="20% - Accent6 2 2 2 2 3 5 2 2" xfId="11362" xr:uid="{00000000-0005-0000-0000-0000582C0000}"/>
    <cellStyle name="20% - Accent6 2 2 2 2 3 5 3" xfId="11363" xr:uid="{00000000-0005-0000-0000-0000592C0000}"/>
    <cellStyle name="20% - Accent6 2 2 2 2 3 6" xfId="11364" xr:uid="{00000000-0005-0000-0000-00005A2C0000}"/>
    <cellStyle name="20% - Accent6 2 2 2 2 3 6 2" xfId="11365" xr:uid="{00000000-0005-0000-0000-00005B2C0000}"/>
    <cellStyle name="20% - Accent6 2 2 2 2 3 7" xfId="11366" xr:uid="{00000000-0005-0000-0000-00005C2C0000}"/>
    <cellStyle name="20% - Accent6 2 2 2 2 3 7 2" xfId="11367" xr:uid="{00000000-0005-0000-0000-00005D2C0000}"/>
    <cellStyle name="20% - Accent6 2 2 2 2 3 8" xfId="11368" xr:uid="{00000000-0005-0000-0000-00005E2C0000}"/>
    <cellStyle name="20% - Accent6 2 2 2 2 4" xfId="11369" xr:uid="{00000000-0005-0000-0000-00005F2C0000}"/>
    <cellStyle name="20% - Accent6 2 2 2 2 4 2" xfId="11370" xr:uid="{00000000-0005-0000-0000-0000602C0000}"/>
    <cellStyle name="20% - Accent6 2 2 2 2 4 2 2" xfId="11371" xr:uid="{00000000-0005-0000-0000-0000612C0000}"/>
    <cellStyle name="20% - Accent6 2 2 2 2 4 2 2 2" xfId="11372" xr:uid="{00000000-0005-0000-0000-0000622C0000}"/>
    <cellStyle name="20% - Accent6 2 2 2 2 4 2 2 2 2" xfId="11373" xr:uid="{00000000-0005-0000-0000-0000632C0000}"/>
    <cellStyle name="20% - Accent6 2 2 2 2 4 2 2 3" xfId="11374" xr:uid="{00000000-0005-0000-0000-0000642C0000}"/>
    <cellStyle name="20% - Accent6 2 2 2 2 4 2 3" xfId="11375" xr:uid="{00000000-0005-0000-0000-0000652C0000}"/>
    <cellStyle name="20% - Accent6 2 2 2 2 4 2 3 2" xfId="11376" xr:uid="{00000000-0005-0000-0000-0000662C0000}"/>
    <cellStyle name="20% - Accent6 2 2 2 2 4 2 4" xfId="11377" xr:uid="{00000000-0005-0000-0000-0000672C0000}"/>
    <cellStyle name="20% - Accent6 2 2 2 2 4 3" xfId="11378" xr:uid="{00000000-0005-0000-0000-0000682C0000}"/>
    <cellStyle name="20% - Accent6 2 2 2 2 4 3 2" xfId="11379" xr:uid="{00000000-0005-0000-0000-0000692C0000}"/>
    <cellStyle name="20% - Accent6 2 2 2 2 4 3 2 2" xfId="11380" xr:uid="{00000000-0005-0000-0000-00006A2C0000}"/>
    <cellStyle name="20% - Accent6 2 2 2 2 4 3 3" xfId="11381" xr:uid="{00000000-0005-0000-0000-00006B2C0000}"/>
    <cellStyle name="20% - Accent6 2 2 2 2 4 4" xfId="11382" xr:uid="{00000000-0005-0000-0000-00006C2C0000}"/>
    <cellStyle name="20% - Accent6 2 2 2 2 4 4 2" xfId="11383" xr:uid="{00000000-0005-0000-0000-00006D2C0000}"/>
    <cellStyle name="20% - Accent6 2 2 2 2 4 5" xfId="11384" xr:uid="{00000000-0005-0000-0000-00006E2C0000}"/>
    <cellStyle name="20% - Accent6 2 2 2 2 4 5 2" xfId="11385" xr:uid="{00000000-0005-0000-0000-00006F2C0000}"/>
    <cellStyle name="20% - Accent6 2 2 2 2 4 6" xfId="11386" xr:uid="{00000000-0005-0000-0000-0000702C0000}"/>
    <cellStyle name="20% - Accent6 2 2 2 2 5" xfId="11387" xr:uid="{00000000-0005-0000-0000-0000712C0000}"/>
    <cellStyle name="20% - Accent6 2 2 2 2 5 2" xfId="11388" xr:uid="{00000000-0005-0000-0000-0000722C0000}"/>
    <cellStyle name="20% - Accent6 2 2 2 2 5 2 2" xfId="11389" xr:uid="{00000000-0005-0000-0000-0000732C0000}"/>
    <cellStyle name="20% - Accent6 2 2 2 2 5 2 2 2" xfId="11390" xr:uid="{00000000-0005-0000-0000-0000742C0000}"/>
    <cellStyle name="20% - Accent6 2 2 2 2 5 2 2 2 2" xfId="11391" xr:uid="{00000000-0005-0000-0000-0000752C0000}"/>
    <cellStyle name="20% - Accent6 2 2 2 2 5 2 2 3" xfId="11392" xr:uid="{00000000-0005-0000-0000-0000762C0000}"/>
    <cellStyle name="20% - Accent6 2 2 2 2 5 2 3" xfId="11393" xr:uid="{00000000-0005-0000-0000-0000772C0000}"/>
    <cellStyle name="20% - Accent6 2 2 2 2 5 2 3 2" xfId="11394" xr:uid="{00000000-0005-0000-0000-0000782C0000}"/>
    <cellStyle name="20% - Accent6 2 2 2 2 5 2 4" xfId="11395" xr:uid="{00000000-0005-0000-0000-0000792C0000}"/>
    <cellStyle name="20% - Accent6 2 2 2 2 5 3" xfId="11396" xr:uid="{00000000-0005-0000-0000-00007A2C0000}"/>
    <cellStyle name="20% - Accent6 2 2 2 2 5 3 2" xfId="11397" xr:uid="{00000000-0005-0000-0000-00007B2C0000}"/>
    <cellStyle name="20% - Accent6 2 2 2 2 5 3 2 2" xfId="11398" xr:uid="{00000000-0005-0000-0000-00007C2C0000}"/>
    <cellStyle name="20% - Accent6 2 2 2 2 5 3 3" xfId="11399" xr:uid="{00000000-0005-0000-0000-00007D2C0000}"/>
    <cellStyle name="20% - Accent6 2 2 2 2 5 4" xfId="11400" xr:uid="{00000000-0005-0000-0000-00007E2C0000}"/>
    <cellStyle name="20% - Accent6 2 2 2 2 5 4 2" xfId="11401" xr:uid="{00000000-0005-0000-0000-00007F2C0000}"/>
    <cellStyle name="20% - Accent6 2 2 2 2 5 5" xfId="11402" xr:uid="{00000000-0005-0000-0000-0000802C0000}"/>
    <cellStyle name="20% - Accent6 2 2 2 2 5 5 2" xfId="11403" xr:uid="{00000000-0005-0000-0000-0000812C0000}"/>
    <cellStyle name="20% - Accent6 2 2 2 2 5 6" xfId="11404" xr:uid="{00000000-0005-0000-0000-0000822C0000}"/>
    <cellStyle name="20% - Accent6 2 2 2 2 6" xfId="11405" xr:uid="{00000000-0005-0000-0000-0000832C0000}"/>
    <cellStyle name="20% - Accent6 2 2 2 2 6 2" xfId="11406" xr:uid="{00000000-0005-0000-0000-0000842C0000}"/>
    <cellStyle name="20% - Accent6 2 2 2 2 6 2 2" xfId="11407" xr:uid="{00000000-0005-0000-0000-0000852C0000}"/>
    <cellStyle name="20% - Accent6 2 2 2 2 6 2 2 2" xfId="11408" xr:uid="{00000000-0005-0000-0000-0000862C0000}"/>
    <cellStyle name="20% - Accent6 2 2 2 2 6 2 2 2 2" xfId="11409" xr:uid="{00000000-0005-0000-0000-0000872C0000}"/>
    <cellStyle name="20% - Accent6 2 2 2 2 6 2 2 3" xfId="11410" xr:uid="{00000000-0005-0000-0000-0000882C0000}"/>
    <cellStyle name="20% - Accent6 2 2 2 2 6 2 3" xfId="11411" xr:uid="{00000000-0005-0000-0000-0000892C0000}"/>
    <cellStyle name="20% - Accent6 2 2 2 2 6 2 3 2" xfId="11412" xr:uid="{00000000-0005-0000-0000-00008A2C0000}"/>
    <cellStyle name="20% - Accent6 2 2 2 2 6 2 4" xfId="11413" xr:uid="{00000000-0005-0000-0000-00008B2C0000}"/>
    <cellStyle name="20% - Accent6 2 2 2 2 6 3" xfId="11414" xr:uid="{00000000-0005-0000-0000-00008C2C0000}"/>
    <cellStyle name="20% - Accent6 2 2 2 2 6 3 2" xfId="11415" xr:uid="{00000000-0005-0000-0000-00008D2C0000}"/>
    <cellStyle name="20% - Accent6 2 2 2 2 6 3 2 2" xfId="11416" xr:uid="{00000000-0005-0000-0000-00008E2C0000}"/>
    <cellStyle name="20% - Accent6 2 2 2 2 6 3 3" xfId="11417" xr:uid="{00000000-0005-0000-0000-00008F2C0000}"/>
    <cellStyle name="20% - Accent6 2 2 2 2 6 4" xfId="11418" xr:uid="{00000000-0005-0000-0000-0000902C0000}"/>
    <cellStyle name="20% - Accent6 2 2 2 2 6 4 2" xfId="11419" xr:uid="{00000000-0005-0000-0000-0000912C0000}"/>
    <cellStyle name="20% - Accent6 2 2 2 2 6 5" xfId="11420" xr:uid="{00000000-0005-0000-0000-0000922C0000}"/>
    <cellStyle name="20% - Accent6 2 2 2 2 6 5 2" xfId="11421" xr:uid="{00000000-0005-0000-0000-0000932C0000}"/>
    <cellStyle name="20% - Accent6 2 2 2 2 6 6" xfId="11422" xr:uid="{00000000-0005-0000-0000-0000942C0000}"/>
    <cellStyle name="20% - Accent6 2 2 2 2 7" xfId="11423" xr:uid="{00000000-0005-0000-0000-0000952C0000}"/>
    <cellStyle name="20% - Accent6 2 2 2 2 7 2" xfId="11424" xr:uid="{00000000-0005-0000-0000-0000962C0000}"/>
    <cellStyle name="20% - Accent6 2 2 2 2 7 2 2" xfId="11425" xr:uid="{00000000-0005-0000-0000-0000972C0000}"/>
    <cellStyle name="20% - Accent6 2 2 2 2 7 2 2 2" xfId="11426" xr:uid="{00000000-0005-0000-0000-0000982C0000}"/>
    <cellStyle name="20% - Accent6 2 2 2 2 7 2 3" xfId="11427" xr:uid="{00000000-0005-0000-0000-0000992C0000}"/>
    <cellStyle name="20% - Accent6 2 2 2 2 7 3" xfId="11428" xr:uid="{00000000-0005-0000-0000-00009A2C0000}"/>
    <cellStyle name="20% - Accent6 2 2 2 2 7 3 2" xfId="11429" xr:uid="{00000000-0005-0000-0000-00009B2C0000}"/>
    <cellStyle name="20% - Accent6 2 2 2 2 7 4" xfId="11430" xr:uid="{00000000-0005-0000-0000-00009C2C0000}"/>
    <cellStyle name="20% - Accent6 2 2 2 2 8" xfId="11431" xr:uid="{00000000-0005-0000-0000-00009D2C0000}"/>
    <cellStyle name="20% - Accent6 2 2 2 2 8 2" xfId="11432" xr:uid="{00000000-0005-0000-0000-00009E2C0000}"/>
    <cellStyle name="20% - Accent6 2 2 2 2 8 2 2" xfId="11433" xr:uid="{00000000-0005-0000-0000-00009F2C0000}"/>
    <cellStyle name="20% - Accent6 2 2 2 2 8 3" xfId="11434" xr:uid="{00000000-0005-0000-0000-0000A02C0000}"/>
    <cellStyle name="20% - Accent6 2 2 2 2 9" xfId="11435" xr:uid="{00000000-0005-0000-0000-0000A12C0000}"/>
    <cellStyle name="20% - Accent6 2 2 2 2 9 2" xfId="11436" xr:uid="{00000000-0005-0000-0000-0000A22C0000}"/>
    <cellStyle name="20% - Accent6 2 2 2 3" xfId="11437" xr:uid="{00000000-0005-0000-0000-0000A32C0000}"/>
    <cellStyle name="20% - Accent6 2 2 2 3 10" xfId="11438" xr:uid="{00000000-0005-0000-0000-0000A42C0000}"/>
    <cellStyle name="20% - Accent6 2 2 2 3 10 2" xfId="11439" xr:uid="{00000000-0005-0000-0000-0000A52C0000}"/>
    <cellStyle name="20% - Accent6 2 2 2 3 11" xfId="11440" xr:uid="{00000000-0005-0000-0000-0000A62C0000}"/>
    <cellStyle name="20% - Accent6 2 2 2 3 2" xfId="11441" xr:uid="{00000000-0005-0000-0000-0000A72C0000}"/>
    <cellStyle name="20% - Accent6 2 2 2 3 2 2" xfId="11442" xr:uid="{00000000-0005-0000-0000-0000A82C0000}"/>
    <cellStyle name="20% - Accent6 2 2 2 3 2 2 2" xfId="11443" xr:uid="{00000000-0005-0000-0000-0000A92C0000}"/>
    <cellStyle name="20% - Accent6 2 2 2 3 2 2 2 2" xfId="11444" xr:uid="{00000000-0005-0000-0000-0000AA2C0000}"/>
    <cellStyle name="20% - Accent6 2 2 2 3 2 2 2 2 2" xfId="11445" xr:uid="{00000000-0005-0000-0000-0000AB2C0000}"/>
    <cellStyle name="20% - Accent6 2 2 2 3 2 2 2 2 2 2" xfId="11446" xr:uid="{00000000-0005-0000-0000-0000AC2C0000}"/>
    <cellStyle name="20% - Accent6 2 2 2 3 2 2 2 2 3" xfId="11447" xr:uid="{00000000-0005-0000-0000-0000AD2C0000}"/>
    <cellStyle name="20% - Accent6 2 2 2 3 2 2 2 3" xfId="11448" xr:uid="{00000000-0005-0000-0000-0000AE2C0000}"/>
    <cellStyle name="20% - Accent6 2 2 2 3 2 2 2 3 2" xfId="11449" xr:uid="{00000000-0005-0000-0000-0000AF2C0000}"/>
    <cellStyle name="20% - Accent6 2 2 2 3 2 2 2 4" xfId="11450" xr:uid="{00000000-0005-0000-0000-0000B02C0000}"/>
    <cellStyle name="20% - Accent6 2 2 2 3 2 2 3" xfId="11451" xr:uid="{00000000-0005-0000-0000-0000B12C0000}"/>
    <cellStyle name="20% - Accent6 2 2 2 3 2 2 3 2" xfId="11452" xr:uid="{00000000-0005-0000-0000-0000B22C0000}"/>
    <cellStyle name="20% - Accent6 2 2 2 3 2 2 3 2 2" xfId="11453" xr:uid="{00000000-0005-0000-0000-0000B32C0000}"/>
    <cellStyle name="20% - Accent6 2 2 2 3 2 2 3 3" xfId="11454" xr:uid="{00000000-0005-0000-0000-0000B42C0000}"/>
    <cellStyle name="20% - Accent6 2 2 2 3 2 2 4" xfId="11455" xr:uid="{00000000-0005-0000-0000-0000B52C0000}"/>
    <cellStyle name="20% - Accent6 2 2 2 3 2 2 4 2" xfId="11456" xr:uid="{00000000-0005-0000-0000-0000B62C0000}"/>
    <cellStyle name="20% - Accent6 2 2 2 3 2 2 5" xfId="11457" xr:uid="{00000000-0005-0000-0000-0000B72C0000}"/>
    <cellStyle name="20% - Accent6 2 2 2 3 2 2 5 2" xfId="11458" xr:uid="{00000000-0005-0000-0000-0000B82C0000}"/>
    <cellStyle name="20% - Accent6 2 2 2 3 2 2 6" xfId="11459" xr:uid="{00000000-0005-0000-0000-0000B92C0000}"/>
    <cellStyle name="20% - Accent6 2 2 2 3 2 3" xfId="11460" xr:uid="{00000000-0005-0000-0000-0000BA2C0000}"/>
    <cellStyle name="20% - Accent6 2 2 2 3 2 3 2" xfId="11461" xr:uid="{00000000-0005-0000-0000-0000BB2C0000}"/>
    <cellStyle name="20% - Accent6 2 2 2 3 2 3 2 2" xfId="11462" xr:uid="{00000000-0005-0000-0000-0000BC2C0000}"/>
    <cellStyle name="20% - Accent6 2 2 2 3 2 3 2 2 2" xfId="11463" xr:uid="{00000000-0005-0000-0000-0000BD2C0000}"/>
    <cellStyle name="20% - Accent6 2 2 2 3 2 3 2 2 2 2" xfId="11464" xr:uid="{00000000-0005-0000-0000-0000BE2C0000}"/>
    <cellStyle name="20% - Accent6 2 2 2 3 2 3 2 2 3" xfId="11465" xr:uid="{00000000-0005-0000-0000-0000BF2C0000}"/>
    <cellStyle name="20% - Accent6 2 2 2 3 2 3 2 3" xfId="11466" xr:uid="{00000000-0005-0000-0000-0000C02C0000}"/>
    <cellStyle name="20% - Accent6 2 2 2 3 2 3 2 3 2" xfId="11467" xr:uid="{00000000-0005-0000-0000-0000C12C0000}"/>
    <cellStyle name="20% - Accent6 2 2 2 3 2 3 2 4" xfId="11468" xr:uid="{00000000-0005-0000-0000-0000C22C0000}"/>
    <cellStyle name="20% - Accent6 2 2 2 3 2 3 3" xfId="11469" xr:uid="{00000000-0005-0000-0000-0000C32C0000}"/>
    <cellStyle name="20% - Accent6 2 2 2 3 2 3 3 2" xfId="11470" xr:uid="{00000000-0005-0000-0000-0000C42C0000}"/>
    <cellStyle name="20% - Accent6 2 2 2 3 2 3 3 2 2" xfId="11471" xr:uid="{00000000-0005-0000-0000-0000C52C0000}"/>
    <cellStyle name="20% - Accent6 2 2 2 3 2 3 3 3" xfId="11472" xr:uid="{00000000-0005-0000-0000-0000C62C0000}"/>
    <cellStyle name="20% - Accent6 2 2 2 3 2 3 4" xfId="11473" xr:uid="{00000000-0005-0000-0000-0000C72C0000}"/>
    <cellStyle name="20% - Accent6 2 2 2 3 2 3 4 2" xfId="11474" xr:uid="{00000000-0005-0000-0000-0000C82C0000}"/>
    <cellStyle name="20% - Accent6 2 2 2 3 2 3 5" xfId="11475" xr:uid="{00000000-0005-0000-0000-0000C92C0000}"/>
    <cellStyle name="20% - Accent6 2 2 2 3 2 3 5 2" xfId="11476" xr:uid="{00000000-0005-0000-0000-0000CA2C0000}"/>
    <cellStyle name="20% - Accent6 2 2 2 3 2 3 6" xfId="11477" xr:uid="{00000000-0005-0000-0000-0000CB2C0000}"/>
    <cellStyle name="20% - Accent6 2 2 2 3 2 4" xfId="11478" xr:uid="{00000000-0005-0000-0000-0000CC2C0000}"/>
    <cellStyle name="20% - Accent6 2 2 2 3 2 4 2" xfId="11479" xr:uid="{00000000-0005-0000-0000-0000CD2C0000}"/>
    <cellStyle name="20% - Accent6 2 2 2 3 2 4 2 2" xfId="11480" xr:uid="{00000000-0005-0000-0000-0000CE2C0000}"/>
    <cellStyle name="20% - Accent6 2 2 2 3 2 4 2 2 2" xfId="11481" xr:uid="{00000000-0005-0000-0000-0000CF2C0000}"/>
    <cellStyle name="20% - Accent6 2 2 2 3 2 4 2 3" xfId="11482" xr:uid="{00000000-0005-0000-0000-0000D02C0000}"/>
    <cellStyle name="20% - Accent6 2 2 2 3 2 4 3" xfId="11483" xr:uid="{00000000-0005-0000-0000-0000D12C0000}"/>
    <cellStyle name="20% - Accent6 2 2 2 3 2 4 3 2" xfId="11484" xr:uid="{00000000-0005-0000-0000-0000D22C0000}"/>
    <cellStyle name="20% - Accent6 2 2 2 3 2 4 4" xfId="11485" xr:uid="{00000000-0005-0000-0000-0000D32C0000}"/>
    <cellStyle name="20% - Accent6 2 2 2 3 2 5" xfId="11486" xr:uid="{00000000-0005-0000-0000-0000D42C0000}"/>
    <cellStyle name="20% - Accent6 2 2 2 3 2 5 2" xfId="11487" xr:uid="{00000000-0005-0000-0000-0000D52C0000}"/>
    <cellStyle name="20% - Accent6 2 2 2 3 2 5 2 2" xfId="11488" xr:uid="{00000000-0005-0000-0000-0000D62C0000}"/>
    <cellStyle name="20% - Accent6 2 2 2 3 2 5 3" xfId="11489" xr:uid="{00000000-0005-0000-0000-0000D72C0000}"/>
    <cellStyle name="20% - Accent6 2 2 2 3 2 6" xfId="11490" xr:uid="{00000000-0005-0000-0000-0000D82C0000}"/>
    <cellStyle name="20% - Accent6 2 2 2 3 2 6 2" xfId="11491" xr:uid="{00000000-0005-0000-0000-0000D92C0000}"/>
    <cellStyle name="20% - Accent6 2 2 2 3 2 7" xfId="11492" xr:uid="{00000000-0005-0000-0000-0000DA2C0000}"/>
    <cellStyle name="20% - Accent6 2 2 2 3 2 7 2" xfId="11493" xr:uid="{00000000-0005-0000-0000-0000DB2C0000}"/>
    <cellStyle name="20% - Accent6 2 2 2 3 2 8" xfId="11494" xr:uid="{00000000-0005-0000-0000-0000DC2C0000}"/>
    <cellStyle name="20% - Accent6 2 2 2 3 3" xfId="11495" xr:uid="{00000000-0005-0000-0000-0000DD2C0000}"/>
    <cellStyle name="20% - Accent6 2 2 2 3 3 2" xfId="11496" xr:uid="{00000000-0005-0000-0000-0000DE2C0000}"/>
    <cellStyle name="20% - Accent6 2 2 2 3 3 2 2" xfId="11497" xr:uid="{00000000-0005-0000-0000-0000DF2C0000}"/>
    <cellStyle name="20% - Accent6 2 2 2 3 3 2 2 2" xfId="11498" xr:uid="{00000000-0005-0000-0000-0000E02C0000}"/>
    <cellStyle name="20% - Accent6 2 2 2 3 3 2 2 2 2" xfId="11499" xr:uid="{00000000-0005-0000-0000-0000E12C0000}"/>
    <cellStyle name="20% - Accent6 2 2 2 3 3 2 2 2 2 2" xfId="11500" xr:uid="{00000000-0005-0000-0000-0000E22C0000}"/>
    <cellStyle name="20% - Accent6 2 2 2 3 3 2 2 2 3" xfId="11501" xr:uid="{00000000-0005-0000-0000-0000E32C0000}"/>
    <cellStyle name="20% - Accent6 2 2 2 3 3 2 2 3" xfId="11502" xr:uid="{00000000-0005-0000-0000-0000E42C0000}"/>
    <cellStyle name="20% - Accent6 2 2 2 3 3 2 2 3 2" xfId="11503" xr:uid="{00000000-0005-0000-0000-0000E52C0000}"/>
    <cellStyle name="20% - Accent6 2 2 2 3 3 2 2 4" xfId="11504" xr:uid="{00000000-0005-0000-0000-0000E62C0000}"/>
    <cellStyle name="20% - Accent6 2 2 2 3 3 2 3" xfId="11505" xr:uid="{00000000-0005-0000-0000-0000E72C0000}"/>
    <cellStyle name="20% - Accent6 2 2 2 3 3 2 3 2" xfId="11506" xr:uid="{00000000-0005-0000-0000-0000E82C0000}"/>
    <cellStyle name="20% - Accent6 2 2 2 3 3 2 3 2 2" xfId="11507" xr:uid="{00000000-0005-0000-0000-0000E92C0000}"/>
    <cellStyle name="20% - Accent6 2 2 2 3 3 2 3 3" xfId="11508" xr:uid="{00000000-0005-0000-0000-0000EA2C0000}"/>
    <cellStyle name="20% - Accent6 2 2 2 3 3 2 4" xfId="11509" xr:uid="{00000000-0005-0000-0000-0000EB2C0000}"/>
    <cellStyle name="20% - Accent6 2 2 2 3 3 2 4 2" xfId="11510" xr:uid="{00000000-0005-0000-0000-0000EC2C0000}"/>
    <cellStyle name="20% - Accent6 2 2 2 3 3 2 5" xfId="11511" xr:uid="{00000000-0005-0000-0000-0000ED2C0000}"/>
    <cellStyle name="20% - Accent6 2 2 2 3 3 2 5 2" xfId="11512" xr:uid="{00000000-0005-0000-0000-0000EE2C0000}"/>
    <cellStyle name="20% - Accent6 2 2 2 3 3 2 6" xfId="11513" xr:uid="{00000000-0005-0000-0000-0000EF2C0000}"/>
    <cellStyle name="20% - Accent6 2 2 2 3 3 3" xfId="11514" xr:uid="{00000000-0005-0000-0000-0000F02C0000}"/>
    <cellStyle name="20% - Accent6 2 2 2 3 3 3 2" xfId="11515" xr:uid="{00000000-0005-0000-0000-0000F12C0000}"/>
    <cellStyle name="20% - Accent6 2 2 2 3 3 3 2 2" xfId="11516" xr:uid="{00000000-0005-0000-0000-0000F22C0000}"/>
    <cellStyle name="20% - Accent6 2 2 2 3 3 3 2 2 2" xfId="11517" xr:uid="{00000000-0005-0000-0000-0000F32C0000}"/>
    <cellStyle name="20% - Accent6 2 2 2 3 3 3 2 2 2 2" xfId="11518" xr:uid="{00000000-0005-0000-0000-0000F42C0000}"/>
    <cellStyle name="20% - Accent6 2 2 2 3 3 3 2 2 3" xfId="11519" xr:uid="{00000000-0005-0000-0000-0000F52C0000}"/>
    <cellStyle name="20% - Accent6 2 2 2 3 3 3 2 3" xfId="11520" xr:uid="{00000000-0005-0000-0000-0000F62C0000}"/>
    <cellStyle name="20% - Accent6 2 2 2 3 3 3 2 3 2" xfId="11521" xr:uid="{00000000-0005-0000-0000-0000F72C0000}"/>
    <cellStyle name="20% - Accent6 2 2 2 3 3 3 2 4" xfId="11522" xr:uid="{00000000-0005-0000-0000-0000F82C0000}"/>
    <cellStyle name="20% - Accent6 2 2 2 3 3 3 3" xfId="11523" xr:uid="{00000000-0005-0000-0000-0000F92C0000}"/>
    <cellStyle name="20% - Accent6 2 2 2 3 3 3 3 2" xfId="11524" xr:uid="{00000000-0005-0000-0000-0000FA2C0000}"/>
    <cellStyle name="20% - Accent6 2 2 2 3 3 3 3 2 2" xfId="11525" xr:uid="{00000000-0005-0000-0000-0000FB2C0000}"/>
    <cellStyle name="20% - Accent6 2 2 2 3 3 3 3 3" xfId="11526" xr:uid="{00000000-0005-0000-0000-0000FC2C0000}"/>
    <cellStyle name="20% - Accent6 2 2 2 3 3 3 4" xfId="11527" xr:uid="{00000000-0005-0000-0000-0000FD2C0000}"/>
    <cellStyle name="20% - Accent6 2 2 2 3 3 3 4 2" xfId="11528" xr:uid="{00000000-0005-0000-0000-0000FE2C0000}"/>
    <cellStyle name="20% - Accent6 2 2 2 3 3 3 5" xfId="11529" xr:uid="{00000000-0005-0000-0000-0000FF2C0000}"/>
    <cellStyle name="20% - Accent6 2 2 2 3 3 3 5 2" xfId="11530" xr:uid="{00000000-0005-0000-0000-0000002D0000}"/>
    <cellStyle name="20% - Accent6 2 2 2 3 3 3 6" xfId="11531" xr:uid="{00000000-0005-0000-0000-0000012D0000}"/>
    <cellStyle name="20% - Accent6 2 2 2 3 3 4" xfId="11532" xr:uid="{00000000-0005-0000-0000-0000022D0000}"/>
    <cellStyle name="20% - Accent6 2 2 2 3 3 4 2" xfId="11533" xr:uid="{00000000-0005-0000-0000-0000032D0000}"/>
    <cellStyle name="20% - Accent6 2 2 2 3 3 4 2 2" xfId="11534" xr:uid="{00000000-0005-0000-0000-0000042D0000}"/>
    <cellStyle name="20% - Accent6 2 2 2 3 3 4 2 2 2" xfId="11535" xr:uid="{00000000-0005-0000-0000-0000052D0000}"/>
    <cellStyle name="20% - Accent6 2 2 2 3 3 4 2 3" xfId="11536" xr:uid="{00000000-0005-0000-0000-0000062D0000}"/>
    <cellStyle name="20% - Accent6 2 2 2 3 3 4 3" xfId="11537" xr:uid="{00000000-0005-0000-0000-0000072D0000}"/>
    <cellStyle name="20% - Accent6 2 2 2 3 3 4 3 2" xfId="11538" xr:uid="{00000000-0005-0000-0000-0000082D0000}"/>
    <cellStyle name="20% - Accent6 2 2 2 3 3 4 4" xfId="11539" xr:uid="{00000000-0005-0000-0000-0000092D0000}"/>
    <cellStyle name="20% - Accent6 2 2 2 3 3 5" xfId="11540" xr:uid="{00000000-0005-0000-0000-00000A2D0000}"/>
    <cellStyle name="20% - Accent6 2 2 2 3 3 5 2" xfId="11541" xr:uid="{00000000-0005-0000-0000-00000B2D0000}"/>
    <cellStyle name="20% - Accent6 2 2 2 3 3 5 2 2" xfId="11542" xr:uid="{00000000-0005-0000-0000-00000C2D0000}"/>
    <cellStyle name="20% - Accent6 2 2 2 3 3 5 3" xfId="11543" xr:uid="{00000000-0005-0000-0000-00000D2D0000}"/>
    <cellStyle name="20% - Accent6 2 2 2 3 3 6" xfId="11544" xr:uid="{00000000-0005-0000-0000-00000E2D0000}"/>
    <cellStyle name="20% - Accent6 2 2 2 3 3 6 2" xfId="11545" xr:uid="{00000000-0005-0000-0000-00000F2D0000}"/>
    <cellStyle name="20% - Accent6 2 2 2 3 3 7" xfId="11546" xr:uid="{00000000-0005-0000-0000-0000102D0000}"/>
    <cellStyle name="20% - Accent6 2 2 2 3 3 7 2" xfId="11547" xr:uid="{00000000-0005-0000-0000-0000112D0000}"/>
    <cellStyle name="20% - Accent6 2 2 2 3 3 8" xfId="11548" xr:uid="{00000000-0005-0000-0000-0000122D0000}"/>
    <cellStyle name="20% - Accent6 2 2 2 3 4" xfId="11549" xr:uid="{00000000-0005-0000-0000-0000132D0000}"/>
    <cellStyle name="20% - Accent6 2 2 2 3 4 2" xfId="11550" xr:uid="{00000000-0005-0000-0000-0000142D0000}"/>
    <cellStyle name="20% - Accent6 2 2 2 3 4 2 2" xfId="11551" xr:uid="{00000000-0005-0000-0000-0000152D0000}"/>
    <cellStyle name="20% - Accent6 2 2 2 3 4 2 2 2" xfId="11552" xr:uid="{00000000-0005-0000-0000-0000162D0000}"/>
    <cellStyle name="20% - Accent6 2 2 2 3 4 2 2 2 2" xfId="11553" xr:uid="{00000000-0005-0000-0000-0000172D0000}"/>
    <cellStyle name="20% - Accent6 2 2 2 3 4 2 2 3" xfId="11554" xr:uid="{00000000-0005-0000-0000-0000182D0000}"/>
    <cellStyle name="20% - Accent6 2 2 2 3 4 2 3" xfId="11555" xr:uid="{00000000-0005-0000-0000-0000192D0000}"/>
    <cellStyle name="20% - Accent6 2 2 2 3 4 2 3 2" xfId="11556" xr:uid="{00000000-0005-0000-0000-00001A2D0000}"/>
    <cellStyle name="20% - Accent6 2 2 2 3 4 2 4" xfId="11557" xr:uid="{00000000-0005-0000-0000-00001B2D0000}"/>
    <cellStyle name="20% - Accent6 2 2 2 3 4 3" xfId="11558" xr:uid="{00000000-0005-0000-0000-00001C2D0000}"/>
    <cellStyle name="20% - Accent6 2 2 2 3 4 3 2" xfId="11559" xr:uid="{00000000-0005-0000-0000-00001D2D0000}"/>
    <cellStyle name="20% - Accent6 2 2 2 3 4 3 2 2" xfId="11560" xr:uid="{00000000-0005-0000-0000-00001E2D0000}"/>
    <cellStyle name="20% - Accent6 2 2 2 3 4 3 3" xfId="11561" xr:uid="{00000000-0005-0000-0000-00001F2D0000}"/>
    <cellStyle name="20% - Accent6 2 2 2 3 4 4" xfId="11562" xr:uid="{00000000-0005-0000-0000-0000202D0000}"/>
    <cellStyle name="20% - Accent6 2 2 2 3 4 4 2" xfId="11563" xr:uid="{00000000-0005-0000-0000-0000212D0000}"/>
    <cellStyle name="20% - Accent6 2 2 2 3 4 5" xfId="11564" xr:uid="{00000000-0005-0000-0000-0000222D0000}"/>
    <cellStyle name="20% - Accent6 2 2 2 3 4 5 2" xfId="11565" xr:uid="{00000000-0005-0000-0000-0000232D0000}"/>
    <cellStyle name="20% - Accent6 2 2 2 3 4 6" xfId="11566" xr:uid="{00000000-0005-0000-0000-0000242D0000}"/>
    <cellStyle name="20% - Accent6 2 2 2 3 5" xfId="11567" xr:uid="{00000000-0005-0000-0000-0000252D0000}"/>
    <cellStyle name="20% - Accent6 2 2 2 3 5 2" xfId="11568" xr:uid="{00000000-0005-0000-0000-0000262D0000}"/>
    <cellStyle name="20% - Accent6 2 2 2 3 5 2 2" xfId="11569" xr:uid="{00000000-0005-0000-0000-0000272D0000}"/>
    <cellStyle name="20% - Accent6 2 2 2 3 5 2 2 2" xfId="11570" xr:uid="{00000000-0005-0000-0000-0000282D0000}"/>
    <cellStyle name="20% - Accent6 2 2 2 3 5 2 2 2 2" xfId="11571" xr:uid="{00000000-0005-0000-0000-0000292D0000}"/>
    <cellStyle name="20% - Accent6 2 2 2 3 5 2 2 3" xfId="11572" xr:uid="{00000000-0005-0000-0000-00002A2D0000}"/>
    <cellStyle name="20% - Accent6 2 2 2 3 5 2 3" xfId="11573" xr:uid="{00000000-0005-0000-0000-00002B2D0000}"/>
    <cellStyle name="20% - Accent6 2 2 2 3 5 2 3 2" xfId="11574" xr:uid="{00000000-0005-0000-0000-00002C2D0000}"/>
    <cellStyle name="20% - Accent6 2 2 2 3 5 2 4" xfId="11575" xr:uid="{00000000-0005-0000-0000-00002D2D0000}"/>
    <cellStyle name="20% - Accent6 2 2 2 3 5 3" xfId="11576" xr:uid="{00000000-0005-0000-0000-00002E2D0000}"/>
    <cellStyle name="20% - Accent6 2 2 2 3 5 3 2" xfId="11577" xr:uid="{00000000-0005-0000-0000-00002F2D0000}"/>
    <cellStyle name="20% - Accent6 2 2 2 3 5 3 2 2" xfId="11578" xr:uid="{00000000-0005-0000-0000-0000302D0000}"/>
    <cellStyle name="20% - Accent6 2 2 2 3 5 3 3" xfId="11579" xr:uid="{00000000-0005-0000-0000-0000312D0000}"/>
    <cellStyle name="20% - Accent6 2 2 2 3 5 4" xfId="11580" xr:uid="{00000000-0005-0000-0000-0000322D0000}"/>
    <cellStyle name="20% - Accent6 2 2 2 3 5 4 2" xfId="11581" xr:uid="{00000000-0005-0000-0000-0000332D0000}"/>
    <cellStyle name="20% - Accent6 2 2 2 3 5 5" xfId="11582" xr:uid="{00000000-0005-0000-0000-0000342D0000}"/>
    <cellStyle name="20% - Accent6 2 2 2 3 5 5 2" xfId="11583" xr:uid="{00000000-0005-0000-0000-0000352D0000}"/>
    <cellStyle name="20% - Accent6 2 2 2 3 5 6" xfId="11584" xr:uid="{00000000-0005-0000-0000-0000362D0000}"/>
    <cellStyle name="20% - Accent6 2 2 2 3 6" xfId="11585" xr:uid="{00000000-0005-0000-0000-0000372D0000}"/>
    <cellStyle name="20% - Accent6 2 2 2 3 6 2" xfId="11586" xr:uid="{00000000-0005-0000-0000-0000382D0000}"/>
    <cellStyle name="20% - Accent6 2 2 2 3 6 2 2" xfId="11587" xr:uid="{00000000-0005-0000-0000-0000392D0000}"/>
    <cellStyle name="20% - Accent6 2 2 2 3 6 2 2 2" xfId="11588" xr:uid="{00000000-0005-0000-0000-00003A2D0000}"/>
    <cellStyle name="20% - Accent6 2 2 2 3 6 2 2 2 2" xfId="11589" xr:uid="{00000000-0005-0000-0000-00003B2D0000}"/>
    <cellStyle name="20% - Accent6 2 2 2 3 6 2 2 3" xfId="11590" xr:uid="{00000000-0005-0000-0000-00003C2D0000}"/>
    <cellStyle name="20% - Accent6 2 2 2 3 6 2 3" xfId="11591" xr:uid="{00000000-0005-0000-0000-00003D2D0000}"/>
    <cellStyle name="20% - Accent6 2 2 2 3 6 2 3 2" xfId="11592" xr:uid="{00000000-0005-0000-0000-00003E2D0000}"/>
    <cellStyle name="20% - Accent6 2 2 2 3 6 2 4" xfId="11593" xr:uid="{00000000-0005-0000-0000-00003F2D0000}"/>
    <cellStyle name="20% - Accent6 2 2 2 3 6 3" xfId="11594" xr:uid="{00000000-0005-0000-0000-0000402D0000}"/>
    <cellStyle name="20% - Accent6 2 2 2 3 6 3 2" xfId="11595" xr:uid="{00000000-0005-0000-0000-0000412D0000}"/>
    <cellStyle name="20% - Accent6 2 2 2 3 6 3 2 2" xfId="11596" xr:uid="{00000000-0005-0000-0000-0000422D0000}"/>
    <cellStyle name="20% - Accent6 2 2 2 3 6 3 3" xfId="11597" xr:uid="{00000000-0005-0000-0000-0000432D0000}"/>
    <cellStyle name="20% - Accent6 2 2 2 3 6 4" xfId="11598" xr:uid="{00000000-0005-0000-0000-0000442D0000}"/>
    <cellStyle name="20% - Accent6 2 2 2 3 6 4 2" xfId="11599" xr:uid="{00000000-0005-0000-0000-0000452D0000}"/>
    <cellStyle name="20% - Accent6 2 2 2 3 6 5" xfId="11600" xr:uid="{00000000-0005-0000-0000-0000462D0000}"/>
    <cellStyle name="20% - Accent6 2 2 2 3 6 5 2" xfId="11601" xr:uid="{00000000-0005-0000-0000-0000472D0000}"/>
    <cellStyle name="20% - Accent6 2 2 2 3 6 6" xfId="11602" xr:uid="{00000000-0005-0000-0000-0000482D0000}"/>
    <cellStyle name="20% - Accent6 2 2 2 3 7" xfId="11603" xr:uid="{00000000-0005-0000-0000-0000492D0000}"/>
    <cellStyle name="20% - Accent6 2 2 2 3 7 2" xfId="11604" xr:uid="{00000000-0005-0000-0000-00004A2D0000}"/>
    <cellStyle name="20% - Accent6 2 2 2 3 7 2 2" xfId="11605" xr:uid="{00000000-0005-0000-0000-00004B2D0000}"/>
    <cellStyle name="20% - Accent6 2 2 2 3 7 2 2 2" xfId="11606" xr:uid="{00000000-0005-0000-0000-00004C2D0000}"/>
    <cellStyle name="20% - Accent6 2 2 2 3 7 2 3" xfId="11607" xr:uid="{00000000-0005-0000-0000-00004D2D0000}"/>
    <cellStyle name="20% - Accent6 2 2 2 3 7 3" xfId="11608" xr:uid="{00000000-0005-0000-0000-00004E2D0000}"/>
    <cellStyle name="20% - Accent6 2 2 2 3 7 3 2" xfId="11609" xr:uid="{00000000-0005-0000-0000-00004F2D0000}"/>
    <cellStyle name="20% - Accent6 2 2 2 3 7 4" xfId="11610" xr:uid="{00000000-0005-0000-0000-0000502D0000}"/>
    <cellStyle name="20% - Accent6 2 2 2 3 8" xfId="11611" xr:uid="{00000000-0005-0000-0000-0000512D0000}"/>
    <cellStyle name="20% - Accent6 2 2 2 3 8 2" xfId="11612" xr:uid="{00000000-0005-0000-0000-0000522D0000}"/>
    <cellStyle name="20% - Accent6 2 2 2 3 8 2 2" xfId="11613" xr:uid="{00000000-0005-0000-0000-0000532D0000}"/>
    <cellStyle name="20% - Accent6 2 2 2 3 8 3" xfId="11614" xr:uid="{00000000-0005-0000-0000-0000542D0000}"/>
    <cellStyle name="20% - Accent6 2 2 2 3 9" xfId="11615" xr:uid="{00000000-0005-0000-0000-0000552D0000}"/>
    <cellStyle name="20% - Accent6 2 2 2 3 9 2" xfId="11616" xr:uid="{00000000-0005-0000-0000-0000562D0000}"/>
    <cellStyle name="20% - Accent6 2 2 2 4" xfId="11617" xr:uid="{00000000-0005-0000-0000-0000572D0000}"/>
    <cellStyle name="20% - Accent6 2 2 2 4 10" xfId="11618" xr:uid="{00000000-0005-0000-0000-0000582D0000}"/>
    <cellStyle name="20% - Accent6 2 2 2 4 10 2" xfId="11619" xr:uid="{00000000-0005-0000-0000-0000592D0000}"/>
    <cellStyle name="20% - Accent6 2 2 2 4 11" xfId="11620" xr:uid="{00000000-0005-0000-0000-00005A2D0000}"/>
    <cellStyle name="20% - Accent6 2 2 2 4 2" xfId="11621" xr:uid="{00000000-0005-0000-0000-00005B2D0000}"/>
    <cellStyle name="20% - Accent6 2 2 2 4 2 2" xfId="11622" xr:uid="{00000000-0005-0000-0000-00005C2D0000}"/>
    <cellStyle name="20% - Accent6 2 2 2 4 2 2 2" xfId="11623" xr:uid="{00000000-0005-0000-0000-00005D2D0000}"/>
    <cellStyle name="20% - Accent6 2 2 2 4 2 2 2 2" xfId="11624" xr:uid="{00000000-0005-0000-0000-00005E2D0000}"/>
    <cellStyle name="20% - Accent6 2 2 2 4 2 2 2 2 2" xfId="11625" xr:uid="{00000000-0005-0000-0000-00005F2D0000}"/>
    <cellStyle name="20% - Accent6 2 2 2 4 2 2 2 2 2 2" xfId="11626" xr:uid="{00000000-0005-0000-0000-0000602D0000}"/>
    <cellStyle name="20% - Accent6 2 2 2 4 2 2 2 2 3" xfId="11627" xr:uid="{00000000-0005-0000-0000-0000612D0000}"/>
    <cellStyle name="20% - Accent6 2 2 2 4 2 2 2 3" xfId="11628" xr:uid="{00000000-0005-0000-0000-0000622D0000}"/>
    <cellStyle name="20% - Accent6 2 2 2 4 2 2 2 3 2" xfId="11629" xr:uid="{00000000-0005-0000-0000-0000632D0000}"/>
    <cellStyle name="20% - Accent6 2 2 2 4 2 2 2 4" xfId="11630" xr:uid="{00000000-0005-0000-0000-0000642D0000}"/>
    <cellStyle name="20% - Accent6 2 2 2 4 2 2 3" xfId="11631" xr:uid="{00000000-0005-0000-0000-0000652D0000}"/>
    <cellStyle name="20% - Accent6 2 2 2 4 2 2 3 2" xfId="11632" xr:uid="{00000000-0005-0000-0000-0000662D0000}"/>
    <cellStyle name="20% - Accent6 2 2 2 4 2 2 3 2 2" xfId="11633" xr:uid="{00000000-0005-0000-0000-0000672D0000}"/>
    <cellStyle name="20% - Accent6 2 2 2 4 2 2 3 3" xfId="11634" xr:uid="{00000000-0005-0000-0000-0000682D0000}"/>
    <cellStyle name="20% - Accent6 2 2 2 4 2 2 4" xfId="11635" xr:uid="{00000000-0005-0000-0000-0000692D0000}"/>
    <cellStyle name="20% - Accent6 2 2 2 4 2 2 4 2" xfId="11636" xr:uid="{00000000-0005-0000-0000-00006A2D0000}"/>
    <cellStyle name="20% - Accent6 2 2 2 4 2 2 5" xfId="11637" xr:uid="{00000000-0005-0000-0000-00006B2D0000}"/>
    <cellStyle name="20% - Accent6 2 2 2 4 2 2 5 2" xfId="11638" xr:uid="{00000000-0005-0000-0000-00006C2D0000}"/>
    <cellStyle name="20% - Accent6 2 2 2 4 2 2 6" xfId="11639" xr:uid="{00000000-0005-0000-0000-00006D2D0000}"/>
    <cellStyle name="20% - Accent6 2 2 2 4 2 3" xfId="11640" xr:uid="{00000000-0005-0000-0000-00006E2D0000}"/>
    <cellStyle name="20% - Accent6 2 2 2 4 2 3 2" xfId="11641" xr:uid="{00000000-0005-0000-0000-00006F2D0000}"/>
    <cellStyle name="20% - Accent6 2 2 2 4 2 3 2 2" xfId="11642" xr:uid="{00000000-0005-0000-0000-0000702D0000}"/>
    <cellStyle name="20% - Accent6 2 2 2 4 2 3 2 2 2" xfId="11643" xr:uid="{00000000-0005-0000-0000-0000712D0000}"/>
    <cellStyle name="20% - Accent6 2 2 2 4 2 3 2 2 2 2" xfId="11644" xr:uid="{00000000-0005-0000-0000-0000722D0000}"/>
    <cellStyle name="20% - Accent6 2 2 2 4 2 3 2 2 3" xfId="11645" xr:uid="{00000000-0005-0000-0000-0000732D0000}"/>
    <cellStyle name="20% - Accent6 2 2 2 4 2 3 2 3" xfId="11646" xr:uid="{00000000-0005-0000-0000-0000742D0000}"/>
    <cellStyle name="20% - Accent6 2 2 2 4 2 3 2 3 2" xfId="11647" xr:uid="{00000000-0005-0000-0000-0000752D0000}"/>
    <cellStyle name="20% - Accent6 2 2 2 4 2 3 2 4" xfId="11648" xr:uid="{00000000-0005-0000-0000-0000762D0000}"/>
    <cellStyle name="20% - Accent6 2 2 2 4 2 3 3" xfId="11649" xr:uid="{00000000-0005-0000-0000-0000772D0000}"/>
    <cellStyle name="20% - Accent6 2 2 2 4 2 3 3 2" xfId="11650" xr:uid="{00000000-0005-0000-0000-0000782D0000}"/>
    <cellStyle name="20% - Accent6 2 2 2 4 2 3 3 2 2" xfId="11651" xr:uid="{00000000-0005-0000-0000-0000792D0000}"/>
    <cellStyle name="20% - Accent6 2 2 2 4 2 3 3 3" xfId="11652" xr:uid="{00000000-0005-0000-0000-00007A2D0000}"/>
    <cellStyle name="20% - Accent6 2 2 2 4 2 3 4" xfId="11653" xr:uid="{00000000-0005-0000-0000-00007B2D0000}"/>
    <cellStyle name="20% - Accent6 2 2 2 4 2 3 4 2" xfId="11654" xr:uid="{00000000-0005-0000-0000-00007C2D0000}"/>
    <cellStyle name="20% - Accent6 2 2 2 4 2 3 5" xfId="11655" xr:uid="{00000000-0005-0000-0000-00007D2D0000}"/>
    <cellStyle name="20% - Accent6 2 2 2 4 2 3 5 2" xfId="11656" xr:uid="{00000000-0005-0000-0000-00007E2D0000}"/>
    <cellStyle name="20% - Accent6 2 2 2 4 2 3 6" xfId="11657" xr:uid="{00000000-0005-0000-0000-00007F2D0000}"/>
    <cellStyle name="20% - Accent6 2 2 2 4 2 4" xfId="11658" xr:uid="{00000000-0005-0000-0000-0000802D0000}"/>
    <cellStyle name="20% - Accent6 2 2 2 4 2 4 2" xfId="11659" xr:uid="{00000000-0005-0000-0000-0000812D0000}"/>
    <cellStyle name="20% - Accent6 2 2 2 4 2 4 2 2" xfId="11660" xr:uid="{00000000-0005-0000-0000-0000822D0000}"/>
    <cellStyle name="20% - Accent6 2 2 2 4 2 4 2 2 2" xfId="11661" xr:uid="{00000000-0005-0000-0000-0000832D0000}"/>
    <cellStyle name="20% - Accent6 2 2 2 4 2 4 2 3" xfId="11662" xr:uid="{00000000-0005-0000-0000-0000842D0000}"/>
    <cellStyle name="20% - Accent6 2 2 2 4 2 4 3" xfId="11663" xr:uid="{00000000-0005-0000-0000-0000852D0000}"/>
    <cellStyle name="20% - Accent6 2 2 2 4 2 4 3 2" xfId="11664" xr:uid="{00000000-0005-0000-0000-0000862D0000}"/>
    <cellStyle name="20% - Accent6 2 2 2 4 2 4 4" xfId="11665" xr:uid="{00000000-0005-0000-0000-0000872D0000}"/>
    <cellStyle name="20% - Accent6 2 2 2 4 2 5" xfId="11666" xr:uid="{00000000-0005-0000-0000-0000882D0000}"/>
    <cellStyle name="20% - Accent6 2 2 2 4 2 5 2" xfId="11667" xr:uid="{00000000-0005-0000-0000-0000892D0000}"/>
    <cellStyle name="20% - Accent6 2 2 2 4 2 5 2 2" xfId="11668" xr:uid="{00000000-0005-0000-0000-00008A2D0000}"/>
    <cellStyle name="20% - Accent6 2 2 2 4 2 5 3" xfId="11669" xr:uid="{00000000-0005-0000-0000-00008B2D0000}"/>
    <cellStyle name="20% - Accent6 2 2 2 4 2 6" xfId="11670" xr:uid="{00000000-0005-0000-0000-00008C2D0000}"/>
    <cellStyle name="20% - Accent6 2 2 2 4 2 6 2" xfId="11671" xr:uid="{00000000-0005-0000-0000-00008D2D0000}"/>
    <cellStyle name="20% - Accent6 2 2 2 4 2 7" xfId="11672" xr:uid="{00000000-0005-0000-0000-00008E2D0000}"/>
    <cellStyle name="20% - Accent6 2 2 2 4 2 7 2" xfId="11673" xr:uid="{00000000-0005-0000-0000-00008F2D0000}"/>
    <cellStyle name="20% - Accent6 2 2 2 4 2 8" xfId="11674" xr:uid="{00000000-0005-0000-0000-0000902D0000}"/>
    <cellStyle name="20% - Accent6 2 2 2 4 3" xfId="11675" xr:uid="{00000000-0005-0000-0000-0000912D0000}"/>
    <cellStyle name="20% - Accent6 2 2 2 4 3 2" xfId="11676" xr:uid="{00000000-0005-0000-0000-0000922D0000}"/>
    <cellStyle name="20% - Accent6 2 2 2 4 3 2 2" xfId="11677" xr:uid="{00000000-0005-0000-0000-0000932D0000}"/>
    <cellStyle name="20% - Accent6 2 2 2 4 3 2 2 2" xfId="11678" xr:uid="{00000000-0005-0000-0000-0000942D0000}"/>
    <cellStyle name="20% - Accent6 2 2 2 4 3 2 2 2 2" xfId="11679" xr:uid="{00000000-0005-0000-0000-0000952D0000}"/>
    <cellStyle name="20% - Accent6 2 2 2 4 3 2 2 2 2 2" xfId="11680" xr:uid="{00000000-0005-0000-0000-0000962D0000}"/>
    <cellStyle name="20% - Accent6 2 2 2 4 3 2 2 2 3" xfId="11681" xr:uid="{00000000-0005-0000-0000-0000972D0000}"/>
    <cellStyle name="20% - Accent6 2 2 2 4 3 2 2 3" xfId="11682" xr:uid="{00000000-0005-0000-0000-0000982D0000}"/>
    <cellStyle name="20% - Accent6 2 2 2 4 3 2 2 3 2" xfId="11683" xr:uid="{00000000-0005-0000-0000-0000992D0000}"/>
    <cellStyle name="20% - Accent6 2 2 2 4 3 2 2 4" xfId="11684" xr:uid="{00000000-0005-0000-0000-00009A2D0000}"/>
    <cellStyle name="20% - Accent6 2 2 2 4 3 2 3" xfId="11685" xr:uid="{00000000-0005-0000-0000-00009B2D0000}"/>
    <cellStyle name="20% - Accent6 2 2 2 4 3 2 3 2" xfId="11686" xr:uid="{00000000-0005-0000-0000-00009C2D0000}"/>
    <cellStyle name="20% - Accent6 2 2 2 4 3 2 3 2 2" xfId="11687" xr:uid="{00000000-0005-0000-0000-00009D2D0000}"/>
    <cellStyle name="20% - Accent6 2 2 2 4 3 2 3 3" xfId="11688" xr:uid="{00000000-0005-0000-0000-00009E2D0000}"/>
    <cellStyle name="20% - Accent6 2 2 2 4 3 2 4" xfId="11689" xr:uid="{00000000-0005-0000-0000-00009F2D0000}"/>
    <cellStyle name="20% - Accent6 2 2 2 4 3 2 4 2" xfId="11690" xr:uid="{00000000-0005-0000-0000-0000A02D0000}"/>
    <cellStyle name="20% - Accent6 2 2 2 4 3 2 5" xfId="11691" xr:uid="{00000000-0005-0000-0000-0000A12D0000}"/>
    <cellStyle name="20% - Accent6 2 2 2 4 3 2 5 2" xfId="11692" xr:uid="{00000000-0005-0000-0000-0000A22D0000}"/>
    <cellStyle name="20% - Accent6 2 2 2 4 3 2 6" xfId="11693" xr:uid="{00000000-0005-0000-0000-0000A32D0000}"/>
    <cellStyle name="20% - Accent6 2 2 2 4 3 3" xfId="11694" xr:uid="{00000000-0005-0000-0000-0000A42D0000}"/>
    <cellStyle name="20% - Accent6 2 2 2 4 3 3 2" xfId="11695" xr:uid="{00000000-0005-0000-0000-0000A52D0000}"/>
    <cellStyle name="20% - Accent6 2 2 2 4 3 3 2 2" xfId="11696" xr:uid="{00000000-0005-0000-0000-0000A62D0000}"/>
    <cellStyle name="20% - Accent6 2 2 2 4 3 3 2 2 2" xfId="11697" xr:uid="{00000000-0005-0000-0000-0000A72D0000}"/>
    <cellStyle name="20% - Accent6 2 2 2 4 3 3 2 2 2 2" xfId="11698" xr:uid="{00000000-0005-0000-0000-0000A82D0000}"/>
    <cellStyle name="20% - Accent6 2 2 2 4 3 3 2 2 3" xfId="11699" xr:uid="{00000000-0005-0000-0000-0000A92D0000}"/>
    <cellStyle name="20% - Accent6 2 2 2 4 3 3 2 3" xfId="11700" xr:uid="{00000000-0005-0000-0000-0000AA2D0000}"/>
    <cellStyle name="20% - Accent6 2 2 2 4 3 3 2 3 2" xfId="11701" xr:uid="{00000000-0005-0000-0000-0000AB2D0000}"/>
    <cellStyle name="20% - Accent6 2 2 2 4 3 3 2 4" xfId="11702" xr:uid="{00000000-0005-0000-0000-0000AC2D0000}"/>
    <cellStyle name="20% - Accent6 2 2 2 4 3 3 3" xfId="11703" xr:uid="{00000000-0005-0000-0000-0000AD2D0000}"/>
    <cellStyle name="20% - Accent6 2 2 2 4 3 3 3 2" xfId="11704" xr:uid="{00000000-0005-0000-0000-0000AE2D0000}"/>
    <cellStyle name="20% - Accent6 2 2 2 4 3 3 3 2 2" xfId="11705" xr:uid="{00000000-0005-0000-0000-0000AF2D0000}"/>
    <cellStyle name="20% - Accent6 2 2 2 4 3 3 3 3" xfId="11706" xr:uid="{00000000-0005-0000-0000-0000B02D0000}"/>
    <cellStyle name="20% - Accent6 2 2 2 4 3 3 4" xfId="11707" xr:uid="{00000000-0005-0000-0000-0000B12D0000}"/>
    <cellStyle name="20% - Accent6 2 2 2 4 3 3 4 2" xfId="11708" xr:uid="{00000000-0005-0000-0000-0000B22D0000}"/>
    <cellStyle name="20% - Accent6 2 2 2 4 3 3 5" xfId="11709" xr:uid="{00000000-0005-0000-0000-0000B32D0000}"/>
    <cellStyle name="20% - Accent6 2 2 2 4 3 3 5 2" xfId="11710" xr:uid="{00000000-0005-0000-0000-0000B42D0000}"/>
    <cellStyle name="20% - Accent6 2 2 2 4 3 3 6" xfId="11711" xr:uid="{00000000-0005-0000-0000-0000B52D0000}"/>
    <cellStyle name="20% - Accent6 2 2 2 4 3 4" xfId="11712" xr:uid="{00000000-0005-0000-0000-0000B62D0000}"/>
    <cellStyle name="20% - Accent6 2 2 2 4 3 4 2" xfId="11713" xr:uid="{00000000-0005-0000-0000-0000B72D0000}"/>
    <cellStyle name="20% - Accent6 2 2 2 4 3 4 2 2" xfId="11714" xr:uid="{00000000-0005-0000-0000-0000B82D0000}"/>
    <cellStyle name="20% - Accent6 2 2 2 4 3 4 2 2 2" xfId="11715" xr:uid="{00000000-0005-0000-0000-0000B92D0000}"/>
    <cellStyle name="20% - Accent6 2 2 2 4 3 4 2 3" xfId="11716" xr:uid="{00000000-0005-0000-0000-0000BA2D0000}"/>
    <cellStyle name="20% - Accent6 2 2 2 4 3 4 3" xfId="11717" xr:uid="{00000000-0005-0000-0000-0000BB2D0000}"/>
    <cellStyle name="20% - Accent6 2 2 2 4 3 4 3 2" xfId="11718" xr:uid="{00000000-0005-0000-0000-0000BC2D0000}"/>
    <cellStyle name="20% - Accent6 2 2 2 4 3 4 4" xfId="11719" xr:uid="{00000000-0005-0000-0000-0000BD2D0000}"/>
    <cellStyle name="20% - Accent6 2 2 2 4 3 5" xfId="11720" xr:uid="{00000000-0005-0000-0000-0000BE2D0000}"/>
    <cellStyle name="20% - Accent6 2 2 2 4 3 5 2" xfId="11721" xr:uid="{00000000-0005-0000-0000-0000BF2D0000}"/>
    <cellStyle name="20% - Accent6 2 2 2 4 3 5 2 2" xfId="11722" xr:uid="{00000000-0005-0000-0000-0000C02D0000}"/>
    <cellStyle name="20% - Accent6 2 2 2 4 3 5 3" xfId="11723" xr:uid="{00000000-0005-0000-0000-0000C12D0000}"/>
    <cellStyle name="20% - Accent6 2 2 2 4 3 6" xfId="11724" xr:uid="{00000000-0005-0000-0000-0000C22D0000}"/>
    <cellStyle name="20% - Accent6 2 2 2 4 3 6 2" xfId="11725" xr:uid="{00000000-0005-0000-0000-0000C32D0000}"/>
    <cellStyle name="20% - Accent6 2 2 2 4 3 7" xfId="11726" xr:uid="{00000000-0005-0000-0000-0000C42D0000}"/>
    <cellStyle name="20% - Accent6 2 2 2 4 3 7 2" xfId="11727" xr:uid="{00000000-0005-0000-0000-0000C52D0000}"/>
    <cellStyle name="20% - Accent6 2 2 2 4 3 8" xfId="11728" xr:uid="{00000000-0005-0000-0000-0000C62D0000}"/>
    <cellStyle name="20% - Accent6 2 2 2 4 4" xfId="11729" xr:uid="{00000000-0005-0000-0000-0000C72D0000}"/>
    <cellStyle name="20% - Accent6 2 2 2 4 4 2" xfId="11730" xr:uid="{00000000-0005-0000-0000-0000C82D0000}"/>
    <cellStyle name="20% - Accent6 2 2 2 4 4 2 2" xfId="11731" xr:uid="{00000000-0005-0000-0000-0000C92D0000}"/>
    <cellStyle name="20% - Accent6 2 2 2 4 4 2 2 2" xfId="11732" xr:uid="{00000000-0005-0000-0000-0000CA2D0000}"/>
    <cellStyle name="20% - Accent6 2 2 2 4 4 2 2 2 2" xfId="11733" xr:uid="{00000000-0005-0000-0000-0000CB2D0000}"/>
    <cellStyle name="20% - Accent6 2 2 2 4 4 2 2 3" xfId="11734" xr:uid="{00000000-0005-0000-0000-0000CC2D0000}"/>
    <cellStyle name="20% - Accent6 2 2 2 4 4 2 3" xfId="11735" xr:uid="{00000000-0005-0000-0000-0000CD2D0000}"/>
    <cellStyle name="20% - Accent6 2 2 2 4 4 2 3 2" xfId="11736" xr:uid="{00000000-0005-0000-0000-0000CE2D0000}"/>
    <cellStyle name="20% - Accent6 2 2 2 4 4 2 4" xfId="11737" xr:uid="{00000000-0005-0000-0000-0000CF2D0000}"/>
    <cellStyle name="20% - Accent6 2 2 2 4 4 3" xfId="11738" xr:uid="{00000000-0005-0000-0000-0000D02D0000}"/>
    <cellStyle name="20% - Accent6 2 2 2 4 4 3 2" xfId="11739" xr:uid="{00000000-0005-0000-0000-0000D12D0000}"/>
    <cellStyle name="20% - Accent6 2 2 2 4 4 3 2 2" xfId="11740" xr:uid="{00000000-0005-0000-0000-0000D22D0000}"/>
    <cellStyle name="20% - Accent6 2 2 2 4 4 3 3" xfId="11741" xr:uid="{00000000-0005-0000-0000-0000D32D0000}"/>
    <cellStyle name="20% - Accent6 2 2 2 4 4 4" xfId="11742" xr:uid="{00000000-0005-0000-0000-0000D42D0000}"/>
    <cellStyle name="20% - Accent6 2 2 2 4 4 4 2" xfId="11743" xr:uid="{00000000-0005-0000-0000-0000D52D0000}"/>
    <cellStyle name="20% - Accent6 2 2 2 4 4 5" xfId="11744" xr:uid="{00000000-0005-0000-0000-0000D62D0000}"/>
    <cellStyle name="20% - Accent6 2 2 2 4 4 5 2" xfId="11745" xr:uid="{00000000-0005-0000-0000-0000D72D0000}"/>
    <cellStyle name="20% - Accent6 2 2 2 4 4 6" xfId="11746" xr:uid="{00000000-0005-0000-0000-0000D82D0000}"/>
    <cellStyle name="20% - Accent6 2 2 2 4 5" xfId="11747" xr:uid="{00000000-0005-0000-0000-0000D92D0000}"/>
    <cellStyle name="20% - Accent6 2 2 2 4 5 2" xfId="11748" xr:uid="{00000000-0005-0000-0000-0000DA2D0000}"/>
    <cellStyle name="20% - Accent6 2 2 2 4 5 2 2" xfId="11749" xr:uid="{00000000-0005-0000-0000-0000DB2D0000}"/>
    <cellStyle name="20% - Accent6 2 2 2 4 5 2 2 2" xfId="11750" xr:uid="{00000000-0005-0000-0000-0000DC2D0000}"/>
    <cellStyle name="20% - Accent6 2 2 2 4 5 2 2 2 2" xfId="11751" xr:uid="{00000000-0005-0000-0000-0000DD2D0000}"/>
    <cellStyle name="20% - Accent6 2 2 2 4 5 2 2 3" xfId="11752" xr:uid="{00000000-0005-0000-0000-0000DE2D0000}"/>
    <cellStyle name="20% - Accent6 2 2 2 4 5 2 3" xfId="11753" xr:uid="{00000000-0005-0000-0000-0000DF2D0000}"/>
    <cellStyle name="20% - Accent6 2 2 2 4 5 2 3 2" xfId="11754" xr:uid="{00000000-0005-0000-0000-0000E02D0000}"/>
    <cellStyle name="20% - Accent6 2 2 2 4 5 2 4" xfId="11755" xr:uid="{00000000-0005-0000-0000-0000E12D0000}"/>
    <cellStyle name="20% - Accent6 2 2 2 4 5 3" xfId="11756" xr:uid="{00000000-0005-0000-0000-0000E22D0000}"/>
    <cellStyle name="20% - Accent6 2 2 2 4 5 3 2" xfId="11757" xr:uid="{00000000-0005-0000-0000-0000E32D0000}"/>
    <cellStyle name="20% - Accent6 2 2 2 4 5 3 2 2" xfId="11758" xr:uid="{00000000-0005-0000-0000-0000E42D0000}"/>
    <cellStyle name="20% - Accent6 2 2 2 4 5 3 3" xfId="11759" xr:uid="{00000000-0005-0000-0000-0000E52D0000}"/>
    <cellStyle name="20% - Accent6 2 2 2 4 5 4" xfId="11760" xr:uid="{00000000-0005-0000-0000-0000E62D0000}"/>
    <cellStyle name="20% - Accent6 2 2 2 4 5 4 2" xfId="11761" xr:uid="{00000000-0005-0000-0000-0000E72D0000}"/>
    <cellStyle name="20% - Accent6 2 2 2 4 5 5" xfId="11762" xr:uid="{00000000-0005-0000-0000-0000E82D0000}"/>
    <cellStyle name="20% - Accent6 2 2 2 4 5 5 2" xfId="11763" xr:uid="{00000000-0005-0000-0000-0000E92D0000}"/>
    <cellStyle name="20% - Accent6 2 2 2 4 5 6" xfId="11764" xr:uid="{00000000-0005-0000-0000-0000EA2D0000}"/>
    <cellStyle name="20% - Accent6 2 2 2 4 6" xfId="11765" xr:uid="{00000000-0005-0000-0000-0000EB2D0000}"/>
    <cellStyle name="20% - Accent6 2 2 2 4 6 2" xfId="11766" xr:uid="{00000000-0005-0000-0000-0000EC2D0000}"/>
    <cellStyle name="20% - Accent6 2 2 2 4 6 2 2" xfId="11767" xr:uid="{00000000-0005-0000-0000-0000ED2D0000}"/>
    <cellStyle name="20% - Accent6 2 2 2 4 6 2 2 2" xfId="11768" xr:uid="{00000000-0005-0000-0000-0000EE2D0000}"/>
    <cellStyle name="20% - Accent6 2 2 2 4 6 2 2 2 2" xfId="11769" xr:uid="{00000000-0005-0000-0000-0000EF2D0000}"/>
    <cellStyle name="20% - Accent6 2 2 2 4 6 2 2 3" xfId="11770" xr:uid="{00000000-0005-0000-0000-0000F02D0000}"/>
    <cellStyle name="20% - Accent6 2 2 2 4 6 2 3" xfId="11771" xr:uid="{00000000-0005-0000-0000-0000F12D0000}"/>
    <cellStyle name="20% - Accent6 2 2 2 4 6 2 3 2" xfId="11772" xr:uid="{00000000-0005-0000-0000-0000F22D0000}"/>
    <cellStyle name="20% - Accent6 2 2 2 4 6 2 4" xfId="11773" xr:uid="{00000000-0005-0000-0000-0000F32D0000}"/>
    <cellStyle name="20% - Accent6 2 2 2 4 6 3" xfId="11774" xr:uid="{00000000-0005-0000-0000-0000F42D0000}"/>
    <cellStyle name="20% - Accent6 2 2 2 4 6 3 2" xfId="11775" xr:uid="{00000000-0005-0000-0000-0000F52D0000}"/>
    <cellStyle name="20% - Accent6 2 2 2 4 6 3 2 2" xfId="11776" xr:uid="{00000000-0005-0000-0000-0000F62D0000}"/>
    <cellStyle name="20% - Accent6 2 2 2 4 6 3 3" xfId="11777" xr:uid="{00000000-0005-0000-0000-0000F72D0000}"/>
    <cellStyle name="20% - Accent6 2 2 2 4 6 4" xfId="11778" xr:uid="{00000000-0005-0000-0000-0000F82D0000}"/>
    <cellStyle name="20% - Accent6 2 2 2 4 6 4 2" xfId="11779" xr:uid="{00000000-0005-0000-0000-0000F92D0000}"/>
    <cellStyle name="20% - Accent6 2 2 2 4 6 5" xfId="11780" xr:uid="{00000000-0005-0000-0000-0000FA2D0000}"/>
    <cellStyle name="20% - Accent6 2 2 2 4 6 5 2" xfId="11781" xr:uid="{00000000-0005-0000-0000-0000FB2D0000}"/>
    <cellStyle name="20% - Accent6 2 2 2 4 6 6" xfId="11782" xr:uid="{00000000-0005-0000-0000-0000FC2D0000}"/>
    <cellStyle name="20% - Accent6 2 2 2 4 7" xfId="11783" xr:uid="{00000000-0005-0000-0000-0000FD2D0000}"/>
    <cellStyle name="20% - Accent6 2 2 2 4 7 2" xfId="11784" xr:uid="{00000000-0005-0000-0000-0000FE2D0000}"/>
    <cellStyle name="20% - Accent6 2 2 2 4 7 2 2" xfId="11785" xr:uid="{00000000-0005-0000-0000-0000FF2D0000}"/>
    <cellStyle name="20% - Accent6 2 2 2 4 7 2 2 2" xfId="11786" xr:uid="{00000000-0005-0000-0000-0000002E0000}"/>
    <cellStyle name="20% - Accent6 2 2 2 4 7 2 3" xfId="11787" xr:uid="{00000000-0005-0000-0000-0000012E0000}"/>
    <cellStyle name="20% - Accent6 2 2 2 4 7 3" xfId="11788" xr:uid="{00000000-0005-0000-0000-0000022E0000}"/>
    <cellStyle name="20% - Accent6 2 2 2 4 7 3 2" xfId="11789" xr:uid="{00000000-0005-0000-0000-0000032E0000}"/>
    <cellStyle name="20% - Accent6 2 2 2 4 7 4" xfId="11790" xr:uid="{00000000-0005-0000-0000-0000042E0000}"/>
    <cellStyle name="20% - Accent6 2 2 2 4 8" xfId="11791" xr:uid="{00000000-0005-0000-0000-0000052E0000}"/>
    <cellStyle name="20% - Accent6 2 2 2 4 8 2" xfId="11792" xr:uid="{00000000-0005-0000-0000-0000062E0000}"/>
    <cellStyle name="20% - Accent6 2 2 2 4 8 2 2" xfId="11793" xr:uid="{00000000-0005-0000-0000-0000072E0000}"/>
    <cellStyle name="20% - Accent6 2 2 2 4 8 3" xfId="11794" xr:uid="{00000000-0005-0000-0000-0000082E0000}"/>
    <cellStyle name="20% - Accent6 2 2 2 4 9" xfId="11795" xr:uid="{00000000-0005-0000-0000-0000092E0000}"/>
    <cellStyle name="20% - Accent6 2 2 2 4 9 2" xfId="11796" xr:uid="{00000000-0005-0000-0000-00000A2E0000}"/>
    <cellStyle name="20% - Accent6 2 2 2 5" xfId="11797" xr:uid="{00000000-0005-0000-0000-00000B2E0000}"/>
    <cellStyle name="20% - Accent6 2 2 2 5 2" xfId="11798" xr:uid="{00000000-0005-0000-0000-00000C2E0000}"/>
    <cellStyle name="20% - Accent6 2 2 2 5 2 2" xfId="11799" xr:uid="{00000000-0005-0000-0000-00000D2E0000}"/>
    <cellStyle name="20% - Accent6 2 2 2 5 2 2 2" xfId="11800" xr:uid="{00000000-0005-0000-0000-00000E2E0000}"/>
    <cellStyle name="20% - Accent6 2 2 2 5 2 2 2 2" xfId="11801" xr:uid="{00000000-0005-0000-0000-00000F2E0000}"/>
    <cellStyle name="20% - Accent6 2 2 2 5 2 2 2 2 2" xfId="11802" xr:uid="{00000000-0005-0000-0000-0000102E0000}"/>
    <cellStyle name="20% - Accent6 2 2 2 5 2 2 2 3" xfId="11803" xr:uid="{00000000-0005-0000-0000-0000112E0000}"/>
    <cellStyle name="20% - Accent6 2 2 2 5 2 2 3" xfId="11804" xr:uid="{00000000-0005-0000-0000-0000122E0000}"/>
    <cellStyle name="20% - Accent6 2 2 2 5 2 2 3 2" xfId="11805" xr:uid="{00000000-0005-0000-0000-0000132E0000}"/>
    <cellStyle name="20% - Accent6 2 2 2 5 2 2 4" xfId="11806" xr:uid="{00000000-0005-0000-0000-0000142E0000}"/>
    <cellStyle name="20% - Accent6 2 2 2 5 2 3" xfId="11807" xr:uid="{00000000-0005-0000-0000-0000152E0000}"/>
    <cellStyle name="20% - Accent6 2 2 2 5 2 3 2" xfId="11808" xr:uid="{00000000-0005-0000-0000-0000162E0000}"/>
    <cellStyle name="20% - Accent6 2 2 2 5 2 3 2 2" xfId="11809" xr:uid="{00000000-0005-0000-0000-0000172E0000}"/>
    <cellStyle name="20% - Accent6 2 2 2 5 2 3 3" xfId="11810" xr:uid="{00000000-0005-0000-0000-0000182E0000}"/>
    <cellStyle name="20% - Accent6 2 2 2 5 2 4" xfId="11811" xr:uid="{00000000-0005-0000-0000-0000192E0000}"/>
    <cellStyle name="20% - Accent6 2 2 2 5 2 4 2" xfId="11812" xr:uid="{00000000-0005-0000-0000-00001A2E0000}"/>
    <cellStyle name="20% - Accent6 2 2 2 5 2 5" xfId="11813" xr:uid="{00000000-0005-0000-0000-00001B2E0000}"/>
    <cellStyle name="20% - Accent6 2 2 2 5 2 5 2" xfId="11814" xr:uid="{00000000-0005-0000-0000-00001C2E0000}"/>
    <cellStyle name="20% - Accent6 2 2 2 5 2 6" xfId="11815" xr:uid="{00000000-0005-0000-0000-00001D2E0000}"/>
    <cellStyle name="20% - Accent6 2 2 2 5 3" xfId="11816" xr:uid="{00000000-0005-0000-0000-00001E2E0000}"/>
    <cellStyle name="20% - Accent6 2 2 2 5 3 2" xfId="11817" xr:uid="{00000000-0005-0000-0000-00001F2E0000}"/>
    <cellStyle name="20% - Accent6 2 2 2 5 3 2 2" xfId="11818" xr:uid="{00000000-0005-0000-0000-0000202E0000}"/>
    <cellStyle name="20% - Accent6 2 2 2 5 3 2 2 2" xfId="11819" xr:uid="{00000000-0005-0000-0000-0000212E0000}"/>
    <cellStyle name="20% - Accent6 2 2 2 5 3 2 2 2 2" xfId="11820" xr:uid="{00000000-0005-0000-0000-0000222E0000}"/>
    <cellStyle name="20% - Accent6 2 2 2 5 3 2 2 3" xfId="11821" xr:uid="{00000000-0005-0000-0000-0000232E0000}"/>
    <cellStyle name="20% - Accent6 2 2 2 5 3 2 3" xfId="11822" xr:uid="{00000000-0005-0000-0000-0000242E0000}"/>
    <cellStyle name="20% - Accent6 2 2 2 5 3 2 3 2" xfId="11823" xr:uid="{00000000-0005-0000-0000-0000252E0000}"/>
    <cellStyle name="20% - Accent6 2 2 2 5 3 2 4" xfId="11824" xr:uid="{00000000-0005-0000-0000-0000262E0000}"/>
    <cellStyle name="20% - Accent6 2 2 2 5 3 3" xfId="11825" xr:uid="{00000000-0005-0000-0000-0000272E0000}"/>
    <cellStyle name="20% - Accent6 2 2 2 5 3 3 2" xfId="11826" xr:uid="{00000000-0005-0000-0000-0000282E0000}"/>
    <cellStyle name="20% - Accent6 2 2 2 5 3 3 2 2" xfId="11827" xr:uid="{00000000-0005-0000-0000-0000292E0000}"/>
    <cellStyle name="20% - Accent6 2 2 2 5 3 3 3" xfId="11828" xr:uid="{00000000-0005-0000-0000-00002A2E0000}"/>
    <cellStyle name="20% - Accent6 2 2 2 5 3 4" xfId="11829" xr:uid="{00000000-0005-0000-0000-00002B2E0000}"/>
    <cellStyle name="20% - Accent6 2 2 2 5 3 4 2" xfId="11830" xr:uid="{00000000-0005-0000-0000-00002C2E0000}"/>
    <cellStyle name="20% - Accent6 2 2 2 5 3 5" xfId="11831" xr:uid="{00000000-0005-0000-0000-00002D2E0000}"/>
    <cellStyle name="20% - Accent6 2 2 2 5 3 5 2" xfId="11832" xr:uid="{00000000-0005-0000-0000-00002E2E0000}"/>
    <cellStyle name="20% - Accent6 2 2 2 5 3 6" xfId="11833" xr:uid="{00000000-0005-0000-0000-00002F2E0000}"/>
    <cellStyle name="20% - Accent6 2 2 2 5 4" xfId="11834" xr:uid="{00000000-0005-0000-0000-0000302E0000}"/>
    <cellStyle name="20% - Accent6 2 2 2 5 4 2" xfId="11835" xr:uid="{00000000-0005-0000-0000-0000312E0000}"/>
    <cellStyle name="20% - Accent6 2 2 2 5 4 2 2" xfId="11836" xr:uid="{00000000-0005-0000-0000-0000322E0000}"/>
    <cellStyle name="20% - Accent6 2 2 2 5 4 2 2 2" xfId="11837" xr:uid="{00000000-0005-0000-0000-0000332E0000}"/>
    <cellStyle name="20% - Accent6 2 2 2 5 4 2 3" xfId="11838" xr:uid="{00000000-0005-0000-0000-0000342E0000}"/>
    <cellStyle name="20% - Accent6 2 2 2 5 4 3" xfId="11839" xr:uid="{00000000-0005-0000-0000-0000352E0000}"/>
    <cellStyle name="20% - Accent6 2 2 2 5 4 3 2" xfId="11840" xr:uid="{00000000-0005-0000-0000-0000362E0000}"/>
    <cellStyle name="20% - Accent6 2 2 2 5 4 4" xfId="11841" xr:uid="{00000000-0005-0000-0000-0000372E0000}"/>
    <cellStyle name="20% - Accent6 2 2 2 5 5" xfId="11842" xr:uid="{00000000-0005-0000-0000-0000382E0000}"/>
    <cellStyle name="20% - Accent6 2 2 2 5 5 2" xfId="11843" xr:uid="{00000000-0005-0000-0000-0000392E0000}"/>
    <cellStyle name="20% - Accent6 2 2 2 5 5 2 2" xfId="11844" xr:uid="{00000000-0005-0000-0000-00003A2E0000}"/>
    <cellStyle name="20% - Accent6 2 2 2 5 5 3" xfId="11845" xr:uid="{00000000-0005-0000-0000-00003B2E0000}"/>
    <cellStyle name="20% - Accent6 2 2 2 5 6" xfId="11846" xr:uid="{00000000-0005-0000-0000-00003C2E0000}"/>
    <cellStyle name="20% - Accent6 2 2 2 5 6 2" xfId="11847" xr:uid="{00000000-0005-0000-0000-00003D2E0000}"/>
    <cellStyle name="20% - Accent6 2 2 2 5 7" xfId="11848" xr:uid="{00000000-0005-0000-0000-00003E2E0000}"/>
    <cellStyle name="20% - Accent6 2 2 2 5 7 2" xfId="11849" xr:uid="{00000000-0005-0000-0000-00003F2E0000}"/>
    <cellStyle name="20% - Accent6 2 2 2 5 8" xfId="11850" xr:uid="{00000000-0005-0000-0000-0000402E0000}"/>
    <cellStyle name="20% - Accent6 2 2 2 6" xfId="11851" xr:uid="{00000000-0005-0000-0000-0000412E0000}"/>
    <cellStyle name="20% - Accent6 2 2 2 6 2" xfId="11852" xr:uid="{00000000-0005-0000-0000-0000422E0000}"/>
    <cellStyle name="20% - Accent6 2 2 2 6 2 2" xfId="11853" xr:uid="{00000000-0005-0000-0000-0000432E0000}"/>
    <cellStyle name="20% - Accent6 2 2 2 6 2 2 2" xfId="11854" xr:uid="{00000000-0005-0000-0000-0000442E0000}"/>
    <cellStyle name="20% - Accent6 2 2 2 6 2 2 2 2" xfId="11855" xr:uid="{00000000-0005-0000-0000-0000452E0000}"/>
    <cellStyle name="20% - Accent6 2 2 2 6 2 2 2 2 2" xfId="11856" xr:uid="{00000000-0005-0000-0000-0000462E0000}"/>
    <cellStyle name="20% - Accent6 2 2 2 6 2 2 2 3" xfId="11857" xr:uid="{00000000-0005-0000-0000-0000472E0000}"/>
    <cellStyle name="20% - Accent6 2 2 2 6 2 2 3" xfId="11858" xr:uid="{00000000-0005-0000-0000-0000482E0000}"/>
    <cellStyle name="20% - Accent6 2 2 2 6 2 2 3 2" xfId="11859" xr:uid="{00000000-0005-0000-0000-0000492E0000}"/>
    <cellStyle name="20% - Accent6 2 2 2 6 2 2 4" xfId="11860" xr:uid="{00000000-0005-0000-0000-00004A2E0000}"/>
    <cellStyle name="20% - Accent6 2 2 2 6 2 3" xfId="11861" xr:uid="{00000000-0005-0000-0000-00004B2E0000}"/>
    <cellStyle name="20% - Accent6 2 2 2 6 2 3 2" xfId="11862" xr:uid="{00000000-0005-0000-0000-00004C2E0000}"/>
    <cellStyle name="20% - Accent6 2 2 2 6 2 3 2 2" xfId="11863" xr:uid="{00000000-0005-0000-0000-00004D2E0000}"/>
    <cellStyle name="20% - Accent6 2 2 2 6 2 3 3" xfId="11864" xr:uid="{00000000-0005-0000-0000-00004E2E0000}"/>
    <cellStyle name="20% - Accent6 2 2 2 6 2 4" xfId="11865" xr:uid="{00000000-0005-0000-0000-00004F2E0000}"/>
    <cellStyle name="20% - Accent6 2 2 2 6 2 4 2" xfId="11866" xr:uid="{00000000-0005-0000-0000-0000502E0000}"/>
    <cellStyle name="20% - Accent6 2 2 2 6 2 5" xfId="11867" xr:uid="{00000000-0005-0000-0000-0000512E0000}"/>
    <cellStyle name="20% - Accent6 2 2 2 6 2 5 2" xfId="11868" xr:uid="{00000000-0005-0000-0000-0000522E0000}"/>
    <cellStyle name="20% - Accent6 2 2 2 6 2 6" xfId="11869" xr:uid="{00000000-0005-0000-0000-0000532E0000}"/>
    <cellStyle name="20% - Accent6 2 2 2 6 3" xfId="11870" xr:uid="{00000000-0005-0000-0000-0000542E0000}"/>
    <cellStyle name="20% - Accent6 2 2 2 6 3 2" xfId="11871" xr:uid="{00000000-0005-0000-0000-0000552E0000}"/>
    <cellStyle name="20% - Accent6 2 2 2 6 3 2 2" xfId="11872" xr:uid="{00000000-0005-0000-0000-0000562E0000}"/>
    <cellStyle name="20% - Accent6 2 2 2 6 3 2 2 2" xfId="11873" xr:uid="{00000000-0005-0000-0000-0000572E0000}"/>
    <cellStyle name="20% - Accent6 2 2 2 6 3 2 2 2 2" xfId="11874" xr:uid="{00000000-0005-0000-0000-0000582E0000}"/>
    <cellStyle name="20% - Accent6 2 2 2 6 3 2 2 3" xfId="11875" xr:uid="{00000000-0005-0000-0000-0000592E0000}"/>
    <cellStyle name="20% - Accent6 2 2 2 6 3 2 3" xfId="11876" xr:uid="{00000000-0005-0000-0000-00005A2E0000}"/>
    <cellStyle name="20% - Accent6 2 2 2 6 3 2 3 2" xfId="11877" xr:uid="{00000000-0005-0000-0000-00005B2E0000}"/>
    <cellStyle name="20% - Accent6 2 2 2 6 3 2 4" xfId="11878" xr:uid="{00000000-0005-0000-0000-00005C2E0000}"/>
    <cellStyle name="20% - Accent6 2 2 2 6 3 3" xfId="11879" xr:uid="{00000000-0005-0000-0000-00005D2E0000}"/>
    <cellStyle name="20% - Accent6 2 2 2 6 3 3 2" xfId="11880" xr:uid="{00000000-0005-0000-0000-00005E2E0000}"/>
    <cellStyle name="20% - Accent6 2 2 2 6 3 3 2 2" xfId="11881" xr:uid="{00000000-0005-0000-0000-00005F2E0000}"/>
    <cellStyle name="20% - Accent6 2 2 2 6 3 3 3" xfId="11882" xr:uid="{00000000-0005-0000-0000-0000602E0000}"/>
    <cellStyle name="20% - Accent6 2 2 2 6 3 4" xfId="11883" xr:uid="{00000000-0005-0000-0000-0000612E0000}"/>
    <cellStyle name="20% - Accent6 2 2 2 6 3 4 2" xfId="11884" xr:uid="{00000000-0005-0000-0000-0000622E0000}"/>
    <cellStyle name="20% - Accent6 2 2 2 6 3 5" xfId="11885" xr:uid="{00000000-0005-0000-0000-0000632E0000}"/>
    <cellStyle name="20% - Accent6 2 2 2 6 3 5 2" xfId="11886" xr:uid="{00000000-0005-0000-0000-0000642E0000}"/>
    <cellStyle name="20% - Accent6 2 2 2 6 3 6" xfId="11887" xr:uid="{00000000-0005-0000-0000-0000652E0000}"/>
    <cellStyle name="20% - Accent6 2 2 2 6 4" xfId="11888" xr:uid="{00000000-0005-0000-0000-0000662E0000}"/>
    <cellStyle name="20% - Accent6 2 2 2 6 4 2" xfId="11889" xr:uid="{00000000-0005-0000-0000-0000672E0000}"/>
    <cellStyle name="20% - Accent6 2 2 2 6 4 2 2" xfId="11890" xr:uid="{00000000-0005-0000-0000-0000682E0000}"/>
    <cellStyle name="20% - Accent6 2 2 2 6 4 2 2 2" xfId="11891" xr:uid="{00000000-0005-0000-0000-0000692E0000}"/>
    <cellStyle name="20% - Accent6 2 2 2 6 4 2 3" xfId="11892" xr:uid="{00000000-0005-0000-0000-00006A2E0000}"/>
    <cellStyle name="20% - Accent6 2 2 2 6 4 3" xfId="11893" xr:uid="{00000000-0005-0000-0000-00006B2E0000}"/>
    <cellStyle name="20% - Accent6 2 2 2 6 4 3 2" xfId="11894" xr:uid="{00000000-0005-0000-0000-00006C2E0000}"/>
    <cellStyle name="20% - Accent6 2 2 2 6 4 4" xfId="11895" xr:uid="{00000000-0005-0000-0000-00006D2E0000}"/>
    <cellStyle name="20% - Accent6 2 2 2 6 5" xfId="11896" xr:uid="{00000000-0005-0000-0000-00006E2E0000}"/>
    <cellStyle name="20% - Accent6 2 2 2 6 5 2" xfId="11897" xr:uid="{00000000-0005-0000-0000-00006F2E0000}"/>
    <cellStyle name="20% - Accent6 2 2 2 6 5 2 2" xfId="11898" xr:uid="{00000000-0005-0000-0000-0000702E0000}"/>
    <cellStyle name="20% - Accent6 2 2 2 6 5 3" xfId="11899" xr:uid="{00000000-0005-0000-0000-0000712E0000}"/>
    <cellStyle name="20% - Accent6 2 2 2 6 6" xfId="11900" xr:uid="{00000000-0005-0000-0000-0000722E0000}"/>
    <cellStyle name="20% - Accent6 2 2 2 6 6 2" xfId="11901" xr:uid="{00000000-0005-0000-0000-0000732E0000}"/>
    <cellStyle name="20% - Accent6 2 2 2 6 7" xfId="11902" xr:uid="{00000000-0005-0000-0000-0000742E0000}"/>
    <cellStyle name="20% - Accent6 2 2 2 6 7 2" xfId="11903" xr:uid="{00000000-0005-0000-0000-0000752E0000}"/>
    <cellStyle name="20% - Accent6 2 2 2 6 8" xfId="11904" xr:uid="{00000000-0005-0000-0000-0000762E0000}"/>
    <cellStyle name="20% - Accent6 2 2 2 7" xfId="11905" xr:uid="{00000000-0005-0000-0000-0000772E0000}"/>
    <cellStyle name="20% - Accent6 2 2 2 7 2" xfId="11906" xr:uid="{00000000-0005-0000-0000-0000782E0000}"/>
    <cellStyle name="20% - Accent6 2 2 2 7 2 2" xfId="11907" xr:uid="{00000000-0005-0000-0000-0000792E0000}"/>
    <cellStyle name="20% - Accent6 2 2 2 7 2 2 2" xfId="11908" xr:uid="{00000000-0005-0000-0000-00007A2E0000}"/>
    <cellStyle name="20% - Accent6 2 2 2 7 2 2 2 2" xfId="11909" xr:uid="{00000000-0005-0000-0000-00007B2E0000}"/>
    <cellStyle name="20% - Accent6 2 2 2 7 2 2 3" xfId="11910" xr:uid="{00000000-0005-0000-0000-00007C2E0000}"/>
    <cellStyle name="20% - Accent6 2 2 2 7 2 3" xfId="11911" xr:uid="{00000000-0005-0000-0000-00007D2E0000}"/>
    <cellStyle name="20% - Accent6 2 2 2 7 2 3 2" xfId="11912" xr:uid="{00000000-0005-0000-0000-00007E2E0000}"/>
    <cellStyle name="20% - Accent6 2 2 2 7 2 4" xfId="11913" xr:uid="{00000000-0005-0000-0000-00007F2E0000}"/>
    <cellStyle name="20% - Accent6 2 2 2 7 3" xfId="11914" xr:uid="{00000000-0005-0000-0000-0000802E0000}"/>
    <cellStyle name="20% - Accent6 2 2 2 7 3 2" xfId="11915" xr:uid="{00000000-0005-0000-0000-0000812E0000}"/>
    <cellStyle name="20% - Accent6 2 2 2 7 3 2 2" xfId="11916" xr:uid="{00000000-0005-0000-0000-0000822E0000}"/>
    <cellStyle name="20% - Accent6 2 2 2 7 3 3" xfId="11917" xr:uid="{00000000-0005-0000-0000-0000832E0000}"/>
    <cellStyle name="20% - Accent6 2 2 2 7 4" xfId="11918" xr:uid="{00000000-0005-0000-0000-0000842E0000}"/>
    <cellStyle name="20% - Accent6 2 2 2 7 4 2" xfId="11919" xr:uid="{00000000-0005-0000-0000-0000852E0000}"/>
    <cellStyle name="20% - Accent6 2 2 2 7 5" xfId="11920" xr:uid="{00000000-0005-0000-0000-0000862E0000}"/>
    <cellStyle name="20% - Accent6 2 2 2 7 5 2" xfId="11921" xr:uid="{00000000-0005-0000-0000-0000872E0000}"/>
    <cellStyle name="20% - Accent6 2 2 2 7 6" xfId="11922" xr:uid="{00000000-0005-0000-0000-0000882E0000}"/>
    <cellStyle name="20% - Accent6 2 2 2 8" xfId="11923" xr:uid="{00000000-0005-0000-0000-0000892E0000}"/>
    <cellStyle name="20% - Accent6 2 2 2 8 2" xfId="11924" xr:uid="{00000000-0005-0000-0000-00008A2E0000}"/>
    <cellStyle name="20% - Accent6 2 2 2 8 2 2" xfId="11925" xr:uid="{00000000-0005-0000-0000-00008B2E0000}"/>
    <cellStyle name="20% - Accent6 2 2 2 8 2 2 2" xfId="11926" xr:uid="{00000000-0005-0000-0000-00008C2E0000}"/>
    <cellStyle name="20% - Accent6 2 2 2 8 2 2 2 2" xfId="11927" xr:uid="{00000000-0005-0000-0000-00008D2E0000}"/>
    <cellStyle name="20% - Accent6 2 2 2 8 2 2 3" xfId="11928" xr:uid="{00000000-0005-0000-0000-00008E2E0000}"/>
    <cellStyle name="20% - Accent6 2 2 2 8 2 3" xfId="11929" xr:uid="{00000000-0005-0000-0000-00008F2E0000}"/>
    <cellStyle name="20% - Accent6 2 2 2 8 2 3 2" xfId="11930" xr:uid="{00000000-0005-0000-0000-0000902E0000}"/>
    <cellStyle name="20% - Accent6 2 2 2 8 2 4" xfId="11931" xr:uid="{00000000-0005-0000-0000-0000912E0000}"/>
    <cellStyle name="20% - Accent6 2 2 2 8 3" xfId="11932" xr:uid="{00000000-0005-0000-0000-0000922E0000}"/>
    <cellStyle name="20% - Accent6 2 2 2 8 3 2" xfId="11933" xr:uid="{00000000-0005-0000-0000-0000932E0000}"/>
    <cellStyle name="20% - Accent6 2 2 2 8 3 2 2" xfId="11934" xr:uid="{00000000-0005-0000-0000-0000942E0000}"/>
    <cellStyle name="20% - Accent6 2 2 2 8 3 3" xfId="11935" xr:uid="{00000000-0005-0000-0000-0000952E0000}"/>
    <cellStyle name="20% - Accent6 2 2 2 8 4" xfId="11936" xr:uid="{00000000-0005-0000-0000-0000962E0000}"/>
    <cellStyle name="20% - Accent6 2 2 2 8 4 2" xfId="11937" xr:uid="{00000000-0005-0000-0000-0000972E0000}"/>
    <cellStyle name="20% - Accent6 2 2 2 8 5" xfId="11938" xr:uid="{00000000-0005-0000-0000-0000982E0000}"/>
    <cellStyle name="20% - Accent6 2 2 2 8 5 2" xfId="11939" xr:uid="{00000000-0005-0000-0000-0000992E0000}"/>
    <cellStyle name="20% - Accent6 2 2 2 8 6" xfId="11940" xr:uid="{00000000-0005-0000-0000-00009A2E0000}"/>
    <cellStyle name="20% - Accent6 2 2 2 9" xfId="11941" xr:uid="{00000000-0005-0000-0000-00009B2E0000}"/>
    <cellStyle name="20% - Accent6 2 2 2 9 2" xfId="11942" xr:uid="{00000000-0005-0000-0000-00009C2E0000}"/>
    <cellStyle name="20% - Accent6 2 2 2 9 2 2" xfId="11943" xr:uid="{00000000-0005-0000-0000-00009D2E0000}"/>
    <cellStyle name="20% - Accent6 2 2 2 9 2 2 2" xfId="11944" xr:uid="{00000000-0005-0000-0000-00009E2E0000}"/>
    <cellStyle name="20% - Accent6 2 2 2 9 2 2 2 2" xfId="11945" xr:uid="{00000000-0005-0000-0000-00009F2E0000}"/>
    <cellStyle name="20% - Accent6 2 2 2 9 2 2 3" xfId="11946" xr:uid="{00000000-0005-0000-0000-0000A02E0000}"/>
    <cellStyle name="20% - Accent6 2 2 2 9 2 3" xfId="11947" xr:uid="{00000000-0005-0000-0000-0000A12E0000}"/>
    <cellStyle name="20% - Accent6 2 2 2 9 2 3 2" xfId="11948" xr:uid="{00000000-0005-0000-0000-0000A22E0000}"/>
    <cellStyle name="20% - Accent6 2 2 2 9 2 4" xfId="11949" xr:uid="{00000000-0005-0000-0000-0000A32E0000}"/>
    <cellStyle name="20% - Accent6 2 2 2 9 3" xfId="11950" xr:uid="{00000000-0005-0000-0000-0000A42E0000}"/>
    <cellStyle name="20% - Accent6 2 2 2 9 3 2" xfId="11951" xr:uid="{00000000-0005-0000-0000-0000A52E0000}"/>
    <cellStyle name="20% - Accent6 2 2 2 9 3 2 2" xfId="11952" xr:uid="{00000000-0005-0000-0000-0000A62E0000}"/>
    <cellStyle name="20% - Accent6 2 2 2 9 3 3" xfId="11953" xr:uid="{00000000-0005-0000-0000-0000A72E0000}"/>
    <cellStyle name="20% - Accent6 2 2 2 9 4" xfId="11954" xr:uid="{00000000-0005-0000-0000-0000A82E0000}"/>
    <cellStyle name="20% - Accent6 2 2 2 9 4 2" xfId="11955" xr:uid="{00000000-0005-0000-0000-0000A92E0000}"/>
    <cellStyle name="20% - Accent6 2 2 2 9 5" xfId="11956" xr:uid="{00000000-0005-0000-0000-0000AA2E0000}"/>
    <cellStyle name="20% - Accent6 2 2 2 9 5 2" xfId="11957" xr:uid="{00000000-0005-0000-0000-0000AB2E0000}"/>
    <cellStyle name="20% - Accent6 2 2 2 9 6" xfId="11958" xr:uid="{00000000-0005-0000-0000-0000AC2E0000}"/>
    <cellStyle name="20% - Accent6 2 2 3" xfId="11959" xr:uid="{00000000-0005-0000-0000-0000AD2E0000}"/>
    <cellStyle name="20% - Accent6 2 2 3 10" xfId="11960" xr:uid="{00000000-0005-0000-0000-0000AE2E0000}"/>
    <cellStyle name="20% - Accent6 2 2 3 10 2" xfId="11961" xr:uid="{00000000-0005-0000-0000-0000AF2E0000}"/>
    <cellStyle name="20% - Accent6 2 2 3 11" xfId="11962" xr:uid="{00000000-0005-0000-0000-0000B02E0000}"/>
    <cellStyle name="20% - Accent6 2 2 3 2" xfId="11963" xr:uid="{00000000-0005-0000-0000-0000B12E0000}"/>
    <cellStyle name="20% - Accent6 2 2 3 2 2" xfId="11964" xr:uid="{00000000-0005-0000-0000-0000B22E0000}"/>
    <cellStyle name="20% - Accent6 2 2 3 2 2 2" xfId="11965" xr:uid="{00000000-0005-0000-0000-0000B32E0000}"/>
    <cellStyle name="20% - Accent6 2 2 3 2 2 2 2" xfId="11966" xr:uid="{00000000-0005-0000-0000-0000B42E0000}"/>
    <cellStyle name="20% - Accent6 2 2 3 2 2 2 2 2" xfId="11967" xr:uid="{00000000-0005-0000-0000-0000B52E0000}"/>
    <cellStyle name="20% - Accent6 2 2 3 2 2 2 2 2 2" xfId="11968" xr:uid="{00000000-0005-0000-0000-0000B62E0000}"/>
    <cellStyle name="20% - Accent6 2 2 3 2 2 2 2 3" xfId="11969" xr:uid="{00000000-0005-0000-0000-0000B72E0000}"/>
    <cellStyle name="20% - Accent6 2 2 3 2 2 2 3" xfId="11970" xr:uid="{00000000-0005-0000-0000-0000B82E0000}"/>
    <cellStyle name="20% - Accent6 2 2 3 2 2 2 3 2" xfId="11971" xr:uid="{00000000-0005-0000-0000-0000B92E0000}"/>
    <cellStyle name="20% - Accent6 2 2 3 2 2 2 4" xfId="11972" xr:uid="{00000000-0005-0000-0000-0000BA2E0000}"/>
    <cellStyle name="20% - Accent6 2 2 3 2 2 3" xfId="11973" xr:uid="{00000000-0005-0000-0000-0000BB2E0000}"/>
    <cellStyle name="20% - Accent6 2 2 3 2 2 3 2" xfId="11974" xr:uid="{00000000-0005-0000-0000-0000BC2E0000}"/>
    <cellStyle name="20% - Accent6 2 2 3 2 2 3 2 2" xfId="11975" xr:uid="{00000000-0005-0000-0000-0000BD2E0000}"/>
    <cellStyle name="20% - Accent6 2 2 3 2 2 3 3" xfId="11976" xr:uid="{00000000-0005-0000-0000-0000BE2E0000}"/>
    <cellStyle name="20% - Accent6 2 2 3 2 2 4" xfId="11977" xr:uid="{00000000-0005-0000-0000-0000BF2E0000}"/>
    <cellStyle name="20% - Accent6 2 2 3 2 2 4 2" xfId="11978" xr:uid="{00000000-0005-0000-0000-0000C02E0000}"/>
    <cellStyle name="20% - Accent6 2 2 3 2 2 5" xfId="11979" xr:uid="{00000000-0005-0000-0000-0000C12E0000}"/>
    <cellStyle name="20% - Accent6 2 2 3 2 2 5 2" xfId="11980" xr:uid="{00000000-0005-0000-0000-0000C22E0000}"/>
    <cellStyle name="20% - Accent6 2 2 3 2 2 6" xfId="11981" xr:uid="{00000000-0005-0000-0000-0000C32E0000}"/>
    <cellStyle name="20% - Accent6 2 2 3 2 3" xfId="11982" xr:uid="{00000000-0005-0000-0000-0000C42E0000}"/>
    <cellStyle name="20% - Accent6 2 2 3 2 3 2" xfId="11983" xr:uid="{00000000-0005-0000-0000-0000C52E0000}"/>
    <cellStyle name="20% - Accent6 2 2 3 2 3 2 2" xfId="11984" xr:uid="{00000000-0005-0000-0000-0000C62E0000}"/>
    <cellStyle name="20% - Accent6 2 2 3 2 3 2 2 2" xfId="11985" xr:uid="{00000000-0005-0000-0000-0000C72E0000}"/>
    <cellStyle name="20% - Accent6 2 2 3 2 3 2 2 2 2" xfId="11986" xr:uid="{00000000-0005-0000-0000-0000C82E0000}"/>
    <cellStyle name="20% - Accent6 2 2 3 2 3 2 2 3" xfId="11987" xr:uid="{00000000-0005-0000-0000-0000C92E0000}"/>
    <cellStyle name="20% - Accent6 2 2 3 2 3 2 3" xfId="11988" xr:uid="{00000000-0005-0000-0000-0000CA2E0000}"/>
    <cellStyle name="20% - Accent6 2 2 3 2 3 2 3 2" xfId="11989" xr:uid="{00000000-0005-0000-0000-0000CB2E0000}"/>
    <cellStyle name="20% - Accent6 2 2 3 2 3 2 4" xfId="11990" xr:uid="{00000000-0005-0000-0000-0000CC2E0000}"/>
    <cellStyle name="20% - Accent6 2 2 3 2 3 3" xfId="11991" xr:uid="{00000000-0005-0000-0000-0000CD2E0000}"/>
    <cellStyle name="20% - Accent6 2 2 3 2 3 3 2" xfId="11992" xr:uid="{00000000-0005-0000-0000-0000CE2E0000}"/>
    <cellStyle name="20% - Accent6 2 2 3 2 3 3 2 2" xfId="11993" xr:uid="{00000000-0005-0000-0000-0000CF2E0000}"/>
    <cellStyle name="20% - Accent6 2 2 3 2 3 3 3" xfId="11994" xr:uid="{00000000-0005-0000-0000-0000D02E0000}"/>
    <cellStyle name="20% - Accent6 2 2 3 2 3 4" xfId="11995" xr:uid="{00000000-0005-0000-0000-0000D12E0000}"/>
    <cellStyle name="20% - Accent6 2 2 3 2 3 4 2" xfId="11996" xr:uid="{00000000-0005-0000-0000-0000D22E0000}"/>
    <cellStyle name="20% - Accent6 2 2 3 2 3 5" xfId="11997" xr:uid="{00000000-0005-0000-0000-0000D32E0000}"/>
    <cellStyle name="20% - Accent6 2 2 3 2 3 5 2" xfId="11998" xr:uid="{00000000-0005-0000-0000-0000D42E0000}"/>
    <cellStyle name="20% - Accent6 2 2 3 2 3 6" xfId="11999" xr:uid="{00000000-0005-0000-0000-0000D52E0000}"/>
    <cellStyle name="20% - Accent6 2 2 3 2 4" xfId="12000" xr:uid="{00000000-0005-0000-0000-0000D62E0000}"/>
    <cellStyle name="20% - Accent6 2 2 3 2 4 2" xfId="12001" xr:uid="{00000000-0005-0000-0000-0000D72E0000}"/>
    <cellStyle name="20% - Accent6 2 2 3 2 4 2 2" xfId="12002" xr:uid="{00000000-0005-0000-0000-0000D82E0000}"/>
    <cellStyle name="20% - Accent6 2 2 3 2 4 2 2 2" xfId="12003" xr:uid="{00000000-0005-0000-0000-0000D92E0000}"/>
    <cellStyle name="20% - Accent6 2 2 3 2 4 2 3" xfId="12004" xr:uid="{00000000-0005-0000-0000-0000DA2E0000}"/>
    <cellStyle name="20% - Accent6 2 2 3 2 4 3" xfId="12005" xr:uid="{00000000-0005-0000-0000-0000DB2E0000}"/>
    <cellStyle name="20% - Accent6 2 2 3 2 4 3 2" xfId="12006" xr:uid="{00000000-0005-0000-0000-0000DC2E0000}"/>
    <cellStyle name="20% - Accent6 2 2 3 2 4 4" xfId="12007" xr:uid="{00000000-0005-0000-0000-0000DD2E0000}"/>
    <cellStyle name="20% - Accent6 2 2 3 2 5" xfId="12008" xr:uid="{00000000-0005-0000-0000-0000DE2E0000}"/>
    <cellStyle name="20% - Accent6 2 2 3 2 5 2" xfId="12009" xr:uid="{00000000-0005-0000-0000-0000DF2E0000}"/>
    <cellStyle name="20% - Accent6 2 2 3 2 5 2 2" xfId="12010" xr:uid="{00000000-0005-0000-0000-0000E02E0000}"/>
    <cellStyle name="20% - Accent6 2 2 3 2 5 3" xfId="12011" xr:uid="{00000000-0005-0000-0000-0000E12E0000}"/>
    <cellStyle name="20% - Accent6 2 2 3 2 6" xfId="12012" xr:uid="{00000000-0005-0000-0000-0000E22E0000}"/>
    <cellStyle name="20% - Accent6 2 2 3 2 6 2" xfId="12013" xr:uid="{00000000-0005-0000-0000-0000E32E0000}"/>
    <cellStyle name="20% - Accent6 2 2 3 2 7" xfId="12014" xr:uid="{00000000-0005-0000-0000-0000E42E0000}"/>
    <cellStyle name="20% - Accent6 2 2 3 2 7 2" xfId="12015" xr:uid="{00000000-0005-0000-0000-0000E52E0000}"/>
    <cellStyle name="20% - Accent6 2 2 3 2 8" xfId="12016" xr:uid="{00000000-0005-0000-0000-0000E62E0000}"/>
    <cellStyle name="20% - Accent6 2 2 3 3" xfId="12017" xr:uid="{00000000-0005-0000-0000-0000E72E0000}"/>
    <cellStyle name="20% - Accent6 2 2 3 3 2" xfId="12018" xr:uid="{00000000-0005-0000-0000-0000E82E0000}"/>
    <cellStyle name="20% - Accent6 2 2 3 3 2 2" xfId="12019" xr:uid="{00000000-0005-0000-0000-0000E92E0000}"/>
    <cellStyle name="20% - Accent6 2 2 3 3 2 2 2" xfId="12020" xr:uid="{00000000-0005-0000-0000-0000EA2E0000}"/>
    <cellStyle name="20% - Accent6 2 2 3 3 2 2 2 2" xfId="12021" xr:uid="{00000000-0005-0000-0000-0000EB2E0000}"/>
    <cellStyle name="20% - Accent6 2 2 3 3 2 2 2 2 2" xfId="12022" xr:uid="{00000000-0005-0000-0000-0000EC2E0000}"/>
    <cellStyle name="20% - Accent6 2 2 3 3 2 2 2 3" xfId="12023" xr:uid="{00000000-0005-0000-0000-0000ED2E0000}"/>
    <cellStyle name="20% - Accent6 2 2 3 3 2 2 3" xfId="12024" xr:uid="{00000000-0005-0000-0000-0000EE2E0000}"/>
    <cellStyle name="20% - Accent6 2 2 3 3 2 2 3 2" xfId="12025" xr:uid="{00000000-0005-0000-0000-0000EF2E0000}"/>
    <cellStyle name="20% - Accent6 2 2 3 3 2 2 4" xfId="12026" xr:uid="{00000000-0005-0000-0000-0000F02E0000}"/>
    <cellStyle name="20% - Accent6 2 2 3 3 2 3" xfId="12027" xr:uid="{00000000-0005-0000-0000-0000F12E0000}"/>
    <cellStyle name="20% - Accent6 2 2 3 3 2 3 2" xfId="12028" xr:uid="{00000000-0005-0000-0000-0000F22E0000}"/>
    <cellStyle name="20% - Accent6 2 2 3 3 2 3 2 2" xfId="12029" xr:uid="{00000000-0005-0000-0000-0000F32E0000}"/>
    <cellStyle name="20% - Accent6 2 2 3 3 2 3 3" xfId="12030" xr:uid="{00000000-0005-0000-0000-0000F42E0000}"/>
    <cellStyle name="20% - Accent6 2 2 3 3 2 4" xfId="12031" xr:uid="{00000000-0005-0000-0000-0000F52E0000}"/>
    <cellStyle name="20% - Accent6 2 2 3 3 2 4 2" xfId="12032" xr:uid="{00000000-0005-0000-0000-0000F62E0000}"/>
    <cellStyle name="20% - Accent6 2 2 3 3 2 5" xfId="12033" xr:uid="{00000000-0005-0000-0000-0000F72E0000}"/>
    <cellStyle name="20% - Accent6 2 2 3 3 2 5 2" xfId="12034" xr:uid="{00000000-0005-0000-0000-0000F82E0000}"/>
    <cellStyle name="20% - Accent6 2 2 3 3 2 6" xfId="12035" xr:uid="{00000000-0005-0000-0000-0000F92E0000}"/>
    <cellStyle name="20% - Accent6 2 2 3 3 3" xfId="12036" xr:uid="{00000000-0005-0000-0000-0000FA2E0000}"/>
    <cellStyle name="20% - Accent6 2 2 3 3 3 2" xfId="12037" xr:uid="{00000000-0005-0000-0000-0000FB2E0000}"/>
    <cellStyle name="20% - Accent6 2 2 3 3 3 2 2" xfId="12038" xr:uid="{00000000-0005-0000-0000-0000FC2E0000}"/>
    <cellStyle name="20% - Accent6 2 2 3 3 3 2 2 2" xfId="12039" xr:uid="{00000000-0005-0000-0000-0000FD2E0000}"/>
    <cellStyle name="20% - Accent6 2 2 3 3 3 2 2 2 2" xfId="12040" xr:uid="{00000000-0005-0000-0000-0000FE2E0000}"/>
    <cellStyle name="20% - Accent6 2 2 3 3 3 2 2 3" xfId="12041" xr:uid="{00000000-0005-0000-0000-0000FF2E0000}"/>
    <cellStyle name="20% - Accent6 2 2 3 3 3 2 3" xfId="12042" xr:uid="{00000000-0005-0000-0000-0000002F0000}"/>
    <cellStyle name="20% - Accent6 2 2 3 3 3 2 3 2" xfId="12043" xr:uid="{00000000-0005-0000-0000-0000012F0000}"/>
    <cellStyle name="20% - Accent6 2 2 3 3 3 2 4" xfId="12044" xr:uid="{00000000-0005-0000-0000-0000022F0000}"/>
    <cellStyle name="20% - Accent6 2 2 3 3 3 3" xfId="12045" xr:uid="{00000000-0005-0000-0000-0000032F0000}"/>
    <cellStyle name="20% - Accent6 2 2 3 3 3 3 2" xfId="12046" xr:uid="{00000000-0005-0000-0000-0000042F0000}"/>
    <cellStyle name="20% - Accent6 2 2 3 3 3 3 2 2" xfId="12047" xr:uid="{00000000-0005-0000-0000-0000052F0000}"/>
    <cellStyle name="20% - Accent6 2 2 3 3 3 3 3" xfId="12048" xr:uid="{00000000-0005-0000-0000-0000062F0000}"/>
    <cellStyle name="20% - Accent6 2 2 3 3 3 4" xfId="12049" xr:uid="{00000000-0005-0000-0000-0000072F0000}"/>
    <cellStyle name="20% - Accent6 2 2 3 3 3 4 2" xfId="12050" xr:uid="{00000000-0005-0000-0000-0000082F0000}"/>
    <cellStyle name="20% - Accent6 2 2 3 3 3 5" xfId="12051" xr:uid="{00000000-0005-0000-0000-0000092F0000}"/>
    <cellStyle name="20% - Accent6 2 2 3 3 3 5 2" xfId="12052" xr:uid="{00000000-0005-0000-0000-00000A2F0000}"/>
    <cellStyle name="20% - Accent6 2 2 3 3 3 6" xfId="12053" xr:uid="{00000000-0005-0000-0000-00000B2F0000}"/>
    <cellStyle name="20% - Accent6 2 2 3 3 4" xfId="12054" xr:uid="{00000000-0005-0000-0000-00000C2F0000}"/>
    <cellStyle name="20% - Accent6 2 2 3 3 4 2" xfId="12055" xr:uid="{00000000-0005-0000-0000-00000D2F0000}"/>
    <cellStyle name="20% - Accent6 2 2 3 3 4 2 2" xfId="12056" xr:uid="{00000000-0005-0000-0000-00000E2F0000}"/>
    <cellStyle name="20% - Accent6 2 2 3 3 4 2 2 2" xfId="12057" xr:uid="{00000000-0005-0000-0000-00000F2F0000}"/>
    <cellStyle name="20% - Accent6 2 2 3 3 4 2 3" xfId="12058" xr:uid="{00000000-0005-0000-0000-0000102F0000}"/>
    <cellStyle name="20% - Accent6 2 2 3 3 4 3" xfId="12059" xr:uid="{00000000-0005-0000-0000-0000112F0000}"/>
    <cellStyle name="20% - Accent6 2 2 3 3 4 3 2" xfId="12060" xr:uid="{00000000-0005-0000-0000-0000122F0000}"/>
    <cellStyle name="20% - Accent6 2 2 3 3 4 4" xfId="12061" xr:uid="{00000000-0005-0000-0000-0000132F0000}"/>
    <cellStyle name="20% - Accent6 2 2 3 3 5" xfId="12062" xr:uid="{00000000-0005-0000-0000-0000142F0000}"/>
    <cellStyle name="20% - Accent6 2 2 3 3 5 2" xfId="12063" xr:uid="{00000000-0005-0000-0000-0000152F0000}"/>
    <cellStyle name="20% - Accent6 2 2 3 3 5 2 2" xfId="12064" xr:uid="{00000000-0005-0000-0000-0000162F0000}"/>
    <cellStyle name="20% - Accent6 2 2 3 3 5 3" xfId="12065" xr:uid="{00000000-0005-0000-0000-0000172F0000}"/>
    <cellStyle name="20% - Accent6 2 2 3 3 6" xfId="12066" xr:uid="{00000000-0005-0000-0000-0000182F0000}"/>
    <cellStyle name="20% - Accent6 2 2 3 3 6 2" xfId="12067" xr:uid="{00000000-0005-0000-0000-0000192F0000}"/>
    <cellStyle name="20% - Accent6 2 2 3 3 7" xfId="12068" xr:uid="{00000000-0005-0000-0000-00001A2F0000}"/>
    <cellStyle name="20% - Accent6 2 2 3 3 7 2" xfId="12069" xr:uid="{00000000-0005-0000-0000-00001B2F0000}"/>
    <cellStyle name="20% - Accent6 2 2 3 3 8" xfId="12070" xr:uid="{00000000-0005-0000-0000-00001C2F0000}"/>
    <cellStyle name="20% - Accent6 2 2 3 4" xfId="12071" xr:uid="{00000000-0005-0000-0000-00001D2F0000}"/>
    <cellStyle name="20% - Accent6 2 2 3 4 2" xfId="12072" xr:uid="{00000000-0005-0000-0000-00001E2F0000}"/>
    <cellStyle name="20% - Accent6 2 2 3 4 2 2" xfId="12073" xr:uid="{00000000-0005-0000-0000-00001F2F0000}"/>
    <cellStyle name="20% - Accent6 2 2 3 4 2 2 2" xfId="12074" xr:uid="{00000000-0005-0000-0000-0000202F0000}"/>
    <cellStyle name="20% - Accent6 2 2 3 4 2 2 2 2" xfId="12075" xr:uid="{00000000-0005-0000-0000-0000212F0000}"/>
    <cellStyle name="20% - Accent6 2 2 3 4 2 2 3" xfId="12076" xr:uid="{00000000-0005-0000-0000-0000222F0000}"/>
    <cellStyle name="20% - Accent6 2 2 3 4 2 3" xfId="12077" xr:uid="{00000000-0005-0000-0000-0000232F0000}"/>
    <cellStyle name="20% - Accent6 2 2 3 4 2 3 2" xfId="12078" xr:uid="{00000000-0005-0000-0000-0000242F0000}"/>
    <cellStyle name="20% - Accent6 2 2 3 4 2 4" xfId="12079" xr:uid="{00000000-0005-0000-0000-0000252F0000}"/>
    <cellStyle name="20% - Accent6 2 2 3 4 3" xfId="12080" xr:uid="{00000000-0005-0000-0000-0000262F0000}"/>
    <cellStyle name="20% - Accent6 2 2 3 4 3 2" xfId="12081" xr:uid="{00000000-0005-0000-0000-0000272F0000}"/>
    <cellStyle name="20% - Accent6 2 2 3 4 3 2 2" xfId="12082" xr:uid="{00000000-0005-0000-0000-0000282F0000}"/>
    <cellStyle name="20% - Accent6 2 2 3 4 3 3" xfId="12083" xr:uid="{00000000-0005-0000-0000-0000292F0000}"/>
    <cellStyle name="20% - Accent6 2 2 3 4 4" xfId="12084" xr:uid="{00000000-0005-0000-0000-00002A2F0000}"/>
    <cellStyle name="20% - Accent6 2 2 3 4 4 2" xfId="12085" xr:uid="{00000000-0005-0000-0000-00002B2F0000}"/>
    <cellStyle name="20% - Accent6 2 2 3 4 5" xfId="12086" xr:uid="{00000000-0005-0000-0000-00002C2F0000}"/>
    <cellStyle name="20% - Accent6 2 2 3 4 5 2" xfId="12087" xr:uid="{00000000-0005-0000-0000-00002D2F0000}"/>
    <cellStyle name="20% - Accent6 2 2 3 4 6" xfId="12088" xr:uid="{00000000-0005-0000-0000-00002E2F0000}"/>
    <cellStyle name="20% - Accent6 2 2 3 5" xfId="12089" xr:uid="{00000000-0005-0000-0000-00002F2F0000}"/>
    <cellStyle name="20% - Accent6 2 2 3 5 2" xfId="12090" xr:uid="{00000000-0005-0000-0000-0000302F0000}"/>
    <cellStyle name="20% - Accent6 2 2 3 5 2 2" xfId="12091" xr:uid="{00000000-0005-0000-0000-0000312F0000}"/>
    <cellStyle name="20% - Accent6 2 2 3 5 2 2 2" xfId="12092" xr:uid="{00000000-0005-0000-0000-0000322F0000}"/>
    <cellStyle name="20% - Accent6 2 2 3 5 2 2 2 2" xfId="12093" xr:uid="{00000000-0005-0000-0000-0000332F0000}"/>
    <cellStyle name="20% - Accent6 2 2 3 5 2 2 3" xfId="12094" xr:uid="{00000000-0005-0000-0000-0000342F0000}"/>
    <cellStyle name="20% - Accent6 2 2 3 5 2 3" xfId="12095" xr:uid="{00000000-0005-0000-0000-0000352F0000}"/>
    <cellStyle name="20% - Accent6 2 2 3 5 2 3 2" xfId="12096" xr:uid="{00000000-0005-0000-0000-0000362F0000}"/>
    <cellStyle name="20% - Accent6 2 2 3 5 2 4" xfId="12097" xr:uid="{00000000-0005-0000-0000-0000372F0000}"/>
    <cellStyle name="20% - Accent6 2 2 3 5 3" xfId="12098" xr:uid="{00000000-0005-0000-0000-0000382F0000}"/>
    <cellStyle name="20% - Accent6 2 2 3 5 3 2" xfId="12099" xr:uid="{00000000-0005-0000-0000-0000392F0000}"/>
    <cellStyle name="20% - Accent6 2 2 3 5 3 2 2" xfId="12100" xr:uid="{00000000-0005-0000-0000-00003A2F0000}"/>
    <cellStyle name="20% - Accent6 2 2 3 5 3 3" xfId="12101" xr:uid="{00000000-0005-0000-0000-00003B2F0000}"/>
    <cellStyle name="20% - Accent6 2 2 3 5 4" xfId="12102" xr:uid="{00000000-0005-0000-0000-00003C2F0000}"/>
    <cellStyle name="20% - Accent6 2 2 3 5 4 2" xfId="12103" xr:uid="{00000000-0005-0000-0000-00003D2F0000}"/>
    <cellStyle name="20% - Accent6 2 2 3 5 5" xfId="12104" xr:uid="{00000000-0005-0000-0000-00003E2F0000}"/>
    <cellStyle name="20% - Accent6 2 2 3 5 5 2" xfId="12105" xr:uid="{00000000-0005-0000-0000-00003F2F0000}"/>
    <cellStyle name="20% - Accent6 2 2 3 5 6" xfId="12106" xr:uid="{00000000-0005-0000-0000-0000402F0000}"/>
    <cellStyle name="20% - Accent6 2 2 3 6" xfId="12107" xr:uid="{00000000-0005-0000-0000-0000412F0000}"/>
    <cellStyle name="20% - Accent6 2 2 3 6 2" xfId="12108" xr:uid="{00000000-0005-0000-0000-0000422F0000}"/>
    <cellStyle name="20% - Accent6 2 2 3 6 2 2" xfId="12109" xr:uid="{00000000-0005-0000-0000-0000432F0000}"/>
    <cellStyle name="20% - Accent6 2 2 3 6 2 2 2" xfId="12110" xr:uid="{00000000-0005-0000-0000-0000442F0000}"/>
    <cellStyle name="20% - Accent6 2 2 3 6 2 2 2 2" xfId="12111" xr:uid="{00000000-0005-0000-0000-0000452F0000}"/>
    <cellStyle name="20% - Accent6 2 2 3 6 2 2 3" xfId="12112" xr:uid="{00000000-0005-0000-0000-0000462F0000}"/>
    <cellStyle name="20% - Accent6 2 2 3 6 2 3" xfId="12113" xr:uid="{00000000-0005-0000-0000-0000472F0000}"/>
    <cellStyle name="20% - Accent6 2 2 3 6 2 3 2" xfId="12114" xr:uid="{00000000-0005-0000-0000-0000482F0000}"/>
    <cellStyle name="20% - Accent6 2 2 3 6 2 4" xfId="12115" xr:uid="{00000000-0005-0000-0000-0000492F0000}"/>
    <cellStyle name="20% - Accent6 2 2 3 6 3" xfId="12116" xr:uid="{00000000-0005-0000-0000-00004A2F0000}"/>
    <cellStyle name="20% - Accent6 2 2 3 6 3 2" xfId="12117" xr:uid="{00000000-0005-0000-0000-00004B2F0000}"/>
    <cellStyle name="20% - Accent6 2 2 3 6 3 2 2" xfId="12118" xr:uid="{00000000-0005-0000-0000-00004C2F0000}"/>
    <cellStyle name="20% - Accent6 2 2 3 6 3 3" xfId="12119" xr:uid="{00000000-0005-0000-0000-00004D2F0000}"/>
    <cellStyle name="20% - Accent6 2 2 3 6 4" xfId="12120" xr:uid="{00000000-0005-0000-0000-00004E2F0000}"/>
    <cellStyle name="20% - Accent6 2 2 3 6 4 2" xfId="12121" xr:uid="{00000000-0005-0000-0000-00004F2F0000}"/>
    <cellStyle name="20% - Accent6 2 2 3 6 5" xfId="12122" xr:uid="{00000000-0005-0000-0000-0000502F0000}"/>
    <cellStyle name="20% - Accent6 2 2 3 6 5 2" xfId="12123" xr:uid="{00000000-0005-0000-0000-0000512F0000}"/>
    <cellStyle name="20% - Accent6 2 2 3 6 6" xfId="12124" xr:uid="{00000000-0005-0000-0000-0000522F0000}"/>
    <cellStyle name="20% - Accent6 2 2 3 7" xfId="12125" xr:uid="{00000000-0005-0000-0000-0000532F0000}"/>
    <cellStyle name="20% - Accent6 2 2 3 7 2" xfId="12126" xr:uid="{00000000-0005-0000-0000-0000542F0000}"/>
    <cellStyle name="20% - Accent6 2 2 3 7 2 2" xfId="12127" xr:uid="{00000000-0005-0000-0000-0000552F0000}"/>
    <cellStyle name="20% - Accent6 2 2 3 7 2 2 2" xfId="12128" xr:uid="{00000000-0005-0000-0000-0000562F0000}"/>
    <cellStyle name="20% - Accent6 2 2 3 7 2 3" xfId="12129" xr:uid="{00000000-0005-0000-0000-0000572F0000}"/>
    <cellStyle name="20% - Accent6 2 2 3 7 3" xfId="12130" xr:uid="{00000000-0005-0000-0000-0000582F0000}"/>
    <cellStyle name="20% - Accent6 2 2 3 7 3 2" xfId="12131" xr:uid="{00000000-0005-0000-0000-0000592F0000}"/>
    <cellStyle name="20% - Accent6 2 2 3 7 4" xfId="12132" xr:uid="{00000000-0005-0000-0000-00005A2F0000}"/>
    <cellStyle name="20% - Accent6 2 2 3 8" xfId="12133" xr:uid="{00000000-0005-0000-0000-00005B2F0000}"/>
    <cellStyle name="20% - Accent6 2 2 3 8 2" xfId="12134" xr:uid="{00000000-0005-0000-0000-00005C2F0000}"/>
    <cellStyle name="20% - Accent6 2 2 3 8 2 2" xfId="12135" xr:uid="{00000000-0005-0000-0000-00005D2F0000}"/>
    <cellStyle name="20% - Accent6 2 2 3 8 3" xfId="12136" xr:uid="{00000000-0005-0000-0000-00005E2F0000}"/>
    <cellStyle name="20% - Accent6 2 2 3 9" xfId="12137" xr:uid="{00000000-0005-0000-0000-00005F2F0000}"/>
    <cellStyle name="20% - Accent6 2 2 3 9 2" xfId="12138" xr:uid="{00000000-0005-0000-0000-0000602F0000}"/>
    <cellStyle name="20% - Accent6 2 2 4" xfId="12139" xr:uid="{00000000-0005-0000-0000-0000612F0000}"/>
    <cellStyle name="20% - Accent6 2 2 4 10" xfId="12140" xr:uid="{00000000-0005-0000-0000-0000622F0000}"/>
    <cellStyle name="20% - Accent6 2 2 4 10 2" xfId="12141" xr:uid="{00000000-0005-0000-0000-0000632F0000}"/>
    <cellStyle name="20% - Accent6 2 2 4 11" xfId="12142" xr:uid="{00000000-0005-0000-0000-0000642F0000}"/>
    <cellStyle name="20% - Accent6 2 2 4 2" xfId="12143" xr:uid="{00000000-0005-0000-0000-0000652F0000}"/>
    <cellStyle name="20% - Accent6 2 2 4 2 2" xfId="12144" xr:uid="{00000000-0005-0000-0000-0000662F0000}"/>
    <cellStyle name="20% - Accent6 2 2 4 2 2 2" xfId="12145" xr:uid="{00000000-0005-0000-0000-0000672F0000}"/>
    <cellStyle name="20% - Accent6 2 2 4 2 2 2 2" xfId="12146" xr:uid="{00000000-0005-0000-0000-0000682F0000}"/>
    <cellStyle name="20% - Accent6 2 2 4 2 2 2 2 2" xfId="12147" xr:uid="{00000000-0005-0000-0000-0000692F0000}"/>
    <cellStyle name="20% - Accent6 2 2 4 2 2 2 2 2 2" xfId="12148" xr:uid="{00000000-0005-0000-0000-00006A2F0000}"/>
    <cellStyle name="20% - Accent6 2 2 4 2 2 2 2 3" xfId="12149" xr:uid="{00000000-0005-0000-0000-00006B2F0000}"/>
    <cellStyle name="20% - Accent6 2 2 4 2 2 2 3" xfId="12150" xr:uid="{00000000-0005-0000-0000-00006C2F0000}"/>
    <cellStyle name="20% - Accent6 2 2 4 2 2 2 3 2" xfId="12151" xr:uid="{00000000-0005-0000-0000-00006D2F0000}"/>
    <cellStyle name="20% - Accent6 2 2 4 2 2 2 4" xfId="12152" xr:uid="{00000000-0005-0000-0000-00006E2F0000}"/>
    <cellStyle name="20% - Accent6 2 2 4 2 2 3" xfId="12153" xr:uid="{00000000-0005-0000-0000-00006F2F0000}"/>
    <cellStyle name="20% - Accent6 2 2 4 2 2 3 2" xfId="12154" xr:uid="{00000000-0005-0000-0000-0000702F0000}"/>
    <cellStyle name="20% - Accent6 2 2 4 2 2 3 2 2" xfId="12155" xr:uid="{00000000-0005-0000-0000-0000712F0000}"/>
    <cellStyle name="20% - Accent6 2 2 4 2 2 3 3" xfId="12156" xr:uid="{00000000-0005-0000-0000-0000722F0000}"/>
    <cellStyle name="20% - Accent6 2 2 4 2 2 4" xfId="12157" xr:uid="{00000000-0005-0000-0000-0000732F0000}"/>
    <cellStyle name="20% - Accent6 2 2 4 2 2 4 2" xfId="12158" xr:uid="{00000000-0005-0000-0000-0000742F0000}"/>
    <cellStyle name="20% - Accent6 2 2 4 2 2 5" xfId="12159" xr:uid="{00000000-0005-0000-0000-0000752F0000}"/>
    <cellStyle name="20% - Accent6 2 2 4 2 2 5 2" xfId="12160" xr:uid="{00000000-0005-0000-0000-0000762F0000}"/>
    <cellStyle name="20% - Accent6 2 2 4 2 2 6" xfId="12161" xr:uid="{00000000-0005-0000-0000-0000772F0000}"/>
    <cellStyle name="20% - Accent6 2 2 4 2 3" xfId="12162" xr:uid="{00000000-0005-0000-0000-0000782F0000}"/>
    <cellStyle name="20% - Accent6 2 2 4 2 3 2" xfId="12163" xr:uid="{00000000-0005-0000-0000-0000792F0000}"/>
    <cellStyle name="20% - Accent6 2 2 4 2 3 2 2" xfId="12164" xr:uid="{00000000-0005-0000-0000-00007A2F0000}"/>
    <cellStyle name="20% - Accent6 2 2 4 2 3 2 2 2" xfId="12165" xr:uid="{00000000-0005-0000-0000-00007B2F0000}"/>
    <cellStyle name="20% - Accent6 2 2 4 2 3 2 2 2 2" xfId="12166" xr:uid="{00000000-0005-0000-0000-00007C2F0000}"/>
    <cellStyle name="20% - Accent6 2 2 4 2 3 2 2 3" xfId="12167" xr:uid="{00000000-0005-0000-0000-00007D2F0000}"/>
    <cellStyle name="20% - Accent6 2 2 4 2 3 2 3" xfId="12168" xr:uid="{00000000-0005-0000-0000-00007E2F0000}"/>
    <cellStyle name="20% - Accent6 2 2 4 2 3 2 3 2" xfId="12169" xr:uid="{00000000-0005-0000-0000-00007F2F0000}"/>
    <cellStyle name="20% - Accent6 2 2 4 2 3 2 4" xfId="12170" xr:uid="{00000000-0005-0000-0000-0000802F0000}"/>
    <cellStyle name="20% - Accent6 2 2 4 2 3 3" xfId="12171" xr:uid="{00000000-0005-0000-0000-0000812F0000}"/>
    <cellStyle name="20% - Accent6 2 2 4 2 3 3 2" xfId="12172" xr:uid="{00000000-0005-0000-0000-0000822F0000}"/>
    <cellStyle name="20% - Accent6 2 2 4 2 3 3 2 2" xfId="12173" xr:uid="{00000000-0005-0000-0000-0000832F0000}"/>
    <cellStyle name="20% - Accent6 2 2 4 2 3 3 3" xfId="12174" xr:uid="{00000000-0005-0000-0000-0000842F0000}"/>
    <cellStyle name="20% - Accent6 2 2 4 2 3 4" xfId="12175" xr:uid="{00000000-0005-0000-0000-0000852F0000}"/>
    <cellStyle name="20% - Accent6 2 2 4 2 3 4 2" xfId="12176" xr:uid="{00000000-0005-0000-0000-0000862F0000}"/>
    <cellStyle name="20% - Accent6 2 2 4 2 3 5" xfId="12177" xr:uid="{00000000-0005-0000-0000-0000872F0000}"/>
    <cellStyle name="20% - Accent6 2 2 4 2 3 5 2" xfId="12178" xr:uid="{00000000-0005-0000-0000-0000882F0000}"/>
    <cellStyle name="20% - Accent6 2 2 4 2 3 6" xfId="12179" xr:uid="{00000000-0005-0000-0000-0000892F0000}"/>
    <cellStyle name="20% - Accent6 2 2 4 2 4" xfId="12180" xr:uid="{00000000-0005-0000-0000-00008A2F0000}"/>
    <cellStyle name="20% - Accent6 2 2 4 2 4 2" xfId="12181" xr:uid="{00000000-0005-0000-0000-00008B2F0000}"/>
    <cellStyle name="20% - Accent6 2 2 4 2 4 2 2" xfId="12182" xr:uid="{00000000-0005-0000-0000-00008C2F0000}"/>
    <cellStyle name="20% - Accent6 2 2 4 2 4 2 2 2" xfId="12183" xr:uid="{00000000-0005-0000-0000-00008D2F0000}"/>
    <cellStyle name="20% - Accent6 2 2 4 2 4 2 3" xfId="12184" xr:uid="{00000000-0005-0000-0000-00008E2F0000}"/>
    <cellStyle name="20% - Accent6 2 2 4 2 4 3" xfId="12185" xr:uid="{00000000-0005-0000-0000-00008F2F0000}"/>
    <cellStyle name="20% - Accent6 2 2 4 2 4 3 2" xfId="12186" xr:uid="{00000000-0005-0000-0000-0000902F0000}"/>
    <cellStyle name="20% - Accent6 2 2 4 2 4 4" xfId="12187" xr:uid="{00000000-0005-0000-0000-0000912F0000}"/>
    <cellStyle name="20% - Accent6 2 2 4 2 5" xfId="12188" xr:uid="{00000000-0005-0000-0000-0000922F0000}"/>
    <cellStyle name="20% - Accent6 2 2 4 2 5 2" xfId="12189" xr:uid="{00000000-0005-0000-0000-0000932F0000}"/>
    <cellStyle name="20% - Accent6 2 2 4 2 5 2 2" xfId="12190" xr:uid="{00000000-0005-0000-0000-0000942F0000}"/>
    <cellStyle name="20% - Accent6 2 2 4 2 5 3" xfId="12191" xr:uid="{00000000-0005-0000-0000-0000952F0000}"/>
    <cellStyle name="20% - Accent6 2 2 4 2 6" xfId="12192" xr:uid="{00000000-0005-0000-0000-0000962F0000}"/>
    <cellStyle name="20% - Accent6 2 2 4 2 6 2" xfId="12193" xr:uid="{00000000-0005-0000-0000-0000972F0000}"/>
    <cellStyle name="20% - Accent6 2 2 4 2 7" xfId="12194" xr:uid="{00000000-0005-0000-0000-0000982F0000}"/>
    <cellStyle name="20% - Accent6 2 2 4 2 7 2" xfId="12195" xr:uid="{00000000-0005-0000-0000-0000992F0000}"/>
    <cellStyle name="20% - Accent6 2 2 4 2 8" xfId="12196" xr:uid="{00000000-0005-0000-0000-00009A2F0000}"/>
    <cellStyle name="20% - Accent6 2 2 4 3" xfId="12197" xr:uid="{00000000-0005-0000-0000-00009B2F0000}"/>
    <cellStyle name="20% - Accent6 2 2 4 3 2" xfId="12198" xr:uid="{00000000-0005-0000-0000-00009C2F0000}"/>
    <cellStyle name="20% - Accent6 2 2 4 3 2 2" xfId="12199" xr:uid="{00000000-0005-0000-0000-00009D2F0000}"/>
    <cellStyle name="20% - Accent6 2 2 4 3 2 2 2" xfId="12200" xr:uid="{00000000-0005-0000-0000-00009E2F0000}"/>
    <cellStyle name="20% - Accent6 2 2 4 3 2 2 2 2" xfId="12201" xr:uid="{00000000-0005-0000-0000-00009F2F0000}"/>
    <cellStyle name="20% - Accent6 2 2 4 3 2 2 2 2 2" xfId="12202" xr:uid="{00000000-0005-0000-0000-0000A02F0000}"/>
    <cellStyle name="20% - Accent6 2 2 4 3 2 2 2 3" xfId="12203" xr:uid="{00000000-0005-0000-0000-0000A12F0000}"/>
    <cellStyle name="20% - Accent6 2 2 4 3 2 2 3" xfId="12204" xr:uid="{00000000-0005-0000-0000-0000A22F0000}"/>
    <cellStyle name="20% - Accent6 2 2 4 3 2 2 3 2" xfId="12205" xr:uid="{00000000-0005-0000-0000-0000A32F0000}"/>
    <cellStyle name="20% - Accent6 2 2 4 3 2 2 4" xfId="12206" xr:uid="{00000000-0005-0000-0000-0000A42F0000}"/>
    <cellStyle name="20% - Accent6 2 2 4 3 2 3" xfId="12207" xr:uid="{00000000-0005-0000-0000-0000A52F0000}"/>
    <cellStyle name="20% - Accent6 2 2 4 3 2 3 2" xfId="12208" xr:uid="{00000000-0005-0000-0000-0000A62F0000}"/>
    <cellStyle name="20% - Accent6 2 2 4 3 2 3 2 2" xfId="12209" xr:uid="{00000000-0005-0000-0000-0000A72F0000}"/>
    <cellStyle name="20% - Accent6 2 2 4 3 2 3 3" xfId="12210" xr:uid="{00000000-0005-0000-0000-0000A82F0000}"/>
    <cellStyle name="20% - Accent6 2 2 4 3 2 4" xfId="12211" xr:uid="{00000000-0005-0000-0000-0000A92F0000}"/>
    <cellStyle name="20% - Accent6 2 2 4 3 2 4 2" xfId="12212" xr:uid="{00000000-0005-0000-0000-0000AA2F0000}"/>
    <cellStyle name="20% - Accent6 2 2 4 3 2 5" xfId="12213" xr:uid="{00000000-0005-0000-0000-0000AB2F0000}"/>
    <cellStyle name="20% - Accent6 2 2 4 3 2 5 2" xfId="12214" xr:uid="{00000000-0005-0000-0000-0000AC2F0000}"/>
    <cellStyle name="20% - Accent6 2 2 4 3 2 6" xfId="12215" xr:uid="{00000000-0005-0000-0000-0000AD2F0000}"/>
    <cellStyle name="20% - Accent6 2 2 4 3 3" xfId="12216" xr:uid="{00000000-0005-0000-0000-0000AE2F0000}"/>
    <cellStyle name="20% - Accent6 2 2 4 3 3 2" xfId="12217" xr:uid="{00000000-0005-0000-0000-0000AF2F0000}"/>
    <cellStyle name="20% - Accent6 2 2 4 3 3 2 2" xfId="12218" xr:uid="{00000000-0005-0000-0000-0000B02F0000}"/>
    <cellStyle name="20% - Accent6 2 2 4 3 3 2 2 2" xfId="12219" xr:uid="{00000000-0005-0000-0000-0000B12F0000}"/>
    <cellStyle name="20% - Accent6 2 2 4 3 3 2 2 2 2" xfId="12220" xr:uid="{00000000-0005-0000-0000-0000B22F0000}"/>
    <cellStyle name="20% - Accent6 2 2 4 3 3 2 2 3" xfId="12221" xr:uid="{00000000-0005-0000-0000-0000B32F0000}"/>
    <cellStyle name="20% - Accent6 2 2 4 3 3 2 3" xfId="12222" xr:uid="{00000000-0005-0000-0000-0000B42F0000}"/>
    <cellStyle name="20% - Accent6 2 2 4 3 3 2 3 2" xfId="12223" xr:uid="{00000000-0005-0000-0000-0000B52F0000}"/>
    <cellStyle name="20% - Accent6 2 2 4 3 3 2 4" xfId="12224" xr:uid="{00000000-0005-0000-0000-0000B62F0000}"/>
    <cellStyle name="20% - Accent6 2 2 4 3 3 3" xfId="12225" xr:uid="{00000000-0005-0000-0000-0000B72F0000}"/>
    <cellStyle name="20% - Accent6 2 2 4 3 3 3 2" xfId="12226" xr:uid="{00000000-0005-0000-0000-0000B82F0000}"/>
    <cellStyle name="20% - Accent6 2 2 4 3 3 3 2 2" xfId="12227" xr:uid="{00000000-0005-0000-0000-0000B92F0000}"/>
    <cellStyle name="20% - Accent6 2 2 4 3 3 3 3" xfId="12228" xr:uid="{00000000-0005-0000-0000-0000BA2F0000}"/>
    <cellStyle name="20% - Accent6 2 2 4 3 3 4" xfId="12229" xr:uid="{00000000-0005-0000-0000-0000BB2F0000}"/>
    <cellStyle name="20% - Accent6 2 2 4 3 3 4 2" xfId="12230" xr:uid="{00000000-0005-0000-0000-0000BC2F0000}"/>
    <cellStyle name="20% - Accent6 2 2 4 3 3 5" xfId="12231" xr:uid="{00000000-0005-0000-0000-0000BD2F0000}"/>
    <cellStyle name="20% - Accent6 2 2 4 3 3 5 2" xfId="12232" xr:uid="{00000000-0005-0000-0000-0000BE2F0000}"/>
    <cellStyle name="20% - Accent6 2 2 4 3 3 6" xfId="12233" xr:uid="{00000000-0005-0000-0000-0000BF2F0000}"/>
    <cellStyle name="20% - Accent6 2 2 4 3 4" xfId="12234" xr:uid="{00000000-0005-0000-0000-0000C02F0000}"/>
    <cellStyle name="20% - Accent6 2 2 4 3 4 2" xfId="12235" xr:uid="{00000000-0005-0000-0000-0000C12F0000}"/>
    <cellStyle name="20% - Accent6 2 2 4 3 4 2 2" xfId="12236" xr:uid="{00000000-0005-0000-0000-0000C22F0000}"/>
    <cellStyle name="20% - Accent6 2 2 4 3 4 2 2 2" xfId="12237" xr:uid="{00000000-0005-0000-0000-0000C32F0000}"/>
    <cellStyle name="20% - Accent6 2 2 4 3 4 2 3" xfId="12238" xr:uid="{00000000-0005-0000-0000-0000C42F0000}"/>
    <cellStyle name="20% - Accent6 2 2 4 3 4 3" xfId="12239" xr:uid="{00000000-0005-0000-0000-0000C52F0000}"/>
    <cellStyle name="20% - Accent6 2 2 4 3 4 3 2" xfId="12240" xr:uid="{00000000-0005-0000-0000-0000C62F0000}"/>
    <cellStyle name="20% - Accent6 2 2 4 3 4 4" xfId="12241" xr:uid="{00000000-0005-0000-0000-0000C72F0000}"/>
    <cellStyle name="20% - Accent6 2 2 4 3 5" xfId="12242" xr:uid="{00000000-0005-0000-0000-0000C82F0000}"/>
    <cellStyle name="20% - Accent6 2 2 4 3 5 2" xfId="12243" xr:uid="{00000000-0005-0000-0000-0000C92F0000}"/>
    <cellStyle name="20% - Accent6 2 2 4 3 5 2 2" xfId="12244" xr:uid="{00000000-0005-0000-0000-0000CA2F0000}"/>
    <cellStyle name="20% - Accent6 2 2 4 3 5 3" xfId="12245" xr:uid="{00000000-0005-0000-0000-0000CB2F0000}"/>
    <cellStyle name="20% - Accent6 2 2 4 3 6" xfId="12246" xr:uid="{00000000-0005-0000-0000-0000CC2F0000}"/>
    <cellStyle name="20% - Accent6 2 2 4 3 6 2" xfId="12247" xr:uid="{00000000-0005-0000-0000-0000CD2F0000}"/>
    <cellStyle name="20% - Accent6 2 2 4 3 7" xfId="12248" xr:uid="{00000000-0005-0000-0000-0000CE2F0000}"/>
    <cellStyle name="20% - Accent6 2 2 4 3 7 2" xfId="12249" xr:uid="{00000000-0005-0000-0000-0000CF2F0000}"/>
    <cellStyle name="20% - Accent6 2 2 4 3 8" xfId="12250" xr:uid="{00000000-0005-0000-0000-0000D02F0000}"/>
    <cellStyle name="20% - Accent6 2 2 4 4" xfId="12251" xr:uid="{00000000-0005-0000-0000-0000D12F0000}"/>
    <cellStyle name="20% - Accent6 2 2 4 4 2" xfId="12252" xr:uid="{00000000-0005-0000-0000-0000D22F0000}"/>
    <cellStyle name="20% - Accent6 2 2 4 4 2 2" xfId="12253" xr:uid="{00000000-0005-0000-0000-0000D32F0000}"/>
    <cellStyle name="20% - Accent6 2 2 4 4 2 2 2" xfId="12254" xr:uid="{00000000-0005-0000-0000-0000D42F0000}"/>
    <cellStyle name="20% - Accent6 2 2 4 4 2 2 2 2" xfId="12255" xr:uid="{00000000-0005-0000-0000-0000D52F0000}"/>
    <cellStyle name="20% - Accent6 2 2 4 4 2 2 3" xfId="12256" xr:uid="{00000000-0005-0000-0000-0000D62F0000}"/>
    <cellStyle name="20% - Accent6 2 2 4 4 2 3" xfId="12257" xr:uid="{00000000-0005-0000-0000-0000D72F0000}"/>
    <cellStyle name="20% - Accent6 2 2 4 4 2 3 2" xfId="12258" xr:uid="{00000000-0005-0000-0000-0000D82F0000}"/>
    <cellStyle name="20% - Accent6 2 2 4 4 2 4" xfId="12259" xr:uid="{00000000-0005-0000-0000-0000D92F0000}"/>
    <cellStyle name="20% - Accent6 2 2 4 4 3" xfId="12260" xr:uid="{00000000-0005-0000-0000-0000DA2F0000}"/>
    <cellStyle name="20% - Accent6 2 2 4 4 3 2" xfId="12261" xr:uid="{00000000-0005-0000-0000-0000DB2F0000}"/>
    <cellStyle name="20% - Accent6 2 2 4 4 3 2 2" xfId="12262" xr:uid="{00000000-0005-0000-0000-0000DC2F0000}"/>
    <cellStyle name="20% - Accent6 2 2 4 4 3 3" xfId="12263" xr:uid="{00000000-0005-0000-0000-0000DD2F0000}"/>
    <cellStyle name="20% - Accent6 2 2 4 4 4" xfId="12264" xr:uid="{00000000-0005-0000-0000-0000DE2F0000}"/>
    <cellStyle name="20% - Accent6 2 2 4 4 4 2" xfId="12265" xr:uid="{00000000-0005-0000-0000-0000DF2F0000}"/>
    <cellStyle name="20% - Accent6 2 2 4 4 5" xfId="12266" xr:uid="{00000000-0005-0000-0000-0000E02F0000}"/>
    <cellStyle name="20% - Accent6 2 2 4 4 5 2" xfId="12267" xr:uid="{00000000-0005-0000-0000-0000E12F0000}"/>
    <cellStyle name="20% - Accent6 2 2 4 4 6" xfId="12268" xr:uid="{00000000-0005-0000-0000-0000E22F0000}"/>
    <cellStyle name="20% - Accent6 2 2 4 5" xfId="12269" xr:uid="{00000000-0005-0000-0000-0000E32F0000}"/>
    <cellStyle name="20% - Accent6 2 2 4 5 2" xfId="12270" xr:uid="{00000000-0005-0000-0000-0000E42F0000}"/>
    <cellStyle name="20% - Accent6 2 2 4 5 2 2" xfId="12271" xr:uid="{00000000-0005-0000-0000-0000E52F0000}"/>
    <cellStyle name="20% - Accent6 2 2 4 5 2 2 2" xfId="12272" xr:uid="{00000000-0005-0000-0000-0000E62F0000}"/>
    <cellStyle name="20% - Accent6 2 2 4 5 2 2 2 2" xfId="12273" xr:uid="{00000000-0005-0000-0000-0000E72F0000}"/>
    <cellStyle name="20% - Accent6 2 2 4 5 2 2 3" xfId="12274" xr:uid="{00000000-0005-0000-0000-0000E82F0000}"/>
    <cellStyle name="20% - Accent6 2 2 4 5 2 3" xfId="12275" xr:uid="{00000000-0005-0000-0000-0000E92F0000}"/>
    <cellStyle name="20% - Accent6 2 2 4 5 2 3 2" xfId="12276" xr:uid="{00000000-0005-0000-0000-0000EA2F0000}"/>
    <cellStyle name="20% - Accent6 2 2 4 5 2 4" xfId="12277" xr:uid="{00000000-0005-0000-0000-0000EB2F0000}"/>
    <cellStyle name="20% - Accent6 2 2 4 5 3" xfId="12278" xr:uid="{00000000-0005-0000-0000-0000EC2F0000}"/>
    <cellStyle name="20% - Accent6 2 2 4 5 3 2" xfId="12279" xr:uid="{00000000-0005-0000-0000-0000ED2F0000}"/>
    <cellStyle name="20% - Accent6 2 2 4 5 3 2 2" xfId="12280" xr:uid="{00000000-0005-0000-0000-0000EE2F0000}"/>
    <cellStyle name="20% - Accent6 2 2 4 5 3 3" xfId="12281" xr:uid="{00000000-0005-0000-0000-0000EF2F0000}"/>
    <cellStyle name="20% - Accent6 2 2 4 5 4" xfId="12282" xr:uid="{00000000-0005-0000-0000-0000F02F0000}"/>
    <cellStyle name="20% - Accent6 2 2 4 5 4 2" xfId="12283" xr:uid="{00000000-0005-0000-0000-0000F12F0000}"/>
    <cellStyle name="20% - Accent6 2 2 4 5 5" xfId="12284" xr:uid="{00000000-0005-0000-0000-0000F22F0000}"/>
    <cellStyle name="20% - Accent6 2 2 4 5 5 2" xfId="12285" xr:uid="{00000000-0005-0000-0000-0000F32F0000}"/>
    <cellStyle name="20% - Accent6 2 2 4 5 6" xfId="12286" xr:uid="{00000000-0005-0000-0000-0000F42F0000}"/>
    <cellStyle name="20% - Accent6 2 2 4 6" xfId="12287" xr:uid="{00000000-0005-0000-0000-0000F52F0000}"/>
    <cellStyle name="20% - Accent6 2 2 4 6 2" xfId="12288" xr:uid="{00000000-0005-0000-0000-0000F62F0000}"/>
    <cellStyle name="20% - Accent6 2 2 4 6 2 2" xfId="12289" xr:uid="{00000000-0005-0000-0000-0000F72F0000}"/>
    <cellStyle name="20% - Accent6 2 2 4 6 2 2 2" xfId="12290" xr:uid="{00000000-0005-0000-0000-0000F82F0000}"/>
    <cellStyle name="20% - Accent6 2 2 4 6 2 2 2 2" xfId="12291" xr:uid="{00000000-0005-0000-0000-0000F92F0000}"/>
    <cellStyle name="20% - Accent6 2 2 4 6 2 2 3" xfId="12292" xr:uid="{00000000-0005-0000-0000-0000FA2F0000}"/>
    <cellStyle name="20% - Accent6 2 2 4 6 2 3" xfId="12293" xr:uid="{00000000-0005-0000-0000-0000FB2F0000}"/>
    <cellStyle name="20% - Accent6 2 2 4 6 2 3 2" xfId="12294" xr:uid="{00000000-0005-0000-0000-0000FC2F0000}"/>
    <cellStyle name="20% - Accent6 2 2 4 6 2 4" xfId="12295" xr:uid="{00000000-0005-0000-0000-0000FD2F0000}"/>
    <cellStyle name="20% - Accent6 2 2 4 6 3" xfId="12296" xr:uid="{00000000-0005-0000-0000-0000FE2F0000}"/>
    <cellStyle name="20% - Accent6 2 2 4 6 3 2" xfId="12297" xr:uid="{00000000-0005-0000-0000-0000FF2F0000}"/>
    <cellStyle name="20% - Accent6 2 2 4 6 3 2 2" xfId="12298" xr:uid="{00000000-0005-0000-0000-000000300000}"/>
    <cellStyle name="20% - Accent6 2 2 4 6 3 3" xfId="12299" xr:uid="{00000000-0005-0000-0000-000001300000}"/>
    <cellStyle name="20% - Accent6 2 2 4 6 4" xfId="12300" xr:uid="{00000000-0005-0000-0000-000002300000}"/>
    <cellStyle name="20% - Accent6 2 2 4 6 4 2" xfId="12301" xr:uid="{00000000-0005-0000-0000-000003300000}"/>
    <cellStyle name="20% - Accent6 2 2 4 6 5" xfId="12302" xr:uid="{00000000-0005-0000-0000-000004300000}"/>
    <cellStyle name="20% - Accent6 2 2 4 6 5 2" xfId="12303" xr:uid="{00000000-0005-0000-0000-000005300000}"/>
    <cellStyle name="20% - Accent6 2 2 4 6 6" xfId="12304" xr:uid="{00000000-0005-0000-0000-000006300000}"/>
    <cellStyle name="20% - Accent6 2 2 4 7" xfId="12305" xr:uid="{00000000-0005-0000-0000-000007300000}"/>
    <cellStyle name="20% - Accent6 2 2 4 7 2" xfId="12306" xr:uid="{00000000-0005-0000-0000-000008300000}"/>
    <cellStyle name="20% - Accent6 2 2 4 7 2 2" xfId="12307" xr:uid="{00000000-0005-0000-0000-000009300000}"/>
    <cellStyle name="20% - Accent6 2 2 4 7 2 2 2" xfId="12308" xr:uid="{00000000-0005-0000-0000-00000A300000}"/>
    <cellStyle name="20% - Accent6 2 2 4 7 2 3" xfId="12309" xr:uid="{00000000-0005-0000-0000-00000B300000}"/>
    <cellStyle name="20% - Accent6 2 2 4 7 3" xfId="12310" xr:uid="{00000000-0005-0000-0000-00000C300000}"/>
    <cellStyle name="20% - Accent6 2 2 4 7 3 2" xfId="12311" xr:uid="{00000000-0005-0000-0000-00000D300000}"/>
    <cellStyle name="20% - Accent6 2 2 4 7 4" xfId="12312" xr:uid="{00000000-0005-0000-0000-00000E300000}"/>
    <cellStyle name="20% - Accent6 2 2 4 8" xfId="12313" xr:uid="{00000000-0005-0000-0000-00000F300000}"/>
    <cellStyle name="20% - Accent6 2 2 4 8 2" xfId="12314" xr:uid="{00000000-0005-0000-0000-000010300000}"/>
    <cellStyle name="20% - Accent6 2 2 4 8 2 2" xfId="12315" xr:uid="{00000000-0005-0000-0000-000011300000}"/>
    <cellStyle name="20% - Accent6 2 2 4 8 3" xfId="12316" xr:uid="{00000000-0005-0000-0000-000012300000}"/>
    <cellStyle name="20% - Accent6 2 2 4 9" xfId="12317" xr:uid="{00000000-0005-0000-0000-000013300000}"/>
    <cellStyle name="20% - Accent6 2 2 4 9 2" xfId="12318" xr:uid="{00000000-0005-0000-0000-000014300000}"/>
    <cellStyle name="20% - Accent6 2 2 5" xfId="12319" xr:uid="{00000000-0005-0000-0000-000015300000}"/>
    <cellStyle name="20% - Accent6 2 2 5 10" xfId="12320" xr:uid="{00000000-0005-0000-0000-000016300000}"/>
    <cellStyle name="20% - Accent6 2 2 5 10 2" xfId="12321" xr:uid="{00000000-0005-0000-0000-000017300000}"/>
    <cellStyle name="20% - Accent6 2 2 5 11" xfId="12322" xr:uid="{00000000-0005-0000-0000-000018300000}"/>
    <cellStyle name="20% - Accent6 2 2 5 2" xfId="12323" xr:uid="{00000000-0005-0000-0000-000019300000}"/>
    <cellStyle name="20% - Accent6 2 2 5 2 2" xfId="12324" xr:uid="{00000000-0005-0000-0000-00001A300000}"/>
    <cellStyle name="20% - Accent6 2 2 5 2 2 2" xfId="12325" xr:uid="{00000000-0005-0000-0000-00001B300000}"/>
    <cellStyle name="20% - Accent6 2 2 5 2 2 2 2" xfId="12326" xr:uid="{00000000-0005-0000-0000-00001C300000}"/>
    <cellStyle name="20% - Accent6 2 2 5 2 2 2 2 2" xfId="12327" xr:uid="{00000000-0005-0000-0000-00001D300000}"/>
    <cellStyle name="20% - Accent6 2 2 5 2 2 2 2 2 2" xfId="12328" xr:uid="{00000000-0005-0000-0000-00001E300000}"/>
    <cellStyle name="20% - Accent6 2 2 5 2 2 2 2 3" xfId="12329" xr:uid="{00000000-0005-0000-0000-00001F300000}"/>
    <cellStyle name="20% - Accent6 2 2 5 2 2 2 3" xfId="12330" xr:uid="{00000000-0005-0000-0000-000020300000}"/>
    <cellStyle name="20% - Accent6 2 2 5 2 2 2 3 2" xfId="12331" xr:uid="{00000000-0005-0000-0000-000021300000}"/>
    <cellStyle name="20% - Accent6 2 2 5 2 2 2 4" xfId="12332" xr:uid="{00000000-0005-0000-0000-000022300000}"/>
    <cellStyle name="20% - Accent6 2 2 5 2 2 3" xfId="12333" xr:uid="{00000000-0005-0000-0000-000023300000}"/>
    <cellStyle name="20% - Accent6 2 2 5 2 2 3 2" xfId="12334" xr:uid="{00000000-0005-0000-0000-000024300000}"/>
    <cellStyle name="20% - Accent6 2 2 5 2 2 3 2 2" xfId="12335" xr:uid="{00000000-0005-0000-0000-000025300000}"/>
    <cellStyle name="20% - Accent6 2 2 5 2 2 3 3" xfId="12336" xr:uid="{00000000-0005-0000-0000-000026300000}"/>
    <cellStyle name="20% - Accent6 2 2 5 2 2 4" xfId="12337" xr:uid="{00000000-0005-0000-0000-000027300000}"/>
    <cellStyle name="20% - Accent6 2 2 5 2 2 4 2" xfId="12338" xr:uid="{00000000-0005-0000-0000-000028300000}"/>
    <cellStyle name="20% - Accent6 2 2 5 2 2 5" xfId="12339" xr:uid="{00000000-0005-0000-0000-000029300000}"/>
    <cellStyle name="20% - Accent6 2 2 5 2 2 5 2" xfId="12340" xr:uid="{00000000-0005-0000-0000-00002A300000}"/>
    <cellStyle name="20% - Accent6 2 2 5 2 2 6" xfId="12341" xr:uid="{00000000-0005-0000-0000-00002B300000}"/>
    <cellStyle name="20% - Accent6 2 2 5 2 3" xfId="12342" xr:uid="{00000000-0005-0000-0000-00002C300000}"/>
    <cellStyle name="20% - Accent6 2 2 5 2 3 2" xfId="12343" xr:uid="{00000000-0005-0000-0000-00002D300000}"/>
    <cellStyle name="20% - Accent6 2 2 5 2 3 2 2" xfId="12344" xr:uid="{00000000-0005-0000-0000-00002E300000}"/>
    <cellStyle name="20% - Accent6 2 2 5 2 3 2 2 2" xfId="12345" xr:uid="{00000000-0005-0000-0000-00002F300000}"/>
    <cellStyle name="20% - Accent6 2 2 5 2 3 2 2 2 2" xfId="12346" xr:uid="{00000000-0005-0000-0000-000030300000}"/>
    <cellStyle name="20% - Accent6 2 2 5 2 3 2 2 3" xfId="12347" xr:uid="{00000000-0005-0000-0000-000031300000}"/>
    <cellStyle name="20% - Accent6 2 2 5 2 3 2 3" xfId="12348" xr:uid="{00000000-0005-0000-0000-000032300000}"/>
    <cellStyle name="20% - Accent6 2 2 5 2 3 2 3 2" xfId="12349" xr:uid="{00000000-0005-0000-0000-000033300000}"/>
    <cellStyle name="20% - Accent6 2 2 5 2 3 2 4" xfId="12350" xr:uid="{00000000-0005-0000-0000-000034300000}"/>
    <cellStyle name="20% - Accent6 2 2 5 2 3 3" xfId="12351" xr:uid="{00000000-0005-0000-0000-000035300000}"/>
    <cellStyle name="20% - Accent6 2 2 5 2 3 3 2" xfId="12352" xr:uid="{00000000-0005-0000-0000-000036300000}"/>
    <cellStyle name="20% - Accent6 2 2 5 2 3 3 2 2" xfId="12353" xr:uid="{00000000-0005-0000-0000-000037300000}"/>
    <cellStyle name="20% - Accent6 2 2 5 2 3 3 3" xfId="12354" xr:uid="{00000000-0005-0000-0000-000038300000}"/>
    <cellStyle name="20% - Accent6 2 2 5 2 3 4" xfId="12355" xr:uid="{00000000-0005-0000-0000-000039300000}"/>
    <cellStyle name="20% - Accent6 2 2 5 2 3 4 2" xfId="12356" xr:uid="{00000000-0005-0000-0000-00003A300000}"/>
    <cellStyle name="20% - Accent6 2 2 5 2 3 5" xfId="12357" xr:uid="{00000000-0005-0000-0000-00003B300000}"/>
    <cellStyle name="20% - Accent6 2 2 5 2 3 5 2" xfId="12358" xr:uid="{00000000-0005-0000-0000-00003C300000}"/>
    <cellStyle name="20% - Accent6 2 2 5 2 3 6" xfId="12359" xr:uid="{00000000-0005-0000-0000-00003D300000}"/>
    <cellStyle name="20% - Accent6 2 2 5 2 4" xfId="12360" xr:uid="{00000000-0005-0000-0000-00003E300000}"/>
    <cellStyle name="20% - Accent6 2 2 5 2 4 2" xfId="12361" xr:uid="{00000000-0005-0000-0000-00003F300000}"/>
    <cellStyle name="20% - Accent6 2 2 5 2 4 2 2" xfId="12362" xr:uid="{00000000-0005-0000-0000-000040300000}"/>
    <cellStyle name="20% - Accent6 2 2 5 2 4 2 2 2" xfId="12363" xr:uid="{00000000-0005-0000-0000-000041300000}"/>
    <cellStyle name="20% - Accent6 2 2 5 2 4 2 3" xfId="12364" xr:uid="{00000000-0005-0000-0000-000042300000}"/>
    <cellStyle name="20% - Accent6 2 2 5 2 4 3" xfId="12365" xr:uid="{00000000-0005-0000-0000-000043300000}"/>
    <cellStyle name="20% - Accent6 2 2 5 2 4 3 2" xfId="12366" xr:uid="{00000000-0005-0000-0000-000044300000}"/>
    <cellStyle name="20% - Accent6 2 2 5 2 4 4" xfId="12367" xr:uid="{00000000-0005-0000-0000-000045300000}"/>
    <cellStyle name="20% - Accent6 2 2 5 2 5" xfId="12368" xr:uid="{00000000-0005-0000-0000-000046300000}"/>
    <cellStyle name="20% - Accent6 2 2 5 2 5 2" xfId="12369" xr:uid="{00000000-0005-0000-0000-000047300000}"/>
    <cellStyle name="20% - Accent6 2 2 5 2 5 2 2" xfId="12370" xr:uid="{00000000-0005-0000-0000-000048300000}"/>
    <cellStyle name="20% - Accent6 2 2 5 2 5 3" xfId="12371" xr:uid="{00000000-0005-0000-0000-000049300000}"/>
    <cellStyle name="20% - Accent6 2 2 5 2 6" xfId="12372" xr:uid="{00000000-0005-0000-0000-00004A300000}"/>
    <cellStyle name="20% - Accent6 2 2 5 2 6 2" xfId="12373" xr:uid="{00000000-0005-0000-0000-00004B300000}"/>
    <cellStyle name="20% - Accent6 2 2 5 2 7" xfId="12374" xr:uid="{00000000-0005-0000-0000-00004C300000}"/>
    <cellStyle name="20% - Accent6 2 2 5 2 7 2" xfId="12375" xr:uid="{00000000-0005-0000-0000-00004D300000}"/>
    <cellStyle name="20% - Accent6 2 2 5 2 8" xfId="12376" xr:uid="{00000000-0005-0000-0000-00004E300000}"/>
    <cellStyle name="20% - Accent6 2 2 5 3" xfId="12377" xr:uid="{00000000-0005-0000-0000-00004F300000}"/>
    <cellStyle name="20% - Accent6 2 2 5 3 2" xfId="12378" xr:uid="{00000000-0005-0000-0000-000050300000}"/>
    <cellStyle name="20% - Accent6 2 2 5 3 2 2" xfId="12379" xr:uid="{00000000-0005-0000-0000-000051300000}"/>
    <cellStyle name="20% - Accent6 2 2 5 3 2 2 2" xfId="12380" xr:uid="{00000000-0005-0000-0000-000052300000}"/>
    <cellStyle name="20% - Accent6 2 2 5 3 2 2 2 2" xfId="12381" xr:uid="{00000000-0005-0000-0000-000053300000}"/>
    <cellStyle name="20% - Accent6 2 2 5 3 2 2 2 2 2" xfId="12382" xr:uid="{00000000-0005-0000-0000-000054300000}"/>
    <cellStyle name="20% - Accent6 2 2 5 3 2 2 2 3" xfId="12383" xr:uid="{00000000-0005-0000-0000-000055300000}"/>
    <cellStyle name="20% - Accent6 2 2 5 3 2 2 3" xfId="12384" xr:uid="{00000000-0005-0000-0000-000056300000}"/>
    <cellStyle name="20% - Accent6 2 2 5 3 2 2 3 2" xfId="12385" xr:uid="{00000000-0005-0000-0000-000057300000}"/>
    <cellStyle name="20% - Accent6 2 2 5 3 2 2 4" xfId="12386" xr:uid="{00000000-0005-0000-0000-000058300000}"/>
    <cellStyle name="20% - Accent6 2 2 5 3 2 3" xfId="12387" xr:uid="{00000000-0005-0000-0000-000059300000}"/>
    <cellStyle name="20% - Accent6 2 2 5 3 2 3 2" xfId="12388" xr:uid="{00000000-0005-0000-0000-00005A300000}"/>
    <cellStyle name="20% - Accent6 2 2 5 3 2 3 2 2" xfId="12389" xr:uid="{00000000-0005-0000-0000-00005B300000}"/>
    <cellStyle name="20% - Accent6 2 2 5 3 2 3 3" xfId="12390" xr:uid="{00000000-0005-0000-0000-00005C300000}"/>
    <cellStyle name="20% - Accent6 2 2 5 3 2 4" xfId="12391" xr:uid="{00000000-0005-0000-0000-00005D300000}"/>
    <cellStyle name="20% - Accent6 2 2 5 3 2 4 2" xfId="12392" xr:uid="{00000000-0005-0000-0000-00005E300000}"/>
    <cellStyle name="20% - Accent6 2 2 5 3 2 5" xfId="12393" xr:uid="{00000000-0005-0000-0000-00005F300000}"/>
    <cellStyle name="20% - Accent6 2 2 5 3 2 5 2" xfId="12394" xr:uid="{00000000-0005-0000-0000-000060300000}"/>
    <cellStyle name="20% - Accent6 2 2 5 3 2 6" xfId="12395" xr:uid="{00000000-0005-0000-0000-000061300000}"/>
    <cellStyle name="20% - Accent6 2 2 5 3 3" xfId="12396" xr:uid="{00000000-0005-0000-0000-000062300000}"/>
    <cellStyle name="20% - Accent6 2 2 5 3 3 2" xfId="12397" xr:uid="{00000000-0005-0000-0000-000063300000}"/>
    <cellStyle name="20% - Accent6 2 2 5 3 3 2 2" xfId="12398" xr:uid="{00000000-0005-0000-0000-000064300000}"/>
    <cellStyle name="20% - Accent6 2 2 5 3 3 2 2 2" xfId="12399" xr:uid="{00000000-0005-0000-0000-000065300000}"/>
    <cellStyle name="20% - Accent6 2 2 5 3 3 2 2 2 2" xfId="12400" xr:uid="{00000000-0005-0000-0000-000066300000}"/>
    <cellStyle name="20% - Accent6 2 2 5 3 3 2 2 3" xfId="12401" xr:uid="{00000000-0005-0000-0000-000067300000}"/>
    <cellStyle name="20% - Accent6 2 2 5 3 3 2 3" xfId="12402" xr:uid="{00000000-0005-0000-0000-000068300000}"/>
    <cellStyle name="20% - Accent6 2 2 5 3 3 2 3 2" xfId="12403" xr:uid="{00000000-0005-0000-0000-000069300000}"/>
    <cellStyle name="20% - Accent6 2 2 5 3 3 2 4" xfId="12404" xr:uid="{00000000-0005-0000-0000-00006A300000}"/>
    <cellStyle name="20% - Accent6 2 2 5 3 3 3" xfId="12405" xr:uid="{00000000-0005-0000-0000-00006B300000}"/>
    <cellStyle name="20% - Accent6 2 2 5 3 3 3 2" xfId="12406" xr:uid="{00000000-0005-0000-0000-00006C300000}"/>
    <cellStyle name="20% - Accent6 2 2 5 3 3 3 2 2" xfId="12407" xr:uid="{00000000-0005-0000-0000-00006D300000}"/>
    <cellStyle name="20% - Accent6 2 2 5 3 3 3 3" xfId="12408" xr:uid="{00000000-0005-0000-0000-00006E300000}"/>
    <cellStyle name="20% - Accent6 2 2 5 3 3 4" xfId="12409" xr:uid="{00000000-0005-0000-0000-00006F300000}"/>
    <cellStyle name="20% - Accent6 2 2 5 3 3 4 2" xfId="12410" xr:uid="{00000000-0005-0000-0000-000070300000}"/>
    <cellStyle name="20% - Accent6 2 2 5 3 3 5" xfId="12411" xr:uid="{00000000-0005-0000-0000-000071300000}"/>
    <cellStyle name="20% - Accent6 2 2 5 3 3 5 2" xfId="12412" xr:uid="{00000000-0005-0000-0000-000072300000}"/>
    <cellStyle name="20% - Accent6 2 2 5 3 3 6" xfId="12413" xr:uid="{00000000-0005-0000-0000-000073300000}"/>
    <cellStyle name="20% - Accent6 2 2 5 3 4" xfId="12414" xr:uid="{00000000-0005-0000-0000-000074300000}"/>
    <cellStyle name="20% - Accent6 2 2 5 3 4 2" xfId="12415" xr:uid="{00000000-0005-0000-0000-000075300000}"/>
    <cellStyle name="20% - Accent6 2 2 5 3 4 2 2" xfId="12416" xr:uid="{00000000-0005-0000-0000-000076300000}"/>
    <cellStyle name="20% - Accent6 2 2 5 3 4 2 2 2" xfId="12417" xr:uid="{00000000-0005-0000-0000-000077300000}"/>
    <cellStyle name="20% - Accent6 2 2 5 3 4 2 3" xfId="12418" xr:uid="{00000000-0005-0000-0000-000078300000}"/>
    <cellStyle name="20% - Accent6 2 2 5 3 4 3" xfId="12419" xr:uid="{00000000-0005-0000-0000-000079300000}"/>
    <cellStyle name="20% - Accent6 2 2 5 3 4 3 2" xfId="12420" xr:uid="{00000000-0005-0000-0000-00007A300000}"/>
    <cellStyle name="20% - Accent6 2 2 5 3 4 4" xfId="12421" xr:uid="{00000000-0005-0000-0000-00007B300000}"/>
    <cellStyle name="20% - Accent6 2 2 5 3 5" xfId="12422" xr:uid="{00000000-0005-0000-0000-00007C300000}"/>
    <cellStyle name="20% - Accent6 2 2 5 3 5 2" xfId="12423" xr:uid="{00000000-0005-0000-0000-00007D300000}"/>
    <cellStyle name="20% - Accent6 2 2 5 3 5 2 2" xfId="12424" xr:uid="{00000000-0005-0000-0000-00007E300000}"/>
    <cellStyle name="20% - Accent6 2 2 5 3 5 3" xfId="12425" xr:uid="{00000000-0005-0000-0000-00007F300000}"/>
    <cellStyle name="20% - Accent6 2 2 5 3 6" xfId="12426" xr:uid="{00000000-0005-0000-0000-000080300000}"/>
    <cellStyle name="20% - Accent6 2 2 5 3 6 2" xfId="12427" xr:uid="{00000000-0005-0000-0000-000081300000}"/>
    <cellStyle name="20% - Accent6 2 2 5 3 7" xfId="12428" xr:uid="{00000000-0005-0000-0000-000082300000}"/>
    <cellStyle name="20% - Accent6 2 2 5 3 7 2" xfId="12429" xr:uid="{00000000-0005-0000-0000-000083300000}"/>
    <cellStyle name="20% - Accent6 2 2 5 3 8" xfId="12430" xr:uid="{00000000-0005-0000-0000-000084300000}"/>
    <cellStyle name="20% - Accent6 2 2 5 4" xfId="12431" xr:uid="{00000000-0005-0000-0000-000085300000}"/>
    <cellStyle name="20% - Accent6 2 2 5 4 2" xfId="12432" xr:uid="{00000000-0005-0000-0000-000086300000}"/>
    <cellStyle name="20% - Accent6 2 2 5 4 2 2" xfId="12433" xr:uid="{00000000-0005-0000-0000-000087300000}"/>
    <cellStyle name="20% - Accent6 2 2 5 4 2 2 2" xfId="12434" xr:uid="{00000000-0005-0000-0000-000088300000}"/>
    <cellStyle name="20% - Accent6 2 2 5 4 2 2 2 2" xfId="12435" xr:uid="{00000000-0005-0000-0000-000089300000}"/>
    <cellStyle name="20% - Accent6 2 2 5 4 2 2 3" xfId="12436" xr:uid="{00000000-0005-0000-0000-00008A300000}"/>
    <cellStyle name="20% - Accent6 2 2 5 4 2 3" xfId="12437" xr:uid="{00000000-0005-0000-0000-00008B300000}"/>
    <cellStyle name="20% - Accent6 2 2 5 4 2 3 2" xfId="12438" xr:uid="{00000000-0005-0000-0000-00008C300000}"/>
    <cellStyle name="20% - Accent6 2 2 5 4 2 4" xfId="12439" xr:uid="{00000000-0005-0000-0000-00008D300000}"/>
    <cellStyle name="20% - Accent6 2 2 5 4 3" xfId="12440" xr:uid="{00000000-0005-0000-0000-00008E300000}"/>
    <cellStyle name="20% - Accent6 2 2 5 4 3 2" xfId="12441" xr:uid="{00000000-0005-0000-0000-00008F300000}"/>
    <cellStyle name="20% - Accent6 2 2 5 4 3 2 2" xfId="12442" xr:uid="{00000000-0005-0000-0000-000090300000}"/>
    <cellStyle name="20% - Accent6 2 2 5 4 3 3" xfId="12443" xr:uid="{00000000-0005-0000-0000-000091300000}"/>
    <cellStyle name="20% - Accent6 2 2 5 4 4" xfId="12444" xr:uid="{00000000-0005-0000-0000-000092300000}"/>
    <cellStyle name="20% - Accent6 2 2 5 4 4 2" xfId="12445" xr:uid="{00000000-0005-0000-0000-000093300000}"/>
    <cellStyle name="20% - Accent6 2 2 5 4 5" xfId="12446" xr:uid="{00000000-0005-0000-0000-000094300000}"/>
    <cellStyle name="20% - Accent6 2 2 5 4 5 2" xfId="12447" xr:uid="{00000000-0005-0000-0000-000095300000}"/>
    <cellStyle name="20% - Accent6 2 2 5 4 6" xfId="12448" xr:uid="{00000000-0005-0000-0000-000096300000}"/>
    <cellStyle name="20% - Accent6 2 2 5 5" xfId="12449" xr:uid="{00000000-0005-0000-0000-000097300000}"/>
    <cellStyle name="20% - Accent6 2 2 5 5 2" xfId="12450" xr:uid="{00000000-0005-0000-0000-000098300000}"/>
    <cellStyle name="20% - Accent6 2 2 5 5 2 2" xfId="12451" xr:uid="{00000000-0005-0000-0000-000099300000}"/>
    <cellStyle name="20% - Accent6 2 2 5 5 2 2 2" xfId="12452" xr:uid="{00000000-0005-0000-0000-00009A300000}"/>
    <cellStyle name="20% - Accent6 2 2 5 5 2 2 2 2" xfId="12453" xr:uid="{00000000-0005-0000-0000-00009B300000}"/>
    <cellStyle name="20% - Accent6 2 2 5 5 2 2 3" xfId="12454" xr:uid="{00000000-0005-0000-0000-00009C300000}"/>
    <cellStyle name="20% - Accent6 2 2 5 5 2 3" xfId="12455" xr:uid="{00000000-0005-0000-0000-00009D300000}"/>
    <cellStyle name="20% - Accent6 2 2 5 5 2 3 2" xfId="12456" xr:uid="{00000000-0005-0000-0000-00009E300000}"/>
    <cellStyle name="20% - Accent6 2 2 5 5 2 4" xfId="12457" xr:uid="{00000000-0005-0000-0000-00009F300000}"/>
    <cellStyle name="20% - Accent6 2 2 5 5 3" xfId="12458" xr:uid="{00000000-0005-0000-0000-0000A0300000}"/>
    <cellStyle name="20% - Accent6 2 2 5 5 3 2" xfId="12459" xr:uid="{00000000-0005-0000-0000-0000A1300000}"/>
    <cellStyle name="20% - Accent6 2 2 5 5 3 2 2" xfId="12460" xr:uid="{00000000-0005-0000-0000-0000A2300000}"/>
    <cellStyle name="20% - Accent6 2 2 5 5 3 3" xfId="12461" xr:uid="{00000000-0005-0000-0000-0000A3300000}"/>
    <cellStyle name="20% - Accent6 2 2 5 5 4" xfId="12462" xr:uid="{00000000-0005-0000-0000-0000A4300000}"/>
    <cellStyle name="20% - Accent6 2 2 5 5 4 2" xfId="12463" xr:uid="{00000000-0005-0000-0000-0000A5300000}"/>
    <cellStyle name="20% - Accent6 2 2 5 5 5" xfId="12464" xr:uid="{00000000-0005-0000-0000-0000A6300000}"/>
    <cellStyle name="20% - Accent6 2 2 5 5 5 2" xfId="12465" xr:uid="{00000000-0005-0000-0000-0000A7300000}"/>
    <cellStyle name="20% - Accent6 2 2 5 5 6" xfId="12466" xr:uid="{00000000-0005-0000-0000-0000A8300000}"/>
    <cellStyle name="20% - Accent6 2 2 5 6" xfId="12467" xr:uid="{00000000-0005-0000-0000-0000A9300000}"/>
    <cellStyle name="20% - Accent6 2 2 5 6 2" xfId="12468" xr:uid="{00000000-0005-0000-0000-0000AA300000}"/>
    <cellStyle name="20% - Accent6 2 2 5 6 2 2" xfId="12469" xr:uid="{00000000-0005-0000-0000-0000AB300000}"/>
    <cellStyle name="20% - Accent6 2 2 5 6 2 2 2" xfId="12470" xr:uid="{00000000-0005-0000-0000-0000AC300000}"/>
    <cellStyle name="20% - Accent6 2 2 5 6 2 2 2 2" xfId="12471" xr:uid="{00000000-0005-0000-0000-0000AD300000}"/>
    <cellStyle name="20% - Accent6 2 2 5 6 2 2 3" xfId="12472" xr:uid="{00000000-0005-0000-0000-0000AE300000}"/>
    <cellStyle name="20% - Accent6 2 2 5 6 2 3" xfId="12473" xr:uid="{00000000-0005-0000-0000-0000AF300000}"/>
    <cellStyle name="20% - Accent6 2 2 5 6 2 3 2" xfId="12474" xr:uid="{00000000-0005-0000-0000-0000B0300000}"/>
    <cellStyle name="20% - Accent6 2 2 5 6 2 4" xfId="12475" xr:uid="{00000000-0005-0000-0000-0000B1300000}"/>
    <cellStyle name="20% - Accent6 2 2 5 6 3" xfId="12476" xr:uid="{00000000-0005-0000-0000-0000B2300000}"/>
    <cellStyle name="20% - Accent6 2 2 5 6 3 2" xfId="12477" xr:uid="{00000000-0005-0000-0000-0000B3300000}"/>
    <cellStyle name="20% - Accent6 2 2 5 6 3 2 2" xfId="12478" xr:uid="{00000000-0005-0000-0000-0000B4300000}"/>
    <cellStyle name="20% - Accent6 2 2 5 6 3 3" xfId="12479" xr:uid="{00000000-0005-0000-0000-0000B5300000}"/>
    <cellStyle name="20% - Accent6 2 2 5 6 4" xfId="12480" xr:uid="{00000000-0005-0000-0000-0000B6300000}"/>
    <cellStyle name="20% - Accent6 2 2 5 6 4 2" xfId="12481" xr:uid="{00000000-0005-0000-0000-0000B7300000}"/>
    <cellStyle name="20% - Accent6 2 2 5 6 5" xfId="12482" xr:uid="{00000000-0005-0000-0000-0000B8300000}"/>
    <cellStyle name="20% - Accent6 2 2 5 6 5 2" xfId="12483" xr:uid="{00000000-0005-0000-0000-0000B9300000}"/>
    <cellStyle name="20% - Accent6 2 2 5 6 6" xfId="12484" xr:uid="{00000000-0005-0000-0000-0000BA300000}"/>
    <cellStyle name="20% - Accent6 2 2 5 7" xfId="12485" xr:uid="{00000000-0005-0000-0000-0000BB300000}"/>
    <cellStyle name="20% - Accent6 2 2 5 7 2" xfId="12486" xr:uid="{00000000-0005-0000-0000-0000BC300000}"/>
    <cellStyle name="20% - Accent6 2 2 5 7 2 2" xfId="12487" xr:uid="{00000000-0005-0000-0000-0000BD300000}"/>
    <cellStyle name="20% - Accent6 2 2 5 7 2 2 2" xfId="12488" xr:uid="{00000000-0005-0000-0000-0000BE300000}"/>
    <cellStyle name="20% - Accent6 2 2 5 7 2 3" xfId="12489" xr:uid="{00000000-0005-0000-0000-0000BF300000}"/>
    <cellStyle name="20% - Accent6 2 2 5 7 3" xfId="12490" xr:uid="{00000000-0005-0000-0000-0000C0300000}"/>
    <cellStyle name="20% - Accent6 2 2 5 7 3 2" xfId="12491" xr:uid="{00000000-0005-0000-0000-0000C1300000}"/>
    <cellStyle name="20% - Accent6 2 2 5 7 4" xfId="12492" xr:uid="{00000000-0005-0000-0000-0000C2300000}"/>
    <cellStyle name="20% - Accent6 2 2 5 8" xfId="12493" xr:uid="{00000000-0005-0000-0000-0000C3300000}"/>
    <cellStyle name="20% - Accent6 2 2 5 8 2" xfId="12494" xr:uid="{00000000-0005-0000-0000-0000C4300000}"/>
    <cellStyle name="20% - Accent6 2 2 5 8 2 2" xfId="12495" xr:uid="{00000000-0005-0000-0000-0000C5300000}"/>
    <cellStyle name="20% - Accent6 2 2 5 8 3" xfId="12496" xr:uid="{00000000-0005-0000-0000-0000C6300000}"/>
    <cellStyle name="20% - Accent6 2 2 5 9" xfId="12497" xr:uid="{00000000-0005-0000-0000-0000C7300000}"/>
    <cellStyle name="20% - Accent6 2 2 5 9 2" xfId="12498" xr:uid="{00000000-0005-0000-0000-0000C8300000}"/>
    <cellStyle name="20% - Accent6 2 2 6" xfId="12499" xr:uid="{00000000-0005-0000-0000-0000C9300000}"/>
    <cellStyle name="20% - Accent6 2 2 6 2" xfId="12500" xr:uid="{00000000-0005-0000-0000-0000CA300000}"/>
    <cellStyle name="20% - Accent6 2 2 6 2 2" xfId="12501" xr:uid="{00000000-0005-0000-0000-0000CB300000}"/>
    <cellStyle name="20% - Accent6 2 2 6 2 2 2" xfId="12502" xr:uid="{00000000-0005-0000-0000-0000CC300000}"/>
    <cellStyle name="20% - Accent6 2 2 6 2 2 2 2" xfId="12503" xr:uid="{00000000-0005-0000-0000-0000CD300000}"/>
    <cellStyle name="20% - Accent6 2 2 6 2 2 2 2 2" xfId="12504" xr:uid="{00000000-0005-0000-0000-0000CE300000}"/>
    <cellStyle name="20% - Accent6 2 2 6 2 2 2 3" xfId="12505" xr:uid="{00000000-0005-0000-0000-0000CF300000}"/>
    <cellStyle name="20% - Accent6 2 2 6 2 2 3" xfId="12506" xr:uid="{00000000-0005-0000-0000-0000D0300000}"/>
    <cellStyle name="20% - Accent6 2 2 6 2 2 3 2" xfId="12507" xr:uid="{00000000-0005-0000-0000-0000D1300000}"/>
    <cellStyle name="20% - Accent6 2 2 6 2 2 4" xfId="12508" xr:uid="{00000000-0005-0000-0000-0000D2300000}"/>
    <cellStyle name="20% - Accent6 2 2 6 2 3" xfId="12509" xr:uid="{00000000-0005-0000-0000-0000D3300000}"/>
    <cellStyle name="20% - Accent6 2 2 6 2 3 2" xfId="12510" xr:uid="{00000000-0005-0000-0000-0000D4300000}"/>
    <cellStyle name="20% - Accent6 2 2 6 2 3 2 2" xfId="12511" xr:uid="{00000000-0005-0000-0000-0000D5300000}"/>
    <cellStyle name="20% - Accent6 2 2 6 2 3 3" xfId="12512" xr:uid="{00000000-0005-0000-0000-0000D6300000}"/>
    <cellStyle name="20% - Accent6 2 2 6 2 4" xfId="12513" xr:uid="{00000000-0005-0000-0000-0000D7300000}"/>
    <cellStyle name="20% - Accent6 2 2 6 2 4 2" xfId="12514" xr:uid="{00000000-0005-0000-0000-0000D8300000}"/>
    <cellStyle name="20% - Accent6 2 2 6 2 5" xfId="12515" xr:uid="{00000000-0005-0000-0000-0000D9300000}"/>
    <cellStyle name="20% - Accent6 2 2 6 2 5 2" xfId="12516" xr:uid="{00000000-0005-0000-0000-0000DA300000}"/>
    <cellStyle name="20% - Accent6 2 2 6 2 6" xfId="12517" xr:uid="{00000000-0005-0000-0000-0000DB300000}"/>
    <cellStyle name="20% - Accent6 2 2 6 3" xfId="12518" xr:uid="{00000000-0005-0000-0000-0000DC300000}"/>
    <cellStyle name="20% - Accent6 2 2 6 3 2" xfId="12519" xr:uid="{00000000-0005-0000-0000-0000DD300000}"/>
    <cellStyle name="20% - Accent6 2 2 6 3 2 2" xfId="12520" xr:uid="{00000000-0005-0000-0000-0000DE300000}"/>
    <cellStyle name="20% - Accent6 2 2 6 3 2 2 2" xfId="12521" xr:uid="{00000000-0005-0000-0000-0000DF300000}"/>
    <cellStyle name="20% - Accent6 2 2 6 3 2 2 2 2" xfId="12522" xr:uid="{00000000-0005-0000-0000-0000E0300000}"/>
    <cellStyle name="20% - Accent6 2 2 6 3 2 2 3" xfId="12523" xr:uid="{00000000-0005-0000-0000-0000E1300000}"/>
    <cellStyle name="20% - Accent6 2 2 6 3 2 3" xfId="12524" xr:uid="{00000000-0005-0000-0000-0000E2300000}"/>
    <cellStyle name="20% - Accent6 2 2 6 3 2 3 2" xfId="12525" xr:uid="{00000000-0005-0000-0000-0000E3300000}"/>
    <cellStyle name="20% - Accent6 2 2 6 3 2 4" xfId="12526" xr:uid="{00000000-0005-0000-0000-0000E4300000}"/>
    <cellStyle name="20% - Accent6 2 2 6 3 3" xfId="12527" xr:uid="{00000000-0005-0000-0000-0000E5300000}"/>
    <cellStyle name="20% - Accent6 2 2 6 3 3 2" xfId="12528" xr:uid="{00000000-0005-0000-0000-0000E6300000}"/>
    <cellStyle name="20% - Accent6 2 2 6 3 3 2 2" xfId="12529" xr:uid="{00000000-0005-0000-0000-0000E7300000}"/>
    <cellStyle name="20% - Accent6 2 2 6 3 3 3" xfId="12530" xr:uid="{00000000-0005-0000-0000-0000E8300000}"/>
    <cellStyle name="20% - Accent6 2 2 6 3 4" xfId="12531" xr:uid="{00000000-0005-0000-0000-0000E9300000}"/>
    <cellStyle name="20% - Accent6 2 2 6 3 4 2" xfId="12532" xr:uid="{00000000-0005-0000-0000-0000EA300000}"/>
    <cellStyle name="20% - Accent6 2 2 6 3 5" xfId="12533" xr:uid="{00000000-0005-0000-0000-0000EB300000}"/>
    <cellStyle name="20% - Accent6 2 2 6 3 5 2" xfId="12534" xr:uid="{00000000-0005-0000-0000-0000EC300000}"/>
    <cellStyle name="20% - Accent6 2 2 6 3 6" xfId="12535" xr:uid="{00000000-0005-0000-0000-0000ED300000}"/>
    <cellStyle name="20% - Accent6 2 2 6 4" xfId="12536" xr:uid="{00000000-0005-0000-0000-0000EE300000}"/>
    <cellStyle name="20% - Accent6 2 2 6 4 2" xfId="12537" xr:uid="{00000000-0005-0000-0000-0000EF300000}"/>
    <cellStyle name="20% - Accent6 2 2 6 4 2 2" xfId="12538" xr:uid="{00000000-0005-0000-0000-0000F0300000}"/>
    <cellStyle name="20% - Accent6 2 2 6 4 2 2 2" xfId="12539" xr:uid="{00000000-0005-0000-0000-0000F1300000}"/>
    <cellStyle name="20% - Accent6 2 2 6 4 2 3" xfId="12540" xr:uid="{00000000-0005-0000-0000-0000F2300000}"/>
    <cellStyle name="20% - Accent6 2 2 6 4 3" xfId="12541" xr:uid="{00000000-0005-0000-0000-0000F3300000}"/>
    <cellStyle name="20% - Accent6 2 2 6 4 3 2" xfId="12542" xr:uid="{00000000-0005-0000-0000-0000F4300000}"/>
    <cellStyle name="20% - Accent6 2 2 6 4 4" xfId="12543" xr:uid="{00000000-0005-0000-0000-0000F5300000}"/>
    <cellStyle name="20% - Accent6 2 2 6 5" xfId="12544" xr:uid="{00000000-0005-0000-0000-0000F6300000}"/>
    <cellStyle name="20% - Accent6 2 2 6 5 2" xfId="12545" xr:uid="{00000000-0005-0000-0000-0000F7300000}"/>
    <cellStyle name="20% - Accent6 2 2 6 5 2 2" xfId="12546" xr:uid="{00000000-0005-0000-0000-0000F8300000}"/>
    <cellStyle name="20% - Accent6 2 2 6 5 3" xfId="12547" xr:uid="{00000000-0005-0000-0000-0000F9300000}"/>
    <cellStyle name="20% - Accent6 2 2 6 6" xfId="12548" xr:uid="{00000000-0005-0000-0000-0000FA300000}"/>
    <cellStyle name="20% - Accent6 2 2 6 6 2" xfId="12549" xr:uid="{00000000-0005-0000-0000-0000FB300000}"/>
    <cellStyle name="20% - Accent6 2 2 6 7" xfId="12550" xr:uid="{00000000-0005-0000-0000-0000FC300000}"/>
    <cellStyle name="20% - Accent6 2 2 6 7 2" xfId="12551" xr:uid="{00000000-0005-0000-0000-0000FD300000}"/>
    <cellStyle name="20% - Accent6 2 2 6 8" xfId="12552" xr:uid="{00000000-0005-0000-0000-0000FE300000}"/>
    <cellStyle name="20% - Accent6 2 2 7" xfId="12553" xr:uid="{00000000-0005-0000-0000-0000FF300000}"/>
    <cellStyle name="20% - Accent6 2 2 7 2" xfId="12554" xr:uid="{00000000-0005-0000-0000-000000310000}"/>
    <cellStyle name="20% - Accent6 2 2 7 2 2" xfId="12555" xr:uid="{00000000-0005-0000-0000-000001310000}"/>
    <cellStyle name="20% - Accent6 2 2 7 2 2 2" xfId="12556" xr:uid="{00000000-0005-0000-0000-000002310000}"/>
    <cellStyle name="20% - Accent6 2 2 7 2 2 2 2" xfId="12557" xr:uid="{00000000-0005-0000-0000-000003310000}"/>
    <cellStyle name="20% - Accent6 2 2 7 2 2 2 2 2" xfId="12558" xr:uid="{00000000-0005-0000-0000-000004310000}"/>
    <cellStyle name="20% - Accent6 2 2 7 2 2 2 3" xfId="12559" xr:uid="{00000000-0005-0000-0000-000005310000}"/>
    <cellStyle name="20% - Accent6 2 2 7 2 2 3" xfId="12560" xr:uid="{00000000-0005-0000-0000-000006310000}"/>
    <cellStyle name="20% - Accent6 2 2 7 2 2 3 2" xfId="12561" xr:uid="{00000000-0005-0000-0000-000007310000}"/>
    <cellStyle name="20% - Accent6 2 2 7 2 2 4" xfId="12562" xr:uid="{00000000-0005-0000-0000-000008310000}"/>
    <cellStyle name="20% - Accent6 2 2 7 2 3" xfId="12563" xr:uid="{00000000-0005-0000-0000-000009310000}"/>
    <cellStyle name="20% - Accent6 2 2 7 2 3 2" xfId="12564" xr:uid="{00000000-0005-0000-0000-00000A310000}"/>
    <cellStyle name="20% - Accent6 2 2 7 2 3 2 2" xfId="12565" xr:uid="{00000000-0005-0000-0000-00000B310000}"/>
    <cellStyle name="20% - Accent6 2 2 7 2 3 3" xfId="12566" xr:uid="{00000000-0005-0000-0000-00000C310000}"/>
    <cellStyle name="20% - Accent6 2 2 7 2 4" xfId="12567" xr:uid="{00000000-0005-0000-0000-00000D310000}"/>
    <cellStyle name="20% - Accent6 2 2 7 2 4 2" xfId="12568" xr:uid="{00000000-0005-0000-0000-00000E310000}"/>
    <cellStyle name="20% - Accent6 2 2 7 2 5" xfId="12569" xr:uid="{00000000-0005-0000-0000-00000F310000}"/>
    <cellStyle name="20% - Accent6 2 2 7 2 5 2" xfId="12570" xr:uid="{00000000-0005-0000-0000-000010310000}"/>
    <cellStyle name="20% - Accent6 2 2 7 2 6" xfId="12571" xr:uid="{00000000-0005-0000-0000-000011310000}"/>
    <cellStyle name="20% - Accent6 2 2 7 3" xfId="12572" xr:uid="{00000000-0005-0000-0000-000012310000}"/>
    <cellStyle name="20% - Accent6 2 2 7 3 2" xfId="12573" xr:uid="{00000000-0005-0000-0000-000013310000}"/>
    <cellStyle name="20% - Accent6 2 2 7 3 2 2" xfId="12574" xr:uid="{00000000-0005-0000-0000-000014310000}"/>
    <cellStyle name="20% - Accent6 2 2 7 3 2 2 2" xfId="12575" xr:uid="{00000000-0005-0000-0000-000015310000}"/>
    <cellStyle name="20% - Accent6 2 2 7 3 2 2 2 2" xfId="12576" xr:uid="{00000000-0005-0000-0000-000016310000}"/>
    <cellStyle name="20% - Accent6 2 2 7 3 2 2 3" xfId="12577" xr:uid="{00000000-0005-0000-0000-000017310000}"/>
    <cellStyle name="20% - Accent6 2 2 7 3 2 3" xfId="12578" xr:uid="{00000000-0005-0000-0000-000018310000}"/>
    <cellStyle name="20% - Accent6 2 2 7 3 2 3 2" xfId="12579" xr:uid="{00000000-0005-0000-0000-000019310000}"/>
    <cellStyle name="20% - Accent6 2 2 7 3 2 4" xfId="12580" xr:uid="{00000000-0005-0000-0000-00001A310000}"/>
    <cellStyle name="20% - Accent6 2 2 7 3 3" xfId="12581" xr:uid="{00000000-0005-0000-0000-00001B310000}"/>
    <cellStyle name="20% - Accent6 2 2 7 3 3 2" xfId="12582" xr:uid="{00000000-0005-0000-0000-00001C310000}"/>
    <cellStyle name="20% - Accent6 2 2 7 3 3 2 2" xfId="12583" xr:uid="{00000000-0005-0000-0000-00001D310000}"/>
    <cellStyle name="20% - Accent6 2 2 7 3 3 3" xfId="12584" xr:uid="{00000000-0005-0000-0000-00001E310000}"/>
    <cellStyle name="20% - Accent6 2 2 7 3 4" xfId="12585" xr:uid="{00000000-0005-0000-0000-00001F310000}"/>
    <cellStyle name="20% - Accent6 2 2 7 3 4 2" xfId="12586" xr:uid="{00000000-0005-0000-0000-000020310000}"/>
    <cellStyle name="20% - Accent6 2 2 7 3 5" xfId="12587" xr:uid="{00000000-0005-0000-0000-000021310000}"/>
    <cellStyle name="20% - Accent6 2 2 7 3 5 2" xfId="12588" xr:uid="{00000000-0005-0000-0000-000022310000}"/>
    <cellStyle name="20% - Accent6 2 2 7 3 6" xfId="12589" xr:uid="{00000000-0005-0000-0000-000023310000}"/>
    <cellStyle name="20% - Accent6 2 2 7 4" xfId="12590" xr:uid="{00000000-0005-0000-0000-000024310000}"/>
    <cellStyle name="20% - Accent6 2 2 7 4 2" xfId="12591" xr:uid="{00000000-0005-0000-0000-000025310000}"/>
    <cellStyle name="20% - Accent6 2 2 7 4 2 2" xfId="12592" xr:uid="{00000000-0005-0000-0000-000026310000}"/>
    <cellStyle name="20% - Accent6 2 2 7 4 2 2 2" xfId="12593" xr:uid="{00000000-0005-0000-0000-000027310000}"/>
    <cellStyle name="20% - Accent6 2 2 7 4 2 3" xfId="12594" xr:uid="{00000000-0005-0000-0000-000028310000}"/>
    <cellStyle name="20% - Accent6 2 2 7 4 3" xfId="12595" xr:uid="{00000000-0005-0000-0000-000029310000}"/>
    <cellStyle name="20% - Accent6 2 2 7 4 3 2" xfId="12596" xr:uid="{00000000-0005-0000-0000-00002A310000}"/>
    <cellStyle name="20% - Accent6 2 2 7 4 4" xfId="12597" xr:uid="{00000000-0005-0000-0000-00002B310000}"/>
    <cellStyle name="20% - Accent6 2 2 7 5" xfId="12598" xr:uid="{00000000-0005-0000-0000-00002C310000}"/>
    <cellStyle name="20% - Accent6 2 2 7 5 2" xfId="12599" xr:uid="{00000000-0005-0000-0000-00002D310000}"/>
    <cellStyle name="20% - Accent6 2 2 7 5 2 2" xfId="12600" xr:uid="{00000000-0005-0000-0000-00002E310000}"/>
    <cellStyle name="20% - Accent6 2 2 7 5 3" xfId="12601" xr:uid="{00000000-0005-0000-0000-00002F310000}"/>
    <cellStyle name="20% - Accent6 2 2 7 6" xfId="12602" xr:uid="{00000000-0005-0000-0000-000030310000}"/>
    <cellStyle name="20% - Accent6 2 2 7 6 2" xfId="12603" xr:uid="{00000000-0005-0000-0000-000031310000}"/>
    <cellStyle name="20% - Accent6 2 2 7 7" xfId="12604" xr:uid="{00000000-0005-0000-0000-000032310000}"/>
    <cellStyle name="20% - Accent6 2 2 7 7 2" xfId="12605" xr:uid="{00000000-0005-0000-0000-000033310000}"/>
    <cellStyle name="20% - Accent6 2 2 7 8" xfId="12606" xr:uid="{00000000-0005-0000-0000-000034310000}"/>
    <cellStyle name="20% - Accent6 2 2 8" xfId="12607" xr:uid="{00000000-0005-0000-0000-000035310000}"/>
    <cellStyle name="20% - Accent6 2 2 8 2" xfId="12608" xr:uid="{00000000-0005-0000-0000-000036310000}"/>
    <cellStyle name="20% - Accent6 2 2 8 2 2" xfId="12609" xr:uid="{00000000-0005-0000-0000-000037310000}"/>
    <cellStyle name="20% - Accent6 2 2 8 2 2 2" xfId="12610" xr:uid="{00000000-0005-0000-0000-000038310000}"/>
    <cellStyle name="20% - Accent6 2 2 8 2 2 2 2" xfId="12611" xr:uid="{00000000-0005-0000-0000-000039310000}"/>
    <cellStyle name="20% - Accent6 2 2 8 2 2 3" xfId="12612" xr:uid="{00000000-0005-0000-0000-00003A310000}"/>
    <cellStyle name="20% - Accent6 2 2 8 2 3" xfId="12613" xr:uid="{00000000-0005-0000-0000-00003B310000}"/>
    <cellStyle name="20% - Accent6 2 2 8 2 3 2" xfId="12614" xr:uid="{00000000-0005-0000-0000-00003C310000}"/>
    <cellStyle name="20% - Accent6 2 2 8 2 4" xfId="12615" xr:uid="{00000000-0005-0000-0000-00003D310000}"/>
    <cellStyle name="20% - Accent6 2 2 8 3" xfId="12616" xr:uid="{00000000-0005-0000-0000-00003E310000}"/>
    <cellStyle name="20% - Accent6 2 2 8 3 2" xfId="12617" xr:uid="{00000000-0005-0000-0000-00003F310000}"/>
    <cellStyle name="20% - Accent6 2 2 8 3 2 2" xfId="12618" xr:uid="{00000000-0005-0000-0000-000040310000}"/>
    <cellStyle name="20% - Accent6 2 2 8 3 3" xfId="12619" xr:uid="{00000000-0005-0000-0000-000041310000}"/>
    <cellStyle name="20% - Accent6 2 2 8 4" xfId="12620" xr:uid="{00000000-0005-0000-0000-000042310000}"/>
    <cellStyle name="20% - Accent6 2 2 8 4 2" xfId="12621" xr:uid="{00000000-0005-0000-0000-000043310000}"/>
    <cellStyle name="20% - Accent6 2 2 8 5" xfId="12622" xr:uid="{00000000-0005-0000-0000-000044310000}"/>
    <cellStyle name="20% - Accent6 2 2 8 5 2" xfId="12623" xr:uid="{00000000-0005-0000-0000-000045310000}"/>
    <cellStyle name="20% - Accent6 2 2 8 6" xfId="12624" xr:uid="{00000000-0005-0000-0000-000046310000}"/>
    <cellStyle name="20% - Accent6 2 2 9" xfId="12625" xr:uid="{00000000-0005-0000-0000-000047310000}"/>
    <cellStyle name="20% - Accent6 2 2 9 2" xfId="12626" xr:uid="{00000000-0005-0000-0000-000048310000}"/>
    <cellStyle name="20% - Accent6 2 2 9 2 2" xfId="12627" xr:uid="{00000000-0005-0000-0000-000049310000}"/>
    <cellStyle name="20% - Accent6 2 2 9 2 2 2" xfId="12628" xr:uid="{00000000-0005-0000-0000-00004A310000}"/>
    <cellStyle name="20% - Accent6 2 2 9 2 2 2 2" xfId="12629" xr:uid="{00000000-0005-0000-0000-00004B310000}"/>
    <cellStyle name="20% - Accent6 2 2 9 2 2 3" xfId="12630" xr:uid="{00000000-0005-0000-0000-00004C310000}"/>
    <cellStyle name="20% - Accent6 2 2 9 2 3" xfId="12631" xr:uid="{00000000-0005-0000-0000-00004D310000}"/>
    <cellStyle name="20% - Accent6 2 2 9 2 3 2" xfId="12632" xr:uid="{00000000-0005-0000-0000-00004E310000}"/>
    <cellStyle name="20% - Accent6 2 2 9 2 4" xfId="12633" xr:uid="{00000000-0005-0000-0000-00004F310000}"/>
    <cellStyle name="20% - Accent6 2 2 9 3" xfId="12634" xr:uid="{00000000-0005-0000-0000-000050310000}"/>
    <cellStyle name="20% - Accent6 2 2 9 3 2" xfId="12635" xr:uid="{00000000-0005-0000-0000-000051310000}"/>
    <cellStyle name="20% - Accent6 2 2 9 3 2 2" xfId="12636" xr:uid="{00000000-0005-0000-0000-000052310000}"/>
    <cellStyle name="20% - Accent6 2 2 9 3 3" xfId="12637" xr:uid="{00000000-0005-0000-0000-000053310000}"/>
    <cellStyle name="20% - Accent6 2 2 9 4" xfId="12638" xr:uid="{00000000-0005-0000-0000-000054310000}"/>
    <cellStyle name="20% - Accent6 2 2 9 4 2" xfId="12639" xr:uid="{00000000-0005-0000-0000-000055310000}"/>
    <cellStyle name="20% - Accent6 2 2 9 5" xfId="12640" xr:uid="{00000000-0005-0000-0000-000056310000}"/>
    <cellStyle name="20% - Accent6 2 2 9 5 2" xfId="12641" xr:uid="{00000000-0005-0000-0000-000057310000}"/>
    <cellStyle name="20% - Accent6 2 2 9 6" xfId="12642" xr:uid="{00000000-0005-0000-0000-000058310000}"/>
    <cellStyle name="20% - Accent6 2 3" xfId="12643" xr:uid="{00000000-0005-0000-0000-000059310000}"/>
    <cellStyle name="20% - Accent6 3" xfId="12644" xr:uid="{00000000-0005-0000-0000-00005A310000}"/>
    <cellStyle name="20% - Accent6 3 2" xfId="12645" xr:uid="{00000000-0005-0000-0000-00005B310000}"/>
    <cellStyle name="20% - Accent6 3 3" xfId="12646" xr:uid="{00000000-0005-0000-0000-00005C310000}"/>
    <cellStyle name="20% - Accent6 3 3 10" xfId="12647" xr:uid="{00000000-0005-0000-0000-00005D310000}"/>
    <cellStyle name="20% - Accent6 3 3 10 2" xfId="12648" xr:uid="{00000000-0005-0000-0000-00005E310000}"/>
    <cellStyle name="20% - Accent6 3 3 10 2 2" xfId="12649" xr:uid="{00000000-0005-0000-0000-00005F310000}"/>
    <cellStyle name="20% - Accent6 3 3 10 2 2 2" xfId="12650" xr:uid="{00000000-0005-0000-0000-000060310000}"/>
    <cellStyle name="20% - Accent6 3 3 10 2 3" xfId="12651" xr:uid="{00000000-0005-0000-0000-000061310000}"/>
    <cellStyle name="20% - Accent6 3 3 10 3" xfId="12652" xr:uid="{00000000-0005-0000-0000-000062310000}"/>
    <cellStyle name="20% - Accent6 3 3 10 3 2" xfId="12653" xr:uid="{00000000-0005-0000-0000-000063310000}"/>
    <cellStyle name="20% - Accent6 3 3 10 4" xfId="12654" xr:uid="{00000000-0005-0000-0000-000064310000}"/>
    <cellStyle name="20% - Accent6 3 3 11" xfId="12655" xr:uid="{00000000-0005-0000-0000-000065310000}"/>
    <cellStyle name="20% - Accent6 3 3 11 2" xfId="12656" xr:uid="{00000000-0005-0000-0000-000066310000}"/>
    <cellStyle name="20% - Accent6 3 3 11 2 2" xfId="12657" xr:uid="{00000000-0005-0000-0000-000067310000}"/>
    <cellStyle name="20% - Accent6 3 3 11 3" xfId="12658" xr:uid="{00000000-0005-0000-0000-000068310000}"/>
    <cellStyle name="20% - Accent6 3 3 12" xfId="12659" xr:uid="{00000000-0005-0000-0000-000069310000}"/>
    <cellStyle name="20% - Accent6 3 3 12 2" xfId="12660" xr:uid="{00000000-0005-0000-0000-00006A310000}"/>
    <cellStyle name="20% - Accent6 3 3 13" xfId="12661" xr:uid="{00000000-0005-0000-0000-00006B310000}"/>
    <cellStyle name="20% - Accent6 3 3 13 2" xfId="12662" xr:uid="{00000000-0005-0000-0000-00006C310000}"/>
    <cellStyle name="20% - Accent6 3 3 14" xfId="12663" xr:uid="{00000000-0005-0000-0000-00006D310000}"/>
    <cellStyle name="20% - Accent6 3 3 2" xfId="12664" xr:uid="{00000000-0005-0000-0000-00006E310000}"/>
    <cellStyle name="20% - Accent6 3 3 2 10" xfId="12665" xr:uid="{00000000-0005-0000-0000-00006F310000}"/>
    <cellStyle name="20% - Accent6 3 3 2 10 2" xfId="12666" xr:uid="{00000000-0005-0000-0000-000070310000}"/>
    <cellStyle name="20% - Accent6 3 3 2 11" xfId="12667" xr:uid="{00000000-0005-0000-0000-000071310000}"/>
    <cellStyle name="20% - Accent6 3 3 2 2" xfId="12668" xr:uid="{00000000-0005-0000-0000-000072310000}"/>
    <cellStyle name="20% - Accent6 3 3 2 2 2" xfId="12669" xr:uid="{00000000-0005-0000-0000-000073310000}"/>
    <cellStyle name="20% - Accent6 3 3 2 2 2 2" xfId="12670" xr:uid="{00000000-0005-0000-0000-000074310000}"/>
    <cellStyle name="20% - Accent6 3 3 2 2 2 2 2" xfId="12671" xr:uid="{00000000-0005-0000-0000-000075310000}"/>
    <cellStyle name="20% - Accent6 3 3 2 2 2 2 2 2" xfId="12672" xr:uid="{00000000-0005-0000-0000-000076310000}"/>
    <cellStyle name="20% - Accent6 3 3 2 2 2 2 2 2 2" xfId="12673" xr:uid="{00000000-0005-0000-0000-000077310000}"/>
    <cellStyle name="20% - Accent6 3 3 2 2 2 2 2 3" xfId="12674" xr:uid="{00000000-0005-0000-0000-000078310000}"/>
    <cellStyle name="20% - Accent6 3 3 2 2 2 2 3" xfId="12675" xr:uid="{00000000-0005-0000-0000-000079310000}"/>
    <cellStyle name="20% - Accent6 3 3 2 2 2 2 3 2" xfId="12676" xr:uid="{00000000-0005-0000-0000-00007A310000}"/>
    <cellStyle name="20% - Accent6 3 3 2 2 2 2 4" xfId="12677" xr:uid="{00000000-0005-0000-0000-00007B310000}"/>
    <cellStyle name="20% - Accent6 3 3 2 2 2 3" xfId="12678" xr:uid="{00000000-0005-0000-0000-00007C310000}"/>
    <cellStyle name="20% - Accent6 3 3 2 2 2 3 2" xfId="12679" xr:uid="{00000000-0005-0000-0000-00007D310000}"/>
    <cellStyle name="20% - Accent6 3 3 2 2 2 3 2 2" xfId="12680" xr:uid="{00000000-0005-0000-0000-00007E310000}"/>
    <cellStyle name="20% - Accent6 3 3 2 2 2 3 3" xfId="12681" xr:uid="{00000000-0005-0000-0000-00007F310000}"/>
    <cellStyle name="20% - Accent6 3 3 2 2 2 4" xfId="12682" xr:uid="{00000000-0005-0000-0000-000080310000}"/>
    <cellStyle name="20% - Accent6 3 3 2 2 2 4 2" xfId="12683" xr:uid="{00000000-0005-0000-0000-000081310000}"/>
    <cellStyle name="20% - Accent6 3 3 2 2 2 5" xfId="12684" xr:uid="{00000000-0005-0000-0000-000082310000}"/>
    <cellStyle name="20% - Accent6 3 3 2 2 2 5 2" xfId="12685" xr:uid="{00000000-0005-0000-0000-000083310000}"/>
    <cellStyle name="20% - Accent6 3 3 2 2 2 6" xfId="12686" xr:uid="{00000000-0005-0000-0000-000084310000}"/>
    <cellStyle name="20% - Accent6 3 3 2 2 3" xfId="12687" xr:uid="{00000000-0005-0000-0000-000085310000}"/>
    <cellStyle name="20% - Accent6 3 3 2 2 3 2" xfId="12688" xr:uid="{00000000-0005-0000-0000-000086310000}"/>
    <cellStyle name="20% - Accent6 3 3 2 2 3 2 2" xfId="12689" xr:uid="{00000000-0005-0000-0000-000087310000}"/>
    <cellStyle name="20% - Accent6 3 3 2 2 3 2 2 2" xfId="12690" xr:uid="{00000000-0005-0000-0000-000088310000}"/>
    <cellStyle name="20% - Accent6 3 3 2 2 3 2 2 2 2" xfId="12691" xr:uid="{00000000-0005-0000-0000-000089310000}"/>
    <cellStyle name="20% - Accent6 3 3 2 2 3 2 2 3" xfId="12692" xr:uid="{00000000-0005-0000-0000-00008A310000}"/>
    <cellStyle name="20% - Accent6 3 3 2 2 3 2 3" xfId="12693" xr:uid="{00000000-0005-0000-0000-00008B310000}"/>
    <cellStyle name="20% - Accent6 3 3 2 2 3 2 3 2" xfId="12694" xr:uid="{00000000-0005-0000-0000-00008C310000}"/>
    <cellStyle name="20% - Accent6 3 3 2 2 3 2 4" xfId="12695" xr:uid="{00000000-0005-0000-0000-00008D310000}"/>
    <cellStyle name="20% - Accent6 3 3 2 2 3 3" xfId="12696" xr:uid="{00000000-0005-0000-0000-00008E310000}"/>
    <cellStyle name="20% - Accent6 3 3 2 2 3 3 2" xfId="12697" xr:uid="{00000000-0005-0000-0000-00008F310000}"/>
    <cellStyle name="20% - Accent6 3 3 2 2 3 3 2 2" xfId="12698" xr:uid="{00000000-0005-0000-0000-000090310000}"/>
    <cellStyle name="20% - Accent6 3 3 2 2 3 3 3" xfId="12699" xr:uid="{00000000-0005-0000-0000-000091310000}"/>
    <cellStyle name="20% - Accent6 3 3 2 2 3 4" xfId="12700" xr:uid="{00000000-0005-0000-0000-000092310000}"/>
    <cellStyle name="20% - Accent6 3 3 2 2 3 4 2" xfId="12701" xr:uid="{00000000-0005-0000-0000-000093310000}"/>
    <cellStyle name="20% - Accent6 3 3 2 2 3 5" xfId="12702" xr:uid="{00000000-0005-0000-0000-000094310000}"/>
    <cellStyle name="20% - Accent6 3 3 2 2 3 5 2" xfId="12703" xr:uid="{00000000-0005-0000-0000-000095310000}"/>
    <cellStyle name="20% - Accent6 3 3 2 2 3 6" xfId="12704" xr:uid="{00000000-0005-0000-0000-000096310000}"/>
    <cellStyle name="20% - Accent6 3 3 2 2 4" xfId="12705" xr:uid="{00000000-0005-0000-0000-000097310000}"/>
    <cellStyle name="20% - Accent6 3 3 2 2 4 2" xfId="12706" xr:uid="{00000000-0005-0000-0000-000098310000}"/>
    <cellStyle name="20% - Accent6 3 3 2 2 4 2 2" xfId="12707" xr:uid="{00000000-0005-0000-0000-000099310000}"/>
    <cellStyle name="20% - Accent6 3 3 2 2 4 2 2 2" xfId="12708" xr:uid="{00000000-0005-0000-0000-00009A310000}"/>
    <cellStyle name="20% - Accent6 3 3 2 2 4 2 3" xfId="12709" xr:uid="{00000000-0005-0000-0000-00009B310000}"/>
    <cellStyle name="20% - Accent6 3 3 2 2 4 3" xfId="12710" xr:uid="{00000000-0005-0000-0000-00009C310000}"/>
    <cellStyle name="20% - Accent6 3 3 2 2 4 3 2" xfId="12711" xr:uid="{00000000-0005-0000-0000-00009D310000}"/>
    <cellStyle name="20% - Accent6 3 3 2 2 4 4" xfId="12712" xr:uid="{00000000-0005-0000-0000-00009E310000}"/>
    <cellStyle name="20% - Accent6 3 3 2 2 5" xfId="12713" xr:uid="{00000000-0005-0000-0000-00009F310000}"/>
    <cellStyle name="20% - Accent6 3 3 2 2 5 2" xfId="12714" xr:uid="{00000000-0005-0000-0000-0000A0310000}"/>
    <cellStyle name="20% - Accent6 3 3 2 2 5 2 2" xfId="12715" xr:uid="{00000000-0005-0000-0000-0000A1310000}"/>
    <cellStyle name="20% - Accent6 3 3 2 2 5 3" xfId="12716" xr:uid="{00000000-0005-0000-0000-0000A2310000}"/>
    <cellStyle name="20% - Accent6 3 3 2 2 6" xfId="12717" xr:uid="{00000000-0005-0000-0000-0000A3310000}"/>
    <cellStyle name="20% - Accent6 3 3 2 2 6 2" xfId="12718" xr:uid="{00000000-0005-0000-0000-0000A4310000}"/>
    <cellStyle name="20% - Accent6 3 3 2 2 7" xfId="12719" xr:uid="{00000000-0005-0000-0000-0000A5310000}"/>
    <cellStyle name="20% - Accent6 3 3 2 2 7 2" xfId="12720" xr:uid="{00000000-0005-0000-0000-0000A6310000}"/>
    <cellStyle name="20% - Accent6 3 3 2 2 8" xfId="12721" xr:uid="{00000000-0005-0000-0000-0000A7310000}"/>
    <cellStyle name="20% - Accent6 3 3 2 3" xfId="12722" xr:uid="{00000000-0005-0000-0000-0000A8310000}"/>
    <cellStyle name="20% - Accent6 3 3 2 3 2" xfId="12723" xr:uid="{00000000-0005-0000-0000-0000A9310000}"/>
    <cellStyle name="20% - Accent6 3 3 2 3 2 2" xfId="12724" xr:uid="{00000000-0005-0000-0000-0000AA310000}"/>
    <cellStyle name="20% - Accent6 3 3 2 3 2 2 2" xfId="12725" xr:uid="{00000000-0005-0000-0000-0000AB310000}"/>
    <cellStyle name="20% - Accent6 3 3 2 3 2 2 2 2" xfId="12726" xr:uid="{00000000-0005-0000-0000-0000AC310000}"/>
    <cellStyle name="20% - Accent6 3 3 2 3 2 2 2 2 2" xfId="12727" xr:uid="{00000000-0005-0000-0000-0000AD310000}"/>
    <cellStyle name="20% - Accent6 3 3 2 3 2 2 2 3" xfId="12728" xr:uid="{00000000-0005-0000-0000-0000AE310000}"/>
    <cellStyle name="20% - Accent6 3 3 2 3 2 2 3" xfId="12729" xr:uid="{00000000-0005-0000-0000-0000AF310000}"/>
    <cellStyle name="20% - Accent6 3 3 2 3 2 2 3 2" xfId="12730" xr:uid="{00000000-0005-0000-0000-0000B0310000}"/>
    <cellStyle name="20% - Accent6 3 3 2 3 2 2 4" xfId="12731" xr:uid="{00000000-0005-0000-0000-0000B1310000}"/>
    <cellStyle name="20% - Accent6 3 3 2 3 2 3" xfId="12732" xr:uid="{00000000-0005-0000-0000-0000B2310000}"/>
    <cellStyle name="20% - Accent6 3 3 2 3 2 3 2" xfId="12733" xr:uid="{00000000-0005-0000-0000-0000B3310000}"/>
    <cellStyle name="20% - Accent6 3 3 2 3 2 3 2 2" xfId="12734" xr:uid="{00000000-0005-0000-0000-0000B4310000}"/>
    <cellStyle name="20% - Accent6 3 3 2 3 2 3 3" xfId="12735" xr:uid="{00000000-0005-0000-0000-0000B5310000}"/>
    <cellStyle name="20% - Accent6 3 3 2 3 2 4" xfId="12736" xr:uid="{00000000-0005-0000-0000-0000B6310000}"/>
    <cellStyle name="20% - Accent6 3 3 2 3 2 4 2" xfId="12737" xr:uid="{00000000-0005-0000-0000-0000B7310000}"/>
    <cellStyle name="20% - Accent6 3 3 2 3 2 5" xfId="12738" xr:uid="{00000000-0005-0000-0000-0000B8310000}"/>
    <cellStyle name="20% - Accent6 3 3 2 3 2 5 2" xfId="12739" xr:uid="{00000000-0005-0000-0000-0000B9310000}"/>
    <cellStyle name="20% - Accent6 3 3 2 3 2 6" xfId="12740" xr:uid="{00000000-0005-0000-0000-0000BA310000}"/>
    <cellStyle name="20% - Accent6 3 3 2 3 3" xfId="12741" xr:uid="{00000000-0005-0000-0000-0000BB310000}"/>
    <cellStyle name="20% - Accent6 3 3 2 3 3 2" xfId="12742" xr:uid="{00000000-0005-0000-0000-0000BC310000}"/>
    <cellStyle name="20% - Accent6 3 3 2 3 3 2 2" xfId="12743" xr:uid="{00000000-0005-0000-0000-0000BD310000}"/>
    <cellStyle name="20% - Accent6 3 3 2 3 3 2 2 2" xfId="12744" xr:uid="{00000000-0005-0000-0000-0000BE310000}"/>
    <cellStyle name="20% - Accent6 3 3 2 3 3 2 2 2 2" xfId="12745" xr:uid="{00000000-0005-0000-0000-0000BF310000}"/>
    <cellStyle name="20% - Accent6 3 3 2 3 3 2 2 3" xfId="12746" xr:uid="{00000000-0005-0000-0000-0000C0310000}"/>
    <cellStyle name="20% - Accent6 3 3 2 3 3 2 3" xfId="12747" xr:uid="{00000000-0005-0000-0000-0000C1310000}"/>
    <cellStyle name="20% - Accent6 3 3 2 3 3 2 3 2" xfId="12748" xr:uid="{00000000-0005-0000-0000-0000C2310000}"/>
    <cellStyle name="20% - Accent6 3 3 2 3 3 2 4" xfId="12749" xr:uid="{00000000-0005-0000-0000-0000C3310000}"/>
    <cellStyle name="20% - Accent6 3 3 2 3 3 3" xfId="12750" xr:uid="{00000000-0005-0000-0000-0000C4310000}"/>
    <cellStyle name="20% - Accent6 3 3 2 3 3 3 2" xfId="12751" xr:uid="{00000000-0005-0000-0000-0000C5310000}"/>
    <cellStyle name="20% - Accent6 3 3 2 3 3 3 2 2" xfId="12752" xr:uid="{00000000-0005-0000-0000-0000C6310000}"/>
    <cellStyle name="20% - Accent6 3 3 2 3 3 3 3" xfId="12753" xr:uid="{00000000-0005-0000-0000-0000C7310000}"/>
    <cellStyle name="20% - Accent6 3 3 2 3 3 4" xfId="12754" xr:uid="{00000000-0005-0000-0000-0000C8310000}"/>
    <cellStyle name="20% - Accent6 3 3 2 3 3 4 2" xfId="12755" xr:uid="{00000000-0005-0000-0000-0000C9310000}"/>
    <cellStyle name="20% - Accent6 3 3 2 3 3 5" xfId="12756" xr:uid="{00000000-0005-0000-0000-0000CA310000}"/>
    <cellStyle name="20% - Accent6 3 3 2 3 3 5 2" xfId="12757" xr:uid="{00000000-0005-0000-0000-0000CB310000}"/>
    <cellStyle name="20% - Accent6 3 3 2 3 3 6" xfId="12758" xr:uid="{00000000-0005-0000-0000-0000CC310000}"/>
    <cellStyle name="20% - Accent6 3 3 2 3 4" xfId="12759" xr:uid="{00000000-0005-0000-0000-0000CD310000}"/>
    <cellStyle name="20% - Accent6 3 3 2 3 4 2" xfId="12760" xr:uid="{00000000-0005-0000-0000-0000CE310000}"/>
    <cellStyle name="20% - Accent6 3 3 2 3 4 2 2" xfId="12761" xr:uid="{00000000-0005-0000-0000-0000CF310000}"/>
    <cellStyle name="20% - Accent6 3 3 2 3 4 2 2 2" xfId="12762" xr:uid="{00000000-0005-0000-0000-0000D0310000}"/>
    <cellStyle name="20% - Accent6 3 3 2 3 4 2 3" xfId="12763" xr:uid="{00000000-0005-0000-0000-0000D1310000}"/>
    <cellStyle name="20% - Accent6 3 3 2 3 4 3" xfId="12764" xr:uid="{00000000-0005-0000-0000-0000D2310000}"/>
    <cellStyle name="20% - Accent6 3 3 2 3 4 3 2" xfId="12765" xr:uid="{00000000-0005-0000-0000-0000D3310000}"/>
    <cellStyle name="20% - Accent6 3 3 2 3 4 4" xfId="12766" xr:uid="{00000000-0005-0000-0000-0000D4310000}"/>
    <cellStyle name="20% - Accent6 3 3 2 3 5" xfId="12767" xr:uid="{00000000-0005-0000-0000-0000D5310000}"/>
    <cellStyle name="20% - Accent6 3 3 2 3 5 2" xfId="12768" xr:uid="{00000000-0005-0000-0000-0000D6310000}"/>
    <cellStyle name="20% - Accent6 3 3 2 3 5 2 2" xfId="12769" xr:uid="{00000000-0005-0000-0000-0000D7310000}"/>
    <cellStyle name="20% - Accent6 3 3 2 3 5 3" xfId="12770" xr:uid="{00000000-0005-0000-0000-0000D8310000}"/>
    <cellStyle name="20% - Accent6 3 3 2 3 6" xfId="12771" xr:uid="{00000000-0005-0000-0000-0000D9310000}"/>
    <cellStyle name="20% - Accent6 3 3 2 3 6 2" xfId="12772" xr:uid="{00000000-0005-0000-0000-0000DA310000}"/>
    <cellStyle name="20% - Accent6 3 3 2 3 7" xfId="12773" xr:uid="{00000000-0005-0000-0000-0000DB310000}"/>
    <cellStyle name="20% - Accent6 3 3 2 3 7 2" xfId="12774" xr:uid="{00000000-0005-0000-0000-0000DC310000}"/>
    <cellStyle name="20% - Accent6 3 3 2 3 8" xfId="12775" xr:uid="{00000000-0005-0000-0000-0000DD310000}"/>
    <cellStyle name="20% - Accent6 3 3 2 4" xfId="12776" xr:uid="{00000000-0005-0000-0000-0000DE310000}"/>
    <cellStyle name="20% - Accent6 3 3 2 4 2" xfId="12777" xr:uid="{00000000-0005-0000-0000-0000DF310000}"/>
    <cellStyle name="20% - Accent6 3 3 2 4 2 2" xfId="12778" xr:uid="{00000000-0005-0000-0000-0000E0310000}"/>
    <cellStyle name="20% - Accent6 3 3 2 4 2 2 2" xfId="12779" xr:uid="{00000000-0005-0000-0000-0000E1310000}"/>
    <cellStyle name="20% - Accent6 3 3 2 4 2 2 2 2" xfId="12780" xr:uid="{00000000-0005-0000-0000-0000E2310000}"/>
    <cellStyle name="20% - Accent6 3 3 2 4 2 2 3" xfId="12781" xr:uid="{00000000-0005-0000-0000-0000E3310000}"/>
    <cellStyle name="20% - Accent6 3 3 2 4 2 3" xfId="12782" xr:uid="{00000000-0005-0000-0000-0000E4310000}"/>
    <cellStyle name="20% - Accent6 3 3 2 4 2 3 2" xfId="12783" xr:uid="{00000000-0005-0000-0000-0000E5310000}"/>
    <cellStyle name="20% - Accent6 3 3 2 4 2 4" xfId="12784" xr:uid="{00000000-0005-0000-0000-0000E6310000}"/>
    <cellStyle name="20% - Accent6 3 3 2 4 3" xfId="12785" xr:uid="{00000000-0005-0000-0000-0000E7310000}"/>
    <cellStyle name="20% - Accent6 3 3 2 4 3 2" xfId="12786" xr:uid="{00000000-0005-0000-0000-0000E8310000}"/>
    <cellStyle name="20% - Accent6 3 3 2 4 3 2 2" xfId="12787" xr:uid="{00000000-0005-0000-0000-0000E9310000}"/>
    <cellStyle name="20% - Accent6 3 3 2 4 3 3" xfId="12788" xr:uid="{00000000-0005-0000-0000-0000EA310000}"/>
    <cellStyle name="20% - Accent6 3 3 2 4 4" xfId="12789" xr:uid="{00000000-0005-0000-0000-0000EB310000}"/>
    <cellStyle name="20% - Accent6 3 3 2 4 4 2" xfId="12790" xr:uid="{00000000-0005-0000-0000-0000EC310000}"/>
    <cellStyle name="20% - Accent6 3 3 2 4 5" xfId="12791" xr:uid="{00000000-0005-0000-0000-0000ED310000}"/>
    <cellStyle name="20% - Accent6 3 3 2 4 5 2" xfId="12792" xr:uid="{00000000-0005-0000-0000-0000EE310000}"/>
    <cellStyle name="20% - Accent6 3 3 2 4 6" xfId="12793" xr:uid="{00000000-0005-0000-0000-0000EF310000}"/>
    <cellStyle name="20% - Accent6 3 3 2 5" xfId="12794" xr:uid="{00000000-0005-0000-0000-0000F0310000}"/>
    <cellStyle name="20% - Accent6 3 3 2 5 2" xfId="12795" xr:uid="{00000000-0005-0000-0000-0000F1310000}"/>
    <cellStyle name="20% - Accent6 3 3 2 5 2 2" xfId="12796" xr:uid="{00000000-0005-0000-0000-0000F2310000}"/>
    <cellStyle name="20% - Accent6 3 3 2 5 2 2 2" xfId="12797" xr:uid="{00000000-0005-0000-0000-0000F3310000}"/>
    <cellStyle name="20% - Accent6 3 3 2 5 2 2 2 2" xfId="12798" xr:uid="{00000000-0005-0000-0000-0000F4310000}"/>
    <cellStyle name="20% - Accent6 3 3 2 5 2 2 3" xfId="12799" xr:uid="{00000000-0005-0000-0000-0000F5310000}"/>
    <cellStyle name="20% - Accent6 3 3 2 5 2 3" xfId="12800" xr:uid="{00000000-0005-0000-0000-0000F6310000}"/>
    <cellStyle name="20% - Accent6 3 3 2 5 2 3 2" xfId="12801" xr:uid="{00000000-0005-0000-0000-0000F7310000}"/>
    <cellStyle name="20% - Accent6 3 3 2 5 2 4" xfId="12802" xr:uid="{00000000-0005-0000-0000-0000F8310000}"/>
    <cellStyle name="20% - Accent6 3 3 2 5 3" xfId="12803" xr:uid="{00000000-0005-0000-0000-0000F9310000}"/>
    <cellStyle name="20% - Accent6 3 3 2 5 3 2" xfId="12804" xr:uid="{00000000-0005-0000-0000-0000FA310000}"/>
    <cellStyle name="20% - Accent6 3 3 2 5 3 2 2" xfId="12805" xr:uid="{00000000-0005-0000-0000-0000FB310000}"/>
    <cellStyle name="20% - Accent6 3 3 2 5 3 3" xfId="12806" xr:uid="{00000000-0005-0000-0000-0000FC310000}"/>
    <cellStyle name="20% - Accent6 3 3 2 5 4" xfId="12807" xr:uid="{00000000-0005-0000-0000-0000FD310000}"/>
    <cellStyle name="20% - Accent6 3 3 2 5 4 2" xfId="12808" xr:uid="{00000000-0005-0000-0000-0000FE310000}"/>
    <cellStyle name="20% - Accent6 3 3 2 5 5" xfId="12809" xr:uid="{00000000-0005-0000-0000-0000FF310000}"/>
    <cellStyle name="20% - Accent6 3 3 2 5 5 2" xfId="12810" xr:uid="{00000000-0005-0000-0000-000000320000}"/>
    <cellStyle name="20% - Accent6 3 3 2 5 6" xfId="12811" xr:uid="{00000000-0005-0000-0000-000001320000}"/>
    <cellStyle name="20% - Accent6 3 3 2 6" xfId="12812" xr:uid="{00000000-0005-0000-0000-000002320000}"/>
    <cellStyle name="20% - Accent6 3 3 2 6 2" xfId="12813" xr:uid="{00000000-0005-0000-0000-000003320000}"/>
    <cellStyle name="20% - Accent6 3 3 2 6 2 2" xfId="12814" xr:uid="{00000000-0005-0000-0000-000004320000}"/>
    <cellStyle name="20% - Accent6 3 3 2 6 2 2 2" xfId="12815" xr:uid="{00000000-0005-0000-0000-000005320000}"/>
    <cellStyle name="20% - Accent6 3 3 2 6 2 2 2 2" xfId="12816" xr:uid="{00000000-0005-0000-0000-000006320000}"/>
    <cellStyle name="20% - Accent6 3 3 2 6 2 2 3" xfId="12817" xr:uid="{00000000-0005-0000-0000-000007320000}"/>
    <cellStyle name="20% - Accent6 3 3 2 6 2 3" xfId="12818" xr:uid="{00000000-0005-0000-0000-000008320000}"/>
    <cellStyle name="20% - Accent6 3 3 2 6 2 3 2" xfId="12819" xr:uid="{00000000-0005-0000-0000-000009320000}"/>
    <cellStyle name="20% - Accent6 3 3 2 6 2 4" xfId="12820" xr:uid="{00000000-0005-0000-0000-00000A320000}"/>
    <cellStyle name="20% - Accent6 3 3 2 6 3" xfId="12821" xr:uid="{00000000-0005-0000-0000-00000B320000}"/>
    <cellStyle name="20% - Accent6 3 3 2 6 3 2" xfId="12822" xr:uid="{00000000-0005-0000-0000-00000C320000}"/>
    <cellStyle name="20% - Accent6 3 3 2 6 3 2 2" xfId="12823" xr:uid="{00000000-0005-0000-0000-00000D320000}"/>
    <cellStyle name="20% - Accent6 3 3 2 6 3 3" xfId="12824" xr:uid="{00000000-0005-0000-0000-00000E320000}"/>
    <cellStyle name="20% - Accent6 3 3 2 6 4" xfId="12825" xr:uid="{00000000-0005-0000-0000-00000F320000}"/>
    <cellStyle name="20% - Accent6 3 3 2 6 4 2" xfId="12826" xr:uid="{00000000-0005-0000-0000-000010320000}"/>
    <cellStyle name="20% - Accent6 3 3 2 6 5" xfId="12827" xr:uid="{00000000-0005-0000-0000-000011320000}"/>
    <cellStyle name="20% - Accent6 3 3 2 6 5 2" xfId="12828" xr:uid="{00000000-0005-0000-0000-000012320000}"/>
    <cellStyle name="20% - Accent6 3 3 2 6 6" xfId="12829" xr:uid="{00000000-0005-0000-0000-000013320000}"/>
    <cellStyle name="20% - Accent6 3 3 2 7" xfId="12830" xr:uid="{00000000-0005-0000-0000-000014320000}"/>
    <cellStyle name="20% - Accent6 3 3 2 7 2" xfId="12831" xr:uid="{00000000-0005-0000-0000-000015320000}"/>
    <cellStyle name="20% - Accent6 3 3 2 7 2 2" xfId="12832" xr:uid="{00000000-0005-0000-0000-000016320000}"/>
    <cellStyle name="20% - Accent6 3 3 2 7 2 2 2" xfId="12833" xr:uid="{00000000-0005-0000-0000-000017320000}"/>
    <cellStyle name="20% - Accent6 3 3 2 7 2 3" xfId="12834" xr:uid="{00000000-0005-0000-0000-000018320000}"/>
    <cellStyle name="20% - Accent6 3 3 2 7 3" xfId="12835" xr:uid="{00000000-0005-0000-0000-000019320000}"/>
    <cellStyle name="20% - Accent6 3 3 2 7 3 2" xfId="12836" xr:uid="{00000000-0005-0000-0000-00001A320000}"/>
    <cellStyle name="20% - Accent6 3 3 2 7 4" xfId="12837" xr:uid="{00000000-0005-0000-0000-00001B320000}"/>
    <cellStyle name="20% - Accent6 3 3 2 8" xfId="12838" xr:uid="{00000000-0005-0000-0000-00001C320000}"/>
    <cellStyle name="20% - Accent6 3 3 2 8 2" xfId="12839" xr:uid="{00000000-0005-0000-0000-00001D320000}"/>
    <cellStyle name="20% - Accent6 3 3 2 8 2 2" xfId="12840" xr:uid="{00000000-0005-0000-0000-00001E320000}"/>
    <cellStyle name="20% - Accent6 3 3 2 8 3" xfId="12841" xr:uid="{00000000-0005-0000-0000-00001F320000}"/>
    <cellStyle name="20% - Accent6 3 3 2 9" xfId="12842" xr:uid="{00000000-0005-0000-0000-000020320000}"/>
    <cellStyle name="20% - Accent6 3 3 2 9 2" xfId="12843" xr:uid="{00000000-0005-0000-0000-000021320000}"/>
    <cellStyle name="20% - Accent6 3 3 3" xfId="12844" xr:uid="{00000000-0005-0000-0000-000022320000}"/>
    <cellStyle name="20% - Accent6 3 3 3 10" xfId="12845" xr:uid="{00000000-0005-0000-0000-000023320000}"/>
    <cellStyle name="20% - Accent6 3 3 3 10 2" xfId="12846" xr:uid="{00000000-0005-0000-0000-000024320000}"/>
    <cellStyle name="20% - Accent6 3 3 3 11" xfId="12847" xr:uid="{00000000-0005-0000-0000-000025320000}"/>
    <cellStyle name="20% - Accent6 3 3 3 2" xfId="12848" xr:uid="{00000000-0005-0000-0000-000026320000}"/>
    <cellStyle name="20% - Accent6 3 3 3 2 2" xfId="12849" xr:uid="{00000000-0005-0000-0000-000027320000}"/>
    <cellStyle name="20% - Accent6 3 3 3 2 2 2" xfId="12850" xr:uid="{00000000-0005-0000-0000-000028320000}"/>
    <cellStyle name="20% - Accent6 3 3 3 2 2 2 2" xfId="12851" xr:uid="{00000000-0005-0000-0000-000029320000}"/>
    <cellStyle name="20% - Accent6 3 3 3 2 2 2 2 2" xfId="12852" xr:uid="{00000000-0005-0000-0000-00002A320000}"/>
    <cellStyle name="20% - Accent6 3 3 3 2 2 2 2 2 2" xfId="12853" xr:uid="{00000000-0005-0000-0000-00002B320000}"/>
    <cellStyle name="20% - Accent6 3 3 3 2 2 2 2 3" xfId="12854" xr:uid="{00000000-0005-0000-0000-00002C320000}"/>
    <cellStyle name="20% - Accent6 3 3 3 2 2 2 3" xfId="12855" xr:uid="{00000000-0005-0000-0000-00002D320000}"/>
    <cellStyle name="20% - Accent6 3 3 3 2 2 2 3 2" xfId="12856" xr:uid="{00000000-0005-0000-0000-00002E320000}"/>
    <cellStyle name="20% - Accent6 3 3 3 2 2 2 4" xfId="12857" xr:uid="{00000000-0005-0000-0000-00002F320000}"/>
    <cellStyle name="20% - Accent6 3 3 3 2 2 3" xfId="12858" xr:uid="{00000000-0005-0000-0000-000030320000}"/>
    <cellStyle name="20% - Accent6 3 3 3 2 2 3 2" xfId="12859" xr:uid="{00000000-0005-0000-0000-000031320000}"/>
    <cellStyle name="20% - Accent6 3 3 3 2 2 3 2 2" xfId="12860" xr:uid="{00000000-0005-0000-0000-000032320000}"/>
    <cellStyle name="20% - Accent6 3 3 3 2 2 3 3" xfId="12861" xr:uid="{00000000-0005-0000-0000-000033320000}"/>
    <cellStyle name="20% - Accent6 3 3 3 2 2 4" xfId="12862" xr:uid="{00000000-0005-0000-0000-000034320000}"/>
    <cellStyle name="20% - Accent6 3 3 3 2 2 4 2" xfId="12863" xr:uid="{00000000-0005-0000-0000-000035320000}"/>
    <cellStyle name="20% - Accent6 3 3 3 2 2 5" xfId="12864" xr:uid="{00000000-0005-0000-0000-000036320000}"/>
    <cellStyle name="20% - Accent6 3 3 3 2 2 5 2" xfId="12865" xr:uid="{00000000-0005-0000-0000-000037320000}"/>
    <cellStyle name="20% - Accent6 3 3 3 2 2 6" xfId="12866" xr:uid="{00000000-0005-0000-0000-000038320000}"/>
    <cellStyle name="20% - Accent6 3 3 3 2 3" xfId="12867" xr:uid="{00000000-0005-0000-0000-000039320000}"/>
    <cellStyle name="20% - Accent6 3 3 3 2 3 2" xfId="12868" xr:uid="{00000000-0005-0000-0000-00003A320000}"/>
    <cellStyle name="20% - Accent6 3 3 3 2 3 2 2" xfId="12869" xr:uid="{00000000-0005-0000-0000-00003B320000}"/>
    <cellStyle name="20% - Accent6 3 3 3 2 3 2 2 2" xfId="12870" xr:uid="{00000000-0005-0000-0000-00003C320000}"/>
    <cellStyle name="20% - Accent6 3 3 3 2 3 2 2 2 2" xfId="12871" xr:uid="{00000000-0005-0000-0000-00003D320000}"/>
    <cellStyle name="20% - Accent6 3 3 3 2 3 2 2 3" xfId="12872" xr:uid="{00000000-0005-0000-0000-00003E320000}"/>
    <cellStyle name="20% - Accent6 3 3 3 2 3 2 3" xfId="12873" xr:uid="{00000000-0005-0000-0000-00003F320000}"/>
    <cellStyle name="20% - Accent6 3 3 3 2 3 2 3 2" xfId="12874" xr:uid="{00000000-0005-0000-0000-000040320000}"/>
    <cellStyle name="20% - Accent6 3 3 3 2 3 2 4" xfId="12875" xr:uid="{00000000-0005-0000-0000-000041320000}"/>
    <cellStyle name="20% - Accent6 3 3 3 2 3 3" xfId="12876" xr:uid="{00000000-0005-0000-0000-000042320000}"/>
    <cellStyle name="20% - Accent6 3 3 3 2 3 3 2" xfId="12877" xr:uid="{00000000-0005-0000-0000-000043320000}"/>
    <cellStyle name="20% - Accent6 3 3 3 2 3 3 2 2" xfId="12878" xr:uid="{00000000-0005-0000-0000-000044320000}"/>
    <cellStyle name="20% - Accent6 3 3 3 2 3 3 3" xfId="12879" xr:uid="{00000000-0005-0000-0000-000045320000}"/>
    <cellStyle name="20% - Accent6 3 3 3 2 3 4" xfId="12880" xr:uid="{00000000-0005-0000-0000-000046320000}"/>
    <cellStyle name="20% - Accent6 3 3 3 2 3 4 2" xfId="12881" xr:uid="{00000000-0005-0000-0000-000047320000}"/>
    <cellStyle name="20% - Accent6 3 3 3 2 3 5" xfId="12882" xr:uid="{00000000-0005-0000-0000-000048320000}"/>
    <cellStyle name="20% - Accent6 3 3 3 2 3 5 2" xfId="12883" xr:uid="{00000000-0005-0000-0000-000049320000}"/>
    <cellStyle name="20% - Accent6 3 3 3 2 3 6" xfId="12884" xr:uid="{00000000-0005-0000-0000-00004A320000}"/>
    <cellStyle name="20% - Accent6 3 3 3 2 4" xfId="12885" xr:uid="{00000000-0005-0000-0000-00004B320000}"/>
    <cellStyle name="20% - Accent6 3 3 3 2 4 2" xfId="12886" xr:uid="{00000000-0005-0000-0000-00004C320000}"/>
    <cellStyle name="20% - Accent6 3 3 3 2 4 2 2" xfId="12887" xr:uid="{00000000-0005-0000-0000-00004D320000}"/>
    <cellStyle name="20% - Accent6 3 3 3 2 4 2 2 2" xfId="12888" xr:uid="{00000000-0005-0000-0000-00004E320000}"/>
    <cellStyle name="20% - Accent6 3 3 3 2 4 2 3" xfId="12889" xr:uid="{00000000-0005-0000-0000-00004F320000}"/>
    <cellStyle name="20% - Accent6 3 3 3 2 4 3" xfId="12890" xr:uid="{00000000-0005-0000-0000-000050320000}"/>
    <cellStyle name="20% - Accent6 3 3 3 2 4 3 2" xfId="12891" xr:uid="{00000000-0005-0000-0000-000051320000}"/>
    <cellStyle name="20% - Accent6 3 3 3 2 4 4" xfId="12892" xr:uid="{00000000-0005-0000-0000-000052320000}"/>
    <cellStyle name="20% - Accent6 3 3 3 2 5" xfId="12893" xr:uid="{00000000-0005-0000-0000-000053320000}"/>
    <cellStyle name="20% - Accent6 3 3 3 2 5 2" xfId="12894" xr:uid="{00000000-0005-0000-0000-000054320000}"/>
    <cellStyle name="20% - Accent6 3 3 3 2 5 2 2" xfId="12895" xr:uid="{00000000-0005-0000-0000-000055320000}"/>
    <cellStyle name="20% - Accent6 3 3 3 2 5 3" xfId="12896" xr:uid="{00000000-0005-0000-0000-000056320000}"/>
    <cellStyle name="20% - Accent6 3 3 3 2 6" xfId="12897" xr:uid="{00000000-0005-0000-0000-000057320000}"/>
    <cellStyle name="20% - Accent6 3 3 3 2 6 2" xfId="12898" xr:uid="{00000000-0005-0000-0000-000058320000}"/>
    <cellStyle name="20% - Accent6 3 3 3 2 7" xfId="12899" xr:uid="{00000000-0005-0000-0000-000059320000}"/>
    <cellStyle name="20% - Accent6 3 3 3 2 7 2" xfId="12900" xr:uid="{00000000-0005-0000-0000-00005A320000}"/>
    <cellStyle name="20% - Accent6 3 3 3 2 8" xfId="12901" xr:uid="{00000000-0005-0000-0000-00005B320000}"/>
    <cellStyle name="20% - Accent6 3 3 3 3" xfId="12902" xr:uid="{00000000-0005-0000-0000-00005C320000}"/>
    <cellStyle name="20% - Accent6 3 3 3 3 2" xfId="12903" xr:uid="{00000000-0005-0000-0000-00005D320000}"/>
    <cellStyle name="20% - Accent6 3 3 3 3 2 2" xfId="12904" xr:uid="{00000000-0005-0000-0000-00005E320000}"/>
    <cellStyle name="20% - Accent6 3 3 3 3 2 2 2" xfId="12905" xr:uid="{00000000-0005-0000-0000-00005F320000}"/>
    <cellStyle name="20% - Accent6 3 3 3 3 2 2 2 2" xfId="12906" xr:uid="{00000000-0005-0000-0000-000060320000}"/>
    <cellStyle name="20% - Accent6 3 3 3 3 2 2 2 2 2" xfId="12907" xr:uid="{00000000-0005-0000-0000-000061320000}"/>
    <cellStyle name="20% - Accent6 3 3 3 3 2 2 2 3" xfId="12908" xr:uid="{00000000-0005-0000-0000-000062320000}"/>
    <cellStyle name="20% - Accent6 3 3 3 3 2 2 3" xfId="12909" xr:uid="{00000000-0005-0000-0000-000063320000}"/>
    <cellStyle name="20% - Accent6 3 3 3 3 2 2 3 2" xfId="12910" xr:uid="{00000000-0005-0000-0000-000064320000}"/>
    <cellStyle name="20% - Accent6 3 3 3 3 2 2 4" xfId="12911" xr:uid="{00000000-0005-0000-0000-000065320000}"/>
    <cellStyle name="20% - Accent6 3 3 3 3 2 3" xfId="12912" xr:uid="{00000000-0005-0000-0000-000066320000}"/>
    <cellStyle name="20% - Accent6 3 3 3 3 2 3 2" xfId="12913" xr:uid="{00000000-0005-0000-0000-000067320000}"/>
    <cellStyle name="20% - Accent6 3 3 3 3 2 3 2 2" xfId="12914" xr:uid="{00000000-0005-0000-0000-000068320000}"/>
    <cellStyle name="20% - Accent6 3 3 3 3 2 3 3" xfId="12915" xr:uid="{00000000-0005-0000-0000-000069320000}"/>
    <cellStyle name="20% - Accent6 3 3 3 3 2 4" xfId="12916" xr:uid="{00000000-0005-0000-0000-00006A320000}"/>
    <cellStyle name="20% - Accent6 3 3 3 3 2 4 2" xfId="12917" xr:uid="{00000000-0005-0000-0000-00006B320000}"/>
    <cellStyle name="20% - Accent6 3 3 3 3 2 5" xfId="12918" xr:uid="{00000000-0005-0000-0000-00006C320000}"/>
    <cellStyle name="20% - Accent6 3 3 3 3 2 5 2" xfId="12919" xr:uid="{00000000-0005-0000-0000-00006D320000}"/>
    <cellStyle name="20% - Accent6 3 3 3 3 2 6" xfId="12920" xr:uid="{00000000-0005-0000-0000-00006E320000}"/>
    <cellStyle name="20% - Accent6 3 3 3 3 3" xfId="12921" xr:uid="{00000000-0005-0000-0000-00006F320000}"/>
    <cellStyle name="20% - Accent6 3 3 3 3 3 2" xfId="12922" xr:uid="{00000000-0005-0000-0000-000070320000}"/>
    <cellStyle name="20% - Accent6 3 3 3 3 3 2 2" xfId="12923" xr:uid="{00000000-0005-0000-0000-000071320000}"/>
    <cellStyle name="20% - Accent6 3 3 3 3 3 2 2 2" xfId="12924" xr:uid="{00000000-0005-0000-0000-000072320000}"/>
    <cellStyle name="20% - Accent6 3 3 3 3 3 2 2 2 2" xfId="12925" xr:uid="{00000000-0005-0000-0000-000073320000}"/>
    <cellStyle name="20% - Accent6 3 3 3 3 3 2 2 3" xfId="12926" xr:uid="{00000000-0005-0000-0000-000074320000}"/>
    <cellStyle name="20% - Accent6 3 3 3 3 3 2 3" xfId="12927" xr:uid="{00000000-0005-0000-0000-000075320000}"/>
    <cellStyle name="20% - Accent6 3 3 3 3 3 2 3 2" xfId="12928" xr:uid="{00000000-0005-0000-0000-000076320000}"/>
    <cellStyle name="20% - Accent6 3 3 3 3 3 2 4" xfId="12929" xr:uid="{00000000-0005-0000-0000-000077320000}"/>
    <cellStyle name="20% - Accent6 3 3 3 3 3 3" xfId="12930" xr:uid="{00000000-0005-0000-0000-000078320000}"/>
    <cellStyle name="20% - Accent6 3 3 3 3 3 3 2" xfId="12931" xr:uid="{00000000-0005-0000-0000-000079320000}"/>
    <cellStyle name="20% - Accent6 3 3 3 3 3 3 2 2" xfId="12932" xr:uid="{00000000-0005-0000-0000-00007A320000}"/>
    <cellStyle name="20% - Accent6 3 3 3 3 3 3 3" xfId="12933" xr:uid="{00000000-0005-0000-0000-00007B320000}"/>
    <cellStyle name="20% - Accent6 3 3 3 3 3 4" xfId="12934" xr:uid="{00000000-0005-0000-0000-00007C320000}"/>
    <cellStyle name="20% - Accent6 3 3 3 3 3 4 2" xfId="12935" xr:uid="{00000000-0005-0000-0000-00007D320000}"/>
    <cellStyle name="20% - Accent6 3 3 3 3 3 5" xfId="12936" xr:uid="{00000000-0005-0000-0000-00007E320000}"/>
    <cellStyle name="20% - Accent6 3 3 3 3 3 5 2" xfId="12937" xr:uid="{00000000-0005-0000-0000-00007F320000}"/>
    <cellStyle name="20% - Accent6 3 3 3 3 3 6" xfId="12938" xr:uid="{00000000-0005-0000-0000-000080320000}"/>
    <cellStyle name="20% - Accent6 3 3 3 3 4" xfId="12939" xr:uid="{00000000-0005-0000-0000-000081320000}"/>
    <cellStyle name="20% - Accent6 3 3 3 3 4 2" xfId="12940" xr:uid="{00000000-0005-0000-0000-000082320000}"/>
    <cellStyle name="20% - Accent6 3 3 3 3 4 2 2" xfId="12941" xr:uid="{00000000-0005-0000-0000-000083320000}"/>
    <cellStyle name="20% - Accent6 3 3 3 3 4 2 2 2" xfId="12942" xr:uid="{00000000-0005-0000-0000-000084320000}"/>
    <cellStyle name="20% - Accent6 3 3 3 3 4 2 3" xfId="12943" xr:uid="{00000000-0005-0000-0000-000085320000}"/>
    <cellStyle name="20% - Accent6 3 3 3 3 4 3" xfId="12944" xr:uid="{00000000-0005-0000-0000-000086320000}"/>
    <cellStyle name="20% - Accent6 3 3 3 3 4 3 2" xfId="12945" xr:uid="{00000000-0005-0000-0000-000087320000}"/>
    <cellStyle name="20% - Accent6 3 3 3 3 4 4" xfId="12946" xr:uid="{00000000-0005-0000-0000-000088320000}"/>
    <cellStyle name="20% - Accent6 3 3 3 3 5" xfId="12947" xr:uid="{00000000-0005-0000-0000-000089320000}"/>
    <cellStyle name="20% - Accent6 3 3 3 3 5 2" xfId="12948" xr:uid="{00000000-0005-0000-0000-00008A320000}"/>
    <cellStyle name="20% - Accent6 3 3 3 3 5 2 2" xfId="12949" xr:uid="{00000000-0005-0000-0000-00008B320000}"/>
    <cellStyle name="20% - Accent6 3 3 3 3 5 3" xfId="12950" xr:uid="{00000000-0005-0000-0000-00008C320000}"/>
    <cellStyle name="20% - Accent6 3 3 3 3 6" xfId="12951" xr:uid="{00000000-0005-0000-0000-00008D320000}"/>
    <cellStyle name="20% - Accent6 3 3 3 3 6 2" xfId="12952" xr:uid="{00000000-0005-0000-0000-00008E320000}"/>
    <cellStyle name="20% - Accent6 3 3 3 3 7" xfId="12953" xr:uid="{00000000-0005-0000-0000-00008F320000}"/>
    <cellStyle name="20% - Accent6 3 3 3 3 7 2" xfId="12954" xr:uid="{00000000-0005-0000-0000-000090320000}"/>
    <cellStyle name="20% - Accent6 3 3 3 3 8" xfId="12955" xr:uid="{00000000-0005-0000-0000-000091320000}"/>
    <cellStyle name="20% - Accent6 3 3 3 4" xfId="12956" xr:uid="{00000000-0005-0000-0000-000092320000}"/>
    <cellStyle name="20% - Accent6 3 3 3 4 2" xfId="12957" xr:uid="{00000000-0005-0000-0000-000093320000}"/>
    <cellStyle name="20% - Accent6 3 3 3 4 2 2" xfId="12958" xr:uid="{00000000-0005-0000-0000-000094320000}"/>
    <cellStyle name="20% - Accent6 3 3 3 4 2 2 2" xfId="12959" xr:uid="{00000000-0005-0000-0000-000095320000}"/>
    <cellStyle name="20% - Accent6 3 3 3 4 2 2 2 2" xfId="12960" xr:uid="{00000000-0005-0000-0000-000096320000}"/>
    <cellStyle name="20% - Accent6 3 3 3 4 2 2 3" xfId="12961" xr:uid="{00000000-0005-0000-0000-000097320000}"/>
    <cellStyle name="20% - Accent6 3 3 3 4 2 3" xfId="12962" xr:uid="{00000000-0005-0000-0000-000098320000}"/>
    <cellStyle name="20% - Accent6 3 3 3 4 2 3 2" xfId="12963" xr:uid="{00000000-0005-0000-0000-000099320000}"/>
    <cellStyle name="20% - Accent6 3 3 3 4 2 4" xfId="12964" xr:uid="{00000000-0005-0000-0000-00009A320000}"/>
    <cellStyle name="20% - Accent6 3 3 3 4 3" xfId="12965" xr:uid="{00000000-0005-0000-0000-00009B320000}"/>
    <cellStyle name="20% - Accent6 3 3 3 4 3 2" xfId="12966" xr:uid="{00000000-0005-0000-0000-00009C320000}"/>
    <cellStyle name="20% - Accent6 3 3 3 4 3 2 2" xfId="12967" xr:uid="{00000000-0005-0000-0000-00009D320000}"/>
    <cellStyle name="20% - Accent6 3 3 3 4 3 3" xfId="12968" xr:uid="{00000000-0005-0000-0000-00009E320000}"/>
    <cellStyle name="20% - Accent6 3 3 3 4 4" xfId="12969" xr:uid="{00000000-0005-0000-0000-00009F320000}"/>
    <cellStyle name="20% - Accent6 3 3 3 4 4 2" xfId="12970" xr:uid="{00000000-0005-0000-0000-0000A0320000}"/>
    <cellStyle name="20% - Accent6 3 3 3 4 5" xfId="12971" xr:uid="{00000000-0005-0000-0000-0000A1320000}"/>
    <cellStyle name="20% - Accent6 3 3 3 4 5 2" xfId="12972" xr:uid="{00000000-0005-0000-0000-0000A2320000}"/>
    <cellStyle name="20% - Accent6 3 3 3 4 6" xfId="12973" xr:uid="{00000000-0005-0000-0000-0000A3320000}"/>
    <cellStyle name="20% - Accent6 3 3 3 5" xfId="12974" xr:uid="{00000000-0005-0000-0000-0000A4320000}"/>
    <cellStyle name="20% - Accent6 3 3 3 5 2" xfId="12975" xr:uid="{00000000-0005-0000-0000-0000A5320000}"/>
    <cellStyle name="20% - Accent6 3 3 3 5 2 2" xfId="12976" xr:uid="{00000000-0005-0000-0000-0000A6320000}"/>
    <cellStyle name="20% - Accent6 3 3 3 5 2 2 2" xfId="12977" xr:uid="{00000000-0005-0000-0000-0000A7320000}"/>
    <cellStyle name="20% - Accent6 3 3 3 5 2 2 2 2" xfId="12978" xr:uid="{00000000-0005-0000-0000-0000A8320000}"/>
    <cellStyle name="20% - Accent6 3 3 3 5 2 2 3" xfId="12979" xr:uid="{00000000-0005-0000-0000-0000A9320000}"/>
    <cellStyle name="20% - Accent6 3 3 3 5 2 3" xfId="12980" xr:uid="{00000000-0005-0000-0000-0000AA320000}"/>
    <cellStyle name="20% - Accent6 3 3 3 5 2 3 2" xfId="12981" xr:uid="{00000000-0005-0000-0000-0000AB320000}"/>
    <cellStyle name="20% - Accent6 3 3 3 5 2 4" xfId="12982" xr:uid="{00000000-0005-0000-0000-0000AC320000}"/>
    <cellStyle name="20% - Accent6 3 3 3 5 3" xfId="12983" xr:uid="{00000000-0005-0000-0000-0000AD320000}"/>
    <cellStyle name="20% - Accent6 3 3 3 5 3 2" xfId="12984" xr:uid="{00000000-0005-0000-0000-0000AE320000}"/>
    <cellStyle name="20% - Accent6 3 3 3 5 3 2 2" xfId="12985" xr:uid="{00000000-0005-0000-0000-0000AF320000}"/>
    <cellStyle name="20% - Accent6 3 3 3 5 3 3" xfId="12986" xr:uid="{00000000-0005-0000-0000-0000B0320000}"/>
    <cellStyle name="20% - Accent6 3 3 3 5 4" xfId="12987" xr:uid="{00000000-0005-0000-0000-0000B1320000}"/>
    <cellStyle name="20% - Accent6 3 3 3 5 4 2" xfId="12988" xr:uid="{00000000-0005-0000-0000-0000B2320000}"/>
    <cellStyle name="20% - Accent6 3 3 3 5 5" xfId="12989" xr:uid="{00000000-0005-0000-0000-0000B3320000}"/>
    <cellStyle name="20% - Accent6 3 3 3 5 5 2" xfId="12990" xr:uid="{00000000-0005-0000-0000-0000B4320000}"/>
    <cellStyle name="20% - Accent6 3 3 3 5 6" xfId="12991" xr:uid="{00000000-0005-0000-0000-0000B5320000}"/>
    <cellStyle name="20% - Accent6 3 3 3 6" xfId="12992" xr:uid="{00000000-0005-0000-0000-0000B6320000}"/>
    <cellStyle name="20% - Accent6 3 3 3 6 2" xfId="12993" xr:uid="{00000000-0005-0000-0000-0000B7320000}"/>
    <cellStyle name="20% - Accent6 3 3 3 6 2 2" xfId="12994" xr:uid="{00000000-0005-0000-0000-0000B8320000}"/>
    <cellStyle name="20% - Accent6 3 3 3 6 2 2 2" xfId="12995" xr:uid="{00000000-0005-0000-0000-0000B9320000}"/>
    <cellStyle name="20% - Accent6 3 3 3 6 2 2 2 2" xfId="12996" xr:uid="{00000000-0005-0000-0000-0000BA320000}"/>
    <cellStyle name="20% - Accent6 3 3 3 6 2 2 3" xfId="12997" xr:uid="{00000000-0005-0000-0000-0000BB320000}"/>
    <cellStyle name="20% - Accent6 3 3 3 6 2 3" xfId="12998" xr:uid="{00000000-0005-0000-0000-0000BC320000}"/>
    <cellStyle name="20% - Accent6 3 3 3 6 2 3 2" xfId="12999" xr:uid="{00000000-0005-0000-0000-0000BD320000}"/>
    <cellStyle name="20% - Accent6 3 3 3 6 2 4" xfId="13000" xr:uid="{00000000-0005-0000-0000-0000BE320000}"/>
    <cellStyle name="20% - Accent6 3 3 3 6 3" xfId="13001" xr:uid="{00000000-0005-0000-0000-0000BF320000}"/>
    <cellStyle name="20% - Accent6 3 3 3 6 3 2" xfId="13002" xr:uid="{00000000-0005-0000-0000-0000C0320000}"/>
    <cellStyle name="20% - Accent6 3 3 3 6 3 2 2" xfId="13003" xr:uid="{00000000-0005-0000-0000-0000C1320000}"/>
    <cellStyle name="20% - Accent6 3 3 3 6 3 3" xfId="13004" xr:uid="{00000000-0005-0000-0000-0000C2320000}"/>
    <cellStyle name="20% - Accent6 3 3 3 6 4" xfId="13005" xr:uid="{00000000-0005-0000-0000-0000C3320000}"/>
    <cellStyle name="20% - Accent6 3 3 3 6 4 2" xfId="13006" xr:uid="{00000000-0005-0000-0000-0000C4320000}"/>
    <cellStyle name="20% - Accent6 3 3 3 6 5" xfId="13007" xr:uid="{00000000-0005-0000-0000-0000C5320000}"/>
    <cellStyle name="20% - Accent6 3 3 3 6 5 2" xfId="13008" xr:uid="{00000000-0005-0000-0000-0000C6320000}"/>
    <cellStyle name="20% - Accent6 3 3 3 6 6" xfId="13009" xr:uid="{00000000-0005-0000-0000-0000C7320000}"/>
    <cellStyle name="20% - Accent6 3 3 3 7" xfId="13010" xr:uid="{00000000-0005-0000-0000-0000C8320000}"/>
    <cellStyle name="20% - Accent6 3 3 3 7 2" xfId="13011" xr:uid="{00000000-0005-0000-0000-0000C9320000}"/>
    <cellStyle name="20% - Accent6 3 3 3 7 2 2" xfId="13012" xr:uid="{00000000-0005-0000-0000-0000CA320000}"/>
    <cellStyle name="20% - Accent6 3 3 3 7 2 2 2" xfId="13013" xr:uid="{00000000-0005-0000-0000-0000CB320000}"/>
    <cellStyle name="20% - Accent6 3 3 3 7 2 3" xfId="13014" xr:uid="{00000000-0005-0000-0000-0000CC320000}"/>
    <cellStyle name="20% - Accent6 3 3 3 7 3" xfId="13015" xr:uid="{00000000-0005-0000-0000-0000CD320000}"/>
    <cellStyle name="20% - Accent6 3 3 3 7 3 2" xfId="13016" xr:uid="{00000000-0005-0000-0000-0000CE320000}"/>
    <cellStyle name="20% - Accent6 3 3 3 7 4" xfId="13017" xr:uid="{00000000-0005-0000-0000-0000CF320000}"/>
    <cellStyle name="20% - Accent6 3 3 3 8" xfId="13018" xr:uid="{00000000-0005-0000-0000-0000D0320000}"/>
    <cellStyle name="20% - Accent6 3 3 3 8 2" xfId="13019" xr:uid="{00000000-0005-0000-0000-0000D1320000}"/>
    <cellStyle name="20% - Accent6 3 3 3 8 2 2" xfId="13020" xr:uid="{00000000-0005-0000-0000-0000D2320000}"/>
    <cellStyle name="20% - Accent6 3 3 3 8 3" xfId="13021" xr:uid="{00000000-0005-0000-0000-0000D3320000}"/>
    <cellStyle name="20% - Accent6 3 3 3 9" xfId="13022" xr:uid="{00000000-0005-0000-0000-0000D4320000}"/>
    <cellStyle name="20% - Accent6 3 3 3 9 2" xfId="13023" xr:uid="{00000000-0005-0000-0000-0000D5320000}"/>
    <cellStyle name="20% - Accent6 3 3 4" xfId="13024" xr:uid="{00000000-0005-0000-0000-0000D6320000}"/>
    <cellStyle name="20% - Accent6 3 3 4 2" xfId="13025" xr:uid="{00000000-0005-0000-0000-0000D7320000}"/>
    <cellStyle name="20% - Accent6 3 3 4 2 2" xfId="13026" xr:uid="{00000000-0005-0000-0000-0000D8320000}"/>
    <cellStyle name="20% - Accent6 3 3 4 2 2 2" xfId="13027" xr:uid="{00000000-0005-0000-0000-0000D9320000}"/>
    <cellStyle name="20% - Accent6 3 3 4 2 2 2 2" xfId="13028" xr:uid="{00000000-0005-0000-0000-0000DA320000}"/>
    <cellStyle name="20% - Accent6 3 3 4 2 2 2 2 2" xfId="13029" xr:uid="{00000000-0005-0000-0000-0000DB320000}"/>
    <cellStyle name="20% - Accent6 3 3 4 2 2 2 3" xfId="13030" xr:uid="{00000000-0005-0000-0000-0000DC320000}"/>
    <cellStyle name="20% - Accent6 3 3 4 2 2 3" xfId="13031" xr:uid="{00000000-0005-0000-0000-0000DD320000}"/>
    <cellStyle name="20% - Accent6 3 3 4 2 2 3 2" xfId="13032" xr:uid="{00000000-0005-0000-0000-0000DE320000}"/>
    <cellStyle name="20% - Accent6 3 3 4 2 2 4" xfId="13033" xr:uid="{00000000-0005-0000-0000-0000DF320000}"/>
    <cellStyle name="20% - Accent6 3 3 4 2 3" xfId="13034" xr:uid="{00000000-0005-0000-0000-0000E0320000}"/>
    <cellStyle name="20% - Accent6 3 3 4 2 3 2" xfId="13035" xr:uid="{00000000-0005-0000-0000-0000E1320000}"/>
    <cellStyle name="20% - Accent6 3 3 4 2 3 2 2" xfId="13036" xr:uid="{00000000-0005-0000-0000-0000E2320000}"/>
    <cellStyle name="20% - Accent6 3 3 4 2 3 3" xfId="13037" xr:uid="{00000000-0005-0000-0000-0000E3320000}"/>
    <cellStyle name="20% - Accent6 3 3 4 2 4" xfId="13038" xr:uid="{00000000-0005-0000-0000-0000E4320000}"/>
    <cellStyle name="20% - Accent6 3 3 4 2 4 2" xfId="13039" xr:uid="{00000000-0005-0000-0000-0000E5320000}"/>
    <cellStyle name="20% - Accent6 3 3 4 2 5" xfId="13040" xr:uid="{00000000-0005-0000-0000-0000E6320000}"/>
    <cellStyle name="20% - Accent6 3 3 4 2 5 2" xfId="13041" xr:uid="{00000000-0005-0000-0000-0000E7320000}"/>
    <cellStyle name="20% - Accent6 3 3 4 2 6" xfId="13042" xr:uid="{00000000-0005-0000-0000-0000E8320000}"/>
    <cellStyle name="20% - Accent6 3 3 4 3" xfId="13043" xr:uid="{00000000-0005-0000-0000-0000E9320000}"/>
    <cellStyle name="20% - Accent6 3 3 4 3 2" xfId="13044" xr:uid="{00000000-0005-0000-0000-0000EA320000}"/>
    <cellStyle name="20% - Accent6 3 3 4 3 2 2" xfId="13045" xr:uid="{00000000-0005-0000-0000-0000EB320000}"/>
    <cellStyle name="20% - Accent6 3 3 4 3 2 2 2" xfId="13046" xr:uid="{00000000-0005-0000-0000-0000EC320000}"/>
    <cellStyle name="20% - Accent6 3 3 4 3 2 2 2 2" xfId="13047" xr:uid="{00000000-0005-0000-0000-0000ED320000}"/>
    <cellStyle name="20% - Accent6 3 3 4 3 2 2 3" xfId="13048" xr:uid="{00000000-0005-0000-0000-0000EE320000}"/>
    <cellStyle name="20% - Accent6 3 3 4 3 2 3" xfId="13049" xr:uid="{00000000-0005-0000-0000-0000EF320000}"/>
    <cellStyle name="20% - Accent6 3 3 4 3 2 3 2" xfId="13050" xr:uid="{00000000-0005-0000-0000-0000F0320000}"/>
    <cellStyle name="20% - Accent6 3 3 4 3 2 4" xfId="13051" xr:uid="{00000000-0005-0000-0000-0000F1320000}"/>
    <cellStyle name="20% - Accent6 3 3 4 3 3" xfId="13052" xr:uid="{00000000-0005-0000-0000-0000F2320000}"/>
    <cellStyle name="20% - Accent6 3 3 4 3 3 2" xfId="13053" xr:uid="{00000000-0005-0000-0000-0000F3320000}"/>
    <cellStyle name="20% - Accent6 3 3 4 3 3 2 2" xfId="13054" xr:uid="{00000000-0005-0000-0000-0000F4320000}"/>
    <cellStyle name="20% - Accent6 3 3 4 3 3 3" xfId="13055" xr:uid="{00000000-0005-0000-0000-0000F5320000}"/>
    <cellStyle name="20% - Accent6 3 3 4 3 4" xfId="13056" xr:uid="{00000000-0005-0000-0000-0000F6320000}"/>
    <cellStyle name="20% - Accent6 3 3 4 3 4 2" xfId="13057" xr:uid="{00000000-0005-0000-0000-0000F7320000}"/>
    <cellStyle name="20% - Accent6 3 3 4 3 5" xfId="13058" xr:uid="{00000000-0005-0000-0000-0000F8320000}"/>
    <cellStyle name="20% - Accent6 3 3 4 3 5 2" xfId="13059" xr:uid="{00000000-0005-0000-0000-0000F9320000}"/>
    <cellStyle name="20% - Accent6 3 3 4 3 6" xfId="13060" xr:uid="{00000000-0005-0000-0000-0000FA320000}"/>
    <cellStyle name="20% - Accent6 3 3 4 4" xfId="13061" xr:uid="{00000000-0005-0000-0000-0000FB320000}"/>
    <cellStyle name="20% - Accent6 3 3 4 4 2" xfId="13062" xr:uid="{00000000-0005-0000-0000-0000FC320000}"/>
    <cellStyle name="20% - Accent6 3 3 4 4 2 2" xfId="13063" xr:uid="{00000000-0005-0000-0000-0000FD320000}"/>
    <cellStyle name="20% - Accent6 3 3 4 4 2 2 2" xfId="13064" xr:uid="{00000000-0005-0000-0000-0000FE320000}"/>
    <cellStyle name="20% - Accent6 3 3 4 4 2 3" xfId="13065" xr:uid="{00000000-0005-0000-0000-0000FF320000}"/>
    <cellStyle name="20% - Accent6 3 3 4 4 3" xfId="13066" xr:uid="{00000000-0005-0000-0000-000000330000}"/>
    <cellStyle name="20% - Accent6 3 3 4 4 3 2" xfId="13067" xr:uid="{00000000-0005-0000-0000-000001330000}"/>
    <cellStyle name="20% - Accent6 3 3 4 4 4" xfId="13068" xr:uid="{00000000-0005-0000-0000-000002330000}"/>
    <cellStyle name="20% - Accent6 3 3 4 5" xfId="13069" xr:uid="{00000000-0005-0000-0000-000003330000}"/>
    <cellStyle name="20% - Accent6 3 3 4 5 2" xfId="13070" xr:uid="{00000000-0005-0000-0000-000004330000}"/>
    <cellStyle name="20% - Accent6 3 3 4 5 2 2" xfId="13071" xr:uid="{00000000-0005-0000-0000-000005330000}"/>
    <cellStyle name="20% - Accent6 3 3 4 5 3" xfId="13072" xr:uid="{00000000-0005-0000-0000-000006330000}"/>
    <cellStyle name="20% - Accent6 3 3 4 6" xfId="13073" xr:uid="{00000000-0005-0000-0000-000007330000}"/>
    <cellStyle name="20% - Accent6 3 3 4 6 2" xfId="13074" xr:uid="{00000000-0005-0000-0000-000008330000}"/>
    <cellStyle name="20% - Accent6 3 3 4 7" xfId="13075" xr:uid="{00000000-0005-0000-0000-000009330000}"/>
    <cellStyle name="20% - Accent6 3 3 4 7 2" xfId="13076" xr:uid="{00000000-0005-0000-0000-00000A330000}"/>
    <cellStyle name="20% - Accent6 3 3 4 8" xfId="13077" xr:uid="{00000000-0005-0000-0000-00000B330000}"/>
    <cellStyle name="20% - Accent6 3 3 5" xfId="13078" xr:uid="{00000000-0005-0000-0000-00000C330000}"/>
    <cellStyle name="20% - Accent6 3 3 5 2" xfId="13079" xr:uid="{00000000-0005-0000-0000-00000D330000}"/>
    <cellStyle name="20% - Accent6 3 3 5 2 2" xfId="13080" xr:uid="{00000000-0005-0000-0000-00000E330000}"/>
    <cellStyle name="20% - Accent6 3 3 5 2 2 2" xfId="13081" xr:uid="{00000000-0005-0000-0000-00000F330000}"/>
    <cellStyle name="20% - Accent6 3 3 5 2 2 2 2" xfId="13082" xr:uid="{00000000-0005-0000-0000-000010330000}"/>
    <cellStyle name="20% - Accent6 3 3 5 2 2 2 2 2" xfId="13083" xr:uid="{00000000-0005-0000-0000-000011330000}"/>
    <cellStyle name="20% - Accent6 3 3 5 2 2 2 3" xfId="13084" xr:uid="{00000000-0005-0000-0000-000012330000}"/>
    <cellStyle name="20% - Accent6 3 3 5 2 2 3" xfId="13085" xr:uid="{00000000-0005-0000-0000-000013330000}"/>
    <cellStyle name="20% - Accent6 3 3 5 2 2 3 2" xfId="13086" xr:uid="{00000000-0005-0000-0000-000014330000}"/>
    <cellStyle name="20% - Accent6 3 3 5 2 2 4" xfId="13087" xr:uid="{00000000-0005-0000-0000-000015330000}"/>
    <cellStyle name="20% - Accent6 3 3 5 2 3" xfId="13088" xr:uid="{00000000-0005-0000-0000-000016330000}"/>
    <cellStyle name="20% - Accent6 3 3 5 2 3 2" xfId="13089" xr:uid="{00000000-0005-0000-0000-000017330000}"/>
    <cellStyle name="20% - Accent6 3 3 5 2 3 2 2" xfId="13090" xr:uid="{00000000-0005-0000-0000-000018330000}"/>
    <cellStyle name="20% - Accent6 3 3 5 2 3 3" xfId="13091" xr:uid="{00000000-0005-0000-0000-000019330000}"/>
    <cellStyle name="20% - Accent6 3 3 5 2 4" xfId="13092" xr:uid="{00000000-0005-0000-0000-00001A330000}"/>
    <cellStyle name="20% - Accent6 3 3 5 2 4 2" xfId="13093" xr:uid="{00000000-0005-0000-0000-00001B330000}"/>
    <cellStyle name="20% - Accent6 3 3 5 2 5" xfId="13094" xr:uid="{00000000-0005-0000-0000-00001C330000}"/>
    <cellStyle name="20% - Accent6 3 3 5 2 5 2" xfId="13095" xr:uid="{00000000-0005-0000-0000-00001D330000}"/>
    <cellStyle name="20% - Accent6 3 3 5 2 6" xfId="13096" xr:uid="{00000000-0005-0000-0000-00001E330000}"/>
    <cellStyle name="20% - Accent6 3 3 5 3" xfId="13097" xr:uid="{00000000-0005-0000-0000-00001F330000}"/>
    <cellStyle name="20% - Accent6 3 3 5 3 2" xfId="13098" xr:uid="{00000000-0005-0000-0000-000020330000}"/>
    <cellStyle name="20% - Accent6 3 3 5 3 2 2" xfId="13099" xr:uid="{00000000-0005-0000-0000-000021330000}"/>
    <cellStyle name="20% - Accent6 3 3 5 3 2 2 2" xfId="13100" xr:uid="{00000000-0005-0000-0000-000022330000}"/>
    <cellStyle name="20% - Accent6 3 3 5 3 2 2 2 2" xfId="13101" xr:uid="{00000000-0005-0000-0000-000023330000}"/>
    <cellStyle name="20% - Accent6 3 3 5 3 2 2 3" xfId="13102" xr:uid="{00000000-0005-0000-0000-000024330000}"/>
    <cellStyle name="20% - Accent6 3 3 5 3 2 3" xfId="13103" xr:uid="{00000000-0005-0000-0000-000025330000}"/>
    <cellStyle name="20% - Accent6 3 3 5 3 2 3 2" xfId="13104" xr:uid="{00000000-0005-0000-0000-000026330000}"/>
    <cellStyle name="20% - Accent6 3 3 5 3 2 4" xfId="13105" xr:uid="{00000000-0005-0000-0000-000027330000}"/>
    <cellStyle name="20% - Accent6 3 3 5 3 3" xfId="13106" xr:uid="{00000000-0005-0000-0000-000028330000}"/>
    <cellStyle name="20% - Accent6 3 3 5 3 3 2" xfId="13107" xr:uid="{00000000-0005-0000-0000-000029330000}"/>
    <cellStyle name="20% - Accent6 3 3 5 3 3 2 2" xfId="13108" xr:uid="{00000000-0005-0000-0000-00002A330000}"/>
    <cellStyle name="20% - Accent6 3 3 5 3 3 3" xfId="13109" xr:uid="{00000000-0005-0000-0000-00002B330000}"/>
    <cellStyle name="20% - Accent6 3 3 5 3 4" xfId="13110" xr:uid="{00000000-0005-0000-0000-00002C330000}"/>
    <cellStyle name="20% - Accent6 3 3 5 3 4 2" xfId="13111" xr:uid="{00000000-0005-0000-0000-00002D330000}"/>
    <cellStyle name="20% - Accent6 3 3 5 3 5" xfId="13112" xr:uid="{00000000-0005-0000-0000-00002E330000}"/>
    <cellStyle name="20% - Accent6 3 3 5 3 5 2" xfId="13113" xr:uid="{00000000-0005-0000-0000-00002F330000}"/>
    <cellStyle name="20% - Accent6 3 3 5 3 6" xfId="13114" xr:uid="{00000000-0005-0000-0000-000030330000}"/>
    <cellStyle name="20% - Accent6 3 3 5 4" xfId="13115" xr:uid="{00000000-0005-0000-0000-000031330000}"/>
    <cellStyle name="20% - Accent6 3 3 5 4 2" xfId="13116" xr:uid="{00000000-0005-0000-0000-000032330000}"/>
    <cellStyle name="20% - Accent6 3 3 5 4 2 2" xfId="13117" xr:uid="{00000000-0005-0000-0000-000033330000}"/>
    <cellStyle name="20% - Accent6 3 3 5 4 2 2 2" xfId="13118" xr:uid="{00000000-0005-0000-0000-000034330000}"/>
    <cellStyle name="20% - Accent6 3 3 5 4 2 3" xfId="13119" xr:uid="{00000000-0005-0000-0000-000035330000}"/>
    <cellStyle name="20% - Accent6 3 3 5 4 3" xfId="13120" xr:uid="{00000000-0005-0000-0000-000036330000}"/>
    <cellStyle name="20% - Accent6 3 3 5 4 3 2" xfId="13121" xr:uid="{00000000-0005-0000-0000-000037330000}"/>
    <cellStyle name="20% - Accent6 3 3 5 4 4" xfId="13122" xr:uid="{00000000-0005-0000-0000-000038330000}"/>
    <cellStyle name="20% - Accent6 3 3 5 5" xfId="13123" xr:uid="{00000000-0005-0000-0000-000039330000}"/>
    <cellStyle name="20% - Accent6 3 3 5 5 2" xfId="13124" xr:uid="{00000000-0005-0000-0000-00003A330000}"/>
    <cellStyle name="20% - Accent6 3 3 5 5 2 2" xfId="13125" xr:uid="{00000000-0005-0000-0000-00003B330000}"/>
    <cellStyle name="20% - Accent6 3 3 5 5 3" xfId="13126" xr:uid="{00000000-0005-0000-0000-00003C330000}"/>
    <cellStyle name="20% - Accent6 3 3 5 6" xfId="13127" xr:uid="{00000000-0005-0000-0000-00003D330000}"/>
    <cellStyle name="20% - Accent6 3 3 5 6 2" xfId="13128" xr:uid="{00000000-0005-0000-0000-00003E330000}"/>
    <cellStyle name="20% - Accent6 3 3 5 7" xfId="13129" xr:uid="{00000000-0005-0000-0000-00003F330000}"/>
    <cellStyle name="20% - Accent6 3 3 5 7 2" xfId="13130" xr:uid="{00000000-0005-0000-0000-000040330000}"/>
    <cellStyle name="20% - Accent6 3 3 5 8" xfId="13131" xr:uid="{00000000-0005-0000-0000-000041330000}"/>
    <cellStyle name="20% - Accent6 3 3 6" xfId="13132" xr:uid="{00000000-0005-0000-0000-000042330000}"/>
    <cellStyle name="20% - Accent6 3 3 6 2" xfId="13133" xr:uid="{00000000-0005-0000-0000-000043330000}"/>
    <cellStyle name="20% - Accent6 3 3 6 2 2" xfId="13134" xr:uid="{00000000-0005-0000-0000-000044330000}"/>
    <cellStyle name="20% - Accent6 3 3 6 2 2 2" xfId="13135" xr:uid="{00000000-0005-0000-0000-000045330000}"/>
    <cellStyle name="20% - Accent6 3 3 6 2 2 2 2" xfId="13136" xr:uid="{00000000-0005-0000-0000-000046330000}"/>
    <cellStyle name="20% - Accent6 3 3 6 2 2 3" xfId="13137" xr:uid="{00000000-0005-0000-0000-000047330000}"/>
    <cellStyle name="20% - Accent6 3 3 6 2 3" xfId="13138" xr:uid="{00000000-0005-0000-0000-000048330000}"/>
    <cellStyle name="20% - Accent6 3 3 6 2 3 2" xfId="13139" xr:uid="{00000000-0005-0000-0000-000049330000}"/>
    <cellStyle name="20% - Accent6 3 3 6 2 4" xfId="13140" xr:uid="{00000000-0005-0000-0000-00004A330000}"/>
    <cellStyle name="20% - Accent6 3 3 6 3" xfId="13141" xr:uid="{00000000-0005-0000-0000-00004B330000}"/>
    <cellStyle name="20% - Accent6 3 3 6 3 2" xfId="13142" xr:uid="{00000000-0005-0000-0000-00004C330000}"/>
    <cellStyle name="20% - Accent6 3 3 6 3 2 2" xfId="13143" xr:uid="{00000000-0005-0000-0000-00004D330000}"/>
    <cellStyle name="20% - Accent6 3 3 6 3 3" xfId="13144" xr:uid="{00000000-0005-0000-0000-00004E330000}"/>
    <cellStyle name="20% - Accent6 3 3 6 4" xfId="13145" xr:uid="{00000000-0005-0000-0000-00004F330000}"/>
    <cellStyle name="20% - Accent6 3 3 6 4 2" xfId="13146" xr:uid="{00000000-0005-0000-0000-000050330000}"/>
    <cellStyle name="20% - Accent6 3 3 6 5" xfId="13147" xr:uid="{00000000-0005-0000-0000-000051330000}"/>
    <cellStyle name="20% - Accent6 3 3 6 5 2" xfId="13148" xr:uid="{00000000-0005-0000-0000-000052330000}"/>
    <cellStyle name="20% - Accent6 3 3 6 6" xfId="13149" xr:uid="{00000000-0005-0000-0000-000053330000}"/>
    <cellStyle name="20% - Accent6 3 3 7" xfId="13150" xr:uid="{00000000-0005-0000-0000-000054330000}"/>
    <cellStyle name="20% - Accent6 3 3 7 2" xfId="13151" xr:uid="{00000000-0005-0000-0000-000055330000}"/>
    <cellStyle name="20% - Accent6 3 3 7 2 2" xfId="13152" xr:uid="{00000000-0005-0000-0000-000056330000}"/>
    <cellStyle name="20% - Accent6 3 3 7 2 2 2" xfId="13153" xr:uid="{00000000-0005-0000-0000-000057330000}"/>
    <cellStyle name="20% - Accent6 3 3 7 2 2 2 2" xfId="13154" xr:uid="{00000000-0005-0000-0000-000058330000}"/>
    <cellStyle name="20% - Accent6 3 3 7 2 2 3" xfId="13155" xr:uid="{00000000-0005-0000-0000-000059330000}"/>
    <cellStyle name="20% - Accent6 3 3 7 2 3" xfId="13156" xr:uid="{00000000-0005-0000-0000-00005A330000}"/>
    <cellStyle name="20% - Accent6 3 3 7 2 3 2" xfId="13157" xr:uid="{00000000-0005-0000-0000-00005B330000}"/>
    <cellStyle name="20% - Accent6 3 3 7 2 4" xfId="13158" xr:uid="{00000000-0005-0000-0000-00005C330000}"/>
    <cellStyle name="20% - Accent6 3 3 7 3" xfId="13159" xr:uid="{00000000-0005-0000-0000-00005D330000}"/>
    <cellStyle name="20% - Accent6 3 3 7 3 2" xfId="13160" xr:uid="{00000000-0005-0000-0000-00005E330000}"/>
    <cellStyle name="20% - Accent6 3 3 7 3 2 2" xfId="13161" xr:uid="{00000000-0005-0000-0000-00005F330000}"/>
    <cellStyle name="20% - Accent6 3 3 7 3 3" xfId="13162" xr:uid="{00000000-0005-0000-0000-000060330000}"/>
    <cellStyle name="20% - Accent6 3 3 7 4" xfId="13163" xr:uid="{00000000-0005-0000-0000-000061330000}"/>
    <cellStyle name="20% - Accent6 3 3 7 4 2" xfId="13164" xr:uid="{00000000-0005-0000-0000-000062330000}"/>
    <cellStyle name="20% - Accent6 3 3 7 5" xfId="13165" xr:uid="{00000000-0005-0000-0000-000063330000}"/>
    <cellStyle name="20% - Accent6 3 3 7 5 2" xfId="13166" xr:uid="{00000000-0005-0000-0000-000064330000}"/>
    <cellStyle name="20% - Accent6 3 3 7 6" xfId="13167" xr:uid="{00000000-0005-0000-0000-000065330000}"/>
    <cellStyle name="20% - Accent6 3 3 8" xfId="13168" xr:uid="{00000000-0005-0000-0000-000066330000}"/>
    <cellStyle name="20% - Accent6 3 3 8 2" xfId="13169" xr:uid="{00000000-0005-0000-0000-000067330000}"/>
    <cellStyle name="20% - Accent6 3 3 8 2 2" xfId="13170" xr:uid="{00000000-0005-0000-0000-000068330000}"/>
    <cellStyle name="20% - Accent6 3 3 8 2 2 2" xfId="13171" xr:uid="{00000000-0005-0000-0000-000069330000}"/>
    <cellStyle name="20% - Accent6 3 3 8 2 2 2 2" xfId="13172" xr:uid="{00000000-0005-0000-0000-00006A330000}"/>
    <cellStyle name="20% - Accent6 3 3 8 2 2 3" xfId="13173" xr:uid="{00000000-0005-0000-0000-00006B330000}"/>
    <cellStyle name="20% - Accent6 3 3 8 2 3" xfId="13174" xr:uid="{00000000-0005-0000-0000-00006C330000}"/>
    <cellStyle name="20% - Accent6 3 3 8 2 3 2" xfId="13175" xr:uid="{00000000-0005-0000-0000-00006D330000}"/>
    <cellStyle name="20% - Accent6 3 3 8 2 4" xfId="13176" xr:uid="{00000000-0005-0000-0000-00006E330000}"/>
    <cellStyle name="20% - Accent6 3 3 8 3" xfId="13177" xr:uid="{00000000-0005-0000-0000-00006F330000}"/>
    <cellStyle name="20% - Accent6 3 3 8 3 2" xfId="13178" xr:uid="{00000000-0005-0000-0000-000070330000}"/>
    <cellStyle name="20% - Accent6 3 3 8 3 2 2" xfId="13179" xr:uid="{00000000-0005-0000-0000-000071330000}"/>
    <cellStyle name="20% - Accent6 3 3 8 3 3" xfId="13180" xr:uid="{00000000-0005-0000-0000-000072330000}"/>
    <cellStyle name="20% - Accent6 3 3 8 4" xfId="13181" xr:uid="{00000000-0005-0000-0000-000073330000}"/>
    <cellStyle name="20% - Accent6 3 3 8 4 2" xfId="13182" xr:uid="{00000000-0005-0000-0000-000074330000}"/>
    <cellStyle name="20% - Accent6 3 3 8 5" xfId="13183" xr:uid="{00000000-0005-0000-0000-000075330000}"/>
    <cellStyle name="20% - Accent6 3 3 8 5 2" xfId="13184" xr:uid="{00000000-0005-0000-0000-000076330000}"/>
    <cellStyle name="20% - Accent6 3 3 8 6" xfId="13185" xr:uid="{00000000-0005-0000-0000-000077330000}"/>
    <cellStyle name="20% - Accent6 3 3 9" xfId="13186" xr:uid="{00000000-0005-0000-0000-000078330000}"/>
    <cellStyle name="20% - Accent6 3 3 9 2" xfId="13187" xr:uid="{00000000-0005-0000-0000-000079330000}"/>
    <cellStyle name="20% - Accent6 3 3 9 2 2" xfId="13188" xr:uid="{00000000-0005-0000-0000-00007A330000}"/>
    <cellStyle name="20% - Accent6 3 3 9 2 2 2" xfId="13189" xr:uid="{00000000-0005-0000-0000-00007B330000}"/>
    <cellStyle name="20% - Accent6 3 3 9 2 2 2 2" xfId="13190" xr:uid="{00000000-0005-0000-0000-00007C330000}"/>
    <cellStyle name="20% - Accent6 3 3 9 2 2 3" xfId="13191" xr:uid="{00000000-0005-0000-0000-00007D330000}"/>
    <cellStyle name="20% - Accent6 3 3 9 2 3" xfId="13192" xr:uid="{00000000-0005-0000-0000-00007E330000}"/>
    <cellStyle name="20% - Accent6 3 3 9 2 3 2" xfId="13193" xr:uid="{00000000-0005-0000-0000-00007F330000}"/>
    <cellStyle name="20% - Accent6 3 3 9 2 4" xfId="13194" xr:uid="{00000000-0005-0000-0000-000080330000}"/>
    <cellStyle name="20% - Accent6 3 3 9 3" xfId="13195" xr:uid="{00000000-0005-0000-0000-000081330000}"/>
    <cellStyle name="20% - Accent6 3 3 9 3 2" xfId="13196" xr:uid="{00000000-0005-0000-0000-000082330000}"/>
    <cellStyle name="20% - Accent6 3 3 9 3 2 2" xfId="13197" xr:uid="{00000000-0005-0000-0000-000083330000}"/>
    <cellStyle name="20% - Accent6 3 3 9 3 3" xfId="13198" xr:uid="{00000000-0005-0000-0000-000084330000}"/>
    <cellStyle name="20% - Accent6 3 3 9 4" xfId="13199" xr:uid="{00000000-0005-0000-0000-000085330000}"/>
    <cellStyle name="20% - Accent6 3 3 9 4 2" xfId="13200" xr:uid="{00000000-0005-0000-0000-000086330000}"/>
    <cellStyle name="20% - Accent6 3 3 9 5" xfId="13201" xr:uid="{00000000-0005-0000-0000-000087330000}"/>
    <cellStyle name="20% - Accent6 3 3 9 5 2" xfId="13202" xr:uid="{00000000-0005-0000-0000-000088330000}"/>
    <cellStyle name="20% - Accent6 3 3 9 6" xfId="13203" xr:uid="{00000000-0005-0000-0000-000089330000}"/>
    <cellStyle name="20% - Accent6 3 4" xfId="13204" xr:uid="{00000000-0005-0000-0000-00008A330000}"/>
    <cellStyle name="20% - Accent6 3 4 10" xfId="13205" xr:uid="{00000000-0005-0000-0000-00008B330000}"/>
    <cellStyle name="20% - Accent6 3 4 10 2" xfId="13206" xr:uid="{00000000-0005-0000-0000-00008C330000}"/>
    <cellStyle name="20% - Accent6 3 4 11" xfId="13207" xr:uid="{00000000-0005-0000-0000-00008D330000}"/>
    <cellStyle name="20% - Accent6 3 4 2" xfId="13208" xr:uid="{00000000-0005-0000-0000-00008E330000}"/>
    <cellStyle name="20% - Accent6 3 4 2 2" xfId="13209" xr:uid="{00000000-0005-0000-0000-00008F330000}"/>
    <cellStyle name="20% - Accent6 3 4 2 2 2" xfId="13210" xr:uid="{00000000-0005-0000-0000-000090330000}"/>
    <cellStyle name="20% - Accent6 3 4 2 2 2 2" xfId="13211" xr:uid="{00000000-0005-0000-0000-000091330000}"/>
    <cellStyle name="20% - Accent6 3 4 2 2 2 2 2" xfId="13212" xr:uid="{00000000-0005-0000-0000-000092330000}"/>
    <cellStyle name="20% - Accent6 3 4 2 2 2 2 2 2" xfId="13213" xr:uid="{00000000-0005-0000-0000-000093330000}"/>
    <cellStyle name="20% - Accent6 3 4 2 2 2 2 3" xfId="13214" xr:uid="{00000000-0005-0000-0000-000094330000}"/>
    <cellStyle name="20% - Accent6 3 4 2 2 2 3" xfId="13215" xr:uid="{00000000-0005-0000-0000-000095330000}"/>
    <cellStyle name="20% - Accent6 3 4 2 2 2 3 2" xfId="13216" xr:uid="{00000000-0005-0000-0000-000096330000}"/>
    <cellStyle name="20% - Accent6 3 4 2 2 2 4" xfId="13217" xr:uid="{00000000-0005-0000-0000-000097330000}"/>
    <cellStyle name="20% - Accent6 3 4 2 2 3" xfId="13218" xr:uid="{00000000-0005-0000-0000-000098330000}"/>
    <cellStyle name="20% - Accent6 3 4 2 2 3 2" xfId="13219" xr:uid="{00000000-0005-0000-0000-000099330000}"/>
    <cellStyle name="20% - Accent6 3 4 2 2 3 2 2" xfId="13220" xr:uid="{00000000-0005-0000-0000-00009A330000}"/>
    <cellStyle name="20% - Accent6 3 4 2 2 3 3" xfId="13221" xr:uid="{00000000-0005-0000-0000-00009B330000}"/>
    <cellStyle name="20% - Accent6 3 4 2 2 4" xfId="13222" xr:uid="{00000000-0005-0000-0000-00009C330000}"/>
    <cellStyle name="20% - Accent6 3 4 2 2 4 2" xfId="13223" xr:uid="{00000000-0005-0000-0000-00009D330000}"/>
    <cellStyle name="20% - Accent6 3 4 2 2 5" xfId="13224" xr:uid="{00000000-0005-0000-0000-00009E330000}"/>
    <cellStyle name="20% - Accent6 3 4 2 2 5 2" xfId="13225" xr:uid="{00000000-0005-0000-0000-00009F330000}"/>
    <cellStyle name="20% - Accent6 3 4 2 2 6" xfId="13226" xr:uid="{00000000-0005-0000-0000-0000A0330000}"/>
    <cellStyle name="20% - Accent6 3 4 2 3" xfId="13227" xr:uid="{00000000-0005-0000-0000-0000A1330000}"/>
    <cellStyle name="20% - Accent6 3 4 2 3 2" xfId="13228" xr:uid="{00000000-0005-0000-0000-0000A2330000}"/>
    <cellStyle name="20% - Accent6 3 4 2 3 2 2" xfId="13229" xr:uid="{00000000-0005-0000-0000-0000A3330000}"/>
    <cellStyle name="20% - Accent6 3 4 2 3 2 2 2" xfId="13230" xr:uid="{00000000-0005-0000-0000-0000A4330000}"/>
    <cellStyle name="20% - Accent6 3 4 2 3 2 2 2 2" xfId="13231" xr:uid="{00000000-0005-0000-0000-0000A5330000}"/>
    <cellStyle name="20% - Accent6 3 4 2 3 2 2 3" xfId="13232" xr:uid="{00000000-0005-0000-0000-0000A6330000}"/>
    <cellStyle name="20% - Accent6 3 4 2 3 2 3" xfId="13233" xr:uid="{00000000-0005-0000-0000-0000A7330000}"/>
    <cellStyle name="20% - Accent6 3 4 2 3 2 3 2" xfId="13234" xr:uid="{00000000-0005-0000-0000-0000A8330000}"/>
    <cellStyle name="20% - Accent6 3 4 2 3 2 4" xfId="13235" xr:uid="{00000000-0005-0000-0000-0000A9330000}"/>
    <cellStyle name="20% - Accent6 3 4 2 3 3" xfId="13236" xr:uid="{00000000-0005-0000-0000-0000AA330000}"/>
    <cellStyle name="20% - Accent6 3 4 2 3 3 2" xfId="13237" xr:uid="{00000000-0005-0000-0000-0000AB330000}"/>
    <cellStyle name="20% - Accent6 3 4 2 3 3 2 2" xfId="13238" xr:uid="{00000000-0005-0000-0000-0000AC330000}"/>
    <cellStyle name="20% - Accent6 3 4 2 3 3 3" xfId="13239" xr:uid="{00000000-0005-0000-0000-0000AD330000}"/>
    <cellStyle name="20% - Accent6 3 4 2 3 4" xfId="13240" xr:uid="{00000000-0005-0000-0000-0000AE330000}"/>
    <cellStyle name="20% - Accent6 3 4 2 3 4 2" xfId="13241" xr:uid="{00000000-0005-0000-0000-0000AF330000}"/>
    <cellStyle name="20% - Accent6 3 4 2 3 5" xfId="13242" xr:uid="{00000000-0005-0000-0000-0000B0330000}"/>
    <cellStyle name="20% - Accent6 3 4 2 3 5 2" xfId="13243" xr:uid="{00000000-0005-0000-0000-0000B1330000}"/>
    <cellStyle name="20% - Accent6 3 4 2 3 6" xfId="13244" xr:uid="{00000000-0005-0000-0000-0000B2330000}"/>
    <cellStyle name="20% - Accent6 3 4 2 4" xfId="13245" xr:uid="{00000000-0005-0000-0000-0000B3330000}"/>
    <cellStyle name="20% - Accent6 3 4 2 4 2" xfId="13246" xr:uid="{00000000-0005-0000-0000-0000B4330000}"/>
    <cellStyle name="20% - Accent6 3 4 2 4 2 2" xfId="13247" xr:uid="{00000000-0005-0000-0000-0000B5330000}"/>
    <cellStyle name="20% - Accent6 3 4 2 4 2 2 2" xfId="13248" xr:uid="{00000000-0005-0000-0000-0000B6330000}"/>
    <cellStyle name="20% - Accent6 3 4 2 4 2 3" xfId="13249" xr:uid="{00000000-0005-0000-0000-0000B7330000}"/>
    <cellStyle name="20% - Accent6 3 4 2 4 3" xfId="13250" xr:uid="{00000000-0005-0000-0000-0000B8330000}"/>
    <cellStyle name="20% - Accent6 3 4 2 4 3 2" xfId="13251" xr:uid="{00000000-0005-0000-0000-0000B9330000}"/>
    <cellStyle name="20% - Accent6 3 4 2 4 4" xfId="13252" xr:uid="{00000000-0005-0000-0000-0000BA330000}"/>
    <cellStyle name="20% - Accent6 3 4 2 5" xfId="13253" xr:uid="{00000000-0005-0000-0000-0000BB330000}"/>
    <cellStyle name="20% - Accent6 3 4 2 5 2" xfId="13254" xr:uid="{00000000-0005-0000-0000-0000BC330000}"/>
    <cellStyle name="20% - Accent6 3 4 2 5 2 2" xfId="13255" xr:uid="{00000000-0005-0000-0000-0000BD330000}"/>
    <cellStyle name="20% - Accent6 3 4 2 5 3" xfId="13256" xr:uid="{00000000-0005-0000-0000-0000BE330000}"/>
    <cellStyle name="20% - Accent6 3 4 2 6" xfId="13257" xr:uid="{00000000-0005-0000-0000-0000BF330000}"/>
    <cellStyle name="20% - Accent6 3 4 2 6 2" xfId="13258" xr:uid="{00000000-0005-0000-0000-0000C0330000}"/>
    <cellStyle name="20% - Accent6 3 4 2 7" xfId="13259" xr:uid="{00000000-0005-0000-0000-0000C1330000}"/>
    <cellStyle name="20% - Accent6 3 4 2 7 2" xfId="13260" xr:uid="{00000000-0005-0000-0000-0000C2330000}"/>
    <cellStyle name="20% - Accent6 3 4 2 8" xfId="13261" xr:uid="{00000000-0005-0000-0000-0000C3330000}"/>
    <cellStyle name="20% - Accent6 3 4 3" xfId="13262" xr:uid="{00000000-0005-0000-0000-0000C4330000}"/>
    <cellStyle name="20% - Accent6 3 4 3 2" xfId="13263" xr:uid="{00000000-0005-0000-0000-0000C5330000}"/>
    <cellStyle name="20% - Accent6 3 4 3 2 2" xfId="13264" xr:uid="{00000000-0005-0000-0000-0000C6330000}"/>
    <cellStyle name="20% - Accent6 3 4 3 2 2 2" xfId="13265" xr:uid="{00000000-0005-0000-0000-0000C7330000}"/>
    <cellStyle name="20% - Accent6 3 4 3 2 2 2 2" xfId="13266" xr:uid="{00000000-0005-0000-0000-0000C8330000}"/>
    <cellStyle name="20% - Accent6 3 4 3 2 2 2 2 2" xfId="13267" xr:uid="{00000000-0005-0000-0000-0000C9330000}"/>
    <cellStyle name="20% - Accent6 3 4 3 2 2 2 3" xfId="13268" xr:uid="{00000000-0005-0000-0000-0000CA330000}"/>
    <cellStyle name="20% - Accent6 3 4 3 2 2 3" xfId="13269" xr:uid="{00000000-0005-0000-0000-0000CB330000}"/>
    <cellStyle name="20% - Accent6 3 4 3 2 2 3 2" xfId="13270" xr:uid="{00000000-0005-0000-0000-0000CC330000}"/>
    <cellStyle name="20% - Accent6 3 4 3 2 2 4" xfId="13271" xr:uid="{00000000-0005-0000-0000-0000CD330000}"/>
    <cellStyle name="20% - Accent6 3 4 3 2 3" xfId="13272" xr:uid="{00000000-0005-0000-0000-0000CE330000}"/>
    <cellStyle name="20% - Accent6 3 4 3 2 3 2" xfId="13273" xr:uid="{00000000-0005-0000-0000-0000CF330000}"/>
    <cellStyle name="20% - Accent6 3 4 3 2 3 2 2" xfId="13274" xr:uid="{00000000-0005-0000-0000-0000D0330000}"/>
    <cellStyle name="20% - Accent6 3 4 3 2 3 3" xfId="13275" xr:uid="{00000000-0005-0000-0000-0000D1330000}"/>
    <cellStyle name="20% - Accent6 3 4 3 2 4" xfId="13276" xr:uid="{00000000-0005-0000-0000-0000D2330000}"/>
    <cellStyle name="20% - Accent6 3 4 3 2 4 2" xfId="13277" xr:uid="{00000000-0005-0000-0000-0000D3330000}"/>
    <cellStyle name="20% - Accent6 3 4 3 2 5" xfId="13278" xr:uid="{00000000-0005-0000-0000-0000D4330000}"/>
    <cellStyle name="20% - Accent6 3 4 3 2 5 2" xfId="13279" xr:uid="{00000000-0005-0000-0000-0000D5330000}"/>
    <cellStyle name="20% - Accent6 3 4 3 2 6" xfId="13280" xr:uid="{00000000-0005-0000-0000-0000D6330000}"/>
    <cellStyle name="20% - Accent6 3 4 3 3" xfId="13281" xr:uid="{00000000-0005-0000-0000-0000D7330000}"/>
    <cellStyle name="20% - Accent6 3 4 3 3 2" xfId="13282" xr:uid="{00000000-0005-0000-0000-0000D8330000}"/>
    <cellStyle name="20% - Accent6 3 4 3 3 2 2" xfId="13283" xr:uid="{00000000-0005-0000-0000-0000D9330000}"/>
    <cellStyle name="20% - Accent6 3 4 3 3 2 2 2" xfId="13284" xr:uid="{00000000-0005-0000-0000-0000DA330000}"/>
    <cellStyle name="20% - Accent6 3 4 3 3 2 2 2 2" xfId="13285" xr:uid="{00000000-0005-0000-0000-0000DB330000}"/>
    <cellStyle name="20% - Accent6 3 4 3 3 2 2 3" xfId="13286" xr:uid="{00000000-0005-0000-0000-0000DC330000}"/>
    <cellStyle name="20% - Accent6 3 4 3 3 2 3" xfId="13287" xr:uid="{00000000-0005-0000-0000-0000DD330000}"/>
    <cellStyle name="20% - Accent6 3 4 3 3 2 3 2" xfId="13288" xr:uid="{00000000-0005-0000-0000-0000DE330000}"/>
    <cellStyle name="20% - Accent6 3 4 3 3 2 4" xfId="13289" xr:uid="{00000000-0005-0000-0000-0000DF330000}"/>
    <cellStyle name="20% - Accent6 3 4 3 3 3" xfId="13290" xr:uid="{00000000-0005-0000-0000-0000E0330000}"/>
    <cellStyle name="20% - Accent6 3 4 3 3 3 2" xfId="13291" xr:uid="{00000000-0005-0000-0000-0000E1330000}"/>
    <cellStyle name="20% - Accent6 3 4 3 3 3 2 2" xfId="13292" xr:uid="{00000000-0005-0000-0000-0000E2330000}"/>
    <cellStyle name="20% - Accent6 3 4 3 3 3 3" xfId="13293" xr:uid="{00000000-0005-0000-0000-0000E3330000}"/>
    <cellStyle name="20% - Accent6 3 4 3 3 4" xfId="13294" xr:uid="{00000000-0005-0000-0000-0000E4330000}"/>
    <cellStyle name="20% - Accent6 3 4 3 3 4 2" xfId="13295" xr:uid="{00000000-0005-0000-0000-0000E5330000}"/>
    <cellStyle name="20% - Accent6 3 4 3 3 5" xfId="13296" xr:uid="{00000000-0005-0000-0000-0000E6330000}"/>
    <cellStyle name="20% - Accent6 3 4 3 3 5 2" xfId="13297" xr:uid="{00000000-0005-0000-0000-0000E7330000}"/>
    <cellStyle name="20% - Accent6 3 4 3 3 6" xfId="13298" xr:uid="{00000000-0005-0000-0000-0000E8330000}"/>
    <cellStyle name="20% - Accent6 3 4 3 4" xfId="13299" xr:uid="{00000000-0005-0000-0000-0000E9330000}"/>
    <cellStyle name="20% - Accent6 3 4 3 4 2" xfId="13300" xr:uid="{00000000-0005-0000-0000-0000EA330000}"/>
    <cellStyle name="20% - Accent6 3 4 3 4 2 2" xfId="13301" xr:uid="{00000000-0005-0000-0000-0000EB330000}"/>
    <cellStyle name="20% - Accent6 3 4 3 4 2 2 2" xfId="13302" xr:uid="{00000000-0005-0000-0000-0000EC330000}"/>
    <cellStyle name="20% - Accent6 3 4 3 4 2 3" xfId="13303" xr:uid="{00000000-0005-0000-0000-0000ED330000}"/>
    <cellStyle name="20% - Accent6 3 4 3 4 3" xfId="13304" xr:uid="{00000000-0005-0000-0000-0000EE330000}"/>
    <cellStyle name="20% - Accent6 3 4 3 4 3 2" xfId="13305" xr:uid="{00000000-0005-0000-0000-0000EF330000}"/>
    <cellStyle name="20% - Accent6 3 4 3 4 4" xfId="13306" xr:uid="{00000000-0005-0000-0000-0000F0330000}"/>
    <cellStyle name="20% - Accent6 3 4 3 5" xfId="13307" xr:uid="{00000000-0005-0000-0000-0000F1330000}"/>
    <cellStyle name="20% - Accent6 3 4 3 5 2" xfId="13308" xr:uid="{00000000-0005-0000-0000-0000F2330000}"/>
    <cellStyle name="20% - Accent6 3 4 3 5 2 2" xfId="13309" xr:uid="{00000000-0005-0000-0000-0000F3330000}"/>
    <cellStyle name="20% - Accent6 3 4 3 5 3" xfId="13310" xr:uid="{00000000-0005-0000-0000-0000F4330000}"/>
    <cellStyle name="20% - Accent6 3 4 3 6" xfId="13311" xr:uid="{00000000-0005-0000-0000-0000F5330000}"/>
    <cellStyle name="20% - Accent6 3 4 3 6 2" xfId="13312" xr:uid="{00000000-0005-0000-0000-0000F6330000}"/>
    <cellStyle name="20% - Accent6 3 4 3 7" xfId="13313" xr:uid="{00000000-0005-0000-0000-0000F7330000}"/>
    <cellStyle name="20% - Accent6 3 4 3 7 2" xfId="13314" xr:uid="{00000000-0005-0000-0000-0000F8330000}"/>
    <cellStyle name="20% - Accent6 3 4 3 8" xfId="13315" xr:uid="{00000000-0005-0000-0000-0000F9330000}"/>
    <cellStyle name="20% - Accent6 3 4 4" xfId="13316" xr:uid="{00000000-0005-0000-0000-0000FA330000}"/>
    <cellStyle name="20% - Accent6 3 4 4 2" xfId="13317" xr:uid="{00000000-0005-0000-0000-0000FB330000}"/>
    <cellStyle name="20% - Accent6 3 4 4 2 2" xfId="13318" xr:uid="{00000000-0005-0000-0000-0000FC330000}"/>
    <cellStyle name="20% - Accent6 3 4 4 2 2 2" xfId="13319" xr:uid="{00000000-0005-0000-0000-0000FD330000}"/>
    <cellStyle name="20% - Accent6 3 4 4 2 2 2 2" xfId="13320" xr:uid="{00000000-0005-0000-0000-0000FE330000}"/>
    <cellStyle name="20% - Accent6 3 4 4 2 2 3" xfId="13321" xr:uid="{00000000-0005-0000-0000-0000FF330000}"/>
    <cellStyle name="20% - Accent6 3 4 4 2 3" xfId="13322" xr:uid="{00000000-0005-0000-0000-000000340000}"/>
    <cellStyle name="20% - Accent6 3 4 4 2 3 2" xfId="13323" xr:uid="{00000000-0005-0000-0000-000001340000}"/>
    <cellStyle name="20% - Accent6 3 4 4 2 4" xfId="13324" xr:uid="{00000000-0005-0000-0000-000002340000}"/>
    <cellStyle name="20% - Accent6 3 4 4 3" xfId="13325" xr:uid="{00000000-0005-0000-0000-000003340000}"/>
    <cellStyle name="20% - Accent6 3 4 4 3 2" xfId="13326" xr:uid="{00000000-0005-0000-0000-000004340000}"/>
    <cellStyle name="20% - Accent6 3 4 4 3 2 2" xfId="13327" xr:uid="{00000000-0005-0000-0000-000005340000}"/>
    <cellStyle name="20% - Accent6 3 4 4 3 3" xfId="13328" xr:uid="{00000000-0005-0000-0000-000006340000}"/>
    <cellStyle name="20% - Accent6 3 4 4 4" xfId="13329" xr:uid="{00000000-0005-0000-0000-000007340000}"/>
    <cellStyle name="20% - Accent6 3 4 4 4 2" xfId="13330" xr:uid="{00000000-0005-0000-0000-000008340000}"/>
    <cellStyle name="20% - Accent6 3 4 4 5" xfId="13331" xr:uid="{00000000-0005-0000-0000-000009340000}"/>
    <cellStyle name="20% - Accent6 3 4 4 5 2" xfId="13332" xr:uid="{00000000-0005-0000-0000-00000A340000}"/>
    <cellStyle name="20% - Accent6 3 4 4 6" xfId="13333" xr:uid="{00000000-0005-0000-0000-00000B340000}"/>
    <cellStyle name="20% - Accent6 3 4 5" xfId="13334" xr:uid="{00000000-0005-0000-0000-00000C340000}"/>
    <cellStyle name="20% - Accent6 3 4 5 2" xfId="13335" xr:uid="{00000000-0005-0000-0000-00000D340000}"/>
    <cellStyle name="20% - Accent6 3 4 5 2 2" xfId="13336" xr:uid="{00000000-0005-0000-0000-00000E340000}"/>
    <cellStyle name="20% - Accent6 3 4 5 2 2 2" xfId="13337" xr:uid="{00000000-0005-0000-0000-00000F340000}"/>
    <cellStyle name="20% - Accent6 3 4 5 2 2 2 2" xfId="13338" xr:uid="{00000000-0005-0000-0000-000010340000}"/>
    <cellStyle name="20% - Accent6 3 4 5 2 2 3" xfId="13339" xr:uid="{00000000-0005-0000-0000-000011340000}"/>
    <cellStyle name="20% - Accent6 3 4 5 2 3" xfId="13340" xr:uid="{00000000-0005-0000-0000-000012340000}"/>
    <cellStyle name="20% - Accent6 3 4 5 2 3 2" xfId="13341" xr:uid="{00000000-0005-0000-0000-000013340000}"/>
    <cellStyle name="20% - Accent6 3 4 5 2 4" xfId="13342" xr:uid="{00000000-0005-0000-0000-000014340000}"/>
    <cellStyle name="20% - Accent6 3 4 5 3" xfId="13343" xr:uid="{00000000-0005-0000-0000-000015340000}"/>
    <cellStyle name="20% - Accent6 3 4 5 3 2" xfId="13344" xr:uid="{00000000-0005-0000-0000-000016340000}"/>
    <cellStyle name="20% - Accent6 3 4 5 3 2 2" xfId="13345" xr:uid="{00000000-0005-0000-0000-000017340000}"/>
    <cellStyle name="20% - Accent6 3 4 5 3 3" xfId="13346" xr:uid="{00000000-0005-0000-0000-000018340000}"/>
    <cellStyle name="20% - Accent6 3 4 5 4" xfId="13347" xr:uid="{00000000-0005-0000-0000-000019340000}"/>
    <cellStyle name="20% - Accent6 3 4 5 4 2" xfId="13348" xr:uid="{00000000-0005-0000-0000-00001A340000}"/>
    <cellStyle name="20% - Accent6 3 4 5 5" xfId="13349" xr:uid="{00000000-0005-0000-0000-00001B340000}"/>
    <cellStyle name="20% - Accent6 3 4 5 5 2" xfId="13350" xr:uid="{00000000-0005-0000-0000-00001C340000}"/>
    <cellStyle name="20% - Accent6 3 4 5 6" xfId="13351" xr:uid="{00000000-0005-0000-0000-00001D340000}"/>
    <cellStyle name="20% - Accent6 3 4 6" xfId="13352" xr:uid="{00000000-0005-0000-0000-00001E340000}"/>
    <cellStyle name="20% - Accent6 3 4 6 2" xfId="13353" xr:uid="{00000000-0005-0000-0000-00001F340000}"/>
    <cellStyle name="20% - Accent6 3 4 6 2 2" xfId="13354" xr:uid="{00000000-0005-0000-0000-000020340000}"/>
    <cellStyle name="20% - Accent6 3 4 6 2 2 2" xfId="13355" xr:uid="{00000000-0005-0000-0000-000021340000}"/>
    <cellStyle name="20% - Accent6 3 4 6 2 2 2 2" xfId="13356" xr:uid="{00000000-0005-0000-0000-000022340000}"/>
    <cellStyle name="20% - Accent6 3 4 6 2 2 3" xfId="13357" xr:uid="{00000000-0005-0000-0000-000023340000}"/>
    <cellStyle name="20% - Accent6 3 4 6 2 3" xfId="13358" xr:uid="{00000000-0005-0000-0000-000024340000}"/>
    <cellStyle name="20% - Accent6 3 4 6 2 3 2" xfId="13359" xr:uid="{00000000-0005-0000-0000-000025340000}"/>
    <cellStyle name="20% - Accent6 3 4 6 2 4" xfId="13360" xr:uid="{00000000-0005-0000-0000-000026340000}"/>
    <cellStyle name="20% - Accent6 3 4 6 3" xfId="13361" xr:uid="{00000000-0005-0000-0000-000027340000}"/>
    <cellStyle name="20% - Accent6 3 4 6 3 2" xfId="13362" xr:uid="{00000000-0005-0000-0000-000028340000}"/>
    <cellStyle name="20% - Accent6 3 4 6 3 2 2" xfId="13363" xr:uid="{00000000-0005-0000-0000-000029340000}"/>
    <cellStyle name="20% - Accent6 3 4 6 3 3" xfId="13364" xr:uid="{00000000-0005-0000-0000-00002A340000}"/>
    <cellStyle name="20% - Accent6 3 4 6 4" xfId="13365" xr:uid="{00000000-0005-0000-0000-00002B340000}"/>
    <cellStyle name="20% - Accent6 3 4 6 4 2" xfId="13366" xr:uid="{00000000-0005-0000-0000-00002C340000}"/>
    <cellStyle name="20% - Accent6 3 4 6 5" xfId="13367" xr:uid="{00000000-0005-0000-0000-00002D340000}"/>
    <cellStyle name="20% - Accent6 3 4 6 5 2" xfId="13368" xr:uid="{00000000-0005-0000-0000-00002E340000}"/>
    <cellStyle name="20% - Accent6 3 4 6 6" xfId="13369" xr:uid="{00000000-0005-0000-0000-00002F340000}"/>
    <cellStyle name="20% - Accent6 3 4 7" xfId="13370" xr:uid="{00000000-0005-0000-0000-000030340000}"/>
    <cellStyle name="20% - Accent6 3 4 7 2" xfId="13371" xr:uid="{00000000-0005-0000-0000-000031340000}"/>
    <cellStyle name="20% - Accent6 3 4 7 2 2" xfId="13372" xr:uid="{00000000-0005-0000-0000-000032340000}"/>
    <cellStyle name="20% - Accent6 3 4 7 2 2 2" xfId="13373" xr:uid="{00000000-0005-0000-0000-000033340000}"/>
    <cellStyle name="20% - Accent6 3 4 7 2 3" xfId="13374" xr:uid="{00000000-0005-0000-0000-000034340000}"/>
    <cellStyle name="20% - Accent6 3 4 7 3" xfId="13375" xr:uid="{00000000-0005-0000-0000-000035340000}"/>
    <cellStyle name="20% - Accent6 3 4 7 3 2" xfId="13376" xr:uid="{00000000-0005-0000-0000-000036340000}"/>
    <cellStyle name="20% - Accent6 3 4 7 4" xfId="13377" xr:uid="{00000000-0005-0000-0000-000037340000}"/>
    <cellStyle name="20% - Accent6 3 4 8" xfId="13378" xr:uid="{00000000-0005-0000-0000-000038340000}"/>
    <cellStyle name="20% - Accent6 3 4 8 2" xfId="13379" xr:uid="{00000000-0005-0000-0000-000039340000}"/>
    <cellStyle name="20% - Accent6 3 4 8 2 2" xfId="13380" xr:uid="{00000000-0005-0000-0000-00003A340000}"/>
    <cellStyle name="20% - Accent6 3 4 8 3" xfId="13381" xr:uid="{00000000-0005-0000-0000-00003B340000}"/>
    <cellStyle name="20% - Accent6 3 4 9" xfId="13382" xr:uid="{00000000-0005-0000-0000-00003C340000}"/>
    <cellStyle name="20% - Accent6 3 4 9 2" xfId="13383" xr:uid="{00000000-0005-0000-0000-00003D340000}"/>
    <cellStyle name="20% - Accent6 3 5" xfId="13384" xr:uid="{00000000-0005-0000-0000-00003E340000}"/>
    <cellStyle name="20% - Accent6 3 5 2" xfId="13385" xr:uid="{00000000-0005-0000-0000-00003F340000}"/>
    <cellStyle name="20% - Accent6 3 5 2 2" xfId="13386" xr:uid="{00000000-0005-0000-0000-000040340000}"/>
    <cellStyle name="20% - Accent6 3 5 2 2 2" xfId="13387" xr:uid="{00000000-0005-0000-0000-000041340000}"/>
    <cellStyle name="20% - Accent6 3 5 2 2 2 2" xfId="13388" xr:uid="{00000000-0005-0000-0000-000042340000}"/>
    <cellStyle name="20% - Accent6 3 5 2 2 2 2 2" xfId="13389" xr:uid="{00000000-0005-0000-0000-000043340000}"/>
    <cellStyle name="20% - Accent6 3 5 2 2 2 3" xfId="13390" xr:uid="{00000000-0005-0000-0000-000044340000}"/>
    <cellStyle name="20% - Accent6 3 5 2 2 3" xfId="13391" xr:uid="{00000000-0005-0000-0000-000045340000}"/>
    <cellStyle name="20% - Accent6 3 5 2 2 3 2" xfId="13392" xr:uid="{00000000-0005-0000-0000-000046340000}"/>
    <cellStyle name="20% - Accent6 3 5 2 2 4" xfId="13393" xr:uid="{00000000-0005-0000-0000-000047340000}"/>
    <cellStyle name="20% - Accent6 3 5 2 3" xfId="13394" xr:uid="{00000000-0005-0000-0000-000048340000}"/>
    <cellStyle name="20% - Accent6 3 5 2 3 2" xfId="13395" xr:uid="{00000000-0005-0000-0000-000049340000}"/>
    <cellStyle name="20% - Accent6 3 5 2 3 2 2" xfId="13396" xr:uid="{00000000-0005-0000-0000-00004A340000}"/>
    <cellStyle name="20% - Accent6 3 5 2 3 3" xfId="13397" xr:uid="{00000000-0005-0000-0000-00004B340000}"/>
    <cellStyle name="20% - Accent6 3 5 2 4" xfId="13398" xr:uid="{00000000-0005-0000-0000-00004C340000}"/>
    <cellStyle name="20% - Accent6 3 5 2 4 2" xfId="13399" xr:uid="{00000000-0005-0000-0000-00004D340000}"/>
    <cellStyle name="20% - Accent6 3 5 2 5" xfId="13400" xr:uid="{00000000-0005-0000-0000-00004E340000}"/>
    <cellStyle name="20% - Accent6 3 5 2 5 2" xfId="13401" xr:uid="{00000000-0005-0000-0000-00004F340000}"/>
    <cellStyle name="20% - Accent6 3 5 2 6" xfId="13402" xr:uid="{00000000-0005-0000-0000-000050340000}"/>
    <cellStyle name="20% - Accent6 3 5 3" xfId="13403" xr:uid="{00000000-0005-0000-0000-000051340000}"/>
    <cellStyle name="20% - Accent6 3 5 3 2" xfId="13404" xr:uid="{00000000-0005-0000-0000-000052340000}"/>
    <cellStyle name="20% - Accent6 3 5 3 2 2" xfId="13405" xr:uid="{00000000-0005-0000-0000-000053340000}"/>
    <cellStyle name="20% - Accent6 3 5 3 2 2 2" xfId="13406" xr:uid="{00000000-0005-0000-0000-000054340000}"/>
    <cellStyle name="20% - Accent6 3 5 3 2 2 2 2" xfId="13407" xr:uid="{00000000-0005-0000-0000-000055340000}"/>
    <cellStyle name="20% - Accent6 3 5 3 2 2 3" xfId="13408" xr:uid="{00000000-0005-0000-0000-000056340000}"/>
    <cellStyle name="20% - Accent6 3 5 3 2 3" xfId="13409" xr:uid="{00000000-0005-0000-0000-000057340000}"/>
    <cellStyle name="20% - Accent6 3 5 3 2 3 2" xfId="13410" xr:uid="{00000000-0005-0000-0000-000058340000}"/>
    <cellStyle name="20% - Accent6 3 5 3 2 4" xfId="13411" xr:uid="{00000000-0005-0000-0000-000059340000}"/>
    <cellStyle name="20% - Accent6 3 5 3 3" xfId="13412" xr:uid="{00000000-0005-0000-0000-00005A340000}"/>
    <cellStyle name="20% - Accent6 3 5 3 3 2" xfId="13413" xr:uid="{00000000-0005-0000-0000-00005B340000}"/>
    <cellStyle name="20% - Accent6 3 5 3 3 2 2" xfId="13414" xr:uid="{00000000-0005-0000-0000-00005C340000}"/>
    <cellStyle name="20% - Accent6 3 5 3 3 3" xfId="13415" xr:uid="{00000000-0005-0000-0000-00005D340000}"/>
    <cellStyle name="20% - Accent6 3 5 3 4" xfId="13416" xr:uid="{00000000-0005-0000-0000-00005E340000}"/>
    <cellStyle name="20% - Accent6 3 5 3 4 2" xfId="13417" xr:uid="{00000000-0005-0000-0000-00005F340000}"/>
    <cellStyle name="20% - Accent6 3 5 3 5" xfId="13418" xr:uid="{00000000-0005-0000-0000-000060340000}"/>
    <cellStyle name="20% - Accent6 3 5 3 5 2" xfId="13419" xr:uid="{00000000-0005-0000-0000-000061340000}"/>
    <cellStyle name="20% - Accent6 3 5 3 6" xfId="13420" xr:uid="{00000000-0005-0000-0000-000062340000}"/>
    <cellStyle name="20% - Accent6 3 5 4" xfId="13421" xr:uid="{00000000-0005-0000-0000-000063340000}"/>
    <cellStyle name="20% - Accent6 3 5 4 2" xfId="13422" xr:uid="{00000000-0005-0000-0000-000064340000}"/>
    <cellStyle name="20% - Accent6 3 5 4 2 2" xfId="13423" xr:uid="{00000000-0005-0000-0000-000065340000}"/>
    <cellStyle name="20% - Accent6 3 5 4 2 2 2" xfId="13424" xr:uid="{00000000-0005-0000-0000-000066340000}"/>
    <cellStyle name="20% - Accent6 3 5 4 2 3" xfId="13425" xr:uid="{00000000-0005-0000-0000-000067340000}"/>
    <cellStyle name="20% - Accent6 3 5 4 3" xfId="13426" xr:uid="{00000000-0005-0000-0000-000068340000}"/>
    <cellStyle name="20% - Accent6 3 5 4 3 2" xfId="13427" xr:uid="{00000000-0005-0000-0000-000069340000}"/>
    <cellStyle name="20% - Accent6 3 5 4 4" xfId="13428" xr:uid="{00000000-0005-0000-0000-00006A340000}"/>
    <cellStyle name="20% - Accent6 3 5 5" xfId="13429" xr:uid="{00000000-0005-0000-0000-00006B340000}"/>
    <cellStyle name="20% - Accent6 3 5 5 2" xfId="13430" xr:uid="{00000000-0005-0000-0000-00006C340000}"/>
    <cellStyle name="20% - Accent6 3 5 5 2 2" xfId="13431" xr:uid="{00000000-0005-0000-0000-00006D340000}"/>
    <cellStyle name="20% - Accent6 3 5 5 3" xfId="13432" xr:uid="{00000000-0005-0000-0000-00006E340000}"/>
    <cellStyle name="20% - Accent6 3 5 6" xfId="13433" xr:uid="{00000000-0005-0000-0000-00006F340000}"/>
    <cellStyle name="20% - Accent6 3 5 6 2" xfId="13434" xr:uid="{00000000-0005-0000-0000-000070340000}"/>
    <cellStyle name="20% - Accent6 3 5 7" xfId="13435" xr:uid="{00000000-0005-0000-0000-000071340000}"/>
    <cellStyle name="20% - Accent6 3 5 7 2" xfId="13436" xr:uid="{00000000-0005-0000-0000-000072340000}"/>
    <cellStyle name="20% - Accent6 3 5 8" xfId="13437" xr:uid="{00000000-0005-0000-0000-000073340000}"/>
    <cellStyle name="20% - Accent6 3 6" xfId="13438" xr:uid="{00000000-0005-0000-0000-000074340000}"/>
    <cellStyle name="20% - Accent6 3 6 2" xfId="13439" xr:uid="{00000000-0005-0000-0000-000075340000}"/>
    <cellStyle name="20% - Accent6 3 6 2 2" xfId="13440" xr:uid="{00000000-0005-0000-0000-000076340000}"/>
    <cellStyle name="20% - Accent6 3 6 2 2 2" xfId="13441" xr:uid="{00000000-0005-0000-0000-000077340000}"/>
    <cellStyle name="20% - Accent6 3 6 2 2 2 2" xfId="13442" xr:uid="{00000000-0005-0000-0000-000078340000}"/>
    <cellStyle name="20% - Accent6 3 6 2 2 2 2 2" xfId="13443" xr:uid="{00000000-0005-0000-0000-000079340000}"/>
    <cellStyle name="20% - Accent6 3 6 2 2 2 3" xfId="13444" xr:uid="{00000000-0005-0000-0000-00007A340000}"/>
    <cellStyle name="20% - Accent6 3 6 2 2 3" xfId="13445" xr:uid="{00000000-0005-0000-0000-00007B340000}"/>
    <cellStyle name="20% - Accent6 3 6 2 2 3 2" xfId="13446" xr:uid="{00000000-0005-0000-0000-00007C340000}"/>
    <cellStyle name="20% - Accent6 3 6 2 2 4" xfId="13447" xr:uid="{00000000-0005-0000-0000-00007D340000}"/>
    <cellStyle name="20% - Accent6 3 6 2 3" xfId="13448" xr:uid="{00000000-0005-0000-0000-00007E340000}"/>
    <cellStyle name="20% - Accent6 3 6 2 3 2" xfId="13449" xr:uid="{00000000-0005-0000-0000-00007F340000}"/>
    <cellStyle name="20% - Accent6 3 6 2 3 2 2" xfId="13450" xr:uid="{00000000-0005-0000-0000-000080340000}"/>
    <cellStyle name="20% - Accent6 3 6 2 3 3" xfId="13451" xr:uid="{00000000-0005-0000-0000-000081340000}"/>
    <cellStyle name="20% - Accent6 3 6 2 4" xfId="13452" xr:uid="{00000000-0005-0000-0000-000082340000}"/>
    <cellStyle name="20% - Accent6 3 6 2 4 2" xfId="13453" xr:uid="{00000000-0005-0000-0000-000083340000}"/>
    <cellStyle name="20% - Accent6 3 6 2 5" xfId="13454" xr:uid="{00000000-0005-0000-0000-000084340000}"/>
    <cellStyle name="20% - Accent6 3 6 2 5 2" xfId="13455" xr:uid="{00000000-0005-0000-0000-000085340000}"/>
    <cellStyle name="20% - Accent6 3 6 2 6" xfId="13456" xr:uid="{00000000-0005-0000-0000-000086340000}"/>
    <cellStyle name="20% - Accent6 3 6 3" xfId="13457" xr:uid="{00000000-0005-0000-0000-000087340000}"/>
    <cellStyle name="20% - Accent6 3 6 3 2" xfId="13458" xr:uid="{00000000-0005-0000-0000-000088340000}"/>
    <cellStyle name="20% - Accent6 3 6 3 2 2" xfId="13459" xr:uid="{00000000-0005-0000-0000-000089340000}"/>
    <cellStyle name="20% - Accent6 3 6 3 2 2 2" xfId="13460" xr:uid="{00000000-0005-0000-0000-00008A340000}"/>
    <cellStyle name="20% - Accent6 3 6 3 2 2 2 2" xfId="13461" xr:uid="{00000000-0005-0000-0000-00008B340000}"/>
    <cellStyle name="20% - Accent6 3 6 3 2 2 3" xfId="13462" xr:uid="{00000000-0005-0000-0000-00008C340000}"/>
    <cellStyle name="20% - Accent6 3 6 3 2 3" xfId="13463" xr:uid="{00000000-0005-0000-0000-00008D340000}"/>
    <cellStyle name="20% - Accent6 3 6 3 2 3 2" xfId="13464" xr:uid="{00000000-0005-0000-0000-00008E340000}"/>
    <cellStyle name="20% - Accent6 3 6 3 2 4" xfId="13465" xr:uid="{00000000-0005-0000-0000-00008F340000}"/>
    <cellStyle name="20% - Accent6 3 6 3 3" xfId="13466" xr:uid="{00000000-0005-0000-0000-000090340000}"/>
    <cellStyle name="20% - Accent6 3 6 3 3 2" xfId="13467" xr:uid="{00000000-0005-0000-0000-000091340000}"/>
    <cellStyle name="20% - Accent6 3 6 3 3 2 2" xfId="13468" xr:uid="{00000000-0005-0000-0000-000092340000}"/>
    <cellStyle name="20% - Accent6 3 6 3 3 3" xfId="13469" xr:uid="{00000000-0005-0000-0000-000093340000}"/>
    <cellStyle name="20% - Accent6 3 6 3 4" xfId="13470" xr:uid="{00000000-0005-0000-0000-000094340000}"/>
    <cellStyle name="20% - Accent6 3 6 3 4 2" xfId="13471" xr:uid="{00000000-0005-0000-0000-000095340000}"/>
    <cellStyle name="20% - Accent6 3 6 3 5" xfId="13472" xr:uid="{00000000-0005-0000-0000-000096340000}"/>
    <cellStyle name="20% - Accent6 3 6 3 5 2" xfId="13473" xr:uid="{00000000-0005-0000-0000-000097340000}"/>
    <cellStyle name="20% - Accent6 3 6 3 6" xfId="13474" xr:uid="{00000000-0005-0000-0000-000098340000}"/>
    <cellStyle name="20% - Accent6 3 6 4" xfId="13475" xr:uid="{00000000-0005-0000-0000-000099340000}"/>
    <cellStyle name="20% - Accent6 3 6 4 2" xfId="13476" xr:uid="{00000000-0005-0000-0000-00009A340000}"/>
    <cellStyle name="20% - Accent6 3 6 4 2 2" xfId="13477" xr:uid="{00000000-0005-0000-0000-00009B340000}"/>
    <cellStyle name="20% - Accent6 3 6 4 2 2 2" xfId="13478" xr:uid="{00000000-0005-0000-0000-00009C340000}"/>
    <cellStyle name="20% - Accent6 3 6 4 2 3" xfId="13479" xr:uid="{00000000-0005-0000-0000-00009D340000}"/>
    <cellStyle name="20% - Accent6 3 6 4 3" xfId="13480" xr:uid="{00000000-0005-0000-0000-00009E340000}"/>
    <cellStyle name="20% - Accent6 3 6 4 3 2" xfId="13481" xr:uid="{00000000-0005-0000-0000-00009F340000}"/>
    <cellStyle name="20% - Accent6 3 6 4 4" xfId="13482" xr:uid="{00000000-0005-0000-0000-0000A0340000}"/>
    <cellStyle name="20% - Accent6 3 6 5" xfId="13483" xr:uid="{00000000-0005-0000-0000-0000A1340000}"/>
    <cellStyle name="20% - Accent6 3 6 5 2" xfId="13484" xr:uid="{00000000-0005-0000-0000-0000A2340000}"/>
    <cellStyle name="20% - Accent6 3 6 5 2 2" xfId="13485" xr:uid="{00000000-0005-0000-0000-0000A3340000}"/>
    <cellStyle name="20% - Accent6 3 6 5 3" xfId="13486" xr:uid="{00000000-0005-0000-0000-0000A4340000}"/>
    <cellStyle name="20% - Accent6 3 6 6" xfId="13487" xr:uid="{00000000-0005-0000-0000-0000A5340000}"/>
    <cellStyle name="20% - Accent6 3 6 6 2" xfId="13488" xr:uid="{00000000-0005-0000-0000-0000A6340000}"/>
    <cellStyle name="20% - Accent6 3 6 7" xfId="13489" xr:uid="{00000000-0005-0000-0000-0000A7340000}"/>
    <cellStyle name="20% - Accent6 3 6 7 2" xfId="13490" xr:uid="{00000000-0005-0000-0000-0000A8340000}"/>
    <cellStyle name="20% - Accent6 3 6 8" xfId="13491" xr:uid="{00000000-0005-0000-0000-0000A9340000}"/>
    <cellStyle name="20% - Accent6 3 7" xfId="13492" xr:uid="{00000000-0005-0000-0000-0000AA340000}"/>
    <cellStyle name="20% - Accent6 3 7 2" xfId="13493" xr:uid="{00000000-0005-0000-0000-0000AB340000}"/>
    <cellStyle name="20% - Accent6 3 7 2 2" xfId="13494" xr:uid="{00000000-0005-0000-0000-0000AC340000}"/>
    <cellStyle name="20% - Accent6 3 7 2 2 2" xfId="13495" xr:uid="{00000000-0005-0000-0000-0000AD340000}"/>
    <cellStyle name="20% - Accent6 3 7 2 2 2 2" xfId="13496" xr:uid="{00000000-0005-0000-0000-0000AE340000}"/>
    <cellStyle name="20% - Accent6 3 7 2 2 3" xfId="13497" xr:uid="{00000000-0005-0000-0000-0000AF340000}"/>
    <cellStyle name="20% - Accent6 3 7 2 3" xfId="13498" xr:uid="{00000000-0005-0000-0000-0000B0340000}"/>
    <cellStyle name="20% - Accent6 3 7 2 3 2" xfId="13499" xr:uid="{00000000-0005-0000-0000-0000B1340000}"/>
    <cellStyle name="20% - Accent6 3 7 2 4" xfId="13500" xr:uid="{00000000-0005-0000-0000-0000B2340000}"/>
    <cellStyle name="20% - Accent6 3 7 3" xfId="13501" xr:uid="{00000000-0005-0000-0000-0000B3340000}"/>
    <cellStyle name="20% - Accent6 3 7 3 2" xfId="13502" xr:uid="{00000000-0005-0000-0000-0000B4340000}"/>
    <cellStyle name="20% - Accent6 3 7 3 2 2" xfId="13503" xr:uid="{00000000-0005-0000-0000-0000B5340000}"/>
    <cellStyle name="20% - Accent6 3 7 3 3" xfId="13504" xr:uid="{00000000-0005-0000-0000-0000B6340000}"/>
    <cellStyle name="20% - Accent6 3 7 4" xfId="13505" xr:uid="{00000000-0005-0000-0000-0000B7340000}"/>
    <cellStyle name="20% - Accent6 3 7 4 2" xfId="13506" xr:uid="{00000000-0005-0000-0000-0000B8340000}"/>
    <cellStyle name="20% - Accent6 3 7 5" xfId="13507" xr:uid="{00000000-0005-0000-0000-0000B9340000}"/>
    <cellStyle name="20% - Accent6 3 7 5 2" xfId="13508" xr:uid="{00000000-0005-0000-0000-0000BA340000}"/>
    <cellStyle name="20% - Accent6 3 7 6" xfId="13509" xr:uid="{00000000-0005-0000-0000-0000BB340000}"/>
    <cellStyle name="20% - Accent6 4" xfId="13510" xr:uid="{00000000-0005-0000-0000-0000BC340000}"/>
    <cellStyle name="20% - Accent6 4 10" xfId="13511" xr:uid="{00000000-0005-0000-0000-0000BD340000}"/>
    <cellStyle name="20% - Accent6 4 10 2" xfId="13512" xr:uid="{00000000-0005-0000-0000-0000BE340000}"/>
    <cellStyle name="20% - Accent6 4 11" xfId="13513" xr:uid="{00000000-0005-0000-0000-0000BF340000}"/>
    <cellStyle name="20% - Accent6 4 2" xfId="13514" xr:uid="{00000000-0005-0000-0000-0000C0340000}"/>
    <cellStyle name="20% - Accent6 4 2 2" xfId="13515" xr:uid="{00000000-0005-0000-0000-0000C1340000}"/>
    <cellStyle name="20% - Accent6 4 2 2 2" xfId="13516" xr:uid="{00000000-0005-0000-0000-0000C2340000}"/>
    <cellStyle name="20% - Accent6 4 2 2 2 2" xfId="13517" xr:uid="{00000000-0005-0000-0000-0000C3340000}"/>
    <cellStyle name="20% - Accent6 4 2 2 2 2 2" xfId="13518" xr:uid="{00000000-0005-0000-0000-0000C4340000}"/>
    <cellStyle name="20% - Accent6 4 2 2 2 2 2 2" xfId="13519" xr:uid="{00000000-0005-0000-0000-0000C5340000}"/>
    <cellStyle name="20% - Accent6 4 2 2 2 2 3" xfId="13520" xr:uid="{00000000-0005-0000-0000-0000C6340000}"/>
    <cellStyle name="20% - Accent6 4 2 2 2 3" xfId="13521" xr:uid="{00000000-0005-0000-0000-0000C7340000}"/>
    <cellStyle name="20% - Accent6 4 2 2 2 3 2" xfId="13522" xr:uid="{00000000-0005-0000-0000-0000C8340000}"/>
    <cellStyle name="20% - Accent6 4 2 2 2 4" xfId="13523" xr:uid="{00000000-0005-0000-0000-0000C9340000}"/>
    <cellStyle name="20% - Accent6 4 2 2 3" xfId="13524" xr:uid="{00000000-0005-0000-0000-0000CA340000}"/>
    <cellStyle name="20% - Accent6 4 2 2 3 2" xfId="13525" xr:uid="{00000000-0005-0000-0000-0000CB340000}"/>
    <cellStyle name="20% - Accent6 4 2 2 3 2 2" xfId="13526" xr:uid="{00000000-0005-0000-0000-0000CC340000}"/>
    <cellStyle name="20% - Accent6 4 2 2 3 3" xfId="13527" xr:uid="{00000000-0005-0000-0000-0000CD340000}"/>
    <cellStyle name="20% - Accent6 4 2 2 4" xfId="13528" xr:uid="{00000000-0005-0000-0000-0000CE340000}"/>
    <cellStyle name="20% - Accent6 4 2 2 4 2" xfId="13529" xr:uid="{00000000-0005-0000-0000-0000CF340000}"/>
    <cellStyle name="20% - Accent6 4 2 2 5" xfId="13530" xr:uid="{00000000-0005-0000-0000-0000D0340000}"/>
    <cellStyle name="20% - Accent6 4 2 2 5 2" xfId="13531" xr:uid="{00000000-0005-0000-0000-0000D1340000}"/>
    <cellStyle name="20% - Accent6 4 2 2 6" xfId="13532" xr:uid="{00000000-0005-0000-0000-0000D2340000}"/>
    <cellStyle name="20% - Accent6 4 2 3" xfId="13533" xr:uid="{00000000-0005-0000-0000-0000D3340000}"/>
    <cellStyle name="20% - Accent6 4 2 3 2" xfId="13534" xr:uid="{00000000-0005-0000-0000-0000D4340000}"/>
    <cellStyle name="20% - Accent6 4 2 3 2 2" xfId="13535" xr:uid="{00000000-0005-0000-0000-0000D5340000}"/>
    <cellStyle name="20% - Accent6 4 2 3 2 2 2" xfId="13536" xr:uid="{00000000-0005-0000-0000-0000D6340000}"/>
    <cellStyle name="20% - Accent6 4 2 3 2 2 2 2" xfId="13537" xr:uid="{00000000-0005-0000-0000-0000D7340000}"/>
    <cellStyle name="20% - Accent6 4 2 3 2 2 3" xfId="13538" xr:uid="{00000000-0005-0000-0000-0000D8340000}"/>
    <cellStyle name="20% - Accent6 4 2 3 2 3" xfId="13539" xr:uid="{00000000-0005-0000-0000-0000D9340000}"/>
    <cellStyle name="20% - Accent6 4 2 3 2 3 2" xfId="13540" xr:uid="{00000000-0005-0000-0000-0000DA340000}"/>
    <cellStyle name="20% - Accent6 4 2 3 2 4" xfId="13541" xr:uid="{00000000-0005-0000-0000-0000DB340000}"/>
    <cellStyle name="20% - Accent6 4 2 3 3" xfId="13542" xr:uid="{00000000-0005-0000-0000-0000DC340000}"/>
    <cellStyle name="20% - Accent6 4 2 3 3 2" xfId="13543" xr:uid="{00000000-0005-0000-0000-0000DD340000}"/>
    <cellStyle name="20% - Accent6 4 2 3 3 2 2" xfId="13544" xr:uid="{00000000-0005-0000-0000-0000DE340000}"/>
    <cellStyle name="20% - Accent6 4 2 3 3 3" xfId="13545" xr:uid="{00000000-0005-0000-0000-0000DF340000}"/>
    <cellStyle name="20% - Accent6 4 2 3 4" xfId="13546" xr:uid="{00000000-0005-0000-0000-0000E0340000}"/>
    <cellStyle name="20% - Accent6 4 2 3 4 2" xfId="13547" xr:uid="{00000000-0005-0000-0000-0000E1340000}"/>
    <cellStyle name="20% - Accent6 4 2 3 5" xfId="13548" xr:uid="{00000000-0005-0000-0000-0000E2340000}"/>
    <cellStyle name="20% - Accent6 4 2 3 5 2" xfId="13549" xr:uid="{00000000-0005-0000-0000-0000E3340000}"/>
    <cellStyle name="20% - Accent6 4 2 3 6" xfId="13550" xr:uid="{00000000-0005-0000-0000-0000E4340000}"/>
    <cellStyle name="20% - Accent6 4 2 4" xfId="13551" xr:uid="{00000000-0005-0000-0000-0000E5340000}"/>
    <cellStyle name="20% - Accent6 4 2 4 2" xfId="13552" xr:uid="{00000000-0005-0000-0000-0000E6340000}"/>
    <cellStyle name="20% - Accent6 4 2 4 2 2" xfId="13553" xr:uid="{00000000-0005-0000-0000-0000E7340000}"/>
    <cellStyle name="20% - Accent6 4 2 4 2 2 2" xfId="13554" xr:uid="{00000000-0005-0000-0000-0000E8340000}"/>
    <cellStyle name="20% - Accent6 4 2 4 2 3" xfId="13555" xr:uid="{00000000-0005-0000-0000-0000E9340000}"/>
    <cellStyle name="20% - Accent6 4 2 4 3" xfId="13556" xr:uid="{00000000-0005-0000-0000-0000EA340000}"/>
    <cellStyle name="20% - Accent6 4 2 4 3 2" xfId="13557" xr:uid="{00000000-0005-0000-0000-0000EB340000}"/>
    <cellStyle name="20% - Accent6 4 2 4 4" xfId="13558" xr:uid="{00000000-0005-0000-0000-0000EC340000}"/>
    <cellStyle name="20% - Accent6 4 2 5" xfId="13559" xr:uid="{00000000-0005-0000-0000-0000ED340000}"/>
    <cellStyle name="20% - Accent6 4 2 5 2" xfId="13560" xr:uid="{00000000-0005-0000-0000-0000EE340000}"/>
    <cellStyle name="20% - Accent6 4 2 5 2 2" xfId="13561" xr:uid="{00000000-0005-0000-0000-0000EF340000}"/>
    <cellStyle name="20% - Accent6 4 2 5 3" xfId="13562" xr:uid="{00000000-0005-0000-0000-0000F0340000}"/>
    <cellStyle name="20% - Accent6 4 2 6" xfId="13563" xr:uid="{00000000-0005-0000-0000-0000F1340000}"/>
    <cellStyle name="20% - Accent6 4 2 6 2" xfId="13564" xr:uid="{00000000-0005-0000-0000-0000F2340000}"/>
    <cellStyle name="20% - Accent6 4 2 7" xfId="13565" xr:uid="{00000000-0005-0000-0000-0000F3340000}"/>
    <cellStyle name="20% - Accent6 4 2 7 2" xfId="13566" xr:uid="{00000000-0005-0000-0000-0000F4340000}"/>
    <cellStyle name="20% - Accent6 4 2 8" xfId="13567" xr:uid="{00000000-0005-0000-0000-0000F5340000}"/>
    <cellStyle name="20% - Accent6 4 3" xfId="13568" xr:uid="{00000000-0005-0000-0000-0000F6340000}"/>
    <cellStyle name="20% - Accent6 4 3 2" xfId="13569" xr:uid="{00000000-0005-0000-0000-0000F7340000}"/>
    <cellStyle name="20% - Accent6 4 3 2 2" xfId="13570" xr:uid="{00000000-0005-0000-0000-0000F8340000}"/>
    <cellStyle name="20% - Accent6 4 3 2 2 2" xfId="13571" xr:uid="{00000000-0005-0000-0000-0000F9340000}"/>
    <cellStyle name="20% - Accent6 4 3 2 2 2 2" xfId="13572" xr:uid="{00000000-0005-0000-0000-0000FA340000}"/>
    <cellStyle name="20% - Accent6 4 3 2 2 2 2 2" xfId="13573" xr:uid="{00000000-0005-0000-0000-0000FB340000}"/>
    <cellStyle name="20% - Accent6 4 3 2 2 2 3" xfId="13574" xr:uid="{00000000-0005-0000-0000-0000FC340000}"/>
    <cellStyle name="20% - Accent6 4 3 2 2 3" xfId="13575" xr:uid="{00000000-0005-0000-0000-0000FD340000}"/>
    <cellStyle name="20% - Accent6 4 3 2 2 3 2" xfId="13576" xr:uid="{00000000-0005-0000-0000-0000FE340000}"/>
    <cellStyle name="20% - Accent6 4 3 2 2 4" xfId="13577" xr:uid="{00000000-0005-0000-0000-0000FF340000}"/>
    <cellStyle name="20% - Accent6 4 3 2 3" xfId="13578" xr:uid="{00000000-0005-0000-0000-000000350000}"/>
    <cellStyle name="20% - Accent6 4 3 2 3 2" xfId="13579" xr:uid="{00000000-0005-0000-0000-000001350000}"/>
    <cellStyle name="20% - Accent6 4 3 2 3 2 2" xfId="13580" xr:uid="{00000000-0005-0000-0000-000002350000}"/>
    <cellStyle name="20% - Accent6 4 3 2 3 3" xfId="13581" xr:uid="{00000000-0005-0000-0000-000003350000}"/>
    <cellStyle name="20% - Accent6 4 3 2 4" xfId="13582" xr:uid="{00000000-0005-0000-0000-000004350000}"/>
    <cellStyle name="20% - Accent6 4 3 2 4 2" xfId="13583" xr:uid="{00000000-0005-0000-0000-000005350000}"/>
    <cellStyle name="20% - Accent6 4 3 2 5" xfId="13584" xr:uid="{00000000-0005-0000-0000-000006350000}"/>
    <cellStyle name="20% - Accent6 4 3 2 5 2" xfId="13585" xr:uid="{00000000-0005-0000-0000-000007350000}"/>
    <cellStyle name="20% - Accent6 4 3 2 6" xfId="13586" xr:uid="{00000000-0005-0000-0000-000008350000}"/>
    <cellStyle name="20% - Accent6 4 3 3" xfId="13587" xr:uid="{00000000-0005-0000-0000-000009350000}"/>
    <cellStyle name="20% - Accent6 4 3 3 2" xfId="13588" xr:uid="{00000000-0005-0000-0000-00000A350000}"/>
    <cellStyle name="20% - Accent6 4 3 3 2 2" xfId="13589" xr:uid="{00000000-0005-0000-0000-00000B350000}"/>
    <cellStyle name="20% - Accent6 4 3 3 2 2 2" xfId="13590" xr:uid="{00000000-0005-0000-0000-00000C350000}"/>
    <cellStyle name="20% - Accent6 4 3 3 2 2 2 2" xfId="13591" xr:uid="{00000000-0005-0000-0000-00000D350000}"/>
    <cellStyle name="20% - Accent6 4 3 3 2 2 3" xfId="13592" xr:uid="{00000000-0005-0000-0000-00000E350000}"/>
    <cellStyle name="20% - Accent6 4 3 3 2 3" xfId="13593" xr:uid="{00000000-0005-0000-0000-00000F350000}"/>
    <cellStyle name="20% - Accent6 4 3 3 2 3 2" xfId="13594" xr:uid="{00000000-0005-0000-0000-000010350000}"/>
    <cellStyle name="20% - Accent6 4 3 3 2 4" xfId="13595" xr:uid="{00000000-0005-0000-0000-000011350000}"/>
    <cellStyle name="20% - Accent6 4 3 3 3" xfId="13596" xr:uid="{00000000-0005-0000-0000-000012350000}"/>
    <cellStyle name="20% - Accent6 4 3 3 3 2" xfId="13597" xr:uid="{00000000-0005-0000-0000-000013350000}"/>
    <cellStyle name="20% - Accent6 4 3 3 3 2 2" xfId="13598" xr:uid="{00000000-0005-0000-0000-000014350000}"/>
    <cellStyle name="20% - Accent6 4 3 3 3 3" xfId="13599" xr:uid="{00000000-0005-0000-0000-000015350000}"/>
    <cellStyle name="20% - Accent6 4 3 3 4" xfId="13600" xr:uid="{00000000-0005-0000-0000-000016350000}"/>
    <cellStyle name="20% - Accent6 4 3 3 4 2" xfId="13601" xr:uid="{00000000-0005-0000-0000-000017350000}"/>
    <cellStyle name="20% - Accent6 4 3 3 5" xfId="13602" xr:uid="{00000000-0005-0000-0000-000018350000}"/>
    <cellStyle name="20% - Accent6 4 3 3 5 2" xfId="13603" xr:uid="{00000000-0005-0000-0000-000019350000}"/>
    <cellStyle name="20% - Accent6 4 3 3 6" xfId="13604" xr:uid="{00000000-0005-0000-0000-00001A350000}"/>
    <cellStyle name="20% - Accent6 4 3 4" xfId="13605" xr:uid="{00000000-0005-0000-0000-00001B350000}"/>
    <cellStyle name="20% - Accent6 4 3 4 2" xfId="13606" xr:uid="{00000000-0005-0000-0000-00001C350000}"/>
    <cellStyle name="20% - Accent6 4 3 4 2 2" xfId="13607" xr:uid="{00000000-0005-0000-0000-00001D350000}"/>
    <cellStyle name="20% - Accent6 4 3 4 2 2 2" xfId="13608" xr:uid="{00000000-0005-0000-0000-00001E350000}"/>
    <cellStyle name="20% - Accent6 4 3 4 2 3" xfId="13609" xr:uid="{00000000-0005-0000-0000-00001F350000}"/>
    <cellStyle name="20% - Accent6 4 3 4 3" xfId="13610" xr:uid="{00000000-0005-0000-0000-000020350000}"/>
    <cellStyle name="20% - Accent6 4 3 4 3 2" xfId="13611" xr:uid="{00000000-0005-0000-0000-000021350000}"/>
    <cellStyle name="20% - Accent6 4 3 4 4" xfId="13612" xr:uid="{00000000-0005-0000-0000-000022350000}"/>
    <cellStyle name="20% - Accent6 4 3 5" xfId="13613" xr:uid="{00000000-0005-0000-0000-000023350000}"/>
    <cellStyle name="20% - Accent6 4 3 5 2" xfId="13614" xr:uid="{00000000-0005-0000-0000-000024350000}"/>
    <cellStyle name="20% - Accent6 4 3 5 2 2" xfId="13615" xr:uid="{00000000-0005-0000-0000-000025350000}"/>
    <cellStyle name="20% - Accent6 4 3 5 3" xfId="13616" xr:uid="{00000000-0005-0000-0000-000026350000}"/>
    <cellStyle name="20% - Accent6 4 3 6" xfId="13617" xr:uid="{00000000-0005-0000-0000-000027350000}"/>
    <cellStyle name="20% - Accent6 4 3 6 2" xfId="13618" xr:uid="{00000000-0005-0000-0000-000028350000}"/>
    <cellStyle name="20% - Accent6 4 3 7" xfId="13619" xr:uid="{00000000-0005-0000-0000-000029350000}"/>
    <cellStyle name="20% - Accent6 4 3 7 2" xfId="13620" xr:uid="{00000000-0005-0000-0000-00002A350000}"/>
    <cellStyle name="20% - Accent6 4 3 8" xfId="13621" xr:uid="{00000000-0005-0000-0000-00002B350000}"/>
    <cellStyle name="20% - Accent6 4 4" xfId="13622" xr:uid="{00000000-0005-0000-0000-00002C350000}"/>
    <cellStyle name="20% - Accent6 4 4 2" xfId="13623" xr:uid="{00000000-0005-0000-0000-00002D350000}"/>
    <cellStyle name="20% - Accent6 4 4 2 2" xfId="13624" xr:uid="{00000000-0005-0000-0000-00002E350000}"/>
    <cellStyle name="20% - Accent6 4 4 2 2 2" xfId="13625" xr:uid="{00000000-0005-0000-0000-00002F350000}"/>
    <cellStyle name="20% - Accent6 4 4 2 2 2 2" xfId="13626" xr:uid="{00000000-0005-0000-0000-000030350000}"/>
    <cellStyle name="20% - Accent6 4 4 2 2 3" xfId="13627" xr:uid="{00000000-0005-0000-0000-000031350000}"/>
    <cellStyle name="20% - Accent6 4 4 2 3" xfId="13628" xr:uid="{00000000-0005-0000-0000-000032350000}"/>
    <cellStyle name="20% - Accent6 4 4 2 3 2" xfId="13629" xr:uid="{00000000-0005-0000-0000-000033350000}"/>
    <cellStyle name="20% - Accent6 4 4 2 4" xfId="13630" xr:uid="{00000000-0005-0000-0000-000034350000}"/>
    <cellStyle name="20% - Accent6 4 4 3" xfId="13631" xr:uid="{00000000-0005-0000-0000-000035350000}"/>
    <cellStyle name="20% - Accent6 4 4 3 2" xfId="13632" xr:uid="{00000000-0005-0000-0000-000036350000}"/>
    <cellStyle name="20% - Accent6 4 4 3 2 2" xfId="13633" xr:uid="{00000000-0005-0000-0000-000037350000}"/>
    <cellStyle name="20% - Accent6 4 4 3 3" xfId="13634" xr:uid="{00000000-0005-0000-0000-000038350000}"/>
    <cellStyle name="20% - Accent6 4 4 4" xfId="13635" xr:uid="{00000000-0005-0000-0000-000039350000}"/>
    <cellStyle name="20% - Accent6 4 4 4 2" xfId="13636" xr:uid="{00000000-0005-0000-0000-00003A350000}"/>
    <cellStyle name="20% - Accent6 4 4 5" xfId="13637" xr:uid="{00000000-0005-0000-0000-00003B350000}"/>
    <cellStyle name="20% - Accent6 4 4 5 2" xfId="13638" xr:uid="{00000000-0005-0000-0000-00003C350000}"/>
    <cellStyle name="20% - Accent6 4 4 6" xfId="13639" xr:uid="{00000000-0005-0000-0000-00003D350000}"/>
    <cellStyle name="20% - Accent6 4 5" xfId="13640" xr:uid="{00000000-0005-0000-0000-00003E350000}"/>
    <cellStyle name="20% - Accent6 4 5 2" xfId="13641" xr:uid="{00000000-0005-0000-0000-00003F350000}"/>
    <cellStyle name="20% - Accent6 4 5 2 2" xfId="13642" xr:uid="{00000000-0005-0000-0000-000040350000}"/>
    <cellStyle name="20% - Accent6 4 5 2 2 2" xfId="13643" xr:uid="{00000000-0005-0000-0000-000041350000}"/>
    <cellStyle name="20% - Accent6 4 5 2 2 2 2" xfId="13644" xr:uid="{00000000-0005-0000-0000-000042350000}"/>
    <cellStyle name="20% - Accent6 4 5 2 2 3" xfId="13645" xr:uid="{00000000-0005-0000-0000-000043350000}"/>
    <cellStyle name="20% - Accent6 4 5 2 3" xfId="13646" xr:uid="{00000000-0005-0000-0000-000044350000}"/>
    <cellStyle name="20% - Accent6 4 5 2 3 2" xfId="13647" xr:uid="{00000000-0005-0000-0000-000045350000}"/>
    <cellStyle name="20% - Accent6 4 5 2 4" xfId="13648" xr:uid="{00000000-0005-0000-0000-000046350000}"/>
    <cellStyle name="20% - Accent6 4 5 3" xfId="13649" xr:uid="{00000000-0005-0000-0000-000047350000}"/>
    <cellStyle name="20% - Accent6 4 5 3 2" xfId="13650" xr:uid="{00000000-0005-0000-0000-000048350000}"/>
    <cellStyle name="20% - Accent6 4 5 3 2 2" xfId="13651" xr:uid="{00000000-0005-0000-0000-000049350000}"/>
    <cellStyle name="20% - Accent6 4 5 3 3" xfId="13652" xr:uid="{00000000-0005-0000-0000-00004A350000}"/>
    <cellStyle name="20% - Accent6 4 5 4" xfId="13653" xr:uid="{00000000-0005-0000-0000-00004B350000}"/>
    <cellStyle name="20% - Accent6 4 5 4 2" xfId="13654" xr:uid="{00000000-0005-0000-0000-00004C350000}"/>
    <cellStyle name="20% - Accent6 4 5 5" xfId="13655" xr:uid="{00000000-0005-0000-0000-00004D350000}"/>
    <cellStyle name="20% - Accent6 4 5 5 2" xfId="13656" xr:uid="{00000000-0005-0000-0000-00004E350000}"/>
    <cellStyle name="20% - Accent6 4 5 6" xfId="13657" xr:uid="{00000000-0005-0000-0000-00004F350000}"/>
    <cellStyle name="20% - Accent6 4 6" xfId="13658" xr:uid="{00000000-0005-0000-0000-000050350000}"/>
    <cellStyle name="20% - Accent6 4 6 2" xfId="13659" xr:uid="{00000000-0005-0000-0000-000051350000}"/>
    <cellStyle name="20% - Accent6 4 6 2 2" xfId="13660" xr:uid="{00000000-0005-0000-0000-000052350000}"/>
    <cellStyle name="20% - Accent6 4 6 2 2 2" xfId="13661" xr:uid="{00000000-0005-0000-0000-000053350000}"/>
    <cellStyle name="20% - Accent6 4 6 2 2 2 2" xfId="13662" xr:uid="{00000000-0005-0000-0000-000054350000}"/>
    <cellStyle name="20% - Accent6 4 6 2 2 3" xfId="13663" xr:uid="{00000000-0005-0000-0000-000055350000}"/>
    <cellStyle name="20% - Accent6 4 6 2 3" xfId="13664" xr:uid="{00000000-0005-0000-0000-000056350000}"/>
    <cellStyle name="20% - Accent6 4 6 2 3 2" xfId="13665" xr:uid="{00000000-0005-0000-0000-000057350000}"/>
    <cellStyle name="20% - Accent6 4 6 2 4" xfId="13666" xr:uid="{00000000-0005-0000-0000-000058350000}"/>
    <cellStyle name="20% - Accent6 4 6 3" xfId="13667" xr:uid="{00000000-0005-0000-0000-000059350000}"/>
    <cellStyle name="20% - Accent6 4 6 3 2" xfId="13668" xr:uid="{00000000-0005-0000-0000-00005A350000}"/>
    <cellStyle name="20% - Accent6 4 6 3 2 2" xfId="13669" xr:uid="{00000000-0005-0000-0000-00005B350000}"/>
    <cellStyle name="20% - Accent6 4 6 3 3" xfId="13670" xr:uid="{00000000-0005-0000-0000-00005C350000}"/>
    <cellStyle name="20% - Accent6 4 6 4" xfId="13671" xr:uid="{00000000-0005-0000-0000-00005D350000}"/>
    <cellStyle name="20% - Accent6 4 6 4 2" xfId="13672" xr:uid="{00000000-0005-0000-0000-00005E350000}"/>
    <cellStyle name="20% - Accent6 4 6 5" xfId="13673" xr:uid="{00000000-0005-0000-0000-00005F350000}"/>
    <cellStyle name="20% - Accent6 4 6 5 2" xfId="13674" xr:uid="{00000000-0005-0000-0000-000060350000}"/>
    <cellStyle name="20% - Accent6 4 6 6" xfId="13675" xr:uid="{00000000-0005-0000-0000-000061350000}"/>
    <cellStyle name="20% - Accent6 4 7" xfId="13676" xr:uid="{00000000-0005-0000-0000-000062350000}"/>
    <cellStyle name="20% - Accent6 4 7 2" xfId="13677" xr:uid="{00000000-0005-0000-0000-000063350000}"/>
    <cellStyle name="20% - Accent6 4 7 2 2" xfId="13678" xr:uid="{00000000-0005-0000-0000-000064350000}"/>
    <cellStyle name="20% - Accent6 4 7 2 2 2" xfId="13679" xr:uid="{00000000-0005-0000-0000-000065350000}"/>
    <cellStyle name="20% - Accent6 4 7 2 3" xfId="13680" xr:uid="{00000000-0005-0000-0000-000066350000}"/>
    <cellStyle name="20% - Accent6 4 7 3" xfId="13681" xr:uid="{00000000-0005-0000-0000-000067350000}"/>
    <cellStyle name="20% - Accent6 4 7 3 2" xfId="13682" xr:uid="{00000000-0005-0000-0000-000068350000}"/>
    <cellStyle name="20% - Accent6 4 7 4" xfId="13683" xr:uid="{00000000-0005-0000-0000-000069350000}"/>
    <cellStyle name="20% - Accent6 4 8" xfId="13684" xr:uid="{00000000-0005-0000-0000-00006A350000}"/>
    <cellStyle name="20% - Accent6 4 8 2" xfId="13685" xr:uid="{00000000-0005-0000-0000-00006B350000}"/>
    <cellStyle name="20% - Accent6 4 8 2 2" xfId="13686" xr:uid="{00000000-0005-0000-0000-00006C350000}"/>
    <cellStyle name="20% - Accent6 4 8 3" xfId="13687" xr:uid="{00000000-0005-0000-0000-00006D350000}"/>
    <cellStyle name="20% - Accent6 4 9" xfId="13688" xr:uid="{00000000-0005-0000-0000-00006E350000}"/>
    <cellStyle name="20% - Accent6 4 9 2" xfId="13689" xr:uid="{00000000-0005-0000-0000-00006F350000}"/>
    <cellStyle name="20% - Accent6 5" xfId="13690" xr:uid="{00000000-0005-0000-0000-000070350000}"/>
    <cellStyle name="20% - Accent6 5 10" xfId="13691" xr:uid="{00000000-0005-0000-0000-000071350000}"/>
    <cellStyle name="20% - Accent6 5 10 2" xfId="13692" xr:uid="{00000000-0005-0000-0000-000072350000}"/>
    <cellStyle name="20% - Accent6 5 11" xfId="13693" xr:uid="{00000000-0005-0000-0000-000073350000}"/>
    <cellStyle name="20% - Accent6 5 2" xfId="13694" xr:uid="{00000000-0005-0000-0000-000074350000}"/>
    <cellStyle name="20% - Accent6 5 2 2" xfId="13695" xr:uid="{00000000-0005-0000-0000-000075350000}"/>
    <cellStyle name="20% - Accent6 5 2 2 2" xfId="13696" xr:uid="{00000000-0005-0000-0000-000076350000}"/>
    <cellStyle name="20% - Accent6 5 2 2 2 2" xfId="13697" xr:uid="{00000000-0005-0000-0000-000077350000}"/>
    <cellStyle name="20% - Accent6 5 2 2 2 2 2" xfId="13698" xr:uid="{00000000-0005-0000-0000-000078350000}"/>
    <cellStyle name="20% - Accent6 5 2 2 2 2 2 2" xfId="13699" xr:uid="{00000000-0005-0000-0000-000079350000}"/>
    <cellStyle name="20% - Accent6 5 2 2 2 2 3" xfId="13700" xr:uid="{00000000-0005-0000-0000-00007A350000}"/>
    <cellStyle name="20% - Accent6 5 2 2 2 3" xfId="13701" xr:uid="{00000000-0005-0000-0000-00007B350000}"/>
    <cellStyle name="20% - Accent6 5 2 2 2 3 2" xfId="13702" xr:uid="{00000000-0005-0000-0000-00007C350000}"/>
    <cellStyle name="20% - Accent6 5 2 2 2 4" xfId="13703" xr:uid="{00000000-0005-0000-0000-00007D350000}"/>
    <cellStyle name="20% - Accent6 5 2 2 3" xfId="13704" xr:uid="{00000000-0005-0000-0000-00007E350000}"/>
    <cellStyle name="20% - Accent6 5 2 2 3 2" xfId="13705" xr:uid="{00000000-0005-0000-0000-00007F350000}"/>
    <cellStyle name="20% - Accent6 5 2 2 3 2 2" xfId="13706" xr:uid="{00000000-0005-0000-0000-000080350000}"/>
    <cellStyle name="20% - Accent6 5 2 2 3 3" xfId="13707" xr:uid="{00000000-0005-0000-0000-000081350000}"/>
    <cellStyle name="20% - Accent6 5 2 2 4" xfId="13708" xr:uid="{00000000-0005-0000-0000-000082350000}"/>
    <cellStyle name="20% - Accent6 5 2 2 4 2" xfId="13709" xr:uid="{00000000-0005-0000-0000-000083350000}"/>
    <cellStyle name="20% - Accent6 5 2 2 5" xfId="13710" xr:uid="{00000000-0005-0000-0000-000084350000}"/>
    <cellStyle name="20% - Accent6 5 2 2 5 2" xfId="13711" xr:uid="{00000000-0005-0000-0000-000085350000}"/>
    <cellStyle name="20% - Accent6 5 2 2 6" xfId="13712" xr:uid="{00000000-0005-0000-0000-000086350000}"/>
    <cellStyle name="20% - Accent6 5 2 3" xfId="13713" xr:uid="{00000000-0005-0000-0000-000087350000}"/>
    <cellStyle name="20% - Accent6 5 2 3 2" xfId="13714" xr:uid="{00000000-0005-0000-0000-000088350000}"/>
    <cellStyle name="20% - Accent6 5 2 3 2 2" xfId="13715" xr:uid="{00000000-0005-0000-0000-000089350000}"/>
    <cellStyle name="20% - Accent6 5 2 3 2 2 2" xfId="13716" xr:uid="{00000000-0005-0000-0000-00008A350000}"/>
    <cellStyle name="20% - Accent6 5 2 3 2 2 2 2" xfId="13717" xr:uid="{00000000-0005-0000-0000-00008B350000}"/>
    <cellStyle name="20% - Accent6 5 2 3 2 2 3" xfId="13718" xr:uid="{00000000-0005-0000-0000-00008C350000}"/>
    <cellStyle name="20% - Accent6 5 2 3 2 3" xfId="13719" xr:uid="{00000000-0005-0000-0000-00008D350000}"/>
    <cellStyle name="20% - Accent6 5 2 3 2 3 2" xfId="13720" xr:uid="{00000000-0005-0000-0000-00008E350000}"/>
    <cellStyle name="20% - Accent6 5 2 3 2 4" xfId="13721" xr:uid="{00000000-0005-0000-0000-00008F350000}"/>
    <cellStyle name="20% - Accent6 5 2 3 3" xfId="13722" xr:uid="{00000000-0005-0000-0000-000090350000}"/>
    <cellStyle name="20% - Accent6 5 2 3 3 2" xfId="13723" xr:uid="{00000000-0005-0000-0000-000091350000}"/>
    <cellStyle name="20% - Accent6 5 2 3 3 2 2" xfId="13724" xr:uid="{00000000-0005-0000-0000-000092350000}"/>
    <cellStyle name="20% - Accent6 5 2 3 3 3" xfId="13725" xr:uid="{00000000-0005-0000-0000-000093350000}"/>
    <cellStyle name="20% - Accent6 5 2 3 4" xfId="13726" xr:uid="{00000000-0005-0000-0000-000094350000}"/>
    <cellStyle name="20% - Accent6 5 2 3 4 2" xfId="13727" xr:uid="{00000000-0005-0000-0000-000095350000}"/>
    <cellStyle name="20% - Accent6 5 2 3 5" xfId="13728" xr:uid="{00000000-0005-0000-0000-000096350000}"/>
    <cellStyle name="20% - Accent6 5 2 3 5 2" xfId="13729" xr:uid="{00000000-0005-0000-0000-000097350000}"/>
    <cellStyle name="20% - Accent6 5 2 3 6" xfId="13730" xr:uid="{00000000-0005-0000-0000-000098350000}"/>
    <cellStyle name="20% - Accent6 5 2 4" xfId="13731" xr:uid="{00000000-0005-0000-0000-000099350000}"/>
    <cellStyle name="20% - Accent6 5 2 4 2" xfId="13732" xr:uid="{00000000-0005-0000-0000-00009A350000}"/>
    <cellStyle name="20% - Accent6 5 2 4 2 2" xfId="13733" xr:uid="{00000000-0005-0000-0000-00009B350000}"/>
    <cellStyle name="20% - Accent6 5 2 4 2 2 2" xfId="13734" xr:uid="{00000000-0005-0000-0000-00009C350000}"/>
    <cellStyle name="20% - Accent6 5 2 4 2 3" xfId="13735" xr:uid="{00000000-0005-0000-0000-00009D350000}"/>
    <cellStyle name="20% - Accent6 5 2 4 3" xfId="13736" xr:uid="{00000000-0005-0000-0000-00009E350000}"/>
    <cellStyle name="20% - Accent6 5 2 4 3 2" xfId="13737" xr:uid="{00000000-0005-0000-0000-00009F350000}"/>
    <cellStyle name="20% - Accent6 5 2 4 4" xfId="13738" xr:uid="{00000000-0005-0000-0000-0000A0350000}"/>
    <cellStyle name="20% - Accent6 5 2 5" xfId="13739" xr:uid="{00000000-0005-0000-0000-0000A1350000}"/>
    <cellStyle name="20% - Accent6 5 2 5 2" xfId="13740" xr:uid="{00000000-0005-0000-0000-0000A2350000}"/>
    <cellStyle name="20% - Accent6 5 2 5 2 2" xfId="13741" xr:uid="{00000000-0005-0000-0000-0000A3350000}"/>
    <cellStyle name="20% - Accent6 5 2 5 3" xfId="13742" xr:uid="{00000000-0005-0000-0000-0000A4350000}"/>
    <cellStyle name="20% - Accent6 5 2 6" xfId="13743" xr:uid="{00000000-0005-0000-0000-0000A5350000}"/>
    <cellStyle name="20% - Accent6 5 2 6 2" xfId="13744" xr:uid="{00000000-0005-0000-0000-0000A6350000}"/>
    <cellStyle name="20% - Accent6 5 2 7" xfId="13745" xr:uid="{00000000-0005-0000-0000-0000A7350000}"/>
    <cellStyle name="20% - Accent6 5 2 7 2" xfId="13746" xr:uid="{00000000-0005-0000-0000-0000A8350000}"/>
    <cellStyle name="20% - Accent6 5 2 8" xfId="13747" xr:uid="{00000000-0005-0000-0000-0000A9350000}"/>
    <cellStyle name="20% - Accent6 5 3" xfId="13748" xr:uid="{00000000-0005-0000-0000-0000AA350000}"/>
    <cellStyle name="20% - Accent6 5 3 2" xfId="13749" xr:uid="{00000000-0005-0000-0000-0000AB350000}"/>
    <cellStyle name="20% - Accent6 5 3 2 2" xfId="13750" xr:uid="{00000000-0005-0000-0000-0000AC350000}"/>
    <cellStyle name="20% - Accent6 5 3 2 2 2" xfId="13751" xr:uid="{00000000-0005-0000-0000-0000AD350000}"/>
    <cellStyle name="20% - Accent6 5 3 2 2 2 2" xfId="13752" xr:uid="{00000000-0005-0000-0000-0000AE350000}"/>
    <cellStyle name="20% - Accent6 5 3 2 2 2 2 2" xfId="13753" xr:uid="{00000000-0005-0000-0000-0000AF350000}"/>
    <cellStyle name="20% - Accent6 5 3 2 2 2 3" xfId="13754" xr:uid="{00000000-0005-0000-0000-0000B0350000}"/>
    <cellStyle name="20% - Accent6 5 3 2 2 3" xfId="13755" xr:uid="{00000000-0005-0000-0000-0000B1350000}"/>
    <cellStyle name="20% - Accent6 5 3 2 2 3 2" xfId="13756" xr:uid="{00000000-0005-0000-0000-0000B2350000}"/>
    <cellStyle name="20% - Accent6 5 3 2 2 4" xfId="13757" xr:uid="{00000000-0005-0000-0000-0000B3350000}"/>
    <cellStyle name="20% - Accent6 5 3 2 3" xfId="13758" xr:uid="{00000000-0005-0000-0000-0000B4350000}"/>
    <cellStyle name="20% - Accent6 5 3 2 3 2" xfId="13759" xr:uid="{00000000-0005-0000-0000-0000B5350000}"/>
    <cellStyle name="20% - Accent6 5 3 2 3 2 2" xfId="13760" xr:uid="{00000000-0005-0000-0000-0000B6350000}"/>
    <cellStyle name="20% - Accent6 5 3 2 3 3" xfId="13761" xr:uid="{00000000-0005-0000-0000-0000B7350000}"/>
    <cellStyle name="20% - Accent6 5 3 2 4" xfId="13762" xr:uid="{00000000-0005-0000-0000-0000B8350000}"/>
    <cellStyle name="20% - Accent6 5 3 2 4 2" xfId="13763" xr:uid="{00000000-0005-0000-0000-0000B9350000}"/>
    <cellStyle name="20% - Accent6 5 3 2 5" xfId="13764" xr:uid="{00000000-0005-0000-0000-0000BA350000}"/>
    <cellStyle name="20% - Accent6 5 3 2 5 2" xfId="13765" xr:uid="{00000000-0005-0000-0000-0000BB350000}"/>
    <cellStyle name="20% - Accent6 5 3 2 6" xfId="13766" xr:uid="{00000000-0005-0000-0000-0000BC350000}"/>
    <cellStyle name="20% - Accent6 5 3 3" xfId="13767" xr:uid="{00000000-0005-0000-0000-0000BD350000}"/>
    <cellStyle name="20% - Accent6 5 3 3 2" xfId="13768" xr:uid="{00000000-0005-0000-0000-0000BE350000}"/>
    <cellStyle name="20% - Accent6 5 3 3 2 2" xfId="13769" xr:uid="{00000000-0005-0000-0000-0000BF350000}"/>
    <cellStyle name="20% - Accent6 5 3 3 2 2 2" xfId="13770" xr:uid="{00000000-0005-0000-0000-0000C0350000}"/>
    <cellStyle name="20% - Accent6 5 3 3 2 2 2 2" xfId="13771" xr:uid="{00000000-0005-0000-0000-0000C1350000}"/>
    <cellStyle name="20% - Accent6 5 3 3 2 2 3" xfId="13772" xr:uid="{00000000-0005-0000-0000-0000C2350000}"/>
    <cellStyle name="20% - Accent6 5 3 3 2 3" xfId="13773" xr:uid="{00000000-0005-0000-0000-0000C3350000}"/>
    <cellStyle name="20% - Accent6 5 3 3 2 3 2" xfId="13774" xr:uid="{00000000-0005-0000-0000-0000C4350000}"/>
    <cellStyle name="20% - Accent6 5 3 3 2 4" xfId="13775" xr:uid="{00000000-0005-0000-0000-0000C5350000}"/>
    <cellStyle name="20% - Accent6 5 3 3 3" xfId="13776" xr:uid="{00000000-0005-0000-0000-0000C6350000}"/>
    <cellStyle name="20% - Accent6 5 3 3 3 2" xfId="13777" xr:uid="{00000000-0005-0000-0000-0000C7350000}"/>
    <cellStyle name="20% - Accent6 5 3 3 3 2 2" xfId="13778" xr:uid="{00000000-0005-0000-0000-0000C8350000}"/>
    <cellStyle name="20% - Accent6 5 3 3 3 3" xfId="13779" xr:uid="{00000000-0005-0000-0000-0000C9350000}"/>
    <cellStyle name="20% - Accent6 5 3 3 4" xfId="13780" xr:uid="{00000000-0005-0000-0000-0000CA350000}"/>
    <cellStyle name="20% - Accent6 5 3 3 4 2" xfId="13781" xr:uid="{00000000-0005-0000-0000-0000CB350000}"/>
    <cellStyle name="20% - Accent6 5 3 3 5" xfId="13782" xr:uid="{00000000-0005-0000-0000-0000CC350000}"/>
    <cellStyle name="20% - Accent6 5 3 3 5 2" xfId="13783" xr:uid="{00000000-0005-0000-0000-0000CD350000}"/>
    <cellStyle name="20% - Accent6 5 3 3 6" xfId="13784" xr:uid="{00000000-0005-0000-0000-0000CE350000}"/>
    <cellStyle name="20% - Accent6 5 3 4" xfId="13785" xr:uid="{00000000-0005-0000-0000-0000CF350000}"/>
    <cellStyle name="20% - Accent6 5 3 4 2" xfId="13786" xr:uid="{00000000-0005-0000-0000-0000D0350000}"/>
    <cellStyle name="20% - Accent6 5 3 4 2 2" xfId="13787" xr:uid="{00000000-0005-0000-0000-0000D1350000}"/>
    <cellStyle name="20% - Accent6 5 3 4 2 2 2" xfId="13788" xr:uid="{00000000-0005-0000-0000-0000D2350000}"/>
    <cellStyle name="20% - Accent6 5 3 4 2 3" xfId="13789" xr:uid="{00000000-0005-0000-0000-0000D3350000}"/>
    <cellStyle name="20% - Accent6 5 3 4 3" xfId="13790" xr:uid="{00000000-0005-0000-0000-0000D4350000}"/>
    <cellStyle name="20% - Accent6 5 3 4 3 2" xfId="13791" xr:uid="{00000000-0005-0000-0000-0000D5350000}"/>
    <cellStyle name="20% - Accent6 5 3 4 4" xfId="13792" xr:uid="{00000000-0005-0000-0000-0000D6350000}"/>
    <cellStyle name="20% - Accent6 5 3 5" xfId="13793" xr:uid="{00000000-0005-0000-0000-0000D7350000}"/>
    <cellStyle name="20% - Accent6 5 3 5 2" xfId="13794" xr:uid="{00000000-0005-0000-0000-0000D8350000}"/>
    <cellStyle name="20% - Accent6 5 3 5 2 2" xfId="13795" xr:uid="{00000000-0005-0000-0000-0000D9350000}"/>
    <cellStyle name="20% - Accent6 5 3 5 3" xfId="13796" xr:uid="{00000000-0005-0000-0000-0000DA350000}"/>
    <cellStyle name="20% - Accent6 5 3 6" xfId="13797" xr:uid="{00000000-0005-0000-0000-0000DB350000}"/>
    <cellStyle name="20% - Accent6 5 3 6 2" xfId="13798" xr:uid="{00000000-0005-0000-0000-0000DC350000}"/>
    <cellStyle name="20% - Accent6 5 3 7" xfId="13799" xr:uid="{00000000-0005-0000-0000-0000DD350000}"/>
    <cellStyle name="20% - Accent6 5 3 7 2" xfId="13800" xr:uid="{00000000-0005-0000-0000-0000DE350000}"/>
    <cellStyle name="20% - Accent6 5 3 8" xfId="13801" xr:uid="{00000000-0005-0000-0000-0000DF350000}"/>
    <cellStyle name="20% - Accent6 5 4" xfId="13802" xr:uid="{00000000-0005-0000-0000-0000E0350000}"/>
    <cellStyle name="20% - Accent6 5 4 2" xfId="13803" xr:uid="{00000000-0005-0000-0000-0000E1350000}"/>
    <cellStyle name="20% - Accent6 5 4 2 2" xfId="13804" xr:uid="{00000000-0005-0000-0000-0000E2350000}"/>
    <cellStyle name="20% - Accent6 5 4 2 2 2" xfId="13805" xr:uid="{00000000-0005-0000-0000-0000E3350000}"/>
    <cellStyle name="20% - Accent6 5 4 2 2 2 2" xfId="13806" xr:uid="{00000000-0005-0000-0000-0000E4350000}"/>
    <cellStyle name="20% - Accent6 5 4 2 2 3" xfId="13807" xr:uid="{00000000-0005-0000-0000-0000E5350000}"/>
    <cellStyle name="20% - Accent6 5 4 2 3" xfId="13808" xr:uid="{00000000-0005-0000-0000-0000E6350000}"/>
    <cellStyle name="20% - Accent6 5 4 2 3 2" xfId="13809" xr:uid="{00000000-0005-0000-0000-0000E7350000}"/>
    <cellStyle name="20% - Accent6 5 4 2 4" xfId="13810" xr:uid="{00000000-0005-0000-0000-0000E8350000}"/>
    <cellStyle name="20% - Accent6 5 4 3" xfId="13811" xr:uid="{00000000-0005-0000-0000-0000E9350000}"/>
    <cellStyle name="20% - Accent6 5 4 3 2" xfId="13812" xr:uid="{00000000-0005-0000-0000-0000EA350000}"/>
    <cellStyle name="20% - Accent6 5 4 3 2 2" xfId="13813" xr:uid="{00000000-0005-0000-0000-0000EB350000}"/>
    <cellStyle name="20% - Accent6 5 4 3 3" xfId="13814" xr:uid="{00000000-0005-0000-0000-0000EC350000}"/>
    <cellStyle name="20% - Accent6 5 4 4" xfId="13815" xr:uid="{00000000-0005-0000-0000-0000ED350000}"/>
    <cellStyle name="20% - Accent6 5 4 4 2" xfId="13816" xr:uid="{00000000-0005-0000-0000-0000EE350000}"/>
    <cellStyle name="20% - Accent6 5 4 5" xfId="13817" xr:uid="{00000000-0005-0000-0000-0000EF350000}"/>
    <cellStyle name="20% - Accent6 5 4 5 2" xfId="13818" xr:uid="{00000000-0005-0000-0000-0000F0350000}"/>
    <cellStyle name="20% - Accent6 5 4 6" xfId="13819" xr:uid="{00000000-0005-0000-0000-0000F1350000}"/>
    <cellStyle name="20% - Accent6 5 5" xfId="13820" xr:uid="{00000000-0005-0000-0000-0000F2350000}"/>
    <cellStyle name="20% - Accent6 5 5 2" xfId="13821" xr:uid="{00000000-0005-0000-0000-0000F3350000}"/>
    <cellStyle name="20% - Accent6 5 5 2 2" xfId="13822" xr:uid="{00000000-0005-0000-0000-0000F4350000}"/>
    <cellStyle name="20% - Accent6 5 5 2 2 2" xfId="13823" xr:uid="{00000000-0005-0000-0000-0000F5350000}"/>
    <cellStyle name="20% - Accent6 5 5 2 2 2 2" xfId="13824" xr:uid="{00000000-0005-0000-0000-0000F6350000}"/>
    <cellStyle name="20% - Accent6 5 5 2 2 3" xfId="13825" xr:uid="{00000000-0005-0000-0000-0000F7350000}"/>
    <cellStyle name="20% - Accent6 5 5 2 3" xfId="13826" xr:uid="{00000000-0005-0000-0000-0000F8350000}"/>
    <cellStyle name="20% - Accent6 5 5 2 3 2" xfId="13827" xr:uid="{00000000-0005-0000-0000-0000F9350000}"/>
    <cellStyle name="20% - Accent6 5 5 2 4" xfId="13828" xr:uid="{00000000-0005-0000-0000-0000FA350000}"/>
    <cellStyle name="20% - Accent6 5 5 3" xfId="13829" xr:uid="{00000000-0005-0000-0000-0000FB350000}"/>
    <cellStyle name="20% - Accent6 5 5 3 2" xfId="13830" xr:uid="{00000000-0005-0000-0000-0000FC350000}"/>
    <cellStyle name="20% - Accent6 5 5 3 2 2" xfId="13831" xr:uid="{00000000-0005-0000-0000-0000FD350000}"/>
    <cellStyle name="20% - Accent6 5 5 3 3" xfId="13832" xr:uid="{00000000-0005-0000-0000-0000FE350000}"/>
    <cellStyle name="20% - Accent6 5 5 4" xfId="13833" xr:uid="{00000000-0005-0000-0000-0000FF350000}"/>
    <cellStyle name="20% - Accent6 5 5 4 2" xfId="13834" xr:uid="{00000000-0005-0000-0000-000000360000}"/>
    <cellStyle name="20% - Accent6 5 5 5" xfId="13835" xr:uid="{00000000-0005-0000-0000-000001360000}"/>
    <cellStyle name="20% - Accent6 5 5 5 2" xfId="13836" xr:uid="{00000000-0005-0000-0000-000002360000}"/>
    <cellStyle name="20% - Accent6 5 5 6" xfId="13837" xr:uid="{00000000-0005-0000-0000-000003360000}"/>
    <cellStyle name="20% - Accent6 5 6" xfId="13838" xr:uid="{00000000-0005-0000-0000-000004360000}"/>
    <cellStyle name="20% - Accent6 5 6 2" xfId="13839" xr:uid="{00000000-0005-0000-0000-000005360000}"/>
    <cellStyle name="20% - Accent6 5 6 2 2" xfId="13840" xr:uid="{00000000-0005-0000-0000-000006360000}"/>
    <cellStyle name="20% - Accent6 5 6 2 2 2" xfId="13841" xr:uid="{00000000-0005-0000-0000-000007360000}"/>
    <cellStyle name="20% - Accent6 5 6 2 2 2 2" xfId="13842" xr:uid="{00000000-0005-0000-0000-000008360000}"/>
    <cellStyle name="20% - Accent6 5 6 2 2 3" xfId="13843" xr:uid="{00000000-0005-0000-0000-000009360000}"/>
    <cellStyle name="20% - Accent6 5 6 2 3" xfId="13844" xr:uid="{00000000-0005-0000-0000-00000A360000}"/>
    <cellStyle name="20% - Accent6 5 6 2 3 2" xfId="13845" xr:uid="{00000000-0005-0000-0000-00000B360000}"/>
    <cellStyle name="20% - Accent6 5 6 2 4" xfId="13846" xr:uid="{00000000-0005-0000-0000-00000C360000}"/>
    <cellStyle name="20% - Accent6 5 6 3" xfId="13847" xr:uid="{00000000-0005-0000-0000-00000D360000}"/>
    <cellStyle name="20% - Accent6 5 6 3 2" xfId="13848" xr:uid="{00000000-0005-0000-0000-00000E360000}"/>
    <cellStyle name="20% - Accent6 5 6 3 2 2" xfId="13849" xr:uid="{00000000-0005-0000-0000-00000F360000}"/>
    <cellStyle name="20% - Accent6 5 6 3 3" xfId="13850" xr:uid="{00000000-0005-0000-0000-000010360000}"/>
    <cellStyle name="20% - Accent6 5 6 4" xfId="13851" xr:uid="{00000000-0005-0000-0000-000011360000}"/>
    <cellStyle name="20% - Accent6 5 6 4 2" xfId="13852" xr:uid="{00000000-0005-0000-0000-000012360000}"/>
    <cellStyle name="20% - Accent6 5 6 5" xfId="13853" xr:uid="{00000000-0005-0000-0000-000013360000}"/>
    <cellStyle name="20% - Accent6 5 6 5 2" xfId="13854" xr:uid="{00000000-0005-0000-0000-000014360000}"/>
    <cellStyle name="20% - Accent6 5 6 6" xfId="13855" xr:uid="{00000000-0005-0000-0000-000015360000}"/>
    <cellStyle name="20% - Accent6 5 7" xfId="13856" xr:uid="{00000000-0005-0000-0000-000016360000}"/>
    <cellStyle name="20% - Accent6 5 7 2" xfId="13857" xr:uid="{00000000-0005-0000-0000-000017360000}"/>
    <cellStyle name="20% - Accent6 5 7 2 2" xfId="13858" xr:uid="{00000000-0005-0000-0000-000018360000}"/>
    <cellStyle name="20% - Accent6 5 7 2 2 2" xfId="13859" xr:uid="{00000000-0005-0000-0000-000019360000}"/>
    <cellStyle name="20% - Accent6 5 7 2 3" xfId="13860" xr:uid="{00000000-0005-0000-0000-00001A360000}"/>
    <cellStyle name="20% - Accent6 5 7 3" xfId="13861" xr:uid="{00000000-0005-0000-0000-00001B360000}"/>
    <cellStyle name="20% - Accent6 5 7 3 2" xfId="13862" xr:uid="{00000000-0005-0000-0000-00001C360000}"/>
    <cellStyle name="20% - Accent6 5 7 4" xfId="13863" xr:uid="{00000000-0005-0000-0000-00001D360000}"/>
    <cellStyle name="20% - Accent6 5 8" xfId="13864" xr:uid="{00000000-0005-0000-0000-00001E360000}"/>
    <cellStyle name="20% - Accent6 5 8 2" xfId="13865" xr:uid="{00000000-0005-0000-0000-00001F360000}"/>
    <cellStyle name="20% - Accent6 5 8 2 2" xfId="13866" xr:uid="{00000000-0005-0000-0000-000020360000}"/>
    <cellStyle name="20% - Accent6 5 8 3" xfId="13867" xr:uid="{00000000-0005-0000-0000-000021360000}"/>
    <cellStyle name="20% - Accent6 5 9" xfId="13868" xr:uid="{00000000-0005-0000-0000-000022360000}"/>
    <cellStyle name="20% - Accent6 5 9 2" xfId="13869" xr:uid="{00000000-0005-0000-0000-000023360000}"/>
    <cellStyle name="20% - Accent6 6" xfId="13870" xr:uid="{00000000-0005-0000-0000-000024360000}"/>
    <cellStyle name="20% - Accent6 6 10" xfId="13871" xr:uid="{00000000-0005-0000-0000-000025360000}"/>
    <cellStyle name="20% - Accent6 6 10 2" xfId="13872" xr:uid="{00000000-0005-0000-0000-000026360000}"/>
    <cellStyle name="20% - Accent6 6 11" xfId="13873" xr:uid="{00000000-0005-0000-0000-000027360000}"/>
    <cellStyle name="20% - Accent6 6 2" xfId="13874" xr:uid="{00000000-0005-0000-0000-000028360000}"/>
    <cellStyle name="20% - Accent6 6 2 2" xfId="13875" xr:uid="{00000000-0005-0000-0000-000029360000}"/>
    <cellStyle name="20% - Accent6 6 2 2 2" xfId="13876" xr:uid="{00000000-0005-0000-0000-00002A360000}"/>
    <cellStyle name="20% - Accent6 6 2 2 2 2" xfId="13877" xr:uid="{00000000-0005-0000-0000-00002B360000}"/>
    <cellStyle name="20% - Accent6 6 2 2 2 2 2" xfId="13878" xr:uid="{00000000-0005-0000-0000-00002C360000}"/>
    <cellStyle name="20% - Accent6 6 2 2 2 2 2 2" xfId="13879" xr:uid="{00000000-0005-0000-0000-00002D360000}"/>
    <cellStyle name="20% - Accent6 6 2 2 2 2 3" xfId="13880" xr:uid="{00000000-0005-0000-0000-00002E360000}"/>
    <cellStyle name="20% - Accent6 6 2 2 2 3" xfId="13881" xr:uid="{00000000-0005-0000-0000-00002F360000}"/>
    <cellStyle name="20% - Accent6 6 2 2 2 3 2" xfId="13882" xr:uid="{00000000-0005-0000-0000-000030360000}"/>
    <cellStyle name="20% - Accent6 6 2 2 2 4" xfId="13883" xr:uid="{00000000-0005-0000-0000-000031360000}"/>
    <cellStyle name="20% - Accent6 6 2 2 3" xfId="13884" xr:uid="{00000000-0005-0000-0000-000032360000}"/>
    <cellStyle name="20% - Accent6 6 2 2 3 2" xfId="13885" xr:uid="{00000000-0005-0000-0000-000033360000}"/>
    <cellStyle name="20% - Accent6 6 2 2 3 2 2" xfId="13886" xr:uid="{00000000-0005-0000-0000-000034360000}"/>
    <cellStyle name="20% - Accent6 6 2 2 3 3" xfId="13887" xr:uid="{00000000-0005-0000-0000-000035360000}"/>
    <cellStyle name="20% - Accent6 6 2 2 4" xfId="13888" xr:uid="{00000000-0005-0000-0000-000036360000}"/>
    <cellStyle name="20% - Accent6 6 2 2 4 2" xfId="13889" xr:uid="{00000000-0005-0000-0000-000037360000}"/>
    <cellStyle name="20% - Accent6 6 2 2 5" xfId="13890" xr:uid="{00000000-0005-0000-0000-000038360000}"/>
    <cellStyle name="20% - Accent6 6 2 2 5 2" xfId="13891" xr:uid="{00000000-0005-0000-0000-000039360000}"/>
    <cellStyle name="20% - Accent6 6 2 2 6" xfId="13892" xr:uid="{00000000-0005-0000-0000-00003A360000}"/>
    <cellStyle name="20% - Accent6 6 2 3" xfId="13893" xr:uid="{00000000-0005-0000-0000-00003B360000}"/>
    <cellStyle name="20% - Accent6 6 2 3 2" xfId="13894" xr:uid="{00000000-0005-0000-0000-00003C360000}"/>
    <cellStyle name="20% - Accent6 6 2 3 2 2" xfId="13895" xr:uid="{00000000-0005-0000-0000-00003D360000}"/>
    <cellStyle name="20% - Accent6 6 2 3 2 2 2" xfId="13896" xr:uid="{00000000-0005-0000-0000-00003E360000}"/>
    <cellStyle name="20% - Accent6 6 2 3 2 2 2 2" xfId="13897" xr:uid="{00000000-0005-0000-0000-00003F360000}"/>
    <cellStyle name="20% - Accent6 6 2 3 2 2 3" xfId="13898" xr:uid="{00000000-0005-0000-0000-000040360000}"/>
    <cellStyle name="20% - Accent6 6 2 3 2 3" xfId="13899" xr:uid="{00000000-0005-0000-0000-000041360000}"/>
    <cellStyle name="20% - Accent6 6 2 3 2 3 2" xfId="13900" xr:uid="{00000000-0005-0000-0000-000042360000}"/>
    <cellStyle name="20% - Accent6 6 2 3 2 4" xfId="13901" xr:uid="{00000000-0005-0000-0000-000043360000}"/>
    <cellStyle name="20% - Accent6 6 2 3 3" xfId="13902" xr:uid="{00000000-0005-0000-0000-000044360000}"/>
    <cellStyle name="20% - Accent6 6 2 3 3 2" xfId="13903" xr:uid="{00000000-0005-0000-0000-000045360000}"/>
    <cellStyle name="20% - Accent6 6 2 3 3 2 2" xfId="13904" xr:uid="{00000000-0005-0000-0000-000046360000}"/>
    <cellStyle name="20% - Accent6 6 2 3 3 3" xfId="13905" xr:uid="{00000000-0005-0000-0000-000047360000}"/>
    <cellStyle name="20% - Accent6 6 2 3 4" xfId="13906" xr:uid="{00000000-0005-0000-0000-000048360000}"/>
    <cellStyle name="20% - Accent6 6 2 3 4 2" xfId="13907" xr:uid="{00000000-0005-0000-0000-000049360000}"/>
    <cellStyle name="20% - Accent6 6 2 3 5" xfId="13908" xr:uid="{00000000-0005-0000-0000-00004A360000}"/>
    <cellStyle name="20% - Accent6 6 2 3 5 2" xfId="13909" xr:uid="{00000000-0005-0000-0000-00004B360000}"/>
    <cellStyle name="20% - Accent6 6 2 3 6" xfId="13910" xr:uid="{00000000-0005-0000-0000-00004C360000}"/>
    <cellStyle name="20% - Accent6 6 2 4" xfId="13911" xr:uid="{00000000-0005-0000-0000-00004D360000}"/>
    <cellStyle name="20% - Accent6 6 2 4 2" xfId="13912" xr:uid="{00000000-0005-0000-0000-00004E360000}"/>
    <cellStyle name="20% - Accent6 6 2 4 2 2" xfId="13913" xr:uid="{00000000-0005-0000-0000-00004F360000}"/>
    <cellStyle name="20% - Accent6 6 2 4 2 2 2" xfId="13914" xr:uid="{00000000-0005-0000-0000-000050360000}"/>
    <cellStyle name="20% - Accent6 6 2 4 2 3" xfId="13915" xr:uid="{00000000-0005-0000-0000-000051360000}"/>
    <cellStyle name="20% - Accent6 6 2 4 3" xfId="13916" xr:uid="{00000000-0005-0000-0000-000052360000}"/>
    <cellStyle name="20% - Accent6 6 2 4 3 2" xfId="13917" xr:uid="{00000000-0005-0000-0000-000053360000}"/>
    <cellStyle name="20% - Accent6 6 2 4 4" xfId="13918" xr:uid="{00000000-0005-0000-0000-000054360000}"/>
    <cellStyle name="20% - Accent6 6 2 5" xfId="13919" xr:uid="{00000000-0005-0000-0000-000055360000}"/>
    <cellStyle name="20% - Accent6 6 2 5 2" xfId="13920" xr:uid="{00000000-0005-0000-0000-000056360000}"/>
    <cellStyle name="20% - Accent6 6 2 5 2 2" xfId="13921" xr:uid="{00000000-0005-0000-0000-000057360000}"/>
    <cellStyle name="20% - Accent6 6 2 5 3" xfId="13922" xr:uid="{00000000-0005-0000-0000-000058360000}"/>
    <cellStyle name="20% - Accent6 6 2 6" xfId="13923" xr:uid="{00000000-0005-0000-0000-000059360000}"/>
    <cellStyle name="20% - Accent6 6 2 6 2" xfId="13924" xr:uid="{00000000-0005-0000-0000-00005A360000}"/>
    <cellStyle name="20% - Accent6 6 2 7" xfId="13925" xr:uid="{00000000-0005-0000-0000-00005B360000}"/>
    <cellStyle name="20% - Accent6 6 2 7 2" xfId="13926" xr:uid="{00000000-0005-0000-0000-00005C360000}"/>
    <cellStyle name="20% - Accent6 6 2 8" xfId="13927" xr:uid="{00000000-0005-0000-0000-00005D360000}"/>
    <cellStyle name="20% - Accent6 6 3" xfId="13928" xr:uid="{00000000-0005-0000-0000-00005E360000}"/>
    <cellStyle name="20% - Accent6 6 3 2" xfId="13929" xr:uid="{00000000-0005-0000-0000-00005F360000}"/>
    <cellStyle name="20% - Accent6 6 3 2 2" xfId="13930" xr:uid="{00000000-0005-0000-0000-000060360000}"/>
    <cellStyle name="20% - Accent6 6 3 2 2 2" xfId="13931" xr:uid="{00000000-0005-0000-0000-000061360000}"/>
    <cellStyle name="20% - Accent6 6 3 2 2 2 2" xfId="13932" xr:uid="{00000000-0005-0000-0000-000062360000}"/>
    <cellStyle name="20% - Accent6 6 3 2 2 2 2 2" xfId="13933" xr:uid="{00000000-0005-0000-0000-000063360000}"/>
    <cellStyle name="20% - Accent6 6 3 2 2 2 3" xfId="13934" xr:uid="{00000000-0005-0000-0000-000064360000}"/>
    <cellStyle name="20% - Accent6 6 3 2 2 3" xfId="13935" xr:uid="{00000000-0005-0000-0000-000065360000}"/>
    <cellStyle name="20% - Accent6 6 3 2 2 3 2" xfId="13936" xr:uid="{00000000-0005-0000-0000-000066360000}"/>
    <cellStyle name="20% - Accent6 6 3 2 2 4" xfId="13937" xr:uid="{00000000-0005-0000-0000-000067360000}"/>
    <cellStyle name="20% - Accent6 6 3 2 3" xfId="13938" xr:uid="{00000000-0005-0000-0000-000068360000}"/>
    <cellStyle name="20% - Accent6 6 3 2 3 2" xfId="13939" xr:uid="{00000000-0005-0000-0000-000069360000}"/>
    <cellStyle name="20% - Accent6 6 3 2 3 2 2" xfId="13940" xr:uid="{00000000-0005-0000-0000-00006A360000}"/>
    <cellStyle name="20% - Accent6 6 3 2 3 3" xfId="13941" xr:uid="{00000000-0005-0000-0000-00006B360000}"/>
    <cellStyle name="20% - Accent6 6 3 2 4" xfId="13942" xr:uid="{00000000-0005-0000-0000-00006C360000}"/>
    <cellStyle name="20% - Accent6 6 3 2 4 2" xfId="13943" xr:uid="{00000000-0005-0000-0000-00006D360000}"/>
    <cellStyle name="20% - Accent6 6 3 2 5" xfId="13944" xr:uid="{00000000-0005-0000-0000-00006E360000}"/>
    <cellStyle name="20% - Accent6 6 3 2 5 2" xfId="13945" xr:uid="{00000000-0005-0000-0000-00006F360000}"/>
    <cellStyle name="20% - Accent6 6 3 2 6" xfId="13946" xr:uid="{00000000-0005-0000-0000-000070360000}"/>
    <cellStyle name="20% - Accent6 6 3 3" xfId="13947" xr:uid="{00000000-0005-0000-0000-000071360000}"/>
    <cellStyle name="20% - Accent6 6 3 3 2" xfId="13948" xr:uid="{00000000-0005-0000-0000-000072360000}"/>
    <cellStyle name="20% - Accent6 6 3 3 2 2" xfId="13949" xr:uid="{00000000-0005-0000-0000-000073360000}"/>
    <cellStyle name="20% - Accent6 6 3 3 2 2 2" xfId="13950" xr:uid="{00000000-0005-0000-0000-000074360000}"/>
    <cellStyle name="20% - Accent6 6 3 3 2 2 2 2" xfId="13951" xr:uid="{00000000-0005-0000-0000-000075360000}"/>
    <cellStyle name="20% - Accent6 6 3 3 2 2 3" xfId="13952" xr:uid="{00000000-0005-0000-0000-000076360000}"/>
    <cellStyle name="20% - Accent6 6 3 3 2 3" xfId="13953" xr:uid="{00000000-0005-0000-0000-000077360000}"/>
    <cellStyle name="20% - Accent6 6 3 3 2 3 2" xfId="13954" xr:uid="{00000000-0005-0000-0000-000078360000}"/>
    <cellStyle name="20% - Accent6 6 3 3 2 4" xfId="13955" xr:uid="{00000000-0005-0000-0000-000079360000}"/>
    <cellStyle name="20% - Accent6 6 3 3 3" xfId="13956" xr:uid="{00000000-0005-0000-0000-00007A360000}"/>
    <cellStyle name="20% - Accent6 6 3 3 3 2" xfId="13957" xr:uid="{00000000-0005-0000-0000-00007B360000}"/>
    <cellStyle name="20% - Accent6 6 3 3 3 2 2" xfId="13958" xr:uid="{00000000-0005-0000-0000-00007C360000}"/>
    <cellStyle name="20% - Accent6 6 3 3 3 3" xfId="13959" xr:uid="{00000000-0005-0000-0000-00007D360000}"/>
    <cellStyle name="20% - Accent6 6 3 3 4" xfId="13960" xr:uid="{00000000-0005-0000-0000-00007E360000}"/>
    <cellStyle name="20% - Accent6 6 3 3 4 2" xfId="13961" xr:uid="{00000000-0005-0000-0000-00007F360000}"/>
    <cellStyle name="20% - Accent6 6 3 3 5" xfId="13962" xr:uid="{00000000-0005-0000-0000-000080360000}"/>
    <cellStyle name="20% - Accent6 6 3 3 5 2" xfId="13963" xr:uid="{00000000-0005-0000-0000-000081360000}"/>
    <cellStyle name="20% - Accent6 6 3 3 6" xfId="13964" xr:uid="{00000000-0005-0000-0000-000082360000}"/>
    <cellStyle name="20% - Accent6 6 3 4" xfId="13965" xr:uid="{00000000-0005-0000-0000-000083360000}"/>
    <cellStyle name="20% - Accent6 6 3 4 2" xfId="13966" xr:uid="{00000000-0005-0000-0000-000084360000}"/>
    <cellStyle name="20% - Accent6 6 3 4 2 2" xfId="13967" xr:uid="{00000000-0005-0000-0000-000085360000}"/>
    <cellStyle name="20% - Accent6 6 3 4 2 2 2" xfId="13968" xr:uid="{00000000-0005-0000-0000-000086360000}"/>
    <cellStyle name="20% - Accent6 6 3 4 2 3" xfId="13969" xr:uid="{00000000-0005-0000-0000-000087360000}"/>
    <cellStyle name="20% - Accent6 6 3 4 3" xfId="13970" xr:uid="{00000000-0005-0000-0000-000088360000}"/>
    <cellStyle name="20% - Accent6 6 3 4 3 2" xfId="13971" xr:uid="{00000000-0005-0000-0000-000089360000}"/>
    <cellStyle name="20% - Accent6 6 3 4 4" xfId="13972" xr:uid="{00000000-0005-0000-0000-00008A360000}"/>
    <cellStyle name="20% - Accent6 6 3 5" xfId="13973" xr:uid="{00000000-0005-0000-0000-00008B360000}"/>
    <cellStyle name="20% - Accent6 6 3 5 2" xfId="13974" xr:uid="{00000000-0005-0000-0000-00008C360000}"/>
    <cellStyle name="20% - Accent6 6 3 5 2 2" xfId="13975" xr:uid="{00000000-0005-0000-0000-00008D360000}"/>
    <cellStyle name="20% - Accent6 6 3 5 3" xfId="13976" xr:uid="{00000000-0005-0000-0000-00008E360000}"/>
    <cellStyle name="20% - Accent6 6 3 6" xfId="13977" xr:uid="{00000000-0005-0000-0000-00008F360000}"/>
    <cellStyle name="20% - Accent6 6 3 6 2" xfId="13978" xr:uid="{00000000-0005-0000-0000-000090360000}"/>
    <cellStyle name="20% - Accent6 6 3 7" xfId="13979" xr:uid="{00000000-0005-0000-0000-000091360000}"/>
    <cellStyle name="20% - Accent6 6 3 7 2" xfId="13980" xr:uid="{00000000-0005-0000-0000-000092360000}"/>
    <cellStyle name="20% - Accent6 6 3 8" xfId="13981" xr:uid="{00000000-0005-0000-0000-000093360000}"/>
    <cellStyle name="20% - Accent6 6 4" xfId="13982" xr:uid="{00000000-0005-0000-0000-000094360000}"/>
    <cellStyle name="20% - Accent6 6 4 2" xfId="13983" xr:uid="{00000000-0005-0000-0000-000095360000}"/>
    <cellStyle name="20% - Accent6 6 4 2 2" xfId="13984" xr:uid="{00000000-0005-0000-0000-000096360000}"/>
    <cellStyle name="20% - Accent6 6 4 2 2 2" xfId="13985" xr:uid="{00000000-0005-0000-0000-000097360000}"/>
    <cellStyle name="20% - Accent6 6 4 2 2 2 2" xfId="13986" xr:uid="{00000000-0005-0000-0000-000098360000}"/>
    <cellStyle name="20% - Accent6 6 4 2 2 3" xfId="13987" xr:uid="{00000000-0005-0000-0000-000099360000}"/>
    <cellStyle name="20% - Accent6 6 4 2 3" xfId="13988" xr:uid="{00000000-0005-0000-0000-00009A360000}"/>
    <cellStyle name="20% - Accent6 6 4 2 3 2" xfId="13989" xr:uid="{00000000-0005-0000-0000-00009B360000}"/>
    <cellStyle name="20% - Accent6 6 4 2 4" xfId="13990" xr:uid="{00000000-0005-0000-0000-00009C360000}"/>
    <cellStyle name="20% - Accent6 6 4 3" xfId="13991" xr:uid="{00000000-0005-0000-0000-00009D360000}"/>
    <cellStyle name="20% - Accent6 6 4 3 2" xfId="13992" xr:uid="{00000000-0005-0000-0000-00009E360000}"/>
    <cellStyle name="20% - Accent6 6 4 3 2 2" xfId="13993" xr:uid="{00000000-0005-0000-0000-00009F360000}"/>
    <cellStyle name="20% - Accent6 6 4 3 3" xfId="13994" xr:uid="{00000000-0005-0000-0000-0000A0360000}"/>
    <cellStyle name="20% - Accent6 6 4 4" xfId="13995" xr:uid="{00000000-0005-0000-0000-0000A1360000}"/>
    <cellStyle name="20% - Accent6 6 4 4 2" xfId="13996" xr:uid="{00000000-0005-0000-0000-0000A2360000}"/>
    <cellStyle name="20% - Accent6 6 4 5" xfId="13997" xr:uid="{00000000-0005-0000-0000-0000A3360000}"/>
    <cellStyle name="20% - Accent6 6 4 5 2" xfId="13998" xr:uid="{00000000-0005-0000-0000-0000A4360000}"/>
    <cellStyle name="20% - Accent6 6 4 6" xfId="13999" xr:uid="{00000000-0005-0000-0000-0000A5360000}"/>
    <cellStyle name="20% - Accent6 6 5" xfId="14000" xr:uid="{00000000-0005-0000-0000-0000A6360000}"/>
    <cellStyle name="20% - Accent6 6 5 2" xfId="14001" xr:uid="{00000000-0005-0000-0000-0000A7360000}"/>
    <cellStyle name="20% - Accent6 6 5 2 2" xfId="14002" xr:uid="{00000000-0005-0000-0000-0000A8360000}"/>
    <cellStyle name="20% - Accent6 6 5 2 2 2" xfId="14003" xr:uid="{00000000-0005-0000-0000-0000A9360000}"/>
    <cellStyle name="20% - Accent6 6 5 2 2 2 2" xfId="14004" xr:uid="{00000000-0005-0000-0000-0000AA360000}"/>
    <cellStyle name="20% - Accent6 6 5 2 2 3" xfId="14005" xr:uid="{00000000-0005-0000-0000-0000AB360000}"/>
    <cellStyle name="20% - Accent6 6 5 2 3" xfId="14006" xr:uid="{00000000-0005-0000-0000-0000AC360000}"/>
    <cellStyle name="20% - Accent6 6 5 2 3 2" xfId="14007" xr:uid="{00000000-0005-0000-0000-0000AD360000}"/>
    <cellStyle name="20% - Accent6 6 5 2 4" xfId="14008" xr:uid="{00000000-0005-0000-0000-0000AE360000}"/>
    <cellStyle name="20% - Accent6 6 5 3" xfId="14009" xr:uid="{00000000-0005-0000-0000-0000AF360000}"/>
    <cellStyle name="20% - Accent6 6 5 3 2" xfId="14010" xr:uid="{00000000-0005-0000-0000-0000B0360000}"/>
    <cellStyle name="20% - Accent6 6 5 3 2 2" xfId="14011" xr:uid="{00000000-0005-0000-0000-0000B1360000}"/>
    <cellStyle name="20% - Accent6 6 5 3 3" xfId="14012" xr:uid="{00000000-0005-0000-0000-0000B2360000}"/>
    <cellStyle name="20% - Accent6 6 5 4" xfId="14013" xr:uid="{00000000-0005-0000-0000-0000B3360000}"/>
    <cellStyle name="20% - Accent6 6 5 4 2" xfId="14014" xr:uid="{00000000-0005-0000-0000-0000B4360000}"/>
    <cellStyle name="20% - Accent6 6 5 5" xfId="14015" xr:uid="{00000000-0005-0000-0000-0000B5360000}"/>
    <cellStyle name="20% - Accent6 6 5 5 2" xfId="14016" xr:uid="{00000000-0005-0000-0000-0000B6360000}"/>
    <cellStyle name="20% - Accent6 6 5 6" xfId="14017" xr:uid="{00000000-0005-0000-0000-0000B7360000}"/>
    <cellStyle name="20% - Accent6 6 6" xfId="14018" xr:uid="{00000000-0005-0000-0000-0000B8360000}"/>
    <cellStyle name="20% - Accent6 6 6 2" xfId="14019" xr:uid="{00000000-0005-0000-0000-0000B9360000}"/>
    <cellStyle name="20% - Accent6 6 6 2 2" xfId="14020" xr:uid="{00000000-0005-0000-0000-0000BA360000}"/>
    <cellStyle name="20% - Accent6 6 6 2 2 2" xfId="14021" xr:uid="{00000000-0005-0000-0000-0000BB360000}"/>
    <cellStyle name="20% - Accent6 6 6 2 2 2 2" xfId="14022" xr:uid="{00000000-0005-0000-0000-0000BC360000}"/>
    <cellStyle name="20% - Accent6 6 6 2 2 3" xfId="14023" xr:uid="{00000000-0005-0000-0000-0000BD360000}"/>
    <cellStyle name="20% - Accent6 6 6 2 3" xfId="14024" xr:uid="{00000000-0005-0000-0000-0000BE360000}"/>
    <cellStyle name="20% - Accent6 6 6 2 3 2" xfId="14025" xr:uid="{00000000-0005-0000-0000-0000BF360000}"/>
    <cellStyle name="20% - Accent6 6 6 2 4" xfId="14026" xr:uid="{00000000-0005-0000-0000-0000C0360000}"/>
    <cellStyle name="20% - Accent6 6 6 3" xfId="14027" xr:uid="{00000000-0005-0000-0000-0000C1360000}"/>
    <cellStyle name="20% - Accent6 6 6 3 2" xfId="14028" xr:uid="{00000000-0005-0000-0000-0000C2360000}"/>
    <cellStyle name="20% - Accent6 6 6 3 2 2" xfId="14029" xr:uid="{00000000-0005-0000-0000-0000C3360000}"/>
    <cellStyle name="20% - Accent6 6 6 3 3" xfId="14030" xr:uid="{00000000-0005-0000-0000-0000C4360000}"/>
    <cellStyle name="20% - Accent6 6 6 4" xfId="14031" xr:uid="{00000000-0005-0000-0000-0000C5360000}"/>
    <cellStyle name="20% - Accent6 6 6 4 2" xfId="14032" xr:uid="{00000000-0005-0000-0000-0000C6360000}"/>
    <cellStyle name="20% - Accent6 6 6 5" xfId="14033" xr:uid="{00000000-0005-0000-0000-0000C7360000}"/>
    <cellStyle name="20% - Accent6 6 6 5 2" xfId="14034" xr:uid="{00000000-0005-0000-0000-0000C8360000}"/>
    <cellStyle name="20% - Accent6 6 6 6" xfId="14035" xr:uid="{00000000-0005-0000-0000-0000C9360000}"/>
    <cellStyle name="20% - Accent6 6 7" xfId="14036" xr:uid="{00000000-0005-0000-0000-0000CA360000}"/>
    <cellStyle name="20% - Accent6 6 7 2" xfId="14037" xr:uid="{00000000-0005-0000-0000-0000CB360000}"/>
    <cellStyle name="20% - Accent6 6 7 2 2" xfId="14038" xr:uid="{00000000-0005-0000-0000-0000CC360000}"/>
    <cellStyle name="20% - Accent6 6 7 2 2 2" xfId="14039" xr:uid="{00000000-0005-0000-0000-0000CD360000}"/>
    <cellStyle name="20% - Accent6 6 7 2 3" xfId="14040" xr:uid="{00000000-0005-0000-0000-0000CE360000}"/>
    <cellStyle name="20% - Accent6 6 7 3" xfId="14041" xr:uid="{00000000-0005-0000-0000-0000CF360000}"/>
    <cellStyle name="20% - Accent6 6 7 3 2" xfId="14042" xr:uid="{00000000-0005-0000-0000-0000D0360000}"/>
    <cellStyle name="20% - Accent6 6 7 4" xfId="14043" xr:uid="{00000000-0005-0000-0000-0000D1360000}"/>
    <cellStyle name="20% - Accent6 6 8" xfId="14044" xr:uid="{00000000-0005-0000-0000-0000D2360000}"/>
    <cellStyle name="20% - Accent6 6 8 2" xfId="14045" xr:uid="{00000000-0005-0000-0000-0000D3360000}"/>
    <cellStyle name="20% - Accent6 6 8 2 2" xfId="14046" xr:uid="{00000000-0005-0000-0000-0000D4360000}"/>
    <cellStyle name="20% - Accent6 6 8 3" xfId="14047" xr:uid="{00000000-0005-0000-0000-0000D5360000}"/>
    <cellStyle name="20% - Accent6 6 9" xfId="14048" xr:uid="{00000000-0005-0000-0000-0000D6360000}"/>
    <cellStyle name="20% - Accent6 6 9 2" xfId="14049" xr:uid="{00000000-0005-0000-0000-0000D7360000}"/>
    <cellStyle name="20% - Accent6 7" xfId="14050" xr:uid="{00000000-0005-0000-0000-0000D8360000}"/>
    <cellStyle name="20% - Accent6 7 2" xfId="14051" xr:uid="{00000000-0005-0000-0000-0000D9360000}"/>
    <cellStyle name="20% - Accent6 7 2 2" xfId="14052" xr:uid="{00000000-0005-0000-0000-0000DA360000}"/>
    <cellStyle name="20% - Accent6 7 2 2 2" xfId="14053" xr:uid="{00000000-0005-0000-0000-0000DB360000}"/>
    <cellStyle name="20% - Accent6 7 2 2 2 2" xfId="14054" xr:uid="{00000000-0005-0000-0000-0000DC360000}"/>
    <cellStyle name="20% - Accent6 7 2 2 2 2 2" xfId="14055" xr:uid="{00000000-0005-0000-0000-0000DD360000}"/>
    <cellStyle name="20% - Accent6 7 2 2 2 3" xfId="14056" xr:uid="{00000000-0005-0000-0000-0000DE360000}"/>
    <cellStyle name="20% - Accent6 7 2 2 3" xfId="14057" xr:uid="{00000000-0005-0000-0000-0000DF360000}"/>
    <cellStyle name="20% - Accent6 7 2 2 3 2" xfId="14058" xr:uid="{00000000-0005-0000-0000-0000E0360000}"/>
    <cellStyle name="20% - Accent6 7 2 2 4" xfId="14059" xr:uid="{00000000-0005-0000-0000-0000E1360000}"/>
    <cellStyle name="20% - Accent6 7 2 3" xfId="14060" xr:uid="{00000000-0005-0000-0000-0000E2360000}"/>
    <cellStyle name="20% - Accent6 7 2 3 2" xfId="14061" xr:uid="{00000000-0005-0000-0000-0000E3360000}"/>
    <cellStyle name="20% - Accent6 7 2 3 2 2" xfId="14062" xr:uid="{00000000-0005-0000-0000-0000E4360000}"/>
    <cellStyle name="20% - Accent6 7 2 3 3" xfId="14063" xr:uid="{00000000-0005-0000-0000-0000E5360000}"/>
    <cellStyle name="20% - Accent6 7 2 4" xfId="14064" xr:uid="{00000000-0005-0000-0000-0000E6360000}"/>
    <cellStyle name="20% - Accent6 7 2 4 2" xfId="14065" xr:uid="{00000000-0005-0000-0000-0000E7360000}"/>
    <cellStyle name="20% - Accent6 7 2 5" xfId="14066" xr:uid="{00000000-0005-0000-0000-0000E8360000}"/>
    <cellStyle name="20% - Accent6 7 2 5 2" xfId="14067" xr:uid="{00000000-0005-0000-0000-0000E9360000}"/>
    <cellStyle name="20% - Accent6 7 2 6" xfId="14068" xr:uid="{00000000-0005-0000-0000-0000EA360000}"/>
    <cellStyle name="20% - Accent6 7 3" xfId="14069" xr:uid="{00000000-0005-0000-0000-0000EB360000}"/>
    <cellStyle name="20% - Accent6 7 3 2" xfId="14070" xr:uid="{00000000-0005-0000-0000-0000EC360000}"/>
    <cellStyle name="20% - Accent6 7 3 2 2" xfId="14071" xr:uid="{00000000-0005-0000-0000-0000ED360000}"/>
    <cellStyle name="20% - Accent6 7 3 2 2 2" xfId="14072" xr:uid="{00000000-0005-0000-0000-0000EE360000}"/>
    <cellStyle name="20% - Accent6 7 3 2 2 2 2" xfId="14073" xr:uid="{00000000-0005-0000-0000-0000EF360000}"/>
    <cellStyle name="20% - Accent6 7 3 2 2 3" xfId="14074" xr:uid="{00000000-0005-0000-0000-0000F0360000}"/>
    <cellStyle name="20% - Accent6 7 3 2 3" xfId="14075" xr:uid="{00000000-0005-0000-0000-0000F1360000}"/>
    <cellStyle name="20% - Accent6 7 3 2 3 2" xfId="14076" xr:uid="{00000000-0005-0000-0000-0000F2360000}"/>
    <cellStyle name="20% - Accent6 7 3 2 4" xfId="14077" xr:uid="{00000000-0005-0000-0000-0000F3360000}"/>
    <cellStyle name="20% - Accent6 7 3 3" xfId="14078" xr:uid="{00000000-0005-0000-0000-0000F4360000}"/>
    <cellStyle name="20% - Accent6 7 3 3 2" xfId="14079" xr:uid="{00000000-0005-0000-0000-0000F5360000}"/>
    <cellStyle name="20% - Accent6 7 3 3 2 2" xfId="14080" xr:uid="{00000000-0005-0000-0000-0000F6360000}"/>
    <cellStyle name="20% - Accent6 7 3 3 3" xfId="14081" xr:uid="{00000000-0005-0000-0000-0000F7360000}"/>
    <cellStyle name="20% - Accent6 7 3 4" xfId="14082" xr:uid="{00000000-0005-0000-0000-0000F8360000}"/>
    <cellStyle name="20% - Accent6 7 3 4 2" xfId="14083" xr:uid="{00000000-0005-0000-0000-0000F9360000}"/>
    <cellStyle name="20% - Accent6 7 3 5" xfId="14084" xr:uid="{00000000-0005-0000-0000-0000FA360000}"/>
    <cellStyle name="20% - Accent6 7 3 5 2" xfId="14085" xr:uid="{00000000-0005-0000-0000-0000FB360000}"/>
    <cellStyle name="20% - Accent6 7 3 6" xfId="14086" xr:uid="{00000000-0005-0000-0000-0000FC360000}"/>
    <cellStyle name="20% - Accent6 7 4" xfId="14087" xr:uid="{00000000-0005-0000-0000-0000FD360000}"/>
    <cellStyle name="20% - Accent6 7 4 2" xfId="14088" xr:uid="{00000000-0005-0000-0000-0000FE360000}"/>
    <cellStyle name="20% - Accent6 7 4 2 2" xfId="14089" xr:uid="{00000000-0005-0000-0000-0000FF360000}"/>
    <cellStyle name="20% - Accent6 7 4 2 2 2" xfId="14090" xr:uid="{00000000-0005-0000-0000-000000370000}"/>
    <cellStyle name="20% - Accent6 7 4 2 3" xfId="14091" xr:uid="{00000000-0005-0000-0000-000001370000}"/>
    <cellStyle name="20% - Accent6 7 4 3" xfId="14092" xr:uid="{00000000-0005-0000-0000-000002370000}"/>
    <cellStyle name="20% - Accent6 7 4 3 2" xfId="14093" xr:uid="{00000000-0005-0000-0000-000003370000}"/>
    <cellStyle name="20% - Accent6 7 4 4" xfId="14094" xr:uid="{00000000-0005-0000-0000-000004370000}"/>
    <cellStyle name="20% - Accent6 7 5" xfId="14095" xr:uid="{00000000-0005-0000-0000-000005370000}"/>
    <cellStyle name="20% - Accent6 7 5 2" xfId="14096" xr:uid="{00000000-0005-0000-0000-000006370000}"/>
    <cellStyle name="20% - Accent6 7 5 2 2" xfId="14097" xr:uid="{00000000-0005-0000-0000-000007370000}"/>
    <cellStyle name="20% - Accent6 7 5 3" xfId="14098" xr:uid="{00000000-0005-0000-0000-000008370000}"/>
    <cellStyle name="20% - Accent6 7 6" xfId="14099" xr:uid="{00000000-0005-0000-0000-000009370000}"/>
    <cellStyle name="20% - Accent6 7 6 2" xfId="14100" xr:uid="{00000000-0005-0000-0000-00000A370000}"/>
    <cellStyle name="20% - Accent6 7 7" xfId="14101" xr:uid="{00000000-0005-0000-0000-00000B370000}"/>
    <cellStyle name="20% - Accent6 7 7 2" xfId="14102" xr:uid="{00000000-0005-0000-0000-00000C370000}"/>
    <cellStyle name="20% - Accent6 7 8" xfId="14103" xr:uid="{00000000-0005-0000-0000-00000D370000}"/>
    <cellStyle name="20% - Accent6 8" xfId="14104" xr:uid="{00000000-0005-0000-0000-00000E370000}"/>
    <cellStyle name="20% - Accent6 8 2" xfId="14105" xr:uid="{00000000-0005-0000-0000-00000F370000}"/>
    <cellStyle name="20% - Accent6 8 2 2" xfId="14106" xr:uid="{00000000-0005-0000-0000-000010370000}"/>
    <cellStyle name="20% - Accent6 8 2 2 2" xfId="14107" xr:uid="{00000000-0005-0000-0000-000011370000}"/>
    <cellStyle name="20% - Accent6 8 2 2 2 2" xfId="14108" xr:uid="{00000000-0005-0000-0000-000012370000}"/>
    <cellStyle name="20% - Accent6 8 2 2 2 2 2" xfId="14109" xr:uid="{00000000-0005-0000-0000-000013370000}"/>
    <cellStyle name="20% - Accent6 8 2 2 2 3" xfId="14110" xr:uid="{00000000-0005-0000-0000-000014370000}"/>
    <cellStyle name="20% - Accent6 8 2 2 3" xfId="14111" xr:uid="{00000000-0005-0000-0000-000015370000}"/>
    <cellStyle name="20% - Accent6 8 2 2 3 2" xfId="14112" xr:uid="{00000000-0005-0000-0000-000016370000}"/>
    <cellStyle name="20% - Accent6 8 2 2 4" xfId="14113" xr:uid="{00000000-0005-0000-0000-000017370000}"/>
    <cellStyle name="20% - Accent6 8 2 3" xfId="14114" xr:uid="{00000000-0005-0000-0000-000018370000}"/>
    <cellStyle name="20% - Accent6 8 2 3 2" xfId="14115" xr:uid="{00000000-0005-0000-0000-000019370000}"/>
    <cellStyle name="20% - Accent6 8 2 3 2 2" xfId="14116" xr:uid="{00000000-0005-0000-0000-00001A370000}"/>
    <cellStyle name="20% - Accent6 8 2 3 3" xfId="14117" xr:uid="{00000000-0005-0000-0000-00001B370000}"/>
    <cellStyle name="20% - Accent6 8 2 4" xfId="14118" xr:uid="{00000000-0005-0000-0000-00001C370000}"/>
    <cellStyle name="20% - Accent6 8 2 4 2" xfId="14119" xr:uid="{00000000-0005-0000-0000-00001D370000}"/>
    <cellStyle name="20% - Accent6 8 2 5" xfId="14120" xr:uid="{00000000-0005-0000-0000-00001E370000}"/>
    <cellStyle name="20% - Accent6 8 2 5 2" xfId="14121" xr:uid="{00000000-0005-0000-0000-00001F370000}"/>
    <cellStyle name="20% - Accent6 8 2 6" xfId="14122" xr:uid="{00000000-0005-0000-0000-000020370000}"/>
    <cellStyle name="20% - Accent6 8 3" xfId="14123" xr:uid="{00000000-0005-0000-0000-000021370000}"/>
    <cellStyle name="20% - Accent6 8 3 2" xfId="14124" xr:uid="{00000000-0005-0000-0000-000022370000}"/>
    <cellStyle name="20% - Accent6 8 3 2 2" xfId="14125" xr:uid="{00000000-0005-0000-0000-000023370000}"/>
    <cellStyle name="20% - Accent6 8 3 2 2 2" xfId="14126" xr:uid="{00000000-0005-0000-0000-000024370000}"/>
    <cellStyle name="20% - Accent6 8 3 2 2 2 2" xfId="14127" xr:uid="{00000000-0005-0000-0000-000025370000}"/>
    <cellStyle name="20% - Accent6 8 3 2 2 3" xfId="14128" xr:uid="{00000000-0005-0000-0000-000026370000}"/>
    <cellStyle name="20% - Accent6 8 3 2 3" xfId="14129" xr:uid="{00000000-0005-0000-0000-000027370000}"/>
    <cellStyle name="20% - Accent6 8 3 2 3 2" xfId="14130" xr:uid="{00000000-0005-0000-0000-000028370000}"/>
    <cellStyle name="20% - Accent6 8 3 2 4" xfId="14131" xr:uid="{00000000-0005-0000-0000-000029370000}"/>
    <cellStyle name="20% - Accent6 8 3 3" xfId="14132" xr:uid="{00000000-0005-0000-0000-00002A370000}"/>
    <cellStyle name="20% - Accent6 8 3 3 2" xfId="14133" xr:uid="{00000000-0005-0000-0000-00002B370000}"/>
    <cellStyle name="20% - Accent6 8 3 3 2 2" xfId="14134" xr:uid="{00000000-0005-0000-0000-00002C370000}"/>
    <cellStyle name="20% - Accent6 8 3 3 3" xfId="14135" xr:uid="{00000000-0005-0000-0000-00002D370000}"/>
    <cellStyle name="20% - Accent6 8 3 4" xfId="14136" xr:uid="{00000000-0005-0000-0000-00002E370000}"/>
    <cellStyle name="20% - Accent6 8 3 4 2" xfId="14137" xr:uid="{00000000-0005-0000-0000-00002F370000}"/>
    <cellStyle name="20% - Accent6 8 3 5" xfId="14138" xr:uid="{00000000-0005-0000-0000-000030370000}"/>
    <cellStyle name="20% - Accent6 8 3 5 2" xfId="14139" xr:uid="{00000000-0005-0000-0000-000031370000}"/>
    <cellStyle name="20% - Accent6 8 3 6" xfId="14140" xr:uid="{00000000-0005-0000-0000-000032370000}"/>
    <cellStyle name="20% - Accent6 8 4" xfId="14141" xr:uid="{00000000-0005-0000-0000-000033370000}"/>
    <cellStyle name="20% - Accent6 8 4 2" xfId="14142" xr:uid="{00000000-0005-0000-0000-000034370000}"/>
    <cellStyle name="20% - Accent6 8 4 2 2" xfId="14143" xr:uid="{00000000-0005-0000-0000-000035370000}"/>
    <cellStyle name="20% - Accent6 8 4 2 2 2" xfId="14144" xr:uid="{00000000-0005-0000-0000-000036370000}"/>
    <cellStyle name="20% - Accent6 8 4 2 3" xfId="14145" xr:uid="{00000000-0005-0000-0000-000037370000}"/>
    <cellStyle name="20% - Accent6 8 4 3" xfId="14146" xr:uid="{00000000-0005-0000-0000-000038370000}"/>
    <cellStyle name="20% - Accent6 8 4 3 2" xfId="14147" xr:uid="{00000000-0005-0000-0000-000039370000}"/>
    <cellStyle name="20% - Accent6 8 4 4" xfId="14148" xr:uid="{00000000-0005-0000-0000-00003A370000}"/>
    <cellStyle name="20% - Accent6 8 5" xfId="14149" xr:uid="{00000000-0005-0000-0000-00003B370000}"/>
    <cellStyle name="20% - Accent6 8 5 2" xfId="14150" xr:uid="{00000000-0005-0000-0000-00003C370000}"/>
    <cellStyle name="20% - Accent6 8 5 2 2" xfId="14151" xr:uid="{00000000-0005-0000-0000-00003D370000}"/>
    <cellStyle name="20% - Accent6 8 5 3" xfId="14152" xr:uid="{00000000-0005-0000-0000-00003E370000}"/>
    <cellStyle name="20% - Accent6 8 6" xfId="14153" xr:uid="{00000000-0005-0000-0000-00003F370000}"/>
    <cellStyle name="20% - Accent6 8 6 2" xfId="14154" xr:uid="{00000000-0005-0000-0000-000040370000}"/>
    <cellStyle name="20% - Accent6 8 7" xfId="14155" xr:uid="{00000000-0005-0000-0000-000041370000}"/>
    <cellStyle name="20% - Accent6 8 7 2" xfId="14156" xr:uid="{00000000-0005-0000-0000-000042370000}"/>
    <cellStyle name="20% - Accent6 8 8" xfId="14157" xr:uid="{00000000-0005-0000-0000-000043370000}"/>
    <cellStyle name="20% - Accent6 9" xfId="14158" xr:uid="{00000000-0005-0000-0000-000044370000}"/>
    <cellStyle name="20% - Accent6 9 2" xfId="14159" xr:uid="{00000000-0005-0000-0000-000045370000}"/>
    <cellStyle name="20% - Accent6 9 2 2" xfId="14160" xr:uid="{00000000-0005-0000-0000-000046370000}"/>
    <cellStyle name="20% - Accent6 9 2 2 2" xfId="14161" xr:uid="{00000000-0005-0000-0000-000047370000}"/>
    <cellStyle name="20% - Accent6 9 2 2 2 2" xfId="14162" xr:uid="{00000000-0005-0000-0000-000048370000}"/>
    <cellStyle name="20% - Accent6 9 2 2 3" xfId="14163" xr:uid="{00000000-0005-0000-0000-000049370000}"/>
    <cellStyle name="20% - Accent6 9 2 3" xfId="14164" xr:uid="{00000000-0005-0000-0000-00004A370000}"/>
    <cellStyle name="20% - Accent6 9 2 3 2" xfId="14165" xr:uid="{00000000-0005-0000-0000-00004B370000}"/>
    <cellStyle name="20% - Accent6 9 2 4" xfId="14166" xr:uid="{00000000-0005-0000-0000-00004C370000}"/>
    <cellStyle name="20% - Accent6 9 3" xfId="14167" xr:uid="{00000000-0005-0000-0000-00004D370000}"/>
    <cellStyle name="20% - Accent6 9 3 2" xfId="14168" xr:uid="{00000000-0005-0000-0000-00004E370000}"/>
    <cellStyle name="20% - Accent6 9 3 2 2" xfId="14169" xr:uid="{00000000-0005-0000-0000-00004F370000}"/>
    <cellStyle name="20% - Accent6 9 3 3" xfId="14170" xr:uid="{00000000-0005-0000-0000-000050370000}"/>
    <cellStyle name="20% - Accent6 9 4" xfId="14171" xr:uid="{00000000-0005-0000-0000-000051370000}"/>
    <cellStyle name="20% - Accent6 9 4 2" xfId="14172" xr:uid="{00000000-0005-0000-0000-000052370000}"/>
    <cellStyle name="20% - Accent6 9 5" xfId="14173" xr:uid="{00000000-0005-0000-0000-000053370000}"/>
    <cellStyle name="20% - Accent6 9 5 2" xfId="14174" xr:uid="{00000000-0005-0000-0000-000054370000}"/>
    <cellStyle name="20% - Accent6 9 6" xfId="14175" xr:uid="{00000000-0005-0000-0000-000055370000}"/>
    <cellStyle name="40% - Accent1 10" xfId="14176" xr:uid="{00000000-0005-0000-0000-000056370000}"/>
    <cellStyle name="40% - Accent1 10 2" xfId="14177" xr:uid="{00000000-0005-0000-0000-000057370000}"/>
    <cellStyle name="40% - Accent1 10 2 2" xfId="14178" xr:uid="{00000000-0005-0000-0000-000058370000}"/>
    <cellStyle name="40% - Accent1 10 2 2 2" xfId="14179" xr:uid="{00000000-0005-0000-0000-000059370000}"/>
    <cellStyle name="40% - Accent1 10 2 2 2 2" xfId="14180" xr:uid="{00000000-0005-0000-0000-00005A370000}"/>
    <cellStyle name="40% - Accent1 10 2 2 3" xfId="14181" xr:uid="{00000000-0005-0000-0000-00005B370000}"/>
    <cellStyle name="40% - Accent1 10 2 3" xfId="14182" xr:uid="{00000000-0005-0000-0000-00005C370000}"/>
    <cellStyle name="40% - Accent1 10 2 3 2" xfId="14183" xr:uid="{00000000-0005-0000-0000-00005D370000}"/>
    <cellStyle name="40% - Accent1 10 2 4" xfId="14184" xr:uid="{00000000-0005-0000-0000-00005E370000}"/>
    <cellStyle name="40% - Accent1 10 3" xfId="14185" xr:uid="{00000000-0005-0000-0000-00005F370000}"/>
    <cellStyle name="40% - Accent1 10 3 2" xfId="14186" xr:uid="{00000000-0005-0000-0000-000060370000}"/>
    <cellStyle name="40% - Accent1 10 3 2 2" xfId="14187" xr:uid="{00000000-0005-0000-0000-000061370000}"/>
    <cellStyle name="40% - Accent1 10 3 3" xfId="14188" xr:uid="{00000000-0005-0000-0000-000062370000}"/>
    <cellStyle name="40% - Accent1 10 4" xfId="14189" xr:uid="{00000000-0005-0000-0000-000063370000}"/>
    <cellStyle name="40% - Accent1 10 4 2" xfId="14190" xr:uid="{00000000-0005-0000-0000-000064370000}"/>
    <cellStyle name="40% - Accent1 10 5" xfId="14191" xr:uid="{00000000-0005-0000-0000-000065370000}"/>
    <cellStyle name="40% - Accent1 10 5 2" xfId="14192" xr:uid="{00000000-0005-0000-0000-000066370000}"/>
    <cellStyle name="40% - Accent1 10 6" xfId="14193" xr:uid="{00000000-0005-0000-0000-000067370000}"/>
    <cellStyle name="40% - Accent1 11" xfId="14194" xr:uid="{00000000-0005-0000-0000-000068370000}"/>
    <cellStyle name="40% - Accent1 11 2" xfId="14195" xr:uid="{00000000-0005-0000-0000-000069370000}"/>
    <cellStyle name="40% - Accent1 11 2 2" xfId="14196" xr:uid="{00000000-0005-0000-0000-00006A370000}"/>
    <cellStyle name="40% - Accent1 11 2 2 2" xfId="14197" xr:uid="{00000000-0005-0000-0000-00006B370000}"/>
    <cellStyle name="40% - Accent1 11 2 2 2 2" xfId="14198" xr:uid="{00000000-0005-0000-0000-00006C370000}"/>
    <cellStyle name="40% - Accent1 11 2 2 3" xfId="14199" xr:uid="{00000000-0005-0000-0000-00006D370000}"/>
    <cellStyle name="40% - Accent1 11 2 3" xfId="14200" xr:uid="{00000000-0005-0000-0000-00006E370000}"/>
    <cellStyle name="40% - Accent1 11 2 3 2" xfId="14201" xr:uid="{00000000-0005-0000-0000-00006F370000}"/>
    <cellStyle name="40% - Accent1 11 2 4" xfId="14202" xr:uid="{00000000-0005-0000-0000-000070370000}"/>
    <cellStyle name="40% - Accent1 11 3" xfId="14203" xr:uid="{00000000-0005-0000-0000-000071370000}"/>
    <cellStyle name="40% - Accent1 11 3 2" xfId="14204" xr:uid="{00000000-0005-0000-0000-000072370000}"/>
    <cellStyle name="40% - Accent1 11 3 2 2" xfId="14205" xr:uid="{00000000-0005-0000-0000-000073370000}"/>
    <cellStyle name="40% - Accent1 11 3 3" xfId="14206" xr:uid="{00000000-0005-0000-0000-000074370000}"/>
    <cellStyle name="40% - Accent1 11 4" xfId="14207" xr:uid="{00000000-0005-0000-0000-000075370000}"/>
    <cellStyle name="40% - Accent1 11 4 2" xfId="14208" xr:uid="{00000000-0005-0000-0000-000076370000}"/>
    <cellStyle name="40% - Accent1 11 5" xfId="14209" xr:uid="{00000000-0005-0000-0000-000077370000}"/>
    <cellStyle name="40% - Accent1 11 5 2" xfId="14210" xr:uid="{00000000-0005-0000-0000-000078370000}"/>
    <cellStyle name="40% - Accent1 11 6" xfId="14211" xr:uid="{00000000-0005-0000-0000-000079370000}"/>
    <cellStyle name="40% - Accent1 12" xfId="14212" xr:uid="{00000000-0005-0000-0000-00007A370000}"/>
    <cellStyle name="40% - Accent1 12 2" xfId="14213" xr:uid="{00000000-0005-0000-0000-00007B370000}"/>
    <cellStyle name="40% - Accent1 12 2 2" xfId="14214" xr:uid="{00000000-0005-0000-0000-00007C370000}"/>
    <cellStyle name="40% - Accent1 12 2 2 2" xfId="14215" xr:uid="{00000000-0005-0000-0000-00007D370000}"/>
    <cellStyle name="40% - Accent1 12 2 2 2 2" xfId="14216" xr:uid="{00000000-0005-0000-0000-00007E370000}"/>
    <cellStyle name="40% - Accent1 12 2 2 3" xfId="14217" xr:uid="{00000000-0005-0000-0000-00007F370000}"/>
    <cellStyle name="40% - Accent1 12 2 3" xfId="14218" xr:uid="{00000000-0005-0000-0000-000080370000}"/>
    <cellStyle name="40% - Accent1 12 2 3 2" xfId="14219" xr:uid="{00000000-0005-0000-0000-000081370000}"/>
    <cellStyle name="40% - Accent1 12 2 4" xfId="14220" xr:uid="{00000000-0005-0000-0000-000082370000}"/>
    <cellStyle name="40% - Accent1 12 3" xfId="14221" xr:uid="{00000000-0005-0000-0000-000083370000}"/>
    <cellStyle name="40% - Accent1 12 3 2" xfId="14222" xr:uid="{00000000-0005-0000-0000-000084370000}"/>
    <cellStyle name="40% - Accent1 12 3 2 2" xfId="14223" xr:uid="{00000000-0005-0000-0000-000085370000}"/>
    <cellStyle name="40% - Accent1 12 3 3" xfId="14224" xr:uid="{00000000-0005-0000-0000-000086370000}"/>
    <cellStyle name="40% - Accent1 12 4" xfId="14225" xr:uid="{00000000-0005-0000-0000-000087370000}"/>
    <cellStyle name="40% - Accent1 12 4 2" xfId="14226" xr:uid="{00000000-0005-0000-0000-000088370000}"/>
    <cellStyle name="40% - Accent1 12 5" xfId="14227" xr:uid="{00000000-0005-0000-0000-000089370000}"/>
    <cellStyle name="40% - Accent1 12 5 2" xfId="14228" xr:uid="{00000000-0005-0000-0000-00008A370000}"/>
    <cellStyle name="40% - Accent1 12 6" xfId="14229" xr:uid="{00000000-0005-0000-0000-00008B370000}"/>
    <cellStyle name="40% - Accent1 13" xfId="14230" xr:uid="{00000000-0005-0000-0000-00008C370000}"/>
    <cellStyle name="40% - Accent1 13 2" xfId="14231" xr:uid="{00000000-0005-0000-0000-00008D370000}"/>
    <cellStyle name="40% - Accent1 13 2 2" xfId="14232" xr:uid="{00000000-0005-0000-0000-00008E370000}"/>
    <cellStyle name="40% - Accent1 13 2 2 2" xfId="14233" xr:uid="{00000000-0005-0000-0000-00008F370000}"/>
    <cellStyle name="40% - Accent1 13 2 3" xfId="14234" xr:uid="{00000000-0005-0000-0000-000090370000}"/>
    <cellStyle name="40% - Accent1 13 3" xfId="14235" xr:uid="{00000000-0005-0000-0000-000091370000}"/>
    <cellStyle name="40% - Accent1 13 3 2" xfId="14236" xr:uid="{00000000-0005-0000-0000-000092370000}"/>
    <cellStyle name="40% - Accent1 13 4" xfId="14237" xr:uid="{00000000-0005-0000-0000-000093370000}"/>
    <cellStyle name="40% - Accent1 14" xfId="14238" xr:uid="{00000000-0005-0000-0000-000094370000}"/>
    <cellStyle name="40% - Accent1 14 2" xfId="14239" xr:uid="{00000000-0005-0000-0000-000095370000}"/>
    <cellStyle name="40% - Accent1 14 2 2" xfId="14240" xr:uid="{00000000-0005-0000-0000-000096370000}"/>
    <cellStyle name="40% - Accent1 14 3" xfId="14241" xr:uid="{00000000-0005-0000-0000-000097370000}"/>
    <cellStyle name="40% - Accent1 15" xfId="14242" xr:uid="{00000000-0005-0000-0000-000098370000}"/>
    <cellStyle name="40% - Accent1 15 2" xfId="14243" xr:uid="{00000000-0005-0000-0000-000099370000}"/>
    <cellStyle name="40% - Accent1 16" xfId="14244" xr:uid="{00000000-0005-0000-0000-00009A370000}"/>
    <cellStyle name="40% - Accent1 16 2" xfId="14245" xr:uid="{00000000-0005-0000-0000-00009B370000}"/>
    <cellStyle name="40% - Accent1 17" xfId="14246" xr:uid="{00000000-0005-0000-0000-00009C370000}"/>
    <cellStyle name="40% - Accent1 2" xfId="14247" xr:uid="{00000000-0005-0000-0000-00009D370000}"/>
    <cellStyle name="40% - Accent1 2 2" xfId="14248" xr:uid="{00000000-0005-0000-0000-00009E370000}"/>
    <cellStyle name="40% - Accent1 2 2 10" xfId="14249" xr:uid="{00000000-0005-0000-0000-00009F370000}"/>
    <cellStyle name="40% - Accent1 2 2 10 2" xfId="14250" xr:uid="{00000000-0005-0000-0000-0000A0370000}"/>
    <cellStyle name="40% - Accent1 2 2 10 2 2" xfId="14251" xr:uid="{00000000-0005-0000-0000-0000A1370000}"/>
    <cellStyle name="40% - Accent1 2 2 10 2 2 2" xfId="14252" xr:uid="{00000000-0005-0000-0000-0000A2370000}"/>
    <cellStyle name="40% - Accent1 2 2 10 2 2 2 2" xfId="14253" xr:uid="{00000000-0005-0000-0000-0000A3370000}"/>
    <cellStyle name="40% - Accent1 2 2 10 2 2 3" xfId="14254" xr:uid="{00000000-0005-0000-0000-0000A4370000}"/>
    <cellStyle name="40% - Accent1 2 2 10 2 3" xfId="14255" xr:uid="{00000000-0005-0000-0000-0000A5370000}"/>
    <cellStyle name="40% - Accent1 2 2 10 2 3 2" xfId="14256" xr:uid="{00000000-0005-0000-0000-0000A6370000}"/>
    <cellStyle name="40% - Accent1 2 2 10 2 4" xfId="14257" xr:uid="{00000000-0005-0000-0000-0000A7370000}"/>
    <cellStyle name="40% - Accent1 2 2 10 3" xfId="14258" xr:uid="{00000000-0005-0000-0000-0000A8370000}"/>
    <cellStyle name="40% - Accent1 2 2 10 3 2" xfId="14259" xr:uid="{00000000-0005-0000-0000-0000A9370000}"/>
    <cellStyle name="40% - Accent1 2 2 10 3 2 2" xfId="14260" xr:uid="{00000000-0005-0000-0000-0000AA370000}"/>
    <cellStyle name="40% - Accent1 2 2 10 3 3" xfId="14261" xr:uid="{00000000-0005-0000-0000-0000AB370000}"/>
    <cellStyle name="40% - Accent1 2 2 10 4" xfId="14262" xr:uid="{00000000-0005-0000-0000-0000AC370000}"/>
    <cellStyle name="40% - Accent1 2 2 10 4 2" xfId="14263" xr:uid="{00000000-0005-0000-0000-0000AD370000}"/>
    <cellStyle name="40% - Accent1 2 2 10 5" xfId="14264" xr:uid="{00000000-0005-0000-0000-0000AE370000}"/>
    <cellStyle name="40% - Accent1 2 2 10 5 2" xfId="14265" xr:uid="{00000000-0005-0000-0000-0000AF370000}"/>
    <cellStyle name="40% - Accent1 2 2 10 6" xfId="14266" xr:uid="{00000000-0005-0000-0000-0000B0370000}"/>
    <cellStyle name="40% - Accent1 2 2 11" xfId="14267" xr:uid="{00000000-0005-0000-0000-0000B1370000}"/>
    <cellStyle name="40% - Accent1 2 2 11 2" xfId="14268" xr:uid="{00000000-0005-0000-0000-0000B2370000}"/>
    <cellStyle name="40% - Accent1 2 2 11 2 2" xfId="14269" xr:uid="{00000000-0005-0000-0000-0000B3370000}"/>
    <cellStyle name="40% - Accent1 2 2 11 2 2 2" xfId="14270" xr:uid="{00000000-0005-0000-0000-0000B4370000}"/>
    <cellStyle name="40% - Accent1 2 2 11 2 2 2 2" xfId="14271" xr:uid="{00000000-0005-0000-0000-0000B5370000}"/>
    <cellStyle name="40% - Accent1 2 2 11 2 2 3" xfId="14272" xr:uid="{00000000-0005-0000-0000-0000B6370000}"/>
    <cellStyle name="40% - Accent1 2 2 11 2 3" xfId="14273" xr:uid="{00000000-0005-0000-0000-0000B7370000}"/>
    <cellStyle name="40% - Accent1 2 2 11 2 3 2" xfId="14274" xr:uid="{00000000-0005-0000-0000-0000B8370000}"/>
    <cellStyle name="40% - Accent1 2 2 11 2 4" xfId="14275" xr:uid="{00000000-0005-0000-0000-0000B9370000}"/>
    <cellStyle name="40% - Accent1 2 2 11 3" xfId="14276" xr:uid="{00000000-0005-0000-0000-0000BA370000}"/>
    <cellStyle name="40% - Accent1 2 2 11 3 2" xfId="14277" xr:uid="{00000000-0005-0000-0000-0000BB370000}"/>
    <cellStyle name="40% - Accent1 2 2 11 3 2 2" xfId="14278" xr:uid="{00000000-0005-0000-0000-0000BC370000}"/>
    <cellStyle name="40% - Accent1 2 2 11 3 3" xfId="14279" xr:uid="{00000000-0005-0000-0000-0000BD370000}"/>
    <cellStyle name="40% - Accent1 2 2 11 4" xfId="14280" xr:uid="{00000000-0005-0000-0000-0000BE370000}"/>
    <cellStyle name="40% - Accent1 2 2 11 4 2" xfId="14281" xr:uid="{00000000-0005-0000-0000-0000BF370000}"/>
    <cellStyle name="40% - Accent1 2 2 11 5" xfId="14282" xr:uid="{00000000-0005-0000-0000-0000C0370000}"/>
    <cellStyle name="40% - Accent1 2 2 11 5 2" xfId="14283" xr:uid="{00000000-0005-0000-0000-0000C1370000}"/>
    <cellStyle name="40% - Accent1 2 2 11 6" xfId="14284" xr:uid="{00000000-0005-0000-0000-0000C2370000}"/>
    <cellStyle name="40% - Accent1 2 2 12" xfId="14285" xr:uid="{00000000-0005-0000-0000-0000C3370000}"/>
    <cellStyle name="40% - Accent1 2 2 12 2" xfId="14286" xr:uid="{00000000-0005-0000-0000-0000C4370000}"/>
    <cellStyle name="40% - Accent1 2 2 12 2 2" xfId="14287" xr:uid="{00000000-0005-0000-0000-0000C5370000}"/>
    <cellStyle name="40% - Accent1 2 2 12 2 2 2" xfId="14288" xr:uid="{00000000-0005-0000-0000-0000C6370000}"/>
    <cellStyle name="40% - Accent1 2 2 12 2 3" xfId="14289" xr:uid="{00000000-0005-0000-0000-0000C7370000}"/>
    <cellStyle name="40% - Accent1 2 2 12 3" xfId="14290" xr:uid="{00000000-0005-0000-0000-0000C8370000}"/>
    <cellStyle name="40% - Accent1 2 2 12 3 2" xfId="14291" xr:uid="{00000000-0005-0000-0000-0000C9370000}"/>
    <cellStyle name="40% - Accent1 2 2 12 4" xfId="14292" xr:uid="{00000000-0005-0000-0000-0000CA370000}"/>
    <cellStyle name="40% - Accent1 2 2 13" xfId="14293" xr:uid="{00000000-0005-0000-0000-0000CB370000}"/>
    <cellStyle name="40% - Accent1 2 2 13 2" xfId="14294" xr:uid="{00000000-0005-0000-0000-0000CC370000}"/>
    <cellStyle name="40% - Accent1 2 2 13 2 2" xfId="14295" xr:uid="{00000000-0005-0000-0000-0000CD370000}"/>
    <cellStyle name="40% - Accent1 2 2 13 3" xfId="14296" xr:uid="{00000000-0005-0000-0000-0000CE370000}"/>
    <cellStyle name="40% - Accent1 2 2 14" xfId="14297" xr:uid="{00000000-0005-0000-0000-0000CF370000}"/>
    <cellStyle name="40% - Accent1 2 2 14 2" xfId="14298" xr:uid="{00000000-0005-0000-0000-0000D0370000}"/>
    <cellStyle name="40% - Accent1 2 2 15" xfId="14299" xr:uid="{00000000-0005-0000-0000-0000D1370000}"/>
    <cellStyle name="40% - Accent1 2 2 15 2" xfId="14300" xr:uid="{00000000-0005-0000-0000-0000D2370000}"/>
    <cellStyle name="40% - Accent1 2 2 16" xfId="14301" xr:uid="{00000000-0005-0000-0000-0000D3370000}"/>
    <cellStyle name="40% - Accent1 2 2 2" xfId="14302" xr:uid="{00000000-0005-0000-0000-0000D4370000}"/>
    <cellStyle name="40% - Accent1 2 2 2 10" xfId="14303" xr:uid="{00000000-0005-0000-0000-0000D5370000}"/>
    <cellStyle name="40% - Accent1 2 2 2 10 2" xfId="14304" xr:uid="{00000000-0005-0000-0000-0000D6370000}"/>
    <cellStyle name="40% - Accent1 2 2 2 10 2 2" xfId="14305" xr:uid="{00000000-0005-0000-0000-0000D7370000}"/>
    <cellStyle name="40% - Accent1 2 2 2 10 2 2 2" xfId="14306" xr:uid="{00000000-0005-0000-0000-0000D8370000}"/>
    <cellStyle name="40% - Accent1 2 2 2 10 2 2 2 2" xfId="14307" xr:uid="{00000000-0005-0000-0000-0000D9370000}"/>
    <cellStyle name="40% - Accent1 2 2 2 10 2 2 3" xfId="14308" xr:uid="{00000000-0005-0000-0000-0000DA370000}"/>
    <cellStyle name="40% - Accent1 2 2 2 10 2 3" xfId="14309" xr:uid="{00000000-0005-0000-0000-0000DB370000}"/>
    <cellStyle name="40% - Accent1 2 2 2 10 2 3 2" xfId="14310" xr:uid="{00000000-0005-0000-0000-0000DC370000}"/>
    <cellStyle name="40% - Accent1 2 2 2 10 2 4" xfId="14311" xr:uid="{00000000-0005-0000-0000-0000DD370000}"/>
    <cellStyle name="40% - Accent1 2 2 2 10 3" xfId="14312" xr:uid="{00000000-0005-0000-0000-0000DE370000}"/>
    <cellStyle name="40% - Accent1 2 2 2 10 3 2" xfId="14313" xr:uid="{00000000-0005-0000-0000-0000DF370000}"/>
    <cellStyle name="40% - Accent1 2 2 2 10 3 2 2" xfId="14314" xr:uid="{00000000-0005-0000-0000-0000E0370000}"/>
    <cellStyle name="40% - Accent1 2 2 2 10 3 3" xfId="14315" xr:uid="{00000000-0005-0000-0000-0000E1370000}"/>
    <cellStyle name="40% - Accent1 2 2 2 10 4" xfId="14316" xr:uid="{00000000-0005-0000-0000-0000E2370000}"/>
    <cellStyle name="40% - Accent1 2 2 2 10 4 2" xfId="14317" xr:uid="{00000000-0005-0000-0000-0000E3370000}"/>
    <cellStyle name="40% - Accent1 2 2 2 10 5" xfId="14318" xr:uid="{00000000-0005-0000-0000-0000E4370000}"/>
    <cellStyle name="40% - Accent1 2 2 2 10 5 2" xfId="14319" xr:uid="{00000000-0005-0000-0000-0000E5370000}"/>
    <cellStyle name="40% - Accent1 2 2 2 10 6" xfId="14320" xr:uid="{00000000-0005-0000-0000-0000E6370000}"/>
    <cellStyle name="40% - Accent1 2 2 2 11" xfId="14321" xr:uid="{00000000-0005-0000-0000-0000E7370000}"/>
    <cellStyle name="40% - Accent1 2 2 2 11 2" xfId="14322" xr:uid="{00000000-0005-0000-0000-0000E8370000}"/>
    <cellStyle name="40% - Accent1 2 2 2 11 2 2" xfId="14323" xr:uid="{00000000-0005-0000-0000-0000E9370000}"/>
    <cellStyle name="40% - Accent1 2 2 2 11 2 2 2" xfId="14324" xr:uid="{00000000-0005-0000-0000-0000EA370000}"/>
    <cellStyle name="40% - Accent1 2 2 2 11 2 3" xfId="14325" xr:uid="{00000000-0005-0000-0000-0000EB370000}"/>
    <cellStyle name="40% - Accent1 2 2 2 11 3" xfId="14326" xr:uid="{00000000-0005-0000-0000-0000EC370000}"/>
    <cellStyle name="40% - Accent1 2 2 2 11 3 2" xfId="14327" xr:uid="{00000000-0005-0000-0000-0000ED370000}"/>
    <cellStyle name="40% - Accent1 2 2 2 11 4" xfId="14328" xr:uid="{00000000-0005-0000-0000-0000EE370000}"/>
    <cellStyle name="40% - Accent1 2 2 2 12" xfId="14329" xr:uid="{00000000-0005-0000-0000-0000EF370000}"/>
    <cellStyle name="40% - Accent1 2 2 2 12 2" xfId="14330" xr:uid="{00000000-0005-0000-0000-0000F0370000}"/>
    <cellStyle name="40% - Accent1 2 2 2 12 2 2" xfId="14331" xr:uid="{00000000-0005-0000-0000-0000F1370000}"/>
    <cellStyle name="40% - Accent1 2 2 2 12 3" xfId="14332" xr:uid="{00000000-0005-0000-0000-0000F2370000}"/>
    <cellStyle name="40% - Accent1 2 2 2 13" xfId="14333" xr:uid="{00000000-0005-0000-0000-0000F3370000}"/>
    <cellStyle name="40% - Accent1 2 2 2 13 2" xfId="14334" xr:uid="{00000000-0005-0000-0000-0000F4370000}"/>
    <cellStyle name="40% - Accent1 2 2 2 14" xfId="14335" xr:uid="{00000000-0005-0000-0000-0000F5370000}"/>
    <cellStyle name="40% - Accent1 2 2 2 14 2" xfId="14336" xr:uid="{00000000-0005-0000-0000-0000F6370000}"/>
    <cellStyle name="40% - Accent1 2 2 2 15" xfId="14337" xr:uid="{00000000-0005-0000-0000-0000F7370000}"/>
    <cellStyle name="40% - Accent1 2 2 2 2" xfId="14338" xr:uid="{00000000-0005-0000-0000-0000F8370000}"/>
    <cellStyle name="40% - Accent1 2 2 2 2 10" xfId="14339" xr:uid="{00000000-0005-0000-0000-0000F9370000}"/>
    <cellStyle name="40% - Accent1 2 2 2 2 10 2" xfId="14340" xr:uid="{00000000-0005-0000-0000-0000FA370000}"/>
    <cellStyle name="40% - Accent1 2 2 2 2 11" xfId="14341" xr:uid="{00000000-0005-0000-0000-0000FB370000}"/>
    <cellStyle name="40% - Accent1 2 2 2 2 2" xfId="14342" xr:uid="{00000000-0005-0000-0000-0000FC370000}"/>
    <cellStyle name="40% - Accent1 2 2 2 2 2 2" xfId="14343" xr:uid="{00000000-0005-0000-0000-0000FD370000}"/>
    <cellStyle name="40% - Accent1 2 2 2 2 2 2 2" xfId="14344" xr:uid="{00000000-0005-0000-0000-0000FE370000}"/>
    <cellStyle name="40% - Accent1 2 2 2 2 2 2 2 2" xfId="14345" xr:uid="{00000000-0005-0000-0000-0000FF370000}"/>
    <cellStyle name="40% - Accent1 2 2 2 2 2 2 2 2 2" xfId="14346" xr:uid="{00000000-0005-0000-0000-000000380000}"/>
    <cellStyle name="40% - Accent1 2 2 2 2 2 2 2 2 2 2" xfId="14347" xr:uid="{00000000-0005-0000-0000-000001380000}"/>
    <cellStyle name="40% - Accent1 2 2 2 2 2 2 2 2 3" xfId="14348" xr:uid="{00000000-0005-0000-0000-000002380000}"/>
    <cellStyle name="40% - Accent1 2 2 2 2 2 2 2 3" xfId="14349" xr:uid="{00000000-0005-0000-0000-000003380000}"/>
    <cellStyle name="40% - Accent1 2 2 2 2 2 2 2 3 2" xfId="14350" xr:uid="{00000000-0005-0000-0000-000004380000}"/>
    <cellStyle name="40% - Accent1 2 2 2 2 2 2 2 4" xfId="14351" xr:uid="{00000000-0005-0000-0000-000005380000}"/>
    <cellStyle name="40% - Accent1 2 2 2 2 2 2 3" xfId="14352" xr:uid="{00000000-0005-0000-0000-000006380000}"/>
    <cellStyle name="40% - Accent1 2 2 2 2 2 2 3 2" xfId="14353" xr:uid="{00000000-0005-0000-0000-000007380000}"/>
    <cellStyle name="40% - Accent1 2 2 2 2 2 2 3 2 2" xfId="14354" xr:uid="{00000000-0005-0000-0000-000008380000}"/>
    <cellStyle name="40% - Accent1 2 2 2 2 2 2 3 3" xfId="14355" xr:uid="{00000000-0005-0000-0000-000009380000}"/>
    <cellStyle name="40% - Accent1 2 2 2 2 2 2 4" xfId="14356" xr:uid="{00000000-0005-0000-0000-00000A380000}"/>
    <cellStyle name="40% - Accent1 2 2 2 2 2 2 4 2" xfId="14357" xr:uid="{00000000-0005-0000-0000-00000B380000}"/>
    <cellStyle name="40% - Accent1 2 2 2 2 2 2 5" xfId="14358" xr:uid="{00000000-0005-0000-0000-00000C380000}"/>
    <cellStyle name="40% - Accent1 2 2 2 2 2 2 5 2" xfId="14359" xr:uid="{00000000-0005-0000-0000-00000D380000}"/>
    <cellStyle name="40% - Accent1 2 2 2 2 2 2 6" xfId="14360" xr:uid="{00000000-0005-0000-0000-00000E380000}"/>
    <cellStyle name="40% - Accent1 2 2 2 2 2 3" xfId="14361" xr:uid="{00000000-0005-0000-0000-00000F380000}"/>
    <cellStyle name="40% - Accent1 2 2 2 2 2 3 2" xfId="14362" xr:uid="{00000000-0005-0000-0000-000010380000}"/>
    <cellStyle name="40% - Accent1 2 2 2 2 2 3 2 2" xfId="14363" xr:uid="{00000000-0005-0000-0000-000011380000}"/>
    <cellStyle name="40% - Accent1 2 2 2 2 2 3 2 2 2" xfId="14364" xr:uid="{00000000-0005-0000-0000-000012380000}"/>
    <cellStyle name="40% - Accent1 2 2 2 2 2 3 2 2 2 2" xfId="14365" xr:uid="{00000000-0005-0000-0000-000013380000}"/>
    <cellStyle name="40% - Accent1 2 2 2 2 2 3 2 2 3" xfId="14366" xr:uid="{00000000-0005-0000-0000-000014380000}"/>
    <cellStyle name="40% - Accent1 2 2 2 2 2 3 2 3" xfId="14367" xr:uid="{00000000-0005-0000-0000-000015380000}"/>
    <cellStyle name="40% - Accent1 2 2 2 2 2 3 2 3 2" xfId="14368" xr:uid="{00000000-0005-0000-0000-000016380000}"/>
    <cellStyle name="40% - Accent1 2 2 2 2 2 3 2 4" xfId="14369" xr:uid="{00000000-0005-0000-0000-000017380000}"/>
    <cellStyle name="40% - Accent1 2 2 2 2 2 3 3" xfId="14370" xr:uid="{00000000-0005-0000-0000-000018380000}"/>
    <cellStyle name="40% - Accent1 2 2 2 2 2 3 3 2" xfId="14371" xr:uid="{00000000-0005-0000-0000-000019380000}"/>
    <cellStyle name="40% - Accent1 2 2 2 2 2 3 3 2 2" xfId="14372" xr:uid="{00000000-0005-0000-0000-00001A380000}"/>
    <cellStyle name="40% - Accent1 2 2 2 2 2 3 3 3" xfId="14373" xr:uid="{00000000-0005-0000-0000-00001B380000}"/>
    <cellStyle name="40% - Accent1 2 2 2 2 2 3 4" xfId="14374" xr:uid="{00000000-0005-0000-0000-00001C380000}"/>
    <cellStyle name="40% - Accent1 2 2 2 2 2 3 4 2" xfId="14375" xr:uid="{00000000-0005-0000-0000-00001D380000}"/>
    <cellStyle name="40% - Accent1 2 2 2 2 2 3 5" xfId="14376" xr:uid="{00000000-0005-0000-0000-00001E380000}"/>
    <cellStyle name="40% - Accent1 2 2 2 2 2 3 5 2" xfId="14377" xr:uid="{00000000-0005-0000-0000-00001F380000}"/>
    <cellStyle name="40% - Accent1 2 2 2 2 2 3 6" xfId="14378" xr:uid="{00000000-0005-0000-0000-000020380000}"/>
    <cellStyle name="40% - Accent1 2 2 2 2 2 4" xfId="14379" xr:uid="{00000000-0005-0000-0000-000021380000}"/>
    <cellStyle name="40% - Accent1 2 2 2 2 2 4 2" xfId="14380" xr:uid="{00000000-0005-0000-0000-000022380000}"/>
    <cellStyle name="40% - Accent1 2 2 2 2 2 4 2 2" xfId="14381" xr:uid="{00000000-0005-0000-0000-000023380000}"/>
    <cellStyle name="40% - Accent1 2 2 2 2 2 4 2 2 2" xfId="14382" xr:uid="{00000000-0005-0000-0000-000024380000}"/>
    <cellStyle name="40% - Accent1 2 2 2 2 2 4 2 3" xfId="14383" xr:uid="{00000000-0005-0000-0000-000025380000}"/>
    <cellStyle name="40% - Accent1 2 2 2 2 2 4 3" xfId="14384" xr:uid="{00000000-0005-0000-0000-000026380000}"/>
    <cellStyle name="40% - Accent1 2 2 2 2 2 4 3 2" xfId="14385" xr:uid="{00000000-0005-0000-0000-000027380000}"/>
    <cellStyle name="40% - Accent1 2 2 2 2 2 4 4" xfId="14386" xr:uid="{00000000-0005-0000-0000-000028380000}"/>
    <cellStyle name="40% - Accent1 2 2 2 2 2 5" xfId="14387" xr:uid="{00000000-0005-0000-0000-000029380000}"/>
    <cellStyle name="40% - Accent1 2 2 2 2 2 5 2" xfId="14388" xr:uid="{00000000-0005-0000-0000-00002A380000}"/>
    <cellStyle name="40% - Accent1 2 2 2 2 2 5 2 2" xfId="14389" xr:uid="{00000000-0005-0000-0000-00002B380000}"/>
    <cellStyle name="40% - Accent1 2 2 2 2 2 5 3" xfId="14390" xr:uid="{00000000-0005-0000-0000-00002C380000}"/>
    <cellStyle name="40% - Accent1 2 2 2 2 2 6" xfId="14391" xr:uid="{00000000-0005-0000-0000-00002D380000}"/>
    <cellStyle name="40% - Accent1 2 2 2 2 2 6 2" xfId="14392" xr:uid="{00000000-0005-0000-0000-00002E380000}"/>
    <cellStyle name="40% - Accent1 2 2 2 2 2 7" xfId="14393" xr:uid="{00000000-0005-0000-0000-00002F380000}"/>
    <cellStyle name="40% - Accent1 2 2 2 2 2 7 2" xfId="14394" xr:uid="{00000000-0005-0000-0000-000030380000}"/>
    <cellStyle name="40% - Accent1 2 2 2 2 2 8" xfId="14395" xr:uid="{00000000-0005-0000-0000-000031380000}"/>
    <cellStyle name="40% - Accent1 2 2 2 2 3" xfId="14396" xr:uid="{00000000-0005-0000-0000-000032380000}"/>
    <cellStyle name="40% - Accent1 2 2 2 2 3 2" xfId="14397" xr:uid="{00000000-0005-0000-0000-000033380000}"/>
    <cellStyle name="40% - Accent1 2 2 2 2 3 2 2" xfId="14398" xr:uid="{00000000-0005-0000-0000-000034380000}"/>
    <cellStyle name="40% - Accent1 2 2 2 2 3 2 2 2" xfId="14399" xr:uid="{00000000-0005-0000-0000-000035380000}"/>
    <cellStyle name="40% - Accent1 2 2 2 2 3 2 2 2 2" xfId="14400" xr:uid="{00000000-0005-0000-0000-000036380000}"/>
    <cellStyle name="40% - Accent1 2 2 2 2 3 2 2 2 2 2" xfId="14401" xr:uid="{00000000-0005-0000-0000-000037380000}"/>
    <cellStyle name="40% - Accent1 2 2 2 2 3 2 2 2 3" xfId="14402" xr:uid="{00000000-0005-0000-0000-000038380000}"/>
    <cellStyle name="40% - Accent1 2 2 2 2 3 2 2 3" xfId="14403" xr:uid="{00000000-0005-0000-0000-000039380000}"/>
    <cellStyle name="40% - Accent1 2 2 2 2 3 2 2 3 2" xfId="14404" xr:uid="{00000000-0005-0000-0000-00003A380000}"/>
    <cellStyle name="40% - Accent1 2 2 2 2 3 2 2 4" xfId="14405" xr:uid="{00000000-0005-0000-0000-00003B380000}"/>
    <cellStyle name="40% - Accent1 2 2 2 2 3 2 3" xfId="14406" xr:uid="{00000000-0005-0000-0000-00003C380000}"/>
    <cellStyle name="40% - Accent1 2 2 2 2 3 2 3 2" xfId="14407" xr:uid="{00000000-0005-0000-0000-00003D380000}"/>
    <cellStyle name="40% - Accent1 2 2 2 2 3 2 3 2 2" xfId="14408" xr:uid="{00000000-0005-0000-0000-00003E380000}"/>
    <cellStyle name="40% - Accent1 2 2 2 2 3 2 3 3" xfId="14409" xr:uid="{00000000-0005-0000-0000-00003F380000}"/>
    <cellStyle name="40% - Accent1 2 2 2 2 3 2 4" xfId="14410" xr:uid="{00000000-0005-0000-0000-000040380000}"/>
    <cellStyle name="40% - Accent1 2 2 2 2 3 2 4 2" xfId="14411" xr:uid="{00000000-0005-0000-0000-000041380000}"/>
    <cellStyle name="40% - Accent1 2 2 2 2 3 2 5" xfId="14412" xr:uid="{00000000-0005-0000-0000-000042380000}"/>
    <cellStyle name="40% - Accent1 2 2 2 2 3 2 5 2" xfId="14413" xr:uid="{00000000-0005-0000-0000-000043380000}"/>
    <cellStyle name="40% - Accent1 2 2 2 2 3 2 6" xfId="14414" xr:uid="{00000000-0005-0000-0000-000044380000}"/>
    <cellStyle name="40% - Accent1 2 2 2 2 3 3" xfId="14415" xr:uid="{00000000-0005-0000-0000-000045380000}"/>
    <cellStyle name="40% - Accent1 2 2 2 2 3 3 2" xfId="14416" xr:uid="{00000000-0005-0000-0000-000046380000}"/>
    <cellStyle name="40% - Accent1 2 2 2 2 3 3 2 2" xfId="14417" xr:uid="{00000000-0005-0000-0000-000047380000}"/>
    <cellStyle name="40% - Accent1 2 2 2 2 3 3 2 2 2" xfId="14418" xr:uid="{00000000-0005-0000-0000-000048380000}"/>
    <cellStyle name="40% - Accent1 2 2 2 2 3 3 2 2 2 2" xfId="14419" xr:uid="{00000000-0005-0000-0000-000049380000}"/>
    <cellStyle name="40% - Accent1 2 2 2 2 3 3 2 2 3" xfId="14420" xr:uid="{00000000-0005-0000-0000-00004A380000}"/>
    <cellStyle name="40% - Accent1 2 2 2 2 3 3 2 3" xfId="14421" xr:uid="{00000000-0005-0000-0000-00004B380000}"/>
    <cellStyle name="40% - Accent1 2 2 2 2 3 3 2 3 2" xfId="14422" xr:uid="{00000000-0005-0000-0000-00004C380000}"/>
    <cellStyle name="40% - Accent1 2 2 2 2 3 3 2 4" xfId="14423" xr:uid="{00000000-0005-0000-0000-00004D380000}"/>
    <cellStyle name="40% - Accent1 2 2 2 2 3 3 3" xfId="14424" xr:uid="{00000000-0005-0000-0000-00004E380000}"/>
    <cellStyle name="40% - Accent1 2 2 2 2 3 3 3 2" xfId="14425" xr:uid="{00000000-0005-0000-0000-00004F380000}"/>
    <cellStyle name="40% - Accent1 2 2 2 2 3 3 3 2 2" xfId="14426" xr:uid="{00000000-0005-0000-0000-000050380000}"/>
    <cellStyle name="40% - Accent1 2 2 2 2 3 3 3 3" xfId="14427" xr:uid="{00000000-0005-0000-0000-000051380000}"/>
    <cellStyle name="40% - Accent1 2 2 2 2 3 3 4" xfId="14428" xr:uid="{00000000-0005-0000-0000-000052380000}"/>
    <cellStyle name="40% - Accent1 2 2 2 2 3 3 4 2" xfId="14429" xr:uid="{00000000-0005-0000-0000-000053380000}"/>
    <cellStyle name="40% - Accent1 2 2 2 2 3 3 5" xfId="14430" xr:uid="{00000000-0005-0000-0000-000054380000}"/>
    <cellStyle name="40% - Accent1 2 2 2 2 3 3 5 2" xfId="14431" xr:uid="{00000000-0005-0000-0000-000055380000}"/>
    <cellStyle name="40% - Accent1 2 2 2 2 3 3 6" xfId="14432" xr:uid="{00000000-0005-0000-0000-000056380000}"/>
    <cellStyle name="40% - Accent1 2 2 2 2 3 4" xfId="14433" xr:uid="{00000000-0005-0000-0000-000057380000}"/>
    <cellStyle name="40% - Accent1 2 2 2 2 3 4 2" xfId="14434" xr:uid="{00000000-0005-0000-0000-000058380000}"/>
    <cellStyle name="40% - Accent1 2 2 2 2 3 4 2 2" xfId="14435" xr:uid="{00000000-0005-0000-0000-000059380000}"/>
    <cellStyle name="40% - Accent1 2 2 2 2 3 4 2 2 2" xfId="14436" xr:uid="{00000000-0005-0000-0000-00005A380000}"/>
    <cellStyle name="40% - Accent1 2 2 2 2 3 4 2 3" xfId="14437" xr:uid="{00000000-0005-0000-0000-00005B380000}"/>
    <cellStyle name="40% - Accent1 2 2 2 2 3 4 3" xfId="14438" xr:uid="{00000000-0005-0000-0000-00005C380000}"/>
    <cellStyle name="40% - Accent1 2 2 2 2 3 4 3 2" xfId="14439" xr:uid="{00000000-0005-0000-0000-00005D380000}"/>
    <cellStyle name="40% - Accent1 2 2 2 2 3 4 4" xfId="14440" xr:uid="{00000000-0005-0000-0000-00005E380000}"/>
    <cellStyle name="40% - Accent1 2 2 2 2 3 5" xfId="14441" xr:uid="{00000000-0005-0000-0000-00005F380000}"/>
    <cellStyle name="40% - Accent1 2 2 2 2 3 5 2" xfId="14442" xr:uid="{00000000-0005-0000-0000-000060380000}"/>
    <cellStyle name="40% - Accent1 2 2 2 2 3 5 2 2" xfId="14443" xr:uid="{00000000-0005-0000-0000-000061380000}"/>
    <cellStyle name="40% - Accent1 2 2 2 2 3 5 3" xfId="14444" xr:uid="{00000000-0005-0000-0000-000062380000}"/>
    <cellStyle name="40% - Accent1 2 2 2 2 3 6" xfId="14445" xr:uid="{00000000-0005-0000-0000-000063380000}"/>
    <cellStyle name="40% - Accent1 2 2 2 2 3 6 2" xfId="14446" xr:uid="{00000000-0005-0000-0000-000064380000}"/>
    <cellStyle name="40% - Accent1 2 2 2 2 3 7" xfId="14447" xr:uid="{00000000-0005-0000-0000-000065380000}"/>
    <cellStyle name="40% - Accent1 2 2 2 2 3 7 2" xfId="14448" xr:uid="{00000000-0005-0000-0000-000066380000}"/>
    <cellStyle name="40% - Accent1 2 2 2 2 3 8" xfId="14449" xr:uid="{00000000-0005-0000-0000-000067380000}"/>
    <cellStyle name="40% - Accent1 2 2 2 2 4" xfId="14450" xr:uid="{00000000-0005-0000-0000-000068380000}"/>
    <cellStyle name="40% - Accent1 2 2 2 2 4 2" xfId="14451" xr:uid="{00000000-0005-0000-0000-000069380000}"/>
    <cellStyle name="40% - Accent1 2 2 2 2 4 2 2" xfId="14452" xr:uid="{00000000-0005-0000-0000-00006A380000}"/>
    <cellStyle name="40% - Accent1 2 2 2 2 4 2 2 2" xfId="14453" xr:uid="{00000000-0005-0000-0000-00006B380000}"/>
    <cellStyle name="40% - Accent1 2 2 2 2 4 2 2 2 2" xfId="14454" xr:uid="{00000000-0005-0000-0000-00006C380000}"/>
    <cellStyle name="40% - Accent1 2 2 2 2 4 2 2 3" xfId="14455" xr:uid="{00000000-0005-0000-0000-00006D380000}"/>
    <cellStyle name="40% - Accent1 2 2 2 2 4 2 3" xfId="14456" xr:uid="{00000000-0005-0000-0000-00006E380000}"/>
    <cellStyle name="40% - Accent1 2 2 2 2 4 2 3 2" xfId="14457" xr:uid="{00000000-0005-0000-0000-00006F380000}"/>
    <cellStyle name="40% - Accent1 2 2 2 2 4 2 4" xfId="14458" xr:uid="{00000000-0005-0000-0000-000070380000}"/>
    <cellStyle name="40% - Accent1 2 2 2 2 4 3" xfId="14459" xr:uid="{00000000-0005-0000-0000-000071380000}"/>
    <cellStyle name="40% - Accent1 2 2 2 2 4 3 2" xfId="14460" xr:uid="{00000000-0005-0000-0000-000072380000}"/>
    <cellStyle name="40% - Accent1 2 2 2 2 4 3 2 2" xfId="14461" xr:uid="{00000000-0005-0000-0000-000073380000}"/>
    <cellStyle name="40% - Accent1 2 2 2 2 4 3 3" xfId="14462" xr:uid="{00000000-0005-0000-0000-000074380000}"/>
    <cellStyle name="40% - Accent1 2 2 2 2 4 4" xfId="14463" xr:uid="{00000000-0005-0000-0000-000075380000}"/>
    <cellStyle name="40% - Accent1 2 2 2 2 4 4 2" xfId="14464" xr:uid="{00000000-0005-0000-0000-000076380000}"/>
    <cellStyle name="40% - Accent1 2 2 2 2 4 5" xfId="14465" xr:uid="{00000000-0005-0000-0000-000077380000}"/>
    <cellStyle name="40% - Accent1 2 2 2 2 4 5 2" xfId="14466" xr:uid="{00000000-0005-0000-0000-000078380000}"/>
    <cellStyle name="40% - Accent1 2 2 2 2 4 6" xfId="14467" xr:uid="{00000000-0005-0000-0000-000079380000}"/>
    <cellStyle name="40% - Accent1 2 2 2 2 5" xfId="14468" xr:uid="{00000000-0005-0000-0000-00007A380000}"/>
    <cellStyle name="40% - Accent1 2 2 2 2 5 2" xfId="14469" xr:uid="{00000000-0005-0000-0000-00007B380000}"/>
    <cellStyle name="40% - Accent1 2 2 2 2 5 2 2" xfId="14470" xr:uid="{00000000-0005-0000-0000-00007C380000}"/>
    <cellStyle name="40% - Accent1 2 2 2 2 5 2 2 2" xfId="14471" xr:uid="{00000000-0005-0000-0000-00007D380000}"/>
    <cellStyle name="40% - Accent1 2 2 2 2 5 2 2 2 2" xfId="14472" xr:uid="{00000000-0005-0000-0000-00007E380000}"/>
    <cellStyle name="40% - Accent1 2 2 2 2 5 2 2 3" xfId="14473" xr:uid="{00000000-0005-0000-0000-00007F380000}"/>
    <cellStyle name="40% - Accent1 2 2 2 2 5 2 3" xfId="14474" xr:uid="{00000000-0005-0000-0000-000080380000}"/>
    <cellStyle name="40% - Accent1 2 2 2 2 5 2 3 2" xfId="14475" xr:uid="{00000000-0005-0000-0000-000081380000}"/>
    <cellStyle name="40% - Accent1 2 2 2 2 5 2 4" xfId="14476" xr:uid="{00000000-0005-0000-0000-000082380000}"/>
    <cellStyle name="40% - Accent1 2 2 2 2 5 3" xfId="14477" xr:uid="{00000000-0005-0000-0000-000083380000}"/>
    <cellStyle name="40% - Accent1 2 2 2 2 5 3 2" xfId="14478" xr:uid="{00000000-0005-0000-0000-000084380000}"/>
    <cellStyle name="40% - Accent1 2 2 2 2 5 3 2 2" xfId="14479" xr:uid="{00000000-0005-0000-0000-000085380000}"/>
    <cellStyle name="40% - Accent1 2 2 2 2 5 3 3" xfId="14480" xr:uid="{00000000-0005-0000-0000-000086380000}"/>
    <cellStyle name="40% - Accent1 2 2 2 2 5 4" xfId="14481" xr:uid="{00000000-0005-0000-0000-000087380000}"/>
    <cellStyle name="40% - Accent1 2 2 2 2 5 4 2" xfId="14482" xr:uid="{00000000-0005-0000-0000-000088380000}"/>
    <cellStyle name="40% - Accent1 2 2 2 2 5 5" xfId="14483" xr:uid="{00000000-0005-0000-0000-000089380000}"/>
    <cellStyle name="40% - Accent1 2 2 2 2 5 5 2" xfId="14484" xr:uid="{00000000-0005-0000-0000-00008A380000}"/>
    <cellStyle name="40% - Accent1 2 2 2 2 5 6" xfId="14485" xr:uid="{00000000-0005-0000-0000-00008B380000}"/>
    <cellStyle name="40% - Accent1 2 2 2 2 6" xfId="14486" xr:uid="{00000000-0005-0000-0000-00008C380000}"/>
    <cellStyle name="40% - Accent1 2 2 2 2 6 2" xfId="14487" xr:uid="{00000000-0005-0000-0000-00008D380000}"/>
    <cellStyle name="40% - Accent1 2 2 2 2 6 2 2" xfId="14488" xr:uid="{00000000-0005-0000-0000-00008E380000}"/>
    <cellStyle name="40% - Accent1 2 2 2 2 6 2 2 2" xfId="14489" xr:uid="{00000000-0005-0000-0000-00008F380000}"/>
    <cellStyle name="40% - Accent1 2 2 2 2 6 2 2 2 2" xfId="14490" xr:uid="{00000000-0005-0000-0000-000090380000}"/>
    <cellStyle name="40% - Accent1 2 2 2 2 6 2 2 3" xfId="14491" xr:uid="{00000000-0005-0000-0000-000091380000}"/>
    <cellStyle name="40% - Accent1 2 2 2 2 6 2 3" xfId="14492" xr:uid="{00000000-0005-0000-0000-000092380000}"/>
    <cellStyle name="40% - Accent1 2 2 2 2 6 2 3 2" xfId="14493" xr:uid="{00000000-0005-0000-0000-000093380000}"/>
    <cellStyle name="40% - Accent1 2 2 2 2 6 2 4" xfId="14494" xr:uid="{00000000-0005-0000-0000-000094380000}"/>
    <cellStyle name="40% - Accent1 2 2 2 2 6 3" xfId="14495" xr:uid="{00000000-0005-0000-0000-000095380000}"/>
    <cellStyle name="40% - Accent1 2 2 2 2 6 3 2" xfId="14496" xr:uid="{00000000-0005-0000-0000-000096380000}"/>
    <cellStyle name="40% - Accent1 2 2 2 2 6 3 2 2" xfId="14497" xr:uid="{00000000-0005-0000-0000-000097380000}"/>
    <cellStyle name="40% - Accent1 2 2 2 2 6 3 3" xfId="14498" xr:uid="{00000000-0005-0000-0000-000098380000}"/>
    <cellStyle name="40% - Accent1 2 2 2 2 6 4" xfId="14499" xr:uid="{00000000-0005-0000-0000-000099380000}"/>
    <cellStyle name="40% - Accent1 2 2 2 2 6 4 2" xfId="14500" xr:uid="{00000000-0005-0000-0000-00009A380000}"/>
    <cellStyle name="40% - Accent1 2 2 2 2 6 5" xfId="14501" xr:uid="{00000000-0005-0000-0000-00009B380000}"/>
    <cellStyle name="40% - Accent1 2 2 2 2 6 5 2" xfId="14502" xr:uid="{00000000-0005-0000-0000-00009C380000}"/>
    <cellStyle name="40% - Accent1 2 2 2 2 6 6" xfId="14503" xr:uid="{00000000-0005-0000-0000-00009D380000}"/>
    <cellStyle name="40% - Accent1 2 2 2 2 7" xfId="14504" xr:uid="{00000000-0005-0000-0000-00009E380000}"/>
    <cellStyle name="40% - Accent1 2 2 2 2 7 2" xfId="14505" xr:uid="{00000000-0005-0000-0000-00009F380000}"/>
    <cellStyle name="40% - Accent1 2 2 2 2 7 2 2" xfId="14506" xr:uid="{00000000-0005-0000-0000-0000A0380000}"/>
    <cellStyle name="40% - Accent1 2 2 2 2 7 2 2 2" xfId="14507" xr:uid="{00000000-0005-0000-0000-0000A1380000}"/>
    <cellStyle name="40% - Accent1 2 2 2 2 7 2 3" xfId="14508" xr:uid="{00000000-0005-0000-0000-0000A2380000}"/>
    <cellStyle name="40% - Accent1 2 2 2 2 7 3" xfId="14509" xr:uid="{00000000-0005-0000-0000-0000A3380000}"/>
    <cellStyle name="40% - Accent1 2 2 2 2 7 3 2" xfId="14510" xr:uid="{00000000-0005-0000-0000-0000A4380000}"/>
    <cellStyle name="40% - Accent1 2 2 2 2 7 4" xfId="14511" xr:uid="{00000000-0005-0000-0000-0000A5380000}"/>
    <cellStyle name="40% - Accent1 2 2 2 2 8" xfId="14512" xr:uid="{00000000-0005-0000-0000-0000A6380000}"/>
    <cellStyle name="40% - Accent1 2 2 2 2 8 2" xfId="14513" xr:uid="{00000000-0005-0000-0000-0000A7380000}"/>
    <cellStyle name="40% - Accent1 2 2 2 2 8 2 2" xfId="14514" xr:uid="{00000000-0005-0000-0000-0000A8380000}"/>
    <cellStyle name="40% - Accent1 2 2 2 2 8 3" xfId="14515" xr:uid="{00000000-0005-0000-0000-0000A9380000}"/>
    <cellStyle name="40% - Accent1 2 2 2 2 9" xfId="14516" xr:uid="{00000000-0005-0000-0000-0000AA380000}"/>
    <cellStyle name="40% - Accent1 2 2 2 2 9 2" xfId="14517" xr:uid="{00000000-0005-0000-0000-0000AB380000}"/>
    <cellStyle name="40% - Accent1 2 2 2 3" xfId="14518" xr:uid="{00000000-0005-0000-0000-0000AC380000}"/>
    <cellStyle name="40% - Accent1 2 2 2 3 10" xfId="14519" xr:uid="{00000000-0005-0000-0000-0000AD380000}"/>
    <cellStyle name="40% - Accent1 2 2 2 3 10 2" xfId="14520" xr:uid="{00000000-0005-0000-0000-0000AE380000}"/>
    <cellStyle name="40% - Accent1 2 2 2 3 11" xfId="14521" xr:uid="{00000000-0005-0000-0000-0000AF380000}"/>
    <cellStyle name="40% - Accent1 2 2 2 3 2" xfId="14522" xr:uid="{00000000-0005-0000-0000-0000B0380000}"/>
    <cellStyle name="40% - Accent1 2 2 2 3 2 2" xfId="14523" xr:uid="{00000000-0005-0000-0000-0000B1380000}"/>
    <cellStyle name="40% - Accent1 2 2 2 3 2 2 2" xfId="14524" xr:uid="{00000000-0005-0000-0000-0000B2380000}"/>
    <cellStyle name="40% - Accent1 2 2 2 3 2 2 2 2" xfId="14525" xr:uid="{00000000-0005-0000-0000-0000B3380000}"/>
    <cellStyle name="40% - Accent1 2 2 2 3 2 2 2 2 2" xfId="14526" xr:uid="{00000000-0005-0000-0000-0000B4380000}"/>
    <cellStyle name="40% - Accent1 2 2 2 3 2 2 2 2 2 2" xfId="14527" xr:uid="{00000000-0005-0000-0000-0000B5380000}"/>
    <cellStyle name="40% - Accent1 2 2 2 3 2 2 2 2 3" xfId="14528" xr:uid="{00000000-0005-0000-0000-0000B6380000}"/>
    <cellStyle name="40% - Accent1 2 2 2 3 2 2 2 3" xfId="14529" xr:uid="{00000000-0005-0000-0000-0000B7380000}"/>
    <cellStyle name="40% - Accent1 2 2 2 3 2 2 2 3 2" xfId="14530" xr:uid="{00000000-0005-0000-0000-0000B8380000}"/>
    <cellStyle name="40% - Accent1 2 2 2 3 2 2 2 4" xfId="14531" xr:uid="{00000000-0005-0000-0000-0000B9380000}"/>
    <cellStyle name="40% - Accent1 2 2 2 3 2 2 3" xfId="14532" xr:uid="{00000000-0005-0000-0000-0000BA380000}"/>
    <cellStyle name="40% - Accent1 2 2 2 3 2 2 3 2" xfId="14533" xr:uid="{00000000-0005-0000-0000-0000BB380000}"/>
    <cellStyle name="40% - Accent1 2 2 2 3 2 2 3 2 2" xfId="14534" xr:uid="{00000000-0005-0000-0000-0000BC380000}"/>
    <cellStyle name="40% - Accent1 2 2 2 3 2 2 3 3" xfId="14535" xr:uid="{00000000-0005-0000-0000-0000BD380000}"/>
    <cellStyle name="40% - Accent1 2 2 2 3 2 2 4" xfId="14536" xr:uid="{00000000-0005-0000-0000-0000BE380000}"/>
    <cellStyle name="40% - Accent1 2 2 2 3 2 2 4 2" xfId="14537" xr:uid="{00000000-0005-0000-0000-0000BF380000}"/>
    <cellStyle name="40% - Accent1 2 2 2 3 2 2 5" xfId="14538" xr:uid="{00000000-0005-0000-0000-0000C0380000}"/>
    <cellStyle name="40% - Accent1 2 2 2 3 2 2 5 2" xfId="14539" xr:uid="{00000000-0005-0000-0000-0000C1380000}"/>
    <cellStyle name="40% - Accent1 2 2 2 3 2 2 6" xfId="14540" xr:uid="{00000000-0005-0000-0000-0000C2380000}"/>
    <cellStyle name="40% - Accent1 2 2 2 3 2 3" xfId="14541" xr:uid="{00000000-0005-0000-0000-0000C3380000}"/>
    <cellStyle name="40% - Accent1 2 2 2 3 2 3 2" xfId="14542" xr:uid="{00000000-0005-0000-0000-0000C4380000}"/>
    <cellStyle name="40% - Accent1 2 2 2 3 2 3 2 2" xfId="14543" xr:uid="{00000000-0005-0000-0000-0000C5380000}"/>
    <cellStyle name="40% - Accent1 2 2 2 3 2 3 2 2 2" xfId="14544" xr:uid="{00000000-0005-0000-0000-0000C6380000}"/>
    <cellStyle name="40% - Accent1 2 2 2 3 2 3 2 2 2 2" xfId="14545" xr:uid="{00000000-0005-0000-0000-0000C7380000}"/>
    <cellStyle name="40% - Accent1 2 2 2 3 2 3 2 2 3" xfId="14546" xr:uid="{00000000-0005-0000-0000-0000C8380000}"/>
    <cellStyle name="40% - Accent1 2 2 2 3 2 3 2 3" xfId="14547" xr:uid="{00000000-0005-0000-0000-0000C9380000}"/>
    <cellStyle name="40% - Accent1 2 2 2 3 2 3 2 3 2" xfId="14548" xr:uid="{00000000-0005-0000-0000-0000CA380000}"/>
    <cellStyle name="40% - Accent1 2 2 2 3 2 3 2 4" xfId="14549" xr:uid="{00000000-0005-0000-0000-0000CB380000}"/>
    <cellStyle name="40% - Accent1 2 2 2 3 2 3 3" xfId="14550" xr:uid="{00000000-0005-0000-0000-0000CC380000}"/>
    <cellStyle name="40% - Accent1 2 2 2 3 2 3 3 2" xfId="14551" xr:uid="{00000000-0005-0000-0000-0000CD380000}"/>
    <cellStyle name="40% - Accent1 2 2 2 3 2 3 3 2 2" xfId="14552" xr:uid="{00000000-0005-0000-0000-0000CE380000}"/>
    <cellStyle name="40% - Accent1 2 2 2 3 2 3 3 3" xfId="14553" xr:uid="{00000000-0005-0000-0000-0000CF380000}"/>
    <cellStyle name="40% - Accent1 2 2 2 3 2 3 4" xfId="14554" xr:uid="{00000000-0005-0000-0000-0000D0380000}"/>
    <cellStyle name="40% - Accent1 2 2 2 3 2 3 4 2" xfId="14555" xr:uid="{00000000-0005-0000-0000-0000D1380000}"/>
    <cellStyle name="40% - Accent1 2 2 2 3 2 3 5" xfId="14556" xr:uid="{00000000-0005-0000-0000-0000D2380000}"/>
    <cellStyle name="40% - Accent1 2 2 2 3 2 3 5 2" xfId="14557" xr:uid="{00000000-0005-0000-0000-0000D3380000}"/>
    <cellStyle name="40% - Accent1 2 2 2 3 2 3 6" xfId="14558" xr:uid="{00000000-0005-0000-0000-0000D4380000}"/>
    <cellStyle name="40% - Accent1 2 2 2 3 2 4" xfId="14559" xr:uid="{00000000-0005-0000-0000-0000D5380000}"/>
    <cellStyle name="40% - Accent1 2 2 2 3 2 4 2" xfId="14560" xr:uid="{00000000-0005-0000-0000-0000D6380000}"/>
    <cellStyle name="40% - Accent1 2 2 2 3 2 4 2 2" xfId="14561" xr:uid="{00000000-0005-0000-0000-0000D7380000}"/>
    <cellStyle name="40% - Accent1 2 2 2 3 2 4 2 2 2" xfId="14562" xr:uid="{00000000-0005-0000-0000-0000D8380000}"/>
    <cellStyle name="40% - Accent1 2 2 2 3 2 4 2 3" xfId="14563" xr:uid="{00000000-0005-0000-0000-0000D9380000}"/>
    <cellStyle name="40% - Accent1 2 2 2 3 2 4 3" xfId="14564" xr:uid="{00000000-0005-0000-0000-0000DA380000}"/>
    <cellStyle name="40% - Accent1 2 2 2 3 2 4 3 2" xfId="14565" xr:uid="{00000000-0005-0000-0000-0000DB380000}"/>
    <cellStyle name="40% - Accent1 2 2 2 3 2 4 4" xfId="14566" xr:uid="{00000000-0005-0000-0000-0000DC380000}"/>
    <cellStyle name="40% - Accent1 2 2 2 3 2 5" xfId="14567" xr:uid="{00000000-0005-0000-0000-0000DD380000}"/>
    <cellStyle name="40% - Accent1 2 2 2 3 2 5 2" xfId="14568" xr:uid="{00000000-0005-0000-0000-0000DE380000}"/>
    <cellStyle name="40% - Accent1 2 2 2 3 2 5 2 2" xfId="14569" xr:uid="{00000000-0005-0000-0000-0000DF380000}"/>
    <cellStyle name="40% - Accent1 2 2 2 3 2 5 3" xfId="14570" xr:uid="{00000000-0005-0000-0000-0000E0380000}"/>
    <cellStyle name="40% - Accent1 2 2 2 3 2 6" xfId="14571" xr:uid="{00000000-0005-0000-0000-0000E1380000}"/>
    <cellStyle name="40% - Accent1 2 2 2 3 2 6 2" xfId="14572" xr:uid="{00000000-0005-0000-0000-0000E2380000}"/>
    <cellStyle name="40% - Accent1 2 2 2 3 2 7" xfId="14573" xr:uid="{00000000-0005-0000-0000-0000E3380000}"/>
    <cellStyle name="40% - Accent1 2 2 2 3 2 7 2" xfId="14574" xr:uid="{00000000-0005-0000-0000-0000E4380000}"/>
    <cellStyle name="40% - Accent1 2 2 2 3 2 8" xfId="14575" xr:uid="{00000000-0005-0000-0000-0000E5380000}"/>
    <cellStyle name="40% - Accent1 2 2 2 3 3" xfId="14576" xr:uid="{00000000-0005-0000-0000-0000E6380000}"/>
    <cellStyle name="40% - Accent1 2 2 2 3 3 2" xfId="14577" xr:uid="{00000000-0005-0000-0000-0000E7380000}"/>
    <cellStyle name="40% - Accent1 2 2 2 3 3 2 2" xfId="14578" xr:uid="{00000000-0005-0000-0000-0000E8380000}"/>
    <cellStyle name="40% - Accent1 2 2 2 3 3 2 2 2" xfId="14579" xr:uid="{00000000-0005-0000-0000-0000E9380000}"/>
    <cellStyle name="40% - Accent1 2 2 2 3 3 2 2 2 2" xfId="14580" xr:uid="{00000000-0005-0000-0000-0000EA380000}"/>
    <cellStyle name="40% - Accent1 2 2 2 3 3 2 2 2 2 2" xfId="14581" xr:uid="{00000000-0005-0000-0000-0000EB380000}"/>
    <cellStyle name="40% - Accent1 2 2 2 3 3 2 2 2 3" xfId="14582" xr:uid="{00000000-0005-0000-0000-0000EC380000}"/>
    <cellStyle name="40% - Accent1 2 2 2 3 3 2 2 3" xfId="14583" xr:uid="{00000000-0005-0000-0000-0000ED380000}"/>
    <cellStyle name="40% - Accent1 2 2 2 3 3 2 2 3 2" xfId="14584" xr:uid="{00000000-0005-0000-0000-0000EE380000}"/>
    <cellStyle name="40% - Accent1 2 2 2 3 3 2 2 4" xfId="14585" xr:uid="{00000000-0005-0000-0000-0000EF380000}"/>
    <cellStyle name="40% - Accent1 2 2 2 3 3 2 3" xfId="14586" xr:uid="{00000000-0005-0000-0000-0000F0380000}"/>
    <cellStyle name="40% - Accent1 2 2 2 3 3 2 3 2" xfId="14587" xr:uid="{00000000-0005-0000-0000-0000F1380000}"/>
    <cellStyle name="40% - Accent1 2 2 2 3 3 2 3 2 2" xfId="14588" xr:uid="{00000000-0005-0000-0000-0000F2380000}"/>
    <cellStyle name="40% - Accent1 2 2 2 3 3 2 3 3" xfId="14589" xr:uid="{00000000-0005-0000-0000-0000F3380000}"/>
    <cellStyle name="40% - Accent1 2 2 2 3 3 2 4" xfId="14590" xr:uid="{00000000-0005-0000-0000-0000F4380000}"/>
    <cellStyle name="40% - Accent1 2 2 2 3 3 2 4 2" xfId="14591" xr:uid="{00000000-0005-0000-0000-0000F5380000}"/>
    <cellStyle name="40% - Accent1 2 2 2 3 3 2 5" xfId="14592" xr:uid="{00000000-0005-0000-0000-0000F6380000}"/>
    <cellStyle name="40% - Accent1 2 2 2 3 3 2 5 2" xfId="14593" xr:uid="{00000000-0005-0000-0000-0000F7380000}"/>
    <cellStyle name="40% - Accent1 2 2 2 3 3 2 6" xfId="14594" xr:uid="{00000000-0005-0000-0000-0000F8380000}"/>
    <cellStyle name="40% - Accent1 2 2 2 3 3 3" xfId="14595" xr:uid="{00000000-0005-0000-0000-0000F9380000}"/>
    <cellStyle name="40% - Accent1 2 2 2 3 3 3 2" xfId="14596" xr:uid="{00000000-0005-0000-0000-0000FA380000}"/>
    <cellStyle name="40% - Accent1 2 2 2 3 3 3 2 2" xfId="14597" xr:uid="{00000000-0005-0000-0000-0000FB380000}"/>
    <cellStyle name="40% - Accent1 2 2 2 3 3 3 2 2 2" xfId="14598" xr:uid="{00000000-0005-0000-0000-0000FC380000}"/>
    <cellStyle name="40% - Accent1 2 2 2 3 3 3 2 2 2 2" xfId="14599" xr:uid="{00000000-0005-0000-0000-0000FD380000}"/>
    <cellStyle name="40% - Accent1 2 2 2 3 3 3 2 2 3" xfId="14600" xr:uid="{00000000-0005-0000-0000-0000FE380000}"/>
    <cellStyle name="40% - Accent1 2 2 2 3 3 3 2 3" xfId="14601" xr:uid="{00000000-0005-0000-0000-0000FF380000}"/>
    <cellStyle name="40% - Accent1 2 2 2 3 3 3 2 3 2" xfId="14602" xr:uid="{00000000-0005-0000-0000-000000390000}"/>
    <cellStyle name="40% - Accent1 2 2 2 3 3 3 2 4" xfId="14603" xr:uid="{00000000-0005-0000-0000-000001390000}"/>
    <cellStyle name="40% - Accent1 2 2 2 3 3 3 3" xfId="14604" xr:uid="{00000000-0005-0000-0000-000002390000}"/>
    <cellStyle name="40% - Accent1 2 2 2 3 3 3 3 2" xfId="14605" xr:uid="{00000000-0005-0000-0000-000003390000}"/>
    <cellStyle name="40% - Accent1 2 2 2 3 3 3 3 2 2" xfId="14606" xr:uid="{00000000-0005-0000-0000-000004390000}"/>
    <cellStyle name="40% - Accent1 2 2 2 3 3 3 3 3" xfId="14607" xr:uid="{00000000-0005-0000-0000-000005390000}"/>
    <cellStyle name="40% - Accent1 2 2 2 3 3 3 4" xfId="14608" xr:uid="{00000000-0005-0000-0000-000006390000}"/>
    <cellStyle name="40% - Accent1 2 2 2 3 3 3 4 2" xfId="14609" xr:uid="{00000000-0005-0000-0000-000007390000}"/>
    <cellStyle name="40% - Accent1 2 2 2 3 3 3 5" xfId="14610" xr:uid="{00000000-0005-0000-0000-000008390000}"/>
    <cellStyle name="40% - Accent1 2 2 2 3 3 3 5 2" xfId="14611" xr:uid="{00000000-0005-0000-0000-000009390000}"/>
    <cellStyle name="40% - Accent1 2 2 2 3 3 3 6" xfId="14612" xr:uid="{00000000-0005-0000-0000-00000A390000}"/>
    <cellStyle name="40% - Accent1 2 2 2 3 3 4" xfId="14613" xr:uid="{00000000-0005-0000-0000-00000B390000}"/>
    <cellStyle name="40% - Accent1 2 2 2 3 3 4 2" xfId="14614" xr:uid="{00000000-0005-0000-0000-00000C390000}"/>
    <cellStyle name="40% - Accent1 2 2 2 3 3 4 2 2" xfId="14615" xr:uid="{00000000-0005-0000-0000-00000D390000}"/>
    <cellStyle name="40% - Accent1 2 2 2 3 3 4 2 2 2" xfId="14616" xr:uid="{00000000-0005-0000-0000-00000E390000}"/>
    <cellStyle name="40% - Accent1 2 2 2 3 3 4 2 3" xfId="14617" xr:uid="{00000000-0005-0000-0000-00000F390000}"/>
    <cellStyle name="40% - Accent1 2 2 2 3 3 4 3" xfId="14618" xr:uid="{00000000-0005-0000-0000-000010390000}"/>
    <cellStyle name="40% - Accent1 2 2 2 3 3 4 3 2" xfId="14619" xr:uid="{00000000-0005-0000-0000-000011390000}"/>
    <cellStyle name="40% - Accent1 2 2 2 3 3 4 4" xfId="14620" xr:uid="{00000000-0005-0000-0000-000012390000}"/>
    <cellStyle name="40% - Accent1 2 2 2 3 3 5" xfId="14621" xr:uid="{00000000-0005-0000-0000-000013390000}"/>
    <cellStyle name="40% - Accent1 2 2 2 3 3 5 2" xfId="14622" xr:uid="{00000000-0005-0000-0000-000014390000}"/>
    <cellStyle name="40% - Accent1 2 2 2 3 3 5 2 2" xfId="14623" xr:uid="{00000000-0005-0000-0000-000015390000}"/>
    <cellStyle name="40% - Accent1 2 2 2 3 3 5 3" xfId="14624" xr:uid="{00000000-0005-0000-0000-000016390000}"/>
    <cellStyle name="40% - Accent1 2 2 2 3 3 6" xfId="14625" xr:uid="{00000000-0005-0000-0000-000017390000}"/>
    <cellStyle name="40% - Accent1 2 2 2 3 3 6 2" xfId="14626" xr:uid="{00000000-0005-0000-0000-000018390000}"/>
    <cellStyle name="40% - Accent1 2 2 2 3 3 7" xfId="14627" xr:uid="{00000000-0005-0000-0000-000019390000}"/>
    <cellStyle name="40% - Accent1 2 2 2 3 3 7 2" xfId="14628" xr:uid="{00000000-0005-0000-0000-00001A390000}"/>
    <cellStyle name="40% - Accent1 2 2 2 3 3 8" xfId="14629" xr:uid="{00000000-0005-0000-0000-00001B390000}"/>
    <cellStyle name="40% - Accent1 2 2 2 3 4" xfId="14630" xr:uid="{00000000-0005-0000-0000-00001C390000}"/>
    <cellStyle name="40% - Accent1 2 2 2 3 4 2" xfId="14631" xr:uid="{00000000-0005-0000-0000-00001D390000}"/>
    <cellStyle name="40% - Accent1 2 2 2 3 4 2 2" xfId="14632" xr:uid="{00000000-0005-0000-0000-00001E390000}"/>
    <cellStyle name="40% - Accent1 2 2 2 3 4 2 2 2" xfId="14633" xr:uid="{00000000-0005-0000-0000-00001F390000}"/>
    <cellStyle name="40% - Accent1 2 2 2 3 4 2 2 2 2" xfId="14634" xr:uid="{00000000-0005-0000-0000-000020390000}"/>
    <cellStyle name="40% - Accent1 2 2 2 3 4 2 2 3" xfId="14635" xr:uid="{00000000-0005-0000-0000-000021390000}"/>
    <cellStyle name="40% - Accent1 2 2 2 3 4 2 3" xfId="14636" xr:uid="{00000000-0005-0000-0000-000022390000}"/>
    <cellStyle name="40% - Accent1 2 2 2 3 4 2 3 2" xfId="14637" xr:uid="{00000000-0005-0000-0000-000023390000}"/>
    <cellStyle name="40% - Accent1 2 2 2 3 4 2 4" xfId="14638" xr:uid="{00000000-0005-0000-0000-000024390000}"/>
    <cellStyle name="40% - Accent1 2 2 2 3 4 3" xfId="14639" xr:uid="{00000000-0005-0000-0000-000025390000}"/>
    <cellStyle name="40% - Accent1 2 2 2 3 4 3 2" xfId="14640" xr:uid="{00000000-0005-0000-0000-000026390000}"/>
    <cellStyle name="40% - Accent1 2 2 2 3 4 3 2 2" xfId="14641" xr:uid="{00000000-0005-0000-0000-000027390000}"/>
    <cellStyle name="40% - Accent1 2 2 2 3 4 3 3" xfId="14642" xr:uid="{00000000-0005-0000-0000-000028390000}"/>
    <cellStyle name="40% - Accent1 2 2 2 3 4 4" xfId="14643" xr:uid="{00000000-0005-0000-0000-000029390000}"/>
    <cellStyle name="40% - Accent1 2 2 2 3 4 4 2" xfId="14644" xr:uid="{00000000-0005-0000-0000-00002A390000}"/>
    <cellStyle name="40% - Accent1 2 2 2 3 4 5" xfId="14645" xr:uid="{00000000-0005-0000-0000-00002B390000}"/>
    <cellStyle name="40% - Accent1 2 2 2 3 4 5 2" xfId="14646" xr:uid="{00000000-0005-0000-0000-00002C390000}"/>
    <cellStyle name="40% - Accent1 2 2 2 3 4 6" xfId="14647" xr:uid="{00000000-0005-0000-0000-00002D390000}"/>
    <cellStyle name="40% - Accent1 2 2 2 3 5" xfId="14648" xr:uid="{00000000-0005-0000-0000-00002E390000}"/>
    <cellStyle name="40% - Accent1 2 2 2 3 5 2" xfId="14649" xr:uid="{00000000-0005-0000-0000-00002F390000}"/>
    <cellStyle name="40% - Accent1 2 2 2 3 5 2 2" xfId="14650" xr:uid="{00000000-0005-0000-0000-000030390000}"/>
    <cellStyle name="40% - Accent1 2 2 2 3 5 2 2 2" xfId="14651" xr:uid="{00000000-0005-0000-0000-000031390000}"/>
    <cellStyle name="40% - Accent1 2 2 2 3 5 2 2 2 2" xfId="14652" xr:uid="{00000000-0005-0000-0000-000032390000}"/>
    <cellStyle name="40% - Accent1 2 2 2 3 5 2 2 3" xfId="14653" xr:uid="{00000000-0005-0000-0000-000033390000}"/>
    <cellStyle name="40% - Accent1 2 2 2 3 5 2 3" xfId="14654" xr:uid="{00000000-0005-0000-0000-000034390000}"/>
    <cellStyle name="40% - Accent1 2 2 2 3 5 2 3 2" xfId="14655" xr:uid="{00000000-0005-0000-0000-000035390000}"/>
    <cellStyle name="40% - Accent1 2 2 2 3 5 2 4" xfId="14656" xr:uid="{00000000-0005-0000-0000-000036390000}"/>
    <cellStyle name="40% - Accent1 2 2 2 3 5 3" xfId="14657" xr:uid="{00000000-0005-0000-0000-000037390000}"/>
    <cellStyle name="40% - Accent1 2 2 2 3 5 3 2" xfId="14658" xr:uid="{00000000-0005-0000-0000-000038390000}"/>
    <cellStyle name="40% - Accent1 2 2 2 3 5 3 2 2" xfId="14659" xr:uid="{00000000-0005-0000-0000-000039390000}"/>
    <cellStyle name="40% - Accent1 2 2 2 3 5 3 3" xfId="14660" xr:uid="{00000000-0005-0000-0000-00003A390000}"/>
    <cellStyle name="40% - Accent1 2 2 2 3 5 4" xfId="14661" xr:uid="{00000000-0005-0000-0000-00003B390000}"/>
    <cellStyle name="40% - Accent1 2 2 2 3 5 4 2" xfId="14662" xr:uid="{00000000-0005-0000-0000-00003C390000}"/>
    <cellStyle name="40% - Accent1 2 2 2 3 5 5" xfId="14663" xr:uid="{00000000-0005-0000-0000-00003D390000}"/>
    <cellStyle name="40% - Accent1 2 2 2 3 5 5 2" xfId="14664" xr:uid="{00000000-0005-0000-0000-00003E390000}"/>
    <cellStyle name="40% - Accent1 2 2 2 3 5 6" xfId="14665" xr:uid="{00000000-0005-0000-0000-00003F390000}"/>
    <cellStyle name="40% - Accent1 2 2 2 3 6" xfId="14666" xr:uid="{00000000-0005-0000-0000-000040390000}"/>
    <cellStyle name="40% - Accent1 2 2 2 3 6 2" xfId="14667" xr:uid="{00000000-0005-0000-0000-000041390000}"/>
    <cellStyle name="40% - Accent1 2 2 2 3 6 2 2" xfId="14668" xr:uid="{00000000-0005-0000-0000-000042390000}"/>
    <cellStyle name="40% - Accent1 2 2 2 3 6 2 2 2" xfId="14669" xr:uid="{00000000-0005-0000-0000-000043390000}"/>
    <cellStyle name="40% - Accent1 2 2 2 3 6 2 2 2 2" xfId="14670" xr:uid="{00000000-0005-0000-0000-000044390000}"/>
    <cellStyle name="40% - Accent1 2 2 2 3 6 2 2 3" xfId="14671" xr:uid="{00000000-0005-0000-0000-000045390000}"/>
    <cellStyle name="40% - Accent1 2 2 2 3 6 2 3" xfId="14672" xr:uid="{00000000-0005-0000-0000-000046390000}"/>
    <cellStyle name="40% - Accent1 2 2 2 3 6 2 3 2" xfId="14673" xr:uid="{00000000-0005-0000-0000-000047390000}"/>
    <cellStyle name="40% - Accent1 2 2 2 3 6 2 4" xfId="14674" xr:uid="{00000000-0005-0000-0000-000048390000}"/>
    <cellStyle name="40% - Accent1 2 2 2 3 6 3" xfId="14675" xr:uid="{00000000-0005-0000-0000-000049390000}"/>
    <cellStyle name="40% - Accent1 2 2 2 3 6 3 2" xfId="14676" xr:uid="{00000000-0005-0000-0000-00004A390000}"/>
    <cellStyle name="40% - Accent1 2 2 2 3 6 3 2 2" xfId="14677" xr:uid="{00000000-0005-0000-0000-00004B390000}"/>
    <cellStyle name="40% - Accent1 2 2 2 3 6 3 3" xfId="14678" xr:uid="{00000000-0005-0000-0000-00004C390000}"/>
    <cellStyle name="40% - Accent1 2 2 2 3 6 4" xfId="14679" xr:uid="{00000000-0005-0000-0000-00004D390000}"/>
    <cellStyle name="40% - Accent1 2 2 2 3 6 4 2" xfId="14680" xr:uid="{00000000-0005-0000-0000-00004E390000}"/>
    <cellStyle name="40% - Accent1 2 2 2 3 6 5" xfId="14681" xr:uid="{00000000-0005-0000-0000-00004F390000}"/>
    <cellStyle name="40% - Accent1 2 2 2 3 6 5 2" xfId="14682" xr:uid="{00000000-0005-0000-0000-000050390000}"/>
    <cellStyle name="40% - Accent1 2 2 2 3 6 6" xfId="14683" xr:uid="{00000000-0005-0000-0000-000051390000}"/>
    <cellStyle name="40% - Accent1 2 2 2 3 7" xfId="14684" xr:uid="{00000000-0005-0000-0000-000052390000}"/>
    <cellStyle name="40% - Accent1 2 2 2 3 7 2" xfId="14685" xr:uid="{00000000-0005-0000-0000-000053390000}"/>
    <cellStyle name="40% - Accent1 2 2 2 3 7 2 2" xfId="14686" xr:uid="{00000000-0005-0000-0000-000054390000}"/>
    <cellStyle name="40% - Accent1 2 2 2 3 7 2 2 2" xfId="14687" xr:uid="{00000000-0005-0000-0000-000055390000}"/>
    <cellStyle name="40% - Accent1 2 2 2 3 7 2 3" xfId="14688" xr:uid="{00000000-0005-0000-0000-000056390000}"/>
    <cellStyle name="40% - Accent1 2 2 2 3 7 3" xfId="14689" xr:uid="{00000000-0005-0000-0000-000057390000}"/>
    <cellStyle name="40% - Accent1 2 2 2 3 7 3 2" xfId="14690" xr:uid="{00000000-0005-0000-0000-000058390000}"/>
    <cellStyle name="40% - Accent1 2 2 2 3 7 4" xfId="14691" xr:uid="{00000000-0005-0000-0000-000059390000}"/>
    <cellStyle name="40% - Accent1 2 2 2 3 8" xfId="14692" xr:uid="{00000000-0005-0000-0000-00005A390000}"/>
    <cellStyle name="40% - Accent1 2 2 2 3 8 2" xfId="14693" xr:uid="{00000000-0005-0000-0000-00005B390000}"/>
    <cellStyle name="40% - Accent1 2 2 2 3 8 2 2" xfId="14694" xr:uid="{00000000-0005-0000-0000-00005C390000}"/>
    <cellStyle name="40% - Accent1 2 2 2 3 8 3" xfId="14695" xr:uid="{00000000-0005-0000-0000-00005D390000}"/>
    <cellStyle name="40% - Accent1 2 2 2 3 9" xfId="14696" xr:uid="{00000000-0005-0000-0000-00005E390000}"/>
    <cellStyle name="40% - Accent1 2 2 2 3 9 2" xfId="14697" xr:uid="{00000000-0005-0000-0000-00005F390000}"/>
    <cellStyle name="40% - Accent1 2 2 2 4" xfId="14698" xr:uid="{00000000-0005-0000-0000-000060390000}"/>
    <cellStyle name="40% - Accent1 2 2 2 4 10" xfId="14699" xr:uid="{00000000-0005-0000-0000-000061390000}"/>
    <cellStyle name="40% - Accent1 2 2 2 4 10 2" xfId="14700" xr:uid="{00000000-0005-0000-0000-000062390000}"/>
    <cellStyle name="40% - Accent1 2 2 2 4 11" xfId="14701" xr:uid="{00000000-0005-0000-0000-000063390000}"/>
    <cellStyle name="40% - Accent1 2 2 2 4 2" xfId="14702" xr:uid="{00000000-0005-0000-0000-000064390000}"/>
    <cellStyle name="40% - Accent1 2 2 2 4 2 2" xfId="14703" xr:uid="{00000000-0005-0000-0000-000065390000}"/>
    <cellStyle name="40% - Accent1 2 2 2 4 2 2 2" xfId="14704" xr:uid="{00000000-0005-0000-0000-000066390000}"/>
    <cellStyle name="40% - Accent1 2 2 2 4 2 2 2 2" xfId="14705" xr:uid="{00000000-0005-0000-0000-000067390000}"/>
    <cellStyle name="40% - Accent1 2 2 2 4 2 2 2 2 2" xfId="14706" xr:uid="{00000000-0005-0000-0000-000068390000}"/>
    <cellStyle name="40% - Accent1 2 2 2 4 2 2 2 2 2 2" xfId="14707" xr:uid="{00000000-0005-0000-0000-000069390000}"/>
    <cellStyle name="40% - Accent1 2 2 2 4 2 2 2 2 3" xfId="14708" xr:uid="{00000000-0005-0000-0000-00006A390000}"/>
    <cellStyle name="40% - Accent1 2 2 2 4 2 2 2 3" xfId="14709" xr:uid="{00000000-0005-0000-0000-00006B390000}"/>
    <cellStyle name="40% - Accent1 2 2 2 4 2 2 2 3 2" xfId="14710" xr:uid="{00000000-0005-0000-0000-00006C390000}"/>
    <cellStyle name="40% - Accent1 2 2 2 4 2 2 2 4" xfId="14711" xr:uid="{00000000-0005-0000-0000-00006D390000}"/>
    <cellStyle name="40% - Accent1 2 2 2 4 2 2 3" xfId="14712" xr:uid="{00000000-0005-0000-0000-00006E390000}"/>
    <cellStyle name="40% - Accent1 2 2 2 4 2 2 3 2" xfId="14713" xr:uid="{00000000-0005-0000-0000-00006F390000}"/>
    <cellStyle name="40% - Accent1 2 2 2 4 2 2 3 2 2" xfId="14714" xr:uid="{00000000-0005-0000-0000-000070390000}"/>
    <cellStyle name="40% - Accent1 2 2 2 4 2 2 3 3" xfId="14715" xr:uid="{00000000-0005-0000-0000-000071390000}"/>
    <cellStyle name="40% - Accent1 2 2 2 4 2 2 4" xfId="14716" xr:uid="{00000000-0005-0000-0000-000072390000}"/>
    <cellStyle name="40% - Accent1 2 2 2 4 2 2 4 2" xfId="14717" xr:uid="{00000000-0005-0000-0000-000073390000}"/>
    <cellStyle name="40% - Accent1 2 2 2 4 2 2 5" xfId="14718" xr:uid="{00000000-0005-0000-0000-000074390000}"/>
    <cellStyle name="40% - Accent1 2 2 2 4 2 2 5 2" xfId="14719" xr:uid="{00000000-0005-0000-0000-000075390000}"/>
    <cellStyle name="40% - Accent1 2 2 2 4 2 2 6" xfId="14720" xr:uid="{00000000-0005-0000-0000-000076390000}"/>
    <cellStyle name="40% - Accent1 2 2 2 4 2 3" xfId="14721" xr:uid="{00000000-0005-0000-0000-000077390000}"/>
    <cellStyle name="40% - Accent1 2 2 2 4 2 3 2" xfId="14722" xr:uid="{00000000-0005-0000-0000-000078390000}"/>
    <cellStyle name="40% - Accent1 2 2 2 4 2 3 2 2" xfId="14723" xr:uid="{00000000-0005-0000-0000-000079390000}"/>
    <cellStyle name="40% - Accent1 2 2 2 4 2 3 2 2 2" xfId="14724" xr:uid="{00000000-0005-0000-0000-00007A390000}"/>
    <cellStyle name="40% - Accent1 2 2 2 4 2 3 2 2 2 2" xfId="14725" xr:uid="{00000000-0005-0000-0000-00007B390000}"/>
    <cellStyle name="40% - Accent1 2 2 2 4 2 3 2 2 3" xfId="14726" xr:uid="{00000000-0005-0000-0000-00007C390000}"/>
    <cellStyle name="40% - Accent1 2 2 2 4 2 3 2 3" xfId="14727" xr:uid="{00000000-0005-0000-0000-00007D390000}"/>
    <cellStyle name="40% - Accent1 2 2 2 4 2 3 2 3 2" xfId="14728" xr:uid="{00000000-0005-0000-0000-00007E390000}"/>
    <cellStyle name="40% - Accent1 2 2 2 4 2 3 2 4" xfId="14729" xr:uid="{00000000-0005-0000-0000-00007F390000}"/>
    <cellStyle name="40% - Accent1 2 2 2 4 2 3 3" xfId="14730" xr:uid="{00000000-0005-0000-0000-000080390000}"/>
    <cellStyle name="40% - Accent1 2 2 2 4 2 3 3 2" xfId="14731" xr:uid="{00000000-0005-0000-0000-000081390000}"/>
    <cellStyle name="40% - Accent1 2 2 2 4 2 3 3 2 2" xfId="14732" xr:uid="{00000000-0005-0000-0000-000082390000}"/>
    <cellStyle name="40% - Accent1 2 2 2 4 2 3 3 3" xfId="14733" xr:uid="{00000000-0005-0000-0000-000083390000}"/>
    <cellStyle name="40% - Accent1 2 2 2 4 2 3 4" xfId="14734" xr:uid="{00000000-0005-0000-0000-000084390000}"/>
    <cellStyle name="40% - Accent1 2 2 2 4 2 3 4 2" xfId="14735" xr:uid="{00000000-0005-0000-0000-000085390000}"/>
    <cellStyle name="40% - Accent1 2 2 2 4 2 3 5" xfId="14736" xr:uid="{00000000-0005-0000-0000-000086390000}"/>
    <cellStyle name="40% - Accent1 2 2 2 4 2 3 5 2" xfId="14737" xr:uid="{00000000-0005-0000-0000-000087390000}"/>
    <cellStyle name="40% - Accent1 2 2 2 4 2 3 6" xfId="14738" xr:uid="{00000000-0005-0000-0000-000088390000}"/>
    <cellStyle name="40% - Accent1 2 2 2 4 2 4" xfId="14739" xr:uid="{00000000-0005-0000-0000-000089390000}"/>
    <cellStyle name="40% - Accent1 2 2 2 4 2 4 2" xfId="14740" xr:uid="{00000000-0005-0000-0000-00008A390000}"/>
    <cellStyle name="40% - Accent1 2 2 2 4 2 4 2 2" xfId="14741" xr:uid="{00000000-0005-0000-0000-00008B390000}"/>
    <cellStyle name="40% - Accent1 2 2 2 4 2 4 2 2 2" xfId="14742" xr:uid="{00000000-0005-0000-0000-00008C390000}"/>
    <cellStyle name="40% - Accent1 2 2 2 4 2 4 2 3" xfId="14743" xr:uid="{00000000-0005-0000-0000-00008D390000}"/>
    <cellStyle name="40% - Accent1 2 2 2 4 2 4 3" xfId="14744" xr:uid="{00000000-0005-0000-0000-00008E390000}"/>
    <cellStyle name="40% - Accent1 2 2 2 4 2 4 3 2" xfId="14745" xr:uid="{00000000-0005-0000-0000-00008F390000}"/>
    <cellStyle name="40% - Accent1 2 2 2 4 2 4 4" xfId="14746" xr:uid="{00000000-0005-0000-0000-000090390000}"/>
    <cellStyle name="40% - Accent1 2 2 2 4 2 5" xfId="14747" xr:uid="{00000000-0005-0000-0000-000091390000}"/>
    <cellStyle name="40% - Accent1 2 2 2 4 2 5 2" xfId="14748" xr:uid="{00000000-0005-0000-0000-000092390000}"/>
    <cellStyle name="40% - Accent1 2 2 2 4 2 5 2 2" xfId="14749" xr:uid="{00000000-0005-0000-0000-000093390000}"/>
    <cellStyle name="40% - Accent1 2 2 2 4 2 5 3" xfId="14750" xr:uid="{00000000-0005-0000-0000-000094390000}"/>
    <cellStyle name="40% - Accent1 2 2 2 4 2 6" xfId="14751" xr:uid="{00000000-0005-0000-0000-000095390000}"/>
    <cellStyle name="40% - Accent1 2 2 2 4 2 6 2" xfId="14752" xr:uid="{00000000-0005-0000-0000-000096390000}"/>
    <cellStyle name="40% - Accent1 2 2 2 4 2 7" xfId="14753" xr:uid="{00000000-0005-0000-0000-000097390000}"/>
    <cellStyle name="40% - Accent1 2 2 2 4 2 7 2" xfId="14754" xr:uid="{00000000-0005-0000-0000-000098390000}"/>
    <cellStyle name="40% - Accent1 2 2 2 4 2 8" xfId="14755" xr:uid="{00000000-0005-0000-0000-000099390000}"/>
    <cellStyle name="40% - Accent1 2 2 2 4 3" xfId="14756" xr:uid="{00000000-0005-0000-0000-00009A390000}"/>
    <cellStyle name="40% - Accent1 2 2 2 4 3 2" xfId="14757" xr:uid="{00000000-0005-0000-0000-00009B390000}"/>
    <cellStyle name="40% - Accent1 2 2 2 4 3 2 2" xfId="14758" xr:uid="{00000000-0005-0000-0000-00009C390000}"/>
    <cellStyle name="40% - Accent1 2 2 2 4 3 2 2 2" xfId="14759" xr:uid="{00000000-0005-0000-0000-00009D390000}"/>
    <cellStyle name="40% - Accent1 2 2 2 4 3 2 2 2 2" xfId="14760" xr:uid="{00000000-0005-0000-0000-00009E390000}"/>
    <cellStyle name="40% - Accent1 2 2 2 4 3 2 2 2 2 2" xfId="14761" xr:uid="{00000000-0005-0000-0000-00009F390000}"/>
    <cellStyle name="40% - Accent1 2 2 2 4 3 2 2 2 3" xfId="14762" xr:uid="{00000000-0005-0000-0000-0000A0390000}"/>
    <cellStyle name="40% - Accent1 2 2 2 4 3 2 2 3" xfId="14763" xr:uid="{00000000-0005-0000-0000-0000A1390000}"/>
    <cellStyle name="40% - Accent1 2 2 2 4 3 2 2 3 2" xfId="14764" xr:uid="{00000000-0005-0000-0000-0000A2390000}"/>
    <cellStyle name="40% - Accent1 2 2 2 4 3 2 2 4" xfId="14765" xr:uid="{00000000-0005-0000-0000-0000A3390000}"/>
    <cellStyle name="40% - Accent1 2 2 2 4 3 2 3" xfId="14766" xr:uid="{00000000-0005-0000-0000-0000A4390000}"/>
    <cellStyle name="40% - Accent1 2 2 2 4 3 2 3 2" xfId="14767" xr:uid="{00000000-0005-0000-0000-0000A5390000}"/>
    <cellStyle name="40% - Accent1 2 2 2 4 3 2 3 2 2" xfId="14768" xr:uid="{00000000-0005-0000-0000-0000A6390000}"/>
    <cellStyle name="40% - Accent1 2 2 2 4 3 2 3 3" xfId="14769" xr:uid="{00000000-0005-0000-0000-0000A7390000}"/>
    <cellStyle name="40% - Accent1 2 2 2 4 3 2 4" xfId="14770" xr:uid="{00000000-0005-0000-0000-0000A8390000}"/>
    <cellStyle name="40% - Accent1 2 2 2 4 3 2 4 2" xfId="14771" xr:uid="{00000000-0005-0000-0000-0000A9390000}"/>
    <cellStyle name="40% - Accent1 2 2 2 4 3 2 5" xfId="14772" xr:uid="{00000000-0005-0000-0000-0000AA390000}"/>
    <cellStyle name="40% - Accent1 2 2 2 4 3 2 5 2" xfId="14773" xr:uid="{00000000-0005-0000-0000-0000AB390000}"/>
    <cellStyle name="40% - Accent1 2 2 2 4 3 2 6" xfId="14774" xr:uid="{00000000-0005-0000-0000-0000AC390000}"/>
    <cellStyle name="40% - Accent1 2 2 2 4 3 3" xfId="14775" xr:uid="{00000000-0005-0000-0000-0000AD390000}"/>
    <cellStyle name="40% - Accent1 2 2 2 4 3 3 2" xfId="14776" xr:uid="{00000000-0005-0000-0000-0000AE390000}"/>
    <cellStyle name="40% - Accent1 2 2 2 4 3 3 2 2" xfId="14777" xr:uid="{00000000-0005-0000-0000-0000AF390000}"/>
    <cellStyle name="40% - Accent1 2 2 2 4 3 3 2 2 2" xfId="14778" xr:uid="{00000000-0005-0000-0000-0000B0390000}"/>
    <cellStyle name="40% - Accent1 2 2 2 4 3 3 2 2 2 2" xfId="14779" xr:uid="{00000000-0005-0000-0000-0000B1390000}"/>
    <cellStyle name="40% - Accent1 2 2 2 4 3 3 2 2 3" xfId="14780" xr:uid="{00000000-0005-0000-0000-0000B2390000}"/>
    <cellStyle name="40% - Accent1 2 2 2 4 3 3 2 3" xfId="14781" xr:uid="{00000000-0005-0000-0000-0000B3390000}"/>
    <cellStyle name="40% - Accent1 2 2 2 4 3 3 2 3 2" xfId="14782" xr:uid="{00000000-0005-0000-0000-0000B4390000}"/>
    <cellStyle name="40% - Accent1 2 2 2 4 3 3 2 4" xfId="14783" xr:uid="{00000000-0005-0000-0000-0000B5390000}"/>
    <cellStyle name="40% - Accent1 2 2 2 4 3 3 3" xfId="14784" xr:uid="{00000000-0005-0000-0000-0000B6390000}"/>
    <cellStyle name="40% - Accent1 2 2 2 4 3 3 3 2" xfId="14785" xr:uid="{00000000-0005-0000-0000-0000B7390000}"/>
    <cellStyle name="40% - Accent1 2 2 2 4 3 3 3 2 2" xfId="14786" xr:uid="{00000000-0005-0000-0000-0000B8390000}"/>
    <cellStyle name="40% - Accent1 2 2 2 4 3 3 3 3" xfId="14787" xr:uid="{00000000-0005-0000-0000-0000B9390000}"/>
    <cellStyle name="40% - Accent1 2 2 2 4 3 3 4" xfId="14788" xr:uid="{00000000-0005-0000-0000-0000BA390000}"/>
    <cellStyle name="40% - Accent1 2 2 2 4 3 3 4 2" xfId="14789" xr:uid="{00000000-0005-0000-0000-0000BB390000}"/>
    <cellStyle name="40% - Accent1 2 2 2 4 3 3 5" xfId="14790" xr:uid="{00000000-0005-0000-0000-0000BC390000}"/>
    <cellStyle name="40% - Accent1 2 2 2 4 3 3 5 2" xfId="14791" xr:uid="{00000000-0005-0000-0000-0000BD390000}"/>
    <cellStyle name="40% - Accent1 2 2 2 4 3 3 6" xfId="14792" xr:uid="{00000000-0005-0000-0000-0000BE390000}"/>
    <cellStyle name="40% - Accent1 2 2 2 4 3 4" xfId="14793" xr:uid="{00000000-0005-0000-0000-0000BF390000}"/>
    <cellStyle name="40% - Accent1 2 2 2 4 3 4 2" xfId="14794" xr:uid="{00000000-0005-0000-0000-0000C0390000}"/>
    <cellStyle name="40% - Accent1 2 2 2 4 3 4 2 2" xfId="14795" xr:uid="{00000000-0005-0000-0000-0000C1390000}"/>
    <cellStyle name="40% - Accent1 2 2 2 4 3 4 2 2 2" xfId="14796" xr:uid="{00000000-0005-0000-0000-0000C2390000}"/>
    <cellStyle name="40% - Accent1 2 2 2 4 3 4 2 3" xfId="14797" xr:uid="{00000000-0005-0000-0000-0000C3390000}"/>
    <cellStyle name="40% - Accent1 2 2 2 4 3 4 3" xfId="14798" xr:uid="{00000000-0005-0000-0000-0000C4390000}"/>
    <cellStyle name="40% - Accent1 2 2 2 4 3 4 3 2" xfId="14799" xr:uid="{00000000-0005-0000-0000-0000C5390000}"/>
    <cellStyle name="40% - Accent1 2 2 2 4 3 4 4" xfId="14800" xr:uid="{00000000-0005-0000-0000-0000C6390000}"/>
    <cellStyle name="40% - Accent1 2 2 2 4 3 5" xfId="14801" xr:uid="{00000000-0005-0000-0000-0000C7390000}"/>
    <cellStyle name="40% - Accent1 2 2 2 4 3 5 2" xfId="14802" xr:uid="{00000000-0005-0000-0000-0000C8390000}"/>
    <cellStyle name="40% - Accent1 2 2 2 4 3 5 2 2" xfId="14803" xr:uid="{00000000-0005-0000-0000-0000C9390000}"/>
    <cellStyle name="40% - Accent1 2 2 2 4 3 5 3" xfId="14804" xr:uid="{00000000-0005-0000-0000-0000CA390000}"/>
    <cellStyle name="40% - Accent1 2 2 2 4 3 6" xfId="14805" xr:uid="{00000000-0005-0000-0000-0000CB390000}"/>
    <cellStyle name="40% - Accent1 2 2 2 4 3 6 2" xfId="14806" xr:uid="{00000000-0005-0000-0000-0000CC390000}"/>
    <cellStyle name="40% - Accent1 2 2 2 4 3 7" xfId="14807" xr:uid="{00000000-0005-0000-0000-0000CD390000}"/>
    <cellStyle name="40% - Accent1 2 2 2 4 3 7 2" xfId="14808" xr:uid="{00000000-0005-0000-0000-0000CE390000}"/>
    <cellStyle name="40% - Accent1 2 2 2 4 3 8" xfId="14809" xr:uid="{00000000-0005-0000-0000-0000CF390000}"/>
    <cellStyle name="40% - Accent1 2 2 2 4 4" xfId="14810" xr:uid="{00000000-0005-0000-0000-0000D0390000}"/>
    <cellStyle name="40% - Accent1 2 2 2 4 4 2" xfId="14811" xr:uid="{00000000-0005-0000-0000-0000D1390000}"/>
    <cellStyle name="40% - Accent1 2 2 2 4 4 2 2" xfId="14812" xr:uid="{00000000-0005-0000-0000-0000D2390000}"/>
    <cellStyle name="40% - Accent1 2 2 2 4 4 2 2 2" xfId="14813" xr:uid="{00000000-0005-0000-0000-0000D3390000}"/>
    <cellStyle name="40% - Accent1 2 2 2 4 4 2 2 2 2" xfId="14814" xr:uid="{00000000-0005-0000-0000-0000D4390000}"/>
    <cellStyle name="40% - Accent1 2 2 2 4 4 2 2 3" xfId="14815" xr:uid="{00000000-0005-0000-0000-0000D5390000}"/>
    <cellStyle name="40% - Accent1 2 2 2 4 4 2 3" xfId="14816" xr:uid="{00000000-0005-0000-0000-0000D6390000}"/>
    <cellStyle name="40% - Accent1 2 2 2 4 4 2 3 2" xfId="14817" xr:uid="{00000000-0005-0000-0000-0000D7390000}"/>
    <cellStyle name="40% - Accent1 2 2 2 4 4 2 4" xfId="14818" xr:uid="{00000000-0005-0000-0000-0000D8390000}"/>
    <cellStyle name="40% - Accent1 2 2 2 4 4 3" xfId="14819" xr:uid="{00000000-0005-0000-0000-0000D9390000}"/>
    <cellStyle name="40% - Accent1 2 2 2 4 4 3 2" xfId="14820" xr:uid="{00000000-0005-0000-0000-0000DA390000}"/>
    <cellStyle name="40% - Accent1 2 2 2 4 4 3 2 2" xfId="14821" xr:uid="{00000000-0005-0000-0000-0000DB390000}"/>
    <cellStyle name="40% - Accent1 2 2 2 4 4 3 3" xfId="14822" xr:uid="{00000000-0005-0000-0000-0000DC390000}"/>
    <cellStyle name="40% - Accent1 2 2 2 4 4 4" xfId="14823" xr:uid="{00000000-0005-0000-0000-0000DD390000}"/>
    <cellStyle name="40% - Accent1 2 2 2 4 4 4 2" xfId="14824" xr:uid="{00000000-0005-0000-0000-0000DE390000}"/>
    <cellStyle name="40% - Accent1 2 2 2 4 4 5" xfId="14825" xr:uid="{00000000-0005-0000-0000-0000DF390000}"/>
    <cellStyle name="40% - Accent1 2 2 2 4 4 5 2" xfId="14826" xr:uid="{00000000-0005-0000-0000-0000E0390000}"/>
    <cellStyle name="40% - Accent1 2 2 2 4 4 6" xfId="14827" xr:uid="{00000000-0005-0000-0000-0000E1390000}"/>
    <cellStyle name="40% - Accent1 2 2 2 4 5" xfId="14828" xr:uid="{00000000-0005-0000-0000-0000E2390000}"/>
    <cellStyle name="40% - Accent1 2 2 2 4 5 2" xfId="14829" xr:uid="{00000000-0005-0000-0000-0000E3390000}"/>
    <cellStyle name="40% - Accent1 2 2 2 4 5 2 2" xfId="14830" xr:uid="{00000000-0005-0000-0000-0000E4390000}"/>
    <cellStyle name="40% - Accent1 2 2 2 4 5 2 2 2" xfId="14831" xr:uid="{00000000-0005-0000-0000-0000E5390000}"/>
    <cellStyle name="40% - Accent1 2 2 2 4 5 2 2 2 2" xfId="14832" xr:uid="{00000000-0005-0000-0000-0000E6390000}"/>
    <cellStyle name="40% - Accent1 2 2 2 4 5 2 2 3" xfId="14833" xr:uid="{00000000-0005-0000-0000-0000E7390000}"/>
    <cellStyle name="40% - Accent1 2 2 2 4 5 2 3" xfId="14834" xr:uid="{00000000-0005-0000-0000-0000E8390000}"/>
    <cellStyle name="40% - Accent1 2 2 2 4 5 2 3 2" xfId="14835" xr:uid="{00000000-0005-0000-0000-0000E9390000}"/>
    <cellStyle name="40% - Accent1 2 2 2 4 5 2 4" xfId="14836" xr:uid="{00000000-0005-0000-0000-0000EA390000}"/>
    <cellStyle name="40% - Accent1 2 2 2 4 5 3" xfId="14837" xr:uid="{00000000-0005-0000-0000-0000EB390000}"/>
    <cellStyle name="40% - Accent1 2 2 2 4 5 3 2" xfId="14838" xr:uid="{00000000-0005-0000-0000-0000EC390000}"/>
    <cellStyle name="40% - Accent1 2 2 2 4 5 3 2 2" xfId="14839" xr:uid="{00000000-0005-0000-0000-0000ED390000}"/>
    <cellStyle name="40% - Accent1 2 2 2 4 5 3 3" xfId="14840" xr:uid="{00000000-0005-0000-0000-0000EE390000}"/>
    <cellStyle name="40% - Accent1 2 2 2 4 5 4" xfId="14841" xr:uid="{00000000-0005-0000-0000-0000EF390000}"/>
    <cellStyle name="40% - Accent1 2 2 2 4 5 4 2" xfId="14842" xr:uid="{00000000-0005-0000-0000-0000F0390000}"/>
    <cellStyle name="40% - Accent1 2 2 2 4 5 5" xfId="14843" xr:uid="{00000000-0005-0000-0000-0000F1390000}"/>
    <cellStyle name="40% - Accent1 2 2 2 4 5 5 2" xfId="14844" xr:uid="{00000000-0005-0000-0000-0000F2390000}"/>
    <cellStyle name="40% - Accent1 2 2 2 4 5 6" xfId="14845" xr:uid="{00000000-0005-0000-0000-0000F3390000}"/>
    <cellStyle name="40% - Accent1 2 2 2 4 6" xfId="14846" xr:uid="{00000000-0005-0000-0000-0000F4390000}"/>
    <cellStyle name="40% - Accent1 2 2 2 4 6 2" xfId="14847" xr:uid="{00000000-0005-0000-0000-0000F5390000}"/>
    <cellStyle name="40% - Accent1 2 2 2 4 6 2 2" xfId="14848" xr:uid="{00000000-0005-0000-0000-0000F6390000}"/>
    <cellStyle name="40% - Accent1 2 2 2 4 6 2 2 2" xfId="14849" xr:uid="{00000000-0005-0000-0000-0000F7390000}"/>
    <cellStyle name="40% - Accent1 2 2 2 4 6 2 2 2 2" xfId="14850" xr:uid="{00000000-0005-0000-0000-0000F8390000}"/>
    <cellStyle name="40% - Accent1 2 2 2 4 6 2 2 3" xfId="14851" xr:uid="{00000000-0005-0000-0000-0000F9390000}"/>
    <cellStyle name="40% - Accent1 2 2 2 4 6 2 3" xfId="14852" xr:uid="{00000000-0005-0000-0000-0000FA390000}"/>
    <cellStyle name="40% - Accent1 2 2 2 4 6 2 3 2" xfId="14853" xr:uid="{00000000-0005-0000-0000-0000FB390000}"/>
    <cellStyle name="40% - Accent1 2 2 2 4 6 2 4" xfId="14854" xr:uid="{00000000-0005-0000-0000-0000FC390000}"/>
    <cellStyle name="40% - Accent1 2 2 2 4 6 3" xfId="14855" xr:uid="{00000000-0005-0000-0000-0000FD390000}"/>
    <cellStyle name="40% - Accent1 2 2 2 4 6 3 2" xfId="14856" xr:uid="{00000000-0005-0000-0000-0000FE390000}"/>
    <cellStyle name="40% - Accent1 2 2 2 4 6 3 2 2" xfId="14857" xr:uid="{00000000-0005-0000-0000-0000FF390000}"/>
    <cellStyle name="40% - Accent1 2 2 2 4 6 3 3" xfId="14858" xr:uid="{00000000-0005-0000-0000-0000003A0000}"/>
    <cellStyle name="40% - Accent1 2 2 2 4 6 4" xfId="14859" xr:uid="{00000000-0005-0000-0000-0000013A0000}"/>
    <cellStyle name="40% - Accent1 2 2 2 4 6 4 2" xfId="14860" xr:uid="{00000000-0005-0000-0000-0000023A0000}"/>
    <cellStyle name="40% - Accent1 2 2 2 4 6 5" xfId="14861" xr:uid="{00000000-0005-0000-0000-0000033A0000}"/>
    <cellStyle name="40% - Accent1 2 2 2 4 6 5 2" xfId="14862" xr:uid="{00000000-0005-0000-0000-0000043A0000}"/>
    <cellStyle name="40% - Accent1 2 2 2 4 6 6" xfId="14863" xr:uid="{00000000-0005-0000-0000-0000053A0000}"/>
    <cellStyle name="40% - Accent1 2 2 2 4 7" xfId="14864" xr:uid="{00000000-0005-0000-0000-0000063A0000}"/>
    <cellStyle name="40% - Accent1 2 2 2 4 7 2" xfId="14865" xr:uid="{00000000-0005-0000-0000-0000073A0000}"/>
    <cellStyle name="40% - Accent1 2 2 2 4 7 2 2" xfId="14866" xr:uid="{00000000-0005-0000-0000-0000083A0000}"/>
    <cellStyle name="40% - Accent1 2 2 2 4 7 2 2 2" xfId="14867" xr:uid="{00000000-0005-0000-0000-0000093A0000}"/>
    <cellStyle name="40% - Accent1 2 2 2 4 7 2 3" xfId="14868" xr:uid="{00000000-0005-0000-0000-00000A3A0000}"/>
    <cellStyle name="40% - Accent1 2 2 2 4 7 3" xfId="14869" xr:uid="{00000000-0005-0000-0000-00000B3A0000}"/>
    <cellStyle name="40% - Accent1 2 2 2 4 7 3 2" xfId="14870" xr:uid="{00000000-0005-0000-0000-00000C3A0000}"/>
    <cellStyle name="40% - Accent1 2 2 2 4 7 4" xfId="14871" xr:uid="{00000000-0005-0000-0000-00000D3A0000}"/>
    <cellStyle name="40% - Accent1 2 2 2 4 8" xfId="14872" xr:uid="{00000000-0005-0000-0000-00000E3A0000}"/>
    <cellStyle name="40% - Accent1 2 2 2 4 8 2" xfId="14873" xr:uid="{00000000-0005-0000-0000-00000F3A0000}"/>
    <cellStyle name="40% - Accent1 2 2 2 4 8 2 2" xfId="14874" xr:uid="{00000000-0005-0000-0000-0000103A0000}"/>
    <cellStyle name="40% - Accent1 2 2 2 4 8 3" xfId="14875" xr:uid="{00000000-0005-0000-0000-0000113A0000}"/>
    <cellStyle name="40% - Accent1 2 2 2 4 9" xfId="14876" xr:uid="{00000000-0005-0000-0000-0000123A0000}"/>
    <cellStyle name="40% - Accent1 2 2 2 4 9 2" xfId="14877" xr:uid="{00000000-0005-0000-0000-0000133A0000}"/>
    <cellStyle name="40% - Accent1 2 2 2 5" xfId="14878" xr:uid="{00000000-0005-0000-0000-0000143A0000}"/>
    <cellStyle name="40% - Accent1 2 2 2 5 2" xfId="14879" xr:uid="{00000000-0005-0000-0000-0000153A0000}"/>
    <cellStyle name="40% - Accent1 2 2 2 5 2 2" xfId="14880" xr:uid="{00000000-0005-0000-0000-0000163A0000}"/>
    <cellStyle name="40% - Accent1 2 2 2 5 2 2 2" xfId="14881" xr:uid="{00000000-0005-0000-0000-0000173A0000}"/>
    <cellStyle name="40% - Accent1 2 2 2 5 2 2 2 2" xfId="14882" xr:uid="{00000000-0005-0000-0000-0000183A0000}"/>
    <cellStyle name="40% - Accent1 2 2 2 5 2 2 2 2 2" xfId="14883" xr:uid="{00000000-0005-0000-0000-0000193A0000}"/>
    <cellStyle name="40% - Accent1 2 2 2 5 2 2 2 3" xfId="14884" xr:uid="{00000000-0005-0000-0000-00001A3A0000}"/>
    <cellStyle name="40% - Accent1 2 2 2 5 2 2 3" xfId="14885" xr:uid="{00000000-0005-0000-0000-00001B3A0000}"/>
    <cellStyle name="40% - Accent1 2 2 2 5 2 2 3 2" xfId="14886" xr:uid="{00000000-0005-0000-0000-00001C3A0000}"/>
    <cellStyle name="40% - Accent1 2 2 2 5 2 2 4" xfId="14887" xr:uid="{00000000-0005-0000-0000-00001D3A0000}"/>
    <cellStyle name="40% - Accent1 2 2 2 5 2 3" xfId="14888" xr:uid="{00000000-0005-0000-0000-00001E3A0000}"/>
    <cellStyle name="40% - Accent1 2 2 2 5 2 3 2" xfId="14889" xr:uid="{00000000-0005-0000-0000-00001F3A0000}"/>
    <cellStyle name="40% - Accent1 2 2 2 5 2 3 2 2" xfId="14890" xr:uid="{00000000-0005-0000-0000-0000203A0000}"/>
    <cellStyle name="40% - Accent1 2 2 2 5 2 3 3" xfId="14891" xr:uid="{00000000-0005-0000-0000-0000213A0000}"/>
    <cellStyle name="40% - Accent1 2 2 2 5 2 4" xfId="14892" xr:uid="{00000000-0005-0000-0000-0000223A0000}"/>
    <cellStyle name="40% - Accent1 2 2 2 5 2 4 2" xfId="14893" xr:uid="{00000000-0005-0000-0000-0000233A0000}"/>
    <cellStyle name="40% - Accent1 2 2 2 5 2 5" xfId="14894" xr:uid="{00000000-0005-0000-0000-0000243A0000}"/>
    <cellStyle name="40% - Accent1 2 2 2 5 2 5 2" xfId="14895" xr:uid="{00000000-0005-0000-0000-0000253A0000}"/>
    <cellStyle name="40% - Accent1 2 2 2 5 2 6" xfId="14896" xr:uid="{00000000-0005-0000-0000-0000263A0000}"/>
    <cellStyle name="40% - Accent1 2 2 2 5 3" xfId="14897" xr:uid="{00000000-0005-0000-0000-0000273A0000}"/>
    <cellStyle name="40% - Accent1 2 2 2 5 3 2" xfId="14898" xr:uid="{00000000-0005-0000-0000-0000283A0000}"/>
    <cellStyle name="40% - Accent1 2 2 2 5 3 2 2" xfId="14899" xr:uid="{00000000-0005-0000-0000-0000293A0000}"/>
    <cellStyle name="40% - Accent1 2 2 2 5 3 2 2 2" xfId="14900" xr:uid="{00000000-0005-0000-0000-00002A3A0000}"/>
    <cellStyle name="40% - Accent1 2 2 2 5 3 2 2 2 2" xfId="14901" xr:uid="{00000000-0005-0000-0000-00002B3A0000}"/>
    <cellStyle name="40% - Accent1 2 2 2 5 3 2 2 3" xfId="14902" xr:uid="{00000000-0005-0000-0000-00002C3A0000}"/>
    <cellStyle name="40% - Accent1 2 2 2 5 3 2 3" xfId="14903" xr:uid="{00000000-0005-0000-0000-00002D3A0000}"/>
    <cellStyle name="40% - Accent1 2 2 2 5 3 2 3 2" xfId="14904" xr:uid="{00000000-0005-0000-0000-00002E3A0000}"/>
    <cellStyle name="40% - Accent1 2 2 2 5 3 2 4" xfId="14905" xr:uid="{00000000-0005-0000-0000-00002F3A0000}"/>
    <cellStyle name="40% - Accent1 2 2 2 5 3 3" xfId="14906" xr:uid="{00000000-0005-0000-0000-0000303A0000}"/>
    <cellStyle name="40% - Accent1 2 2 2 5 3 3 2" xfId="14907" xr:uid="{00000000-0005-0000-0000-0000313A0000}"/>
    <cellStyle name="40% - Accent1 2 2 2 5 3 3 2 2" xfId="14908" xr:uid="{00000000-0005-0000-0000-0000323A0000}"/>
    <cellStyle name="40% - Accent1 2 2 2 5 3 3 3" xfId="14909" xr:uid="{00000000-0005-0000-0000-0000333A0000}"/>
    <cellStyle name="40% - Accent1 2 2 2 5 3 4" xfId="14910" xr:uid="{00000000-0005-0000-0000-0000343A0000}"/>
    <cellStyle name="40% - Accent1 2 2 2 5 3 4 2" xfId="14911" xr:uid="{00000000-0005-0000-0000-0000353A0000}"/>
    <cellStyle name="40% - Accent1 2 2 2 5 3 5" xfId="14912" xr:uid="{00000000-0005-0000-0000-0000363A0000}"/>
    <cellStyle name="40% - Accent1 2 2 2 5 3 5 2" xfId="14913" xr:uid="{00000000-0005-0000-0000-0000373A0000}"/>
    <cellStyle name="40% - Accent1 2 2 2 5 3 6" xfId="14914" xr:uid="{00000000-0005-0000-0000-0000383A0000}"/>
    <cellStyle name="40% - Accent1 2 2 2 5 4" xfId="14915" xr:uid="{00000000-0005-0000-0000-0000393A0000}"/>
    <cellStyle name="40% - Accent1 2 2 2 5 4 2" xfId="14916" xr:uid="{00000000-0005-0000-0000-00003A3A0000}"/>
    <cellStyle name="40% - Accent1 2 2 2 5 4 2 2" xfId="14917" xr:uid="{00000000-0005-0000-0000-00003B3A0000}"/>
    <cellStyle name="40% - Accent1 2 2 2 5 4 2 2 2" xfId="14918" xr:uid="{00000000-0005-0000-0000-00003C3A0000}"/>
    <cellStyle name="40% - Accent1 2 2 2 5 4 2 3" xfId="14919" xr:uid="{00000000-0005-0000-0000-00003D3A0000}"/>
    <cellStyle name="40% - Accent1 2 2 2 5 4 3" xfId="14920" xr:uid="{00000000-0005-0000-0000-00003E3A0000}"/>
    <cellStyle name="40% - Accent1 2 2 2 5 4 3 2" xfId="14921" xr:uid="{00000000-0005-0000-0000-00003F3A0000}"/>
    <cellStyle name="40% - Accent1 2 2 2 5 4 4" xfId="14922" xr:uid="{00000000-0005-0000-0000-0000403A0000}"/>
    <cellStyle name="40% - Accent1 2 2 2 5 5" xfId="14923" xr:uid="{00000000-0005-0000-0000-0000413A0000}"/>
    <cellStyle name="40% - Accent1 2 2 2 5 5 2" xfId="14924" xr:uid="{00000000-0005-0000-0000-0000423A0000}"/>
    <cellStyle name="40% - Accent1 2 2 2 5 5 2 2" xfId="14925" xr:uid="{00000000-0005-0000-0000-0000433A0000}"/>
    <cellStyle name="40% - Accent1 2 2 2 5 5 3" xfId="14926" xr:uid="{00000000-0005-0000-0000-0000443A0000}"/>
    <cellStyle name="40% - Accent1 2 2 2 5 6" xfId="14927" xr:uid="{00000000-0005-0000-0000-0000453A0000}"/>
    <cellStyle name="40% - Accent1 2 2 2 5 6 2" xfId="14928" xr:uid="{00000000-0005-0000-0000-0000463A0000}"/>
    <cellStyle name="40% - Accent1 2 2 2 5 7" xfId="14929" xr:uid="{00000000-0005-0000-0000-0000473A0000}"/>
    <cellStyle name="40% - Accent1 2 2 2 5 7 2" xfId="14930" xr:uid="{00000000-0005-0000-0000-0000483A0000}"/>
    <cellStyle name="40% - Accent1 2 2 2 5 8" xfId="14931" xr:uid="{00000000-0005-0000-0000-0000493A0000}"/>
    <cellStyle name="40% - Accent1 2 2 2 6" xfId="14932" xr:uid="{00000000-0005-0000-0000-00004A3A0000}"/>
    <cellStyle name="40% - Accent1 2 2 2 6 2" xfId="14933" xr:uid="{00000000-0005-0000-0000-00004B3A0000}"/>
    <cellStyle name="40% - Accent1 2 2 2 6 2 2" xfId="14934" xr:uid="{00000000-0005-0000-0000-00004C3A0000}"/>
    <cellStyle name="40% - Accent1 2 2 2 6 2 2 2" xfId="14935" xr:uid="{00000000-0005-0000-0000-00004D3A0000}"/>
    <cellStyle name="40% - Accent1 2 2 2 6 2 2 2 2" xfId="14936" xr:uid="{00000000-0005-0000-0000-00004E3A0000}"/>
    <cellStyle name="40% - Accent1 2 2 2 6 2 2 2 2 2" xfId="14937" xr:uid="{00000000-0005-0000-0000-00004F3A0000}"/>
    <cellStyle name="40% - Accent1 2 2 2 6 2 2 2 3" xfId="14938" xr:uid="{00000000-0005-0000-0000-0000503A0000}"/>
    <cellStyle name="40% - Accent1 2 2 2 6 2 2 3" xfId="14939" xr:uid="{00000000-0005-0000-0000-0000513A0000}"/>
    <cellStyle name="40% - Accent1 2 2 2 6 2 2 3 2" xfId="14940" xr:uid="{00000000-0005-0000-0000-0000523A0000}"/>
    <cellStyle name="40% - Accent1 2 2 2 6 2 2 4" xfId="14941" xr:uid="{00000000-0005-0000-0000-0000533A0000}"/>
    <cellStyle name="40% - Accent1 2 2 2 6 2 3" xfId="14942" xr:uid="{00000000-0005-0000-0000-0000543A0000}"/>
    <cellStyle name="40% - Accent1 2 2 2 6 2 3 2" xfId="14943" xr:uid="{00000000-0005-0000-0000-0000553A0000}"/>
    <cellStyle name="40% - Accent1 2 2 2 6 2 3 2 2" xfId="14944" xr:uid="{00000000-0005-0000-0000-0000563A0000}"/>
    <cellStyle name="40% - Accent1 2 2 2 6 2 3 3" xfId="14945" xr:uid="{00000000-0005-0000-0000-0000573A0000}"/>
    <cellStyle name="40% - Accent1 2 2 2 6 2 4" xfId="14946" xr:uid="{00000000-0005-0000-0000-0000583A0000}"/>
    <cellStyle name="40% - Accent1 2 2 2 6 2 4 2" xfId="14947" xr:uid="{00000000-0005-0000-0000-0000593A0000}"/>
    <cellStyle name="40% - Accent1 2 2 2 6 2 5" xfId="14948" xr:uid="{00000000-0005-0000-0000-00005A3A0000}"/>
    <cellStyle name="40% - Accent1 2 2 2 6 2 5 2" xfId="14949" xr:uid="{00000000-0005-0000-0000-00005B3A0000}"/>
    <cellStyle name="40% - Accent1 2 2 2 6 2 6" xfId="14950" xr:uid="{00000000-0005-0000-0000-00005C3A0000}"/>
    <cellStyle name="40% - Accent1 2 2 2 6 3" xfId="14951" xr:uid="{00000000-0005-0000-0000-00005D3A0000}"/>
    <cellStyle name="40% - Accent1 2 2 2 6 3 2" xfId="14952" xr:uid="{00000000-0005-0000-0000-00005E3A0000}"/>
    <cellStyle name="40% - Accent1 2 2 2 6 3 2 2" xfId="14953" xr:uid="{00000000-0005-0000-0000-00005F3A0000}"/>
    <cellStyle name="40% - Accent1 2 2 2 6 3 2 2 2" xfId="14954" xr:uid="{00000000-0005-0000-0000-0000603A0000}"/>
    <cellStyle name="40% - Accent1 2 2 2 6 3 2 2 2 2" xfId="14955" xr:uid="{00000000-0005-0000-0000-0000613A0000}"/>
    <cellStyle name="40% - Accent1 2 2 2 6 3 2 2 3" xfId="14956" xr:uid="{00000000-0005-0000-0000-0000623A0000}"/>
    <cellStyle name="40% - Accent1 2 2 2 6 3 2 3" xfId="14957" xr:uid="{00000000-0005-0000-0000-0000633A0000}"/>
    <cellStyle name="40% - Accent1 2 2 2 6 3 2 3 2" xfId="14958" xr:uid="{00000000-0005-0000-0000-0000643A0000}"/>
    <cellStyle name="40% - Accent1 2 2 2 6 3 2 4" xfId="14959" xr:uid="{00000000-0005-0000-0000-0000653A0000}"/>
    <cellStyle name="40% - Accent1 2 2 2 6 3 3" xfId="14960" xr:uid="{00000000-0005-0000-0000-0000663A0000}"/>
    <cellStyle name="40% - Accent1 2 2 2 6 3 3 2" xfId="14961" xr:uid="{00000000-0005-0000-0000-0000673A0000}"/>
    <cellStyle name="40% - Accent1 2 2 2 6 3 3 2 2" xfId="14962" xr:uid="{00000000-0005-0000-0000-0000683A0000}"/>
    <cellStyle name="40% - Accent1 2 2 2 6 3 3 3" xfId="14963" xr:uid="{00000000-0005-0000-0000-0000693A0000}"/>
    <cellStyle name="40% - Accent1 2 2 2 6 3 4" xfId="14964" xr:uid="{00000000-0005-0000-0000-00006A3A0000}"/>
    <cellStyle name="40% - Accent1 2 2 2 6 3 4 2" xfId="14965" xr:uid="{00000000-0005-0000-0000-00006B3A0000}"/>
    <cellStyle name="40% - Accent1 2 2 2 6 3 5" xfId="14966" xr:uid="{00000000-0005-0000-0000-00006C3A0000}"/>
    <cellStyle name="40% - Accent1 2 2 2 6 3 5 2" xfId="14967" xr:uid="{00000000-0005-0000-0000-00006D3A0000}"/>
    <cellStyle name="40% - Accent1 2 2 2 6 3 6" xfId="14968" xr:uid="{00000000-0005-0000-0000-00006E3A0000}"/>
    <cellStyle name="40% - Accent1 2 2 2 6 4" xfId="14969" xr:uid="{00000000-0005-0000-0000-00006F3A0000}"/>
    <cellStyle name="40% - Accent1 2 2 2 6 4 2" xfId="14970" xr:uid="{00000000-0005-0000-0000-0000703A0000}"/>
    <cellStyle name="40% - Accent1 2 2 2 6 4 2 2" xfId="14971" xr:uid="{00000000-0005-0000-0000-0000713A0000}"/>
    <cellStyle name="40% - Accent1 2 2 2 6 4 2 2 2" xfId="14972" xr:uid="{00000000-0005-0000-0000-0000723A0000}"/>
    <cellStyle name="40% - Accent1 2 2 2 6 4 2 3" xfId="14973" xr:uid="{00000000-0005-0000-0000-0000733A0000}"/>
    <cellStyle name="40% - Accent1 2 2 2 6 4 3" xfId="14974" xr:uid="{00000000-0005-0000-0000-0000743A0000}"/>
    <cellStyle name="40% - Accent1 2 2 2 6 4 3 2" xfId="14975" xr:uid="{00000000-0005-0000-0000-0000753A0000}"/>
    <cellStyle name="40% - Accent1 2 2 2 6 4 4" xfId="14976" xr:uid="{00000000-0005-0000-0000-0000763A0000}"/>
    <cellStyle name="40% - Accent1 2 2 2 6 5" xfId="14977" xr:uid="{00000000-0005-0000-0000-0000773A0000}"/>
    <cellStyle name="40% - Accent1 2 2 2 6 5 2" xfId="14978" xr:uid="{00000000-0005-0000-0000-0000783A0000}"/>
    <cellStyle name="40% - Accent1 2 2 2 6 5 2 2" xfId="14979" xr:uid="{00000000-0005-0000-0000-0000793A0000}"/>
    <cellStyle name="40% - Accent1 2 2 2 6 5 3" xfId="14980" xr:uid="{00000000-0005-0000-0000-00007A3A0000}"/>
    <cellStyle name="40% - Accent1 2 2 2 6 6" xfId="14981" xr:uid="{00000000-0005-0000-0000-00007B3A0000}"/>
    <cellStyle name="40% - Accent1 2 2 2 6 6 2" xfId="14982" xr:uid="{00000000-0005-0000-0000-00007C3A0000}"/>
    <cellStyle name="40% - Accent1 2 2 2 6 7" xfId="14983" xr:uid="{00000000-0005-0000-0000-00007D3A0000}"/>
    <cellStyle name="40% - Accent1 2 2 2 6 7 2" xfId="14984" xr:uid="{00000000-0005-0000-0000-00007E3A0000}"/>
    <cellStyle name="40% - Accent1 2 2 2 6 8" xfId="14985" xr:uid="{00000000-0005-0000-0000-00007F3A0000}"/>
    <cellStyle name="40% - Accent1 2 2 2 7" xfId="14986" xr:uid="{00000000-0005-0000-0000-0000803A0000}"/>
    <cellStyle name="40% - Accent1 2 2 2 7 2" xfId="14987" xr:uid="{00000000-0005-0000-0000-0000813A0000}"/>
    <cellStyle name="40% - Accent1 2 2 2 7 2 2" xfId="14988" xr:uid="{00000000-0005-0000-0000-0000823A0000}"/>
    <cellStyle name="40% - Accent1 2 2 2 7 2 2 2" xfId="14989" xr:uid="{00000000-0005-0000-0000-0000833A0000}"/>
    <cellStyle name="40% - Accent1 2 2 2 7 2 2 2 2" xfId="14990" xr:uid="{00000000-0005-0000-0000-0000843A0000}"/>
    <cellStyle name="40% - Accent1 2 2 2 7 2 2 3" xfId="14991" xr:uid="{00000000-0005-0000-0000-0000853A0000}"/>
    <cellStyle name="40% - Accent1 2 2 2 7 2 3" xfId="14992" xr:uid="{00000000-0005-0000-0000-0000863A0000}"/>
    <cellStyle name="40% - Accent1 2 2 2 7 2 3 2" xfId="14993" xr:uid="{00000000-0005-0000-0000-0000873A0000}"/>
    <cellStyle name="40% - Accent1 2 2 2 7 2 4" xfId="14994" xr:uid="{00000000-0005-0000-0000-0000883A0000}"/>
    <cellStyle name="40% - Accent1 2 2 2 7 3" xfId="14995" xr:uid="{00000000-0005-0000-0000-0000893A0000}"/>
    <cellStyle name="40% - Accent1 2 2 2 7 3 2" xfId="14996" xr:uid="{00000000-0005-0000-0000-00008A3A0000}"/>
    <cellStyle name="40% - Accent1 2 2 2 7 3 2 2" xfId="14997" xr:uid="{00000000-0005-0000-0000-00008B3A0000}"/>
    <cellStyle name="40% - Accent1 2 2 2 7 3 3" xfId="14998" xr:uid="{00000000-0005-0000-0000-00008C3A0000}"/>
    <cellStyle name="40% - Accent1 2 2 2 7 4" xfId="14999" xr:uid="{00000000-0005-0000-0000-00008D3A0000}"/>
    <cellStyle name="40% - Accent1 2 2 2 7 4 2" xfId="15000" xr:uid="{00000000-0005-0000-0000-00008E3A0000}"/>
    <cellStyle name="40% - Accent1 2 2 2 7 5" xfId="15001" xr:uid="{00000000-0005-0000-0000-00008F3A0000}"/>
    <cellStyle name="40% - Accent1 2 2 2 7 5 2" xfId="15002" xr:uid="{00000000-0005-0000-0000-0000903A0000}"/>
    <cellStyle name="40% - Accent1 2 2 2 7 6" xfId="15003" xr:uid="{00000000-0005-0000-0000-0000913A0000}"/>
    <cellStyle name="40% - Accent1 2 2 2 8" xfId="15004" xr:uid="{00000000-0005-0000-0000-0000923A0000}"/>
    <cellStyle name="40% - Accent1 2 2 2 8 2" xfId="15005" xr:uid="{00000000-0005-0000-0000-0000933A0000}"/>
    <cellStyle name="40% - Accent1 2 2 2 8 2 2" xfId="15006" xr:uid="{00000000-0005-0000-0000-0000943A0000}"/>
    <cellStyle name="40% - Accent1 2 2 2 8 2 2 2" xfId="15007" xr:uid="{00000000-0005-0000-0000-0000953A0000}"/>
    <cellStyle name="40% - Accent1 2 2 2 8 2 2 2 2" xfId="15008" xr:uid="{00000000-0005-0000-0000-0000963A0000}"/>
    <cellStyle name="40% - Accent1 2 2 2 8 2 2 3" xfId="15009" xr:uid="{00000000-0005-0000-0000-0000973A0000}"/>
    <cellStyle name="40% - Accent1 2 2 2 8 2 3" xfId="15010" xr:uid="{00000000-0005-0000-0000-0000983A0000}"/>
    <cellStyle name="40% - Accent1 2 2 2 8 2 3 2" xfId="15011" xr:uid="{00000000-0005-0000-0000-0000993A0000}"/>
    <cellStyle name="40% - Accent1 2 2 2 8 2 4" xfId="15012" xr:uid="{00000000-0005-0000-0000-00009A3A0000}"/>
    <cellStyle name="40% - Accent1 2 2 2 8 3" xfId="15013" xr:uid="{00000000-0005-0000-0000-00009B3A0000}"/>
    <cellStyle name="40% - Accent1 2 2 2 8 3 2" xfId="15014" xr:uid="{00000000-0005-0000-0000-00009C3A0000}"/>
    <cellStyle name="40% - Accent1 2 2 2 8 3 2 2" xfId="15015" xr:uid="{00000000-0005-0000-0000-00009D3A0000}"/>
    <cellStyle name="40% - Accent1 2 2 2 8 3 3" xfId="15016" xr:uid="{00000000-0005-0000-0000-00009E3A0000}"/>
    <cellStyle name="40% - Accent1 2 2 2 8 4" xfId="15017" xr:uid="{00000000-0005-0000-0000-00009F3A0000}"/>
    <cellStyle name="40% - Accent1 2 2 2 8 4 2" xfId="15018" xr:uid="{00000000-0005-0000-0000-0000A03A0000}"/>
    <cellStyle name="40% - Accent1 2 2 2 8 5" xfId="15019" xr:uid="{00000000-0005-0000-0000-0000A13A0000}"/>
    <cellStyle name="40% - Accent1 2 2 2 8 5 2" xfId="15020" xr:uid="{00000000-0005-0000-0000-0000A23A0000}"/>
    <cellStyle name="40% - Accent1 2 2 2 8 6" xfId="15021" xr:uid="{00000000-0005-0000-0000-0000A33A0000}"/>
    <cellStyle name="40% - Accent1 2 2 2 9" xfId="15022" xr:uid="{00000000-0005-0000-0000-0000A43A0000}"/>
    <cellStyle name="40% - Accent1 2 2 2 9 2" xfId="15023" xr:uid="{00000000-0005-0000-0000-0000A53A0000}"/>
    <cellStyle name="40% - Accent1 2 2 2 9 2 2" xfId="15024" xr:uid="{00000000-0005-0000-0000-0000A63A0000}"/>
    <cellStyle name="40% - Accent1 2 2 2 9 2 2 2" xfId="15025" xr:uid="{00000000-0005-0000-0000-0000A73A0000}"/>
    <cellStyle name="40% - Accent1 2 2 2 9 2 2 2 2" xfId="15026" xr:uid="{00000000-0005-0000-0000-0000A83A0000}"/>
    <cellStyle name="40% - Accent1 2 2 2 9 2 2 3" xfId="15027" xr:uid="{00000000-0005-0000-0000-0000A93A0000}"/>
    <cellStyle name="40% - Accent1 2 2 2 9 2 3" xfId="15028" xr:uid="{00000000-0005-0000-0000-0000AA3A0000}"/>
    <cellStyle name="40% - Accent1 2 2 2 9 2 3 2" xfId="15029" xr:uid="{00000000-0005-0000-0000-0000AB3A0000}"/>
    <cellStyle name="40% - Accent1 2 2 2 9 2 4" xfId="15030" xr:uid="{00000000-0005-0000-0000-0000AC3A0000}"/>
    <cellStyle name="40% - Accent1 2 2 2 9 3" xfId="15031" xr:uid="{00000000-0005-0000-0000-0000AD3A0000}"/>
    <cellStyle name="40% - Accent1 2 2 2 9 3 2" xfId="15032" xr:uid="{00000000-0005-0000-0000-0000AE3A0000}"/>
    <cellStyle name="40% - Accent1 2 2 2 9 3 2 2" xfId="15033" xr:uid="{00000000-0005-0000-0000-0000AF3A0000}"/>
    <cellStyle name="40% - Accent1 2 2 2 9 3 3" xfId="15034" xr:uid="{00000000-0005-0000-0000-0000B03A0000}"/>
    <cellStyle name="40% - Accent1 2 2 2 9 4" xfId="15035" xr:uid="{00000000-0005-0000-0000-0000B13A0000}"/>
    <cellStyle name="40% - Accent1 2 2 2 9 4 2" xfId="15036" xr:uid="{00000000-0005-0000-0000-0000B23A0000}"/>
    <cellStyle name="40% - Accent1 2 2 2 9 5" xfId="15037" xr:uid="{00000000-0005-0000-0000-0000B33A0000}"/>
    <cellStyle name="40% - Accent1 2 2 2 9 5 2" xfId="15038" xr:uid="{00000000-0005-0000-0000-0000B43A0000}"/>
    <cellStyle name="40% - Accent1 2 2 2 9 6" xfId="15039" xr:uid="{00000000-0005-0000-0000-0000B53A0000}"/>
    <cellStyle name="40% - Accent1 2 2 3" xfId="15040" xr:uid="{00000000-0005-0000-0000-0000B63A0000}"/>
    <cellStyle name="40% - Accent1 2 2 3 10" xfId="15041" xr:uid="{00000000-0005-0000-0000-0000B73A0000}"/>
    <cellStyle name="40% - Accent1 2 2 3 10 2" xfId="15042" xr:uid="{00000000-0005-0000-0000-0000B83A0000}"/>
    <cellStyle name="40% - Accent1 2 2 3 11" xfId="15043" xr:uid="{00000000-0005-0000-0000-0000B93A0000}"/>
    <cellStyle name="40% - Accent1 2 2 3 2" xfId="15044" xr:uid="{00000000-0005-0000-0000-0000BA3A0000}"/>
    <cellStyle name="40% - Accent1 2 2 3 2 2" xfId="15045" xr:uid="{00000000-0005-0000-0000-0000BB3A0000}"/>
    <cellStyle name="40% - Accent1 2 2 3 2 2 2" xfId="15046" xr:uid="{00000000-0005-0000-0000-0000BC3A0000}"/>
    <cellStyle name="40% - Accent1 2 2 3 2 2 2 2" xfId="15047" xr:uid="{00000000-0005-0000-0000-0000BD3A0000}"/>
    <cellStyle name="40% - Accent1 2 2 3 2 2 2 2 2" xfId="15048" xr:uid="{00000000-0005-0000-0000-0000BE3A0000}"/>
    <cellStyle name="40% - Accent1 2 2 3 2 2 2 2 2 2" xfId="15049" xr:uid="{00000000-0005-0000-0000-0000BF3A0000}"/>
    <cellStyle name="40% - Accent1 2 2 3 2 2 2 2 3" xfId="15050" xr:uid="{00000000-0005-0000-0000-0000C03A0000}"/>
    <cellStyle name="40% - Accent1 2 2 3 2 2 2 3" xfId="15051" xr:uid="{00000000-0005-0000-0000-0000C13A0000}"/>
    <cellStyle name="40% - Accent1 2 2 3 2 2 2 3 2" xfId="15052" xr:uid="{00000000-0005-0000-0000-0000C23A0000}"/>
    <cellStyle name="40% - Accent1 2 2 3 2 2 2 4" xfId="15053" xr:uid="{00000000-0005-0000-0000-0000C33A0000}"/>
    <cellStyle name="40% - Accent1 2 2 3 2 2 3" xfId="15054" xr:uid="{00000000-0005-0000-0000-0000C43A0000}"/>
    <cellStyle name="40% - Accent1 2 2 3 2 2 3 2" xfId="15055" xr:uid="{00000000-0005-0000-0000-0000C53A0000}"/>
    <cellStyle name="40% - Accent1 2 2 3 2 2 3 2 2" xfId="15056" xr:uid="{00000000-0005-0000-0000-0000C63A0000}"/>
    <cellStyle name="40% - Accent1 2 2 3 2 2 3 3" xfId="15057" xr:uid="{00000000-0005-0000-0000-0000C73A0000}"/>
    <cellStyle name="40% - Accent1 2 2 3 2 2 4" xfId="15058" xr:uid="{00000000-0005-0000-0000-0000C83A0000}"/>
    <cellStyle name="40% - Accent1 2 2 3 2 2 4 2" xfId="15059" xr:uid="{00000000-0005-0000-0000-0000C93A0000}"/>
    <cellStyle name="40% - Accent1 2 2 3 2 2 5" xfId="15060" xr:uid="{00000000-0005-0000-0000-0000CA3A0000}"/>
    <cellStyle name="40% - Accent1 2 2 3 2 2 5 2" xfId="15061" xr:uid="{00000000-0005-0000-0000-0000CB3A0000}"/>
    <cellStyle name="40% - Accent1 2 2 3 2 2 6" xfId="15062" xr:uid="{00000000-0005-0000-0000-0000CC3A0000}"/>
    <cellStyle name="40% - Accent1 2 2 3 2 3" xfId="15063" xr:uid="{00000000-0005-0000-0000-0000CD3A0000}"/>
    <cellStyle name="40% - Accent1 2 2 3 2 3 2" xfId="15064" xr:uid="{00000000-0005-0000-0000-0000CE3A0000}"/>
    <cellStyle name="40% - Accent1 2 2 3 2 3 2 2" xfId="15065" xr:uid="{00000000-0005-0000-0000-0000CF3A0000}"/>
    <cellStyle name="40% - Accent1 2 2 3 2 3 2 2 2" xfId="15066" xr:uid="{00000000-0005-0000-0000-0000D03A0000}"/>
    <cellStyle name="40% - Accent1 2 2 3 2 3 2 2 2 2" xfId="15067" xr:uid="{00000000-0005-0000-0000-0000D13A0000}"/>
    <cellStyle name="40% - Accent1 2 2 3 2 3 2 2 3" xfId="15068" xr:uid="{00000000-0005-0000-0000-0000D23A0000}"/>
    <cellStyle name="40% - Accent1 2 2 3 2 3 2 3" xfId="15069" xr:uid="{00000000-0005-0000-0000-0000D33A0000}"/>
    <cellStyle name="40% - Accent1 2 2 3 2 3 2 3 2" xfId="15070" xr:uid="{00000000-0005-0000-0000-0000D43A0000}"/>
    <cellStyle name="40% - Accent1 2 2 3 2 3 2 4" xfId="15071" xr:uid="{00000000-0005-0000-0000-0000D53A0000}"/>
    <cellStyle name="40% - Accent1 2 2 3 2 3 3" xfId="15072" xr:uid="{00000000-0005-0000-0000-0000D63A0000}"/>
    <cellStyle name="40% - Accent1 2 2 3 2 3 3 2" xfId="15073" xr:uid="{00000000-0005-0000-0000-0000D73A0000}"/>
    <cellStyle name="40% - Accent1 2 2 3 2 3 3 2 2" xfId="15074" xr:uid="{00000000-0005-0000-0000-0000D83A0000}"/>
    <cellStyle name="40% - Accent1 2 2 3 2 3 3 3" xfId="15075" xr:uid="{00000000-0005-0000-0000-0000D93A0000}"/>
    <cellStyle name="40% - Accent1 2 2 3 2 3 4" xfId="15076" xr:uid="{00000000-0005-0000-0000-0000DA3A0000}"/>
    <cellStyle name="40% - Accent1 2 2 3 2 3 4 2" xfId="15077" xr:uid="{00000000-0005-0000-0000-0000DB3A0000}"/>
    <cellStyle name="40% - Accent1 2 2 3 2 3 5" xfId="15078" xr:uid="{00000000-0005-0000-0000-0000DC3A0000}"/>
    <cellStyle name="40% - Accent1 2 2 3 2 3 5 2" xfId="15079" xr:uid="{00000000-0005-0000-0000-0000DD3A0000}"/>
    <cellStyle name="40% - Accent1 2 2 3 2 3 6" xfId="15080" xr:uid="{00000000-0005-0000-0000-0000DE3A0000}"/>
    <cellStyle name="40% - Accent1 2 2 3 2 4" xfId="15081" xr:uid="{00000000-0005-0000-0000-0000DF3A0000}"/>
    <cellStyle name="40% - Accent1 2 2 3 2 4 2" xfId="15082" xr:uid="{00000000-0005-0000-0000-0000E03A0000}"/>
    <cellStyle name="40% - Accent1 2 2 3 2 4 2 2" xfId="15083" xr:uid="{00000000-0005-0000-0000-0000E13A0000}"/>
    <cellStyle name="40% - Accent1 2 2 3 2 4 2 2 2" xfId="15084" xr:uid="{00000000-0005-0000-0000-0000E23A0000}"/>
    <cellStyle name="40% - Accent1 2 2 3 2 4 2 3" xfId="15085" xr:uid="{00000000-0005-0000-0000-0000E33A0000}"/>
    <cellStyle name="40% - Accent1 2 2 3 2 4 3" xfId="15086" xr:uid="{00000000-0005-0000-0000-0000E43A0000}"/>
    <cellStyle name="40% - Accent1 2 2 3 2 4 3 2" xfId="15087" xr:uid="{00000000-0005-0000-0000-0000E53A0000}"/>
    <cellStyle name="40% - Accent1 2 2 3 2 4 4" xfId="15088" xr:uid="{00000000-0005-0000-0000-0000E63A0000}"/>
    <cellStyle name="40% - Accent1 2 2 3 2 5" xfId="15089" xr:uid="{00000000-0005-0000-0000-0000E73A0000}"/>
    <cellStyle name="40% - Accent1 2 2 3 2 5 2" xfId="15090" xr:uid="{00000000-0005-0000-0000-0000E83A0000}"/>
    <cellStyle name="40% - Accent1 2 2 3 2 5 2 2" xfId="15091" xr:uid="{00000000-0005-0000-0000-0000E93A0000}"/>
    <cellStyle name="40% - Accent1 2 2 3 2 5 3" xfId="15092" xr:uid="{00000000-0005-0000-0000-0000EA3A0000}"/>
    <cellStyle name="40% - Accent1 2 2 3 2 6" xfId="15093" xr:uid="{00000000-0005-0000-0000-0000EB3A0000}"/>
    <cellStyle name="40% - Accent1 2 2 3 2 6 2" xfId="15094" xr:uid="{00000000-0005-0000-0000-0000EC3A0000}"/>
    <cellStyle name="40% - Accent1 2 2 3 2 7" xfId="15095" xr:uid="{00000000-0005-0000-0000-0000ED3A0000}"/>
    <cellStyle name="40% - Accent1 2 2 3 2 7 2" xfId="15096" xr:uid="{00000000-0005-0000-0000-0000EE3A0000}"/>
    <cellStyle name="40% - Accent1 2 2 3 2 8" xfId="15097" xr:uid="{00000000-0005-0000-0000-0000EF3A0000}"/>
    <cellStyle name="40% - Accent1 2 2 3 3" xfId="15098" xr:uid="{00000000-0005-0000-0000-0000F03A0000}"/>
    <cellStyle name="40% - Accent1 2 2 3 3 2" xfId="15099" xr:uid="{00000000-0005-0000-0000-0000F13A0000}"/>
    <cellStyle name="40% - Accent1 2 2 3 3 2 2" xfId="15100" xr:uid="{00000000-0005-0000-0000-0000F23A0000}"/>
    <cellStyle name="40% - Accent1 2 2 3 3 2 2 2" xfId="15101" xr:uid="{00000000-0005-0000-0000-0000F33A0000}"/>
    <cellStyle name="40% - Accent1 2 2 3 3 2 2 2 2" xfId="15102" xr:uid="{00000000-0005-0000-0000-0000F43A0000}"/>
    <cellStyle name="40% - Accent1 2 2 3 3 2 2 2 2 2" xfId="15103" xr:uid="{00000000-0005-0000-0000-0000F53A0000}"/>
    <cellStyle name="40% - Accent1 2 2 3 3 2 2 2 3" xfId="15104" xr:uid="{00000000-0005-0000-0000-0000F63A0000}"/>
    <cellStyle name="40% - Accent1 2 2 3 3 2 2 3" xfId="15105" xr:uid="{00000000-0005-0000-0000-0000F73A0000}"/>
    <cellStyle name="40% - Accent1 2 2 3 3 2 2 3 2" xfId="15106" xr:uid="{00000000-0005-0000-0000-0000F83A0000}"/>
    <cellStyle name="40% - Accent1 2 2 3 3 2 2 4" xfId="15107" xr:uid="{00000000-0005-0000-0000-0000F93A0000}"/>
    <cellStyle name="40% - Accent1 2 2 3 3 2 3" xfId="15108" xr:uid="{00000000-0005-0000-0000-0000FA3A0000}"/>
    <cellStyle name="40% - Accent1 2 2 3 3 2 3 2" xfId="15109" xr:uid="{00000000-0005-0000-0000-0000FB3A0000}"/>
    <cellStyle name="40% - Accent1 2 2 3 3 2 3 2 2" xfId="15110" xr:uid="{00000000-0005-0000-0000-0000FC3A0000}"/>
    <cellStyle name="40% - Accent1 2 2 3 3 2 3 3" xfId="15111" xr:uid="{00000000-0005-0000-0000-0000FD3A0000}"/>
    <cellStyle name="40% - Accent1 2 2 3 3 2 4" xfId="15112" xr:uid="{00000000-0005-0000-0000-0000FE3A0000}"/>
    <cellStyle name="40% - Accent1 2 2 3 3 2 4 2" xfId="15113" xr:uid="{00000000-0005-0000-0000-0000FF3A0000}"/>
    <cellStyle name="40% - Accent1 2 2 3 3 2 5" xfId="15114" xr:uid="{00000000-0005-0000-0000-0000003B0000}"/>
    <cellStyle name="40% - Accent1 2 2 3 3 2 5 2" xfId="15115" xr:uid="{00000000-0005-0000-0000-0000013B0000}"/>
    <cellStyle name="40% - Accent1 2 2 3 3 2 6" xfId="15116" xr:uid="{00000000-0005-0000-0000-0000023B0000}"/>
    <cellStyle name="40% - Accent1 2 2 3 3 3" xfId="15117" xr:uid="{00000000-0005-0000-0000-0000033B0000}"/>
    <cellStyle name="40% - Accent1 2 2 3 3 3 2" xfId="15118" xr:uid="{00000000-0005-0000-0000-0000043B0000}"/>
    <cellStyle name="40% - Accent1 2 2 3 3 3 2 2" xfId="15119" xr:uid="{00000000-0005-0000-0000-0000053B0000}"/>
    <cellStyle name="40% - Accent1 2 2 3 3 3 2 2 2" xfId="15120" xr:uid="{00000000-0005-0000-0000-0000063B0000}"/>
    <cellStyle name="40% - Accent1 2 2 3 3 3 2 2 2 2" xfId="15121" xr:uid="{00000000-0005-0000-0000-0000073B0000}"/>
    <cellStyle name="40% - Accent1 2 2 3 3 3 2 2 3" xfId="15122" xr:uid="{00000000-0005-0000-0000-0000083B0000}"/>
    <cellStyle name="40% - Accent1 2 2 3 3 3 2 3" xfId="15123" xr:uid="{00000000-0005-0000-0000-0000093B0000}"/>
    <cellStyle name="40% - Accent1 2 2 3 3 3 2 3 2" xfId="15124" xr:uid="{00000000-0005-0000-0000-00000A3B0000}"/>
    <cellStyle name="40% - Accent1 2 2 3 3 3 2 4" xfId="15125" xr:uid="{00000000-0005-0000-0000-00000B3B0000}"/>
    <cellStyle name="40% - Accent1 2 2 3 3 3 3" xfId="15126" xr:uid="{00000000-0005-0000-0000-00000C3B0000}"/>
    <cellStyle name="40% - Accent1 2 2 3 3 3 3 2" xfId="15127" xr:uid="{00000000-0005-0000-0000-00000D3B0000}"/>
    <cellStyle name="40% - Accent1 2 2 3 3 3 3 2 2" xfId="15128" xr:uid="{00000000-0005-0000-0000-00000E3B0000}"/>
    <cellStyle name="40% - Accent1 2 2 3 3 3 3 3" xfId="15129" xr:uid="{00000000-0005-0000-0000-00000F3B0000}"/>
    <cellStyle name="40% - Accent1 2 2 3 3 3 4" xfId="15130" xr:uid="{00000000-0005-0000-0000-0000103B0000}"/>
    <cellStyle name="40% - Accent1 2 2 3 3 3 4 2" xfId="15131" xr:uid="{00000000-0005-0000-0000-0000113B0000}"/>
    <cellStyle name="40% - Accent1 2 2 3 3 3 5" xfId="15132" xr:uid="{00000000-0005-0000-0000-0000123B0000}"/>
    <cellStyle name="40% - Accent1 2 2 3 3 3 5 2" xfId="15133" xr:uid="{00000000-0005-0000-0000-0000133B0000}"/>
    <cellStyle name="40% - Accent1 2 2 3 3 3 6" xfId="15134" xr:uid="{00000000-0005-0000-0000-0000143B0000}"/>
    <cellStyle name="40% - Accent1 2 2 3 3 4" xfId="15135" xr:uid="{00000000-0005-0000-0000-0000153B0000}"/>
    <cellStyle name="40% - Accent1 2 2 3 3 4 2" xfId="15136" xr:uid="{00000000-0005-0000-0000-0000163B0000}"/>
    <cellStyle name="40% - Accent1 2 2 3 3 4 2 2" xfId="15137" xr:uid="{00000000-0005-0000-0000-0000173B0000}"/>
    <cellStyle name="40% - Accent1 2 2 3 3 4 2 2 2" xfId="15138" xr:uid="{00000000-0005-0000-0000-0000183B0000}"/>
    <cellStyle name="40% - Accent1 2 2 3 3 4 2 3" xfId="15139" xr:uid="{00000000-0005-0000-0000-0000193B0000}"/>
    <cellStyle name="40% - Accent1 2 2 3 3 4 3" xfId="15140" xr:uid="{00000000-0005-0000-0000-00001A3B0000}"/>
    <cellStyle name="40% - Accent1 2 2 3 3 4 3 2" xfId="15141" xr:uid="{00000000-0005-0000-0000-00001B3B0000}"/>
    <cellStyle name="40% - Accent1 2 2 3 3 4 4" xfId="15142" xr:uid="{00000000-0005-0000-0000-00001C3B0000}"/>
    <cellStyle name="40% - Accent1 2 2 3 3 5" xfId="15143" xr:uid="{00000000-0005-0000-0000-00001D3B0000}"/>
    <cellStyle name="40% - Accent1 2 2 3 3 5 2" xfId="15144" xr:uid="{00000000-0005-0000-0000-00001E3B0000}"/>
    <cellStyle name="40% - Accent1 2 2 3 3 5 2 2" xfId="15145" xr:uid="{00000000-0005-0000-0000-00001F3B0000}"/>
    <cellStyle name="40% - Accent1 2 2 3 3 5 3" xfId="15146" xr:uid="{00000000-0005-0000-0000-0000203B0000}"/>
    <cellStyle name="40% - Accent1 2 2 3 3 6" xfId="15147" xr:uid="{00000000-0005-0000-0000-0000213B0000}"/>
    <cellStyle name="40% - Accent1 2 2 3 3 6 2" xfId="15148" xr:uid="{00000000-0005-0000-0000-0000223B0000}"/>
    <cellStyle name="40% - Accent1 2 2 3 3 7" xfId="15149" xr:uid="{00000000-0005-0000-0000-0000233B0000}"/>
    <cellStyle name="40% - Accent1 2 2 3 3 7 2" xfId="15150" xr:uid="{00000000-0005-0000-0000-0000243B0000}"/>
    <cellStyle name="40% - Accent1 2 2 3 3 8" xfId="15151" xr:uid="{00000000-0005-0000-0000-0000253B0000}"/>
    <cellStyle name="40% - Accent1 2 2 3 4" xfId="15152" xr:uid="{00000000-0005-0000-0000-0000263B0000}"/>
    <cellStyle name="40% - Accent1 2 2 3 4 2" xfId="15153" xr:uid="{00000000-0005-0000-0000-0000273B0000}"/>
    <cellStyle name="40% - Accent1 2 2 3 4 2 2" xfId="15154" xr:uid="{00000000-0005-0000-0000-0000283B0000}"/>
    <cellStyle name="40% - Accent1 2 2 3 4 2 2 2" xfId="15155" xr:uid="{00000000-0005-0000-0000-0000293B0000}"/>
    <cellStyle name="40% - Accent1 2 2 3 4 2 2 2 2" xfId="15156" xr:uid="{00000000-0005-0000-0000-00002A3B0000}"/>
    <cellStyle name="40% - Accent1 2 2 3 4 2 2 3" xfId="15157" xr:uid="{00000000-0005-0000-0000-00002B3B0000}"/>
    <cellStyle name="40% - Accent1 2 2 3 4 2 3" xfId="15158" xr:uid="{00000000-0005-0000-0000-00002C3B0000}"/>
    <cellStyle name="40% - Accent1 2 2 3 4 2 3 2" xfId="15159" xr:uid="{00000000-0005-0000-0000-00002D3B0000}"/>
    <cellStyle name="40% - Accent1 2 2 3 4 2 4" xfId="15160" xr:uid="{00000000-0005-0000-0000-00002E3B0000}"/>
    <cellStyle name="40% - Accent1 2 2 3 4 3" xfId="15161" xr:uid="{00000000-0005-0000-0000-00002F3B0000}"/>
    <cellStyle name="40% - Accent1 2 2 3 4 3 2" xfId="15162" xr:uid="{00000000-0005-0000-0000-0000303B0000}"/>
    <cellStyle name="40% - Accent1 2 2 3 4 3 2 2" xfId="15163" xr:uid="{00000000-0005-0000-0000-0000313B0000}"/>
    <cellStyle name="40% - Accent1 2 2 3 4 3 3" xfId="15164" xr:uid="{00000000-0005-0000-0000-0000323B0000}"/>
    <cellStyle name="40% - Accent1 2 2 3 4 4" xfId="15165" xr:uid="{00000000-0005-0000-0000-0000333B0000}"/>
    <cellStyle name="40% - Accent1 2 2 3 4 4 2" xfId="15166" xr:uid="{00000000-0005-0000-0000-0000343B0000}"/>
    <cellStyle name="40% - Accent1 2 2 3 4 5" xfId="15167" xr:uid="{00000000-0005-0000-0000-0000353B0000}"/>
    <cellStyle name="40% - Accent1 2 2 3 4 5 2" xfId="15168" xr:uid="{00000000-0005-0000-0000-0000363B0000}"/>
    <cellStyle name="40% - Accent1 2 2 3 4 6" xfId="15169" xr:uid="{00000000-0005-0000-0000-0000373B0000}"/>
    <cellStyle name="40% - Accent1 2 2 3 5" xfId="15170" xr:uid="{00000000-0005-0000-0000-0000383B0000}"/>
    <cellStyle name="40% - Accent1 2 2 3 5 2" xfId="15171" xr:uid="{00000000-0005-0000-0000-0000393B0000}"/>
    <cellStyle name="40% - Accent1 2 2 3 5 2 2" xfId="15172" xr:uid="{00000000-0005-0000-0000-00003A3B0000}"/>
    <cellStyle name="40% - Accent1 2 2 3 5 2 2 2" xfId="15173" xr:uid="{00000000-0005-0000-0000-00003B3B0000}"/>
    <cellStyle name="40% - Accent1 2 2 3 5 2 2 2 2" xfId="15174" xr:uid="{00000000-0005-0000-0000-00003C3B0000}"/>
    <cellStyle name="40% - Accent1 2 2 3 5 2 2 3" xfId="15175" xr:uid="{00000000-0005-0000-0000-00003D3B0000}"/>
    <cellStyle name="40% - Accent1 2 2 3 5 2 3" xfId="15176" xr:uid="{00000000-0005-0000-0000-00003E3B0000}"/>
    <cellStyle name="40% - Accent1 2 2 3 5 2 3 2" xfId="15177" xr:uid="{00000000-0005-0000-0000-00003F3B0000}"/>
    <cellStyle name="40% - Accent1 2 2 3 5 2 4" xfId="15178" xr:uid="{00000000-0005-0000-0000-0000403B0000}"/>
    <cellStyle name="40% - Accent1 2 2 3 5 3" xfId="15179" xr:uid="{00000000-0005-0000-0000-0000413B0000}"/>
    <cellStyle name="40% - Accent1 2 2 3 5 3 2" xfId="15180" xr:uid="{00000000-0005-0000-0000-0000423B0000}"/>
    <cellStyle name="40% - Accent1 2 2 3 5 3 2 2" xfId="15181" xr:uid="{00000000-0005-0000-0000-0000433B0000}"/>
    <cellStyle name="40% - Accent1 2 2 3 5 3 3" xfId="15182" xr:uid="{00000000-0005-0000-0000-0000443B0000}"/>
    <cellStyle name="40% - Accent1 2 2 3 5 4" xfId="15183" xr:uid="{00000000-0005-0000-0000-0000453B0000}"/>
    <cellStyle name="40% - Accent1 2 2 3 5 4 2" xfId="15184" xr:uid="{00000000-0005-0000-0000-0000463B0000}"/>
    <cellStyle name="40% - Accent1 2 2 3 5 5" xfId="15185" xr:uid="{00000000-0005-0000-0000-0000473B0000}"/>
    <cellStyle name="40% - Accent1 2 2 3 5 5 2" xfId="15186" xr:uid="{00000000-0005-0000-0000-0000483B0000}"/>
    <cellStyle name="40% - Accent1 2 2 3 5 6" xfId="15187" xr:uid="{00000000-0005-0000-0000-0000493B0000}"/>
    <cellStyle name="40% - Accent1 2 2 3 6" xfId="15188" xr:uid="{00000000-0005-0000-0000-00004A3B0000}"/>
    <cellStyle name="40% - Accent1 2 2 3 6 2" xfId="15189" xr:uid="{00000000-0005-0000-0000-00004B3B0000}"/>
    <cellStyle name="40% - Accent1 2 2 3 6 2 2" xfId="15190" xr:uid="{00000000-0005-0000-0000-00004C3B0000}"/>
    <cellStyle name="40% - Accent1 2 2 3 6 2 2 2" xfId="15191" xr:uid="{00000000-0005-0000-0000-00004D3B0000}"/>
    <cellStyle name="40% - Accent1 2 2 3 6 2 2 2 2" xfId="15192" xr:uid="{00000000-0005-0000-0000-00004E3B0000}"/>
    <cellStyle name="40% - Accent1 2 2 3 6 2 2 3" xfId="15193" xr:uid="{00000000-0005-0000-0000-00004F3B0000}"/>
    <cellStyle name="40% - Accent1 2 2 3 6 2 3" xfId="15194" xr:uid="{00000000-0005-0000-0000-0000503B0000}"/>
    <cellStyle name="40% - Accent1 2 2 3 6 2 3 2" xfId="15195" xr:uid="{00000000-0005-0000-0000-0000513B0000}"/>
    <cellStyle name="40% - Accent1 2 2 3 6 2 4" xfId="15196" xr:uid="{00000000-0005-0000-0000-0000523B0000}"/>
    <cellStyle name="40% - Accent1 2 2 3 6 3" xfId="15197" xr:uid="{00000000-0005-0000-0000-0000533B0000}"/>
    <cellStyle name="40% - Accent1 2 2 3 6 3 2" xfId="15198" xr:uid="{00000000-0005-0000-0000-0000543B0000}"/>
    <cellStyle name="40% - Accent1 2 2 3 6 3 2 2" xfId="15199" xr:uid="{00000000-0005-0000-0000-0000553B0000}"/>
    <cellStyle name="40% - Accent1 2 2 3 6 3 3" xfId="15200" xr:uid="{00000000-0005-0000-0000-0000563B0000}"/>
    <cellStyle name="40% - Accent1 2 2 3 6 4" xfId="15201" xr:uid="{00000000-0005-0000-0000-0000573B0000}"/>
    <cellStyle name="40% - Accent1 2 2 3 6 4 2" xfId="15202" xr:uid="{00000000-0005-0000-0000-0000583B0000}"/>
    <cellStyle name="40% - Accent1 2 2 3 6 5" xfId="15203" xr:uid="{00000000-0005-0000-0000-0000593B0000}"/>
    <cellStyle name="40% - Accent1 2 2 3 6 5 2" xfId="15204" xr:uid="{00000000-0005-0000-0000-00005A3B0000}"/>
    <cellStyle name="40% - Accent1 2 2 3 6 6" xfId="15205" xr:uid="{00000000-0005-0000-0000-00005B3B0000}"/>
    <cellStyle name="40% - Accent1 2 2 3 7" xfId="15206" xr:uid="{00000000-0005-0000-0000-00005C3B0000}"/>
    <cellStyle name="40% - Accent1 2 2 3 7 2" xfId="15207" xr:uid="{00000000-0005-0000-0000-00005D3B0000}"/>
    <cellStyle name="40% - Accent1 2 2 3 7 2 2" xfId="15208" xr:uid="{00000000-0005-0000-0000-00005E3B0000}"/>
    <cellStyle name="40% - Accent1 2 2 3 7 2 2 2" xfId="15209" xr:uid="{00000000-0005-0000-0000-00005F3B0000}"/>
    <cellStyle name="40% - Accent1 2 2 3 7 2 3" xfId="15210" xr:uid="{00000000-0005-0000-0000-0000603B0000}"/>
    <cellStyle name="40% - Accent1 2 2 3 7 3" xfId="15211" xr:uid="{00000000-0005-0000-0000-0000613B0000}"/>
    <cellStyle name="40% - Accent1 2 2 3 7 3 2" xfId="15212" xr:uid="{00000000-0005-0000-0000-0000623B0000}"/>
    <cellStyle name="40% - Accent1 2 2 3 7 4" xfId="15213" xr:uid="{00000000-0005-0000-0000-0000633B0000}"/>
    <cellStyle name="40% - Accent1 2 2 3 8" xfId="15214" xr:uid="{00000000-0005-0000-0000-0000643B0000}"/>
    <cellStyle name="40% - Accent1 2 2 3 8 2" xfId="15215" xr:uid="{00000000-0005-0000-0000-0000653B0000}"/>
    <cellStyle name="40% - Accent1 2 2 3 8 2 2" xfId="15216" xr:uid="{00000000-0005-0000-0000-0000663B0000}"/>
    <cellStyle name="40% - Accent1 2 2 3 8 3" xfId="15217" xr:uid="{00000000-0005-0000-0000-0000673B0000}"/>
    <cellStyle name="40% - Accent1 2 2 3 9" xfId="15218" xr:uid="{00000000-0005-0000-0000-0000683B0000}"/>
    <cellStyle name="40% - Accent1 2 2 3 9 2" xfId="15219" xr:uid="{00000000-0005-0000-0000-0000693B0000}"/>
    <cellStyle name="40% - Accent1 2 2 4" xfId="15220" xr:uid="{00000000-0005-0000-0000-00006A3B0000}"/>
    <cellStyle name="40% - Accent1 2 2 4 10" xfId="15221" xr:uid="{00000000-0005-0000-0000-00006B3B0000}"/>
    <cellStyle name="40% - Accent1 2 2 4 10 2" xfId="15222" xr:uid="{00000000-0005-0000-0000-00006C3B0000}"/>
    <cellStyle name="40% - Accent1 2 2 4 11" xfId="15223" xr:uid="{00000000-0005-0000-0000-00006D3B0000}"/>
    <cellStyle name="40% - Accent1 2 2 4 2" xfId="15224" xr:uid="{00000000-0005-0000-0000-00006E3B0000}"/>
    <cellStyle name="40% - Accent1 2 2 4 2 2" xfId="15225" xr:uid="{00000000-0005-0000-0000-00006F3B0000}"/>
    <cellStyle name="40% - Accent1 2 2 4 2 2 2" xfId="15226" xr:uid="{00000000-0005-0000-0000-0000703B0000}"/>
    <cellStyle name="40% - Accent1 2 2 4 2 2 2 2" xfId="15227" xr:uid="{00000000-0005-0000-0000-0000713B0000}"/>
    <cellStyle name="40% - Accent1 2 2 4 2 2 2 2 2" xfId="15228" xr:uid="{00000000-0005-0000-0000-0000723B0000}"/>
    <cellStyle name="40% - Accent1 2 2 4 2 2 2 2 2 2" xfId="15229" xr:uid="{00000000-0005-0000-0000-0000733B0000}"/>
    <cellStyle name="40% - Accent1 2 2 4 2 2 2 2 3" xfId="15230" xr:uid="{00000000-0005-0000-0000-0000743B0000}"/>
    <cellStyle name="40% - Accent1 2 2 4 2 2 2 3" xfId="15231" xr:uid="{00000000-0005-0000-0000-0000753B0000}"/>
    <cellStyle name="40% - Accent1 2 2 4 2 2 2 3 2" xfId="15232" xr:uid="{00000000-0005-0000-0000-0000763B0000}"/>
    <cellStyle name="40% - Accent1 2 2 4 2 2 2 4" xfId="15233" xr:uid="{00000000-0005-0000-0000-0000773B0000}"/>
    <cellStyle name="40% - Accent1 2 2 4 2 2 3" xfId="15234" xr:uid="{00000000-0005-0000-0000-0000783B0000}"/>
    <cellStyle name="40% - Accent1 2 2 4 2 2 3 2" xfId="15235" xr:uid="{00000000-0005-0000-0000-0000793B0000}"/>
    <cellStyle name="40% - Accent1 2 2 4 2 2 3 2 2" xfId="15236" xr:uid="{00000000-0005-0000-0000-00007A3B0000}"/>
    <cellStyle name="40% - Accent1 2 2 4 2 2 3 3" xfId="15237" xr:uid="{00000000-0005-0000-0000-00007B3B0000}"/>
    <cellStyle name="40% - Accent1 2 2 4 2 2 4" xfId="15238" xr:uid="{00000000-0005-0000-0000-00007C3B0000}"/>
    <cellStyle name="40% - Accent1 2 2 4 2 2 4 2" xfId="15239" xr:uid="{00000000-0005-0000-0000-00007D3B0000}"/>
    <cellStyle name="40% - Accent1 2 2 4 2 2 5" xfId="15240" xr:uid="{00000000-0005-0000-0000-00007E3B0000}"/>
    <cellStyle name="40% - Accent1 2 2 4 2 2 5 2" xfId="15241" xr:uid="{00000000-0005-0000-0000-00007F3B0000}"/>
    <cellStyle name="40% - Accent1 2 2 4 2 2 6" xfId="15242" xr:uid="{00000000-0005-0000-0000-0000803B0000}"/>
    <cellStyle name="40% - Accent1 2 2 4 2 3" xfId="15243" xr:uid="{00000000-0005-0000-0000-0000813B0000}"/>
    <cellStyle name="40% - Accent1 2 2 4 2 3 2" xfId="15244" xr:uid="{00000000-0005-0000-0000-0000823B0000}"/>
    <cellStyle name="40% - Accent1 2 2 4 2 3 2 2" xfId="15245" xr:uid="{00000000-0005-0000-0000-0000833B0000}"/>
    <cellStyle name="40% - Accent1 2 2 4 2 3 2 2 2" xfId="15246" xr:uid="{00000000-0005-0000-0000-0000843B0000}"/>
    <cellStyle name="40% - Accent1 2 2 4 2 3 2 2 2 2" xfId="15247" xr:uid="{00000000-0005-0000-0000-0000853B0000}"/>
    <cellStyle name="40% - Accent1 2 2 4 2 3 2 2 3" xfId="15248" xr:uid="{00000000-0005-0000-0000-0000863B0000}"/>
    <cellStyle name="40% - Accent1 2 2 4 2 3 2 3" xfId="15249" xr:uid="{00000000-0005-0000-0000-0000873B0000}"/>
    <cellStyle name="40% - Accent1 2 2 4 2 3 2 3 2" xfId="15250" xr:uid="{00000000-0005-0000-0000-0000883B0000}"/>
    <cellStyle name="40% - Accent1 2 2 4 2 3 2 4" xfId="15251" xr:uid="{00000000-0005-0000-0000-0000893B0000}"/>
    <cellStyle name="40% - Accent1 2 2 4 2 3 3" xfId="15252" xr:uid="{00000000-0005-0000-0000-00008A3B0000}"/>
    <cellStyle name="40% - Accent1 2 2 4 2 3 3 2" xfId="15253" xr:uid="{00000000-0005-0000-0000-00008B3B0000}"/>
    <cellStyle name="40% - Accent1 2 2 4 2 3 3 2 2" xfId="15254" xr:uid="{00000000-0005-0000-0000-00008C3B0000}"/>
    <cellStyle name="40% - Accent1 2 2 4 2 3 3 3" xfId="15255" xr:uid="{00000000-0005-0000-0000-00008D3B0000}"/>
    <cellStyle name="40% - Accent1 2 2 4 2 3 4" xfId="15256" xr:uid="{00000000-0005-0000-0000-00008E3B0000}"/>
    <cellStyle name="40% - Accent1 2 2 4 2 3 4 2" xfId="15257" xr:uid="{00000000-0005-0000-0000-00008F3B0000}"/>
    <cellStyle name="40% - Accent1 2 2 4 2 3 5" xfId="15258" xr:uid="{00000000-0005-0000-0000-0000903B0000}"/>
    <cellStyle name="40% - Accent1 2 2 4 2 3 5 2" xfId="15259" xr:uid="{00000000-0005-0000-0000-0000913B0000}"/>
    <cellStyle name="40% - Accent1 2 2 4 2 3 6" xfId="15260" xr:uid="{00000000-0005-0000-0000-0000923B0000}"/>
    <cellStyle name="40% - Accent1 2 2 4 2 4" xfId="15261" xr:uid="{00000000-0005-0000-0000-0000933B0000}"/>
    <cellStyle name="40% - Accent1 2 2 4 2 4 2" xfId="15262" xr:uid="{00000000-0005-0000-0000-0000943B0000}"/>
    <cellStyle name="40% - Accent1 2 2 4 2 4 2 2" xfId="15263" xr:uid="{00000000-0005-0000-0000-0000953B0000}"/>
    <cellStyle name="40% - Accent1 2 2 4 2 4 2 2 2" xfId="15264" xr:uid="{00000000-0005-0000-0000-0000963B0000}"/>
    <cellStyle name="40% - Accent1 2 2 4 2 4 2 3" xfId="15265" xr:uid="{00000000-0005-0000-0000-0000973B0000}"/>
    <cellStyle name="40% - Accent1 2 2 4 2 4 3" xfId="15266" xr:uid="{00000000-0005-0000-0000-0000983B0000}"/>
    <cellStyle name="40% - Accent1 2 2 4 2 4 3 2" xfId="15267" xr:uid="{00000000-0005-0000-0000-0000993B0000}"/>
    <cellStyle name="40% - Accent1 2 2 4 2 4 4" xfId="15268" xr:uid="{00000000-0005-0000-0000-00009A3B0000}"/>
    <cellStyle name="40% - Accent1 2 2 4 2 5" xfId="15269" xr:uid="{00000000-0005-0000-0000-00009B3B0000}"/>
    <cellStyle name="40% - Accent1 2 2 4 2 5 2" xfId="15270" xr:uid="{00000000-0005-0000-0000-00009C3B0000}"/>
    <cellStyle name="40% - Accent1 2 2 4 2 5 2 2" xfId="15271" xr:uid="{00000000-0005-0000-0000-00009D3B0000}"/>
    <cellStyle name="40% - Accent1 2 2 4 2 5 3" xfId="15272" xr:uid="{00000000-0005-0000-0000-00009E3B0000}"/>
    <cellStyle name="40% - Accent1 2 2 4 2 6" xfId="15273" xr:uid="{00000000-0005-0000-0000-00009F3B0000}"/>
    <cellStyle name="40% - Accent1 2 2 4 2 6 2" xfId="15274" xr:uid="{00000000-0005-0000-0000-0000A03B0000}"/>
    <cellStyle name="40% - Accent1 2 2 4 2 7" xfId="15275" xr:uid="{00000000-0005-0000-0000-0000A13B0000}"/>
    <cellStyle name="40% - Accent1 2 2 4 2 7 2" xfId="15276" xr:uid="{00000000-0005-0000-0000-0000A23B0000}"/>
    <cellStyle name="40% - Accent1 2 2 4 2 8" xfId="15277" xr:uid="{00000000-0005-0000-0000-0000A33B0000}"/>
    <cellStyle name="40% - Accent1 2 2 4 3" xfId="15278" xr:uid="{00000000-0005-0000-0000-0000A43B0000}"/>
    <cellStyle name="40% - Accent1 2 2 4 3 2" xfId="15279" xr:uid="{00000000-0005-0000-0000-0000A53B0000}"/>
    <cellStyle name="40% - Accent1 2 2 4 3 2 2" xfId="15280" xr:uid="{00000000-0005-0000-0000-0000A63B0000}"/>
    <cellStyle name="40% - Accent1 2 2 4 3 2 2 2" xfId="15281" xr:uid="{00000000-0005-0000-0000-0000A73B0000}"/>
    <cellStyle name="40% - Accent1 2 2 4 3 2 2 2 2" xfId="15282" xr:uid="{00000000-0005-0000-0000-0000A83B0000}"/>
    <cellStyle name="40% - Accent1 2 2 4 3 2 2 2 2 2" xfId="15283" xr:uid="{00000000-0005-0000-0000-0000A93B0000}"/>
    <cellStyle name="40% - Accent1 2 2 4 3 2 2 2 3" xfId="15284" xr:uid="{00000000-0005-0000-0000-0000AA3B0000}"/>
    <cellStyle name="40% - Accent1 2 2 4 3 2 2 3" xfId="15285" xr:uid="{00000000-0005-0000-0000-0000AB3B0000}"/>
    <cellStyle name="40% - Accent1 2 2 4 3 2 2 3 2" xfId="15286" xr:uid="{00000000-0005-0000-0000-0000AC3B0000}"/>
    <cellStyle name="40% - Accent1 2 2 4 3 2 2 4" xfId="15287" xr:uid="{00000000-0005-0000-0000-0000AD3B0000}"/>
    <cellStyle name="40% - Accent1 2 2 4 3 2 3" xfId="15288" xr:uid="{00000000-0005-0000-0000-0000AE3B0000}"/>
    <cellStyle name="40% - Accent1 2 2 4 3 2 3 2" xfId="15289" xr:uid="{00000000-0005-0000-0000-0000AF3B0000}"/>
    <cellStyle name="40% - Accent1 2 2 4 3 2 3 2 2" xfId="15290" xr:uid="{00000000-0005-0000-0000-0000B03B0000}"/>
    <cellStyle name="40% - Accent1 2 2 4 3 2 3 3" xfId="15291" xr:uid="{00000000-0005-0000-0000-0000B13B0000}"/>
    <cellStyle name="40% - Accent1 2 2 4 3 2 4" xfId="15292" xr:uid="{00000000-0005-0000-0000-0000B23B0000}"/>
    <cellStyle name="40% - Accent1 2 2 4 3 2 4 2" xfId="15293" xr:uid="{00000000-0005-0000-0000-0000B33B0000}"/>
    <cellStyle name="40% - Accent1 2 2 4 3 2 5" xfId="15294" xr:uid="{00000000-0005-0000-0000-0000B43B0000}"/>
    <cellStyle name="40% - Accent1 2 2 4 3 2 5 2" xfId="15295" xr:uid="{00000000-0005-0000-0000-0000B53B0000}"/>
    <cellStyle name="40% - Accent1 2 2 4 3 2 6" xfId="15296" xr:uid="{00000000-0005-0000-0000-0000B63B0000}"/>
    <cellStyle name="40% - Accent1 2 2 4 3 3" xfId="15297" xr:uid="{00000000-0005-0000-0000-0000B73B0000}"/>
    <cellStyle name="40% - Accent1 2 2 4 3 3 2" xfId="15298" xr:uid="{00000000-0005-0000-0000-0000B83B0000}"/>
    <cellStyle name="40% - Accent1 2 2 4 3 3 2 2" xfId="15299" xr:uid="{00000000-0005-0000-0000-0000B93B0000}"/>
    <cellStyle name="40% - Accent1 2 2 4 3 3 2 2 2" xfId="15300" xr:uid="{00000000-0005-0000-0000-0000BA3B0000}"/>
    <cellStyle name="40% - Accent1 2 2 4 3 3 2 2 2 2" xfId="15301" xr:uid="{00000000-0005-0000-0000-0000BB3B0000}"/>
    <cellStyle name="40% - Accent1 2 2 4 3 3 2 2 3" xfId="15302" xr:uid="{00000000-0005-0000-0000-0000BC3B0000}"/>
    <cellStyle name="40% - Accent1 2 2 4 3 3 2 3" xfId="15303" xr:uid="{00000000-0005-0000-0000-0000BD3B0000}"/>
    <cellStyle name="40% - Accent1 2 2 4 3 3 2 3 2" xfId="15304" xr:uid="{00000000-0005-0000-0000-0000BE3B0000}"/>
    <cellStyle name="40% - Accent1 2 2 4 3 3 2 4" xfId="15305" xr:uid="{00000000-0005-0000-0000-0000BF3B0000}"/>
    <cellStyle name="40% - Accent1 2 2 4 3 3 3" xfId="15306" xr:uid="{00000000-0005-0000-0000-0000C03B0000}"/>
    <cellStyle name="40% - Accent1 2 2 4 3 3 3 2" xfId="15307" xr:uid="{00000000-0005-0000-0000-0000C13B0000}"/>
    <cellStyle name="40% - Accent1 2 2 4 3 3 3 2 2" xfId="15308" xr:uid="{00000000-0005-0000-0000-0000C23B0000}"/>
    <cellStyle name="40% - Accent1 2 2 4 3 3 3 3" xfId="15309" xr:uid="{00000000-0005-0000-0000-0000C33B0000}"/>
    <cellStyle name="40% - Accent1 2 2 4 3 3 4" xfId="15310" xr:uid="{00000000-0005-0000-0000-0000C43B0000}"/>
    <cellStyle name="40% - Accent1 2 2 4 3 3 4 2" xfId="15311" xr:uid="{00000000-0005-0000-0000-0000C53B0000}"/>
    <cellStyle name="40% - Accent1 2 2 4 3 3 5" xfId="15312" xr:uid="{00000000-0005-0000-0000-0000C63B0000}"/>
    <cellStyle name="40% - Accent1 2 2 4 3 3 5 2" xfId="15313" xr:uid="{00000000-0005-0000-0000-0000C73B0000}"/>
    <cellStyle name="40% - Accent1 2 2 4 3 3 6" xfId="15314" xr:uid="{00000000-0005-0000-0000-0000C83B0000}"/>
    <cellStyle name="40% - Accent1 2 2 4 3 4" xfId="15315" xr:uid="{00000000-0005-0000-0000-0000C93B0000}"/>
    <cellStyle name="40% - Accent1 2 2 4 3 4 2" xfId="15316" xr:uid="{00000000-0005-0000-0000-0000CA3B0000}"/>
    <cellStyle name="40% - Accent1 2 2 4 3 4 2 2" xfId="15317" xr:uid="{00000000-0005-0000-0000-0000CB3B0000}"/>
    <cellStyle name="40% - Accent1 2 2 4 3 4 2 2 2" xfId="15318" xr:uid="{00000000-0005-0000-0000-0000CC3B0000}"/>
    <cellStyle name="40% - Accent1 2 2 4 3 4 2 3" xfId="15319" xr:uid="{00000000-0005-0000-0000-0000CD3B0000}"/>
    <cellStyle name="40% - Accent1 2 2 4 3 4 3" xfId="15320" xr:uid="{00000000-0005-0000-0000-0000CE3B0000}"/>
    <cellStyle name="40% - Accent1 2 2 4 3 4 3 2" xfId="15321" xr:uid="{00000000-0005-0000-0000-0000CF3B0000}"/>
    <cellStyle name="40% - Accent1 2 2 4 3 4 4" xfId="15322" xr:uid="{00000000-0005-0000-0000-0000D03B0000}"/>
    <cellStyle name="40% - Accent1 2 2 4 3 5" xfId="15323" xr:uid="{00000000-0005-0000-0000-0000D13B0000}"/>
    <cellStyle name="40% - Accent1 2 2 4 3 5 2" xfId="15324" xr:uid="{00000000-0005-0000-0000-0000D23B0000}"/>
    <cellStyle name="40% - Accent1 2 2 4 3 5 2 2" xfId="15325" xr:uid="{00000000-0005-0000-0000-0000D33B0000}"/>
    <cellStyle name="40% - Accent1 2 2 4 3 5 3" xfId="15326" xr:uid="{00000000-0005-0000-0000-0000D43B0000}"/>
    <cellStyle name="40% - Accent1 2 2 4 3 6" xfId="15327" xr:uid="{00000000-0005-0000-0000-0000D53B0000}"/>
    <cellStyle name="40% - Accent1 2 2 4 3 6 2" xfId="15328" xr:uid="{00000000-0005-0000-0000-0000D63B0000}"/>
    <cellStyle name="40% - Accent1 2 2 4 3 7" xfId="15329" xr:uid="{00000000-0005-0000-0000-0000D73B0000}"/>
    <cellStyle name="40% - Accent1 2 2 4 3 7 2" xfId="15330" xr:uid="{00000000-0005-0000-0000-0000D83B0000}"/>
    <cellStyle name="40% - Accent1 2 2 4 3 8" xfId="15331" xr:uid="{00000000-0005-0000-0000-0000D93B0000}"/>
    <cellStyle name="40% - Accent1 2 2 4 4" xfId="15332" xr:uid="{00000000-0005-0000-0000-0000DA3B0000}"/>
    <cellStyle name="40% - Accent1 2 2 4 4 2" xfId="15333" xr:uid="{00000000-0005-0000-0000-0000DB3B0000}"/>
    <cellStyle name="40% - Accent1 2 2 4 4 2 2" xfId="15334" xr:uid="{00000000-0005-0000-0000-0000DC3B0000}"/>
    <cellStyle name="40% - Accent1 2 2 4 4 2 2 2" xfId="15335" xr:uid="{00000000-0005-0000-0000-0000DD3B0000}"/>
    <cellStyle name="40% - Accent1 2 2 4 4 2 2 2 2" xfId="15336" xr:uid="{00000000-0005-0000-0000-0000DE3B0000}"/>
    <cellStyle name="40% - Accent1 2 2 4 4 2 2 3" xfId="15337" xr:uid="{00000000-0005-0000-0000-0000DF3B0000}"/>
    <cellStyle name="40% - Accent1 2 2 4 4 2 3" xfId="15338" xr:uid="{00000000-0005-0000-0000-0000E03B0000}"/>
    <cellStyle name="40% - Accent1 2 2 4 4 2 3 2" xfId="15339" xr:uid="{00000000-0005-0000-0000-0000E13B0000}"/>
    <cellStyle name="40% - Accent1 2 2 4 4 2 4" xfId="15340" xr:uid="{00000000-0005-0000-0000-0000E23B0000}"/>
    <cellStyle name="40% - Accent1 2 2 4 4 3" xfId="15341" xr:uid="{00000000-0005-0000-0000-0000E33B0000}"/>
    <cellStyle name="40% - Accent1 2 2 4 4 3 2" xfId="15342" xr:uid="{00000000-0005-0000-0000-0000E43B0000}"/>
    <cellStyle name="40% - Accent1 2 2 4 4 3 2 2" xfId="15343" xr:uid="{00000000-0005-0000-0000-0000E53B0000}"/>
    <cellStyle name="40% - Accent1 2 2 4 4 3 3" xfId="15344" xr:uid="{00000000-0005-0000-0000-0000E63B0000}"/>
    <cellStyle name="40% - Accent1 2 2 4 4 4" xfId="15345" xr:uid="{00000000-0005-0000-0000-0000E73B0000}"/>
    <cellStyle name="40% - Accent1 2 2 4 4 4 2" xfId="15346" xr:uid="{00000000-0005-0000-0000-0000E83B0000}"/>
    <cellStyle name="40% - Accent1 2 2 4 4 5" xfId="15347" xr:uid="{00000000-0005-0000-0000-0000E93B0000}"/>
    <cellStyle name="40% - Accent1 2 2 4 4 5 2" xfId="15348" xr:uid="{00000000-0005-0000-0000-0000EA3B0000}"/>
    <cellStyle name="40% - Accent1 2 2 4 4 6" xfId="15349" xr:uid="{00000000-0005-0000-0000-0000EB3B0000}"/>
    <cellStyle name="40% - Accent1 2 2 4 5" xfId="15350" xr:uid="{00000000-0005-0000-0000-0000EC3B0000}"/>
    <cellStyle name="40% - Accent1 2 2 4 5 2" xfId="15351" xr:uid="{00000000-0005-0000-0000-0000ED3B0000}"/>
    <cellStyle name="40% - Accent1 2 2 4 5 2 2" xfId="15352" xr:uid="{00000000-0005-0000-0000-0000EE3B0000}"/>
    <cellStyle name="40% - Accent1 2 2 4 5 2 2 2" xfId="15353" xr:uid="{00000000-0005-0000-0000-0000EF3B0000}"/>
    <cellStyle name="40% - Accent1 2 2 4 5 2 2 2 2" xfId="15354" xr:uid="{00000000-0005-0000-0000-0000F03B0000}"/>
    <cellStyle name="40% - Accent1 2 2 4 5 2 2 3" xfId="15355" xr:uid="{00000000-0005-0000-0000-0000F13B0000}"/>
    <cellStyle name="40% - Accent1 2 2 4 5 2 3" xfId="15356" xr:uid="{00000000-0005-0000-0000-0000F23B0000}"/>
    <cellStyle name="40% - Accent1 2 2 4 5 2 3 2" xfId="15357" xr:uid="{00000000-0005-0000-0000-0000F33B0000}"/>
    <cellStyle name="40% - Accent1 2 2 4 5 2 4" xfId="15358" xr:uid="{00000000-0005-0000-0000-0000F43B0000}"/>
    <cellStyle name="40% - Accent1 2 2 4 5 3" xfId="15359" xr:uid="{00000000-0005-0000-0000-0000F53B0000}"/>
    <cellStyle name="40% - Accent1 2 2 4 5 3 2" xfId="15360" xr:uid="{00000000-0005-0000-0000-0000F63B0000}"/>
    <cellStyle name="40% - Accent1 2 2 4 5 3 2 2" xfId="15361" xr:uid="{00000000-0005-0000-0000-0000F73B0000}"/>
    <cellStyle name="40% - Accent1 2 2 4 5 3 3" xfId="15362" xr:uid="{00000000-0005-0000-0000-0000F83B0000}"/>
    <cellStyle name="40% - Accent1 2 2 4 5 4" xfId="15363" xr:uid="{00000000-0005-0000-0000-0000F93B0000}"/>
    <cellStyle name="40% - Accent1 2 2 4 5 4 2" xfId="15364" xr:uid="{00000000-0005-0000-0000-0000FA3B0000}"/>
    <cellStyle name="40% - Accent1 2 2 4 5 5" xfId="15365" xr:uid="{00000000-0005-0000-0000-0000FB3B0000}"/>
    <cellStyle name="40% - Accent1 2 2 4 5 5 2" xfId="15366" xr:uid="{00000000-0005-0000-0000-0000FC3B0000}"/>
    <cellStyle name="40% - Accent1 2 2 4 5 6" xfId="15367" xr:uid="{00000000-0005-0000-0000-0000FD3B0000}"/>
    <cellStyle name="40% - Accent1 2 2 4 6" xfId="15368" xr:uid="{00000000-0005-0000-0000-0000FE3B0000}"/>
    <cellStyle name="40% - Accent1 2 2 4 6 2" xfId="15369" xr:uid="{00000000-0005-0000-0000-0000FF3B0000}"/>
    <cellStyle name="40% - Accent1 2 2 4 6 2 2" xfId="15370" xr:uid="{00000000-0005-0000-0000-0000003C0000}"/>
    <cellStyle name="40% - Accent1 2 2 4 6 2 2 2" xfId="15371" xr:uid="{00000000-0005-0000-0000-0000013C0000}"/>
    <cellStyle name="40% - Accent1 2 2 4 6 2 2 2 2" xfId="15372" xr:uid="{00000000-0005-0000-0000-0000023C0000}"/>
    <cellStyle name="40% - Accent1 2 2 4 6 2 2 3" xfId="15373" xr:uid="{00000000-0005-0000-0000-0000033C0000}"/>
    <cellStyle name="40% - Accent1 2 2 4 6 2 3" xfId="15374" xr:uid="{00000000-0005-0000-0000-0000043C0000}"/>
    <cellStyle name="40% - Accent1 2 2 4 6 2 3 2" xfId="15375" xr:uid="{00000000-0005-0000-0000-0000053C0000}"/>
    <cellStyle name="40% - Accent1 2 2 4 6 2 4" xfId="15376" xr:uid="{00000000-0005-0000-0000-0000063C0000}"/>
    <cellStyle name="40% - Accent1 2 2 4 6 3" xfId="15377" xr:uid="{00000000-0005-0000-0000-0000073C0000}"/>
    <cellStyle name="40% - Accent1 2 2 4 6 3 2" xfId="15378" xr:uid="{00000000-0005-0000-0000-0000083C0000}"/>
    <cellStyle name="40% - Accent1 2 2 4 6 3 2 2" xfId="15379" xr:uid="{00000000-0005-0000-0000-0000093C0000}"/>
    <cellStyle name="40% - Accent1 2 2 4 6 3 3" xfId="15380" xr:uid="{00000000-0005-0000-0000-00000A3C0000}"/>
    <cellStyle name="40% - Accent1 2 2 4 6 4" xfId="15381" xr:uid="{00000000-0005-0000-0000-00000B3C0000}"/>
    <cellStyle name="40% - Accent1 2 2 4 6 4 2" xfId="15382" xr:uid="{00000000-0005-0000-0000-00000C3C0000}"/>
    <cellStyle name="40% - Accent1 2 2 4 6 5" xfId="15383" xr:uid="{00000000-0005-0000-0000-00000D3C0000}"/>
    <cellStyle name="40% - Accent1 2 2 4 6 5 2" xfId="15384" xr:uid="{00000000-0005-0000-0000-00000E3C0000}"/>
    <cellStyle name="40% - Accent1 2 2 4 6 6" xfId="15385" xr:uid="{00000000-0005-0000-0000-00000F3C0000}"/>
    <cellStyle name="40% - Accent1 2 2 4 7" xfId="15386" xr:uid="{00000000-0005-0000-0000-0000103C0000}"/>
    <cellStyle name="40% - Accent1 2 2 4 7 2" xfId="15387" xr:uid="{00000000-0005-0000-0000-0000113C0000}"/>
    <cellStyle name="40% - Accent1 2 2 4 7 2 2" xfId="15388" xr:uid="{00000000-0005-0000-0000-0000123C0000}"/>
    <cellStyle name="40% - Accent1 2 2 4 7 2 2 2" xfId="15389" xr:uid="{00000000-0005-0000-0000-0000133C0000}"/>
    <cellStyle name="40% - Accent1 2 2 4 7 2 3" xfId="15390" xr:uid="{00000000-0005-0000-0000-0000143C0000}"/>
    <cellStyle name="40% - Accent1 2 2 4 7 3" xfId="15391" xr:uid="{00000000-0005-0000-0000-0000153C0000}"/>
    <cellStyle name="40% - Accent1 2 2 4 7 3 2" xfId="15392" xr:uid="{00000000-0005-0000-0000-0000163C0000}"/>
    <cellStyle name="40% - Accent1 2 2 4 7 4" xfId="15393" xr:uid="{00000000-0005-0000-0000-0000173C0000}"/>
    <cellStyle name="40% - Accent1 2 2 4 8" xfId="15394" xr:uid="{00000000-0005-0000-0000-0000183C0000}"/>
    <cellStyle name="40% - Accent1 2 2 4 8 2" xfId="15395" xr:uid="{00000000-0005-0000-0000-0000193C0000}"/>
    <cellStyle name="40% - Accent1 2 2 4 8 2 2" xfId="15396" xr:uid="{00000000-0005-0000-0000-00001A3C0000}"/>
    <cellStyle name="40% - Accent1 2 2 4 8 3" xfId="15397" xr:uid="{00000000-0005-0000-0000-00001B3C0000}"/>
    <cellStyle name="40% - Accent1 2 2 4 9" xfId="15398" xr:uid="{00000000-0005-0000-0000-00001C3C0000}"/>
    <cellStyle name="40% - Accent1 2 2 4 9 2" xfId="15399" xr:uid="{00000000-0005-0000-0000-00001D3C0000}"/>
    <cellStyle name="40% - Accent1 2 2 5" xfId="15400" xr:uid="{00000000-0005-0000-0000-00001E3C0000}"/>
    <cellStyle name="40% - Accent1 2 2 5 10" xfId="15401" xr:uid="{00000000-0005-0000-0000-00001F3C0000}"/>
    <cellStyle name="40% - Accent1 2 2 5 10 2" xfId="15402" xr:uid="{00000000-0005-0000-0000-0000203C0000}"/>
    <cellStyle name="40% - Accent1 2 2 5 11" xfId="15403" xr:uid="{00000000-0005-0000-0000-0000213C0000}"/>
    <cellStyle name="40% - Accent1 2 2 5 2" xfId="15404" xr:uid="{00000000-0005-0000-0000-0000223C0000}"/>
    <cellStyle name="40% - Accent1 2 2 5 2 2" xfId="15405" xr:uid="{00000000-0005-0000-0000-0000233C0000}"/>
    <cellStyle name="40% - Accent1 2 2 5 2 2 2" xfId="15406" xr:uid="{00000000-0005-0000-0000-0000243C0000}"/>
    <cellStyle name="40% - Accent1 2 2 5 2 2 2 2" xfId="15407" xr:uid="{00000000-0005-0000-0000-0000253C0000}"/>
    <cellStyle name="40% - Accent1 2 2 5 2 2 2 2 2" xfId="15408" xr:uid="{00000000-0005-0000-0000-0000263C0000}"/>
    <cellStyle name="40% - Accent1 2 2 5 2 2 2 2 2 2" xfId="15409" xr:uid="{00000000-0005-0000-0000-0000273C0000}"/>
    <cellStyle name="40% - Accent1 2 2 5 2 2 2 2 3" xfId="15410" xr:uid="{00000000-0005-0000-0000-0000283C0000}"/>
    <cellStyle name="40% - Accent1 2 2 5 2 2 2 3" xfId="15411" xr:uid="{00000000-0005-0000-0000-0000293C0000}"/>
    <cellStyle name="40% - Accent1 2 2 5 2 2 2 3 2" xfId="15412" xr:uid="{00000000-0005-0000-0000-00002A3C0000}"/>
    <cellStyle name="40% - Accent1 2 2 5 2 2 2 4" xfId="15413" xr:uid="{00000000-0005-0000-0000-00002B3C0000}"/>
    <cellStyle name="40% - Accent1 2 2 5 2 2 3" xfId="15414" xr:uid="{00000000-0005-0000-0000-00002C3C0000}"/>
    <cellStyle name="40% - Accent1 2 2 5 2 2 3 2" xfId="15415" xr:uid="{00000000-0005-0000-0000-00002D3C0000}"/>
    <cellStyle name="40% - Accent1 2 2 5 2 2 3 2 2" xfId="15416" xr:uid="{00000000-0005-0000-0000-00002E3C0000}"/>
    <cellStyle name="40% - Accent1 2 2 5 2 2 3 3" xfId="15417" xr:uid="{00000000-0005-0000-0000-00002F3C0000}"/>
    <cellStyle name="40% - Accent1 2 2 5 2 2 4" xfId="15418" xr:uid="{00000000-0005-0000-0000-0000303C0000}"/>
    <cellStyle name="40% - Accent1 2 2 5 2 2 4 2" xfId="15419" xr:uid="{00000000-0005-0000-0000-0000313C0000}"/>
    <cellStyle name="40% - Accent1 2 2 5 2 2 5" xfId="15420" xr:uid="{00000000-0005-0000-0000-0000323C0000}"/>
    <cellStyle name="40% - Accent1 2 2 5 2 2 5 2" xfId="15421" xr:uid="{00000000-0005-0000-0000-0000333C0000}"/>
    <cellStyle name="40% - Accent1 2 2 5 2 2 6" xfId="15422" xr:uid="{00000000-0005-0000-0000-0000343C0000}"/>
    <cellStyle name="40% - Accent1 2 2 5 2 3" xfId="15423" xr:uid="{00000000-0005-0000-0000-0000353C0000}"/>
    <cellStyle name="40% - Accent1 2 2 5 2 3 2" xfId="15424" xr:uid="{00000000-0005-0000-0000-0000363C0000}"/>
    <cellStyle name="40% - Accent1 2 2 5 2 3 2 2" xfId="15425" xr:uid="{00000000-0005-0000-0000-0000373C0000}"/>
    <cellStyle name="40% - Accent1 2 2 5 2 3 2 2 2" xfId="15426" xr:uid="{00000000-0005-0000-0000-0000383C0000}"/>
    <cellStyle name="40% - Accent1 2 2 5 2 3 2 2 2 2" xfId="15427" xr:uid="{00000000-0005-0000-0000-0000393C0000}"/>
    <cellStyle name="40% - Accent1 2 2 5 2 3 2 2 3" xfId="15428" xr:uid="{00000000-0005-0000-0000-00003A3C0000}"/>
    <cellStyle name="40% - Accent1 2 2 5 2 3 2 3" xfId="15429" xr:uid="{00000000-0005-0000-0000-00003B3C0000}"/>
    <cellStyle name="40% - Accent1 2 2 5 2 3 2 3 2" xfId="15430" xr:uid="{00000000-0005-0000-0000-00003C3C0000}"/>
    <cellStyle name="40% - Accent1 2 2 5 2 3 2 4" xfId="15431" xr:uid="{00000000-0005-0000-0000-00003D3C0000}"/>
    <cellStyle name="40% - Accent1 2 2 5 2 3 3" xfId="15432" xr:uid="{00000000-0005-0000-0000-00003E3C0000}"/>
    <cellStyle name="40% - Accent1 2 2 5 2 3 3 2" xfId="15433" xr:uid="{00000000-0005-0000-0000-00003F3C0000}"/>
    <cellStyle name="40% - Accent1 2 2 5 2 3 3 2 2" xfId="15434" xr:uid="{00000000-0005-0000-0000-0000403C0000}"/>
    <cellStyle name="40% - Accent1 2 2 5 2 3 3 3" xfId="15435" xr:uid="{00000000-0005-0000-0000-0000413C0000}"/>
    <cellStyle name="40% - Accent1 2 2 5 2 3 4" xfId="15436" xr:uid="{00000000-0005-0000-0000-0000423C0000}"/>
    <cellStyle name="40% - Accent1 2 2 5 2 3 4 2" xfId="15437" xr:uid="{00000000-0005-0000-0000-0000433C0000}"/>
    <cellStyle name="40% - Accent1 2 2 5 2 3 5" xfId="15438" xr:uid="{00000000-0005-0000-0000-0000443C0000}"/>
    <cellStyle name="40% - Accent1 2 2 5 2 3 5 2" xfId="15439" xr:uid="{00000000-0005-0000-0000-0000453C0000}"/>
    <cellStyle name="40% - Accent1 2 2 5 2 3 6" xfId="15440" xr:uid="{00000000-0005-0000-0000-0000463C0000}"/>
    <cellStyle name="40% - Accent1 2 2 5 2 4" xfId="15441" xr:uid="{00000000-0005-0000-0000-0000473C0000}"/>
    <cellStyle name="40% - Accent1 2 2 5 2 4 2" xfId="15442" xr:uid="{00000000-0005-0000-0000-0000483C0000}"/>
    <cellStyle name="40% - Accent1 2 2 5 2 4 2 2" xfId="15443" xr:uid="{00000000-0005-0000-0000-0000493C0000}"/>
    <cellStyle name="40% - Accent1 2 2 5 2 4 2 2 2" xfId="15444" xr:uid="{00000000-0005-0000-0000-00004A3C0000}"/>
    <cellStyle name="40% - Accent1 2 2 5 2 4 2 3" xfId="15445" xr:uid="{00000000-0005-0000-0000-00004B3C0000}"/>
    <cellStyle name="40% - Accent1 2 2 5 2 4 3" xfId="15446" xr:uid="{00000000-0005-0000-0000-00004C3C0000}"/>
    <cellStyle name="40% - Accent1 2 2 5 2 4 3 2" xfId="15447" xr:uid="{00000000-0005-0000-0000-00004D3C0000}"/>
    <cellStyle name="40% - Accent1 2 2 5 2 4 4" xfId="15448" xr:uid="{00000000-0005-0000-0000-00004E3C0000}"/>
    <cellStyle name="40% - Accent1 2 2 5 2 5" xfId="15449" xr:uid="{00000000-0005-0000-0000-00004F3C0000}"/>
    <cellStyle name="40% - Accent1 2 2 5 2 5 2" xfId="15450" xr:uid="{00000000-0005-0000-0000-0000503C0000}"/>
    <cellStyle name="40% - Accent1 2 2 5 2 5 2 2" xfId="15451" xr:uid="{00000000-0005-0000-0000-0000513C0000}"/>
    <cellStyle name="40% - Accent1 2 2 5 2 5 3" xfId="15452" xr:uid="{00000000-0005-0000-0000-0000523C0000}"/>
    <cellStyle name="40% - Accent1 2 2 5 2 6" xfId="15453" xr:uid="{00000000-0005-0000-0000-0000533C0000}"/>
    <cellStyle name="40% - Accent1 2 2 5 2 6 2" xfId="15454" xr:uid="{00000000-0005-0000-0000-0000543C0000}"/>
    <cellStyle name="40% - Accent1 2 2 5 2 7" xfId="15455" xr:uid="{00000000-0005-0000-0000-0000553C0000}"/>
    <cellStyle name="40% - Accent1 2 2 5 2 7 2" xfId="15456" xr:uid="{00000000-0005-0000-0000-0000563C0000}"/>
    <cellStyle name="40% - Accent1 2 2 5 2 8" xfId="15457" xr:uid="{00000000-0005-0000-0000-0000573C0000}"/>
    <cellStyle name="40% - Accent1 2 2 5 3" xfId="15458" xr:uid="{00000000-0005-0000-0000-0000583C0000}"/>
    <cellStyle name="40% - Accent1 2 2 5 3 2" xfId="15459" xr:uid="{00000000-0005-0000-0000-0000593C0000}"/>
    <cellStyle name="40% - Accent1 2 2 5 3 2 2" xfId="15460" xr:uid="{00000000-0005-0000-0000-00005A3C0000}"/>
    <cellStyle name="40% - Accent1 2 2 5 3 2 2 2" xfId="15461" xr:uid="{00000000-0005-0000-0000-00005B3C0000}"/>
    <cellStyle name="40% - Accent1 2 2 5 3 2 2 2 2" xfId="15462" xr:uid="{00000000-0005-0000-0000-00005C3C0000}"/>
    <cellStyle name="40% - Accent1 2 2 5 3 2 2 2 2 2" xfId="15463" xr:uid="{00000000-0005-0000-0000-00005D3C0000}"/>
    <cellStyle name="40% - Accent1 2 2 5 3 2 2 2 3" xfId="15464" xr:uid="{00000000-0005-0000-0000-00005E3C0000}"/>
    <cellStyle name="40% - Accent1 2 2 5 3 2 2 3" xfId="15465" xr:uid="{00000000-0005-0000-0000-00005F3C0000}"/>
    <cellStyle name="40% - Accent1 2 2 5 3 2 2 3 2" xfId="15466" xr:uid="{00000000-0005-0000-0000-0000603C0000}"/>
    <cellStyle name="40% - Accent1 2 2 5 3 2 2 4" xfId="15467" xr:uid="{00000000-0005-0000-0000-0000613C0000}"/>
    <cellStyle name="40% - Accent1 2 2 5 3 2 3" xfId="15468" xr:uid="{00000000-0005-0000-0000-0000623C0000}"/>
    <cellStyle name="40% - Accent1 2 2 5 3 2 3 2" xfId="15469" xr:uid="{00000000-0005-0000-0000-0000633C0000}"/>
    <cellStyle name="40% - Accent1 2 2 5 3 2 3 2 2" xfId="15470" xr:uid="{00000000-0005-0000-0000-0000643C0000}"/>
    <cellStyle name="40% - Accent1 2 2 5 3 2 3 3" xfId="15471" xr:uid="{00000000-0005-0000-0000-0000653C0000}"/>
    <cellStyle name="40% - Accent1 2 2 5 3 2 4" xfId="15472" xr:uid="{00000000-0005-0000-0000-0000663C0000}"/>
    <cellStyle name="40% - Accent1 2 2 5 3 2 4 2" xfId="15473" xr:uid="{00000000-0005-0000-0000-0000673C0000}"/>
    <cellStyle name="40% - Accent1 2 2 5 3 2 5" xfId="15474" xr:uid="{00000000-0005-0000-0000-0000683C0000}"/>
    <cellStyle name="40% - Accent1 2 2 5 3 2 5 2" xfId="15475" xr:uid="{00000000-0005-0000-0000-0000693C0000}"/>
    <cellStyle name="40% - Accent1 2 2 5 3 2 6" xfId="15476" xr:uid="{00000000-0005-0000-0000-00006A3C0000}"/>
    <cellStyle name="40% - Accent1 2 2 5 3 3" xfId="15477" xr:uid="{00000000-0005-0000-0000-00006B3C0000}"/>
    <cellStyle name="40% - Accent1 2 2 5 3 3 2" xfId="15478" xr:uid="{00000000-0005-0000-0000-00006C3C0000}"/>
    <cellStyle name="40% - Accent1 2 2 5 3 3 2 2" xfId="15479" xr:uid="{00000000-0005-0000-0000-00006D3C0000}"/>
    <cellStyle name="40% - Accent1 2 2 5 3 3 2 2 2" xfId="15480" xr:uid="{00000000-0005-0000-0000-00006E3C0000}"/>
    <cellStyle name="40% - Accent1 2 2 5 3 3 2 2 2 2" xfId="15481" xr:uid="{00000000-0005-0000-0000-00006F3C0000}"/>
    <cellStyle name="40% - Accent1 2 2 5 3 3 2 2 3" xfId="15482" xr:uid="{00000000-0005-0000-0000-0000703C0000}"/>
    <cellStyle name="40% - Accent1 2 2 5 3 3 2 3" xfId="15483" xr:uid="{00000000-0005-0000-0000-0000713C0000}"/>
    <cellStyle name="40% - Accent1 2 2 5 3 3 2 3 2" xfId="15484" xr:uid="{00000000-0005-0000-0000-0000723C0000}"/>
    <cellStyle name="40% - Accent1 2 2 5 3 3 2 4" xfId="15485" xr:uid="{00000000-0005-0000-0000-0000733C0000}"/>
    <cellStyle name="40% - Accent1 2 2 5 3 3 3" xfId="15486" xr:uid="{00000000-0005-0000-0000-0000743C0000}"/>
    <cellStyle name="40% - Accent1 2 2 5 3 3 3 2" xfId="15487" xr:uid="{00000000-0005-0000-0000-0000753C0000}"/>
    <cellStyle name="40% - Accent1 2 2 5 3 3 3 2 2" xfId="15488" xr:uid="{00000000-0005-0000-0000-0000763C0000}"/>
    <cellStyle name="40% - Accent1 2 2 5 3 3 3 3" xfId="15489" xr:uid="{00000000-0005-0000-0000-0000773C0000}"/>
    <cellStyle name="40% - Accent1 2 2 5 3 3 4" xfId="15490" xr:uid="{00000000-0005-0000-0000-0000783C0000}"/>
    <cellStyle name="40% - Accent1 2 2 5 3 3 4 2" xfId="15491" xr:uid="{00000000-0005-0000-0000-0000793C0000}"/>
    <cellStyle name="40% - Accent1 2 2 5 3 3 5" xfId="15492" xr:uid="{00000000-0005-0000-0000-00007A3C0000}"/>
    <cellStyle name="40% - Accent1 2 2 5 3 3 5 2" xfId="15493" xr:uid="{00000000-0005-0000-0000-00007B3C0000}"/>
    <cellStyle name="40% - Accent1 2 2 5 3 3 6" xfId="15494" xr:uid="{00000000-0005-0000-0000-00007C3C0000}"/>
    <cellStyle name="40% - Accent1 2 2 5 3 4" xfId="15495" xr:uid="{00000000-0005-0000-0000-00007D3C0000}"/>
    <cellStyle name="40% - Accent1 2 2 5 3 4 2" xfId="15496" xr:uid="{00000000-0005-0000-0000-00007E3C0000}"/>
    <cellStyle name="40% - Accent1 2 2 5 3 4 2 2" xfId="15497" xr:uid="{00000000-0005-0000-0000-00007F3C0000}"/>
    <cellStyle name="40% - Accent1 2 2 5 3 4 2 2 2" xfId="15498" xr:uid="{00000000-0005-0000-0000-0000803C0000}"/>
    <cellStyle name="40% - Accent1 2 2 5 3 4 2 3" xfId="15499" xr:uid="{00000000-0005-0000-0000-0000813C0000}"/>
    <cellStyle name="40% - Accent1 2 2 5 3 4 3" xfId="15500" xr:uid="{00000000-0005-0000-0000-0000823C0000}"/>
    <cellStyle name="40% - Accent1 2 2 5 3 4 3 2" xfId="15501" xr:uid="{00000000-0005-0000-0000-0000833C0000}"/>
    <cellStyle name="40% - Accent1 2 2 5 3 4 4" xfId="15502" xr:uid="{00000000-0005-0000-0000-0000843C0000}"/>
    <cellStyle name="40% - Accent1 2 2 5 3 5" xfId="15503" xr:uid="{00000000-0005-0000-0000-0000853C0000}"/>
    <cellStyle name="40% - Accent1 2 2 5 3 5 2" xfId="15504" xr:uid="{00000000-0005-0000-0000-0000863C0000}"/>
    <cellStyle name="40% - Accent1 2 2 5 3 5 2 2" xfId="15505" xr:uid="{00000000-0005-0000-0000-0000873C0000}"/>
    <cellStyle name="40% - Accent1 2 2 5 3 5 3" xfId="15506" xr:uid="{00000000-0005-0000-0000-0000883C0000}"/>
    <cellStyle name="40% - Accent1 2 2 5 3 6" xfId="15507" xr:uid="{00000000-0005-0000-0000-0000893C0000}"/>
    <cellStyle name="40% - Accent1 2 2 5 3 6 2" xfId="15508" xr:uid="{00000000-0005-0000-0000-00008A3C0000}"/>
    <cellStyle name="40% - Accent1 2 2 5 3 7" xfId="15509" xr:uid="{00000000-0005-0000-0000-00008B3C0000}"/>
    <cellStyle name="40% - Accent1 2 2 5 3 7 2" xfId="15510" xr:uid="{00000000-0005-0000-0000-00008C3C0000}"/>
    <cellStyle name="40% - Accent1 2 2 5 3 8" xfId="15511" xr:uid="{00000000-0005-0000-0000-00008D3C0000}"/>
    <cellStyle name="40% - Accent1 2 2 5 4" xfId="15512" xr:uid="{00000000-0005-0000-0000-00008E3C0000}"/>
    <cellStyle name="40% - Accent1 2 2 5 4 2" xfId="15513" xr:uid="{00000000-0005-0000-0000-00008F3C0000}"/>
    <cellStyle name="40% - Accent1 2 2 5 4 2 2" xfId="15514" xr:uid="{00000000-0005-0000-0000-0000903C0000}"/>
    <cellStyle name="40% - Accent1 2 2 5 4 2 2 2" xfId="15515" xr:uid="{00000000-0005-0000-0000-0000913C0000}"/>
    <cellStyle name="40% - Accent1 2 2 5 4 2 2 2 2" xfId="15516" xr:uid="{00000000-0005-0000-0000-0000923C0000}"/>
    <cellStyle name="40% - Accent1 2 2 5 4 2 2 3" xfId="15517" xr:uid="{00000000-0005-0000-0000-0000933C0000}"/>
    <cellStyle name="40% - Accent1 2 2 5 4 2 3" xfId="15518" xr:uid="{00000000-0005-0000-0000-0000943C0000}"/>
    <cellStyle name="40% - Accent1 2 2 5 4 2 3 2" xfId="15519" xr:uid="{00000000-0005-0000-0000-0000953C0000}"/>
    <cellStyle name="40% - Accent1 2 2 5 4 2 4" xfId="15520" xr:uid="{00000000-0005-0000-0000-0000963C0000}"/>
    <cellStyle name="40% - Accent1 2 2 5 4 3" xfId="15521" xr:uid="{00000000-0005-0000-0000-0000973C0000}"/>
    <cellStyle name="40% - Accent1 2 2 5 4 3 2" xfId="15522" xr:uid="{00000000-0005-0000-0000-0000983C0000}"/>
    <cellStyle name="40% - Accent1 2 2 5 4 3 2 2" xfId="15523" xr:uid="{00000000-0005-0000-0000-0000993C0000}"/>
    <cellStyle name="40% - Accent1 2 2 5 4 3 3" xfId="15524" xr:uid="{00000000-0005-0000-0000-00009A3C0000}"/>
    <cellStyle name="40% - Accent1 2 2 5 4 4" xfId="15525" xr:uid="{00000000-0005-0000-0000-00009B3C0000}"/>
    <cellStyle name="40% - Accent1 2 2 5 4 4 2" xfId="15526" xr:uid="{00000000-0005-0000-0000-00009C3C0000}"/>
    <cellStyle name="40% - Accent1 2 2 5 4 5" xfId="15527" xr:uid="{00000000-0005-0000-0000-00009D3C0000}"/>
    <cellStyle name="40% - Accent1 2 2 5 4 5 2" xfId="15528" xr:uid="{00000000-0005-0000-0000-00009E3C0000}"/>
    <cellStyle name="40% - Accent1 2 2 5 4 6" xfId="15529" xr:uid="{00000000-0005-0000-0000-00009F3C0000}"/>
    <cellStyle name="40% - Accent1 2 2 5 5" xfId="15530" xr:uid="{00000000-0005-0000-0000-0000A03C0000}"/>
    <cellStyle name="40% - Accent1 2 2 5 5 2" xfId="15531" xr:uid="{00000000-0005-0000-0000-0000A13C0000}"/>
    <cellStyle name="40% - Accent1 2 2 5 5 2 2" xfId="15532" xr:uid="{00000000-0005-0000-0000-0000A23C0000}"/>
    <cellStyle name="40% - Accent1 2 2 5 5 2 2 2" xfId="15533" xr:uid="{00000000-0005-0000-0000-0000A33C0000}"/>
    <cellStyle name="40% - Accent1 2 2 5 5 2 2 2 2" xfId="15534" xr:uid="{00000000-0005-0000-0000-0000A43C0000}"/>
    <cellStyle name="40% - Accent1 2 2 5 5 2 2 3" xfId="15535" xr:uid="{00000000-0005-0000-0000-0000A53C0000}"/>
    <cellStyle name="40% - Accent1 2 2 5 5 2 3" xfId="15536" xr:uid="{00000000-0005-0000-0000-0000A63C0000}"/>
    <cellStyle name="40% - Accent1 2 2 5 5 2 3 2" xfId="15537" xr:uid="{00000000-0005-0000-0000-0000A73C0000}"/>
    <cellStyle name="40% - Accent1 2 2 5 5 2 4" xfId="15538" xr:uid="{00000000-0005-0000-0000-0000A83C0000}"/>
    <cellStyle name="40% - Accent1 2 2 5 5 3" xfId="15539" xr:uid="{00000000-0005-0000-0000-0000A93C0000}"/>
    <cellStyle name="40% - Accent1 2 2 5 5 3 2" xfId="15540" xr:uid="{00000000-0005-0000-0000-0000AA3C0000}"/>
    <cellStyle name="40% - Accent1 2 2 5 5 3 2 2" xfId="15541" xr:uid="{00000000-0005-0000-0000-0000AB3C0000}"/>
    <cellStyle name="40% - Accent1 2 2 5 5 3 3" xfId="15542" xr:uid="{00000000-0005-0000-0000-0000AC3C0000}"/>
    <cellStyle name="40% - Accent1 2 2 5 5 4" xfId="15543" xr:uid="{00000000-0005-0000-0000-0000AD3C0000}"/>
    <cellStyle name="40% - Accent1 2 2 5 5 4 2" xfId="15544" xr:uid="{00000000-0005-0000-0000-0000AE3C0000}"/>
    <cellStyle name="40% - Accent1 2 2 5 5 5" xfId="15545" xr:uid="{00000000-0005-0000-0000-0000AF3C0000}"/>
    <cellStyle name="40% - Accent1 2 2 5 5 5 2" xfId="15546" xr:uid="{00000000-0005-0000-0000-0000B03C0000}"/>
    <cellStyle name="40% - Accent1 2 2 5 5 6" xfId="15547" xr:uid="{00000000-0005-0000-0000-0000B13C0000}"/>
    <cellStyle name="40% - Accent1 2 2 5 6" xfId="15548" xr:uid="{00000000-0005-0000-0000-0000B23C0000}"/>
    <cellStyle name="40% - Accent1 2 2 5 6 2" xfId="15549" xr:uid="{00000000-0005-0000-0000-0000B33C0000}"/>
    <cellStyle name="40% - Accent1 2 2 5 6 2 2" xfId="15550" xr:uid="{00000000-0005-0000-0000-0000B43C0000}"/>
    <cellStyle name="40% - Accent1 2 2 5 6 2 2 2" xfId="15551" xr:uid="{00000000-0005-0000-0000-0000B53C0000}"/>
    <cellStyle name="40% - Accent1 2 2 5 6 2 2 2 2" xfId="15552" xr:uid="{00000000-0005-0000-0000-0000B63C0000}"/>
    <cellStyle name="40% - Accent1 2 2 5 6 2 2 3" xfId="15553" xr:uid="{00000000-0005-0000-0000-0000B73C0000}"/>
    <cellStyle name="40% - Accent1 2 2 5 6 2 3" xfId="15554" xr:uid="{00000000-0005-0000-0000-0000B83C0000}"/>
    <cellStyle name="40% - Accent1 2 2 5 6 2 3 2" xfId="15555" xr:uid="{00000000-0005-0000-0000-0000B93C0000}"/>
    <cellStyle name="40% - Accent1 2 2 5 6 2 4" xfId="15556" xr:uid="{00000000-0005-0000-0000-0000BA3C0000}"/>
    <cellStyle name="40% - Accent1 2 2 5 6 3" xfId="15557" xr:uid="{00000000-0005-0000-0000-0000BB3C0000}"/>
    <cellStyle name="40% - Accent1 2 2 5 6 3 2" xfId="15558" xr:uid="{00000000-0005-0000-0000-0000BC3C0000}"/>
    <cellStyle name="40% - Accent1 2 2 5 6 3 2 2" xfId="15559" xr:uid="{00000000-0005-0000-0000-0000BD3C0000}"/>
    <cellStyle name="40% - Accent1 2 2 5 6 3 3" xfId="15560" xr:uid="{00000000-0005-0000-0000-0000BE3C0000}"/>
    <cellStyle name="40% - Accent1 2 2 5 6 4" xfId="15561" xr:uid="{00000000-0005-0000-0000-0000BF3C0000}"/>
    <cellStyle name="40% - Accent1 2 2 5 6 4 2" xfId="15562" xr:uid="{00000000-0005-0000-0000-0000C03C0000}"/>
    <cellStyle name="40% - Accent1 2 2 5 6 5" xfId="15563" xr:uid="{00000000-0005-0000-0000-0000C13C0000}"/>
    <cellStyle name="40% - Accent1 2 2 5 6 5 2" xfId="15564" xr:uid="{00000000-0005-0000-0000-0000C23C0000}"/>
    <cellStyle name="40% - Accent1 2 2 5 6 6" xfId="15565" xr:uid="{00000000-0005-0000-0000-0000C33C0000}"/>
    <cellStyle name="40% - Accent1 2 2 5 7" xfId="15566" xr:uid="{00000000-0005-0000-0000-0000C43C0000}"/>
    <cellStyle name="40% - Accent1 2 2 5 7 2" xfId="15567" xr:uid="{00000000-0005-0000-0000-0000C53C0000}"/>
    <cellStyle name="40% - Accent1 2 2 5 7 2 2" xfId="15568" xr:uid="{00000000-0005-0000-0000-0000C63C0000}"/>
    <cellStyle name="40% - Accent1 2 2 5 7 2 2 2" xfId="15569" xr:uid="{00000000-0005-0000-0000-0000C73C0000}"/>
    <cellStyle name="40% - Accent1 2 2 5 7 2 3" xfId="15570" xr:uid="{00000000-0005-0000-0000-0000C83C0000}"/>
    <cellStyle name="40% - Accent1 2 2 5 7 3" xfId="15571" xr:uid="{00000000-0005-0000-0000-0000C93C0000}"/>
    <cellStyle name="40% - Accent1 2 2 5 7 3 2" xfId="15572" xr:uid="{00000000-0005-0000-0000-0000CA3C0000}"/>
    <cellStyle name="40% - Accent1 2 2 5 7 4" xfId="15573" xr:uid="{00000000-0005-0000-0000-0000CB3C0000}"/>
    <cellStyle name="40% - Accent1 2 2 5 8" xfId="15574" xr:uid="{00000000-0005-0000-0000-0000CC3C0000}"/>
    <cellStyle name="40% - Accent1 2 2 5 8 2" xfId="15575" xr:uid="{00000000-0005-0000-0000-0000CD3C0000}"/>
    <cellStyle name="40% - Accent1 2 2 5 8 2 2" xfId="15576" xr:uid="{00000000-0005-0000-0000-0000CE3C0000}"/>
    <cellStyle name="40% - Accent1 2 2 5 8 3" xfId="15577" xr:uid="{00000000-0005-0000-0000-0000CF3C0000}"/>
    <cellStyle name="40% - Accent1 2 2 5 9" xfId="15578" xr:uid="{00000000-0005-0000-0000-0000D03C0000}"/>
    <cellStyle name="40% - Accent1 2 2 5 9 2" xfId="15579" xr:uid="{00000000-0005-0000-0000-0000D13C0000}"/>
    <cellStyle name="40% - Accent1 2 2 6" xfId="15580" xr:uid="{00000000-0005-0000-0000-0000D23C0000}"/>
    <cellStyle name="40% - Accent1 2 2 6 2" xfId="15581" xr:uid="{00000000-0005-0000-0000-0000D33C0000}"/>
    <cellStyle name="40% - Accent1 2 2 6 2 2" xfId="15582" xr:uid="{00000000-0005-0000-0000-0000D43C0000}"/>
    <cellStyle name="40% - Accent1 2 2 6 2 2 2" xfId="15583" xr:uid="{00000000-0005-0000-0000-0000D53C0000}"/>
    <cellStyle name="40% - Accent1 2 2 6 2 2 2 2" xfId="15584" xr:uid="{00000000-0005-0000-0000-0000D63C0000}"/>
    <cellStyle name="40% - Accent1 2 2 6 2 2 2 2 2" xfId="15585" xr:uid="{00000000-0005-0000-0000-0000D73C0000}"/>
    <cellStyle name="40% - Accent1 2 2 6 2 2 2 3" xfId="15586" xr:uid="{00000000-0005-0000-0000-0000D83C0000}"/>
    <cellStyle name="40% - Accent1 2 2 6 2 2 3" xfId="15587" xr:uid="{00000000-0005-0000-0000-0000D93C0000}"/>
    <cellStyle name="40% - Accent1 2 2 6 2 2 3 2" xfId="15588" xr:uid="{00000000-0005-0000-0000-0000DA3C0000}"/>
    <cellStyle name="40% - Accent1 2 2 6 2 2 4" xfId="15589" xr:uid="{00000000-0005-0000-0000-0000DB3C0000}"/>
    <cellStyle name="40% - Accent1 2 2 6 2 3" xfId="15590" xr:uid="{00000000-0005-0000-0000-0000DC3C0000}"/>
    <cellStyle name="40% - Accent1 2 2 6 2 3 2" xfId="15591" xr:uid="{00000000-0005-0000-0000-0000DD3C0000}"/>
    <cellStyle name="40% - Accent1 2 2 6 2 3 2 2" xfId="15592" xr:uid="{00000000-0005-0000-0000-0000DE3C0000}"/>
    <cellStyle name="40% - Accent1 2 2 6 2 3 3" xfId="15593" xr:uid="{00000000-0005-0000-0000-0000DF3C0000}"/>
    <cellStyle name="40% - Accent1 2 2 6 2 4" xfId="15594" xr:uid="{00000000-0005-0000-0000-0000E03C0000}"/>
    <cellStyle name="40% - Accent1 2 2 6 2 4 2" xfId="15595" xr:uid="{00000000-0005-0000-0000-0000E13C0000}"/>
    <cellStyle name="40% - Accent1 2 2 6 2 5" xfId="15596" xr:uid="{00000000-0005-0000-0000-0000E23C0000}"/>
    <cellStyle name="40% - Accent1 2 2 6 2 5 2" xfId="15597" xr:uid="{00000000-0005-0000-0000-0000E33C0000}"/>
    <cellStyle name="40% - Accent1 2 2 6 2 6" xfId="15598" xr:uid="{00000000-0005-0000-0000-0000E43C0000}"/>
    <cellStyle name="40% - Accent1 2 2 6 3" xfId="15599" xr:uid="{00000000-0005-0000-0000-0000E53C0000}"/>
    <cellStyle name="40% - Accent1 2 2 6 3 2" xfId="15600" xr:uid="{00000000-0005-0000-0000-0000E63C0000}"/>
    <cellStyle name="40% - Accent1 2 2 6 3 2 2" xfId="15601" xr:uid="{00000000-0005-0000-0000-0000E73C0000}"/>
    <cellStyle name="40% - Accent1 2 2 6 3 2 2 2" xfId="15602" xr:uid="{00000000-0005-0000-0000-0000E83C0000}"/>
    <cellStyle name="40% - Accent1 2 2 6 3 2 2 2 2" xfId="15603" xr:uid="{00000000-0005-0000-0000-0000E93C0000}"/>
    <cellStyle name="40% - Accent1 2 2 6 3 2 2 3" xfId="15604" xr:uid="{00000000-0005-0000-0000-0000EA3C0000}"/>
    <cellStyle name="40% - Accent1 2 2 6 3 2 3" xfId="15605" xr:uid="{00000000-0005-0000-0000-0000EB3C0000}"/>
    <cellStyle name="40% - Accent1 2 2 6 3 2 3 2" xfId="15606" xr:uid="{00000000-0005-0000-0000-0000EC3C0000}"/>
    <cellStyle name="40% - Accent1 2 2 6 3 2 4" xfId="15607" xr:uid="{00000000-0005-0000-0000-0000ED3C0000}"/>
    <cellStyle name="40% - Accent1 2 2 6 3 3" xfId="15608" xr:uid="{00000000-0005-0000-0000-0000EE3C0000}"/>
    <cellStyle name="40% - Accent1 2 2 6 3 3 2" xfId="15609" xr:uid="{00000000-0005-0000-0000-0000EF3C0000}"/>
    <cellStyle name="40% - Accent1 2 2 6 3 3 2 2" xfId="15610" xr:uid="{00000000-0005-0000-0000-0000F03C0000}"/>
    <cellStyle name="40% - Accent1 2 2 6 3 3 3" xfId="15611" xr:uid="{00000000-0005-0000-0000-0000F13C0000}"/>
    <cellStyle name="40% - Accent1 2 2 6 3 4" xfId="15612" xr:uid="{00000000-0005-0000-0000-0000F23C0000}"/>
    <cellStyle name="40% - Accent1 2 2 6 3 4 2" xfId="15613" xr:uid="{00000000-0005-0000-0000-0000F33C0000}"/>
    <cellStyle name="40% - Accent1 2 2 6 3 5" xfId="15614" xr:uid="{00000000-0005-0000-0000-0000F43C0000}"/>
    <cellStyle name="40% - Accent1 2 2 6 3 5 2" xfId="15615" xr:uid="{00000000-0005-0000-0000-0000F53C0000}"/>
    <cellStyle name="40% - Accent1 2 2 6 3 6" xfId="15616" xr:uid="{00000000-0005-0000-0000-0000F63C0000}"/>
    <cellStyle name="40% - Accent1 2 2 6 4" xfId="15617" xr:uid="{00000000-0005-0000-0000-0000F73C0000}"/>
    <cellStyle name="40% - Accent1 2 2 6 4 2" xfId="15618" xr:uid="{00000000-0005-0000-0000-0000F83C0000}"/>
    <cellStyle name="40% - Accent1 2 2 6 4 2 2" xfId="15619" xr:uid="{00000000-0005-0000-0000-0000F93C0000}"/>
    <cellStyle name="40% - Accent1 2 2 6 4 2 2 2" xfId="15620" xr:uid="{00000000-0005-0000-0000-0000FA3C0000}"/>
    <cellStyle name="40% - Accent1 2 2 6 4 2 3" xfId="15621" xr:uid="{00000000-0005-0000-0000-0000FB3C0000}"/>
    <cellStyle name="40% - Accent1 2 2 6 4 3" xfId="15622" xr:uid="{00000000-0005-0000-0000-0000FC3C0000}"/>
    <cellStyle name="40% - Accent1 2 2 6 4 3 2" xfId="15623" xr:uid="{00000000-0005-0000-0000-0000FD3C0000}"/>
    <cellStyle name="40% - Accent1 2 2 6 4 4" xfId="15624" xr:uid="{00000000-0005-0000-0000-0000FE3C0000}"/>
    <cellStyle name="40% - Accent1 2 2 6 5" xfId="15625" xr:uid="{00000000-0005-0000-0000-0000FF3C0000}"/>
    <cellStyle name="40% - Accent1 2 2 6 5 2" xfId="15626" xr:uid="{00000000-0005-0000-0000-0000003D0000}"/>
    <cellStyle name="40% - Accent1 2 2 6 5 2 2" xfId="15627" xr:uid="{00000000-0005-0000-0000-0000013D0000}"/>
    <cellStyle name="40% - Accent1 2 2 6 5 3" xfId="15628" xr:uid="{00000000-0005-0000-0000-0000023D0000}"/>
    <cellStyle name="40% - Accent1 2 2 6 6" xfId="15629" xr:uid="{00000000-0005-0000-0000-0000033D0000}"/>
    <cellStyle name="40% - Accent1 2 2 6 6 2" xfId="15630" xr:uid="{00000000-0005-0000-0000-0000043D0000}"/>
    <cellStyle name="40% - Accent1 2 2 6 7" xfId="15631" xr:uid="{00000000-0005-0000-0000-0000053D0000}"/>
    <cellStyle name="40% - Accent1 2 2 6 7 2" xfId="15632" xr:uid="{00000000-0005-0000-0000-0000063D0000}"/>
    <cellStyle name="40% - Accent1 2 2 6 8" xfId="15633" xr:uid="{00000000-0005-0000-0000-0000073D0000}"/>
    <cellStyle name="40% - Accent1 2 2 7" xfId="15634" xr:uid="{00000000-0005-0000-0000-0000083D0000}"/>
    <cellStyle name="40% - Accent1 2 2 7 2" xfId="15635" xr:uid="{00000000-0005-0000-0000-0000093D0000}"/>
    <cellStyle name="40% - Accent1 2 2 7 2 2" xfId="15636" xr:uid="{00000000-0005-0000-0000-00000A3D0000}"/>
    <cellStyle name="40% - Accent1 2 2 7 2 2 2" xfId="15637" xr:uid="{00000000-0005-0000-0000-00000B3D0000}"/>
    <cellStyle name="40% - Accent1 2 2 7 2 2 2 2" xfId="15638" xr:uid="{00000000-0005-0000-0000-00000C3D0000}"/>
    <cellStyle name="40% - Accent1 2 2 7 2 2 2 2 2" xfId="15639" xr:uid="{00000000-0005-0000-0000-00000D3D0000}"/>
    <cellStyle name="40% - Accent1 2 2 7 2 2 2 3" xfId="15640" xr:uid="{00000000-0005-0000-0000-00000E3D0000}"/>
    <cellStyle name="40% - Accent1 2 2 7 2 2 3" xfId="15641" xr:uid="{00000000-0005-0000-0000-00000F3D0000}"/>
    <cellStyle name="40% - Accent1 2 2 7 2 2 3 2" xfId="15642" xr:uid="{00000000-0005-0000-0000-0000103D0000}"/>
    <cellStyle name="40% - Accent1 2 2 7 2 2 4" xfId="15643" xr:uid="{00000000-0005-0000-0000-0000113D0000}"/>
    <cellStyle name="40% - Accent1 2 2 7 2 3" xfId="15644" xr:uid="{00000000-0005-0000-0000-0000123D0000}"/>
    <cellStyle name="40% - Accent1 2 2 7 2 3 2" xfId="15645" xr:uid="{00000000-0005-0000-0000-0000133D0000}"/>
    <cellStyle name="40% - Accent1 2 2 7 2 3 2 2" xfId="15646" xr:uid="{00000000-0005-0000-0000-0000143D0000}"/>
    <cellStyle name="40% - Accent1 2 2 7 2 3 3" xfId="15647" xr:uid="{00000000-0005-0000-0000-0000153D0000}"/>
    <cellStyle name="40% - Accent1 2 2 7 2 4" xfId="15648" xr:uid="{00000000-0005-0000-0000-0000163D0000}"/>
    <cellStyle name="40% - Accent1 2 2 7 2 4 2" xfId="15649" xr:uid="{00000000-0005-0000-0000-0000173D0000}"/>
    <cellStyle name="40% - Accent1 2 2 7 2 5" xfId="15650" xr:uid="{00000000-0005-0000-0000-0000183D0000}"/>
    <cellStyle name="40% - Accent1 2 2 7 2 5 2" xfId="15651" xr:uid="{00000000-0005-0000-0000-0000193D0000}"/>
    <cellStyle name="40% - Accent1 2 2 7 2 6" xfId="15652" xr:uid="{00000000-0005-0000-0000-00001A3D0000}"/>
    <cellStyle name="40% - Accent1 2 2 7 3" xfId="15653" xr:uid="{00000000-0005-0000-0000-00001B3D0000}"/>
    <cellStyle name="40% - Accent1 2 2 7 3 2" xfId="15654" xr:uid="{00000000-0005-0000-0000-00001C3D0000}"/>
    <cellStyle name="40% - Accent1 2 2 7 3 2 2" xfId="15655" xr:uid="{00000000-0005-0000-0000-00001D3D0000}"/>
    <cellStyle name="40% - Accent1 2 2 7 3 2 2 2" xfId="15656" xr:uid="{00000000-0005-0000-0000-00001E3D0000}"/>
    <cellStyle name="40% - Accent1 2 2 7 3 2 2 2 2" xfId="15657" xr:uid="{00000000-0005-0000-0000-00001F3D0000}"/>
    <cellStyle name="40% - Accent1 2 2 7 3 2 2 3" xfId="15658" xr:uid="{00000000-0005-0000-0000-0000203D0000}"/>
    <cellStyle name="40% - Accent1 2 2 7 3 2 3" xfId="15659" xr:uid="{00000000-0005-0000-0000-0000213D0000}"/>
    <cellStyle name="40% - Accent1 2 2 7 3 2 3 2" xfId="15660" xr:uid="{00000000-0005-0000-0000-0000223D0000}"/>
    <cellStyle name="40% - Accent1 2 2 7 3 2 4" xfId="15661" xr:uid="{00000000-0005-0000-0000-0000233D0000}"/>
    <cellStyle name="40% - Accent1 2 2 7 3 3" xfId="15662" xr:uid="{00000000-0005-0000-0000-0000243D0000}"/>
    <cellStyle name="40% - Accent1 2 2 7 3 3 2" xfId="15663" xr:uid="{00000000-0005-0000-0000-0000253D0000}"/>
    <cellStyle name="40% - Accent1 2 2 7 3 3 2 2" xfId="15664" xr:uid="{00000000-0005-0000-0000-0000263D0000}"/>
    <cellStyle name="40% - Accent1 2 2 7 3 3 3" xfId="15665" xr:uid="{00000000-0005-0000-0000-0000273D0000}"/>
    <cellStyle name="40% - Accent1 2 2 7 3 4" xfId="15666" xr:uid="{00000000-0005-0000-0000-0000283D0000}"/>
    <cellStyle name="40% - Accent1 2 2 7 3 4 2" xfId="15667" xr:uid="{00000000-0005-0000-0000-0000293D0000}"/>
    <cellStyle name="40% - Accent1 2 2 7 3 5" xfId="15668" xr:uid="{00000000-0005-0000-0000-00002A3D0000}"/>
    <cellStyle name="40% - Accent1 2 2 7 3 5 2" xfId="15669" xr:uid="{00000000-0005-0000-0000-00002B3D0000}"/>
    <cellStyle name="40% - Accent1 2 2 7 3 6" xfId="15670" xr:uid="{00000000-0005-0000-0000-00002C3D0000}"/>
    <cellStyle name="40% - Accent1 2 2 7 4" xfId="15671" xr:uid="{00000000-0005-0000-0000-00002D3D0000}"/>
    <cellStyle name="40% - Accent1 2 2 7 4 2" xfId="15672" xr:uid="{00000000-0005-0000-0000-00002E3D0000}"/>
    <cellStyle name="40% - Accent1 2 2 7 4 2 2" xfId="15673" xr:uid="{00000000-0005-0000-0000-00002F3D0000}"/>
    <cellStyle name="40% - Accent1 2 2 7 4 2 2 2" xfId="15674" xr:uid="{00000000-0005-0000-0000-0000303D0000}"/>
    <cellStyle name="40% - Accent1 2 2 7 4 2 3" xfId="15675" xr:uid="{00000000-0005-0000-0000-0000313D0000}"/>
    <cellStyle name="40% - Accent1 2 2 7 4 3" xfId="15676" xr:uid="{00000000-0005-0000-0000-0000323D0000}"/>
    <cellStyle name="40% - Accent1 2 2 7 4 3 2" xfId="15677" xr:uid="{00000000-0005-0000-0000-0000333D0000}"/>
    <cellStyle name="40% - Accent1 2 2 7 4 4" xfId="15678" xr:uid="{00000000-0005-0000-0000-0000343D0000}"/>
    <cellStyle name="40% - Accent1 2 2 7 5" xfId="15679" xr:uid="{00000000-0005-0000-0000-0000353D0000}"/>
    <cellStyle name="40% - Accent1 2 2 7 5 2" xfId="15680" xr:uid="{00000000-0005-0000-0000-0000363D0000}"/>
    <cellStyle name="40% - Accent1 2 2 7 5 2 2" xfId="15681" xr:uid="{00000000-0005-0000-0000-0000373D0000}"/>
    <cellStyle name="40% - Accent1 2 2 7 5 3" xfId="15682" xr:uid="{00000000-0005-0000-0000-0000383D0000}"/>
    <cellStyle name="40% - Accent1 2 2 7 6" xfId="15683" xr:uid="{00000000-0005-0000-0000-0000393D0000}"/>
    <cellStyle name="40% - Accent1 2 2 7 6 2" xfId="15684" xr:uid="{00000000-0005-0000-0000-00003A3D0000}"/>
    <cellStyle name="40% - Accent1 2 2 7 7" xfId="15685" xr:uid="{00000000-0005-0000-0000-00003B3D0000}"/>
    <cellStyle name="40% - Accent1 2 2 7 7 2" xfId="15686" xr:uid="{00000000-0005-0000-0000-00003C3D0000}"/>
    <cellStyle name="40% - Accent1 2 2 7 8" xfId="15687" xr:uid="{00000000-0005-0000-0000-00003D3D0000}"/>
    <cellStyle name="40% - Accent1 2 2 8" xfId="15688" xr:uid="{00000000-0005-0000-0000-00003E3D0000}"/>
    <cellStyle name="40% - Accent1 2 2 8 2" xfId="15689" xr:uid="{00000000-0005-0000-0000-00003F3D0000}"/>
    <cellStyle name="40% - Accent1 2 2 8 2 2" xfId="15690" xr:uid="{00000000-0005-0000-0000-0000403D0000}"/>
    <cellStyle name="40% - Accent1 2 2 8 2 2 2" xfId="15691" xr:uid="{00000000-0005-0000-0000-0000413D0000}"/>
    <cellStyle name="40% - Accent1 2 2 8 2 2 2 2" xfId="15692" xr:uid="{00000000-0005-0000-0000-0000423D0000}"/>
    <cellStyle name="40% - Accent1 2 2 8 2 2 3" xfId="15693" xr:uid="{00000000-0005-0000-0000-0000433D0000}"/>
    <cellStyle name="40% - Accent1 2 2 8 2 3" xfId="15694" xr:uid="{00000000-0005-0000-0000-0000443D0000}"/>
    <cellStyle name="40% - Accent1 2 2 8 2 3 2" xfId="15695" xr:uid="{00000000-0005-0000-0000-0000453D0000}"/>
    <cellStyle name="40% - Accent1 2 2 8 2 4" xfId="15696" xr:uid="{00000000-0005-0000-0000-0000463D0000}"/>
    <cellStyle name="40% - Accent1 2 2 8 3" xfId="15697" xr:uid="{00000000-0005-0000-0000-0000473D0000}"/>
    <cellStyle name="40% - Accent1 2 2 8 3 2" xfId="15698" xr:uid="{00000000-0005-0000-0000-0000483D0000}"/>
    <cellStyle name="40% - Accent1 2 2 8 3 2 2" xfId="15699" xr:uid="{00000000-0005-0000-0000-0000493D0000}"/>
    <cellStyle name="40% - Accent1 2 2 8 3 3" xfId="15700" xr:uid="{00000000-0005-0000-0000-00004A3D0000}"/>
    <cellStyle name="40% - Accent1 2 2 8 4" xfId="15701" xr:uid="{00000000-0005-0000-0000-00004B3D0000}"/>
    <cellStyle name="40% - Accent1 2 2 8 4 2" xfId="15702" xr:uid="{00000000-0005-0000-0000-00004C3D0000}"/>
    <cellStyle name="40% - Accent1 2 2 8 5" xfId="15703" xr:uid="{00000000-0005-0000-0000-00004D3D0000}"/>
    <cellStyle name="40% - Accent1 2 2 8 5 2" xfId="15704" xr:uid="{00000000-0005-0000-0000-00004E3D0000}"/>
    <cellStyle name="40% - Accent1 2 2 8 6" xfId="15705" xr:uid="{00000000-0005-0000-0000-00004F3D0000}"/>
    <cellStyle name="40% - Accent1 2 2 9" xfId="15706" xr:uid="{00000000-0005-0000-0000-0000503D0000}"/>
    <cellStyle name="40% - Accent1 2 2 9 2" xfId="15707" xr:uid="{00000000-0005-0000-0000-0000513D0000}"/>
    <cellStyle name="40% - Accent1 2 2 9 2 2" xfId="15708" xr:uid="{00000000-0005-0000-0000-0000523D0000}"/>
    <cellStyle name="40% - Accent1 2 2 9 2 2 2" xfId="15709" xr:uid="{00000000-0005-0000-0000-0000533D0000}"/>
    <cellStyle name="40% - Accent1 2 2 9 2 2 2 2" xfId="15710" xr:uid="{00000000-0005-0000-0000-0000543D0000}"/>
    <cellStyle name="40% - Accent1 2 2 9 2 2 3" xfId="15711" xr:uid="{00000000-0005-0000-0000-0000553D0000}"/>
    <cellStyle name="40% - Accent1 2 2 9 2 3" xfId="15712" xr:uid="{00000000-0005-0000-0000-0000563D0000}"/>
    <cellStyle name="40% - Accent1 2 2 9 2 3 2" xfId="15713" xr:uid="{00000000-0005-0000-0000-0000573D0000}"/>
    <cellStyle name="40% - Accent1 2 2 9 2 4" xfId="15714" xr:uid="{00000000-0005-0000-0000-0000583D0000}"/>
    <cellStyle name="40% - Accent1 2 2 9 3" xfId="15715" xr:uid="{00000000-0005-0000-0000-0000593D0000}"/>
    <cellStyle name="40% - Accent1 2 2 9 3 2" xfId="15716" xr:uid="{00000000-0005-0000-0000-00005A3D0000}"/>
    <cellStyle name="40% - Accent1 2 2 9 3 2 2" xfId="15717" xr:uid="{00000000-0005-0000-0000-00005B3D0000}"/>
    <cellStyle name="40% - Accent1 2 2 9 3 3" xfId="15718" xr:uid="{00000000-0005-0000-0000-00005C3D0000}"/>
    <cellStyle name="40% - Accent1 2 2 9 4" xfId="15719" xr:uid="{00000000-0005-0000-0000-00005D3D0000}"/>
    <cellStyle name="40% - Accent1 2 2 9 4 2" xfId="15720" xr:uid="{00000000-0005-0000-0000-00005E3D0000}"/>
    <cellStyle name="40% - Accent1 2 2 9 5" xfId="15721" xr:uid="{00000000-0005-0000-0000-00005F3D0000}"/>
    <cellStyle name="40% - Accent1 2 2 9 5 2" xfId="15722" xr:uid="{00000000-0005-0000-0000-0000603D0000}"/>
    <cellStyle name="40% - Accent1 2 2 9 6" xfId="15723" xr:uid="{00000000-0005-0000-0000-0000613D0000}"/>
    <cellStyle name="40% - Accent1 2 3" xfId="15724" xr:uid="{00000000-0005-0000-0000-0000623D0000}"/>
    <cellStyle name="40% - Accent1 3" xfId="15725" xr:uid="{00000000-0005-0000-0000-0000633D0000}"/>
    <cellStyle name="40% - Accent1 3 2" xfId="15726" xr:uid="{00000000-0005-0000-0000-0000643D0000}"/>
    <cellStyle name="40% - Accent1 3 3" xfId="15727" xr:uid="{00000000-0005-0000-0000-0000653D0000}"/>
    <cellStyle name="40% - Accent1 3 3 10" xfId="15728" xr:uid="{00000000-0005-0000-0000-0000663D0000}"/>
    <cellStyle name="40% - Accent1 3 3 10 2" xfId="15729" xr:uid="{00000000-0005-0000-0000-0000673D0000}"/>
    <cellStyle name="40% - Accent1 3 3 10 2 2" xfId="15730" xr:uid="{00000000-0005-0000-0000-0000683D0000}"/>
    <cellStyle name="40% - Accent1 3 3 10 2 2 2" xfId="15731" xr:uid="{00000000-0005-0000-0000-0000693D0000}"/>
    <cellStyle name="40% - Accent1 3 3 10 2 3" xfId="15732" xr:uid="{00000000-0005-0000-0000-00006A3D0000}"/>
    <cellStyle name="40% - Accent1 3 3 10 3" xfId="15733" xr:uid="{00000000-0005-0000-0000-00006B3D0000}"/>
    <cellStyle name="40% - Accent1 3 3 10 3 2" xfId="15734" xr:uid="{00000000-0005-0000-0000-00006C3D0000}"/>
    <cellStyle name="40% - Accent1 3 3 10 4" xfId="15735" xr:uid="{00000000-0005-0000-0000-00006D3D0000}"/>
    <cellStyle name="40% - Accent1 3 3 11" xfId="15736" xr:uid="{00000000-0005-0000-0000-00006E3D0000}"/>
    <cellStyle name="40% - Accent1 3 3 11 2" xfId="15737" xr:uid="{00000000-0005-0000-0000-00006F3D0000}"/>
    <cellStyle name="40% - Accent1 3 3 11 2 2" xfId="15738" xr:uid="{00000000-0005-0000-0000-0000703D0000}"/>
    <cellStyle name="40% - Accent1 3 3 11 3" xfId="15739" xr:uid="{00000000-0005-0000-0000-0000713D0000}"/>
    <cellStyle name="40% - Accent1 3 3 12" xfId="15740" xr:uid="{00000000-0005-0000-0000-0000723D0000}"/>
    <cellStyle name="40% - Accent1 3 3 12 2" xfId="15741" xr:uid="{00000000-0005-0000-0000-0000733D0000}"/>
    <cellStyle name="40% - Accent1 3 3 13" xfId="15742" xr:uid="{00000000-0005-0000-0000-0000743D0000}"/>
    <cellStyle name="40% - Accent1 3 3 13 2" xfId="15743" xr:uid="{00000000-0005-0000-0000-0000753D0000}"/>
    <cellStyle name="40% - Accent1 3 3 14" xfId="15744" xr:uid="{00000000-0005-0000-0000-0000763D0000}"/>
    <cellStyle name="40% - Accent1 3 3 2" xfId="15745" xr:uid="{00000000-0005-0000-0000-0000773D0000}"/>
    <cellStyle name="40% - Accent1 3 3 2 10" xfId="15746" xr:uid="{00000000-0005-0000-0000-0000783D0000}"/>
    <cellStyle name="40% - Accent1 3 3 2 10 2" xfId="15747" xr:uid="{00000000-0005-0000-0000-0000793D0000}"/>
    <cellStyle name="40% - Accent1 3 3 2 11" xfId="15748" xr:uid="{00000000-0005-0000-0000-00007A3D0000}"/>
    <cellStyle name="40% - Accent1 3 3 2 2" xfId="15749" xr:uid="{00000000-0005-0000-0000-00007B3D0000}"/>
    <cellStyle name="40% - Accent1 3 3 2 2 2" xfId="15750" xr:uid="{00000000-0005-0000-0000-00007C3D0000}"/>
    <cellStyle name="40% - Accent1 3 3 2 2 2 2" xfId="15751" xr:uid="{00000000-0005-0000-0000-00007D3D0000}"/>
    <cellStyle name="40% - Accent1 3 3 2 2 2 2 2" xfId="15752" xr:uid="{00000000-0005-0000-0000-00007E3D0000}"/>
    <cellStyle name="40% - Accent1 3 3 2 2 2 2 2 2" xfId="15753" xr:uid="{00000000-0005-0000-0000-00007F3D0000}"/>
    <cellStyle name="40% - Accent1 3 3 2 2 2 2 2 2 2" xfId="15754" xr:uid="{00000000-0005-0000-0000-0000803D0000}"/>
    <cellStyle name="40% - Accent1 3 3 2 2 2 2 2 3" xfId="15755" xr:uid="{00000000-0005-0000-0000-0000813D0000}"/>
    <cellStyle name="40% - Accent1 3 3 2 2 2 2 3" xfId="15756" xr:uid="{00000000-0005-0000-0000-0000823D0000}"/>
    <cellStyle name="40% - Accent1 3 3 2 2 2 2 3 2" xfId="15757" xr:uid="{00000000-0005-0000-0000-0000833D0000}"/>
    <cellStyle name="40% - Accent1 3 3 2 2 2 2 4" xfId="15758" xr:uid="{00000000-0005-0000-0000-0000843D0000}"/>
    <cellStyle name="40% - Accent1 3 3 2 2 2 3" xfId="15759" xr:uid="{00000000-0005-0000-0000-0000853D0000}"/>
    <cellStyle name="40% - Accent1 3 3 2 2 2 3 2" xfId="15760" xr:uid="{00000000-0005-0000-0000-0000863D0000}"/>
    <cellStyle name="40% - Accent1 3 3 2 2 2 3 2 2" xfId="15761" xr:uid="{00000000-0005-0000-0000-0000873D0000}"/>
    <cellStyle name="40% - Accent1 3 3 2 2 2 3 3" xfId="15762" xr:uid="{00000000-0005-0000-0000-0000883D0000}"/>
    <cellStyle name="40% - Accent1 3 3 2 2 2 4" xfId="15763" xr:uid="{00000000-0005-0000-0000-0000893D0000}"/>
    <cellStyle name="40% - Accent1 3 3 2 2 2 4 2" xfId="15764" xr:uid="{00000000-0005-0000-0000-00008A3D0000}"/>
    <cellStyle name="40% - Accent1 3 3 2 2 2 5" xfId="15765" xr:uid="{00000000-0005-0000-0000-00008B3D0000}"/>
    <cellStyle name="40% - Accent1 3 3 2 2 2 5 2" xfId="15766" xr:uid="{00000000-0005-0000-0000-00008C3D0000}"/>
    <cellStyle name="40% - Accent1 3 3 2 2 2 6" xfId="15767" xr:uid="{00000000-0005-0000-0000-00008D3D0000}"/>
    <cellStyle name="40% - Accent1 3 3 2 2 3" xfId="15768" xr:uid="{00000000-0005-0000-0000-00008E3D0000}"/>
    <cellStyle name="40% - Accent1 3 3 2 2 3 2" xfId="15769" xr:uid="{00000000-0005-0000-0000-00008F3D0000}"/>
    <cellStyle name="40% - Accent1 3 3 2 2 3 2 2" xfId="15770" xr:uid="{00000000-0005-0000-0000-0000903D0000}"/>
    <cellStyle name="40% - Accent1 3 3 2 2 3 2 2 2" xfId="15771" xr:uid="{00000000-0005-0000-0000-0000913D0000}"/>
    <cellStyle name="40% - Accent1 3 3 2 2 3 2 2 2 2" xfId="15772" xr:uid="{00000000-0005-0000-0000-0000923D0000}"/>
    <cellStyle name="40% - Accent1 3 3 2 2 3 2 2 3" xfId="15773" xr:uid="{00000000-0005-0000-0000-0000933D0000}"/>
    <cellStyle name="40% - Accent1 3 3 2 2 3 2 3" xfId="15774" xr:uid="{00000000-0005-0000-0000-0000943D0000}"/>
    <cellStyle name="40% - Accent1 3 3 2 2 3 2 3 2" xfId="15775" xr:uid="{00000000-0005-0000-0000-0000953D0000}"/>
    <cellStyle name="40% - Accent1 3 3 2 2 3 2 4" xfId="15776" xr:uid="{00000000-0005-0000-0000-0000963D0000}"/>
    <cellStyle name="40% - Accent1 3 3 2 2 3 3" xfId="15777" xr:uid="{00000000-0005-0000-0000-0000973D0000}"/>
    <cellStyle name="40% - Accent1 3 3 2 2 3 3 2" xfId="15778" xr:uid="{00000000-0005-0000-0000-0000983D0000}"/>
    <cellStyle name="40% - Accent1 3 3 2 2 3 3 2 2" xfId="15779" xr:uid="{00000000-0005-0000-0000-0000993D0000}"/>
    <cellStyle name="40% - Accent1 3 3 2 2 3 3 3" xfId="15780" xr:uid="{00000000-0005-0000-0000-00009A3D0000}"/>
    <cellStyle name="40% - Accent1 3 3 2 2 3 4" xfId="15781" xr:uid="{00000000-0005-0000-0000-00009B3D0000}"/>
    <cellStyle name="40% - Accent1 3 3 2 2 3 4 2" xfId="15782" xr:uid="{00000000-0005-0000-0000-00009C3D0000}"/>
    <cellStyle name="40% - Accent1 3 3 2 2 3 5" xfId="15783" xr:uid="{00000000-0005-0000-0000-00009D3D0000}"/>
    <cellStyle name="40% - Accent1 3 3 2 2 3 5 2" xfId="15784" xr:uid="{00000000-0005-0000-0000-00009E3D0000}"/>
    <cellStyle name="40% - Accent1 3 3 2 2 3 6" xfId="15785" xr:uid="{00000000-0005-0000-0000-00009F3D0000}"/>
    <cellStyle name="40% - Accent1 3 3 2 2 4" xfId="15786" xr:uid="{00000000-0005-0000-0000-0000A03D0000}"/>
    <cellStyle name="40% - Accent1 3 3 2 2 4 2" xfId="15787" xr:uid="{00000000-0005-0000-0000-0000A13D0000}"/>
    <cellStyle name="40% - Accent1 3 3 2 2 4 2 2" xfId="15788" xr:uid="{00000000-0005-0000-0000-0000A23D0000}"/>
    <cellStyle name="40% - Accent1 3 3 2 2 4 2 2 2" xfId="15789" xr:uid="{00000000-0005-0000-0000-0000A33D0000}"/>
    <cellStyle name="40% - Accent1 3 3 2 2 4 2 3" xfId="15790" xr:uid="{00000000-0005-0000-0000-0000A43D0000}"/>
    <cellStyle name="40% - Accent1 3 3 2 2 4 3" xfId="15791" xr:uid="{00000000-0005-0000-0000-0000A53D0000}"/>
    <cellStyle name="40% - Accent1 3 3 2 2 4 3 2" xfId="15792" xr:uid="{00000000-0005-0000-0000-0000A63D0000}"/>
    <cellStyle name="40% - Accent1 3 3 2 2 4 4" xfId="15793" xr:uid="{00000000-0005-0000-0000-0000A73D0000}"/>
    <cellStyle name="40% - Accent1 3 3 2 2 5" xfId="15794" xr:uid="{00000000-0005-0000-0000-0000A83D0000}"/>
    <cellStyle name="40% - Accent1 3 3 2 2 5 2" xfId="15795" xr:uid="{00000000-0005-0000-0000-0000A93D0000}"/>
    <cellStyle name="40% - Accent1 3 3 2 2 5 2 2" xfId="15796" xr:uid="{00000000-0005-0000-0000-0000AA3D0000}"/>
    <cellStyle name="40% - Accent1 3 3 2 2 5 3" xfId="15797" xr:uid="{00000000-0005-0000-0000-0000AB3D0000}"/>
    <cellStyle name="40% - Accent1 3 3 2 2 6" xfId="15798" xr:uid="{00000000-0005-0000-0000-0000AC3D0000}"/>
    <cellStyle name="40% - Accent1 3 3 2 2 6 2" xfId="15799" xr:uid="{00000000-0005-0000-0000-0000AD3D0000}"/>
    <cellStyle name="40% - Accent1 3 3 2 2 7" xfId="15800" xr:uid="{00000000-0005-0000-0000-0000AE3D0000}"/>
    <cellStyle name="40% - Accent1 3 3 2 2 7 2" xfId="15801" xr:uid="{00000000-0005-0000-0000-0000AF3D0000}"/>
    <cellStyle name="40% - Accent1 3 3 2 2 8" xfId="15802" xr:uid="{00000000-0005-0000-0000-0000B03D0000}"/>
    <cellStyle name="40% - Accent1 3 3 2 3" xfId="15803" xr:uid="{00000000-0005-0000-0000-0000B13D0000}"/>
    <cellStyle name="40% - Accent1 3 3 2 3 2" xfId="15804" xr:uid="{00000000-0005-0000-0000-0000B23D0000}"/>
    <cellStyle name="40% - Accent1 3 3 2 3 2 2" xfId="15805" xr:uid="{00000000-0005-0000-0000-0000B33D0000}"/>
    <cellStyle name="40% - Accent1 3 3 2 3 2 2 2" xfId="15806" xr:uid="{00000000-0005-0000-0000-0000B43D0000}"/>
    <cellStyle name="40% - Accent1 3 3 2 3 2 2 2 2" xfId="15807" xr:uid="{00000000-0005-0000-0000-0000B53D0000}"/>
    <cellStyle name="40% - Accent1 3 3 2 3 2 2 2 2 2" xfId="15808" xr:uid="{00000000-0005-0000-0000-0000B63D0000}"/>
    <cellStyle name="40% - Accent1 3 3 2 3 2 2 2 3" xfId="15809" xr:uid="{00000000-0005-0000-0000-0000B73D0000}"/>
    <cellStyle name="40% - Accent1 3 3 2 3 2 2 3" xfId="15810" xr:uid="{00000000-0005-0000-0000-0000B83D0000}"/>
    <cellStyle name="40% - Accent1 3 3 2 3 2 2 3 2" xfId="15811" xr:uid="{00000000-0005-0000-0000-0000B93D0000}"/>
    <cellStyle name="40% - Accent1 3 3 2 3 2 2 4" xfId="15812" xr:uid="{00000000-0005-0000-0000-0000BA3D0000}"/>
    <cellStyle name="40% - Accent1 3 3 2 3 2 3" xfId="15813" xr:uid="{00000000-0005-0000-0000-0000BB3D0000}"/>
    <cellStyle name="40% - Accent1 3 3 2 3 2 3 2" xfId="15814" xr:uid="{00000000-0005-0000-0000-0000BC3D0000}"/>
    <cellStyle name="40% - Accent1 3 3 2 3 2 3 2 2" xfId="15815" xr:uid="{00000000-0005-0000-0000-0000BD3D0000}"/>
    <cellStyle name="40% - Accent1 3 3 2 3 2 3 3" xfId="15816" xr:uid="{00000000-0005-0000-0000-0000BE3D0000}"/>
    <cellStyle name="40% - Accent1 3 3 2 3 2 4" xfId="15817" xr:uid="{00000000-0005-0000-0000-0000BF3D0000}"/>
    <cellStyle name="40% - Accent1 3 3 2 3 2 4 2" xfId="15818" xr:uid="{00000000-0005-0000-0000-0000C03D0000}"/>
    <cellStyle name="40% - Accent1 3 3 2 3 2 5" xfId="15819" xr:uid="{00000000-0005-0000-0000-0000C13D0000}"/>
    <cellStyle name="40% - Accent1 3 3 2 3 2 5 2" xfId="15820" xr:uid="{00000000-0005-0000-0000-0000C23D0000}"/>
    <cellStyle name="40% - Accent1 3 3 2 3 2 6" xfId="15821" xr:uid="{00000000-0005-0000-0000-0000C33D0000}"/>
    <cellStyle name="40% - Accent1 3 3 2 3 3" xfId="15822" xr:uid="{00000000-0005-0000-0000-0000C43D0000}"/>
    <cellStyle name="40% - Accent1 3 3 2 3 3 2" xfId="15823" xr:uid="{00000000-0005-0000-0000-0000C53D0000}"/>
    <cellStyle name="40% - Accent1 3 3 2 3 3 2 2" xfId="15824" xr:uid="{00000000-0005-0000-0000-0000C63D0000}"/>
    <cellStyle name="40% - Accent1 3 3 2 3 3 2 2 2" xfId="15825" xr:uid="{00000000-0005-0000-0000-0000C73D0000}"/>
    <cellStyle name="40% - Accent1 3 3 2 3 3 2 2 2 2" xfId="15826" xr:uid="{00000000-0005-0000-0000-0000C83D0000}"/>
    <cellStyle name="40% - Accent1 3 3 2 3 3 2 2 3" xfId="15827" xr:uid="{00000000-0005-0000-0000-0000C93D0000}"/>
    <cellStyle name="40% - Accent1 3 3 2 3 3 2 3" xfId="15828" xr:uid="{00000000-0005-0000-0000-0000CA3D0000}"/>
    <cellStyle name="40% - Accent1 3 3 2 3 3 2 3 2" xfId="15829" xr:uid="{00000000-0005-0000-0000-0000CB3D0000}"/>
    <cellStyle name="40% - Accent1 3 3 2 3 3 2 4" xfId="15830" xr:uid="{00000000-0005-0000-0000-0000CC3D0000}"/>
    <cellStyle name="40% - Accent1 3 3 2 3 3 3" xfId="15831" xr:uid="{00000000-0005-0000-0000-0000CD3D0000}"/>
    <cellStyle name="40% - Accent1 3 3 2 3 3 3 2" xfId="15832" xr:uid="{00000000-0005-0000-0000-0000CE3D0000}"/>
    <cellStyle name="40% - Accent1 3 3 2 3 3 3 2 2" xfId="15833" xr:uid="{00000000-0005-0000-0000-0000CF3D0000}"/>
    <cellStyle name="40% - Accent1 3 3 2 3 3 3 3" xfId="15834" xr:uid="{00000000-0005-0000-0000-0000D03D0000}"/>
    <cellStyle name="40% - Accent1 3 3 2 3 3 4" xfId="15835" xr:uid="{00000000-0005-0000-0000-0000D13D0000}"/>
    <cellStyle name="40% - Accent1 3 3 2 3 3 4 2" xfId="15836" xr:uid="{00000000-0005-0000-0000-0000D23D0000}"/>
    <cellStyle name="40% - Accent1 3 3 2 3 3 5" xfId="15837" xr:uid="{00000000-0005-0000-0000-0000D33D0000}"/>
    <cellStyle name="40% - Accent1 3 3 2 3 3 5 2" xfId="15838" xr:uid="{00000000-0005-0000-0000-0000D43D0000}"/>
    <cellStyle name="40% - Accent1 3 3 2 3 3 6" xfId="15839" xr:uid="{00000000-0005-0000-0000-0000D53D0000}"/>
    <cellStyle name="40% - Accent1 3 3 2 3 4" xfId="15840" xr:uid="{00000000-0005-0000-0000-0000D63D0000}"/>
    <cellStyle name="40% - Accent1 3 3 2 3 4 2" xfId="15841" xr:uid="{00000000-0005-0000-0000-0000D73D0000}"/>
    <cellStyle name="40% - Accent1 3 3 2 3 4 2 2" xfId="15842" xr:uid="{00000000-0005-0000-0000-0000D83D0000}"/>
    <cellStyle name="40% - Accent1 3 3 2 3 4 2 2 2" xfId="15843" xr:uid="{00000000-0005-0000-0000-0000D93D0000}"/>
    <cellStyle name="40% - Accent1 3 3 2 3 4 2 3" xfId="15844" xr:uid="{00000000-0005-0000-0000-0000DA3D0000}"/>
    <cellStyle name="40% - Accent1 3 3 2 3 4 3" xfId="15845" xr:uid="{00000000-0005-0000-0000-0000DB3D0000}"/>
    <cellStyle name="40% - Accent1 3 3 2 3 4 3 2" xfId="15846" xr:uid="{00000000-0005-0000-0000-0000DC3D0000}"/>
    <cellStyle name="40% - Accent1 3 3 2 3 4 4" xfId="15847" xr:uid="{00000000-0005-0000-0000-0000DD3D0000}"/>
    <cellStyle name="40% - Accent1 3 3 2 3 5" xfId="15848" xr:uid="{00000000-0005-0000-0000-0000DE3D0000}"/>
    <cellStyle name="40% - Accent1 3 3 2 3 5 2" xfId="15849" xr:uid="{00000000-0005-0000-0000-0000DF3D0000}"/>
    <cellStyle name="40% - Accent1 3 3 2 3 5 2 2" xfId="15850" xr:uid="{00000000-0005-0000-0000-0000E03D0000}"/>
    <cellStyle name="40% - Accent1 3 3 2 3 5 3" xfId="15851" xr:uid="{00000000-0005-0000-0000-0000E13D0000}"/>
    <cellStyle name="40% - Accent1 3 3 2 3 6" xfId="15852" xr:uid="{00000000-0005-0000-0000-0000E23D0000}"/>
    <cellStyle name="40% - Accent1 3 3 2 3 6 2" xfId="15853" xr:uid="{00000000-0005-0000-0000-0000E33D0000}"/>
    <cellStyle name="40% - Accent1 3 3 2 3 7" xfId="15854" xr:uid="{00000000-0005-0000-0000-0000E43D0000}"/>
    <cellStyle name="40% - Accent1 3 3 2 3 7 2" xfId="15855" xr:uid="{00000000-0005-0000-0000-0000E53D0000}"/>
    <cellStyle name="40% - Accent1 3 3 2 3 8" xfId="15856" xr:uid="{00000000-0005-0000-0000-0000E63D0000}"/>
    <cellStyle name="40% - Accent1 3 3 2 4" xfId="15857" xr:uid="{00000000-0005-0000-0000-0000E73D0000}"/>
    <cellStyle name="40% - Accent1 3 3 2 4 2" xfId="15858" xr:uid="{00000000-0005-0000-0000-0000E83D0000}"/>
    <cellStyle name="40% - Accent1 3 3 2 4 2 2" xfId="15859" xr:uid="{00000000-0005-0000-0000-0000E93D0000}"/>
    <cellStyle name="40% - Accent1 3 3 2 4 2 2 2" xfId="15860" xr:uid="{00000000-0005-0000-0000-0000EA3D0000}"/>
    <cellStyle name="40% - Accent1 3 3 2 4 2 2 2 2" xfId="15861" xr:uid="{00000000-0005-0000-0000-0000EB3D0000}"/>
    <cellStyle name="40% - Accent1 3 3 2 4 2 2 3" xfId="15862" xr:uid="{00000000-0005-0000-0000-0000EC3D0000}"/>
    <cellStyle name="40% - Accent1 3 3 2 4 2 3" xfId="15863" xr:uid="{00000000-0005-0000-0000-0000ED3D0000}"/>
    <cellStyle name="40% - Accent1 3 3 2 4 2 3 2" xfId="15864" xr:uid="{00000000-0005-0000-0000-0000EE3D0000}"/>
    <cellStyle name="40% - Accent1 3 3 2 4 2 4" xfId="15865" xr:uid="{00000000-0005-0000-0000-0000EF3D0000}"/>
    <cellStyle name="40% - Accent1 3 3 2 4 3" xfId="15866" xr:uid="{00000000-0005-0000-0000-0000F03D0000}"/>
    <cellStyle name="40% - Accent1 3 3 2 4 3 2" xfId="15867" xr:uid="{00000000-0005-0000-0000-0000F13D0000}"/>
    <cellStyle name="40% - Accent1 3 3 2 4 3 2 2" xfId="15868" xr:uid="{00000000-0005-0000-0000-0000F23D0000}"/>
    <cellStyle name="40% - Accent1 3 3 2 4 3 3" xfId="15869" xr:uid="{00000000-0005-0000-0000-0000F33D0000}"/>
    <cellStyle name="40% - Accent1 3 3 2 4 4" xfId="15870" xr:uid="{00000000-0005-0000-0000-0000F43D0000}"/>
    <cellStyle name="40% - Accent1 3 3 2 4 4 2" xfId="15871" xr:uid="{00000000-0005-0000-0000-0000F53D0000}"/>
    <cellStyle name="40% - Accent1 3 3 2 4 5" xfId="15872" xr:uid="{00000000-0005-0000-0000-0000F63D0000}"/>
    <cellStyle name="40% - Accent1 3 3 2 4 5 2" xfId="15873" xr:uid="{00000000-0005-0000-0000-0000F73D0000}"/>
    <cellStyle name="40% - Accent1 3 3 2 4 6" xfId="15874" xr:uid="{00000000-0005-0000-0000-0000F83D0000}"/>
    <cellStyle name="40% - Accent1 3 3 2 5" xfId="15875" xr:uid="{00000000-0005-0000-0000-0000F93D0000}"/>
    <cellStyle name="40% - Accent1 3 3 2 5 2" xfId="15876" xr:uid="{00000000-0005-0000-0000-0000FA3D0000}"/>
    <cellStyle name="40% - Accent1 3 3 2 5 2 2" xfId="15877" xr:uid="{00000000-0005-0000-0000-0000FB3D0000}"/>
    <cellStyle name="40% - Accent1 3 3 2 5 2 2 2" xfId="15878" xr:uid="{00000000-0005-0000-0000-0000FC3D0000}"/>
    <cellStyle name="40% - Accent1 3 3 2 5 2 2 2 2" xfId="15879" xr:uid="{00000000-0005-0000-0000-0000FD3D0000}"/>
    <cellStyle name="40% - Accent1 3 3 2 5 2 2 3" xfId="15880" xr:uid="{00000000-0005-0000-0000-0000FE3D0000}"/>
    <cellStyle name="40% - Accent1 3 3 2 5 2 3" xfId="15881" xr:uid="{00000000-0005-0000-0000-0000FF3D0000}"/>
    <cellStyle name="40% - Accent1 3 3 2 5 2 3 2" xfId="15882" xr:uid="{00000000-0005-0000-0000-0000003E0000}"/>
    <cellStyle name="40% - Accent1 3 3 2 5 2 4" xfId="15883" xr:uid="{00000000-0005-0000-0000-0000013E0000}"/>
    <cellStyle name="40% - Accent1 3 3 2 5 3" xfId="15884" xr:uid="{00000000-0005-0000-0000-0000023E0000}"/>
    <cellStyle name="40% - Accent1 3 3 2 5 3 2" xfId="15885" xr:uid="{00000000-0005-0000-0000-0000033E0000}"/>
    <cellStyle name="40% - Accent1 3 3 2 5 3 2 2" xfId="15886" xr:uid="{00000000-0005-0000-0000-0000043E0000}"/>
    <cellStyle name="40% - Accent1 3 3 2 5 3 3" xfId="15887" xr:uid="{00000000-0005-0000-0000-0000053E0000}"/>
    <cellStyle name="40% - Accent1 3 3 2 5 4" xfId="15888" xr:uid="{00000000-0005-0000-0000-0000063E0000}"/>
    <cellStyle name="40% - Accent1 3 3 2 5 4 2" xfId="15889" xr:uid="{00000000-0005-0000-0000-0000073E0000}"/>
    <cellStyle name="40% - Accent1 3 3 2 5 5" xfId="15890" xr:uid="{00000000-0005-0000-0000-0000083E0000}"/>
    <cellStyle name="40% - Accent1 3 3 2 5 5 2" xfId="15891" xr:uid="{00000000-0005-0000-0000-0000093E0000}"/>
    <cellStyle name="40% - Accent1 3 3 2 5 6" xfId="15892" xr:uid="{00000000-0005-0000-0000-00000A3E0000}"/>
    <cellStyle name="40% - Accent1 3 3 2 6" xfId="15893" xr:uid="{00000000-0005-0000-0000-00000B3E0000}"/>
    <cellStyle name="40% - Accent1 3 3 2 6 2" xfId="15894" xr:uid="{00000000-0005-0000-0000-00000C3E0000}"/>
    <cellStyle name="40% - Accent1 3 3 2 6 2 2" xfId="15895" xr:uid="{00000000-0005-0000-0000-00000D3E0000}"/>
    <cellStyle name="40% - Accent1 3 3 2 6 2 2 2" xfId="15896" xr:uid="{00000000-0005-0000-0000-00000E3E0000}"/>
    <cellStyle name="40% - Accent1 3 3 2 6 2 2 2 2" xfId="15897" xr:uid="{00000000-0005-0000-0000-00000F3E0000}"/>
    <cellStyle name="40% - Accent1 3 3 2 6 2 2 3" xfId="15898" xr:uid="{00000000-0005-0000-0000-0000103E0000}"/>
    <cellStyle name="40% - Accent1 3 3 2 6 2 3" xfId="15899" xr:uid="{00000000-0005-0000-0000-0000113E0000}"/>
    <cellStyle name="40% - Accent1 3 3 2 6 2 3 2" xfId="15900" xr:uid="{00000000-0005-0000-0000-0000123E0000}"/>
    <cellStyle name="40% - Accent1 3 3 2 6 2 4" xfId="15901" xr:uid="{00000000-0005-0000-0000-0000133E0000}"/>
    <cellStyle name="40% - Accent1 3 3 2 6 3" xfId="15902" xr:uid="{00000000-0005-0000-0000-0000143E0000}"/>
    <cellStyle name="40% - Accent1 3 3 2 6 3 2" xfId="15903" xr:uid="{00000000-0005-0000-0000-0000153E0000}"/>
    <cellStyle name="40% - Accent1 3 3 2 6 3 2 2" xfId="15904" xr:uid="{00000000-0005-0000-0000-0000163E0000}"/>
    <cellStyle name="40% - Accent1 3 3 2 6 3 3" xfId="15905" xr:uid="{00000000-0005-0000-0000-0000173E0000}"/>
    <cellStyle name="40% - Accent1 3 3 2 6 4" xfId="15906" xr:uid="{00000000-0005-0000-0000-0000183E0000}"/>
    <cellStyle name="40% - Accent1 3 3 2 6 4 2" xfId="15907" xr:uid="{00000000-0005-0000-0000-0000193E0000}"/>
    <cellStyle name="40% - Accent1 3 3 2 6 5" xfId="15908" xr:uid="{00000000-0005-0000-0000-00001A3E0000}"/>
    <cellStyle name="40% - Accent1 3 3 2 6 5 2" xfId="15909" xr:uid="{00000000-0005-0000-0000-00001B3E0000}"/>
    <cellStyle name="40% - Accent1 3 3 2 6 6" xfId="15910" xr:uid="{00000000-0005-0000-0000-00001C3E0000}"/>
    <cellStyle name="40% - Accent1 3 3 2 7" xfId="15911" xr:uid="{00000000-0005-0000-0000-00001D3E0000}"/>
    <cellStyle name="40% - Accent1 3 3 2 7 2" xfId="15912" xr:uid="{00000000-0005-0000-0000-00001E3E0000}"/>
    <cellStyle name="40% - Accent1 3 3 2 7 2 2" xfId="15913" xr:uid="{00000000-0005-0000-0000-00001F3E0000}"/>
    <cellStyle name="40% - Accent1 3 3 2 7 2 2 2" xfId="15914" xr:uid="{00000000-0005-0000-0000-0000203E0000}"/>
    <cellStyle name="40% - Accent1 3 3 2 7 2 3" xfId="15915" xr:uid="{00000000-0005-0000-0000-0000213E0000}"/>
    <cellStyle name="40% - Accent1 3 3 2 7 3" xfId="15916" xr:uid="{00000000-0005-0000-0000-0000223E0000}"/>
    <cellStyle name="40% - Accent1 3 3 2 7 3 2" xfId="15917" xr:uid="{00000000-0005-0000-0000-0000233E0000}"/>
    <cellStyle name="40% - Accent1 3 3 2 7 4" xfId="15918" xr:uid="{00000000-0005-0000-0000-0000243E0000}"/>
    <cellStyle name="40% - Accent1 3 3 2 8" xfId="15919" xr:uid="{00000000-0005-0000-0000-0000253E0000}"/>
    <cellStyle name="40% - Accent1 3 3 2 8 2" xfId="15920" xr:uid="{00000000-0005-0000-0000-0000263E0000}"/>
    <cellStyle name="40% - Accent1 3 3 2 8 2 2" xfId="15921" xr:uid="{00000000-0005-0000-0000-0000273E0000}"/>
    <cellStyle name="40% - Accent1 3 3 2 8 3" xfId="15922" xr:uid="{00000000-0005-0000-0000-0000283E0000}"/>
    <cellStyle name="40% - Accent1 3 3 2 9" xfId="15923" xr:uid="{00000000-0005-0000-0000-0000293E0000}"/>
    <cellStyle name="40% - Accent1 3 3 2 9 2" xfId="15924" xr:uid="{00000000-0005-0000-0000-00002A3E0000}"/>
    <cellStyle name="40% - Accent1 3 3 3" xfId="15925" xr:uid="{00000000-0005-0000-0000-00002B3E0000}"/>
    <cellStyle name="40% - Accent1 3 3 3 10" xfId="15926" xr:uid="{00000000-0005-0000-0000-00002C3E0000}"/>
    <cellStyle name="40% - Accent1 3 3 3 10 2" xfId="15927" xr:uid="{00000000-0005-0000-0000-00002D3E0000}"/>
    <cellStyle name="40% - Accent1 3 3 3 11" xfId="15928" xr:uid="{00000000-0005-0000-0000-00002E3E0000}"/>
    <cellStyle name="40% - Accent1 3 3 3 2" xfId="15929" xr:uid="{00000000-0005-0000-0000-00002F3E0000}"/>
    <cellStyle name="40% - Accent1 3 3 3 2 2" xfId="15930" xr:uid="{00000000-0005-0000-0000-0000303E0000}"/>
    <cellStyle name="40% - Accent1 3 3 3 2 2 2" xfId="15931" xr:uid="{00000000-0005-0000-0000-0000313E0000}"/>
    <cellStyle name="40% - Accent1 3 3 3 2 2 2 2" xfId="15932" xr:uid="{00000000-0005-0000-0000-0000323E0000}"/>
    <cellStyle name="40% - Accent1 3 3 3 2 2 2 2 2" xfId="15933" xr:uid="{00000000-0005-0000-0000-0000333E0000}"/>
    <cellStyle name="40% - Accent1 3 3 3 2 2 2 2 2 2" xfId="15934" xr:uid="{00000000-0005-0000-0000-0000343E0000}"/>
    <cellStyle name="40% - Accent1 3 3 3 2 2 2 2 3" xfId="15935" xr:uid="{00000000-0005-0000-0000-0000353E0000}"/>
    <cellStyle name="40% - Accent1 3 3 3 2 2 2 3" xfId="15936" xr:uid="{00000000-0005-0000-0000-0000363E0000}"/>
    <cellStyle name="40% - Accent1 3 3 3 2 2 2 3 2" xfId="15937" xr:uid="{00000000-0005-0000-0000-0000373E0000}"/>
    <cellStyle name="40% - Accent1 3 3 3 2 2 2 4" xfId="15938" xr:uid="{00000000-0005-0000-0000-0000383E0000}"/>
    <cellStyle name="40% - Accent1 3 3 3 2 2 3" xfId="15939" xr:uid="{00000000-0005-0000-0000-0000393E0000}"/>
    <cellStyle name="40% - Accent1 3 3 3 2 2 3 2" xfId="15940" xr:uid="{00000000-0005-0000-0000-00003A3E0000}"/>
    <cellStyle name="40% - Accent1 3 3 3 2 2 3 2 2" xfId="15941" xr:uid="{00000000-0005-0000-0000-00003B3E0000}"/>
    <cellStyle name="40% - Accent1 3 3 3 2 2 3 3" xfId="15942" xr:uid="{00000000-0005-0000-0000-00003C3E0000}"/>
    <cellStyle name="40% - Accent1 3 3 3 2 2 4" xfId="15943" xr:uid="{00000000-0005-0000-0000-00003D3E0000}"/>
    <cellStyle name="40% - Accent1 3 3 3 2 2 4 2" xfId="15944" xr:uid="{00000000-0005-0000-0000-00003E3E0000}"/>
    <cellStyle name="40% - Accent1 3 3 3 2 2 5" xfId="15945" xr:uid="{00000000-0005-0000-0000-00003F3E0000}"/>
    <cellStyle name="40% - Accent1 3 3 3 2 2 5 2" xfId="15946" xr:uid="{00000000-0005-0000-0000-0000403E0000}"/>
    <cellStyle name="40% - Accent1 3 3 3 2 2 6" xfId="15947" xr:uid="{00000000-0005-0000-0000-0000413E0000}"/>
    <cellStyle name="40% - Accent1 3 3 3 2 3" xfId="15948" xr:uid="{00000000-0005-0000-0000-0000423E0000}"/>
    <cellStyle name="40% - Accent1 3 3 3 2 3 2" xfId="15949" xr:uid="{00000000-0005-0000-0000-0000433E0000}"/>
    <cellStyle name="40% - Accent1 3 3 3 2 3 2 2" xfId="15950" xr:uid="{00000000-0005-0000-0000-0000443E0000}"/>
    <cellStyle name="40% - Accent1 3 3 3 2 3 2 2 2" xfId="15951" xr:uid="{00000000-0005-0000-0000-0000453E0000}"/>
    <cellStyle name="40% - Accent1 3 3 3 2 3 2 2 2 2" xfId="15952" xr:uid="{00000000-0005-0000-0000-0000463E0000}"/>
    <cellStyle name="40% - Accent1 3 3 3 2 3 2 2 3" xfId="15953" xr:uid="{00000000-0005-0000-0000-0000473E0000}"/>
    <cellStyle name="40% - Accent1 3 3 3 2 3 2 3" xfId="15954" xr:uid="{00000000-0005-0000-0000-0000483E0000}"/>
    <cellStyle name="40% - Accent1 3 3 3 2 3 2 3 2" xfId="15955" xr:uid="{00000000-0005-0000-0000-0000493E0000}"/>
    <cellStyle name="40% - Accent1 3 3 3 2 3 2 4" xfId="15956" xr:uid="{00000000-0005-0000-0000-00004A3E0000}"/>
    <cellStyle name="40% - Accent1 3 3 3 2 3 3" xfId="15957" xr:uid="{00000000-0005-0000-0000-00004B3E0000}"/>
    <cellStyle name="40% - Accent1 3 3 3 2 3 3 2" xfId="15958" xr:uid="{00000000-0005-0000-0000-00004C3E0000}"/>
    <cellStyle name="40% - Accent1 3 3 3 2 3 3 2 2" xfId="15959" xr:uid="{00000000-0005-0000-0000-00004D3E0000}"/>
    <cellStyle name="40% - Accent1 3 3 3 2 3 3 3" xfId="15960" xr:uid="{00000000-0005-0000-0000-00004E3E0000}"/>
    <cellStyle name="40% - Accent1 3 3 3 2 3 4" xfId="15961" xr:uid="{00000000-0005-0000-0000-00004F3E0000}"/>
    <cellStyle name="40% - Accent1 3 3 3 2 3 4 2" xfId="15962" xr:uid="{00000000-0005-0000-0000-0000503E0000}"/>
    <cellStyle name="40% - Accent1 3 3 3 2 3 5" xfId="15963" xr:uid="{00000000-0005-0000-0000-0000513E0000}"/>
    <cellStyle name="40% - Accent1 3 3 3 2 3 5 2" xfId="15964" xr:uid="{00000000-0005-0000-0000-0000523E0000}"/>
    <cellStyle name="40% - Accent1 3 3 3 2 3 6" xfId="15965" xr:uid="{00000000-0005-0000-0000-0000533E0000}"/>
    <cellStyle name="40% - Accent1 3 3 3 2 4" xfId="15966" xr:uid="{00000000-0005-0000-0000-0000543E0000}"/>
    <cellStyle name="40% - Accent1 3 3 3 2 4 2" xfId="15967" xr:uid="{00000000-0005-0000-0000-0000553E0000}"/>
    <cellStyle name="40% - Accent1 3 3 3 2 4 2 2" xfId="15968" xr:uid="{00000000-0005-0000-0000-0000563E0000}"/>
    <cellStyle name="40% - Accent1 3 3 3 2 4 2 2 2" xfId="15969" xr:uid="{00000000-0005-0000-0000-0000573E0000}"/>
    <cellStyle name="40% - Accent1 3 3 3 2 4 2 3" xfId="15970" xr:uid="{00000000-0005-0000-0000-0000583E0000}"/>
    <cellStyle name="40% - Accent1 3 3 3 2 4 3" xfId="15971" xr:uid="{00000000-0005-0000-0000-0000593E0000}"/>
    <cellStyle name="40% - Accent1 3 3 3 2 4 3 2" xfId="15972" xr:uid="{00000000-0005-0000-0000-00005A3E0000}"/>
    <cellStyle name="40% - Accent1 3 3 3 2 4 4" xfId="15973" xr:uid="{00000000-0005-0000-0000-00005B3E0000}"/>
    <cellStyle name="40% - Accent1 3 3 3 2 5" xfId="15974" xr:uid="{00000000-0005-0000-0000-00005C3E0000}"/>
    <cellStyle name="40% - Accent1 3 3 3 2 5 2" xfId="15975" xr:uid="{00000000-0005-0000-0000-00005D3E0000}"/>
    <cellStyle name="40% - Accent1 3 3 3 2 5 2 2" xfId="15976" xr:uid="{00000000-0005-0000-0000-00005E3E0000}"/>
    <cellStyle name="40% - Accent1 3 3 3 2 5 3" xfId="15977" xr:uid="{00000000-0005-0000-0000-00005F3E0000}"/>
    <cellStyle name="40% - Accent1 3 3 3 2 6" xfId="15978" xr:uid="{00000000-0005-0000-0000-0000603E0000}"/>
    <cellStyle name="40% - Accent1 3 3 3 2 6 2" xfId="15979" xr:uid="{00000000-0005-0000-0000-0000613E0000}"/>
    <cellStyle name="40% - Accent1 3 3 3 2 7" xfId="15980" xr:uid="{00000000-0005-0000-0000-0000623E0000}"/>
    <cellStyle name="40% - Accent1 3 3 3 2 7 2" xfId="15981" xr:uid="{00000000-0005-0000-0000-0000633E0000}"/>
    <cellStyle name="40% - Accent1 3 3 3 2 8" xfId="15982" xr:uid="{00000000-0005-0000-0000-0000643E0000}"/>
    <cellStyle name="40% - Accent1 3 3 3 3" xfId="15983" xr:uid="{00000000-0005-0000-0000-0000653E0000}"/>
    <cellStyle name="40% - Accent1 3 3 3 3 2" xfId="15984" xr:uid="{00000000-0005-0000-0000-0000663E0000}"/>
    <cellStyle name="40% - Accent1 3 3 3 3 2 2" xfId="15985" xr:uid="{00000000-0005-0000-0000-0000673E0000}"/>
    <cellStyle name="40% - Accent1 3 3 3 3 2 2 2" xfId="15986" xr:uid="{00000000-0005-0000-0000-0000683E0000}"/>
    <cellStyle name="40% - Accent1 3 3 3 3 2 2 2 2" xfId="15987" xr:uid="{00000000-0005-0000-0000-0000693E0000}"/>
    <cellStyle name="40% - Accent1 3 3 3 3 2 2 2 2 2" xfId="15988" xr:uid="{00000000-0005-0000-0000-00006A3E0000}"/>
    <cellStyle name="40% - Accent1 3 3 3 3 2 2 2 3" xfId="15989" xr:uid="{00000000-0005-0000-0000-00006B3E0000}"/>
    <cellStyle name="40% - Accent1 3 3 3 3 2 2 3" xfId="15990" xr:uid="{00000000-0005-0000-0000-00006C3E0000}"/>
    <cellStyle name="40% - Accent1 3 3 3 3 2 2 3 2" xfId="15991" xr:uid="{00000000-0005-0000-0000-00006D3E0000}"/>
    <cellStyle name="40% - Accent1 3 3 3 3 2 2 4" xfId="15992" xr:uid="{00000000-0005-0000-0000-00006E3E0000}"/>
    <cellStyle name="40% - Accent1 3 3 3 3 2 3" xfId="15993" xr:uid="{00000000-0005-0000-0000-00006F3E0000}"/>
    <cellStyle name="40% - Accent1 3 3 3 3 2 3 2" xfId="15994" xr:uid="{00000000-0005-0000-0000-0000703E0000}"/>
    <cellStyle name="40% - Accent1 3 3 3 3 2 3 2 2" xfId="15995" xr:uid="{00000000-0005-0000-0000-0000713E0000}"/>
    <cellStyle name="40% - Accent1 3 3 3 3 2 3 3" xfId="15996" xr:uid="{00000000-0005-0000-0000-0000723E0000}"/>
    <cellStyle name="40% - Accent1 3 3 3 3 2 4" xfId="15997" xr:uid="{00000000-0005-0000-0000-0000733E0000}"/>
    <cellStyle name="40% - Accent1 3 3 3 3 2 4 2" xfId="15998" xr:uid="{00000000-0005-0000-0000-0000743E0000}"/>
    <cellStyle name="40% - Accent1 3 3 3 3 2 5" xfId="15999" xr:uid="{00000000-0005-0000-0000-0000753E0000}"/>
    <cellStyle name="40% - Accent1 3 3 3 3 2 5 2" xfId="16000" xr:uid="{00000000-0005-0000-0000-0000763E0000}"/>
    <cellStyle name="40% - Accent1 3 3 3 3 2 6" xfId="16001" xr:uid="{00000000-0005-0000-0000-0000773E0000}"/>
    <cellStyle name="40% - Accent1 3 3 3 3 3" xfId="16002" xr:uid="{00000000-0005-0000-0000-0000783E0000}"/>
    <cellStyle name="40% - Accent1 3 3 3 3 3 2" xfId="16003" xr:uid="{00000000-0005-0000-0000-0000793E0000}"/>
    <cellStyle name="40% - Accent1 3 3 3 3 3 2 2" xfId="16004" xr:uid="{00000000-0005-0000-0000-00007A3E0000}"/>
    <cellStyle name="40% - Accent1 3 3 3 3 3 2 2 2" xfId="16005" xr:uid="{00000000-0005-0000-0000-00007B3E0000}"/>
    <cellStyle name="40% - Accent1 3 3 3 3 3 2 2 2 2" xfId="16006" xr:uid="{00000000-0005-0000-0000-00007C3E0000}"/>
    <cellStyle name="40% - Accent1 3 3 3 3 3 2 2 3" xfId="16007" xr:uid="{00000000-0005-0000-0000-00007D3E0000}"/>
    <cellStyle name="40% - Accent1 3 3 3 3 3 2 3" xfId="16008" xr:uid="{00000000-0005-0000-0000-00007E3E0000}"/>
    <cellStyle name="40% - Accent1 3 3 3 3 3 2 3 2" xfId="16009" xr:uid="{00000000-0005-0000-0000-00007F3E0000}"/>
    <cellStyle name="40% - Accent1 3 3 3 3 3 2 4" xfId="16010" xr:uid="{00000000-0005-0000-0000-0000803E0000}"/>
    <cellStyle name="40% - Accent1 3 3 3 3 3 3" xfId="16011" xr:uid="{00000000-0005-0000-0000-0000813E0000}"/>
    <cellStyle name="40% - Accent1 3 3 3 3 3 3 2" xfId="16012" xr:uid="{00000000-0005-0000-0000-0000823E0000}"/>
    <cellStyle name="40% - Accent1 3 3 3 3 3 3 2 2" xfId="16013" xr:uid="{00000000-0005-0000-0000-0000833E0000}"/>
    <cellStyle name="40% - Accent1 3 3 3 3 3 3 3" xfId="16014" xr:uid="{00000000-0005-0000-0000-0000843E0000}"/>
    <cellStyle name="40% - Accent1 3 3 3 3 3 4" xfId="16015" xr:uid="{00000000-0005-0000-0000-0000853E0000}"/>
    <cellStyle name="40% - Accent1 3 3 3 3 3 4 2" xfId="16016" xr:uid="{00000000-0005-0000-0000-0000863E0000}"/>
    <cellStyle name="40% - Accent1 3 3 3 3 3 5" xfId="16017" xr:uid="{00000000-0005-0000-0000-0000873E0000}"/>
    <cellStyle name="40% - Accent1 3 3 3 3 3 5 2" xfId="16018" xr:uid="{00000000-0005-0000-0000-0000883E0000}"/>
    <cellStyle name="40% - Accent1 3 3 3 3 3 6" xfId="16019" xr:uid="{00000000-0005-0000-0000-0000893E0000}"/>
    <cellStyle name="40% - Accent1 3 3 3 3 4" xfId="16020" xr:uid="{00000000-0005-0000-0000-00008A3E0000}"/>
    <cellStyle name="40% - Accent1 3 3 3 3 4 2" xfId="16021" xr:uid="{00000000-0005-0000-0000-00008B3E0000}"/>
    <cellStyle name="40% - Accent1 3 3 3 3 4 2 2" xfId="16022" xr:uid="{00000000-0005-0000-0000-00008C3E0000}"/>
    <cellStyle name="40% - Accent1 3 3 3 3 4 2 2 2" xfId="16023" xr:uid="{00000000-0005-0000-0000-00008D3E0000}"/>
    <cellStyle name="40% - Accent1 3 3 3 3 4 2 3" xfId="16024" xr:uid="{00000000-0005-0000-0000-00008E3E0000}"/>
    <cellStyle name="40% - Accent1 3 3 3 3 4 3" xfId="16025" xr:uid="{00000000-0005-0000-0000-00008F3E0000}"/>
    <cellStyle name="40% - Accent1 3 3 3 3 4 3 2" xfId="16026" xr:uid="{00000000-0005-0000-0000-0000903E0000}"/>
    <cellStyle name="40% - Accent1 3 3 3 3 4 4" xfId="16027" xr:uid="{00000000-0005-0000-0000-0000913E0000}"/>
    <cellStyle name="40% - Accent1 3 3 3 3 5" xfId="16028" xr:uid="{00000000-0005-0000-0000-0000923E0000}"/>
    <cellStyle name="40% - Accent1 3 3 3 3 5 2" xfId="16029" xr:uid="{00000000-0005-0000-0000-0000933E0000}"/>
    <cellStyle name="40% - Accent1 3 3 3 3 5 2 2" xfId="16030" xr:uid="{00000000-0005-0000-0000-0000943E0000}"/>
    <cellStyle name="40% - Accent1 3 3 3 3 5 3" xfId="16031" xr:uid="{00000000-0005-0000-0000-0000953E0000}"/>
    <cellStyle name="40% - Accent1 3 3 3 3 6" xfId="16032" xr:uid="{00000000-0005-0000-0000-0000963E0000}"/>
    <cellStyle name="40% - Accent1 3 3 3 3 6 2" xfId="16033" xr:uid="{00000000-0005-0000-0000-0000973E0000}"/>
    <cellStyle name="40% - Accent1 3 3 3 3 7" xfId="16034" xr:uid="{00000000-0005-0000-0000-0000983E0000}"/>
    <cellStyle name="40% - Accent1 3 3 3 3 7 2" xfId="16035" xr:uid="{00000000-0005-0000-0000-0000993E0000}"/>
    <cellStyle name="40% - Accent1 3 3 3 3 8" xfId="16036" xr:uid="{00000000-0005-0000-0000-00009A3E0000}"/>
    <cellStyle name="40% - Accent1 3 3 3 4" xfId="16037" xr:uid="{00000000-0005-0000-0000-00009B3E0000}"/>
    <cellStyle name="40% - Accent1 3 3 3 4 2" xfId="16038" xr:uid="{00000000-0005-0000-0000-00009C3E0000}"/>
    <cellStyle name="40% - Accent1 3 3 3 4 2 2" xfId="16039" xr:uid="{00000000-0005-0000-0000-00009D3E0000}"/>
    <cellStyle name="40% - Accent1 3 3 3 4 2 2 2" xfId="16040" xr:uid="{00000000-0005-0000-0000-00009E3E0000}"/>
    <cellStyle name="40% - Accent1 3 3 3 4 2 2 2 2" xfId="16041" xr:uid="{00000000-0005-0000-0000-00009F3E0000}"/>
    <cellStyle name="40% - Accent1 3 3 3 4 2 2 3" xfId="16042" xr:uid="{00000000-0005-0000-0000-0000A03E0000}"/>
    <cellStyle name="40% - Accent1 3 3 3 4 2 3" xfId="16043" xr:uid="{00000000-0005-0000-0000-0000A13E0000}"/>
    <cellStyle name="40% - Accent1 3 3 3 4 2 3 2" xfId="16044" xr:uid="{00000000-0005-0000-0000-0000A23E0000}"/>
    <cellStyle name="40% - Accent1 3 3 3 4 2 4" xfId="16045" xr:uid="{00000000-0005-0000-0000-0000A33E0000}"/>
    <cellStyle name="40% - Accent1 3 3 3 4 3" xfId="16046" xr:uid="{00000000-0005-0000-0000-0000A43E0000}"/>
    <cellStyle name="40% - Accent1 3 3 3 4 3 2" xfId="16047" xr:uid="{00000000-0005-0000-0000-0000A53E0000}"/>
    <cellStyle name="40% - Accent1 3 3 3 4 3 2 2" xfId="16048" xr:uid="{00000000-0005-0000-0000-0000A63E0000}"/>
    <cellStyle name="40% - Accent1 3 3 3 4 3 3" xfId="16049" xr:uid="{00000000-0005-0000-0000-0000A73E0000}"/>
    <cellStyle name="40% - Accent1 3 3 3 4 4" xfId="16050" xr:uid="{00000000-0005-0000-0000-0000A83E0000}"/>
    <cellStyle name="40% - Accent1 3 3 3 4 4 2" xfId="16051" xr:uid="{00000000-0005-0000-0000-0000A93E0000}"/>
    <cellStyle name="40% - Accent1 3 3 3 4 5" xfId="16052" xr:uid="{00000000-0005-0000-0000-0000AA3E0000}"/>
    <cellStyle name="40% - Accent1 3 3 3 4 5 2" xfId="16053" xr:uid="{00000000-0005-0000-0000-0000AB3E0000}"/>
    <cellStyle name="40% - Accent1 3 3 3 4 6" xfId="16054" xr:uid="{00000000-0005-0000-0000-0000AC3E0000}"/>
    <cellStyle name="40% - Accent1 3 3 3 5" xfId="16055" xr:uid="{00000000-0005-0000-0000-0000AD3E0000}"/>
    <cellStyle name="40% - Accent1 3 3 3 5 2" xfId="16056" xr:uid="{00000000-0005-0000-0000-0000AE3E0000}"/>
    <cellStyle name="40% - Accent1 3 3 3 5 2 2" xfId="16057" xr:uid="{00000000-0005-0000-0000-0000AF3E0000}"/>
    <cellStyle name="40% - Accent1 3 3 3 5 2 2 2" xfId="16058" xr:uid="{00000000-0005-0000-0000-0000B03E0000}"/>
    <cellStyle name="40% - Accent1 3 3 3 5 2 2 2 2" xfId="16059" xr:uid="{00000000-0005-0000-0000-0000B13E0000}"/>
    <cellStyle name="40% - Accent1 3 3 3 5 2 2 3" xfId="16060" xr:uid="{00000000-0005-0000-0000-0000B23E0000}"/>
    <cellStyle name="40% - Accent1 3 3 3 5 2 3" xfId="16061" xr:uid="{00000000-0005-0000-0000-0000B33E0000}"/>
    <cellStyle name="40% - Accent1 3 3 3 5 2 3 2" xfId="16062" xr:uid="{00000000-0005-0000-0000-0000B43E0000}"/>
    <cellStyle name="40% - Accent1 3 3 3 5 2 4" xfId="16063" xr:uid="{00000000-0005-0000-0000-0000B53E0000}"/>
    <cellStyle name="40% - Accent1 3 3 3 5 3" xfId="16064" xr:uid="{00000000-0005-0000-0000-0000B63E0000}"/>
    <cellStyle name="40% - Accent1 3 3 3 5 3 2" xfId="16065" xr:uid="{00000000-0005-0000-0000-0000B73E0000}"/>
    <cellStyle name="40% - Accent1 3 3 3 5 3 2 2" xfId="16066" xr:uid="{00000000-0005-0000-0000-0000B83E0000}"/>
    <cellStyle name="40% - Accent1 3 3 3 5 3 3" xfId="16067" xr:uid="{00000000-0005-0000-0000-0000B93E0000}"/>
    <cellStyle name="40% - Accent1 3 3 3 5 4" xfId="16068" xr:uid="{00000000-0005-0000-0000-0000BA3E0000}"/>
    <cellStyle name="40% - Accent1 3 3 3 5 4 2" xfId="16069" xr:uid="{00000000-0005-0000-0000-0000BB3E0000}"/>
    <cellStyle name="40% - Accent1 3 3 3 5 5" xfId="16070" xr:uid="{00000000-0005-0000-0000-0000BC3E0000}"/>
    <cellStyle name="40% - Accent1 3 3 3 5 5 2" xfId="16071" xr:uid="{00000000-0005-0000-0000-0000BD3E0000}"/>
    <cellStyle name="40% - Accent1 3 3 3 5 6" xfId="16072" xr:uid="{00000000-0005-0000-0000-0000BE3E0000}"/>
    <cellStyle name="40% - Accent1 3 3 3 6" xfId="16073" xr:uid="{00000000-0005-0000-0000-0000BF3E0000}"/>
    <cellStyle name="40% - Accent1 3 3 3 6 2" xfId="16074" xr:uid="{00000000-0005-0000-0000-0000C03E0000}"/>
    <cellStyle name="40% - Accent1 3 3 3 6 2 2" xfId="16075" xr:uid="{00000000-0005-0000-0000-0000C13E0000}"/>
    <cellStyle name="40% - Accent1 3 3 3 6 2 2 2" xfId="16076" xr:uid="{00000000-0005-0000-0000-0000C23E0000}"/>
    <cellStyle name="40% - Accent1 3 3 3 6 2 2 2 2" xfId="16077" xr:uid="{00000000-0005-0000-0000-0000C33E0000}"/>
    <cellStyle name="40% - Accent1 3 3 3 6 2 2 3" xfId="16078" xr:uid="{00000000-0005-0000-0000-0000C43E0000}"/>
    <cellStyle name="40% - Accent1 3 3 3 6 2 3" xfId="16079" xr:uid="{00000000-0005-0000-0000-0000C53E0000}"/>
    <cellStyle name="40% - Accent1 3 3 3 6 2 3 2" xfId="16080" xr:uid="{00000000-0005-0000-0000-0000C63E0000}"/>
    <cellStyle name="40% - Accent1 3 3 3 6 2 4" xfId="16081" xr:uid="{00000000-0005-0000-0000-0000C73E0000}"/>
    <cellStyle name="40% - Accent1 3 3 3 6 3" xfId="16082" xr:uid="{00000000-0005-0000-0000-0000C83E0000}"/>
    <cellStyle name="40% - Accent1 3 3 3 6 3 2" xfId="16083" xr:uid="{00000000-0005-0000-0000-0000C93E0000}"/>
    <cellStyle name="40% - Accent1 3 3 3 6 3 2 2" xfId="16084" xr:uid="{00000000-0005-0000-0000-0000CA3E0000}"/>
    <cellStyle name="40% - Accent1 3 3 3 6 3 3" xfId="16085" xr:uid="{00000000-0005-0000-0000-0000CB3E0000}"/>
    <cellStyle name="40% - Accent1 3 3 3 6 4" xfId="16086" xr:uid="{00000000-0005-0000-0000-0000CC3E0000}"/>
    <cellStyle name="40% - Accent1 3 3 3 6 4 2" xfId="16087" xr:uid="{00000000-0005-0000-0000-0000CD3E0000}"/>
    <cellStyle name="40% - Accent1 3 3 3 6 5" xfId="16088" xr:uid="{00000000-0005-0000-0000-0000CE3E0000}"/>
    <cellStyle name="40% - Accent1 3 3 3 6 5 2" xfId="16089" xr:uid="{00000000-0005-0000-0000-0000CF3E0000}"/>
    <cellStyle name="40% - Accent1 3 3 3 6 6" xfId="16090" xr:uid="{00000000-0005-0000-0000-0000D03E0000}"/>
    <cellStyle name="40% - Accent1 3 3 3 7" xfId="16091" xr:uid="{00000000-0005-0000-0000-0000D13E0000}"/>
    <cellStyle name="40% - Accent1 3 3 3 7 2" xfId="16092" xr:uid="{00000000-0005-0000-0000-0000D23E0000}"/>
    <cellStyle name="40% - Accent1 3 3 3 7 2 2" xfId="16093" xr:uid="{00000000-0005-0000-0000-0000D33E0000}"/>
    <cellStyle name="40% - Accent1 3 3 3 7 2 2 2" xfId="16094" xr:uid="{00000000-0005-0000-0000-0000D43E0000}"/>
    <cellStyle name="40% - Accent1 3 3 3 7 2 3" xfId="16095" xr:uid="{00000000-0005-0000-0000-0000D53E0000}"/>
    <cellStyle name="40% - Accent1 3 3 3 7 3" xfId="16096" xr:uid="{00000000-0005-0000-0000-0000D63E0000}"/>
    <cellStyle name="40% - Accent1 3 3 3 7 3 2" xfId="16097" xr:uid="{00000000-0005-0000-0000-0000D73E0000}"/>
    <cellStyle name="40% - Accent1 3 3 3 7 4" xfId="16098" xr:uid="{00000000-0005-0000-0000-0000D83E0000}"/>
    <cellStyle name="40% - Accent1 3 3 3 8" xfId="16099" xr:uid="{00000000-0005-0000-0000-0000D93E0000}"/>
    <cellStyle name="40% - Accent1 3 3 3 8 2" xfId="16100" xr:uid="{00000000-0005-0000-0000-0000DA3E0000}"/>
    <cellStyle name="40% - Accent1 3 3 3 8 2 2" xfId="16101" xr:uid="{00000000-0005-0000-0000-0000DB3E0000}"/>
    <cellStyle name="40% - Accent1 3 3 3 8 3" xfId="16102" xr:uid="{00000000-0005-0000-0000-0000DC3E0000}"/>
    <cellStyle name="40% - Accent1 3 3 3 9" xfId="16103" xr:uid="{00000000-0005-0000-0000-0000DD3E0000}"/>
    <cellStyle name="40% - Accent1 3 3 3 9 2" xfId="16104" xr:uid="{00000000-0005-0000-0000-0000DE3E0000}"/>
    <cellStyle name="40% - Accent1 3 3 4" xfId="16105" xr:uid="{00000000-0005-0000-0000-0000DF3E0000}"/>
    <cellStyle name="40% - Accent1 3 3 4 2" xfId="16106" xr:uid="{00000000-0005-0000-0000-0000E03E0000}"/>
    <cellStyle name="40% - Accent1 3 3 4 2 2" xfId="16107" xr:uid="{00000000-0005-0000-0000-0000E13E0000}"/>
    <cellStyle name="40% - Accent1 3 3 4 2 2 2" xfId="16108" xr:uid="{00000000-0005-0000-0000-0000E23E0000}"/>
    <cellStyle name="40% - Accent1 3 3 4 2 2 2 2" xfId="16109" xr:uid="{00000000-0005-0000-0000-0000E33E0000}"/>
    <cellStyle name="40% - Accent1 3 3 4 2 2 2 2 2" xfId="16110" xr:uid="{00000000-0005-0000-0000-0000E43E0000}"/>
    <cellStyle name="40% - Accent1 3 3 4 2 2 2 3" xfId="16111" xr:uid="{00000000-0005-0000-0000-0000E53E0000}"/>
    <cellStyle name="40% - Accent1 3 3 4 2 2 3" xfId="16112" xr:uid="{00000000-0005-0000-0000-0000E63E0000}"/>
    <cellStyle name="40% - Accent1 3 3 4 2 2 3 2" xfId="16113" xr:uid="{00000000-0005-0000-0000-0000E73E0000}"/>
    <cellStyle name="40% - Accent1 3 3 4 2 2 4" xfId="16114" xr:uid="{00000000-0005-0000-0000-0000E83E0000}"/>
    <cellStyle name="40% - Accent1 3 3 4 2 3" xfId="16115" xr:uid="{00000000-0005-0000-0000-0000E93E0000}"/>
    <cellStyle name="40% - Accent1 3 3 4 2 3 2" xfId="16116" xr:uid="{00000000-0005-0000-0000-0000EA3E0000}"/>
    <cellStyle name="40% - Accent1 3 3 4 2 3 2 2" xfId="16117" xr:uid="{00000000-0005-0000-0000-0000EB3E0000}"/>
    <cellStyle name="40% - Accent1 3 3 4 2 3 3" xfId="16118" xr:uid="{00000000-0005-0000-0000-0000EC3E0000}"/>
    <cellStyle name="40% - Accent1 3 3 4 2 4" xfId="16119" xr:uid="{00000000-0005-0000-0000-0000ED3E0000}"/>
    <cellStyle name="40% - Accent1 3 3 4 2 4 2" xfId="16120" xr:uid="{00000000-0005-0000-0000-0000EE3E0000}"/>
    <cellStyle name="40% - Accent1 3 3 4 2 5" xfId="16121" xr:uid="{00000000-0005-0000-0000-0000EF3E0000}"/>
    <cellStyle name="40% - Accent1 3 3 4 2 5 2" xfId="16122" xr:uid="{00000000-0005-0000-0000-0000F03E0000}"/>
    <cellStyle name="40% - Accent1 3 3 4 2 6" xfId="16123" xr:uid="{00000000-0005-0000-0000-0000F13E0000}"/>
    <cellStyle name="40% - Accent1 3 3 4 3" xfId="16124" xr:uid="{00000000-0005-0000-0000-0000F23E0000}"/>
    <cellStyle name="40% - Accent1 3 3 4 3 2" xfId="16125" xr:uid="{00000000-0005-0000-0000-0000F33E0000}"/>
    <cellStyle name="40% - Accent1 3 3 4 3 2 2" xfId="16126" xr:uid="{00000000-0005-0000-0000-0000F43E0000}"/>
    <cellStyle name="40% - Accent1 3 3 4 3 2 2 2" xfId="16127" xr:uid="{00000000-0005-0000-0000-0000F53E0000}"/>
    <cellStyle name="40% - Accent1 3 3 4 3 2 2 2 2" xfId="16128" xr:uid="{00000000-0005-0000-0000-0000F63E0000}"/>
    <cellStyle name="40% - Accent1 3 3 4 3 2 2 3" xfId="16129" xr:uid="{00000000-0005-0000-0000-0000F73E0000}"/>
    <cellStyle name="40% - Accent1 3 3 4 3 2 3" xfId="16130" xr:uid="{00000000-0005-0000-0000-0000F83E0000}"/>
    <cellStyle name="40% - Accent1 3 3 4 3 2 3 2" xfId="16131" xr:uid="{00000000-0005-0000-0000-0000F93E0000}"/>
    <cellStyle name="40% - Accent1 3 3 4 3 2 4" xfId="16132" xr:uid="{00000000-0005-0000-0000-0000FA3E0000}"/>
    <cellStyle name="40% - Accent1 3 3 4 3 3" xfId="16133" xr:uid="{00000000-0005-0000-0000-0000FB3E0000}"/>
    <cellStyle name="40% - Accent1 3 3 4 3 3 2" xfId="16134" xr:uid="{00000000-0005-0000-0000-0000FC3E0000}"/>
    <cellStyle name="40% - Accent1 3 3 4 3 3 2 2" xfId="16135" xr:uid="{00000000-0005-0000-0000-0000FD3E0000}"/>
    <cellStyle name="40% - Accent1 3 3 4 3 3 3" xfId="16136" xr:uid="{00000000-0005-0000-0000-0000FE3E0000}"/>
    <cellStyle name="40% - Accent1 3 3 4 3 4" xfId="16137" xr:uid="{00000000-0005-0000-0000-0000FF3E0000}"/>
    <cellStyle name="40% - Accent1 3 3 4 3 4 2" xfId="16138" xr:uid="{00000000-0005-0000-0000-0000003F0000}"/>
    <cellStyle name="40% - Accent1 3 3 4 3 5" xfId="16139" xr:uid="{00000000-0005-0000-0000-0000013F0000}"/>
    <cellStyle name="40% - Accent1 3 3 4 3 5 2" xfId="16140" xr:uid="{00000000-0005-0000-0000-0000023F0000}"/>
    <cellStyle name="40% - Accent1 3 3 4 3 6" xfId="16141" xr:uid="{00000000-0005-0000-0000-0000033F0000}"/>
    <cellStyle name="40% - Accent1 3 3 4 4" xfId="16142" xr:uid="{00000000-0005-0000-0000-0000043F0000}"/>
    <cellStyle name="40% - Accent1 3 3 4 4 2" xfId="16143" xr:uid="{00000000-0005-0000-0000-0000053F0000}"/>
    <cellStyle name="40% - Accent1 3 3 4 4 2 2" xfId="16144" xr:uid="{00000000-0005-0000-0000-0000063F0000}"/>
    <cellStyle name="40% - Accent1 3 3 4 4 2 2 2" xfId="16145" xr:uid="{00000000-0005-0000-0000-0000073F0000}"/>
    <cellStyle name="40% - Accent1 3 3 4 4 2 3" xfId="16146" xr:uid="{00000000-0005-0000-0000-0000083F0000}"/>
    <cellStyle name="40% - Accent1 3 3 4 4 3" xfId="16147" xr:uid="{00000000-0005-0000-0000-0000093F0000}"/>
    <cellStyle name="40% - Accent1 3 3 4 4 3 2" xfId="16148" xr:uid="{00000000-0005-0000-0000-00000A3F0000}"/>
    <cellStyle name="40% - Accent1 3 3 4 4 4" xfId="16149" xr:uid="{00000000-0005-0000-0000-00000B3F0000}"/>
    <cellStyle name="40% - Accent1 3 3 4 5" xfId="16150" xr:uid="{00000000-0005-0000-0000-00000C3F0000}"/>
    <cellStyle name="40% - Accent1 3 3 4 5 2" xfId="16151" xr:uid="{00000000-0005-0000-0000-00000D3F0000}"/>
    <cellStyle name="40% - Accent1 3 3 4 5 2 2" xfId="16152" xr:uid="{00000000-0005-0000-0000-00000E3F0000}"/>
    <cellStyle name="40% - Accent1 3 3 4 5 3" xfId="16153" xr:uid="{00000000-0005-0000-0000-00000F3F0000}"/>
    <cellStyle name="40% - Accent1 3 3 4 6" xfId="16154" xr:uid="{00000000-0005-0000-0000-0000103F0000}"/>
    <cellStyle name="40% - Accent1 3 3 4 6 2" xfId="16155" xr:uid="{00000000-0005-0000-0000-0000113F0000}"/>
    <cellStyle name="40% - Accent1 3 3 4 7" xfId="16156" xr:uid="{00000000-0005-0000-0000-0000123F0000}"/>
    <cellStyle name="40% - Accent1 3 3 4 7 2" xfId="16157" xr:uid="{00000000-0005-0000-0000-0000133F0000}"/>
    <cellStyle name="40% - Accent1 3 3 4 8" xfId="16158" xr:uid="{00000000-0005-0000-0000-0000143F0000}"/>
    <cellStyle name="40% - Accent1 3 3 5" xfId="16159" xr:uid="{00000000-0005-0000-0000-0000153F0000}"/>
    <cellStyle name="40% - Accent1 3 3 5 2" xfId="16160" xr:uid="{00000000-0005-0000-0000-0000163F0000}"/>
    <cellStyle name="40% - Accent1 3 3 5 2 2" xfId="16161" xr:uid="{00000000-0005-0000-0000-0000173F0000}"/>
    <cellStyle name="40% - Accent1 3 3 5 2 2 2" xfId="16162" xr:uid="{00000000-0005-0000-0000-0000183F0000}"/>
    <cellStyle name="40% - Accent1 3 3 5 2 2 2 2" xfId="16163" xr:uid="{00000000-0005-0000-0000-0000193F0000}"/>
    <cellStyle name="40% - Accent1 3 3 5 2 2 2 2 2" xfId="16164" xr:uid="{00000000-0005-0000-0000-00001A3F0000}"/>
    <cellStyle name="40% - Accent1 3 3 5 2 2 2 3" xfId="16165" xr:uid="{00000000-0005-0000-0000-00001B3F0000}"/>
    <cellStyle name="40% - Accent1 3 3 5 2 2 3" xfId="16166" xr:uid="{00000000-0005-0000-0000-00001C3F0000}"/>
    <cellStyle name="40% - Accent1 3 3 5 2 2 3 2" xfId="16167" xr:uid="{00000000-0005-0000-0000-00001D3F0000}"/>
    <cellStyle name="40% - Accent1 3 3 5 2 2 4" xfId="16168" xr:uid="{00000000-0005-0000-0000-00001E3F0000}"/>
    <cellStyle name="40% - Accent1 3 3 5 2 3" xfId="16169" xr:uid="{00000000-0005-0000-0000-00001F3F0000}"/>
    <cellStyle name="40% - Accent1 3 3 5 2 3 2" xfId="16170" xr:uid="{00000000-0005-0000-0000-0000203F0000}"/>
    <cellStyle name="40% - Accent1 3 3 5 2 3 2 2" xfId="16171" xr:uid="{00000000-0005-0000-0000-0000213F0000}"/>
    <cellStyle name="40% - Accent1 3 3 5 2 3 3" xfId="16172" xr:uid="{00000000-0005-0000-0000-0000223F0000}"/>
    <cellStyle name="40% - Accent1 3 3 5 2 4" xfId="16173" xr:uid="{00000000-0005-0000-0000-0000233F0000}"/>
    <cellStyle name="40% - Accent1 3 3 5 2 4 2" xfId="16174" xr:uid="{00000000-0005-0000-0000-0000243F0000}"/>
    <cellStyle name="40% - Accent1 3 3 5 2 5" xfId="16175" xr:uid="{00000000-0005-0000-0000-0000253F0000}"/>
    <cellStyle name="40% - Accent1 3 3 5 2 5 2" xfId="16176" xr:uid="{00000000-0005-0000-0000-0000263F0000}"/>
    <cellStyle name="40% - Accent1 3 3 5 2 6" xfId="16177" xr:uid="{00000000-0005-0000-0000-0000273F0000}"/>
    <cellStyle name="40% - Accent1 3 3 5 3" xfId="16178" xr:uid="{00000000-0005-0000-0000-0000283F0000}"/>
    <cellStyle name="40% - Accent1 3 3 5 3 2" xfId="16179" xr:uid="{00000000-0005-0000-0000-0000293F0000}"/>
    <cellStyle name="40% - Accent1 3 3 5 3 2 2" xfId="16180" xr:uid="{00000000-0005-0000-0000-00002A3F0000}"/>
    <cellStyle name="40% - Accent1 3 3 5 3 2 2 2" xfId="16181" xr:uid="{00000000-0005-0000-0000-00002B3F0000}"/>
    <cellStyle name="40% - Accent1 3 3 5 3 2 2 2 2" xfId="16182" xr:uid="{00000000-0005-0000-0000-00002C3F0000}"/>
    <cellStyle name="40% - Accent1 3 3 5 3 2 2 3" xfId="16183" xr:uid="{00000000-0005-0000-0000-00002D3F0000}"/>
    <cellStyle name="40% - Accent1 3 3 5 3 2 3" xfId="16184" xr:uid="{00000000-0005-0000-0000-00002E3F0000}"/>
    <cellStyle name="40% - Accent1 3 3 5 3 2 3 2" xfId="16185" xr:uid="{00000000-0005-0000-0000-00002F3F0000}"/>
    <cellStyle name="40% - Accent1 3 3 5 3 2 4" xfId="16186" xr:uid="{00000000-0005-0000-0000-0000303F0000}"/>
    <cellStyle name="40% - Accent1 3 3 5 3 3" xfId="16187" xr:uid="{00000000-0005-0000-0000-0000313F0000}"/>
    <cellStyle name="40% - Accent1 3 3 5 3 3 2" xfId="16188" xr:uid="{00000000-0005-0000-0000-0000323F0000}"/>
    <cellStyle name="40% - Accent1 3 3 5 3 3 2 2" xfId="16189" xr:uid="{00000000-0005-0000-0000-0000333F0000}"/>
    <cellStyle name="40% - Accent1 3 3 5 3 3 3" xfId="16190" xr:uid="{00000000-0005-0000-0000-0000343F0000}"/>
    <cellStyle name="40% - Accent1 3 3 5 3 4" xfId="16191" xr:uid="{00000000-0005-0000-0000-0000353F0000}"/>
    <cellStyle name="40% - Accent1 3 3 5 3 4 2" xfId="16192" xr:uid="{00000000-0005-0000-0000-0000363F0000}"/>
    <cellStyle name="40% - Accent1 3 3 5 3 5" xfId="16193" xr:uid="{00000000-0005-0000-0000-0000373F0000}"/>
    <cellStyle name="40% - Accent1 3 3 5 3 5 2" xfId="16194" xr:uid="{00000000-0005-0000-0000-0000383F0000}"/>
    <cellStyle name="40% - Accent1 3 3 5 3 6" xfId="16195" xr:uid="{00000000-0005-0000-0000-0000393F0000}"/>
    <cellStyle name="40% - Accent1 3 3 5 4" xfId="16196" xr:uid="{00000000-0005-0000-0000-00003A3F0000}"/>
    <cellStyle name="40% - Accent1 3 3 5 4 2" xfId="16197" xr:uid="{00000000-0005-0000-0000-00003B3F0000}"/>
    <cellStyle name="40% - Accent1 3 3 5 4 2 2" xfId="16198" xr:uid="{00000000-0005-0000-0000-00003C3F0000}"/>
    <cellStyle name="40% - Accent1 3 3 5 4 2 2 2" xfId="16199" xr:uid="{00000000-0005-0000-0000-00003D3F0000}"/>
    <cellStyle name="40% - Accent1 3 3 5 4 2 3" xfId="16200" xr:uid="{00000000-0005-0000-0000-00003E3F0000}"/>
    <cellStyle name="40% - Accent1 3 3 5 4 3" xfId="16201" xr:uid="{00000000-0005-0000-0000-00003F3F0000}"/>
    <cellStyle name="40% - Accent1 3 3 5 4 3 2" xfId="16202" xr:uid="{00000000-0005-0000-0000-0000403F0000}"/>
    <cellStyle name="40% - Accent1 3 3 5 4 4" xfId="16203" xr:uid="{00000000-0005-0000-0000-0000413F0000}"/>
    <cellStyle name="40% - Accent1 3 3 5 5" xfId="16204" xr:uid="{00000000-0005-0000-0000-0000423F0000}"/>
    <cellStyle name="40% - Accent1 3 3 5 5 2" xfId="16205" xr:uid="{00000000-0005-0000-0000-0000433F0000}"/>
    <cellStyle name="40% - Accent1 3 3 5 5 2 2" xfId="16206" xr:uid="{00000000-0005-0000-0000-0000443F0000}"/>
    <cellStyle name="40% - Accent1 3 3 5 5 3" xfId="16207" xr:uid="{00000000-0005-0000-0000-0000453F0000}"/>
    <cellStyle name="40% - Accent1 3 3 5 6" xfId="16208" xr:uid="{00000000-0005-0000-0000-0000463F0000}"/>
    <cellStyle name="40% - Accent1 3 3 5 6 2" xfId="16209" xr:uid="{00000000-0005-0000-0000-0000473F0000}"/>
    <cellStyle name="40% - Accent1 3 3 5 7" xfId="16210" xr:uid="{00000000-0005-0000-0000-0000483F0000}"/>
    <cellStyle name="40% - Accent1 3 3 5 7 2" xfId="16211" xr:uid="{00000000-0005-0000-0000-0000493F0000}"/>
    <cellStyle name="40% - Accent1 3 3 5 8" xfId="16212" xr:uid="{00000000-0005-0000-0000-00004A3F0000}"/>
    <cellStyle name="40% - Accent1 3 3 6" xfId="16213" xr:uid="{00000000-0005-0000-0000-00004B3F0000}"/>
    <cellStyle name="40% - Accent1 3 3 6 2" xfId="16214" xr:uid="{00000000-0005-0000-0000-00004C3F0000}"/>
    <cellStyle name="40% - Accent1 3 3 6 2 2" xfId="16215" xr:uid="{00000000-0005-0000-0000-00004D3F0000}"/>
    <cellStyle name="40% - Accent1 3 3 6 2 2 2" xfId="16216" xr:uid="{00000000-0005-0000-0000-00004E3F0000}"/>
    <cellStyle name="40% - Accent1 3 3 6 2 2 2 2" xfId="16217" xr:uid="{00000000-0005-0000-0000-00004F3F0000}"/>
    <cellStyle name="40% - Accent1 3 3 6 2 2 3" xfId="16218" xr:uid="{00000000-0005-0000-0000-0000503F0000}"/>
    <cellStyle name="40% - Accent1 3 3 6 2 3" xfId="16219" xr:uid="{00000000-0005-0000-0000-0000513F0000}"/>
    <cellStyle name="40% - Accent1 3 3 6 2 3 2" xfId="16220" xr:uid="{00000000-0005-0000-0000-0000523F0000}"/>
    <cellStyle name="40% - Accent1 3 3 6 2 4" xfId="16221" xr:uid="{00000000-0005-0000-0000-0000533F0000}"/>
    <cellStyle name="40% - Accent1 3 3 6 3" xfId="16222" xr:uid="{00000000-0005-0000-0000-0000543F0000}"/>
    <cellStyle name="40% - Accent1 3 3 6 3 2" xfId="16223" xr:uid="{00000000-0005-0000-0000-0000553F0000}"/>
    <cellStyle name="40% - Accent1 3 3 6 3 2 2" xfId="16224" xr:uid="{00000000-0005-0000-0000-0000563F0000}"/>
    <cellStyle name="40% - Accent1 3 3 6 3 3" xfId="16225" xr:uid="{00000000-0005-0000-0000-0000573F0000}"/>
    <cellStyle name="40% - Accent1 3 3 6 4" xfId="16226" xr:uid="{00000000-0005-0000-0000-0000583F0000}"/>
    <cellStyle name="40% - Accent1 3 3 6 4 2" xfId="16227" xr:uid="{00000000-0005-0000-0000-0000593F0000}"/>
    <cellStyle name="40% - Accent1 3 3 6 5" xfId="16228" xr:uid="{00000000-0005-0000-0000-00005A3F0000}"/>
    <cellStyle name="40% - Accent1 3 3 6 5 2" xfId="16229" xr:uid="{00000000-0005-0000-0000-00005B3F0000}"/>
    <cellStyle name="40% - Accent1 3 3 6 6" xfId="16230" xr:uid="{00000000-0005-0000-0000-00005C3F0000}"/>
    <cellStyle name="40% - Accent1 3 3 7" xfId="16231" xr:uid="{00000000-0005-0000-0000-00005D3F0000}"/>
    <cellStyle name="40% - Accent1 3 3 7 2" xfId="16232" xr:uid="{00000000-0005-0000-0000-00005E3F0000}"/>
    <cellStyle name="40% - Accent1 3 3 7 2 2" xfId="16233" xr:uid="{00000000-0005-0000-0000-00005F3F0000}"/>
    <cellStyle name="40% - Accent1 3 3 7 2 2 2" xfId="16234" xr:uid="{00000000-0005-0000-0000-0000603F0000}"/>
    <cellStyle name="40% - Accent1 3 3 7 2 2 2 2" xfId="16235" xr:uid="{00000000-0005-0000-0000-0000613F0000}"/>
    <cellStyle name="40% - Accent1 3 3 7 2 2 3" xfId="16236" xr:uid="{00000000-0005-0000-0000-0000623F0000}"/>
    <cellStyle name="40% - Accent1 3 3 7 2 3" xfId="16237" xr:uid="{00000000-0005-0000-0000-0000633F0000}"/>
    <cellStyle name="40% - Accent1 3 3 7 2 3 2" xfId="16238" xr:uid="{00000000-0005-0000-0000-0000643F0000}"/>
    <cellStyle name="40% - Accent1 3 3 7 2 4" xfId="16239" xr:uid="{00000000-0005-0000-0000-0000653F0000}"/>
    <cellStyle name="40% - Accent1 3 3 7 3" xfId="16240" xr:uid="{00000000-0005-0000-0000-0000663F0000}"/>
    <cellStyle name="40% - Accent1 3 3 7 3 2" xfId="16241" xr:uid="{00000000-0005-0000-0000-0000673F0000}"/>
    <cellStyle name="40% - Accent1 3 3 7 3 2 2" xfId="16242" xr:uid="{00000000-0005-0000-0000-0000683F0000}"/>
    <cellStyle name="40% - Accent1 3 3 7 3 3" xfId="16243" xr:uid="{00000000-0005-0000-0000-0000693F0000}"/>
    <cellStyle name="40% - Accent1 3 3 7 4" xfId="16244" xr:uid="{00000000-0005-0000-0000-00006A3F0000}"/>
    <cellStyle name="40% - Accent1 3 3 7 4 2" xfId="16245" xr:uid="{00000000-0005-0000-0000-00006B3F0000}"/>
    <cellStyle name="40% - Accent1 3 3 7 5" xfId="16246" xr:uid="{00000000-0005-0000-0000-00006C3F0000}"/>
    <cellStyle name="40% - Accent1 3 3 7 5 2" xfId="16247" xr:uid="{00000000-0005-0000-0000-00006D3F0000}"/>
    <cellStyle name="40% - Accent1 3 3 7 6" xfId="16248" xr:uid="{00000000-0005-0000-0000-00006E3F0000}"/>
    <cellStyle name="40% - Accent1 3 3 8" xfId="16249" xr:uid="{00000000-0005-0000-0000-00006F3F0000}"/>
    <cellStyle name="40% - Accent1 3 3 8 2" xfId="16250" xr:uid="{00000000-0005-0000-0000-0000703F0000}"/>
    <cellStyle name="40% - Accent1 3 3 8 2 2" xfId="16251" xr:uid="{00000000-0005-0000-0000-0000713F0000}"/>
    <cellStyle name="40% - Accent1 3 3 8 2 2 2" xfId="16252" xr:uid="{00000000-0005-0000-0000-0000723F0000}"/>
    <cellStyle name="40% - Accent1 3 3 8 2 2 2 2" xfId="16253" xr:uid="{00000000-0005-0000-0000-0000733F0000}"/>
    <cellStyle name="40% - Accent1 3 3 8 2 2 3" xfId="16254" xr:uid="{00000000-0005-0000-0000-0000743F0000}"/>
    <cellStyle name="40% - Accent1 3 3 8 2 3" xfId="16255" xr:uid="{00000000-0005-0000-0000-0000753F0000}"/>
    <cellStyle name="40% - Accent1 3 3 8 2 3 2" xfId="16256" xr:uid="{00000000-0005-0000-0000-0000763F0000}"/>
    <cellStyle name="40% - Accent1 3 3 8 2 4" xfId="16257" xr:uid="{00000000-0005-0000-0000-0000773F0000}"/>
    <cellStyle name="40% - Accent1 3 3 8 3" xfId="16258" xr:uid="{00000000-0005-0000-0000-0000783F0000}"/>
    <cellStyle name="40% - Accent1 3 3 8 3 2" xfId="16259" xr:uid="{00000000-0005-0000-0000-0000793F0000}"/>
    <cellStyle name="40% - Accent1 3 3 8 3 2 2" xfId="16260" xr:uid="{00000000-0005-0000-0000-00007A3F0000}"/>
    <cellStyle name="40% - Accent1 3 3 8 3 3" xfId="16261" xr:uid="{00000000-0005-0000-0000-00007B3F0000}"/>
    <cellStyle name="40% - Accent1 3 3 8 4" xfId="16262" xr:uid="{00000000-0005-0000-0000-00007C3F0000}"/>
    <cellStyle name="40% - Accent1 3 3 8 4 2" xfId="16263" xr:uid="{00000000-0005-0000-0000-00007D3F0000}"/>
    <cellStyle name="40% - Accent1 3 3 8 5" xfId="16264" xr:uid="{00000000-0005-0000-0000-00007E3F0000}"/>
    <cellStyle name="40% - Accent1 3 3 8 5 2" xfId="16265" xr:uid="{00000000-0005-0000-0000-00007F3F0000}"/>
    <cellStyle name="40% - Accent1 3 3 8 6" xfId="16266" xr:uid="{00000000-0005-0000-0000-0000803F0000}"/>
    <cellStyle name="40% - Accent1 3 3 9" xfId="16267" xr:uid="{00000000-0005-0000-0000-0000813F0000}"/>
    <cellStyle name="40% - Accent1 3 3 9 2" xfId="16268" xr:uid="{00000000-0005-0000-0000-0000823F0000}"/>
    <cellStyle name="40% - Accent1 3 3 9 2 2" xfId="16269" xr:uid="{00000000-0005-0000-0000-0000833F0000}"/>
    <cellStyle name="40% - Accent1 3 3 9 2 2 2" xfId="16270" xr:uid="{00000000-0005-0000-0000-0000843F0000}"/>
    <cellStyle name="40% - Accent1 3 3 9 2 2 2 2" xfId="16271" xr:uid="{00000000-0005-0000-0000-0000853F0000}"/>
    <cellStyle name="40% - Accent1 3 3 9 2 2 3" xfId="16272" xr:uid="{00000000-0005-0000-0000-0000863F0000}"/>
    <cellStyle name="40% - Accent1 3 3 9 2 3" xfId="16273" xr:uid="{00000000-0005-0000-0000-0000873F0000}"/>
    <cellStyle name="40% - Accent1 3 3 9 2 3 2" xfId="16274" xr:uid="{00000000-0005-0000-0000-0000883F0000}"/>
    <cellStyle name="40% - Accent1 3 3 9 2 4" xfId="16275" xr:uid="{00000000-0005-0000-0000-0000893F0000}"/>
    <cellStyle name="40% - Accent1 3 3 9 3" xfId="16276" xr:uid="{00000000-0005-0000-0000-00008A3F0000}"/>
    <cellStyle name="40% - Accent1 3 3 9 3 2" xfId="16277" xr:uid="{00000000-0005-0000-0000-00008B3F0000}"/>
    <cellStyle name="40% - Accent1 3 3 9 3 2 2" xfId="16278" xr:uid="{00000000-0005-0000-0000-00008C3F0000}"/>
    <cellStyle name="40% - Accent1 3 3 9 3 3" xfId="16279" xr:uid="{00000000-0005-0000-0000-00008D3F0000}"/>
    <cellStyle name="40% - Accent1 3 3 9 4" xfId="16280" xr:uid="{00000000-0005-0000-0000-00008E3F0000}"/>
    <cellStyle name="40% - Accent1 3 3 9 4 2" xfId="16281" xr:uid="{00000000-0005-0000-0000-00008F3F0000}"/>
    <cellStyle name="40% - Accent1 3 3 9 5" xfId="16282" xr:uid="{00000000-0005-0000-0000-0000903F0000}"/>
    <cellStyle name="40% - Accent1 3 3 9 5 2" xfId="16283" xr:uid="{00000000-0005-0000-0000-0000913F0000}"/>
    <cellStyle name="40% - Accent1 3 3 9 6" xfId="16284" xr:uid="{00000000-0005-0000-0000-0000923F0000}"/>
    <cellStyle name="40% - Accent1 3 4" xfId="16285" xr:uid="{00000000-0005-0000-0000-0000933F0000}"/>
    <cellStyle name="40% - Accent1 3 4 10" xfId="16286" xr:uid="{00000000-0005-0000-0000-0000943F0000}"/>
    <cellStyle name="40% - Accent1 3 4 10 2" xfId="16287" xr:uid="{00000000-0005-0000-0000-0000953F0000}"/>
    <cellStyle name="40% - Accent1 3 4 11" xfId="16288" xr:uid="{00000000-0005-0000-0000-0000963F0000}"/>
    <cellStyle name="40% - Accent1 3 4 2" xfId="16289" xr:uid="{00000000-0005-0000-0000-0000973F0000}"/>
    <cellStyle name="40% - Accent1 3 4 2 2" xfId="16290" xr:uid="{00000000-0005-0000-0000-0000983F0000}"/>
    <cellStyle name="40% - Accent1 3 4 2 2 2" xfId="16291" xr:uid="{00000000-0005-0000-0000-0000993F0000}"/>
    <cellStyle name="40% - Accent1 3 4 2 2 2 2" xfId="16292" xr:uid="{00000000-0005-0000-0000-00009A3F0000}"/>
    <cellStyle name="40% - Accent1 3 4 2 2 2 2 2" xfId="16293" xr:uid="{00000000-0005-0000-0000-00009B3F0000}"/>
    <cellStyle name="40% - Accent1 3 4 2 2 2 2 2 2" xfId="16294" xr:uid="{00000000-0005-0000-0000-00009C3F0000}"/>
    <cellStyle name="40% - Accent1 3 4 2 2 2 2 3" xfId="16295" xr:uid="{00000000-0005-0000-0000-00009D3F0000}"/>
    <cellStyle name="40% - Accent1 3 4 2 2 2 3" xfId="16296" xr:uid="{00000000-0005-0000-0000-00009E3F0000}"/>
    <cellStyle name="40% - Accent1 3 4 2 2 2 3 2" xfId="16297" xr:uid="{00000000-0005-0000-0000-00009F3F0000}"/>
    <cellStyle name="40% - Accent1 3 4 2 2 2 4" xfId="16298" xr:uid="{00000000-0005-0000-0000-0000A03F0000}"/>
    <cellStyle name="40% - Accent1 3 4 2 2 3" xfId="16299" xr:uid="{00000000-0005-0000-0000-0000A13F0000}"/>
    <cellStyle name="40% - Accent1 3 4 2 2 3 2" xfId="16300" xr:uid="{00000000-0005-0000-0000-0000A23F0000}"/>
    <cellStyle name="40% - Accent1 3 4 2 2 3 2 2" xfId="16301" xr:uid="{00000000-0005-0000-0000-0000A33F0000}"/>
    <cellStyle name="40% - Accent1 3 4 2 2 3 3" xfId="16302" xr:uid="{00000000-0005-0000-0000-0000A43F0000}"/>
    <cellStyle name="40% - Accent1 3 4 2 2 4" xfId="16303" xr:uid="{00000000-0005-0000-0000-0000A53F0000}"/>
    <cellStyle name="40% - Accent1 3 4 2 2 4 2" xfId="16304" xr:uid="{00000000-0005-0000-0000-0000A63F0000}"/>
    <cellStyle name="40% - Accent1 3 4 2 2 5" xfId="16305" xr:uid="{00000000-0005-0000-0000-0000A73F0000}"/>
    <cellStyle name="40% - Accent1 3 4 2 2 5 2" xfId="16306" xr:uid="{00000000-0005-0000-0000-0000A83F0000}"/>
    <cellStyle name="40% - Accent1 3 4 2 2 6" xfId="16307" xr:uid="{00000000-0005-0000-0000-0000A93F0000}"/>
    <cellStyle name="40% - Accent1 3 4 2 3" xfId="16308" xr:uid="{00000000-0005-0000-0000-0000AA3F0000}"/>
    <cellStyle name="40% - Accent1 3 4 2 3 2" xfId="16309" xr:uid="{00000000-0005-0000-0000-0000AB3F0000}"/>
    <cellStyle name="40% - Accent1 3 4 2 3 2 2" xfId="16310" xr:uid="{00000000-0005-0000-0000-0000AC3F0000}"/>
    <cellStyle name="40% - Accent1 3 4 2 3 2 2 2" xfId="16311" xr:uid="{00000000-0005-0000-0000-0000AD3F0000}"/>
    <cellStyle name="40% - Accent1 3 4 2 3 2 2 2 2" xfId="16312" xr:uid="{00000000-0005-0000-0000-0000AE3F0000}"/>
    <cellStyle name="40% - Accent1 3 4 2 3 2 2 3" xfId="16313" xr:uid="{00000000-0005-0000-0000-0000AF3F0000}"/>
    <cellStyle name="40% - Accent1 3 4 2 3 2 3" xfId="16314" xr:uid="{00000000-0005-0000-0000-0000B03F0000}"/>
    <cellStyle name="40% - Accent1 3 4 2 3 2 3 2" xfId="16315" xr:uid="{00000000-0005-0000-0000-0000B13F0000}"/>
    <cellStyle name="40% - Accent1 3 4 2 3 2 4" xfId="16316" xr:uid="{00000000-0005-0000-0000-0000B23F0000}"/>
    <cellStyle name="40% - Accent1 3 4 2 3 3" xfId="16317" xr:uid="{00000000-0005-0000-0000-0000B33F0000}"/>
    <cellStyle name="40% - Accent1 3 4 2 3 3 2" xfId="16318" xr:uid="{00000000-0005-0000-0000-0000B43F0000}"/>
    <cellStyle name="40% - Accent1 3 4 2 3 3 2 2" xfId="16319" xr:uid="{00000000-0005-0000-0000-0000B53F0000}"/>
    <cellStyle name="40% - Accent1 3 4 2 3 3 3" xfId="16320" xr:uid="{00000000-0005-0000-0000-0000B63F0000}"/>
    <cellStyle name="40% - Accent1 3 4 2 3 4" xfId="16321" xr:uid="{00000000-0005-0000-0000-0000B73F0000}"/>
    <cellStyle name="40% - Accent1 3 4 2 3 4 2" xfId="16322" xr:uid="{00000000-0005-0000-0000-0000B83F0000}"/>
    <cellStyle name="40% - Accent1 3 4 2 3 5" xfId="16323" xr:uid="{00000000-0005-0000-0000-0000B93F0000}"/>
    <cellStyle name="40% - Accent1 3 4 2 3 5 2" xfId="16324" xr:uid="{00000000-0005-0000-0000-0000BA3F0000}"/>
    <cellStyle name="40% - Accent1 3 4 2 3 6" xfId="16325" xr:uid="{00000000-0005-0000-0000-0000BB3F0000}"/>
    <cellStyle name="40% - Accent1 3 4 2 4" xfId="16326" xr:uid="{00000000-0005-0000-0000-0000BC3F0000}"/>
    <cellStyle name="40% - Accent1 3 4 2 4 2" xfId="16327" xr:uid="{00000000-0005-0000-0000-0000BD3F0000}"/>
    <cellStyle name="40% - Accent1 3 4 2 4 2 2" xfId="16328" xr:uid="{00000000-0005-0000-0000-0000BE3F0000}"/>
    <cellStyle name="40% - Accent1 3 4 2 4 2 2 2" xfId="16329" xr:uid="{00000000-0005-0000-0000-0000BF3F0000}"/>
    <cellStyle name="40% - Accent1 3 4 2 4 2 3" xfId="16330" xr:uid="{00000000-0005-0000-0000-0000C03F0000}"/>
    <cellStyle name="40% - Accent1 3 4 2 4 3" xfId="16331" xr:uid="{00000000-0005-0000-0000-0000C13F0000}"/>
    <cellStyle name="40% - Accent1 3 4 2 4 3 2" xfId="16332" xr:uid="{00000000-0005-0000-0000-0000C23F0000}"/>
    <cellStyle name="40% - Accent1 3 4 2 4 4" xfId="16333" xr:uid="{00000000-0005-0000-0000-0000C33F0000}"/>
    <cellStyle name="40% - Accent1 3 4 2 5" xfId="16334" xr:uid="{00000000-0005-0000-0000-0000C43F0000}"/>
    <cellStyle name="40% - Accent1 3 4 2 5 2" xfId="16335" xr:uid="{00000000-0005-0000-0000-0000C53F0000}"/>
    <cellStyle name="40% - Accent1 3 4 2 5 2 2" xfId="16336" xr:uid="{00000000-0005-0000-0000-0000C63F0000}"/>
    <cellStyle name="40% - Accent1 3 4 2 5 3" xfId="16337" xr:uid="{00000000-0005-0000-0000-0000C73F0000}"/>
    <cellStyle name="40% - Accent1 3 4 2 6" xfId="16338" xr:uid="{00000000-0005-0000-0000-0000C83F0000}"/>
    <cellStyle name="40% - Accent1 3 4 2 6 2" xfId="16339" xr:uid="{00000000-0005-0000-0000-0000C93F0000}"/>
    <cellStyle name="40% - Accent1 3 4 2 7" xfId="16340" xr:uid="{00000000-0005-0000-0000-0000CA3F0000}"/>
    <cellStyle name="40% - Accent1 3 4 2 7 2" xfId="16341" xr:uid="{00000000-0005-0000-0000-0000CB3F0000}"/>
    <cellStyle name="40% - Accent1 3 4 2 8" xfId="16342" xr:uid="{00000000-0005-0000-0000-0000CC3F0000}"/>
    <cellStyle name="40% - Accent1 3 4 3" xfId="16343" xr:uid="{00000000-0005-0000-0000-0000CD3F0000}"/>
    <cellStyle name="40% - Accent1 3 4 3 2" xfId="16344" xr:uid="{00000000-0005-0000-0000-0000CE3F0000}"/>
    <cellStyle name="40% - Accent1 3 4 3 2 2" xfId="16345" xr:uid="{00000000-0005-0000-0000-0000CF3F0000}"/>
    <cellStyle name="40% - Accent1 3 4 3 2 2 2" xfId="16346" xr:uid="{00000000-0005-0000-0000-0000D03F0000}"/>
    <cellStyle name="40% - Accent1 3 4 3 2 2 2 2" xfId="16347" xr:uid="{00000000-0005-0000-0000-0000D13F0000}"/>
    <cellStyle name="40% - Accent1 3 4 3 2 2 2 2 2" xfId="16348" xr:uid="{00000000-0005-0000-0000-0000D23F0000}"/>
    <cellStyle name="40% - Accent1 3 4 3 2 2 2 3" xfId="16349" xr:uid="{00000000-0005-0000-0000-0000D33F0000}"/>
    <cellStyle name="40% - Accent1 3 4 3 2 2 3" xfId="16350" xr:uid="{00000000-0005-0000-0000-0000D43F0000}"/>
    <cellStyle name="40% - Accent1 3 4 3 2 2 3 2" xfId="16351" xr:uid="{00000000-0005-0000-0000-0000D53F0000}"/>
    <cellStyle name="40% - Accent1 3 4 3 2 2 4" xfId="16352" xr:uid="{00000000-0005-0000-0000-0000D63F0000}"/>
    <cellStyle name="40% - Accent1 3 4 3 2 3" xfId="16353" xr:uid="{00000000-0005-0000-0000-0000D73F0000}"/>
    <cellStyle name="40% - Accent1 3 4 3 2 3 2" xfId="16354" xr:uid="{00000000-0005-0000-0000-0000D83F0000}"/>
    <cellStyle name="40% - Accent1 3 4 3 2 3 2 2" xfId="16355" xr:uid="{00000000-0005-0000-0000-0000D93F0000}"/>
    <cellStyle name="40% - Accent1 3 4 3 2 3 3" xfId="16356" xr:uid="{00000000-0005-0000-0000-0000DA3F0000}"/>
    <cellStyle name="40% - Accent1 3 4 3 2 4" xfId="16357" xr:uid="{00000000-0005-0000-0000-0000DB3F0000}"/>
    <cellStyle name="40% - Accent1 3 4 3 2 4 2" xfId="16358" xr:uid="{00000000-0005-0000-0000-0000DC3F0000}"/>
    <cellStyle name="40% - Accent1 3 4 3 2 5" xfId="16359" xr:uid="{00000000-0005-0000-0000-0000DD3F0000}"/>
    <cellStyle name="40% - Accent1 3 4 3 2 5 2" xfId="16360" xr:uid="{00000000-0005-0000-0000-0000DE3F0000}"/>
    <cellStyle name="40% - Accent1 3 4 3 2 6" xfId="16361" xr:uid="{00000000-0005-0000-0000-0000DF3F0000}"/>
    <cellStyle name="40% - Accent1 3 4 3 3" xfId="16362" xr:uid="{00000000-0005-0000-0000-0000E03F0000}"/>
    <cellStyle name="40% - Accent1 3 4 3 3 2" xfId="16363" xr:uid="{00000000-0005-0000-0000-0000E13F0000}"/>
    <cellStyle name="40% - Accent1 3 4 3 3 2 2" xfId="16364" xr:uid="{00000000-0005-0000-0000-0000E23F0000}"/>
    <cellStyle name="40% - Accent1 3 4 3 3 2 2 2" xfId="16365" xr:uid="{00000000-0005-0000-0000-0000E33F0000}"/>
    <cellStyle name="40% - Accent1 3 4 3 3 2 2 2 2" xfId="16366" xr:uid="{00000000-0005-0000-0000-0000E43F0000}"/>
    <cellStyle name="40% - Accent1 3 4 3 3 2 2 3" xfId="16367" xr:uid="{00000000-0005-0000-0000-0000E53F0000}"/>
    <cellStyle name="40% - Accent1 3 4 3 3 2 3" xfId="16368" xr:uid="{00000000-0005-0000-0000-0000E63F0000}"/>
    <cellStyle name="40% - Accent1 3 4 3 3 2 3 2" xfId="16369" xr:uid="{00000000-0005-0000-0000-0000E73F0000}"/>
    <cellStyle name="40% - Accent1 3 4 3 3 2 4" xfId="16370" xr:uid="{00000000-0005-0000-0000-0000E83F0000}"/>
    <cellStyle name="40% - Accent1 3 4 3 3 3" xfId="16371" xr:uid="{00000000-0005-0000-0000-0000E93F0000}"/>
    <cellStyle name="40% - Accent1 3 4 3 3 3 2" xfId="16372" xr:uid="{00000000-0005-0000-0000-0000EA3F0000}"/>
    <cellStyle name="40% - Accent1 3 4 3 3 3 2 2" xfId="16373" xr:uid="{00000000-0005-0000-0000-0000EB3F0000}"/>
    <cellStyle name="40% - Accent1 3 4 3 3 3 3" xfId="16374" xr:uid="{00000000-0005-0000-0000-0000EC3F0000}"/>
    <cellStyle name="40% - Accent1 3 4 3 3 4" xfId="16375" xr:uid="{00000000-0005-0000-0000-0000ED3F0000}"/>
    <cellStyle name="40% - Accent1 3 4 3 3 4 2" xfId="16376" xr:uid="{00000000-0005-0000-0000-0000EE3F0000}"/>
    <cellStyle name="40% - Accent1 3 4 3 3 5" xfId="16377" xr:uid="{00000000-0005-0000-0000-0000EF3F0000}"/>
    <cellStyle name="40% - Accent1 3 4 3 3 5 2" xfId="16378" xr:uid="{00000000-0005-0000-0000-0000F03F0000}"/>
    <cellStyle name="40% - Accent1 3 4 3 3 6" xfId="16379" xr:uid="{00000000-0005-0000-0000-0000F13F0000}"/>
    <cellStyle name="40% - Accent1 3 4 3 4" xfId="16380" xr:uid="{00000000-0005-0000-0000-0000F23F0000}"/>
    <cellStyle name="40% - Accent1 3 4 3 4 2" xfId="16381" xr:uid="{00000000-0005-0000-0000-0000F33F0000}"/>
    <cellStyle name="40% - Accent1 3 4 3 4 2 2" xfId="16382" xr:uid="{00000000-0005-0000-0000-0000F43F0000}"/>
    <cellStyle name="40% - Accent1 3 4 3 4 2 2 2" xfId="16383" xr:uid="{00000000-0005-0000-0000-0000F53F0000}"/>
    <cellStyle name="40% - Accent1 3 4 3 4 2 3" xfId="16384" xr:uid="{00000000-0005-0000-0000-0000F63F0000}"/>
    <cellStyle name="40% - Accent1 3 4 3 4 3" xfId="16385" xr:uid="{00000000-0005-0000-0000-0000F73F0000}"/>
    <cellStyle name="40% - Accent1 3 4 3 4 3 2" xfId="16386" xr:uid="{00000000-0005-0000-0000-0000F83F0000}"/>
    <cellStyle name="40% - Accent1 3 4 3 4 4" xfId="16387" xr:uid="{00000000-0005-0000-0000-0000F93F0000}"/>
    <cellStyle name="40% - Accent1 3 4 3 5" xfId="16388" xr:uid="{00000000-0005-0000-0000-0000FA3F0000}"/>
    <cellStyle name="40% - Accent1 3 4 3 5 2" xfId="16389" xr:uid="{00000000-0005-0000-0000-0000FB3F0000}"/>
    <cellStyle name="40% - Accent1 3 4 3 5 2 2" xfId="16390" xr:uid="{00000000-0005-0000-0000-0000FC3F0000}"/>
    <cellStyle name="40% - Accent1 3 4 3 5 3" xfId="16391" xr:uid="{00000000-0005-0000-0000-0000FD3F0000}"/>
    <cellStyle name="40% - Accent1 3 4 3 6" xfId="16392" xr:uid="{00000000-0005-0000-0000-0000FE3F0000}"/>
    <cellStyle name="40% - Accent1 3 4 3 6 2" xfId="16393" xr:uid="{00000000-0005-0000-0000-0000FF3F0000}"/>
    <cellStyle name="40% - Accent1 3 4 3 7" xfId="16394" xr:uid="{00000000-0005-0000-0000-000000400000}"/>
    <cellStyle name="40% - Accent1 3 4 3 7 2" xfId="16395" xr:uid="{00000000-0005-0000-0000-000001400000}"/>
    <cellStyle name="40% - Accent1 3 4 3 8" xfId="16396" xr:uid="{00000000-0005-0000-0000-000002400000}"/>
    <cellStyle name="40% - Accent1 3 4 4" xfId="16397" xr:uid="{00000000-0005-0000-0000-000003400000}"/>
    <cellStyle name="40% - Accent1 3 4 4 2" xfId="16398" xr:uid="{00000000-0005-0000-0000-000004400000}"/>
    <cellStyle name="40% - Accent1 3 4 4 2 2" xfId="16399" xr:uid="{00000000-0005-0000-0000-000005400000}"/>
    <cellStyle name="40% - Accent1 3 4 4 2 2 2" xfId="16400" xr:uid="{00000000-0005-0000-0000-000006400000}"/>
    <cellStyle name="40% - Accent1 3 4 4 2 2 2 2" xfId="16401" xr:uid="{00000000-0005-0000-0000-000007400000}"/>
    <cellStyle name="40% - Accent1 3 4 4 2 2 3" xfId="16402" xr:uid="{00000000-0005-0000-0000-000008400000}"/>
    <cellStyle name="40% - Accent1 3 4 4 2 3" xfId="16403" xr:uid="{00000000-0005-0000-0000-000009400000}"/>
    <cellStyle name="40% - Accent1 3 4 4 2 3 2" xfId="16404" xr:uid="{00000000-0005-0000-0000-00000A400000}"/>
    <cellStyle name="40% - Accent1 3 4 4 2 4" xfId="16405" xr:uid="{00000000-0005-0000-0000-00000B400000}"/>
    <cellStyle name="40% - Accent1 3 4 4 3" xfId="16406" xr:uid="{00000000-0005-0000-0000-00000C400000}"/>
    <cellStyle name="40% - Accent1 3 4 4 3 2" xfId="16407" xr:uid="{00000000-0005-0000-0000-00000D400000}"/>
    <cellStyle name="40% - Accent1 3 4 4 3 2 2" xfId="16408" xr:uid="{00000000-0005-0000-0000-00000E400000}"/>
    <cellStyle name="40% - Accent1 3 4 4 3 3" xfId="16409" xr:uid="{00000000-0005-0000-0000-00000F400000}"/>
    <cellStyle name="40% - Accent1 3 4 4 4" xfId="16410" xr:uid="{00000000-0005-0000-0000-000010400000}"/>
    <cellStyle name="40% - Accent1 3 4 4 4 2" xfId="16411" xr:uid="{00000000-0005-0000-0000-000011400000}"/>
    <cellStyle name="40% - Accent1 3 4 4 5" xfId="16412" xr:uid="{00000000-0005-0000-0000-000012400000}"/>
    <cellStyle name="40% - Accent1 3 4 4 5 2" xfId="16413" xr:uid="{00000000-0005-0000-0000-000013400000}"/>
    <cellStyle name="40% - Accent1 3 4 4 6" xfId="16414" xr:uid="{00000000-0005-0000-0000-000014400000}"/>
    <cellStyle name="40% - Accent1 3 4 5" xfId="16415" xr:uid="{00000000-0005-0000-0000-000015400000}"/>
    <cellStyle name="40% - Accent1 3 4 5 2" xfId="16416" xr:uid="{00000000-0005-0000-0000-000016400000}"/>
    <cellStyle name="40% - Accent1 3 4 5 2 2" xfId="16417" xr:uid="{00000000-0005-0000-0000-000017400000}"/>
    <cellStyle name="40% - Accent1 3 4 5 2 2 2" xfId="16418" xr:uid="{00000000-0005-0000-0000-000018400000}"/>
    <cellStyle name="40% - Accent1 3 4 5 2 2 2 2" xfId="16419" xr:uid="{00000000-0005-0000-0000-000019400000}"/>
    <cellStyle name="40% - Accent1 3 4 5 2 2 3" xfId="16420" xr:uid="{00000000-0005-0000-0000-00001A400000}"/>
    <cellStyle name="40% - Accent1 3 4 5 2 3" xfId="16421" xr:uid="{00000000-0005-0000-0000-00001B400000}"/>
    <cellStyle name="40% - Accent1 3 4 5 2 3 2" xfId="16422" xr:uid="{00000000-0005-0000-0000-00001C400000}"/>
    <cellStyle name="40% - Accent1 3 4 5 2 4" xfId="16423" xr:uid="{00000000-0005-0000-0000-00001D400000}"/>
    <cellStyle name="40% - Accent1 3 4 5 3" xfId="16424" xr:uid="{00000000-0005-0000-0000-00001E400000}"/>
    <cellStyle name="40% - Accent1 3 4 5 3 2" xfId="16425" xr:uid="{00000000-0005-0000-0000-00001F400000}"/>
    <cellStyle name="40% - Accent1 3 4 5 3 2 2" xfId="16426" xr:uid="{00000000-0005-0000-0000-000020400000}"/>
    <cellStyle name="40% - Accent1 3 4 5 3 3" xfId="16427" xr:uid="{00000000-0005-0000-0000-000021400000}"/>
    <cellStyle name="40% - Accent1 3 4 5 4" xfId="16428" xr:uid="{00000000-0005-0000-0000-000022400000}"/>
    <cellStyle name="40% - Accent1 3 4 5 4 2" xfId="16429" xr:uid="{00000000-0005-0000-0000-000023400000}"/>
    <cellStyle name="40% - Accent1 3 4 5 5" xfId="16430" xr:uid="{00000000-0005-0000-0000-000024400000}"/>
    <cellStyle name="40% - Accent1 3 4 5 5 2" xfId="16431" xr:uid="{00000000-0005-0000-0000-000025400000}"/>
    <cellStyle name="40% - Accent1 3 4 5 6" xfId="16432" xr:uid="{00000000-0005-0000-0000-000026400000}"/>
    <cellStyle name="40% - Accent1 3 4 6" xfId="16433" xr:uid="{00000000-0005-0000-0000-000027400000}"/>
    <cellStyle name="40% - Accent1 3 4 6 2" xfId="16434" xr:uid="{00000000-0005-0000-0000-000028400000}"/>
    <cellStyle name="40% - Accent1 3 4 6 2 2" xfId="16435" xr:uid="{00000000-0005-0000-0000-000029400000}"/>
    <cellStyle name="40% - Accent1 3 4 6 2 2 2" xfId="16436" xr:uid="{00000000-0005-0000-0000-00002A400000}"/>
    <cellStyle name="40% - Accent1 3 4 6 2 2 2 2" xfId="16437" xr:uid="{00000000-0005-0000-0000-00002B400000}"/>
    <cellStyle name="40% - Accent1 3 4 6 2 2 3" xfId="16438" xr:uid="{00000000-0005-0000-0000-00002C400000}"/>
    <cellStyle name="40% - Accent1 3 4 6 2 3" xfId="16439" xr:uid="{00000000-0005-0000-0000-00002D400000}"/>
    <cellStyle name="40% - Accent1 3 4 6 2 3 2" xfId="16440" xr:uid="{00000000-0005-0000-0000-00002E400000}"/>
    <cellStyle name="40% - Accent1 3 4 6 2 4" xfId="16441" xr:uid="{00000000-0005-0000-0000-00002F400000}"/>
    <cellStyle name="40% - Accent1 3 4 6 3" xfId="16442" xr:uid="{00000000-0005-0000-0000-000030400000}"/>
    <cellStyle name="40% - Accent1 3 4 6 3 2" xfId="16443" xr:uid="{00000000-0005-0000-0000-000031400000}"/>
    <cellStyle name="40% - Accent1 3 4 6 3 2 2" xfId="16444" xr:uid="{00000000-0005-0000-0000-000032400000}"/>
    <cellStyle name="40% - Accent1 3 4 6 3 3" xfId="16445" xr:uid="{00000000-0005-0000-0000-000033400000}"/>
    <cellStyle name="40% - Accent1 3 4 6 4" xfId="16446" xr:uid="{00000000-0005-0000-0000-000034400000}"/>
    <cellStyle name="40% - Accent1 3 4 6 4 2" xfId="16447" xr:uid="{00000000-0005-0000-0000-000035400000}"/>
    <cellStyle name="40% - Accent1 3 4 6 5" xfId="16448" xr:uid="{00000000-0005-0000-0000-000036400000}"/>
    <cellStyle name="40% - Accent1 3 4 6 5 2" xfId="16449" xr:uid="{00000000-0005-0000-0000-000037400000}"/>
    <cellStyle name="40% - Accent1 3 4 6 6" xfId="16450" xr:uid="{00000000-0005-0000-0000-000038400000}"/>
    <cellStyle name="40% - Accent1 3 4 7" xfId="16451" xr:uid="{00000000-0005-0000-0000-000039400000}"/>
    <cellStyle name="40% - Accent1 3 4 7 2" xfId="16452" xr:uid="{00000000-0005-0000-0000-00003A400000}"/>
    <cellStyle name="40% - Accent1 3 4 7 2 2" xfId="16453" xr:uid="{00000000-0005-0000-0000-00003B400000}"/>
    <cellStyle name="40% - Accent1 3 4 7 2 2 2" xfId="16454" xr:uid="{00000000-0005-0000-0000-00003C400000}"/>
    <cellStyle name="40% - Accent1 3 4 7 2 3" xfId="16455" xr:uid="{00000000-0005-0000-0000-00003D400000}"/>
    <cellStyle name="40% - Accent1 3 4 7 3" xfId="16456" xr:uid="{00000000-0005-0000-0000-00003E400000}"/>
    <cellStyle name="40% - Accent1 3 4 7 3 2" xfId="16457" xr:uid="{00000000-0005-0000-0000-00003F400000}"/>
    <cellStyle name="40% - Accent1 3 4 7 4" xfId="16458" xr:uid="{00000000-0005-0000-0000-000040400000}"/>
    <cellStyle name="40% - Accent1 3 4 8" xfId="16459" xr:uid="{00000000-0005-0000-0000-000041400000}"/>
    <cellStyle name="40% - Accent1 3 4 8 2" xfId="16460" xr:uid="{00000000-0005-0000-0000-000042400000}"/>
    <cellStyle name="40% - Accent1 3 4 8 2 2" xfId="16461" xr:uid="{00000000-0005-0000-0000-000043400000}"/>
    <cellStyle name="40% - Accent1 3 4 8 3" xfId="16462" xr:uid="{00000000-0005-0000-0000-000044400000}"/>
    <cellStyle name="40% - Accent1 3 4 9" xfId="16463" xr:uid="{00000000-0005-0000-0000-000045400000}"/>
    <cellStyle name="40% - Accent1 3 4 9 2" xfId="16464" xr:uid="{00000000-0005-0000-0000-000046400000}"/>
    <cellStyle name="40% - Accent1 3 5" xfId="16465" xr:uid="{00000000-0005-0000-0000-000047400000}"/>
    <cellStyle name="40% - Accent1 3 5 2" xfId="16466" xr:uid="{00000000-0005-0000-0000-000048400000}"/>
    <cellStyle name="40% - Accent1 3 5 2 2" xfId="16467" xr:uid="{00000000-0005-0000-0000-000049400000}"/>
    <cellStyle name="40% - Accent1 3 5 2 2 2" xfId="16468" xr:uid="{00000000-0005-0000-0000-00004A400000}"/>
    <cellStyle name="40% - Accent1 3 5 2 2 2 2" xfId="16469" xr:uid="{00000000-0005-0000-0000-00004B400000}"/>
    <cellStyle name="40% - Accent1 3 5 2 2 2 2 2" xfId="16470" xr:uid="{00000000-0005-0000-0000-00004C400000}"/>
    <cellStyle name="40% - Accent1 3 5 2 2 2 3" xfId="16471" xr:uid="{00000000-0005-0000-0000-00004D400000}"/>
    <cellStyle name="40% - Accent1 3 5 2 2 3" xfId="16472" xr:uid="{00000000-0005-0000-0000-00004E400000}"/>
    <cellStyle name="40% - Accent1 3 5 2 2 3 2" xfId="16473" xr:uid="{00000000-0005-0000-0000-00004F400000}"/>
    <cellStyle name="40% - Accent1 3 5 2 2 4" xfId="16474" xr:uid="{00000000-0005-0000-0000-000050400000}"/>
    <cellStyle name="40% - Accent1 3 5 2 3" xfId="16475" xr:uid="{00000000-0005-0000-0000-000051400000}"/>
    <cellStyle name="40% - Accent1 3 5 2 3 2" xfId="16476" xr:uid="{00000000-0005-0000-0000-000052400000}"/>
    <cellStyle name="40% - Accent1 3 5 2 3 2 2" xfId="16477" xr:uid="{00000000-0005-0000-0000-000053400000}"/>
    <cellStyle name="40% - Accent1 3 5 2 3 3" xfId="16478" xr:uid="{00000000-0005-0000-0000-000054400000}"/>
    <cellStyle name="40% - Accent1 3 5 2 4" xfId="16479" xr:uid="{00000000-0005-0000-0000-000055400000}"/>
    <cellStyle name="40% - Accent1 3 5 2 4 2" xfId="16480" xr:uid="{00000000-0005-0000-0000-000056400000}"/>
    <cellStyle name="40% - Accent1 3 5 2 5" xfId="16481" xr:uid="{00000000-0005-0000-0000-000057400000}"/>
    <cellStyle name="40% - Accent1 3 5 2 5 2" xfId="16482" xr:uid="{00000000-0005-0000-0000-000058400000}"/>
    <cellStyle name="40% - Accent1 3 5 2 6" xfId="16483" xr:uid="{00000000-0005-0000-0000-000059400000}"/>
    <cellStyle name="40% - Accent1 3 5 3" xfId="16484" xr:uid="{00000000-0005-0000-0000-00005A400000}"/>
    <cellStyle name="40% - Accent1 3 5 3 2" xfId="16485" xr:uid="{00000000-0005-0000-0000-00005B400000}"/>
    <cellStyle name="40% - Accent1 3 5 3 2 2" xfId="16486" xr:uid="{00000000-0005-0000-0000-00005C400000}"/>
    <cellStyle name="40% - Accent1 3 5 3 2 2 2" xfId="16487" xr:uid="{00000000-0005-0000-0000-00005D400000}"/>
    <cellStyle name="40% - Accent1 3 5 3 2 2 2 2" xfId="16488" xr:uid="{00000000-0005-0000-0000-00005E400000}"/>
    <cellStyle name="40% - Accent1 3 5 3 2 2 3" xfId="16489" xr:uid="{00000000-0005-0000-0000-00005F400000}"/>
    <cellStyle name="40% - Accent1 3 5 3 2 3" xfId="16490" xr:uid="{00000000-0005-0000-0000-000060400000}"/>
    <cellStyle name="40% - Accent1 3 5 3 2 3 2" xfId="16491" xr:uid="{00000000-0005-0000-0000-000061400000}"/>
    <cellStyle name="40% - Accent1 3 5 3 2 4" xfId="16492" xr:uid="{00000000-0005-0000-0000-000062400000}"/>
    <cellStyle name="40% - Accent1 3 5 3 3" xfId="16493" xr:uid="{00000000-0005-0000-0000-000063400000}"/>
    <cellStyle name="40% - Accent1 3 5 3 3 2" xfId="16494" xr:uid="{00000000-0005-0000-0000-000064400000}"/>
    <cellStyle name="40% - Accent1 3 5 3 3 2 2" xfId="16495" xr:uid="{00000000-0005-0000-0000-000065400000}"/>
    <cellStyle name="40% - Accent1 3 5 3 3 3" xfId="16496" xr:uid="{00000000-0005-0000-0000-000066400000}"/>
    <cellStyle name="40% - Accent1 3 5 3 4" xfId="16497" xr:uid="{00000000-0005-0000-0000-000067400000}"/>
    <cellStyle name="40% - Accent1 3 5 3 4 2" xfId="16498" xr:uid="{00000000-0005-0000-0000-000068400000}"/>
    <cellStyle name="40% - Accent1 3 5 3 5" xfId="16499" xr:uid="{00000000-0005-0000-0000-000069400000}"/>
    <cellStyle name="40% - Accent1 3 5 3 5 2" xfId="16500" xr:uid="{00000000-0005-0000-0000-00006A400000}"/>
    <cellStyle name="40% - Accent1 3 5 3 6" xfId="16501" xr:uid="{00000000-0005-0000-0000-00006B400000}"/>
    <cellStyle name="40% - Accent1 3 5 4" xfId="16502" xr:uid="{00000000-0005-0000-0000-00006C400000}"/>
    <cellStyle name="40% - Accent1 3 5 4 2" xfId="16503" xr:uid="{00000000-0005-0000-0000-00006D400000}"/>
    <cellStyle name="40% - Accent1 3 5 4 2 2" xfId="16504" xr:uid="{00000000-0005-0000-0000-00006E400000}"/>
    <cellStyle name="40% - Accent1 3 5 4 2 2 2" xfId="16505" xr:uid="{00000000-0005-0000-0000-00006F400000}"/>
    <cellStyle name="40% - Accent1 3 5 4 2 3" xfId="16506" xr:uid="{00000000-0005-0000-0000-000070400000}"/>
    <cellStyle name="40% - Accent1 3 5 4 3" xfId="16507" xr:uid="{00000000-0005-0000-0000-000071400000}"/>
    <cellStyle name="40% - Accent1 3 5 4 3 2" xfId="16508" xr:uid="{00000000-0005-0000-0000-000072400000}"/>
    <cellStyle name="40% - Accent1 3 5 4 4" xfId="16509" xr:uid="{00000000-0005-0000-0000-000073400000}"/>
    <cellStyle name="40% - Accent1 3 5 5" xfId="16510" xr:uid="{00000000-0005-0000-0000-000074400000}"/>
    <cellStyle name="40% - Accent1 3 5 5 2" xfId="16511" xr:uid="{00000000-0005-0000-0000-000075400000}"/>
    <cellStyle name="40% - Accent1 3 5 5 2 2" xfId="16512" xr:uid="{00000000-0005-0000-0000-000076400000}"/>
    <cellStyle name="40% - Accent1 3 5 5 3" xfId="16513" xr:uid="{00000000-0005-0000-0000-000077400000}"/>
    <cellStyle name="40% - Accent1 3 5 6" xfId="16514" xr:uid="{00000000-0005-0000-0000-000078400000}"/>
    <cellStyle name="40% - Accent1 3 5 6 2" xfId="16515" xr:uid="{00000000-0005-0000-0000-000079400000}"/>
    <cellStyle name="40% - Accent1 3 5 7" xfId="16516" xr:uid="{00000000-0005-0000-0000-00007A400000}"/>
    <cellStyle name="40% - Accent1 3 5 7 2" xfId="16517" xr:uid="{00000000-0005-0000-0000-00007B400000}"/>
    <cellStyle name="40% - Accent1 3 5 8" xfId="16518" xr:uid="{00000000-0005-0000-0000-00007C400000}"/>
    <cellStyle name="40% - Accent1 3 6" xfId="16519" xr:uid="{00000000-0005-0000-0000-00007D400000}"/>
    <cellStyle name="40% - Accent1 3 6 2" xfId="16520" xr:uid="{00000000-0005-0000-0000-00007E400000}"/>
    <cellStyle name="40% - Accent1 3 6 2 2" xfId="16521" xr:uid="{00000000-0005-0000-0000-00007F400000}"/>
    <cellStyle name="40% - Accent1 3 6 2 2 2" xfId="16522" xr:uid="{00000000-0005-0000-0000-000080400000}"/>
    <cellStyle name="40% - Accent1 3 6 2 2 2 2" xfId="16523" xr:uid="{00000000-0005-0000-0000-000081400000}"/>
    <cellStyle name="40% - Accent1 3 6 2 2 2 2 2" xfId="16524" xr:uid="{00000000-0005-0000-0000-000082400000}"/>
    <cellStyle name="40% - Accent1 3 6 2 2 2 3" xfId="16525" xr:uid="{00000000-0005-0000-0000-000083400000}"/>
    <cellStyle name="40% - Accent1 3 6 2 2 3" xfId="16526" xr:uid="{00000000-0005-0000-0000-000084400000}"/>
    <cellStyle name="40% - Accent1 3 6 2 2 3 2" xfId="16527" xr:uid="{00000000-0005-0000-0000-000085400000}"/>
    <cellStyle name="40% - Accent1 3 6 2 2 4" xfId="16528" xr:uid="{00000000-0005-0000-0000-000086400000}"/>
    <cellStyle name="40% - Accent1 3 6 2 3" xfId="16529" xr:uid="{00000000-0005-0000-0000-000087400000}"/>
    <cellStyle name="40% - Accent1 3 6 2 3 2" xfId="16530" xr:uid="{00000000-0005-0000-0000-000088400000}"/>
    <cellStyle name="40% - Accent1 3 6 2 3 2 2" xfId="16531" xr:uid="{00000000-0005-0000-0000-000089400000}"/>
    <cellStyle name="40% - Accent1 3 6 2 3 3" xfId="16532" xr:uid="{00000000-0005-0000-0000-00008A400000}"/>
    <cellStyle name="40% - Accent1 3 6 2 4" xfId="16533" xr:uid="{00000000-0005-0000-0000-00008B400000}"/>
    <cellStyle name="40% - Accent1 3 6 2 4 2" xfId="16534" xr:uid="{00000000-0005-0000-0000-00008C400000}"/>
    <cellStyle name="40% - Accent1 3 6 2 5" xfId="16535" xr:uid="{00000000-0005-0000-0000-00008D400000}"/>
    <cellStyle name="40% - Accent1 3 6 2 5 2" xfId="16536" xr:uid="{00000000-0005-0000-0000-00008E400000}"/>
    <cellStyle name="40% - Accent1 3 6 2 6" xfId="16537" xr:uid="{00000000-0005-0000-0000-00008F400000}"/>
    <cellStyle name="40% - Accent1 3 6 3" xfId="16538" xr:uid="{00000000-0005-0000-0000-000090400000}"/>
    <cellStyle name="40% - Accent1 3 6 3 2" xfId="16539" xr:uid="{00000000-0005-0000-0000-000091400000}"/>
    <cellStyle name="40% - Accent1 3 6 3 2 2" xfId="16540" xr:uid="{00000000-0005-0000-0000-000092400000}"/>
    <cellStyle name="40% - Accent1 3 6 3 2 2 2" xfId="16541" xr:uid="{00000000-0005-0000-0000-000093400000}"/>
    <cellStyle name="40% - Accent1 3 6 3 2 2 2 2" xfId="16542" xr:uid="{00000000-0005-0000-0000-000094400000}"/>
    <cellStyle name="40% - Accent1 3 6 3 2 2 3" xfId="16543" xr:uid="{00000000-0005-0000-0000-000095400000}"/>
    <cellStyle name="40% - Accent1 3 6 3 2 3" xfId="16544" xr:uid="{00000000-0005-0000-0000-000096400000}"/>
    <cellStyle name="40% - Accent1 3 6 3 2 3 2" xfId="16545" xr:uid="{00000000-0005-0000-0000-000097400000}"/>
    <cellStyle name="40% - Accent1 3 6 3 2 4" xfId="16546" xr:uid="{00000000-0005-0000-0000-000098400000}"/>
    <cellStyle name="40% - Accent1 3 6 3 3" xfId="16547" xr:uid="{00000000-0005-0000-0000-000099400000}"/>
    <cellStyle name="40% - Accent1 3 6 3 3 2" xfId="16548" xr:uid="{00000000-0005-0000-0000-00009A400000}"/>
    <cellStyle name="40% - Accent1 3 6 3 3 2 2" xfId="16549" xr:uid="{00000000-0005-0000-0000-00009B400000}"/>
    <cellStyle name="40% - Accent1 3 6 3 3 3" xfId="16550" xr:uid="{00000000-0005-0000-0000-00009C400000}"/>
    <cellStyle name="40% - Accent1 3 6 3 4" xfId="16551" xr:uid="{00000000-0005-0000-0000-00009D400000}"/>
    <cellStyle name="40% - Accent1 3 6 3 4 2" xfId="16552" xr:uid="{00000000-0005-0000-0000-00009E400000}"/>
    <cellStyle name="40% - Accent1 3 6 3 5" xfId="16553" xr:uid="{00000000-0005-0000-0000-00009F400000}"/>
    <cellStyle name="40% - Accent1 3 6 3 5 2" xfId="16554" xr:uid="{00000000-0005-0000-0000-0000A0400000}"/>
    <cellStyle name="40% - Accent1 3 6 3 6" xfId="16555" xr:uid="{00000000-0005-0000-0000-0000A1400000}"/>
    <cellStyle name="40% - Accent1 3 6 4" xfId="16556" xr:uid="{00000000-0005-0000-0000-0000A2400000}"/>
    <cellStyle name="40% - Accent1 3 6 4 2" xfId="16557" xr:uid="{00000000-0005-0000-0000-0000A3400000}"/>
    <cellStyle name="40% - Accent1 3 6 4 2 2" xfId="16558" xr:uid="{00000000-0005-0000-0000-0000A4400000}"/>
    <cellStyle name="40% - Accent1 3 6 4 2 2 2" xfId="16559" xr:uid="{00000000-0005-0000-0000-0000A5400000}"/>
    <cellStyle name="40% - Accent1 3 6 4 2 3" xfId="16560" xr:uid="{00000000-0005-0000-0000-0000A6400000}"/>
    <cellStyle name="40% - Accent1 3 6 4 3" xfId="16561" xr:uid="{00000000-0005-0000-0000-0000A7400000}"/>
    <cellStyle name="40% - Accent1 3 6 4 3 2" xfId="16562" xr:uid="{00000000-0005-0000-0000-0000A8400000}"/>
    <cellStyle name="40% - Accent1 3 6 4 4" xfId="16563" xr:uid="{00000000-0005-0000-0000-0000A9400000}"/>
    <cellStyle name="40% - Accent1 3 6 5" xfId="16564" xr:uid="{00000000-0005-0000-0000-0000AA400000}"/>
    <cellStyle name="40% - Accent1 3 6 5 2" xfId="16565" xr:uid="{00000000-0005-0000-0000-0000AB400000}"/>
    <cellStyle name="40% - Accent1 3 6 5 2 2" xfId="16566" xr:uid="{00000000-0005-0000-0000-0000AC400000}"/>
    <cellStyle name="40% - Accent1 3 6 5 3" xfId="16567" xr:uid="{00000000-0005-0000-0000-0000AD400000}"/>
    <cellStyle name="40% - Accent1 3 6 6" xfId="16568" xr:uid="{00000000-0005-0000-0000-0000AE400000}"/>
    <cellStyle name="40% - Accent1 3 6 6 2" xfId="16569" xr:uid="{00000000-0005-0000-0000-0000AF400000}"/>
    <cellStyle name="40% - Accent1 3 6 7" xfId="16570" xr:uid="{00000000-0005-0000-0000-0000B0400000}"/>
    <cellStyle name="40% - Accent1 3 6 7 2" xfId="16571" xr:uid="{00000000-0005-0000-0000-0000B1400000}"/>
    <cellStyle name="40% - Accent1 3 6 8" xfId="16572" xr:uid="{00000000-0005-0000-0000-0000B2400000}"/>
    <cellStyle name="40% - Accent1 3 7" xfId="16573" xr:uid="{00000000-0005-0000-0000-0000B3400000}"/>
    <cellStyle name="40% - Accent1 3 7 2" xfId="16574" xr:uid="{00000000-0005-0000-0000-0000B4400000}"/>
    <cellStyle name="40% - Accent1 3 7 2 2" xfId="16575" xr:uid="{00000000-0005-0000-0000-0000B5400000}"/>
    <cellStyle name="40% - Accent1 3 7 2 2 2" xfId="16576" xr:uid="{00000000-0005-0000-0000-0000B6400000}"/>
    <cellStyle name="40% - Accent1 3 7 2 2 2 2" xfId="16577" xr:uid="{00000000-0005-0000-0000-0000B7400000}"/>
    <cellStyle name="40% - Accent1 3 7 2 2 3" xfId="16578" xr:uid="{00000000-0005-0000-0000-0000B8400000}"/>
    <cellStyle name="40% - Accent1 3 7 2 3" xfId="16579" xr:uid="{00000000-0005-0000-0000-0000B9400000}"/>
    <cellStyle name="40% - Accent1 3 7 2 3 2" xfId="16580" xr:uid="{00000000-0005-0000-0000-0000BA400000}"/>
    <cellStyle name="40% - Accent1 3 7 2 4" xfId="16581" xr:uid="{00000000-0005-0000-0000-0000BB400000}"/>
    <cellStyle name="40% - Accent1 3 7 3" xfId="16582" xr:uid="{00000000-0005-0000-0000-0000BC400000}"/>
    <cellStyle name="40% - Accent1 3 7 3 2" xfId="16583" xr:uid="{00000000-0005-0000-0000-0000BD400000}"/>
    <cellStyle name="40% - Accent1 3 7 3 2 2" xfId="16584" xr:uid="{00000000-0005-0000-0000-0000BE400000}"/>
    <cellStyle name="40% - Accent1 3 7 3 3" xfId="16585" xr:uid="{00000000-0005-0000-0000-0000BF400000}"/>
    <cellStyle name="40% - Accent1 3 7 4" xfId="16586" xr:uid="{00000000-0005-0000-0000-0000C0400000}"/>
    <cellStyle name="40% - Accent1 3 7 4 2" xfId="16587" xr:uid="{00000000-0005-0000-0000-0000C1400000}"/>
    <cellStyle name="40% - Accent1 3 7 5" xfId="16588" xr:uid="{00000000-0005-0000-0000-0000C2400000}"/>
    <cellStyle name="40% - Accent1 3 7 5 2" xfId="16589" xr:uid="{00000000-0005-0000-0000-0000C3400000}"/>
    <cellStyle name="40% - Accent1 3 7 6" xfId="16590" xr:uid="{00000000-0005-0000-0000-0000C4400000}"/>
    <cellStyle name="40% - Accent1 4" xfId="16591" xr:uid="{00000000-0005-0000-0000-0000C5400000}"/>
    <cellStyle name="40% - Accent1 4 10" xfId="16592" xr:uid="{00000000-0005-0000-0000-0000C6400000}"/>
    <cellStyle name="40% - Accent1 4 10 2" xfId="16593" xr:uid="{00000000-0005-0000-0000-0000C7400000}"/>
    <cellStyle name="40% - Accent1 4 11" xfId="16594" xr:uid="{00000000-0005-0000-0000-0000C8400000}"/>
    <cellStyle name="40% - Accent1 4 2" xfId="16595" xr:uid="{00000000-0005-0000-0000-0000C9400000}"/>
    <cellStyle name="40% - Accent1 4 2 2" xfId="16596" xr:uid="{00000000-0005-0000-0000-0000CA400000}"/>
    <cellStyle name="40% - Accent1 4 2 2 2" xfId="16597" xr:uid="{00000000-0005-0000-0000-0000CB400000}"/>
    <cellStyle name="40% - Accent1 4 2 2 2 2" xfId="16598" xr:uid="{00000000-0005-0000-0000-0000CC400000}"/>
    <cellStyle name="40% - Accent1 4 2 2 2 2 2" xfId="16599" xr:uid="{00000000-0005-0000-0000-0000CD400000}"/>
    <cellStyle name="40% - Accent1 4 2 2 2 2 2 2" xfId="16600" xr:uid="{00000000-0005-0000-0000-0000CE400000}"/>
    <cellStyle name="40% - Accent1 4 2 2 2 2 3" xfId="16601" xr:uid="{00000000-0005-0000-0000-0000CF400000}"/>
    <cellStyle name="40% - Accent1 4 2 2 2 3" xfId="16602" xr:uid="{00000000-0005-0000-0000-0000D0400000}"/>
    <cellStyle name="40% - Accent1 4 2 2 2 3 2" xfId="16603" xr:uid="{00000000-0005-0000-0000-0000D1400000}"/>
    <cellStyle name="40% - Accent1 4 2 2 2 4" xfId="16604" xr:uid="{00000000-0005-0000-0000-0000D2400000}"/>
    <cellStyle name="40% - Accent1 4 2 2 3" xfId="16605" xr:uid="{00000000-0005-0000-0000-0000D3400000}"/>
    <cellStyle name="40% - Accent1 4 2 2 3 2" xfId="16606" xr:uid="{00000000-0005-0000-0000-0000D4400000}"/>
    <cellStyle name="40% - Accent1 4 2 2 3 2 2" xfId="16607" xr:uid="{00000000-0005-0000-0000-0000D5400000}"/>
    <cellStyle name="40% - Accent1 4 2 2 3 3" xfId="16608" xr:uid="{00000000-0005-0000-0000-0000D6400000}"/>
    <cellStyle name="40% - Accent1 4 2 2 4" xfId="16609" xr:uid="{00000000-0005-0000-0000-0000D7400000}"/>
    <cellStyle name="40% - Accent1 4 2 2 4 2" xfId="16610" xr:uid="{00000000-0005-0000-0000-0000D8400000}"/>
    <cellStyle name="40% - Accent1 4 2 2 5" xfId="16611" xr:uid="{00000000-0005-0000-0000-0000D9400000}"/>
    <cellStyle name="40% - Accent1 4 2 2 5 2" xfId="16612" xr:uid="{00000000-0005-0000-0000-0000DA400000}"/>
    <cellStyle name="40% - Accent1 4 2 2 6" xfId="16613" xr:uid="{00000000-0005-0000-0000-0000DB400000}"/>
    <cellStyle name="40% - Accent1 4 2 3" xfId="16614" xr:uid="{00000000-0005-0000-0000-0000DC400000}"/>
    <cellStyle name="40% - Accent1 4 2 3 2" xfId="16615" xr:uid="{00000000-0005-0000-0000-0000DD400000}"/>
    <cellStyle name="40% - Accent1 4 2 3 2 2" xfId="16616" xr:uid="{00000000-0005-0000-0000-0000DE400000}"/>
    <cellStyle name="40% - Accent1 4 2 3 2 2 2" xfId="16617" xr:uid="{00000000-0005-0000-0000-0000DF400000}"/>
    <cellStyle name="40% - Accent1 4 2 3 2 2 2 2" xfId="16618" xr:uid="{00000000-0005-0000-0000-0000E0400000}"/>
    <cellStyle name="40% - Accent1 4 2 3 2 2 3" xfId="16619" xr:uid="{00000000-0005-0000-0000-0000E1400000}"/>
    <cellStyle name="40% - Accent1 4 2 3 2 3" xfId="16620" xr:uid="{00000000-0005-0000-0000-0000E2400000}"/>
    <cellStyle name="40% - Accent1 4 2 3 2 3 2" xfId="16621" xr:uid="{00000000-0005-0000-0000-0000E3400000}"/>
    <cellStyle name="40% - Accent1 4 2 3 2 4" xfId="16622" xr:uid="{00000000-0005-0000-0000-0000E4400000}"/>
    <cellStyle name="40% - Accent1 4 2 3 3" xfId="16623" xr:uid="{00000000-0005-0000-0000-0000E5400000}"/>
    <cellStyle name="40% - Accent1 4 2 3 3 2" xfId="16624" xr:uid="{00000000-0005-0000-0000-0000E6400000}"/>
    <cellStyle name="40% - Accent1 4 2 3 3 2 2" xfId="16625" xr:uid="{00000000-0005-0000-0000-0000E7400000}"/>
    <cellStyle name="40% - Accent1 4 2 3 3 3" xfId="16626" xr:uid="{00000000-0005-0000-0000-0000E8400000}"/>
    <cellStyle name="40% - Accent1 4 2 3 4" xfId="16627" xr:uid="{00000000-0005-0000-0000-0000E9400000}"/>
    <cellStyle name="40% - Accent1 4 2 3 4 2" xfId="16628" xr:uid="{00000000-0005-0000-0000-0000EA400000}"/>
    <cellStyle name="40% - Accent1 4 2 3 5" xfId="16629" xr:uid="{00000000-0005-0000-0000-0000EB400000}"/>
    <cellStyle name="40% - Accent1 4 2 3 5 2" xfId="16630" xr:uid="{00000000-0005-0000-0000-0000EC400000}"/>
    <cellStyle name="40% - Accent1 4 2 3 6" xfId="16631" xr:uid="{00000000-0005-0000-0000-0000ED400000}"/>
    <cellStyle name="40% - Accent1 4 2 4" xfId="16632" xr:uid="{00000000-0005-0000-0000-0000EE400000}"/>
    <cellStyle name="40% - Accent1 4 2 4 2" xfId="16633" xr:uid="{00000000-0005-0000-0000-0000EF400000}"/>
    <cellStyle name="40% - Accent1 4 2 4 2 2" xfId="16634" xr:uid="{00000000-0005-0000-0000-0000F0400000}"/>
    <cellStyle name="40% - Accent1 4 2 4 2 2 2" xfId="16635" xr:uid="{00000000-0005-0000-0000-0000F1400000}"/>
    <cellStyle name="40% - Accent1 4 2 4 2 3" xfId="16636" xr:uid="{00000000-0005-0000-0000-0000F2400000}"/>
    <cellStyle name="40% - Accent1 4 2 4 3" xfId="16637" xr:uid="{00000000-0005-0000-0000-0000F3400000}"/>
    <cellStyle name="40% - Accent1 4 2 4 3 2" xfId="16638" xr:uid="{00000000-0005-0000-0000-0000F4400000}"/>
    <cellStyle name="40% - Accent1 4 2 4 4" xfId="16639" xr:uid="{00000000-0005-0000-0000-0000F5400000}"/>
    <cellStyle name="40% - Accent1 4 2 5" xfId="16640" xr:uid="{00000000-0005-0000-0000-0000F6400000}"/>
    <cellStyle name="40% - Accent1 4 2 5 2" xfId="16641" xr:uid="{00000000-0005-0000-0000-0000F7400000}"/>
    <cellStyle name="40% - Accent1 4 2 5 2 2" xfId="16642" xr:uid="{00000000-0005-0000-0000-0000F8400000}"/>
    <cellStyle name="40% - Accent1 4 2 5 3" xfId="16643" xr:uid="{00000000-0005-0000-0000-0000F9400000}"/>
    <cellStyle name="40% - Accent1 4 2 6" xfId="16644" xr:uid="{00000000-0005-0000-0000-0000FA400000}"/>
    <cellStyle name="40% - Accent1 4 2 6 2" xfId="16645" xr:uid="{00000000-0005-0000-0000-0000FB400000}"/>
    <cellStyle name="40% - Accent1 4 2 7" xfId="16646" xr:uid="{00000000-0005-0000-0000-0000FC400000}"/>
    <cellStyle name="40% - Accent1 4 2 7 2" xfId="16647" xr:uid="{00000000-0005-0000-0000-0000FD400000}"/>
    <cellStyle name="40% - Accent1 4 2 8" xfId="16648" xr:uid="{00000000-0005-0000-0000-0000FE400000}"/>
    <cellStyle name="40% - Accent1 4 3" xfId="16649" xr:uid="{00000000-0005-0000-0000-0000FF400000}"/>
    <cellStyle name="40% - Accent1 4 3 2" xfId="16650" xr:uid="{00000000-0005-0000-0000-000000410000}"/>
    <cellStyle name="40% - Accent1 4 3 2 2" xfId="16651" xr:uid="{00000000-0005-0000-0000-000001410000}"/>
    <cellStyle name="40% - Accent1 4 3 2 2 2" xfId="16652" xr:uid="{00000000-0005-0000-0000-000002410000}"/>
    <cellStyle name="40% - Accent1 4 3 2 2 2 2" xfId="16653" xr:uid="{00000000-0005-0000-0000-000003410000}"/>
    <cellStyle name="40% - Accent1 4 3 2 2 2 2 2" xfId="16654" xr:uid="{00000000-0005-0000-0000-000004410000}"/>
    <cellStyle name="40% - Accent1 4 3 2 2 2 3" xfId="16655" xr:uid="{00000000-0005-0000-0000-000005410000}"/>
    <cellStyle name="40% - Accent1 4 3 2 2 3" xfId="16656" xr:uid="{00000000-0005-0000-0000-000006410000}"/>
    <cellStyle name="40% - Accent1 4 3 2 2 3 2" xfId="16657" xr:uid="{00000000-0005-0000-0000-000007410000}"/>
    <cellStyle name="40% - Accent1 4 3 2 2 4" xfId="16658" xr:uid="{00000000-0005-0000-0000-000008410000}"/>
    <cellStyle name="40% - Accent1 4 3 2 3" xfId="16659" xr:uid="{00000000-0005-0000-0000-000009410000}"/>
    <cellStyle name="40% - Accent1 4 3 2 3 2" xfId="16660" xr:uid="{00000000-0005-0000-0000-00000A410000}"/>
    <cellStyle name="40% - Accent1 4 3 2 3 2 2" xfId="16661" xr:uid="{00000000-0005-0000-0000-00000B410000}"/>
    <cellStyle name="40% - Accent1 4 3 2 3 3" xfId="16662" xr:uid="{00000000-0005-0000-0000-00000C410000}"/>
    <cellStyle name="40% - Accent1 4 3 2 4" xfId="16663" xr:uid="{00000000-0005-0000-0000-00000D410000}"/>
    <cellStyle name="40% - Accent1 4 3 2 4 2" xfId="16664" xr:uid="{00000000-0005-0000-0000-00000E410000}"/>
    <cellStyle name="40% - Accent1 4 3 2 5" xfId="16665" xr:uid="{00000000-0005-0000-0000-00000F410000}"/>
    <cellStyle name="40% - Accent1 4 3 2 5 2" xfId="16666" xr:uid="{00000000-0005-0000-0000-000010410000}"/>
    <cellStyle name="40% - Accent1 4 3 2 6" xfId="16667" xr:uid="{00000000-0005-0000-0000-000011410000}"/>
    <cellStyle name="40% - Accent1 4 3 3" xfId="16668" xr:uid="{00000000-0005-0000-0000-000012410000}"/>
    <cellStyle name="40% - Accent1 4 3 3 2" xfId="16669" xr:uid="{00000000-0005-0000-0000-000013410000}"/>
    <cellStyle name="40% - Accent1 4 3 3 2 2" xfId="16670" xr:uid="{00000000-0005-0000-0000-000014410000}"/>
    <cellStyle name="40% - Accent1 4 3 3 2 2 2" xfId="16671" xr:uid="{00000000-0005-0000-0000-000015410000}"/>
    <cellStyle name="40% - Accent1 4 3 3 2 2 2 2" xfId="16672" xr:uid="{00000000-0005-0000-0000-000016410000}"/>
    <cellStyle name="40% - Accent1 4 3 3 2 2 3" xfId="16673" xr:uid="{00000000-0005-0000-0000-000017410000}"/>
    <cellStyle name="40% - Accent1 4 3 3 2 3" xfId="16674" xr:uid="{00000000-0005-0000-0000-000018410000}"/>
    <cellStyle name="40% - Accent1 4 3 3 2 3 2" xfId="16675" xr:uid="{00000000-0005-0000-0000-000019410000}"/>
    <cellStyle name="40% - Accent1 4 3 3 2 4" xfId="16676" xr:uid="{00000000-0005-0000-0000-00001A410000}"/>
    <cellStyle name="40% - Accent1 4 3 3 3" xfId="16677" xr:uid="{00000000-0005-0000-0000-00001B410000}"/>
    <cellStyle name="40% - Accent1 4 3 3 3 2" xfId="16678" xr:uid="{00000000-0005-0000-0000-00001C410000}"/>
    <cellStyle name="40% - Accent1 4 3 3 3 2 2" xfId="16679" xr:uid="{00000000-0005-0000-0000-00001D410000}"/>
    <cellStyle name="40% - Accent1 4 3 3 3 3" xfId="16680" xr:uid="{00000000-0005-0000-0000-00001E410000}"/>
    <cellStyle name="40% - Accent1 4 3 3 4" xfId="16681" xr:uid="{00000000-0005-0000-0000-00001F410000}"/>
    <cellStyle name="40% - Accent1 4 3 3 4 2" xfId="16682" xr:uid="{00000000-0005-0000-0000-000020410000}"/>
    <cellStyle name="40% - Accent1 4 3 3 5" xfId="16683" xr:uid="{00000000-0005-0000-0000-000021410000}"/>
    <cellStyle name="40% - Accent1 4 3 3 5 2" xfId="16684" xr:uid="{00000000-0005-0000-0000-000022410000}"/>
    <cellStyle name="40% - Accent1 4 3 3 6" xfId="16685" xr:uid="{00000000-0005-0000-0000-000023410000}"/>
    <cellStyle name="40% - Accent1 4 3 4" xfId="16686" xr:uid="{00000000-0005-0000-0000-000024410000}"/>
    <cellStyle name="40% - Accent1 4 3 4 2" xfId="16687" xr:uid="{00000000-0005-0000-0000-000025410000}"/>
    <cellStyle name="40% - Accent1 4 3 4 2 2" xfId="16688" xr:uid="{00000000-0005-0000-0000-000026410000}"/>
    <cellStyle name="40% - Accent1 4 3 4 2 2 2" xfId="16689" xr:uid="{00000000-0005-0000-0000-000027410000}"/>
    <cellStyle name="40% - Accent1 4 3 4 2 3" xfId="16690" xr:uid="{00000000-0005-0000-0000-000028410000}"/>
    <cellStyle name="40% - Accent1 4 3 4 3" xfId="16691" xr:uid="{00000000-0005-0000-0000-000029410000}"/>
    <cellStyle name="40% - Accent1 4 3 4 3 2" xfId="16692" xr:uid="{00000000-0005-0000-0000-00002A410000}"/>
    <cellStyle name="40% - Accent1 4 3 4 4" xfId="16693" xr:uid="{00000000-0005-0000-0000-00002B410000}"/>
    <cellStyle name="40% - Accent1 4 3 5" xfId="16694" xr:uid="{00000000-0005-0000-0000-00002C410000}"/>
    <cellStyle name="40% - Accent1 4 3 5 2" xfId="16695" xr:uid="{00000000-0005-0000-0000-00002D410000}"/>
    <cellStyle name="40% - Accent1 4 3 5 2 2" xfId="16696" xr:uid="{00000000-0005-0000-0000-00002E410000}"/>
    <cellStyle name="40% - Accent1 4 3 5 3" xfId="16697" xr:uid="{00000000-0005-0000-0000-00002F410000}"/>
    <cellStyle name="40% - Accent1 4 3 6" xfId="16698" xr:uid="{00000000-0005-0000-0000-000030410000}"/>
    <cellStyle name="40% - Accent1 4 3 6 2" xfId="16699" xr:uid="{00000000-0005-0000-0000-000031410000}"/>
    <cellStyle name="40% - Accent1 4 3 7" xfId="16700" xr:uid="{00000000-0005-0000-0000-000032410000}"/>
    <cellStyle name="40% - Accent1 4 3 7 2" xfId="16701" xr:uid="{00000000-0005-0000-0000-000033410000}"/>
    <cellStyle name="40% - Accent1 4 3 8" xfId="16702" xr:uid="{00000000-0005-0000-0000-000034410000}"/>
    <cellStyle name="40% - Accent1 4 4" xfId="16703" xr:uid="{00000000-0005-0000-0000-000035410000}"/>
    <cellStyle name="40% - Accent1 4 4 2" xfId="16704" xr:uid="{00000000-0005-0000-0000-000036410000}"/>
    <cellStyle name="40% - Accent1 4 4 2 2" xfId="16705" xr:uid="{00000000-0005-0000-0000-000037410000}"/>
    <cellStyle name="40% - Accent1 4 4 2 2 2" xfId="16706" xr:uid="{00000000-0005-0000-0000-000038410000}"/>
    <cellStyle name="40% - Accent1 4 4 2 2 2 2" xfId="16707" xr:uid="{00000000-0005-0000-0000-000039410000}"/>
    <cellStyle name="40% - Accent1 4 4 2 2 3" xfId="16708" xr:uid="{00000000-0005-0000-0000-00003A410000}"/>
    <cellStyle name="40% - Accent1 4 4 2 3" xfId="16709" xr:uid="{00000000-0005-0000-0000-00003B410000}"/>
    <cellStyle name="40% - Accent1 4 4 2 3 2" xfId="16710" xr:uid="{00000000-0005-0000-0000-00003C410000}"/>
    <cellStyle name="40% - Accent1 4 4 2 4" xfId="16711" xr:uid="{00000000-0005-0000-0000-00003D410000}"/>
    <cellStyle name="40% - Accent1 4 4 3" xfId="16712" xr:uid="{00000000-0005-0000-0000-00003E410000}"/>
    <cellStyle name="40% - Accent1 4 4 3 2" xfId="16713" xr:uid="{00000000-0005-0000-0000-00003F410000}"/>
    <cellStyle name="40% - Accent1 4 4 3 2 2" xfId="16714" xr:uid="{00000000-0005-0000-0000-000040410000}"/>
    <cellStyle name="40% - Accent1 4 4 3 3" xfId="16715" xr:uid="{00000000-0005-0000-0000-000041410000}"/>
    <cellStyle name="40% - Accent1 4 4 4" xfId="16716" xr:uid="{00000000-0005-0000-0000-000042410000}"/>
    <cellStyle name="40% - Accent1 4 4 4 2" xfId="16717" xr:uid="{00000000-0005-0000-0000-000043410000}"/>
    <cellStyle name="40% - Accent1 4 4 5" xfId="16718" xr:uid="{00000000-0005-0000-0000-000044410000}"/>
    <cellStyle name="40% - Accent1 4 4 5 2" xfId="16719" xr:uid="{00000000-0005-0000-0000-000045410000}"/>
    <cellStyle name="40% - Accent1 4 4 6" xfId="16720" xr:uid="{00000000-0005-0000-0000-000046410000}"/>
    <cellStyle name="40% - Accent1 4 5" xfId="16721" xr:uid="{00000000-0005-0000-0000-000047410000}"/>
    <cellStyle name="40% - Accent1 4 5 2" xfId="16722" xr:uid="{00000000-0005-0000-0000-000048410000}"/>
    <cellStyle name="40% - Accent1 4 5 2 2" xfId="16723" xr:uid="{00000000-0005-0000-0000-000049410000}"/>
    <cellStyle name="40% - Accent1 4 5 2 2 2" xfId="16724" xr:uid="{00000000-0005-0000-0000-00004A410000}"/>
    <cellStyle name="40% - Accent1 4 5 2 2 2 2" xfId="16725" xr:uid="{00000000-0005-0000-0000-00004B410000}"/>
    <cellStyle name="40% - Accent1 4 5 2 2 3" xfId="16726" xr:uid="{00000000-0005-0000-0000-00004C410000}"/>
    <cellStyle name="40% - Accent1 4 5 2 3" xfId="16727" xr:uid="{00000000-0005-0000-0000-00004D410000}"/>
    <cellStyle name="40% - Accent1 4 5 2 3 2" xfId="16728" xr:uid="{00000000-0005-0000-0000-00004E410000}"/>
    <cellStyle name="40% - Accent1 4 5 2 4" xfId="16729" xr:uid="{00000000-0005-0000-0000-00004F410000}"/>
    <cellStyle name="40% - Accent1 4 5 3" xfId="16730" xr:uid="{00000000-0005-0000-0000-000050410000}"/>
    <cellStyle name="40% - Accent1 4 5 3 2" xfId="16731" xr:uid="{00000000-0005-0000-0000-000051410000}"/>
    <cellStyle name="40% - Accent1 4 5 3 2 2" xfId="16732" xr:uid="{00000000-0005-0000-0000-000052410000}"/>
    <cellStyle name="40% - Accent1 4 5 3 3" xfId="16733" xr:uid="{00000000-0005-0000-0000-000053410000}"/>
    <cellStyle name="40% - Accent1 4 5 4" xfId="16734" xr:uid="{00000000-0005-0000-0000-000054410000}"/>
    <cellStyle name="40% - Accent1 4 5 4 2" xfId="16735" xr:uid="{00000000-0005-0000-0000-000055410000}"/>
    <cellStyle name="40% - Accent1 4 5 5" xfId="16736" xr:uid="{00000000-0005-0000-0000-000056410000}"/>
    <cellStyle name="40% - Accent1 4 5 5 2" xfId="16737" xr:uid="{00000000-0005-0000-0000-000057410000}"/>
    <cellStyle name="40% - Accent1 4 5 6" xfId="16738" xr:uid="{00000000-0005-0000-0000-000058410000}"/>
    <cellStyle name="40% - Accent1 4 6" xfId="16739" xr:uid="{00000000-0005-0000-0000-000059410000}"/>
    <cellStyle name="40% - Accent1 4 6 2" xfId="16740" xr:uid="{00000000-0005-0000-0000-00005A410000}"/>
    <cellStyle name="40% - Accent1 4 6 2 2" xfId="16741" xr:uid="{00000000-0005-0000-0000-00005B410000}"/>
    <cellStyle name="40% - Accent1 4 6 2 2 2" xfId="16742" xr:uid="{00000000-0005-0000-0000-00005C410000}"/>
    <cellStyle name="40% - Accent1 4 6 2 2 2 2" xfId="16743" xr:uid="{00000000-0005-0000-0000-00005D410000}"/>
    <cellStyle name="40% - Accent1 4 6 2 2 3" xfId="16744" xr:uid="{00000000-0005-0000-0000-00005E410000}"/>
    <cellStyle name="40% - Accent1 4 6 2 3" xfId="16745" xr:uid="{00000000-0005-0000-0000-00005F410000}"/>
    <cellStyle name="40% - Accent1 4 6 2 3 2" xfId="16746" xr:uid="{00000000-0005-0000-0000-000060410000}"/>
    <cellStyle name="40% - Accent1 4 6 2 4" xfId="16747" xr:uid="{00000000-0005-0000-0000-000061410000}"/>
    <cellStyle name="40% - Accent1 4 6 3" xfId="16748" xr:uid="{00000000-0005-0000-0000-000062410000}"/>
    <cellStyle name="40% - Accent1 4 6 3 2" xfId="16749" xr:uid="{00000000-0005-0000-0000-000063410000}"/>
    <cellStyle name="40% - Accent1 4 6 3 2 2" xfId="16750" xr:uid="{00000000-0005-0000-0000-000064410000}"/>
    <cellStyle name="40% - Accent1 4 6 3 3" xfId="16751" xr:uid="{00000000-0005-0000-0000-000065410000}"/>
    <cellStyle name="40% - Accent1 4 6 4" xfId="16752" xr:uid="{00000000-0005-0000-0000-000066410000}"/>
    <cellStyle name="40% - Accent1 4 6 4 2" xfId="16753" xr:uid="{00000000-0005-0000-0000-000067410000}"/>
    <cellStyle name="40% - Accent1 4 6 5" xfId="16754" xr:uid="{00000000-0005-0000-0000-000068410000}"/>
    <cellStyle name="40% - Accent1 4 6 5 2" xfId="16755" xr:uid="{00000000-0005-0000-0000-000069410000}"/>
    <cellStyle name="40% - Accent1 4 6 6" xfId="16756" xr:uid="{00000000-0005-0000-0000-00006A410000}"/>
    <cellStyle name="40% - Accent1 4 7" xfId="16757" xr:uid="{00000000-0005-0000-0000-00006B410000}"/>
    <cellStyle name="40% - Accent1 4 7 2" xfId="16758" xr:uid="{00000000-0005-0000-0000-00006C410000}"/>
    <cellStyle name="40% - Accent1 4 7 2 2" xfId="16759" xr:uid="{00000000-0005-0000-0000-00006D410000}"/>
    <cellStyle name="40% - Accent1 4 7 2 2 2" xfId="16760" xr:uid="{00000000-0005-0000-0000-00006E410000}"/>
    <cellStyle name="40% - Accent1 4 7 2 3" xfId="16761" xr:uid="{00000000-0005-0000-0000-00006F410000}"/>
    <cellStyle name="40% - Accent1 4 7 3" xfId="16762" xr:uid="{00000000-0005-0000-0000-000070410000}"/>
    <cellStyle name="40% - Accent1 4 7 3 2" xfId="16763" xr:uid="{00000000-0005-0000-0000-000071410000}"/>
    <cellStyle name="40% - Accent1 4 7 4" xfId="16764" xr:uid="{00000000-0005-0000-0000-000072410000}"/>
    <cellStyle name="40% - Accent1 4 8" xfId="16765" xr:uid="{00000000-0005-0000-0000-000073410000}"/>
    <cellStyle name="40% - Accent1 4 8 2" xfId="16766" xr:uid="{00000000-0005-0000-0000-000074410000}"/>
    <cellStyle name="40% - Accent1 4 8 2 2" xfId="16767" xr:uid="{00000000-0005-0000-0000-000075410000}"/>
    <cellStyle name="40% - Accent1 4 8 3" xfId="16768" xr:uid="{00000000-0005-0000-0000-000076410000}"/>
    <cellStyle name="40% - Accent1 4 9" xfId="16769" xr:uid="{00000000-0005-0000-0000-000077410000}"/>
    <cellStyle name="40% - Accent1 4 9 2" xfId="16770" xr:uid="{00000000-0005-0000-0000-000078410000}"/>
    <cellStyle name="40% - Accent1 5" xfId="16771" xr:uid="{00000000-0005-0000-0000-000079410000}"/>
    <cellStyle name="40% - Accent1 5 10" xfId="16772" xr:uid="{00000000-0005-0000-0000-00007A410000}"/>
    <cellStyle name="40% - Accent1 5 10 2" xfId="16773" xr:uid="{00000000-0005-0000-0000-00007B410000}"/>
    <cellStyle name="40% - Accent1 5 11" xfId="16774" xr:uid="{00000000-0005-0000-0000-00007C410000}"/>
    <cellStyle name="40% - Accent1 5 2" xfId="16775" xr:uid="{00000000-0005-0000-0000-00007D410000}"/>
    <cellStyle name="40% - Accent1 5 2 2" xfId="16776" xr:uid="{00000000-0005-0000-0000-00007E410000}"/>
    <cellStyle name="40% - Accent1 5 2 2 2" xfId="16777" xr:uid="{00000000-0005-0000-0000-00007F410000}"/>
    <cellStyle name="40% - Accent1 5 2 2 2 2" xfId="16778" xr:uid="{00000000-0005-0000-0000-000080410000}"/>
    <cellStyle name="40% - Accent1 5 2 2 2 2 2" xfId="16779" xr:uid="{00000000-0005-0000-0000-000081410000}"/>
    <cellStyle name="40% - Accent1 5 2 2 2 2 2 2" xfId="16780" xr:uid="{00000000-0005-0000-0000-000082410000}"/>
    <cellStyle name="40% - Accent1 5 2 2 2 2 3" xfId="16781" xr:uid="{00000000-0005-0000-0000-000083410000}"/>
    <cellStyle name="40% - Accent1 5 2 2 2 3" xfId="16782" xr:uid="{00000000-0005-0000-0000-000084410000}"/>
    <cellStyle name="40% - Accent1 5 2 2 2 3 2" xfId="16783" xr:uid="{00000000-0005-0000-0000-000085410000}"/>
    <cellStyle name="40% - Accent1 5 2 2 2 4" xfId="16784" xr:uid="{00000000-0005-0000-0000-000086410000}"/>
    <cellStyle name="40% - Accent1 5 2 2 3" xfId="16785" xr:uid="{00000000-0005-0000-0000-000087410000}"/>
    <cellStyle name="40% - Accent1 5 2 2 3 2" xfId="16786" xr:uid="{00000000-0005-0000-0000-000088410000}"/>
    <cellStyle name="40% - Accent1 5 2 2 3 2 2" xfId="16787" xr:uid="{00000000-0005-0000-0000-000089410000}"/>
    <cellStyle name="40% - Accent1 5 2 2 3 3" xfId="16788" xr:uid="{00000000-0005-0000-0000-00008A410000}"/>
    <cellStyle name="40% - Accent1 5 2 2 4" xfId="16789" xr:uid="{00000000-0005-0000-0000-00008B410000}"/>
    <cellStyle name="40% - Accent1 5 2 2 4 2" xfId="16790" xr:uid="{00000000-0005-0000-0000-00008C410000}"/>
    <cellStyle name="40% - Accent1 5 2 2 5" xfId="16791" xr:uid="{00000000-0005-0000-0000-00008D410000}"/>
    <cellStyle name="40% - Accent1 5 2 2 5 2" xfId="16792" xr:uid="{00000000-0005-0000-0000-00008E410000}"/>
    <cellStyle name="40% - Accent1 5 2 2 6" xfId="16793" xr:uid="{00000000-0005-0000-0000-00008F410000}"/>
    <cellStyle name="40% - Accent1 5 2 3" xfId="16794" xr:uid="{00000000-0005-0000-0000-000090410000}"/>
    <cellStyle name="40% - Accent1 5 2 3 2" xfId="16795" xr:uid="{00000000-0005-0000-0000-000091410000}"/>
    <cellStyle name="40% - Accent1 5 2 3 2 2" xfId="16796" xr:uid="{00000000-0005-0000-0000-000092410000}"/>
    <cellStyle name="40% - Accent1 5 2 3 2 2 2" xfId="16797" xr:uid="{00000000-0005-0000-0000-000093410000}"/>
    <cellStyle name="40% - Accent1 5 2 3 2 2 2 2" xfId="16798" xr:uid="{00000000-0005-0000-0000-000094410000}"/>
    <cellStyle name="40% - Accent1 5 2 3 2 2 3" xfId="16799" xr:uid="{00000000-0005-0000-0000-000095410000}"/>
    <cellStyle name="40% - Accent1 5 2 3 2 3" xfId="16800" xr:uid="{00000000-0005-0000-0000-000096410000}"/>
    <cellStyle name="40% - Accent1 5 2 3 2 3 2" xfId="16801" xr:uid="{00000000-0005-0000-0000-000097410000}"/>
    <cellStyle name="40% - Accent1 5 2 3 2 4" xfId="16802" xr:uid="{00000000-0005-0000-0000-000098410000}"/>
    <cellStyle name="40% - Accent1 5 2 3 3" xfId="16803" xr:uid="{00000000-0005-0000-0000-000099410000}"/>
    <cellStyle name="40% - Accent1 5 2 3 3 2" xfId="16804" xr:uid="{00000000-0005-0000-0000-00009A410000}"/>
    <cellStyle name="40% - Accent1 5 2 3 3 2 2" xfId="16805" xr:uid="{00000000-0005-0000-0000-00009B410000}"/>
    <cellStyle name="40% - Accent1 5 2 3 3 3" xfId="16806" xr:uid="{00000000-0005-0000-0000-00009C410000}"/>
    <cellStyle name="40% - Accent1 5 2 3 4" xfId="16807" xr:uid="{00000000-0005-0000-0000-00009D410000}"/>
    <cellStyle name="40% - Accent1 5 2 3 4 2" xfId="16808" xr:uid="{00000000-0005-0000-0000-00009E410000}"/>
    <cellStyle name="40% - Accent1 5 2 3 5" xfId="16809" xr:uid="{00000000-0005-0000-0000-00009F410000}"/>
    <cellStyle name="40% - Accent1 5 2 3 5 2" xfId="16810" xr:uid="{00000000-0005-0000-0000-0000A0410000}"/>
    <cellStyle name="40% - Accent1 5 2 3 6" xfId="16811" xr:uid="{00000000-0005-0000-0000-0000A1410000}"/>
    <cellStyle name="40% - Accent1 5 2 4" xfId="16812" xr:uid="{00000000-0005-0000-0000-0000A2410000}"/>
    <cellStyle name="40% - Accent1 5 2 4 2" xfId="16813" xr:uid="{00000000-0005-0000-0000-0000A3410000}"/>
    <cellStyle name="40% - Accent1 5 2 4 2 2" xfId="16814" xr:uid="{00000000-0005-0000-0000-0000A4410000}"/>
    <cellStyle name="40% - Accent1 5 2 4 2 2 2" xfId="16815" xr:uid="{00000000-0005-0000-0000-0000A5410000}"/>
    <cellStyle name="40% - Accent1 5 2 4 2 3" xfId="16816" xr:uid="{00000000-0005-0000-0000-0000A6410000}"/>
    <cellStyle name="40% - Accent1 5 2 4 3" xfId="16817" xr:uid="{00000000-0005-0000-0000-0000A7410000}"/>
    <cellStyle name="40% - Accent1 5 2 4 3 2" xfId="16818" xr:uid="{00000000-0005-0000-0000-0000A8410000}"/>
    <cellStyle name="40% - Accent1 5 2 4 4" xfId="16819" xr:uid="{00000000-0005-0000-0000-0000A9410000}"/>
    <cellStyle name="40% - Accent1 5 2 5" xfId="16820" xr:uid="{00000000-0005-0000-0000-0000AA410000}"/>
    <cellStyle name="40% - Accent1 5 2 5 2" xfId="16821" xr:uid="{00000000-0005-0000-0000-0000AB410000}"/>
    <cellStyle name="40% - Accent1 5 2 5 2 2" xfId="16822" xr:uid="{00000000-0005-0000-0000-0000AC410000}"/>
    <cellStyle name="40% - Accent1 5 2 5 3" xfId="16823" xr:uid="{00000000-0005-0000-0000-0000AD410000}"/>
    <cellStyle name="40% - Accent1 5 2 6" xfId="16824" xr:uid="{00000000-0005-0000-0000-0000AE410000}"/>
    <cellStyle name="40% - Accent1 5 2 6 2" xfId="16825" xr:uid="{00000000-0005-0000-0000-0000AF410000}"/>
    <cellStyle name="40% - Accent1 5 2 7" xfId="16826" xr:uid="{00000000-0005-0000-0000-0000B0410000}"/>
    <cellStyle name="40% - Accent1 5 2 7 2" xfId="16827" xr:uid="{00000000-0005-0000-0000-0000B1410000}"/>
    <cellStyle name="40% - Accent1 5 2 8" xfId="16828" xr:uid="{00000000-0005-0000-0000-0000B2410000}"/>
    <cellStyle name="40% - Accent1 5 3" xfId="16829" xr:uid="{00000000-0005-0000-0000-0000B3410000}"/>
    <cellStyle name="40% - Accent1 5 3 2" xfId="16830" xr:uid="{00000000-0005-0000-0000-0000B4410000}"/>
    <cellStyle name="40% - Accent1 5 3 2 2" xfId="16831" xr:uid="{00000000-0005-0000-0000-0000B5410000}"/>
    <cellStyle name="40% - Accent1 5 3 2 2 2" xfId="16832" xr:uid="{00000000-0005-0000-0000-0000B6410000}"/>
    <cellStyle name="40% - Accent1 5 3 2 2 2 2" xfId="16833" xr:uid="{00000000-0005-0000-0000-0000B7410000}"/>
    <cellStyle name="40% - Accent1 5 3 2 2 2 2 2" xfId="16834" xr:uid="{00000000-0005-0000-0000-0000B8410000}"/>
    <cellStyle name="40% - Accent1 5 3 2 2 2 3" xfId="16835" xr:uid="{00000000-0005-0000-0000-0000B9410000}"/>
    <cellStyle name="40% - Accent1 5 3 2 2 3" xfId="16836" xr:uid="{00000000-0005-0000-0000-0000BA410000}"/>
    <cellStyle name="40% - Accent1 5 3 2 2 3 2" xfId="16837" xr:uid="{00000000-0005-0000-0000-0000BB410000}"/>
    <cellStyle name="40% - Accent1 5 3 2 2 4" xfId="16838" xr:uid="{00000000-0005-0000-0000-0000BC410000}"/>
    <cellStyle name="40% - Accent1 5 3 2 3" xfId="16839" xr:uid="{00000000-0005-0000-0000-0000BD410000}"/>
    <cellStyle name="40% - Accent1 5 3 2 3 2" xfId="16840" xr:uid="{00000000-0005-0000-0000-0000BE410000}"/>
    <cellStyle name="40% - Accent1 5 3 2 3 2 2" xfId="16841" xr:uid="{00000000-0005-0000-0000-0000BF410000}"/>
    <cellStyle name="40% - Accent1 5 3 2 3 3" xfId="16842" xr:uid="{00000000-0005-0000-0000-0000C0410000}"/>
    <cellStyle name="40% - Accent1 5 3 2 4" xfId="16843" xr:uid="{00000000-0005-0000-0000-0000C1410000}"/>
    <cellStyle name="40% - Accent1 5 3 2 4 2" xfId="16844" xr:uid="{00000000-0005-0000-0000-0000C2410000}"/>
    <cellStyle name="40% - Accent1 5 3 2 5" xfId="16845" xr:uid="{00000000-0005-0000-0000-0000C3410000}"/>
    <cellStyle name="40% - Accent1 5 3 2 5 2" xfId="16846" xr:uid="{00000000-0005-0000-0000-0000C4410000}"/>
    <cellStyle name="40% - Accent1 5 3 2 6" xfId="16847" xr:uid="{00000000-0005-0000-0000-0000C5410000}"/>
    <cellStyle name="40% - Accent1 5 3 3" xfId="16848" xr:uid="{00000000-0005-0000-0000-0000C6410000}"/>
    <cellStyle name="40% - Accent1 5 3 3 2" xfId="16849" xr:uid="{00000000-0005-0000-0000-0000C7410000}"/>
    <cellStyle name="40% - Accent1 5 3 3 2 2" xfId="16850" xr:uid="{00000000-0005-0000-0000-0000C8410000}"/>
    <cellStyle name="40% - Accent1 5 3 3 2 2 2" xfId="16851" xr:uid="{00000000-0005-0000-0000-0000C9410000}"/>
    <cellStyle name="40% - Accent1 5 3 3 2 2 2 2" xfId="16852" xr:uid="{00000000-0005-0000-0000-0000CA410000}"/>
    <cellStyle name="40% - Accent1 5 3 3 2 2 3" xfId="16853" xr:uid="{00000000-0005-0000-0000-0000CB410000}"/>
    <cellStyle name="40% - Accent1 5 3 3 2 3" xfId="16854" xr:uid="{00000000-0005-0000-0000-0000CC410000}"/>
    <cellStyle name="40% - Accent1 5 3 3 2 3 2" xfId="16855" xr:uid="{00000000-0005-0000-0000-0000CD410000}"/>
    <cellStyle name="40% - Accent1 5 3 3 2 4" xfId="16856" xr:uid="{00000000-0005-0000-0000-0000CE410000}"/>
    <cellStyle name="40% - Accent1 5 3 3 3" xfId="16857" xr:uid="{00000000-0005-0000-0000-0000CF410000}"/>
    <cellStyle name="40% - Accent1 5 3 3 3 2" xfId="16858" xr:uid="{00000000-0005-0000-0000-0000D0410000}"/>
    <cellStyle name="40% - Accent1 5 3 3 3 2 2" xfId="16859" xr:uid="{00000000-0005-0000-0000-0000D1410000}"/>
    <cellStyle name="40% - Accent1 5 3 3 3 3" xfId="16860" xr:uid="{00000000-0005-0000-0000-0000D2410000}"/>
    <cellStyle name="40% - Accent1 5 3 3 4" xfId="16861" xr:uid="{00000000-0005-0000-0000-0000D3410000}"/>
    <cellStyle name="40% - Accent1 5 3 3 4 2" xfId="16862" xr:uid="{00000000-0005-0000-0000-0000D4410000}"/>
    <cellStyle name="40% - Accent1 5 3 3 5" xfId="16863" xr:uid="{00000000-0005-0000-0000-0000D5410000}"/>
    <cellStyle name="40% - Accent1 5 3 3 5 2" xfId="16864" xr:uid="{00000000-0005-0000-0000-0000D6410000}"/>
    <cellStyle name="40% - Accent1 5 3 3 6" xfId="16865" xr:uid="{00000000-0005-0000-0000-0000D7410000}"/>
    <cellStyle name="40% - Accent1 5 3 4" xfId="16866" xr:uid="{00000000-0005-0000-0000-0000D8410000}"/>
    <cellStyle name="40% - Accent1 5 3 4 2" xfId="16867" xr:uid="{00000000-0005-0000-0000-0000D9410000}"/>
    <cellStyle name="40% - Accent1 5 3 4 2 2" xfId="16868" xr:uid="{00000000-0005-0000-0000-0000DA410000}"/>
    <cellStyle name="40% - Accent1 5 3 4 2 2 2" xfId="16869" xr:uid="{00000000-0005-0000-0000-0000DB410000}"/>
    <cellStyle name="40% - Accent1 5 3 4 2 3" xfId="16870" xr:uid="{00000000-0005-0000-0000-0000DC410000}"/>
    <cellStyle name="40% - Accent1 5 3 4 3" xfId="16871" xr:uid="{00000000-0005-0000-0000-0000DD410000}"/>
    <cellStyle name="40% - Accent1 5 3 4 3 2" xfId="16872" xr:uid="{00000000-0005-0000-0000-0000DE410000}"/>
    <cellStyle name="40% - Accent1 5 3 4 4" xfId="16873" xr:uid="{00000000-0005-0000-0000-0000DF410000}"/>
    <cellStyle name="40% - Accent1 5 3 5" xfId="16874" xr:uid="{00000000-0005-0000-0000-0000E0410000}"/>
    <cellStyle name="40% - Accent1 5 3 5 2" xfId="16875" xr:uid="{00000000-0005-0000-0000-0000E1410000}"/>
    <cellStyle name="40% - Accent1 5 3 5 2 2" xfId="16876" xr:uid="{00000000-0005-0000-0000-0000E2410000}"/>
    <cellStyle name="40% - Accent1 5 3 5 3" xfId="16877" xr:uid="{00000000-0005-0000-0000-0000E3410000}"/>
    <cellStyle name="40% - Accent1 5 3 6" xfId="16878" xr:uid="{00000000-0005-0000-0000-0000E4410000}"/>
    <cellStyle name="40% - Accent1 5 3 6 2" xfId="16879" xr:uid="{00000000-0005-0000-0000-0000E5410000}"/>
    <cellStyle name="40% - Accent1 5 3 7" xfId="16880" xr:uid="{00000000-0005-0000-0000-0000E6410000}"/>
    <cellStyle name="40% - Accent1 5 3 7 2" xfId="16881" xr:uid="{00000000-0005-0000-0000-0000E7410000}"/>
    <cellStyle name="40% - Accent1 5 3 8" xfId="16882" xr:uid="{00000000-0005-0000-0000-0000E8410000}"/>
    <cellStyle name="40% - Accent1 5 4" xfId="16883" xr:uid="{00000000-0005-0000-0000-0000E9410000}"/>
    <cellStyle name="40% - Accent1 5 4 2" xfId="16884" xr:uid="{00000000-0005-0000-0000-0000EA410000}"/>
    <cellStyle name="40% - Accent1 5 4 2 2" xfId="16885" xr:uid="{00000000-0005-0000-0000-0000EB410000}"/>
    <cellStyle name="40% - Accent1 5 4 2 2 2" xfId="16886" xr:uid="{00000000-0005-0000-0000-0000EC410000}"/>
    <cellStyle name="40% - Accent1 5 4 2 2 2 2" xfId="16887" xr:uid="{00000000-0005-0000-0000-0000ED410000}"/>
    <cellStyle name="40% - Accent1 5 4 2 2 3" xfId="16888" xr:uid="{00000000-0005-0000-0000-0000EE410000}"/>
    <cellStyle name="40% - Accent1 5 4 2 3" xfId="16889" xr:uid="{00000000-0005-0000-0000-0000EF410000}"/>
    <cellStyle name="40% - Accent1 5 4 2 3 2" xfId="16890" xr:uid="{00000000-0005-0000-0000-0000F0410000}"/>
    <cellStyle name="40% - Accent1 5 4 2 4" xfId="16891" xr:uid="{00000000-0005-0000-0000-0000F1410000}"/>
    <cellStyle name="40% - Accent1 5 4 3" xfId="16892" xr:uid="{00000000-0005-0000-0000-0000F2410000}"/>
    <cellStyle name="40% - Accent1 5 4 3 2" xfId="16893" xr:uid="{00000000-0005-0000-0000-0000F3410000}"/>
    <cellStyle name="40% - Accent1 5 4 3 2 2" xfId="16894" xr:uid="{00000000-0005-0000-0000-0000F4410000}"/>
    <cellStyle name="40% - Accent1 5 4 3 3" xfId="16895" xr:uid="{00000000-0005-0000-0000-0000F5410000}"/>
    <cellStyle name="40% - Accent1 5 4 4" xfId="16896" xr:uid="{00000000-0005-0000-0000-0000F6410000}"/>
    <cellStyle name="40% - Accent1 5 4 4 2" xfId="16897" xr:uid="{00000000-0005-0000-0000-0000F7410000}"/>
    <cellStyle name="40% - Accent1 5 4 5" xfId="16898" xr:uid="{00000000-0005-0000-0000-0000F8410000}"/>
    <cellStyle name="40% - Accent1 5 4 5 2" xfId="16899" xr:uid="{00000000-0005-0000-0000-0000F9410000}"/>
    <cellStyle name="40% - Accent1 5 4 6" xfId="16900" xr:uid="{00000000-0005-0000-0000-0000FA410000}"/>
    <cellStyle name="40% - Accent1 5 5" xfId="16901" xr:uid="{00000000-0005-0000-0000-0000FB410000}"/>
    <cellStyle name="40% - Accent1 5 5 2" xfId="16902" xr:uid="{00000000-0005-0000-0000-0000FC410000}"/>
    <cellStyle name="40% - Accent1 5 5 2 2" xfId="16903" xr:uid="{00000000-0005-0000-0000-0000FD410000}"/>
    <cellStyle name="40% - Accent1 5 5 2 2 2" xfId="16904" xr:uid="{00000000-0005-0000-0000-0000FE410000}"/>
    <cellStyle name="40% - Accent1 5 5 2 2 2 2" xfId="16905" xr:uid="{00000000-0005-0000-0000-0000FF410000}"/>
    <cellStyle name="40% - Accent1 5 5 2 2 3" xfId="16906" xr:uid="{00000000-0005-0000-0000-000000420000}"/>
    <cellStyle name="40% - Accent1 5 5 2 3" xfId="16907" xr:uid="{00000000-0005-0000-0000-000001420000}"/>
    <cellStyle name="40% - Accent1 5 5 2 3 2" xfId="16908" xr:uid="{00000000-0005-0000-0000-000002420000}"/>
    <cellStyle name="40% - Accent1 5 5 2 4" xfId="16909" xr:uid="{00000000-0005-0000-0000-000003420000}"/>
    <cellStyle name="40% - Accent1 5 5 3" xfId="16910" xr:uid="{00000000-0005-0000-0000-000004420000}"/>
    <cellStyle name="40% - Accent1 5 5 3 2" xfId="16911" xr:uid="{00000000-0005-0000-0000-000005420000}"/>
    <cellStyle name="40% - Accent1 5 5 3 2 2" xfId="16912" xr:uid="{00000000-0005-0000-0000-000006420000}"/>
    <cellStyle name="40% - Accent1 5 5 3 3" xfId="16913" xr:uid="{00000000-0005-0000-0000-000007420000}"/>
    <cellStyle name="40% - Accent1 5 5 4" xfId="16914" xr:uid="{00000000-0005-0000-0000-000008420000}"/>
    <cellStyle name="40% - Accent1 5 5 4 2" xfId="16915" xr:uid="{00000000-0005-0000-0000-000009420000}"/>
    <cellStyle name="40% - Accent1 5 5 5" xfId="16916" xr:uid="{00000000-0005-0000-0000-00000A420000}"/>
    <cellStyle name="40% - Accent1 5 5 5 2" xfId="16917" xr:uid="{00000000-0005-0000-0000-00000B420000}"/>
    <cellStyle name="40% - Accent1 5 5 6" xfId="16918" xr:uid="{00000000-0005-0000-0000-00000C420000}"/>
    <cellStyle name="40% - Accent1 5 6" xfId="16919" xr:uid="{00000000-0005-0000-0000-00000D420000}"/>
    <cellStyle name="40% - Accent1 5 6 2" xfId="16920" xr:uid="{00000000-0005-0000-0000-00000E420000}"/>
    <cellStyle name="40% - Accent1 5 6 2 2" xfId="16921" xr:uid="{00000000-0005-0000-0000-00000F420000}"/>
    <cellStyle name="40% - Accent1 5 6 2 2 2" xfId="16922" xr:uid="{00000000-0005-0000-0000-000010420000}"/>
    <cellStyle name="40% - Accent1 5 6 2 2 2 2" xfId="16923" xr:uid="{00000000-0005-0000-0000-000011420000}"/>
    <cellStyle name="40% - Accent1 5 6 2 2 3" xfId="16924" xr:uid="{00000000-0005-0000-0000-000012420000}"/>
    <cellStyle name="40% - Accent1 5 6 2 3" xfId="16925" xr:uid="{00000000-0005-0000-0000-000013420000}"/>
    <cellStyle name="40% - Accent1 5 6 2 3 2" xfId="16926" xr:uid="{00000000-0005-0000-0000-000014420000}"/>
    <cellStyle name="40% - Accent1 5 6 2 4" xfId="16927" xr:uid="{00000000-0005-0000-0000-000015420000}"/>
    <cellStyle name="40% - Accent1 5 6 3" xfId="16928" xr:uid="{00000000-0005-0000-0000-000016420000}"/>
    <cellStyle name="40% - Accent1 5 6 3 2" xfId="16929" xr:uid="{00000000-0005-0000-0000-000017420000}"/>
    <cellStyle name="40% - Accent1 5 6 3 2 2" xfId="16930" xr:uid="{00000000-0005-0000-0000-000018420000}"/>
    <cellStyle name="40% - Accent1 5 6 3 3" xfId="16931" xr:uid="{00000000-0005-0000-0000-000019420000}"/>
    <cellStyle name="40% - Accent1 5 6 4" xfId="16932" xr:uid="{00000000-0005-0000-0000-00001A420000}"/>
    <cellStyle name="40% - Accent1 5 6 4 2" xfId="16933" xr:uid="{00000000-0005-0000-0000-00001B420000}"/>
    <cellStyle name="40% - Accent1 5 6 5" xfId="16934" xr:uid="{00000000-0005-0000-0000-00001C420000}"/>
    <cellStyle name="40% - Accent1 5 6 5 2" xfId="16935" xr:uid="{00000000-0005-0000-0000-00001D420000}"/>
    <cellStyle name="40% - Accent1 5 6 6" xfId="16936" xr:uid="{00000000-0005-0000-0000-00001E420000}"/>
    <cellStyle name="40% - Accent1 5 7" xfId="16937" xr:uid="{00000000-0005-0000-0000-00001F420000}"/>
    <cellStyle name="40% - Accent1 5 7 2" xfId="16938" xr:uid="{00000000-0005-0000-0000-000020420000}"/>
    <cellStyle name="40% - Accent1 5 7 2 2" xfId="16939" xr:uid="{00000000-0005-0000-0000-000021420000}"/>
    <cellStyle name="40% - Accent1 5 7 2 2 2" xfId="16940" xr:uid="{00000000-0005-0000-0000-000022420000}"/>
    <cellStyle name="40% - Accent1 5 7 2 3" xfId="16941" xr:uid="{00000000-0005-0000-0000-000023420000}"/>
    <cellStyle name="40% - Accent1 5 7 3" xfId="16942" xr:uid="{00000000-0005-0000-0000-000024420000}"/>
    <cellStyle name="40% - Accent1 5 7 3 2" xfId="16943" xr:uid="{00000000-0005-0000-0000-000025420000}"/>
    <cellStyle name="40% - Accent1 5 7 4" xfId="16944" xr:uid="{00000000-0005-0000-0000-000026420000}"/>
    <cellStyle name="40% - Accent1 5 8" xfId="16945" xr:uid="{00000000-0005-0000-0000-000027420000}"/>
    <cellStyle name="40% - Accent1 5 8 2" xfId="16946" xr:uid="{00000000-0005-0000-0000-000028420000}"/>
    <cellStyle name="40% - Accent1 5 8 2 2" xfId="16947" xr:uid="{00000000-0005-0000-0000-000029420000}"/>
    <cellStyle name="40% - Accent1 5 8 3" xfId="16948" xr:uid="{00000000-0005-0000-0000-00002A420000}"/>
    <cellStyle name="40% - Accent1 5 9" xfId="16949" xr:uid="{00000000-0005-0000-0000-00002B420000}"/>
    <cellStyle name="40% - Accent1 5 9 2" xfId="16950" xr:uid="{00000000-0005-0000-0000-00002C420000}"/>
    <cellStyle name="40% - Accent1 6" xfId="16951" xr:uid="{00000000-0005-0000-0000-00002D420000}"/>
    <cellStyle name="40% - Accent1 6 10" xfId="16952" xr:uid="{00000000-0005-0000-0000-00002E420000}"/>
    <cellStyle name="40% - Accent1 6 10 2" xfId="16953" xr:uid="{00000000-0005-0000-0000-00002F420000}"/>
    <cellStyle name="40% - Accent1 6 11" xfId="16954" xr:uid="{00000000-0005-0000-0000-000030420000}"/>
    <cellStyle name="40% - Accent1 6 2" xfId="16955" xr:uid="{00000000-0005-0000-0000-000031420000}"/>
    <cellStyle name="40% - Accent1 6 2 2" xfId="16956" xr:uid="{00000000-0005-0000-0000-000032420000}"/>
    <cellStyle name="40% - Accent1 6 2 2 2" xfId="16957" xr:uid="{00000000-0005-0000-0000-000033420000}"/>
    <cellStyle name="40% - Accent1 6 2 2 2 2" xfId="16958" xr:uid="{00000000-0005-0000-0000-000034420000}"/>
    <cellStyle name="40% - Accent1 6 2 2 2 2 2" xfId="16959" xr:uid="{00000000-0005-0000-0000-000035420000}"/>
    <cellStyle name="40% - Accent1 6 2 2 2 2 2 2" xfId="16960" xr:uid="{00000000-0005-0000-0000-000036420000}"/>
    <cellStyle name="40% - Accent1 6 2 2 2 2 3" xfId="16961" xr:uid="{00000000-0005-0000-0000-000037420000}"/>
    <cellStyle name="40% - Accent1 6 2 2 2 3" xfId="16962" xr:uid="{00000000-0005-0000-0000-000038420000}"/>
    <cellStyle name="40% - Accent1 6 2 2 2 3 2" xfId="16963" xr:uid="{00000000-0005-0000-0000-000039420000}"/>
    <cellStyle name="40% - Accent1 6 2 2 2 4" xfId="16964" xr:uid="{00000000-0005-0000-0000-00003A420000}"/>
    <cellStyle name="40% - Accent1 6 2 2 3" xfId="16965" xr:uid="{00000000-0005-0000-0000-00003B420000}"/>
    <cellStyle name="40% - Accent1 6 2 2 3 2" xfId="16966" xr:uid="{00000000-0005-0000-0000-00003C420000}"/>
    <cellStyle name="40% - Accent1 6 2 2 3 2 2" xfId="16967" xr:uid="{00000000-0005-0000-0000-00003D420000}"/>
    <cellStyle name="40% - Accent1 6 2 2 3 3" xfId="16968" xr:uid="{00000000-0005-0000-0000-00003E420000}"/>
    <cellStyle name="40% - Accent1 6 2 2 4" xfId="16969" xr:uid="{00000000-0005-0000-0000-00003F420000}"/>
    <cellStyle name="40% - Accent1 6 2 2 4 2" xfId="16970" xr:uid="{00000000-0005-0000-0000-000040420000}"/>
    <cellStyle name="40% - Accent1 6 2 2 5" xfId="16971" xr:uid="{00000000-0005-0000-0000-000041420000}"/>
    <cellStyle name="40% - Accent1 6 2 2 5 2" xfId="16972" xr:uid="{00000000-0005-0000-0000-000042420000}"/>
    <cellStyle name="40% - Accent1 6 2 2 6" xfId="16973" xr:uid="{00000000-0005-0000-0000-000043420000}"/>
    <cellStyle name="40% - Accent1 6 2 3" xfId="16974" xr:uid="{00000000-0005-0000-0000-000044420000}"/>
    <cellStyle name="40% - Accent1 6 2 3 2" xfId="16975" xr:uid="{00000000-0005-0000-0000-000045420000}"/>
    <cellStyle name="40% - Accent1 6 2 3 2 2" xfId="16976" xr:uid="{00000000-0005-0000-0000-000046420000}"/>
    <cellStyle name="40% - Accent1 6 2 3 2 2 2" xfId="16977" xr:uid="{00000000-0005-0000-0000-000047420000}"/>
    <cellStyle name="40% - Accent1 6 2 3 2 2 2 2" xfId="16978" xr:uid="{00000000-0005-0000-0000-000048420000}"/>
    <cellStyle name="40% - Accent1 6 2 3 2 2 3" xfId="16979" xr:uid="{00000000-0005-0000-0000-000049420000}"/>
    <cellStyle name="40% - Accent1 6 2 3 2 3" xfId="16980" xr:uid="{00000000-0005-0000-0000-00004A420000}"/>
    <cellStyle name="40% - Accent1 6 2 3 2 3 2" xfId="16981" xr:uid="{00000000-0005-0000-0000-00004B420000}"/>
    <cellStyle name="40% - Accent1 6 2 3 2 4" xfId="16982" xr:uid="{00000000-0005-0000-0000-00004C420000}"/>
    <cellStyle name="40% - Accent1 6 2 3 3" xfId="16983" xr:uid="{00000000-0005-0000-0000-00004D420000}"/>
    <cellStyle name="40% - Accent1 6 2 3 3 2" xfId="16984" xr:uid="{00000000-0005-0000-0000-00004E420000}"/>
    <cellStyle name="40% - Accent1 6 2 3 3 2 2" xfId="16985" xr:uid="{00000000-0005-0000-0000-00004F420000}"/>
    <cellStyle name="40% - Accent1 6 2 3 3 3" xfId="16986" xr:uid="{00000000-0005-0000-0000-000050420000}"/>
    <cellStyle name="40% - Accent1 6 2 3 4" xfId="16987" xr:uid="{00000000-0005-0000-0000-000051420000}"/>
    <cellStyle name="40% - Accent1 6 2 3 4 2" xfId="16988" xr:uid="{00000000-0005-0000-0000-000052420000}"/>
    <cellStyle name="40% - Accent1 6 2 3 5" xfId="16989" xr:uid="{00000000-0005-0000-0000-000053420000}"/>
    <cellStyle name="40% - Accent1 6 2 3 5 2" xfId="16990" xr:uid="{00000000-0005-0000-0000-000054420000}"/>
    <cellStyle name="40% - Accent1 6 2 3 6" xfId="16991" xr:uid="{00000000-0005-0000-0000-000055420000}"/>
    <cellStyle name="40% - Accent1 6 2 4" xfId="16992" xr:uid="{00000000-0005-0000-0000-000056420000}"/>
    <cellStyle name="40% - Accent1 6 2 4 2" xfId="16993" xr:uid="{00000000-0005-0000-0000-000057420000}"/>
    <cellStyle name="40% - Accent1 6 2 4 2 2" xfId="16994" xr:uid="{00000000-0005-0000-0000-000058420000}"/>
    <cellStyle name="40% - Accent1 6 2 4 2 2 2" xfId="16995" xr:uid="{00000000-0005-0000-0000-000059420000}"/>
    <cellStyle name="40% - Accent1 6 2 4 2 3" xfId="16996" xr:uid="{00000000-0005-0000-0000-00005A420000}"/>
    <cellStyle name="40% - Accent1 6 2 4 3" xfId="16997" xr:uid="{00000000-0005-0000-0000-00005B420000}"/>
    <cellStyle name="40% - Accent1 6 2 4 3 2" xfId="16998" xr:uid="{00000000-0005-0000-0000-00005C420000}"/>
    <cellStyle name="40% - Accent1 6 2 4 4" xfId="16999" xr:uid="{00000000-0005-0000-0000-00005D420000}"/>
    <cellStyle name="40% - Accent1 6 2 5" xfId="17000" xr:uid="{00000000-0005-0000-0000-00005E420000}"/>
    <cellStyle name="40% - Accent1 6 2 5 2" xfId="17001" xr:uid="{00000000-0005-0000-0000-00005F420000}"/>
    <cellStyle name="40% - Accent1 6 2 5 2 2" xfId="17002" xr:uid="{00000000-0005-0000-0000-000060420000}"/>
    <cellStyle name="40% - Accent1 6 2 5 3" xfId="17003" xr:uid="{00000000-0005-0000-0000-000061420000}"/>
    <cellStyle name="40% - Accent1 6 2 6" xfId="17004" xr:uid="{00000000-0005-0000-0000-000062420000}"/>
    <cellStyle name="40% - Accent1 6 2 6 2" xfId="17005" xr:uid="{00000000-0005-0000-0000-000063420000}"/>
    <cellStyle name="40% - Accent1 6 2 7" xfId="17006" xr:uid="{00000000-0005-0000-0000-000064420000}"/>
    <cellStyle name="40% - Accent1 6 2 7 2" xfId="17007" xr:uid="{00000000-0005-0000-0000-000065420000}"/>
    <cellStyle name="40% - Accent1 6 2 8" xfId="17008" xr:uid="{00000000-0005-0000-0000-000066420000}"/>
    <cellStyle name="40% - Accent1 6 3" xfId="17009" xr:uid="{00000000-0005-0000-0000-000067420000}"/>
    <cellStyle name="40% - Accent1 6 3 2" xfId="17010" xr:uid="{00000000-0005-0000-0000-000068420000}"/>
    <cellStyle name="40% - Accent1 6 3 2 2" xfId="17011" xr:uid="{00000000-0005-0000-0000-000069420000}"/>
    <cellStyle name="40% - Accent1 6 3 2 2 2" xfId="17012" xr:uid="{00000000-0005-0000-0000-00006A420000}"/>
    <cellStyle name="40% - Accent1 6 3 2 2 2 2" xfId="17013" xr:uid="{00000000-0005-0000-0000-00006B420000}"/>
    <cellStyle name="40% - Accent1 6 3 2 2 2 2 2" xfId="17014" xr:uid="{00000000-0005-0000-0000-00006C420000}"/>
    <cellStyle name="40% - Accent1 6 3 2 2 2 3" xfId="17015" xr:uid="{00000000-0005-0000-0000-00006D420000}"/>
    <cellStyle name="40% - Accent1 6 3 2 2 3" xfId="17016" xr:uid="{00000000-0005-0000-0000-00006E420000}"/>
    <cellStyle name="40% - Accent1 6 3 2 2 3 2" xfId="17017" xr:uid="{00000000-0005-0000-0000-00006F420000}"/>
    <cellStyle name="40% - Accent1 6 3 2 2 4" xfId="17018" xr:uid="{00000000-0005-0000-0000-000070420000}"/>
    <cellStyle name="40% - Accent1 6 3 2 3" xfId="17019" xr:uid="{00000000-0005-0000-0000-000071420000}"/>
    <cellStyle name="40% - Accent1 6 3 2 3 2" xfId="17020" xr:uid="{00000000-0005-0000-0000-000072420000}"/>
    <cellStyle name="40% - Accent1 6 3 2 3 2 2" xfId="17021" xr:uid="{00000000-0005-0000-0000-000073420000}"/>
    <cellStyle name="40% - Accent1 6 3 2 3 3" xfId="17022" xr:uid="{00000000-0005-0000-0000-000074420000}"/>
    <cellStyle name="40% - Accent1 6 3 2 4" xfId="17023" xr:uid="{00000000-0005-0000-0000-000075420000}"/>
    <cellStyle name="40% - Accent1 6 3 2 4 2" xfId="17024" xr:uid="{00000000-0005-0000-0000-000076420000}"/>
    <cellStyle name="40% - Accent1 6 3 2 5" xfId="17025" xr:uid="{00000000-0005-0000-0000-000077420000}"/>
    <cellStyle name="40% - Accent1 6 3 2 5 2" xfId="17026" xr:uid="{00000000-0005-0000-0000-000078420000}"/>
    <cellStyle name="40% - Accent1 6 3 2 6" xfId="17027" xr:uid="{00000000-0005-0000-0000-000079420000}"/>
    <cellStyle name="40% - Accent1 6 3 3" xfId="17028" xr:uid="{00000000-0005-0000-0000-00007A420000}"/>
    <cellStyle name="40% - Accent1 6 3 3 2" xfId="17029" xr:uid="{00000000-0005-0000-0000-00007B420000}"/>
    <cellStyle name="40% - Accent1 6 3 3 2 2" xfId="17030" xr:uid="{00000000-0005-0000-0000-00007C420000}"/>
    <cellStyle name="40% - Accent1 6 3 3 2 2 2" xfId="17031" xr:uid="{00000000-0005-0000-0000-00007D420000}"/>
    <cellStyle name="40% - Accent1 6 3 3 2 2 2 2" xfId="17032" xr:uid="{00000000-0005-0000-0000-00007E420000}"/>
    <cellStyle name="40% - Accent1 6 3 3 2 2 3" xfId="17033" xr:uid="{00000000-0005-0000-0000-00007F420000}"/>
    <cellStyle name="40% - Accent1 6 3 3 2 3" xfId="17034" xr:uid="{00000000-0005-0000-0000-000080420000}"/>
    <cellStyle name="40% - Accent1 6 3 3 2 3 2" xfId="17035" xr:uid="{00000000-0005-0000-0000-000081420000}"/>
    <cellStyle name="40% - Accent1 6 3 3 2 4" xfId="17036" xr:uid="{00000000-0005-0000-0000-000082420000}"/>
    <cellStyle name="40% - Accent1 6 3 3 3" xfId="17037" xr:uid="{00000000-0005-0000-0000-000083420000}"/>
    <cellStyle name="40% - Accent1 6 3 3 3 2" xfId="17038" xr:uid="{00000000-0005-0000-0000-000084420000}"/>
    <cellStyle name="40% - Accent1 6 3 3 3 2 2" xfId="17039" xr:uid="{00000000-0005-0000-0000-000085420000}"/>
    <cellStyle name="40% - Accent1 6 3 3 3 3" xfId="17040" xr:uid="{00000000-0005-0000-0000-000086420000}"/>
    <cellStyle name="40% - Accent1 6 3 3 4" xfId="17041" xr:uid="{00000000-0005-0000-0000-000087420000}"/>
    <cellStyle name="40% - Accent1 6 3 3 4 2" xfId="17042" xr:uid="{00000000-0005-0000-0000-000088420000}"/>
    <cellStyle name="40% - Accent1 6 3 3 5" xfId="17043" xr:uid="{00000000-0005-0000-0000-000089420000}"/>
    <cellStyle name="40% - Accent1 6 3 3 5 2" xfId="17044" xr:uid="{00000000-0005-0000-0000-00008A420000}"/>
    <cellStyle name="40% - Accent1 6 3 3 6" xfId="17045" xr:uid="{00000000-0005-0000-0000-00008B420000}"/>
    <cellStyle name="40% - Accent1 6 3 4" xfId="17046" xr:uid="{00000000-0005-0000-0000-00008C420000}"/>
    <cellStyle name="40% - Accent1 6 3 4 2" xfId="17047" xr:uid="{00000000-0005-0000-0000-00008D420000}"/>
    <cellStyle name="40% - Accent1 6 3 4 2 2" xfId="17048" xr:uid="{00000000-0005-0000-0000-00008E420000}"/>
    <cellStyle name="40% - Accent1 6 3 4 2 2 2" xfId="17049" xr:uid="{00000000-0005-0000-0000-00008F420000}"/>
    <cellStyle name="40% - Accent1 6 3 4 2 3" xfId="17050" xr:uid="{00000000-0005-0000-0000-000090420000}"/>
    <cellStyle name="40% - Accent1 6 3 4 3" xfId="17051" xr:uid="{00000000-0005-0000-0000-000091420000}"/>
    <cellStyle name="40% - Accent1 6 3 4 3 2" xfId="17052" xr:uid="{00000000-0005-0000-0000-000092420000}"/>
    <cellStyle name="40% - Accent1 6 3 4 4" xfId="17053" xr:uid="{00000000-0005-0000-0000-000093420000}"/>
    <cellStyle name="40% - Accent1 6 3 5" xfId="17054" xr:uid="{00000000-0005-0000-0000-000094420000}"/>
    <cellStyle name="40% - Accent1 6 3 5 2" xfId="17055" xr:uid="{00000000-0005-0000-0000-000095420000}"/>
    <cellStyle name="40% - Accent1 6 3 5 2 2" xfId="17056" xr:uid="{00000000-0005-0000-0000-000096420000}"/>
    <cellStyle name="40% - Accent1 6 3 5 3" xfId="17057" xr:uid="{00000000-0005-0000-0000-000097420000}"/>
    <cellStyle name="40% - Accent1 6 3 6" xfId="17058" xr:uid="{00000000-0005-0000-0000-000098420000}"/>
    <cellStyle name="40% - Accent1 6 3 6 2" xfId="17059" xr:uid="{00000000-0005-0000-0000-000099420000}"/>
    <cellStyle name="40% - Accent1 6 3 7" xfId="17060" xr:uid="{00000000-0005-0000-0000-00009A420000}"/>
    <cellStyle name="40% - Accent1 6 3 7 2" xfId="17061" xr:uid="{00000000-0005-0000-0000-00009B420000}"/>
    <cellStyle name="40% - Accent1 6 3 8" xfId="17062" xr:uid="{00000000-0005-0000-0000-00009C420000}"/>
    <cellStyle name="40% - Accent1 6 4" xfId="17063" xr:uid="{00000000-0005-0000-0000-00009D420000}"/>
    <cellStyle name="40% - Accent1 6 4 2" xfId="17064" xr:uid="{00000000-0005-0000-0000-00009E420000}"/>
    <cellStyle name="40% - Accent1 6 4 2 2" xfId="17065" xr:uid="{00000000-0005-0000-0000-00009F420000}"/>
    <cellStyle name="40% - Accent1 6 4 2 2 2" xfId="17066" xr:uid="{00000000-0005-0000-0000-0000A0420000}"/>
    <cellStyle name="40% - Accent1 6 4 2 2 2 2" xfId="17067" xr:uid="{00000000-0005-0000-0000-0000A1420000}"/>
    <cellStyle name="40% - Accent1 6 4 2 2 3" xfId="17068" xr:uid="{00000000-0005-0000-0000-0000A2420000}"/>
    <cellStyle name="40% - Accent1 6 4 2 3" xfId="17069" xr:uid="{00000000-0005-0000-0000-0000A3420000}"/>
    <cellStyle name="40% - Accent1 6 4 2 3 2" xfId="17070" xr:uid="{00000000-0005-0000-0000-0000A4420000}"/>
    <cellStyle name="40% - Accent1 6 4 2 4" xfId="17071" xr:uid="{00000000-0005-0000-0000-0000A5420000}"/>
    <cellStyle name="40% - Accent1 6 4 3" xfId="17072" xr:uid="{00000000-0005-0000-0000-0000A6420000}"/>
    <cellStyle name="40% - Accent1 6 4 3 2" xfId="17073" xr:uid="{00000000-0005-0000-0000-0000A7420000}"/>
    <cellStyle name="40% - Accent1 6 4 3 2 2" xfId="17074" xr:uid="{00000000-0005-0000-0000-0000A8420000}"/>
    <cellStyle name="40% - Accent1 6 4 3 3" xfId="17075" xr:uid="{00000000-0005-0000-0000-0000A9420000}"/>
    <cellStyle name="40% - Accent1 6 4 4" xfId="17076" xr:uid="{00000000-0005-0000-0000-0000AA420000}"/>
    <cellStyle name="40% - Accent1 6 4 4 2" xfId="17077" xr:uid="{00000000-0005-0000-0000-0000AB420000}"/>
    <cellStyle name="40% - Accent1 6 4 5" xfId="17078" xr:uid="{00000000-0005-0000-0000-0000AC420000}"/>
    <cellStyle name="40% - Accent1 6 4 5 2" xfId="17079" xr:uid="{00000000-0005-0000-0000-0000AD420000}"/>
    <cellStyle name="40% - Accent1 6 4 6" xfId="17080" xr:uid="{00000000-0005-0000-0000-0000AE420000}"/>
    <cellStyle name="40% - Accent1 6 5" xfId="17081" xr:uid="{00000000-0005-0000-0000-0000AF420000}"/>
    <cellStyle name="40% - Accent1 6 5 2" xfId="17082" xr:uid="{00000000-0005-0000-0000-0000B0420000}"/>
    <cellStyle name="40% - Accent1 6 5 2 2" xfId="17083" xr:uid="{00000000-0005-0000-0000-0000B1420000}"/>
    <cellStyle name="40% - Accent1 6 5 2 2 2" xfId="17084" xr:uid="{00000000-0005-0000-0000-0000B2420000}"/>
    <cellStyle name="40% - Accent1 6 5 2 2 2 2" xfId="17085" xr:uid="{00000000-0005-0000-0000-0000B3420000}"/>
    <cellStyle name="40% - Accent1 6 5 2 2 3" xfId="17086" xr:uid="{00000000-0005-0000-0000-0000B4420000}"/>
    <cellStyle name="40% - Accent1 6 5 2 3" xfId="17087" xr:uid="{00000000-0005-0000-0000-0000B5420000}"/>
    <cellStyle name="40% - Accent1 6 5 2 3 2" xfId="17088" xr:uid="{00000000-0005-0000-0000-0000B6420000}"/>
    <cellStyle name="40% - Accent1 6 5 2 4" xfId="17089" xr:uid="{00000000-0005-0000-0000-0000B7420000}"/>
    <cellStyle name="40% - Accent1 6 5 3" xfId="17090" xr:uid="{00000000-0005-0000-0000-0000B8420000}"/>
    <cellStyle name="40% - Accent1 6 5 3 2" xfId="17091" xr:uid="{00000000-0005-0000-0000-0000B9420000}"/>
    <cellStyle name="40% - Accent1 6 5 3 2 2" xfId="17092" xr:uid="{00000000-0005-0000-0000-0000BA420000}"/>
    <cellStyle name="40% - Accent1 6 5 3 3" xfId="17093" xr:uid="{00000000-0005-0000-0000-0000BB420000}"/>
    <cellStyle name="40% - Accent1 6 5 4" xfId="17094" xr:uid="{00000000-0005-0000-0000-0000BC420000}"/>
    <cellStyle name="40% - Accent1 6 5 4 2" xfId="17095" xr:uid="{00000000-0005-0000-0000-0000BD420000}"/>
    <cellStyle name="40% - Accent1 6 5 5" xfId="17096" xr:uid="{00000000-0005-0000-0000-0000BE420000}"/>
    <cellStyle name="40% - Accent1 6 5 5 2" xfId="17097" xr:uid="{00000000-0005-0000-0000-0000BF420000}"/>
    <cellStyle name="40% - Accent1 6 5 6" xfId="17098" xr:uid="{00000000-0005-0000-0000-0000C0420000}"/>
    <cellStyle name="40% - Accent1 6 6" xfId="17099" xr:uid="{00000000-0005-0000-0000-0000C1420000}"/>
    <cellStyle name="40% - Accent1 6 6 2" xfId="17100" xr:uid="{00000000-0005-0000-0000-0000C2420000}"/>
    <cellStyle name="40% - Accent1 6 6 2 2" xfId="17101" xr:uid="{00000000-0005-0000-0000-0000C3420000}"/>
    <cellStyle name="40% - Accent1 6 6 2 2 2" xfId="17102" xr:uid="{00000000-0005-0000-0000-0000C4420000}"/>
    <cellStyle name="40% - Accent1 6 6 2 2 2 2" xfId="17103" xr:uid="{00000000-0005-0000-0000-0000C5420000}"/>
    <cellStyle name="40% - Accent1 6 6 2 2 3" xfId="17104" xr:uid="{00000000-0005-0000-0000-0000C6420000}"/>
    <cellStyle name="40% - Accent1 6 6 2 3" xfId="17105" xr:uid="{00000000-0005-0000-0000-0000C7420000}"/>
    <cellStyle name="40% - Accent1 6 6 2 3 2" xfId="17106" xr:uid="{00000000-0005-0000-0000-0000C8420000}"/>
    <cellStyle name="40% - Accent1 6 6 2 4" xfId="17107" xr:uid="{00000000-0005-0000-0000-0000C9420000}"/>
    <cellStyle name="40% - Accent1 6 6 3" xfId="17108" xr:uid="{00000000-0005-0000-0000-0000CA420000}"/>
    <cellStyle name="40% - Accent1 6 6 3 2" xfId="17109" xr:uid="{00000000-0005-0000-0000-0000CB420000}"/>
    <cellStyle name="40% - Accent1 6 6 3 2 2" xfId="17110" xr:uid="{00000000-0005-0000-0000-0000CC420000}"/>
    <cellStyle name="40% - Accent1 6 6 3 3" xfId="17111" xr:uid="{00000000-0005-0000-0000-0000CD420000}"/>
    <cellStyle name="40% - Accent1 6 6 4" xfId="17112" xr:uid="{00000000-0005-0000-0000-0000CE420000}"/>
    <cellStyle name="40% - Accent1 6 6 4 2" xfId="17113" xr:uid="{00000000-0005-0000-0000-0000CF420000}"/>
    <cellStyle name="40% - Accent1 6 6 5" xfId="17114" xr:uid="{00000000-0005-0000-0000-0000D0420000}"/>
    <cellStyle name="40% - Accent1 6 6 5 2" xfId="17115" xr:uid="{00000000-0005-0000-0000-0000D1420000}"/>
    <cellStyle name="40% - Accent1 6 6 6" xfId="17116" xr:uid="{00000000-0005-0000-0000-0000D2420000}"/>
    <cellStyle name="40% - Accent1 6 7" xfId="17117" xr:uid="{00000000-0005-0000-0000-0000D3420000}"/>
    <cellStyle name="40% - Accent1 6 7 2" xfId="17118" xr:uid="{00000000-0005-0000-0000-0000D4420000}"/>
    <cellStyle name="40% - Accent1 6 7 2 2" xfId="17119" xr:uid="{00000000-0005-0000-0000-0000D5420000}"/>
    <cellStyle name="40% - Accent1 6 7 2 2 2" xfId="17120" xr:uid="{00000000-0005-0000-0000-0000D6420000}"/>
    <cellStyle name="40% - Accent1 6 7 2 3" xfId="17121" xr:uid="{00000000-0005-0000-0000-0000D7420000}"/>
    <cellStyle name="40% - Accent1 6 7 3" xfId="17122" xr:uid="{00000000-0005-0000-0000-0000D8420000}"/>
    <cellStyle name="40% - Accent1 6 7 3 2" xfId="17123" xr:uid="{00000000-0005-0000-0000-0000D9420000}"/>
    <cellStyle name="40% - Accent1 6 7 4" xfId="17124" xr:uid="{00000000-0005-0000-0000-0000DA420000}"/>
    <cellStyle name="40% - Accent1 6 8" xfId="17125" xr:uid="{00000000-0005-0000-0000-0000DB420000}"/>
    <cellStyle name="40% - Accent1 6 8 2" xfId="17126" xr:uid="{00000000-0005-0000-0000-0000DC420000}"/>
    <cellStyle name="40% - Accent1 6 8 2 2" xfId="17127" xr:uid="{00000000-0005-0000-0000-0000DD420000}"/>
    <cellStyle name="40% - Accent1 6 8 3" xfId="17128" xr:uid="{00000000-0005-0000-0000-0000DE420000}"/>
    <cellStyle name="40% - Accent1 6 9" xfId="17129" xr:uid="{00000000-0005-0000-0000-0000DF420000}"/>
    <cellStyle name="40% - Accent1 6 9 2" xfId="17130" xr:uid="{00000000-0005-0000-0000-0000E0420000}"/>
    <cellStyle name="40% - Accent1 7" xfId="17131" xr:uid="{00000000-0005-0000-0000-0000E1420000}"/>
    <cellStyle name="40% - Accent1 7 2" xfId="17132" xr:uid="{00000000-0005-0000-0000-0000E2420000}"/>
    <cellStyle name="40% - Accent1 7 2 2" xfId="17133" xr:uid="{00000000-0005-0000-0000-0000E3420000}"/>
    <cellStyle name="40% - Accent1 7 2 2 2" xfId="17134" xr:uid="{00000000-0005-0000-0000-0000E4420000}"/>
    <cellStyle name="40% - Accent1 7 2 2 2 2" xfId="17135" xr:uid="{00000000-0005-0000-0000-0000E5420000}"/>
    <cellStyle name="40% - Accent1 7 2 2 2 2 2" xfId="17136" xr:uid="{00000000-0005-0000-0000-0000E6420000}"/>
    <cellStyle name="40% - Accent1 7 2 2 2 3" xfId="17137" xr:uid="{00000000-0005-0000-0000-0000E7420000}"/>
    <cellStyle name="40% - Accent1 7 2 2 3" xfId="17138" xr:uid="{00000000-0005-0000-0000-0000E8420000}"/>
    <cellStyle name="40% - Accent1 7 2 2 3 2" xfId="17139" xr:uid="{00000000-0005-0000-0000-0000E9420000}"/>
    <cellStyle name="40% - Accent1 7 2 2 4" xfId="17140" xr:uid="{00000000-0005-0000-0000-0000EA420000}"/>
    <cellStyle name="40% - Accent1 7 2 3" xfId="17141" xr:uid="{00000000-0005-0000-0000-0000EB420000}"/>
    <cellStyle name="40% - Accent1 7 2 3 2" xfId="17142" xr:uid="{00000000-0005-0000-0000-0000EC420000}"/>
    <cellStyle name="40% - Accent1 7 2 3 2 2" xfId="17143" xr:uid="{00000000-0005-0000-0000-0000ED420000}"/>
    <cellStyle name="40% - Accent1 7 2 3 3" xfId="17144" xr:uid="{00000000-0005-0000-0000-0000EE420000}"/>
    <cellStyle name="40% - Accent1 7 2 4" xfId="17145" xr:uid="{00000000-0005-0000-0000-0000EF420000}"/>
    <cellStyle name="40% - Accent1 7 2 4 2" xfId="17146" xr:uid="{00000000-0005-0000-0000-0000F0420000}"/>
    <cellStyle name="40% - Accent1 7 2 5" xfId="17147" xr:uid="{00000000-0005-0000-0000-0000F1420000}"/>
    <cellStyle name="40% - Accent1 7 2 5 2" xfId="17148" xr:uid="{00000000-0005-0000-0000-0000F2420000}"/>
    <cellStyle name="40% - Accent1 7 2 6" xfId="17149" xr:uid="{00000000-0005-0000-0000-0000F3420000}"/>
    <cellStyle name="40% - Accent1 7 3" xfId="17150" xr:uid="{00000000-0005-0000-0000-0000F4420000}"/>
    <cellStyle name="40% - Accent1 7 3 2" xfId="17151" xr:uid="{00000000-0005-0000-0000-0000F5420000}"/>
    <cellStyle name="40% - Accent1 7 3 2 2" xfId="17152" xr:uid="{00000000-0005-0000-0000-0000F6420000}"/>
    <cellStyle name="40% - Accent1 7 3 2 2 2" xfId="17153" xr:uid="{00000000-0005-0000-0000-0000F7420000}"/>
    <cellStyle name="40% - Accent1 7 3 2 2 2 2" xfId="17154" xr:uid="{00000000-0005-0000-0000-0000F8420000}"/>
    <cellStyle name="40% - Accent1 7 3 2 2 3" xfId="17155" xr:uid="{00000000-0005-0000-0000-0000F9420000}"/>
    <cellStyle name="40% - Accent1 7 3 2 3" xfId="17156" xr:uid="{00000000-0005-0000-0000-0000FA420000}"/>
    <cellStyle name="40% - Accent1 7 3 2 3 2" xfId="17157" xr:uid="{00000000-0005-0000-0000-0000FB420000}"/>
    <cellStyle name="40% - Accent1 7 3 2 4" xfId="17158" xr:uid="{00000000-0005-0000-0000-0000FC420000}"/>
    <cellStyle name="40% - Accent1 7 3 3" xfId="17159" xr:uid="{00000000-0005-0000-0000-0000FD420000}"/>
    <cellStyle name="40% - Accent1 7 3 3 2" xfId="17160" xr:uid="{00000000-0005-0000-0000-0000FE420000}"/>
    <cellStyle name="40% - Accent1 7 3 3 2 2" xfId="17161" xr:uid="{00000000-0005-0000-0000-0000FF420000}"/>
    <cellStyle name="40% - Accent1 7 3 3 3" xfId="17162" xr:uid="{00000000-0005-0000-0000-000000430000}"/>
    <cellStyle name="40% - Accent1 7 3 4" xfId="17163" xr:uid="{00000000-0005-0000-0000-000001430000}"/>
    <cellStyle name="40% - Accent1 7 3 4 2" xfId="17164" xr:uid="{00000000-0005-0000-0000-000002430000}"/>
    <cellStyle name="40% - Accent1 7 3 5" xfId="17165" xr:uid="{00000000-0005-0000-0000-000003430000}"/>
    <cellStyle name="40% - Accent1 7 3 5 2" xfId="17166" xr:uid="{00000000-0005-0000-0000-000004430000}"/>
    <cellStyle name="40% - Accent1 7 3 6" xfId="17167" xr:uid="{00000000-0005-0000-0000-000005430000}"/>
    <cellStyle name="40% - Accent1 7 4" xfId="17168" xr:uid="{00000000-0005-0000-0000-000006430000}"/>
    <cellStyle name="40% - Accent1 7 4 2" xfId="17169" xr:uid="{00000000-0005-0000-0000-000007430000}"/>
    <cellStyle name="40% - Accent1 7 4 2 2" xfId="17170" xr:uid="{00000000-0005-0000-0000-000008430000}"/>
    <cellStyle name="40% - Accent1 7 4 2 2 2" xfId="17171" xr:uid="{00000000-0005-0000-0000-000009430000}"/>
    <cellStyle name="40% - Accent1 7 4 2 3" xfId="17172" xr:uid="{00000000-0005-0000-0000-00000A430000}"/>
    <cellStyle name="40% - Accent1 7 4 3" xfId="17173" xr:uid="{00000000-0005-0000-0000-00000B430000}"/>
    <cellStyle name="40% - Accent1 7 4 3 2" xfId="17174" xr:uid="{00000000-0005-0000-0000-00000C430000}"/>
    <cellStyle name="40% - Accent1 7 4 4" xfId="17175" xr:uid="{00000000-0005-0000-0000-00000D430000}"/>
    <cellStyle name="40% - Accent1 7 5" xfId="17176" xr:uid="{00000000-0005-0000-0000-00000E430000}"/>
    <cellStyle name="40% - Accent1 7 5 2" xfId="17177" xr:uid="{00000000-0005-0000-0000-00000F430000}"/>
    <cellStyle name="40% - Accent1 7 5 2 2" xfId="17178" xr:uid="{00000000-0005-0000-0000-000010430000}"/>
    <cellStyle name="40% - Accent1 7 5 3" xfId="17179" xr:uid="{00000000-0005-0000-0000-000011430000}"/>
    <cellStyle name="40% - Accent1 7 6" xfId="17180" xr:uid="{00000000-0005-0000-0000-000012430000}"/>
    <cellStyle name="40% - Accent1 7 6 2" xfId="17181" xr:uid="{00000000-0005-0000-0000-000013430000}"/>
    <cellStyle name="40% - Accent1 7 7" xfId="17182" xr:uid="{00000000-0005-0000-0000-000014430000}"/>
    <cellStyle name="40% - Accent1 7 7 2" xfId="17183" xr:uid="{00000000-0005-0000-0000-000015430000}"/>
    <cellStyle name="40% - Accent1 7 8" xfId="17184" xr:uid="{00000000-0005-0000-0000-000016430000}"/>
    <cellStyle name="40% - Accent1 8" xfId="17185" xr:uid="{00000000-0005-0000-0000-000017430000}"/>
    <cellStyle name="40% - Accent1 8 2" xfId="17186" xr:uid="{00000000-0005-0000-0000-000018430000}"/>
    <cellStyle name="40% - Accent1 8 2 2" xfId="17187" xr:uid="{00000000-0005-0000-0000-000019430000}"/>
    <cellStyle name="40% - Accent1 8 2 2 2" xfId="17188" xr:uid="{00000000-0005-0000-0000-00001A430000}"/>
    <cellStyle name="40% - Accent1 8 2 2 2 2" xfId="17189" xr:uid="{00000000-0005-0000-0000-00001B430000}"/>
    <cellStyle name="40% - Accent1 8 2 2 2 2 2" xfId="17190" xr:uid="{00000000-0005-0000-0000-00001C430000}"/>
    <cellStyle name="40% - Accent1 8 2 2 2 3" xfId="17191" xr:uid="{00000000-0005-0000-0000-00001D430000}"/>
    <cellStyle name="40% - Accent1 8 2 2 3" xfId="17192" xr:uid="{00000000-0005-0000-0000-00001E430000}"/>
    <cellStyle name="40% - Accent1 8 2 2 3 2" xfId="17193" xr:uid="{00000000-0005-0000-0000-00001F430000}"/>
    <cellStyle name="40% - Accent1 8 2 2 4" xfId="17194" xr:uid="{00000000-0005-0000-0000-000020430000}"/>
    <cellStyle name="40% - Accent1 8 2 3" xfId="17195" xr:uid="{00000000-0005-0000-0000-000021430000}"/>
    <cellStyle name="40% - Accent1 8 2 3 2" xfId="17196" xr:uid="{00000000-0005-0000-0000-000022430000}"/>
    <cellStyle name="40% - Accent1 8 2 3 2 2" xfId="17197" xr:uid="{00000000-0005-0000-0000-000023430000}"/>
    <cellStyle name="40% - Accent1 8 2 3 3" xfId="17198" xr:uid="{00000000-0005-0000-0000-000024430000}"/>
    <cellStyle name="40% - Accent1 8 2 4" xfId="17199" xr:uid="{00000000-0005-0000-0000-000025430000}"/>
    <cellStyle name="40% - Accent1 8 2 4 2" xfId="17200" xr:uid="{00000000-0005-0000-0000-000026430000}"/>
    <cellStyle name="40% - Accent1 8 2 5" xfId="17201" xr:uid="{00000000-0005-0000-0000-000027430000}"/>
    <cellStyle name="40% - Accent1 8 2 5 2" xfId="17202" xr:uid="{00000000-0005-0000-0000-000028430000}"/>
    <cellStyle name="40% - Accent1 8 2 6" xfId="17203" xr:uid="{00000000-0005-0000-0000-000029430000}"/>
    <cellStyle name="40% - Accent1 8 3" xfId="17204" xr:uid="{00000000-0005-0000-0000-00002A430000}"/>
    <cellStyle name="40% - Accent1 8 3 2" xfId="17205" xr:uid="{00000000-0005-0000-0000-00002B430000}"/>
    <cellStyle name="40% - Accent1 8 3 2 2" xfId="17206" xr:uid="{00000000-0005-0000-0000-00002C430000}"/>
    <cellStyle name="40% - Accent1 8 3 2 2 2" xfId="17207" xr:uid="{00000000-0005-0000-0000-00002D430000}"/>
    <cellStyle name="40% - Accent1 8 3 2 2 2 2" xfId="17208" xr:uid="{00000000-0005-0000-0000-00002E430000}"/>
    <cellStyle name="40% - Accent1 8 3 2 2 3" xfId="17209" xr:uid="{00000000-0005-0000-0000-00002F430000}"/>
    <cellStyle name="40% - Accent1 8 3 2 3" xfId="17210" xr:uid="{00000000-0005-0000-0000-000030430000}"/>
    <cellStyle name="40% - Accent1 8 3 2 3 2" xfId="17211" xr:uid="{00000000-0005-0000-0000-000031430000}"/>
    <cellStyle name="40% - Accent1 8 3 2 4" xfId="17212" xr:uid="{00000000-0005-0000-0000-000032430000}"/>
    <cellStyle name="40% - Accent1 8 3 3" xfId="17213" xr:uid="{00000000-0005-0000-0000-000033430000}"/>
    <cellStyle name="40% - Accent1 8 3 3 2" xfId="17214" xr:uid="{00000000-0005-0000-0000-000034430000}"/>
    <cellStyle name="40% - Accent1 8 3 3 2 2" xfId="17215" xr:uid="{00000000-0005-0000-0000-000035430000}"/>
    <cellStyle name="40% - Accent1 8 3 3 3" xfId="17216" xr:uid="{00000000-0005-0000-0000-000036430000}"/>
    <cellStyle name="40% - Accent1 8 3 4" xfId="17217" xr:uid="{00000000-0005-0000-0000-000037430000}"/>
    <cellStyle name="40% - Accent1 8 3 4 2" xfId="17218" xr:uid="{00000000-0005-0000-0000-000038430000}"/>
    <cellStyle name="40% - Accent1 8 3 5" xfId="17219" xr:uid="{00000000-0005-0000-0000-000039430000}"/>
    <cellStyle name="40% - Accent1 8 3 5 2" xfId="17220" xr:uid="{00000000-0005-0000-0000-00003A430000}"/>
    <cellStyle name="40% - Accent1 8 3 6" xfId="17221" xr:uid="{00000000-0005-0000-0000-00003B430000}"/>
    <cellStyle name="40% - Accent1 8 4" xfId="17222" xr:uid="{00000000-0005-0000-0000-00003C430000}"/>
    <cellStyle name="40% - Accent1 8 4 2" xfId="17223" xr:uid="{00000000-0005-0000-0000-00003D430000}"/>
    <cellStyle name="40% - Accent1 8 4 2 2" xfId="17224" xr:uid="{00000000-0005-0000-0000-00003E430000}"/>
    <cellStyle name="40% - Accent1 8 4 2 2 2" xfId="17225" xr:uid="{00000000-0005-0000-0000-00003F430000}"/>
    <cellStyle name="40% - Accent1 8 4 2 3" xfId="17226" xr:uid="{00000000-0005-0000-0000-000040430000}"/>
    <cellStyle name="40% - Accent1 8 4 3" xfId="17227" xr:uid="{00000000-0005-0000-0000-000041430000}"/>
    <cellStyle name="40% - Accent1 8 4 3 2" xfId="17228" xr:uid="{00000000-0005-0000-0000-000042430000}"/>
    <cellStyle name="40% - Accent1 8 4 4" xfId="17229" xr:uid="{00000000-0005-0000-0000-000043430000}"/>
    <cellStyle name="40% - Accent1 8 5" xfId="17230" xr:uid="{00000000-0005-0000-0000-000044430000}"/>
    <cellStyle name="40% - Accent1 8 5 2" xfId="17231" xr:uid="{00000000-0005-0000-0000-000045430000}"/>
    <cellStyle name="40% - Accent1 8 5 2 2" xfId="17232" xr:uid="{00000000-0005-0000-0000-000046430000}"/>
    <cellStyle name="40% - Accent1 8 5 3" xfId="17233" xr:uid="{00000000-0005-0000-0000-000047430000}"/>
    <cellStyle name="40% - Accent1 8 6" xfId="17234" xr:uid="{00000000-0005-0000-0000-000048430000}"/>
    <cellStyle name="40% - Accent1 8 6 2" xfId="17235" xr:uid="{00000000-0005-0000-0000-000049430000}"/>
    <cellStyle name="40% - Accent1 8 7" xfId="17236" xr:uid="{00000000-0005-0000-0000-00004A430000}"/>
    <cellStyle name="40% - Accent1 8 7 2" xfId="17237" xr:uid="{00000000-0005-0000-0000-00004B430000}"/>
    <cellStyle name="40% - Accent1 8 8" xfId="17238" xr:uid="{00000000-0005-0000-0000-00004C430000}"/>
    <cellStyle name="40% - Accent1 9" xfId="17239" xr:uid="{00000000-0005-0000-0000-00004D430000}"/>
    <cellStyle name="40% - Accent1 9 2" xfId="17240" xr:uid="{00000000-0005-0000-0000-00004E430000}"/>
    <cellStyle name="40% - Accent1 9 2 2" xfId="17241" xr:uid="{00000000-0005-0000-0000-00004F430000}"/>
    <cellStyle name="40% - Accent1 9 2 2 2" xfId="17242" xr:uid="{00000000-0005-0000-0000-000050430000}"/>
    <cellStyle name="40% - Accent1 9 2 2 2 2" xfId="17243" xr:uid="{00000000-0005-0000-0000-000051430000}"/>
    <cellStyle name="40% - Accent1 9 2 2 3" xfId="17244" xr:uid="{00000000-0005-0000-0000-000052430000}"/>
    <cellStyle name="40% - Accent1 9 2 3" xfId="17245" xr:uid="{00000000-0005-0000-0000-000053430000}"/>
    <cellStyle name="40% - Accent1 9 2 3 2" xfId="17246" xr:uid="{00000000-0005-0000-0000-000054430000}"/>
    <cellStyle name="40% - Accent1 9 2 4" xfId="17247" xr:uid="{00000000-0005-0000-0000-000055430000}"/>
    <cellStyle name="40% - Accent1 9 3" xfId="17248" xr:uid="{00000000-0005-0000-0000-000056430000}"/>
    <cellStyle name="40% - Accent1 9 3 2" xfId="17249" xr:uid="{00000000-0005-0000-0000-000057430000}"/>
    <cellStyle name="40% - Accent1 9 3 2 2" xfId="17250" xr:uid="{00000000-0005-0000-0000-000058430000}"/>
    <cellStyle name="40% - Accent1 9 3 3" xfId="17251" xr:uid="{00000000-0005-0000-0000-000059430000}"/>
    <cellStyle name="40% - Accent1 9 4" xfId="17252" xr:uid="{00000000-0005-0000-0000-00005A430000}"/>
    <cellStyle name="40% - Accent1 9 4 2" xfId="17253" xr:uid="{00000000-0005-0000-0000-00005B430000}"/>
    <cellStyle name="40% - Accent1 9 5" xfId="17254" xr:uid="{00000000-0005-0000-0000-00005C430000}"/>
    <cellStyle name="40% - Accent1 9 5 2" xfId="17255" xr:uid="{00000000-0005-0000-0000-00005D430000}"/>
    <cellStyle name="40% - Accent1 9 6" xfId="17256" xr:uid="{00000000-0005-0000-0000-00005E430000}"/>
    <cellStyle name="40% - Accent2 10" xfId="17257" xr:uid="{00000000-0005-0000-0000-00005F430000}"/>
    <cellStyle name="40% - Accent2 10 2" xfId="17258" xr:uid="{00000000-0005-0000-0000-000060430000}"/>
    <cellStyle name="40% - Accent2 10 2 2" xfId="17259" xr:uid="{00000000-0005-0000-0000-000061430000}"/>
    <cellStyle name="40% - Accent2 10 2 2 2" xfId="17260" xr:uid="{00000000-0005-0000-0000-000062430000}"/>
    <cellStyle name="40% - Accent2 10 2 2 2 2" xfId="17261" xr:uid="{00000000-0005-0000-0000-000063430000}"/>
    <cellStyle name="40% - Accent2 10 2 2 3" xfId="17262" xr:uid="{00000000-0005-0000-0000-000064430000}"/>
    <cellStyle name="40% - Accent2 10 2 3" xfId="17263" xr:uid="{00000000-0005-0000-0000-000065430000}"/>
    <cellStyle name="40% - Accent2 10 2 3 2" xfId="17264" xr:uid="{00000000-0005-0000-0000-000066430000}"/>
    <cellStyle name="40% - Accent2 10 2 4" xfId="17265" xr:uid="{00000000-0005-0000-0000-000067430000}"/>
    <cellStyle name="40% - Accent2 10 3" xfId="17266" xr:uid="{00000000-0005-0000-0000-000068430000}"/>
    <cellStyle name="40% - Accent2 10 3 2" xfId="17267" xr:uid="{00000000-0005-0000-0000-000069430000}"/>
    <cellStyle name="40% - Accent2 10 3 2 2" xfId="17268" xr:uid="{00000000-0005-0000-0000-00006A430000}"/>
    <cellStyle name="40% - Accent2 10 3 3" xfId="17269" xr:uid="{00000000-0005-0000-0000-00006B430000}"/>
    <cellStyle name="40% - Accent2 10 4" xfId="17270" xr:uid="{00000000-0005-0000-0000-00006C430000}"/>
    <cellStyle name="40% - Accent2 10 4 2" xfId="17271" xr:uid="{00000000-0005-0000-0000-00006D430000}"/>
    <cellStyle name="40% - Accent2 10 5" xfId="17272" xr:uid="{00000000-0005-0000-0000-00006E430000}"/>
    <cellStyle name="40% - Accent2 10 5 2" xfId="17273" xr:uid="{00000000-0005-0000-0000-00006F430000}"/>
    <cellStyle name="40% - Accent2 10 6" xfId="17274" xr:uid="{00000000-0005-0000-0000-000070430000}"/>
    <cellStyle name="40% - Accent2 11" xfId="17275" xr:uid="{00000000-0005-0000-0000-000071430000}"/>
    <cellStyle name="40% - Accent2 11 2" xfId="17276" xr:uid="{00000000-0005-0000-0000-000072430000}"/>
    <cellStyle name="40% - Accent2 11 2 2" xfId="17277" xr:uid="{00000000-0005-0000-0000-000073430000}"/>
    <cellStyle name="40% - Accent2 11 2 2 2" xfId="17278" xr:uid="{00000000-0005-0000-0000-000074430000}"/>
    <cellStyle name="40% - Accent2 11 2 2 2 2" xfId="17279" xr:uid="{00000000-0005-0000-0000-000075430000}"/>
    <cellStyle name="40% - Accent2 11 2 2 3" xfId="17280" xr:uid="{00000000-0005-0000-0000-000076430000}"/>
    <cellStyle name="40% - Accent2 11 2 3" xfId="17281" xr:uid="{00000000-0005-0000-0000-000077430000}"/>
    <cellStyle name="40% - Accent2 11 2 3 2" xfId="17282" xr:uid="{00000000-0005-0000-0000-000078430000}"/>
    <cellStyle name="40% - Accent2 11 2 4" xfId="17283" xr:uid="{00000000-0005-0000-0000-000079430000}"/>
    <cellStyle name="40% - Accent2 11 3" xfId="17284" xr:uid="{00000000-0005-0000-0000-00007A430000}"/>
    <cellStyle name="40% - Accent2 11 3 2" xfId="17285" xr:uid="{00000000-0005-0000-0000-00007B430000}"/>
    <cellStyle name="40% - Accent2 11 3 2 2" xfId="17286" xr:uid="{00000000-0005-0000-0000-00007C430000}"/>
    <cellStyle name="40% - Accent2 11 3 3" xfId="17287" xr:uid="{00000000-0005-0000-0000-00007D430000}"/>
    <cellStyle name="40% - Accent2 11 4" xfId="17288" xr:uid="{00000000-0005-0000-0000-00007E430000}"/>
    <cellStyle name="40% - Accent2 11 4 2" xfId="17289" xr:uid="{00000000-0005-0000-0000-00007F430000}"/>
    <cellStyle name="40% - Accent2 11 5" xfId="17290" xr:uid="{00000000-0005-0000-0000-000080430000}"/>
    <cellStyle name="40% - Accent2 11 5 2" xfId="17291" xr:uid="{00000000-0005-0000-0000-000081430000}"/>
    <cellStyle name="40% - Accent2 11 6" xfId="17292" xr:uid="{00000000-0005-0000-0000-000082430000}"/>
    <cellStyle name="40% - Accent2 12" xfId="17293" xr:uid="{00000000-0005-0000-0000-000083430000}"/>
    <cellStyle name="40% - Accent2 12 2" xfId="17294" xr:uid="{00000000-0005-0000-0000-000084430000}"/>
    <cellStyle name="40% - Accent2 12 2 2" xfId="17295" xr:uid="{00000000-0005-0000-0000-000085430000}"/>
    <cellStyle name="40% - Accent2 12 2 2 2" xfId="17296" xr:uid="{00000000-0005-0000-0000-000086430000}"/>
    <cellStyle name="40% - Accent2 12 2 2 2 2" xfId="17297" xr:uid="{00000000-0005-0000-0000-000087430000}"/>
    <cellStyle name="40% - Accent2 12 2 2 3" xfId="17298" xr:uid="{00000000-0005-0000-0000-000088430000}"/>
    <cellStyle name="40% - Accent2 12 2 3" xfId="17299" xr:uid="{00000000-0005-0000-0000-000089430000}"/>
    <cellStyle name="40% - Accent2 12 2 3 2" xfId="17300" xr:uid="{00000000-0005-0000-0000-00008A430000}"/>
    <cellStyle name="40% - Accent2 12 2 4" xfId="17301" xr:uid="{00000000-0005-0000-0000-00008B430000}"/>
    <cellStyle name="40% - Accent2 12 3" xfId="17302" xr:uid="{00000000-0005-0000-0000-00008C430000}"/>
    <cellStyle name="40% - Accent2 12 3 2" xfId="17303" xr:uid="{00000000-0005-0000-0000-00008D430000}"/>
    <cellStyle name="40% - Accent2 12 3 2 2" xfId="17304" xr:uid="{00000000-0005-0000-0000-00008E430000}"/>
    <cellStyle name="40% - Accent2 12 3 3" xfId="17305" xr:uid="{00000000-0005-0000-0000-00008F430000}"/>
    <cellStyle name="40% - Accent2 12 4" xfId="17306" xr:uid="{00000000-0005-0000-0000-000090430000}"/>
    <cellStyle name="40% - Accent2 12 4 2" xfId="17307" xr:uid="{00000000-0005-0000-0000-000091430000}"/>
    <cellStyle name="40% - Accent2 12 5" xfId="17308" xr:uid="{00000000-0005-0000-0000-000092430000}"/>
    <cellStyle name="40% - Accent2 12 5 2" xfId="17309" xr:uid="{00000000-0005-0000-0000-000093430000}"/>
    <cellStyle name="40% - Accent2 12 6" xfId="17310" xr:uid="{00000000-0005-0000-0000-000094430000}"/>
    <cellStyle name="40% - Accent2 13" xfId="17311" xr:uid="{00000000-0005-0000-0000-000095430000}"/>
    <cellStyle name="40% - Accent2 13 2" xfId="17312" xr:uid="{00000000-0005-0000-0000-000096430000}"/>
    <cellStyle name="40% - Accent2 13 2 2" xfId="17313" xr:uid="{00000000-0005-0000-0000-000097430000}"/>
    <cellStyle name="40% - Accent2 13 2 2 2" xfId="17314" xr:uid="{00000000-0005-0000-0000-000098430000}"/>
    <cellStyle name="40% - Accent2 13 2 2 2 2" xfId="17315" xr:uid="{00000000-0005-0000-0000-000099430000}"/>
    <cellStyle name="40% - Accent2 13 2 2 3" xfId="17316" xr:uid="{00000000-0005-0000-0000-00009A430000}"/>
    <cellStyle name="40% - Accent2 13 2 3" xfId="17317" xr:uid="{00000000-0005-0000-0000-00009B430000}"/>
    <cellStyle name="40% - Accent2 13 2 3 2" xfId="17318" xr:uid="{00000000-0005-0000-0000-00009C430000}"/>
    <cellStyle name="40% - Accent2 13 2 4" xfId="17319" xr:uid="{00000000-0005-0000-0000-00009D430000}"/>
    <cellStyle name="40% - Accent2 13 3" xfId="17320" xr:uid="{00000000-0005-0000-0000-00009E430000}"/>
    <cellStyle name="40% - Accent2 13 3 2" xfId="17321" xr:uid="{00000000-0005-0000-0000-00009F430000}"/>
    <cellStyle name="40% - Accent2 13 3 2 2" xfId="17322" xr:uid="{00000000-0005-0000-0000-0000A0430000}"/>
    <cellStyle name="40% - Accent2 13 3 3" xfId="17323" xr:uid="{00000000-0005-0000-0000-0000A1430000}"/>
    <cellStyle name="40% - Accent2 13 4" xfId="17324" xr:uid="{00000000-0005-0000-0000-0000A2430000}"/>
    <cellStyle name="40% - Accent2 13 4 2" xfId="17325" xr:uid="{00000000-0005-0000-0000-0000A3430000}"/>
    <cellStyle name="40% - Accent2 13 5" xfId="17326" xr:uid="{00000000-0005-0000-0000-0000A4430000}"/>
    <cellStyle name="40% - Accent2 13 5 2" xfId="17327" xr:uid="{00000000-0005-0000-0000-0000A5430000}"/>
    <cellStyle name="40% - Accent2 13 6" xfId="17328" xr:uid="{00000000-0005-0000-0000-0000A6430000}"/>
    <cellStyle name="40% - Accent2 14" xfId="17329" xr:uid="{00000000-0005-0000-0000-0000A7430000}"/>
    <cellStyle name="40% - Accent2 14 2" xfId="17330" xr:uid="{00000000-0005-0000-0000-0000A8430000}"/>
    <cellStyle name="40% - Accent2 14 2 2" xfId="17331" xr:uid="{00000000-0005-0000-0000-0000A9430000}"/>
    <cellStyle name="40% - Accent2 14 2 2 2" xfId="17332" xr:uid="{00000000-0005-0000-0000-0000AA430000}"/>
    <cellStyle name="40% - Accent2 14 2 3" xfId="17333" xr:uid="{00000000-0005-0000-0000-0000AB430000}"/>
    <cellStyle name="40% - Accent2 14 3" xfId="17334" xr:uid="{00000000-0005-0000-0000-0000AC430000}"/>
    <cellStyle name="40% - Accent2 14 3 2" xfId="17335" xr:uid="{00000000-0005-0000-0000-0000AD430000}"/>
    <cellStyle name="40% - Accent2 14 4" xfId="17336" xr:uid="{00000000-0005-0000-0000-0000AE430000}"/>
    <cellStyle name="40% - Accent2 15" xfId="17337" xr:uid="{00000000-0005-0000-0000-0000AF430000}"/>
    <cellStyle name="40% - Accent2 15 2" xfId="17338" xr:uid="{00000000-0005-0000-0000-0000B0430000}"/>
    <cellStyle name="40% - Accent2 15 2 2" xfId="17339" xr:uid="{00000000-0005-0000-0000-0000B1430000}"/>
    <cellStyle name="40% - Accent2 15 3" xfId="17340" xr:uid="{00000000-0005-0000-0000-0000B2430000}"/>
    <cellStyle name="40% - Accent2 16" xfId="17341" xr:uid="{00000000-0005-0000-0000-0000B3430000}"/>
    <cellStyle name="40% - Accent2 16 2" xfId="17342" xr:uid="{00000000-0005-0000-0000-0000B4430000}"/>
    <cellStyle name="40% - Accent2 17" xfId="17343" xr:uid="{00000000-0005-0000-0000-0000B5430000}"/>
    <cellStyle name="40% - Accent2 17 2" xfId="17344" xr:uid="{00000000-0005-0000-0000-0000B6430000}"/>
    <cellStyle name="40% - Accent2 18" xfId="17345" xr:uid="{00000000-0005-0000-0000-0000B7430000}"/>
    <cellStyle name="40% - Accent2 2" xfId="17346" xr:uid="{00000000-0005-0000-0000-0000B8430000}"/>
    <cellStyle name="40% - Accent2 2 2" xfId="17347" xr:uid="{00000000-0005-0000-0000-0000B9430000}"/>
    <cellStyle name="40% - Accent2 3" xfId="17348" xr:uid="{00000000-0005-0000-0000-0000BA430000}"/>
    <cellStyle name="40% - Accent2 3 10" xfId="17349" xr:uid="{00000000-0005-0000-0000-0000BB430000}"/>
    <cellStyle name="40% - Accent2 3 10 2" xfId="17350" xr:uid="{00000000-0005-0000-0000-0000BC430000}"/>
    <cellStyle name="40% - Accent2 3 10 2 2" xfId="17351" xr:uid="{00000000-0005-0000-0000-0000BD430000}"/>
    <cellStyle name="40% - Accent2 3 10 2 2 2" xfId="17352" xr:uid="{00000000-0005-0000-0000-0000BE430000}"/>
    <cellStyle name="40% - Accent2 3 10 2 2 2 2" xfId="17353" xr:uid="{00000000-0005-0000-0000-0000BF430000}"/>
    <cellStyle name="40% - Accent2 3 10 2 2 3" xfId="17354" xr:uid="{00000000-0005-0000-0000-0000C0430000}"/>
    <cellStyle name="40% - Accent2 3 10 2 3" xfId="17355" xr:uid="{00000000-0005-0000-0000-0000C1430000}"/>
    <cellStyle name="40% - Accent2 3 10 2 3 2" xfId="17356" xr:uid="{00000000-0005-0000-0000-0000C2430000}"/>
    <cellStyle name="40% - Accent2 3 10 2 4" xfId="17357" xr:uid="{00000000-0005-0000-0000-0000C3430000}"/>
    <cellStyle name="40% - Accent2 3 10 3" xfId="17358" xr:uid="{00000000-0005-0000-0000-0000C4430000}"/>
    <cellStyle name="40% - Accent2 3 10 3 2" xfId="17359" xr:uid="{00000000-0005-0000-0000-0000C5430000}"/>
    <cellStyle name="40% - Accent2 3 10 3 2 2" xfId="17360" xr:uid="{00000000-0005-0000-0000-0000C6430000}"/>
    <cellStyle name="40% - Accent2 3 10 3 3" xfId="17361" xr:uid="{00000000-0005-0000-0000-0000C7430000}"/>
    <cellStyle name="40% - Accent2 3 10 4" xfId="17362" xr:uid="{00000000-0005-0000-0000-0000C8430000}"/>
    <cellStyle name="40% - Accent2 3 10 4 2" xfId="17363" xr:uid="{00000000-0005-0000-0000-0000C9430000}"/>
    <cellStyle name="40% - Accent2 3 10 5" xfId="17364" xr:uid="{00000000-0005-0000-0000-0000CA430000}"/>
    <cellStyle name="40% - Accent2 3 10 5 2" xfId="17365" xr:uid="{00000000-0005-0000-0000-0000CB430000}"/>
    <cellStyle name="40% - Accent2 3 10 6" xfId="17366" xr:uid="{00000000-0005-0000-0000-0000CC430000}"/>
    <cellStyle name="40% - Accent2 3 11" xfId="17367" xr:uid="{00000000-0005-0000-0000-0000CD430000}"/>
    <cellStyle name="40% - Accent2 3 11 2" xfId="17368" xr:uid="{00000000-0005-0000-0000-0000CE430000}"/>
    <cellStyle name="40% - Accent2 3 11 2 2" xfId="17369" xr:uid="{00000000-0005-0000-0000-0000CF430000}"/>
    <cellStyle name="40% - Accent2 3 11 2 2 2" xfId="17370" xr:uid="{00000000-0005-0000-0000-0000D0430000}"/>
    <cellStyle name="40% - Accent2 3 11 2 2 2 2" xfId="17371" xr:uid="{00000000-0005-0000-0000-0000D1430000}"/>
    <cellStyle name="40% - Accent2 3 11 2 2 3" xfId="17372" xr:uid="{00000000-0005-0000-0000-0000D2430000}"/>
    <cellStyle name="40% - Accent2 3 11 2 3" xfId="17373" xr:uid="{00000000-0005-0000-0000-0000D3430000}"/>
    <cellStyle name="40% - Accent2 3 11 2 3 2" xfId="17374" xr:uid="{00000000-0005-0000-0000-0000D4430000}"/>
    <cellStyle name="40% - Accent2 3 11 2 4" xfId="17375" xr:uid="{00000000-0005-0000-0000-0000D5430000}"/>
    <cellStyle name="40% - Accent2 3 11 3" xfId="17376" xr:uid="{00000000-0005-0000-0000-0000D6430000}"/>
    <cellStyle name="40% - Accent2 3 11 3 2" xfId="17377" xr:uid="{00000000-0005-0000-0000-0000D7430000}"/>
    <cellStyle name="40% - Accent2 3 11 3 2 2" xfId="17378" xr:uid="{00000000-0005-0000-0000-0000D8430000}"/>
    <cellStyle name="40% - Accent2 3 11 3 3" xfId="17379" xr:uid="{00000000-0005-0000-0000-0000D9430000}"/>
    <cellStyle name="40% - Accent2 3 11 4" xfId="17380" xr:uid="{00000000-0005-0000-0000-0000DA430000}"/>
    <cellStyle name="40% - Accent2 3 11 4 2" xfId="17381" xr:uid="{00000000-0005-0000-0000-0000DB430000}"/>
    <cellStyle name="40% - Accent2 3 11 5" xfId="17382" xr:uid="{00000000-0005-0000-0000-0000DC430000}"/>
    <cellStyle name="40% - Accent2 3 11 5 2" xfId="17383" xr:uid="{00000000-0005-0000-0000-0000DD430000}"/>
    <cellStyle name="40% - Accent2 3 11 6" xfId="17384" xr:uid="{00000000-0005-0000-0000-0000DE430000}"/>
    <cellStyle name="40% - Accent2 3 12" xfId="17385" xr:uid="{00000000-0005-0000-0000-0000DF430000}"/>
    <cellStyle name="40% - Accent2 3 12 2" xfId="17386" xr:uid="{00000000-0005-0000-0000-0000E0430000}"/>
    <cellStyle name="40% - Accent2 3 12 2 2" xfId="17387" xr:uid="{00000000-0005-0000-0000-0000E1430000}"/>
    <cellStyle name="40% - Accent2 3 12 2 2 2" xfId="17388" xr:uid="{00000000-0005-0000-0000-0000E2430000}"/>
    <cellStyle name="40% - Accent2 3 12 2 3" xfId="17389" xr:uid="{00000000-0005-0000-0000-0000E3430000}"/>
    <cellStyle name="40% - Accent2 3 12 3" xfId="17390" xr:uid="{00000000-0005-0000-0000-0000E4430000}"/>
    <cellStyle name="40% - Accent2 3 12 3 2" xfId="17391" xr:uid="{00000000-0005-0000-0000-0000E5430000}"/>
    <cellStyle name="40% - Accent2 3 12 4" xfId="17392" xr:uid="{00000000-0005-0000-0000-0000E6430000}"/>
    <cellStyle name="40% - Accent2 3 13" xfId="17393" xr:uid="{00000000-0005-0000-0000-0000E7430000}"/>
    <cellStyle name="40% - Accent2 3 13 2" xfId="17394" xr:uid="{00000000-0005-0000-0000-0000E8430000}"/>
    <cellStyle name="40% - Accent2 3 13 2 2" xfId="17395" xr:uid="{00000000-0005-0000-0000-0000E9430000}"/>
    <cellStyle name="40% - Accent2 3 13 3" xfId="17396" xr:uid="{00000000-0005-0000-0000-0000EA430000}"/>
    <cellStyle name="40% - Accent2 3 13 4" xfId="17397" xr:uid="{00000000-0005-0000-0000-0000EB430000}"/>
    <cellStyle name="40% - Accent2 3 14" xfId="17398" xr:uid="{00000000-0005-0000-0000-0000EC430000}"/>
    <cellStyle name="40% - Accent2 3 14 2" xfId="17399" xr:uid="{00000000-0005-0000-0000-0000ED430000}"/>
    <cellStyle name="40% - Accent2 3 15" xfId="17400" xr:uid="{00000000-0005-0000-0000-0000EE430000}"/>
    <cellStyle name="40% - Accent2 3 15 2" xfId="17401" xr:uid="{00000000-0005-0000-0000-0000EF430000}"/>
    <cellStyle name="40% - Accent2 3 16" xfId="17402" xr:uid="{00000000-0005-0000-0000-0000F0430000}"/>
    <cellStyle name="40% - Accent2 3 2" xfId="17403" xr:uid="{00000000-0005-0000-0000-0000F1430000}"/>
    <cellStyle name="40% - Accent2 3 2 10" xfId="17404" xr:uid="{00000000-0005-0000-0000-0000F2430000}"/>
    <cellStyle name="40% - Accent2 3 2 10 2" xfId="17405" xr:uid="{00000000-0005-0000-0000-0000F3430000}"/>
    <cellStyle name="40% - Accent2 3 2 10 2 2" xfId="17406" xr:uid="{00000000-0005-0000-0000-0000F4430000}"/>
    <cellStyle name="40% - Accent2 3 2 10 2 2 2" xfId="17407" xr:uid="{00000000-0005-0000-0000-0000F5430000}"/>
    <cellStyle name="40% - Accent2 3 2 10 2 2 2 2" xfId="17408" xr:uid="{00000000-0005-0000-0000-0000F6430000}"/>
    <cellStyle name="40% - Accent2 3 2 10 2 2 3" xfId="17409" xr:uid="{00000000-0005-0000-0000-0000F7430000}"/>
    <cellStyle name="40% - Accent2 3 2 10 2 3" xfId="17410" xr:uid="{00000000-0005-0000-0000-0000F8430000}"/>
    <cellStyle name="40% - Accent2 3 2 10 2 3 2" xfId="17411" xr:uid="{00000000-0005-0000-0000-0000F9430000}"/>
    <cellStyle name="40% - Accent2 3 2 10 2 4" xfId="17412" xr:uid="{00000000-0005-0000-0000-0000FA430000}"/>
    <cellStyle name="40% - Accent2 3 2 10 3" xfId="17413" xr:uid="{00000000-0005-0000-0000-0000FB430000}"/>
    <cellStyle name="40% - Accent2 3 2 10 3 2" xfId="17414" xr:uid="{00000000-0005-0000-0000-0000FC430000}"/>
    <cellStyle name="40% - Accent2 3 2 10 3 2 2" xfId="17415" xr:uid="{00000000-0005-0000-0000-0000FD430000}"/>
    <cellStyle name="40% - Accent2 3 2 10 3 3" xfId="17416" xr:uid="{00000000-0005-0000-0000-0000FE430000}"/>
    <cellStyle name="40% - Accent2 3 2 10 4" xfId="17417" xr:uid="{00000000-0005-0000-0000-0000FF430000}"/>
    <cellStyle name="40% - Accent2 3 2 10 4 2" xfId="17418" xr:uid="{00000000-0005-0000-0000-000000440000}"/>
    <cellStyle name="40% - Accent2 3 2 10 5" xfId="17419" xr:uid="{00000000-0005-0000-0000-000001440000}"/>
    <cellStyle name="40% - Accent2 3 2 10 5 2" xfId="17420" xr:uid="{00000000-0005-0000-0000-000002440000}"/>
    <cellStyle name="40% - Accent2 3 2 10 6" xfId="17421" xr:uid="{00000000-0005-0000-0000-000003440000}"/>
    <cellStyle name="40% - Accent2 3 2 11" xfId="17422" xr:uid="{00000000-0005-0000-0000-000004440000}"/>
    <cellStyle name="40% - Accent2 3 2 11 2" xfId="17423" xr:uid="{00000000-0005-0000-0000-000005440000}"/>
    <cellStyle name="40% - Accent2 3 2 11 2 2" xfId="17424" xr:uid="{00000000-0005-0000-0000-000006440000}"/>
    <cellStyle name="40% - Accent2 3 2 11 2 2 2" xfId="17425" xr:uid="{00000000-0005-0000-0000-000007440000}"/>
    <cellStyle name="40% - Accent2 3 2 11 2 3" xfId="17426" xr:uid="{00000000-0005-0000-0000-000008440000}"/>
    <cellStyle name="40% - Accent2 3 2 11 3" xfId="17427" xr:uid="{00000000-0005-0000-0000-000009440000}"/>
    <cellStyle name="40% - Accent2 3 2 11 3 2" xfId="17428" xr:uid="{00000000-0005-0000-0000-00000A440000}"/>
    <cellStyle name="40% - Accent2 3 2 11 4" xfId="17429" xr:uid="{00000000-0005-0000-0000-00000B440000}"/>
    <cellStyle name="40% - Accent2 3 2 12" xfId="17430" xr:uid="{00000000-0005-0000-0000-00000C440000}"/>
    <cellStyle name="40% - Accent2 3 2 12 2" xfId="17431" xr:uid="{00000000-0005-0000-0000-00000D440000}"/>
    <cellStyle name="40% - Accent2 3 2 12 2 2" xfId="17432" xr:uid="{00000000-0005-0000-0000-00000E440000}"/>
    <cellStyle name="40% - Accent2 3 2 12 3" xfId="17433" xr:uid="{00000000-0005-0000-0000-00000F440000}"/>
    <cellStyle name="40% - Accent2 3 2 13" xfId="17434" xr:uid="{00000000-0005-0000-0000-000010440000}"/>
    <cellStyle name="40% - Accent2 3 2 13 2" xfId="17435" xr:uid="{00000000-0005-0000-0000-000011440000}"/>
    <cellStyle name="40% - Accent2 3 2 14" xfId="17436" xr:uid="{00000000-0005-0000-0000-000012440000}"/>
    <cellStyle name="40% - Accent2 3 2 14 2" xfId="17437" xr:uid="{00000000-0005-0000-0000-000013440000}"/>
    <cellStyle name="40% - Accent2 3 2 15" xfId="17438" xr:uid="{00000000-0005-0000-0000-000014440000}"/>
    <cellStyle name="40% - Accent2 3 2 2" xfId="17439" xr:uid="{00000000-0005-0000-0000-000015440000}"/>
    <cellStyle name="40% - Accent2 3 2 2 10" xfId="17440" xr:uid="{00000000-0005-0000-0000-000016440000}"/>
    <cellStyle name="40% - Accent2 3 2 2 10 2" xfId="17441" xr:uid="{00000000-0005-0000-0000-000017440000}"/>
    <cellStyle name="40% - Accent2 3 2 2 11" xfId="17442" xr:uid="{00000000-0005-0000-0000-000018440000}"/>
    <cellStyle name="40% - Accent2 3 2 2 2" xfId="17443" xr:uid="{00000000-0005-0000-0000-000019440000}"/>
    <cellStyle name="40% - Accent2 3 2 2 2 2" xfId="17444" xr:uid="{00000000-0005-0000-0000-00001A440000}"/>
    <cellStyle name="40% - Accent2 3 2 2 2 2 2" xfId="17445" xr:uid="{00000000-0005-0000-0000-00001B440000}"/>
    <cellStyle name="40% - Accent2 3 2 2 2 2 2 2" xfId="17446" xr:uid="{00000000-0005-0000-0000-00001C440000}"/>
    <cellStyle name="40% - Accent2 3 2 2 2 2 2 2 2" xfId="17447" xr:uid="{00000000-0005-0000-0000-00001D440000}"/>
    <cellStyle name="40% - Accent2 3 2 2 2 2 2 2 2 2" xfId="17448" xr:uid="{00000000-0005-0000-0000-00001E440000}"/>
    <cellStyle name="40% - Accent2 3 2 2 2 2 2 2 3" xfId="17449" xr:uid="{00000000-0005-0000-0000-00001F440000}"/>
    <cellStyle name="40% - Accent2 3 2 2 2 2 2 3" xfId="17450" xr:uid="{00000000-0005-0000-0000-000020440000}"/>
    <cellStyle name="40% - Accent2 3 2 2 2 2 2 3 2" xfId="17451" xr:uid="{00000000-0005-0000-0000-000021440000}"/>
    <cellStyle name="40% - Accent2 3 2 2 2 2 2 4" xfId="17452" xr:uid="{00000000-0005-0000-0000-000022440000}"/>
    <cellStyle name="40% - Accent2 3 2 2 2 2 3" xfId="17453" xr:uid="{00000000-0005-0000-0000-000023440000}"/>
    <cellStyle name="40% - Accent2 3 2 2 2 2 3 2" xfId="17454" xr:uid="{00000000-0005-0000-0000-000024440000}"/>
    <cellStyle name="40% - Accent2 3 2 2 2 2 3 2 2" xfId="17455" xr:uid="{00000000-0005-0000-0000-000025440000}"/>
    <cellStyle name="40% - Accent2 3 2 2 2 2 3 3" xfId="17456" xr:uid="{00000000-0005-0000-0000-000026440000}"/>
    <cellStyle name="40% - Accent2 3 2 2 2 2 4" xfId="17457" xr:uid="{00000000-0005-0000-0000-000027440000}"/>
    <cellStyle name="40% - Accent2 3 2 2 2 2 4 2" xfId="17458" xr:uid="{00000000-0005-0000-0000-000028440000}"/>
    <cellStyle name="40% - Accent2 3 2 2 2 2 5" xfId="17459" xr:uid="{00000000-0005-0000-0000-000029440000}"/>
    <cellStyle name="40% - Accent2 3 2 2 2 2 5 2" xfId="17460" xr:uid="{00000000-0005-0000-0000-00002A440000}"/>
    <cellStyle name="40% - Accent2 3 2 2 2 2 6" xfId="17461" xr:uid="{00000000-0005-0000-0000-00002B440000}"/>
    <cellStyle name="40% - Accent2 3 2 2 2 3" xfId="17462" xr:uid="{00000000-0005-0000-0000-00002C440000}"/>
    <cellStyle name="40% - Accent2 3 2 2 2 3 2" xfId="17463" xr:uid="{00000000-0005-0000-0000-00002D440000}"/>
    <cellStyle name="40% - Accent2 3 2 2 2 3 2 2" xfId="17464" xr:uid="{00000000-0005-0000-0000-00002E440000}"/>
    <cellStyle name="40% - Accent2 3 2 2 2 3 2 2 2" xfId="17465" xr:uid="{00000000-0005-0000-0000-00002F440000}"/>
    <cellStyle name="40% - Accent2 3 2 2 2 3 2 2 2 2" xfId="17466" xr:uid="{00000000-0005-0000-0000-000030440000}"/>
    <cellStyle name="40% - Accent2 3 2 2 2 3 2 2 3" xfId="17467" xr:uid="{00000000-0005-0000-0000-000031440000}"/>
    <cellStyle name="40% - Accent2 3 2 2 2 3 2 3" xfId="17468" xr:uid="{00000000-0005-0000-0000-000032440000}"/>
    <cellStyle name="40% - Accent2 3 2 2 2 3 2 3 2" xfId="17469" xr:uid="{00000000-0005-0000-0000-000033440000}"/>
    <cellStyle name="40% - Accent2 3 2 2 2 3 2 4" xfId="17470" xr:uid="{00000000-0005-0000-0000-000034440000}"/>
    <cellStyle name="40% - Accent2 3 2 2 2 3 3" xfId="17471" xr:uid="{00000000-0005-0000-0000-000035440000}"/>
    <cellStyle name="40% - Accent2 3 2 2 2 3 3 2" xfId="17472" xr:uid="{00000000-0005-0000-0000-000036440000}"/>
    <cellStyle name="40% - Accent2 3 2 2 2 3 3 2 2" xfId="17473" xr:uid="{00000000-0005-0000-0000-000037440000}"/>
    <cellStyle name="40% - Accent2 3 2 2 2 3 3 3" xfId="17474" xr:uid="{00000000-0005-0000-0000-000038440000}"/>
    <cellStyle name="40% - Accent2 3 2 2 2 3 4" xfId="17475" xr:uid="{00000000-0005-0000-0000-000039440000}"/>
    <cellStyle name="40% - Accent2 3 2 2 2 3 4 2" xfId="17476" xr:uid="{00000000-0005-0000-0000-00003A440000}"/>
    <cellStyle name="40% - Accent2 3 2 2 2 3 5" xfId="17477" xr:uid="{00000000-0005-0000-0000-00003B440000}"/>
    <cellStyle name="40% - Accent2 3 2 2 2 3 5 2" xfId="17478" xr:uid="{00000000-0005-0000-0000-00003C440000}"/>
    <cellStyle name="40% - Accent2 3 2 2 2 3 6" xfId="17479" xr:uid="{00000000-0005-0000-0000-00003D440000}"/>
    <cellStyle name="40% - Accent2 3 2 2 2 4" xfId="17480" xr:uid="{00000000-0005-0000-0000-00003E440000}"/>
    <cellStyle name="40% - Accent2 3 2 2 2 4 2" xfId="17481" xr:uid="{00000000-0005-0000-0000-00003F440000}"/>
    <cellStyle name="40% - Accent2 3 2 2 2 4 2 2" xfId="17482" xr:uid="{00000000-0005-0000-0000-000040440000}"/>
    <cellStyle name="40% - Accent2 3 2 2 2 4 2 2 2" xfId="17483" xr:uid="{00000000-0005-0000-0000-000041440000}"/>
    <cellStyle name="40% - Accent2 3 2 2 2 4 2 3" xfId="17484" xr:uid="{00000000-0005-0000-0000-000042440000}"/>
    <cellStyle name="40% - Accent2 3 2 2 2 4 3" xfId="17485" xr:uid="{00000000-0005-0000-0000-000043440000}"/>
    <cellStyle name="40% - Accent2 3 2 2 2 4 3 2" xfId="17486" xr:uid="{00000000-0005-0000-0000-000044440000}"/>
    <cellStyle name="40% - Accent2 3 2 2 2 4 4" xfId="17487" xr:uid="{00000000-0005-0000-0000-000045440000}"/>
    <cellStyle name="40% - Accent2 3 2 2 2 5" xfId="17488" xr:uid="{00000000-0005-0000-0000-000046440000}"/>
    <cellStyle name="40% - Accent2 3 2 2 2 5 2" xfId="17489" xr:uid="{00000000-0005-0000-0000-000047440000}"/>
    <cellStyle name="40% - Accent2 3 2 2 2 5 2 2" xfId="17490" xr:uid="{00000000-0005-0000-0000-000048440000}"/>
    <cellStyle name="40% - Accent2 3 2 2 2 5 3" xfId="17491" xr:uid="{00000000-0005-0000-0000-000049440000}"/>
    <cellStyle name="40% - Accent2 3 2 2 2 6" xfId="17492" xr:uid="{00000000-0005-0000-0000-00004A440000}"/>
    <cellStyle name="40% - Accent2 3 2 2 2 6 2" xfId="17493" xr:uid="{00000000-0005-0000-0000-00004B440000}"/>
    <cellStyle name="40% - Accent2 3 2 2 2 7" xfId="17494" xr:uid="{00000000-0005-0000-0000-00004C440000}"/>
    <cellStyle name="40% - Accent2 3 2 2 2 7 2" xfId="17495" xr:uid="{00000000-0005-0000-0000-00004D440000}"/>
    <cellStyle name="40% - Accent2 3 2 2 2 8" xfId="17496" xr:uid="{00000000-0005-0000-0000-00004E440000}"/>
    <cellStyle name="40% - Accent2 3 2 2 3" xfId="17497" xr:uid="{00000000-0005-0000-0000-00004F440000}"/>
    <cellStyle name="40% - Accent2 3 2 2 3 2" xfId="17498" xr:uid="{00000000-0005-0000-0000-000050440000}"/>
    <cellStyle name="40% - Accent2 3 2 2 3 2 2" xfId="17499" xr:uid="{00000000-0005-0000-0000-000051440000}"/>
    <cellStyle name="40% - Accent2 3 2 2 3 2 2 2" xfId="17500" xr:uid="{00000000-0005-0000-0000-000052440000}"/>
    <cellStyle name="40% - Accent2 3 2 2 3 2 2 2 2" xfId="17501" xr:uid="{00000000-0005-0000-0000-000053440000}"/>
    <cellStyle name="40% - Accent2 3 2 2 3 2 2 2 2 2" xfId="17502" xr:uid="{00000000-0005-0000-0000-000054440000}"/>
    <cellStyle name="40% - Accent2 3 2 2 3 2 2 2 3" xfId="17503" xr:uid="{00000000-0005-0000-0000-000055440000}"/>
    <cellStyle name="40% - Accent2 3 2 2 3 2 2 3" xfId="17504" xr:uid="{00000000-0005-0000-0000-000056440000}"/>
    <cellStyle name="40% - Accent2 3 2 2 3 2 2 3 2" xfId="17505" xr:uid="{00000000-0005-0000-0000-000057440000}"/>
    <cellStyle name="40% - Accent2 3 2 2 3 2 2 4" xfId="17506" xr:uid="{00000000-0005-0000-0000-000058440000}"/>
    <cellStyle name="40% - Accent2 3 2 2 3 2 3" xfId="17507" xr:uid="{00000000-0005-0000-0000-000059440000}"/>
    <cellStyle name="40% - Accent2 3 2 2 3 2 3 2" xfId="17508" xr:uid="{00000000-0005-0000-0000-00005A440000}"/>
    <cellStyle name="40% - Accent2 3 2 2 3 2 3 2 2" xfId="17509" xr:uid="{00000000-0005-0000-0000-00005B440000}"/>
    <cellStyle name="40% - Accent2 3 2 2 3 2 3 3" xfId="17510" xr:uid="{00000000-0005-0000-0000-00005C440000}"/>
    <cellStyle name="40% - Accent2 3 2 2 3 2 4" xfId="17511" xr:uid="{00000000-0005-0000-0000-00005D440000}"/>
    <cellStyle name="40% - Accent2 3 2 2 3 2 4 2" xfId="17512" xr:uid="{00000000-0005-0000-0000-00005E440000}"/>
    <cellStyle name="40% - Accent2 3 2 2 3 2 5" xfId="17513" xr:uid="{00000000-0005-0000-0000-00005F440000}"/>
    <cellStyle name="40% - Accent2 3 2 2 3 2 5 2" xfId="17514" xr:uid="{00000000-0005-0000-0000-000060440000}"/>
    <cellStyle name="40% - Accent2 3 2 2 3 2 6" xfId="17515" xr:uid="{00000000-0005-0000-0000-000061440000}"/>
    <cellStyle name="40% - Accent2 3 2 2 3 3" xfId="17516" xr:uid="{00000000-0005-0000-0000-000062440000}"/>
    <cellStyle name="40% - Accent2 3 2 2 3 3 2" xfId="17517" xr:uid="{00000000-0005-0000-0000-000063440000}"/>
    <cellStyle name="40% - Accent2 3 2 2 3 3 2 2" xfId="17518" xr:uid="{00000000-0005-0000-0000-000064440000}"/>
    <cellStyle name="40% - Accent2 3 2 2 3 3 2 2 2" xfId="17519" xr:uid="{00000000-0005-0000-0000-000065440000}"/>
    <cellStyle name="40% - Accent2 3 2 2 3 3 2 2 2 2" xfId="17520" xr:uid="{00000000-0005-0000-0000-000066440000}"/>
    <cellStyle name="40% - Accent2 3 2 2 3 3 2 2 3" xfId="17521" xr:uid="{00000000-0005-0000-0000-000067440000}"/>
    <cellStyle name="40% - Accent2 3 2 2 3 3 2 3" xfId="17522" xr:uid="{00000000-0005-0000-0000-000068440000}"/>
    <cellStyle name="40% - Accent2 3 2 2 3 3 2 3 2" xfId="17523" xr:uid="{00000000-0005-0000-0000-000069440000}"/>
    <cellStyle name="40% - Accent2 3 2 2 3 3 2 4" xfId="17524" xr:uid="{00000000-0005-0000-0000-00006A440000}"/>
    <cellStyle name="40% - Accent2 3 2 2 3 3 3" xfId="17525" xr:uid="{00000000-0005-0000-0000-00006B440000}"/>
    <cellStyle name="40% - Accent2 3 2 2 3 3 3 2" xfId="17526" xr:uid="{00000000-0005-0000-0000-00006C440000}"/>
    <cellStyle name="40% - Accent2 3 2 2 3 3 3 2 2" xfId="17527" xr:uid="{00000000-0005-0000-0000-00006D440000}"/>
    <cellStyle name="40% - Accent2 3 2 2 3 3 3 3" xfId="17528" xr:uid="{00000000-0005-0000-0000-00006E440000}"/>
    <cellStyle name="40% - Accent2 3 2 2 3 3 4" xfId="17529" xr:uid="{00000000-0005-0000-0000-00006F440000}"/>
    <cellStyle name="40% - Accent2 3 2 2 3 3 4 2" xfId="17530" xr:uid="{00000000-0005-0000-0000-000070440000}"/>
    <cellStyle name="40% - Accent2 3 2 2 3 3 5" xfId="17531" xr:uid="{00000000-0005-0000-0000-000071440000}"/>
    <cellStyle name="40% - Accent2 3 2 2 3 3 5 2" xfId="17532" xr:uid="{00000000-0005-0000-0000-000072440000}"/>
    <cellStyle name="40% - Accent2 3 2 2 3 3 6" xfId="17533" xr:uid="{00000000-0005-0000-0000-000073440000}"/>
    <cellStyle name="40% - Accent2 3 2 2 3 4" xfId="17534" xr:uid="{00000000-0005-0000-0000-000074440000}"/>
    <cellStyle name="40% - Accent2 3 2 2 3 4 2" xfId="17535" xr:uid="{00000000-0005-0000-0000-000075440000}"/>
    <cellStyle name="40% - Accent2 3 2 2 3 4 2 2" xfId="17536" xr:uid="{00000000-0005-0000-0000-000076440000}"/>
    <cellStyle name="40% - Accent2 3 2 2 3 4 2 2 2" xfId="17537" xr:uid="{00000000-0005-0000-0000-000077440000}"/>
    <cellStyle name="40% - Accent2 3 2 2 3 4 2 3" xfId="17538" xr:uid="{00000000-0005-0000-0000-000078440000}"/>
    <cellStyle name="40% - Accent2 3 2 2 3 4 3" xfId="17539" xr:uid="{00000000-0005-0000-0000-000079440000}"/>
    <cellStyle name="40% - Accent2 3 2 2 3 4 3 2" xfId="17540" xr:uid="{00000000-0005-0000-0000-00007A440000}"/>
    <cellStyle name="40% - Accent2 3 2 2 3 4 4" xfId="17541" xr:uid="{00000000-0005-0000-0000-00007B440000}"/>
    <cellStyle name="40% - Accent2 3 2 2 3 5" xfId="17542" xr:uid="{00000000-0005-0000-0000-00007C440000}"/>
    <cellStyle name="40% - Accent2 3 2 2 3 5 2" xfId="17543" xr:uid="{00000000-0005-0000-0000-00007D440000}"/>
    <cellStyle name="40% - Accent2 3 2 2 3 5 2 2" xfId="17544" xr:uid="{00000000-0005-0000-0000-00007E440000}"/>
    <cellStyle name="40% - Accent2 3 2 2 3 5 3" xfId="17545" xr:uid="{00000000-0005-0000-0000-00007F440000}"/>
    <cellStyle name="40% - Accent2 3 2 2 3 6" xfId="17546" xr:uid="{00000000-0005-0000-0000-000080440000}"/>
    <cellStyle name="40% - Accent2 3 2 2 3 6 2" xfId="17547" xr:uid="{00000000-0005-0000-0000-000081440000}"/>
    <cellStyle name="40% - Accent2 3 2 2 3 7" xfId="17548" xr:uid="{00000000-0005-0000-0000-000082440000}"/>
    <cellStyle name="40% - Accent2 3 2 2 3 7 2" xfId="17549" xr:uid="{00000000-0005-0000-0000-000083440000}"/>
    <cellStyle name="40% - Accent2 3 2 2 3 8" xfId="17550" xr:uid="{00000000-0005-0000-0000-000084440000}"/>
    <cellStyle name="40% - Accent2 3 2 2 4" xfId="17551" xr:uid="{00000000-0005-0000-0000-000085440000}"/>
    <cellStyle name="40% - Accent2 3 2 2 4 2" xfId="17552" xr:uid="{00000000-0005-0000-0000-000086440000}"/>
    <cellStyle name="40% - Accent2 3 2 2 4 2 2" xfId="17553" xr:uid="{00000000-0005-0000-0000-000087440000}"/>
    <cellStyle name="40% - Accent2 3 2 2 4 2 2 2" xfId="17554" xr:uid="{00000000-0005-0000-0000-000088440000}"/>
    <cellStyle name="40% - Accent2 3 2 2 4 2 2 2 2" xfId="17555" xr:uid="{00000000-0005-0000-0000-000089440000}"/>
    <cellStyle name="40% - Accent2 3 2 2 4 2 2 3" xfId="17556" xr:uid="{00000000-0005-0000-0000-00008A440000}"/>
    <cellStyle name="40% - Accent2 3 2 2 4 2 3" xfId="17557" xr:uid="{00000000-0005-0000-0000-00008B440000}"/>
    <cellStyle name="40% - Accent2 3 2 2 4 2 3 2" xfId="17558" xr:uid="{00000000-0005-0000-0000-00008C440000}"/>
    <cellStyle name="40% - Accent2 3 2 2 4 2 4" xfId="17559" xr:uid="{00000000-0005-0000-0000-00008D440000}"/>
    <cellStyle name="40% - Accent2 3 2 2 4 3" xfId="17560" xr:uid="{00000000-0005-0000-0000-00008E440000}"/>
    <cellStyle name="40% - Accent2 3 2 2 4 3 2" xfId="17561" xr:uid="{00000000-0005-0000-0000-00008F440000}"/>
    <cellStyle name="40% - Accent2 3 2 2 4 3 2 2" xfId="17562" xr:uid="{00000000-0005-0000-0000-000090440000}"/>
    <cellStyle name="40% - Accent2 3 2 2 4 3 3" xfId="17563" xr:uid="{00000000-0005-0000-0000-000091440000}"/>
    <cellStyle name="40% - Accent2 3 2 2 4 4" xfId="17564" xr:uid="{00000000-0005-0000-0000-000092440000}"/>
    <cellStyle name="40% - Accent2 3 2 2 4 4 2" xfId="17565" xr:uid="{00000000-0005-0000-0000-000093440000}"/>
    <cellStyle name="40% - Accent2 3 2 2 4 5" xfId="17566" xr:uid="{00000000-0005-0000-0000-000094440000}"/>
    <cellStyle name="40% - Accent2 3 2 2 4 5 2" xfId="17567" xr:uid="{00000000-0005-0000-0000-000095440000}"/>
    <cellStyle name="40% - Accent2 3 2 2 4 6" xfId="17568" xr:uid="{00000000-0005-0000-0000-000096440000}"/>
    <cellStyle name="40% - Accent2 3 2 2 5" xfId="17569" xr:uid="{00000000-0005-0000-0000-000097440000}"/>
    <cellStyle name="40% - Accent2 3 2 2 5 2" xfId="17570" xr:uid="{00000000-0005-0000-0000-000098440000}"/>
    <cellStyle name="40% - Accent2 3 2 2 5 2 2" xfId="17571" xr:uid="{00000000-0005-0000-0000-000099440000}"/>
    <cellStyle name="40% - Accent2 3 2 2 5 2 2 2" xfId="17572" xr:uid="{00000000-0005-0000-0000-00009A440000}"/>
    <cellStyle name="40% - Accent2 3 2 2 5 2 2 2 2" xfId="17573" xr:uid="{00000000-0005-0000-0000-00009B440000}"/>
    <cellStyle name="40% - Accent2 3 2 2 5 2 2 3" xfId="17574" xr:uid="{00000000-0005-0000-0000-00009C440000}"/>
    <cellStyle name="40% - Accent2 3 2 2 5 2 3" xfId="17575" xr:uid="{00000000-0005-0000-0000-00009D440000}"/>
    <cellStyle name="40% - Accent2 3 2 2 5 2 3 2" xfId="17576" xr:uid="{00000000-0005-0000-0000-00009E440000}"/>
    <cellStyle name="40% - Accent2 3 2 2 5 2 4" xfId="17577" xr:uid="{00000000-0005-0000-0000-00009F440000}"/>
    <cellStyle name="40% - Accent2 3 2 2 5 3" xfId="17578" xr:uid="{00000000-0005-0000-0000-0000A0440000}"/>
    <cellStyle name="40% - Accent2 3 2 2 5 3 2" xfId="17579" xr:uid="{00000000-0005-0000-0000-0000A1440000}"/>
    <cellStyle name="40% - Accent2 3 2 2 5 3 2 2" xfId="17580" xr:uid="{00000000-0005-0000-0000-0000A2440000}"/>
    <cellStyle name="40% - Accent2 3 2 2 5 3 3" xfId="17581" xr:uid="{00000000-0005-0000-0000-0000A3440000}"/>
    <cellStyle name="40% - Accent2 3 2 2 5 4" xfId="17582" xr:uid="{00000000-0005-0000-0000-0000A4440000}"/>
    <cellStyle name="40% - Accent2 3 2 2 5 4 2" xfId="17583" xr:uid="{00000000-0005-0000-0000-0000A5440000}"/>
    <cellStyle name="40% - Accent2 3 2 2 5 5" xfId="17584" xr:uid="{00000000-0005-0000-0000-0000A6440000}"/>
    <cellStyle name="40% - Accent2 3 2 2 5 5 2" xfId="17585" xr:uid="{00000000-0005-0000-0000-0000A7440000}"/>
    <cellStyle name="40% - Accent2 3 2 2 5 6" xfId="17586" xr:uid="{00000000-0005-0000-0000-0000A8440000}"/>
    <cellStyle name="40% - Accent2 3 2 2 6" xfId="17587" xr:uid="{00000000-0005-0000-0000-0000A9440000}"/>
    <cellStyle name="40% - Accent2 3 2 2 6 2" xfId="17588" xr:uid="{00000000-0005-0000-0000-0000AA440000}"/>
    <cellStyle name="40% - Accent2 3 2 2 6 2 2" xfId="17589" xr:uid="{00000000-0005-0000-0000-0000AB440000}"/>
    <cellStyle name="40% - Accent2 3 2 2 6 2 2 2" xfId="17590" xr:uid="{00000000-0005-0000-0000-0000AC440000}"/>
    <cellStyle name="40% - Accent2 3 2 2 6 2 2 2 2" xfId="17591" xr:uid="{00000000-0005-0000-0000-0000AD440000}"/>
    <cellStyle name="40% - Accent2 3 2 2 6 2 2 3" xfId="17592" xr:uid="{00000000-0005-0000-0000-0000AE440000}"/>
    <cellStyle name="40% - Accent2 3 2 2 6 2 3" xfId="17593" xr:uid="{00000000-0005-0000-0000-0000AF440000}"/>
    <cellStyle name="40% - Accent2 3 2 2 6 2 3 2" xfId="17594" xr:uid="{00000000-0005-0000-0000-0000B0440000}"/>
    <cellStyle name="40% - Accent2 3 2 2 6 2 4" xfId="17595" xr:uid="{00000000-0005-0000-0000-0000B1440000}"/>
    <cellStyle name="40% - Accent2 3 2 2 6 3" xfId="17596" xr:uid="{00000000-0005-0000-0000-0000B2440000}"/>
    <cellStyle name="40% - Accent2 3 2 2 6 3 2" xfId="17597" xr:uid="{00000000-0005-0000-0000-0000B3440000}"/>
    <cellStyle name="40% - Accent2 3 2 2 6 3 2 2" xfId="17598" xr:uid="{00000000-0005-0000-0000-0000B4440000}"/>
    <cellStyle name="40% - Accent2 3 2 2 6 3 3" xfId="17599" xr:uid="{00000000-0005-0000-0000-0000B5440000}"/>
    <cellStyle name="40% - Accent2 3 2 2 6 4" xfId="17600" xr:uid="{00000000-0005-0000-0000-0000B6440000}"/>
    <cellStyle name="40% - Accent2 3 2 2 6 4 2" xfId="17601" xr:uid="{00000000-0005-0000-0000-0000B7440000}"/>
    <cellStyle name="40% - Accent2 3 2 2 6 5" xfId="17602" xr:uid="{00000000-0005-0000-0000-0000B8440000}"/>
    <cellStyle name="40% - Accent2 3 2 2 6 5 2" xfId="17603" xr:uid="{00000000-0005-0000-0000-0000B9440000}"/>
    <cellStyle name="40% - Accent2 3 2 2 6 6" xfId="17604" xr:uid="{00000000-0005-0000-0000-0000BA440000}"/>
    <cellStyle name="40% - Accent2 3 2 2 7" xfId="17605" xr:uid="{00000000-0005-0000-0000-0000BB440000}"/>
    <cellStyle name="40% - Accent2 3 2 2 7 2" xfId="17606" xr:uid="{00000000-0005-0000-0000-0000BC440000}"/>
    <cellStyle name="40% - Accent2 3 2 2 7 2 2" xfId="17607" xr:uid="{00000000-0005-0000-0000-0000BD440000}"/>
    <cellStyle name="40% - Accent2 3 2 2 7 2 2 2" xfId="17608" xr:uid="{00000000-0005-0000-0000-0000BE440000}"/>
    <cellStyle name="40% - Accent2 3 2 2 7 2 3" xfId="17609" xr:uid="{00000000-0005-0000-0000-0000BF440000}"/>
    <cellStyle name="40% - Accent2 3 2 2 7 3" xfId="17610" xr:uid="{00000000-0005-0000-0000-0000C0440000}"/>
    <cellStyle name="40% - Accent2 3 2 2 7 3 2" xfId="17611" xr:uid="{00000000-0005-0000-0000-0000C1440000}"/>
    <cellStyle name="40% - Accent2 3 2 2 7 4" xfId="17612" xr:uid="{00000000-0005-0000-0000-0000C2440000}"/>
    <cellStyle name="40% - Accent2 3 2 2 8" xfId="17613" xr:uid="{00000000-0005-0000-0000-0000C3440000}"/>
    <cellStyle name="40% - Accent2 3 2 2 8 2" xfId="17614" xr:uid="{00000000-0005-0000-0000-0000C4440000}"/>
    <cellStyle name="40% - Accent2 3 2 2 8 2 2" xfId="17615" xr:uid="{00000000-0005-0000-0000-0000C5440000}"/>
    <cellStyle name="40% - Accent2 3 2 2 8 3" xfId="17616" xr:uid="{00000000-0005-0000-0000-0000C6440000}"/>
    <cellStyle name="40% - Accent2 3 2 2 9" xfId="17617" xr:uid="{00000000-0005-0000-0000-0000C7440000}"/>
    <cellStyle name="40% - Accent2 3 2 2 9 2" xfId="17618" xr:uid="{00000000-0005-0000-0000-0000C8440000}"/>
    <cellStyle name="40% - Accent2 3 2 3" xfId="17619" xr:uid="{00000000-0005-0000-0000-0000C9440000}"/>
    <cellStyle name="40% - Accent2 3 2 3 10" xfId="17620" xr:uid="{00000000-0005-0000-0000-0000CA440000}"/>
    <cellStyle name="40% - Accent2 3 2 3 10 2" xfId="17621" xr:uid="{00000000-0005-0000-0000-0000CB440000}"/>
    <cellStyle name="40% - Accent2 3 2 3 11" xfId="17622" xr:uid="{00000000-0005-0000-0000-0000CC440000}"/>
    <cellStyle name="40% - Accent2 3 2 3 2" xfId="17623" xr:uid="{00000000-0005-0000-0000-0000CD440000}"/>
    <cellStyle name="40% - Accent2 3 2 3 2 2" xfId="17624" xr:uid="{00000000-0005-0000-0000-0000CE440000}"/>
    <cellStyle name="40% - Accent2 3 2 3 2 2 2" xfId="17625" xr:uid="{00000000-0005-0000-0000-0000CF440000}"/>
    <cellStyle name="40% - Accent2 3 2 3 2 2 2 2" xfId="17626" xr:uid="{00000000-0005-0000-0000-0000D0440000}"/>
    <cellStyle name="40% - Accent2 3 2 3 2 2 2 2 2" xfId="17627" xr:uid="{00000000-0005-0000-0000-0000D1440000}"/>
    <cellStyle name="40% - Accent2 3 2 3 2 2 2 2 2 2" xfId="17628" xr:uid="{00000000-0005-0000-0000-0000D2440000}"/>
    <cellStyle name="40% - Accent2 3 2 3 2 2 2 2 3" xfId="17629" xr:uid="{00000000-0005-0000-0000-0000D3440000}"/>
    <cellStyle name="40% - Accent2 3 2 3 2 2 2 3" xfId="17630" xr:uid="{00000000-0005-0000-0000-0000D4440000}"/>
    <cellStyle name="40% - Accent2 3 2 3 2 2 2 3 2" xfId="17631" xr:uid="{00000000-0005-0000-0000-0000D5440000}"/>
    <cellStyle name="40% - Accent2 3 2 3 2 2 2 4" xfId="17632" xr:uid="{00000000-0005-0000-0000-0000D6440000}"/>
    <cellStyle name="40% - Accent2 3 2 3 2 2 3" xfId="17633" xr:uid="{00000000-0005-0000-0000-0000D7440000}"/>
    <cellStyle name="40% - Accent2 3 2 3 2 2 3 2" xfId="17634" xr:uid="{00000000-0005-0000-0000-0000D8440000}"/>
    <cellStyle name="40% - Accent2 3 2 3 2 2 3 2 2" xfId="17635" xr:uid="{00000000-0005-0000-0000-0000D9440000}"/>
    <cellStyle name="40% - Accent2 3 2 3 2 2 3 3" xfId="17636" xr:uid="{00000000-0005-0000-0000-0000DA440000}"/>
    <cellStyle name="40% - Accent2 3 2 3 2 2 4" xfId="17637" xr:uid="{00000000-0005-0000-0000-0000DB440000}"/>
    <cellStyle name="40% - Accent2 3 2 3 2 2 4 2" xfId="17638" xr:uid="{00000000-0005-0000-0000-0000DC440000}"/>
    <cellStyle name="40% - Accent2 3 2 3 2 2 5" xfId="17639" xr:uid="{00000000-0005-0000-0000-0000DD440000}"/>
    <cellStyle name="40% - Accent2 3 2 3 2 2 5 2" xfId="17640" xr:uid="{00000000-0005-0000-0000-0000DE440000}"/>
    <cellStyle name="40% - Accent2 3 2 3 2 2 6" xfId="17641" xr:uid="{00000000-0005-0000-0000-0000DF440000}"/>
    <cellStyle name="40% - Accent2 3 2 3 2 3" xfId="17642" xr:uid="{00000000-0005-0000-0000-0000E0440000}"/>
    <cellStyle name="40% - Accent2 3 2 3 2 3 2" xfId="17643" xr:uid="{00000000-0005-0000-0000-0000E1440000}"/>
    <cellStyle name="40% - Accent2 3 2 3 2 3 2 2" xfId="17644" xr:uid="{00000000-0005-0000-0000-0000E2440000}"/>
    <cellStyle name="40% - Accent2 3 2 3 2 3 2 2 2" xfId="17645" xr:uid="{00000000-0005-0000-0000-0000E3440000}"/>
    <cellStyle name="40% - Accent2 3 2 3 2 3 2 2 2 2" xfId="17646" xr:uid="{00000000-0005-0000-0000-0000E4440000}"/>
    <cellStyle name="40% - Accent2 3 2 3 2 3 2 2 3" xfId="17647" xr:uid="{00000000-0005-0000-0000-0000E5440000}"/>
    <cellStyle name="40% - Accent2 3 2 3 2 3 2 3" xfId="17648" xr:uid="{00000000-0005-0000-0000-0000E6440000}"/>
    <cellStyle name="40% - Accent2 3 2 3 2 3 2 3 2" xfId="17649" xr:uid="{00000000-0005-0000-0000-0000E7440000}"/>
    <cellStyle name="40% - Accent2 3 2 3 2 3 2 4" xfId="17650" xr:uid="{00000000-0005-0000-0000-0000E8440000}"/>
    <cellStyle name="40% - Accent2 3 2 3 2 3 3" xfId="17651" xr:uid="{00000000-0005-0000-0000-0000E9440000}"/>
    <cellStyle name="40% - Accent2 3 2 3 2 3 3 2" xfId="17652" xr:uid="{00000000-0005-0000-0000-0000EA440000}"/>
    <cellStyle name="40% - Accent2 3 2 3 2 3 3 2 2" xfId="17653" xr:uid="{00000000-0005-0000-0000-0000EB440000}"/>
    <cellStyle name="40% - Accent2 3 2 3 2 3 3 3" xfId="17654" xr:uid="{00000000-0005-0000-0000-0000EC440000}"/>
    <cellStyle name="40% - Accent2 3 2 3 2 3 4" xfId="17655" xr:uid="{00000000-0005-0000-0000-0000ED440000}"/>
    <cellStyle name="40% - Accent2 3 2 3 2 3 4 2" xfId="17656" xr:uid="{00000000-0005-0000-0000-0000EE440000}"/>
    <cellStyle name="40% - Accent2 3 2 3 2 3 5" xfId="17657" xr:uid="{00000000-0005-0000-0000-0000EF440000}"/>
    <cellStyle name="40% - Accent2 3 2 3 2 3 5 2" xfId="17658" xr:uid="{00000000-0005-0000-0000-0000F0440000}"/>
    <cellStyle name="40% - Accent2 3 2 3 2 3 6" xfId="17659" xr:uid="{00000000-0005-0000-0000-0000F1440000}"/>
    <cellStyle name="40% - Accent2 3 2 3 2 4" xfId="17660" xr:uid="{00000000-0005-0000-0000-0000F2440000}"/>
    <cellStyle name="40% - Accent2 3 2 3 2 4 2" xfId="17661" xr:uid="{00000000-0005-0000-0000-0000F3440000}"/>
    <cellStyle name="40% - Accent2 3 2 3 2 4 2 2" xfId="17662" xr:uid="{00000000-0005-0000-0000-0000F4440000}"/>
    <cellStyle name="40% - Accent2 3 2 3 2 4 2 2 2" xfId="17663" xr:uid="{00000000-0005-0000-0000-0000F5440000}"/>
    <cellStyle name="40% - Accent2 3 2 3 2 4 2 3" xfId="17664" xr:uid="{00000000-0005-0000-0000-0000F6440000}"/>
    <cellStyle name="40% - Accent2 3 2 3 2 4 3" xfId="17665" xr:uid="{00000000-0005-0000-0000-0000F7440000}"/>
    <cellStyle name="40% - Accent2 3 2 3 2 4 3 2" xfId="17666" xr:uid="{00000000-0005-0000-0000-0000F8440000}"/>
    <cellStyle name="40% - Accent2 3 2 3 2 4 4" xfId="17667" xr:uid="{00000000-0005-0000-0000-0000F9440000}"/>
    <cellStyle name="40% - Accent2 3 2 3 2 5" xfId="17668" xr:uid="{00000000-0005-0000-0000-0000FA440000}"/>
    <cellStyle name="40% - Accent2 3 2 3 2 5 2" xfId="17669" xr:uid="{00000000-0005-0000-0000-0000FB440000}"/>
    <cellStyle name="40% - Accent2 3 2 3 2 5 2 2" xfId="17670" xr:uid="{00000000-0005-0000-0000-0000FC440000}"/>
    <cellStyle name="40% - Accent2 3 2 3 2 5 3" xfId="17671" xr:uid="{00000000-0005-0000-0000-0000FD440000}"/>
    <cellStyle name="40% - Accent2 3 2 3 2 6" xfId="17672" xr:uid="{00000000-0005-0000-0000-0000FE440000}"/>
    <cellStyle name="40% - Accent2 3 2 3 2 6 2" xfId="17673" xr:uid="{00000000-0005-0000-0000-0000FF440000}"/>
    <cellStyle name="40% - Accent2 3 2 3 2 7" xfId="17674" xr:uid="{00000000-0005-0000-0000-000000450000}"/>
    <cellStyle name="40% - Accent2 3 2 3 2 7 2" xfId="17675" xr:uid="{00000000-0005-0000-0000-000001450000}"/>
    <cellStyle name="40% - Accent2 3 2 3 2 8" xfId="17676" xr:uid="{00000000-0005-0000-0000-000002450000}"/>
    <cellStyle name="40% - Accent2 3 2 3 3" xfId="17677" xr:uid="{00000000-0005-0000-0000-000003450000}"/>
    <cellStyle name="40% - Accent2 3 2 3 3 2" xfId="17678" xr:uid="{00000000-0005-0000-0000-000004450000}"/>
    <cellStyle name="40% - Accent2 3 2 3 3 2 2" xfId="17679" xr:uid="{00000000-0005-0000-0000-000005450000}"/>
    <cellStyle name="40% - Accent2 3 2 3 3 2 2 2" xfId="17680" xr:uid="{00000000-0005-0000-0000-000006450000}"/>
    <cellStyle name="40% - Accent2 3 2 3 3 2 2 2 2" xfId="17681" xr:uid="{00000000-0005-0000-0000-000007450000}"/>
    <cellStyle name="40% - Accent2 3 2 3 3 2 2 2 2 2" xfId="17682" xr:uid="{00000000-0005-0000-0000-000008450000}"/>
    <cellStyle name="40% - Accent2 3 2 3 3 2 2 2 3" xfId="17683" xr:uid="{00000000-0005-0000-0000-000009450000}"/>
    <cellStyle name="40% - Accent2 3 2 3 3 2 2 3" xfId="17684" xr:uid="{00000000-0005-0000-0000-00000A450000}"/>
    <cellStyle name="40% - Accent2 3 2 3 3 2 2 3 2" xfId="17685" xr:uid="{00000000-0005-0000-0000-00000B450000}"/>
    <cellStyle name="40% - Accent2 3 2 3 3 2 2 4" xfId="17686" xr:uid="{00000000-0005-0000-0000-00000C450000}"/>
    <cellStyle name="40% - Accent2 3 2 3 3 2 3" xfId="17687" xr:uid="{00000000-0005-0000-0000-00000D450000}"/>
    <cellStyle name="40% - Accent2 3 2 3 3 2 3 2" xfId="17688" xr:uid="{00000000-0005-0000-0000-00000E450000}"/>
    <cellStyle name="40% - Accent2 3 2 3 3 2 3 2 2" xfId="17689" xr:uid="{00000000-0005-0000-0000-00000F450000}"/>
    <cellStyle name="40% - Accent2 3 2 3 3 2 3 3" xfId="17690" xr:uid="{00000000-0005-0000-0000-000010450000}"/>
    <cellStyle name="40% - Accent2 3 2 3 3 2 4" xfId="17691" xr:uid="{00000000-0005-0000-0000-000011450000}"/>
    <cellStyle name="40% - Accent2 3 2 3 3 2 4 2" xfId="17692" xr:uid="{00000000-0005-0000-0000-000012450000}"/>
    <cellStyle name="40% - Accent2 3 2 3 3 2 5" xfId="17693" xr:uid="{00000000-0005-0000-0000-000013450000}"/>
    <cellStyle name="40% - Accent2 3 2 3 3 2 5 2" xfId="17694" xr:uid="{00000000-0005-0000-0000-000014450000}"/>
    <cellStyle name="40% - Accent2 3 2 3 3 2 6" xfId="17695" xr:uid="{00000000-0005-0000-0000-000015450000}"/>
    <cellStyle name="40% - Accent2 3 2 3 3 3" xfId="17696" xr:uid="{00000000-0005-0000-0000-000016450000}"/>
    <cellStyle name="40% - Accent2 3 2 3 3 3 2" xfId="17697" xr:uid="{00000000-0005-0000-0000-000017450000}"/>
    <cellStyle name="40% - Accent2 3 2 3 3 3 2 2" xfId="17698" xr:uid="{00000000-0005-0000-0000-000018450000}"/>
    <cellStyle name="40% - Accent2 3 2 3 3 3 2 2 2" xfId="17699" xr:uid="{00000000-0005-0000-0000-000019450000}"/>
    <cellStyle name="40% - Accent2 3 2 3 3 3 2 2 2 2" xfId="17700" xr:uid="{00000000-0005-0000-0000-00001A450000}"/>
    <cellStyle name="40% - Accent2 3 2 3 3 3 2 2 3" xfId="17701" xr:uid="{00000000-0005-0000-0000-00001B450000}"/>
    <cellStyle name="40% - Accent2 3 2 3 3 3 2 3" xfId="17702" xr:uid="{00000000-0005-0000-0000-00001C450000}"/>
    <cellStyle name="40% - Accent2 3 2 3 3 3 2 3 2" xfId="17703" xr:uid="{00000000-0005-0000-0000-00001D450000}"/>
    <cellStyle name="40% - Accent2 3 2 3 3 3 2 4" xfId="17704" xr:uid="{00000000-0005-0000-0000-00001E450000}"/>
    <cellStyle name="40% - Accent2 3 2 3 3 3 3" xfId="17705" xr:uid="{00000000-0005-0000-0000-00001F450000}"/>
    <cellStyle name="40% - Accent2 3 2 3 3 3 3 2" xfId="17706" xr:uid="{00000000-0005-0000-0000-000020450000}"/>
    <cellStyle name="40% - Accent2 3 2 3 3 3 3 2 2" xfId="17707" xr:uid="{00000000-0005-0000-0000-000021450000}"/>
    <cellStyle name="40% - Accent2 3 2 3 3 3 3 3" xfId="17708" xr:uid="{00000000-0005-0000-0000-000022450000}"/>
    <cellStyle name="40% - Accent2 3 2 3 3 3 4" xfId="17709" xr:uid="{00000000-0005-0000-0000-000023450000}"/>
    <cellStyle name="40% - Accent2 3 2 3 3 3 4 2" xfId="17710" xr:uid="{00000000-0005-0000-0000-000024450000}"/>
    <cellStyle name="40% - Accent2 3 2 3 3 3 5" xfId="17711" xr:uid="{00000000-0005-0000-0000-000025450000}"/>
    <cellStyle name="40% - Accent2 3 2 3 3 3 5 2" xfId="17712" xr:uid="{00000000-0005-0000-0000-000026450000}"/>
    <cellStyle name="40% - Accent2 3 2 3 3 3 6" xfId="17713" xr:uid="{00000000-0005-0000-0000-000027450000}"/>
    <cellStyle name="40% - Accent2 3 2 3 3 4" xfId="17714" xr:uid="{00000000-0005-0000-0000-000028450000}"/>
    <cellStyle name="40% - Accent2 3 2 3 3 4 2" xfId="17715" xr:uid="{00000000-0005-0000-0000-000029450000}"/>
    <cellStyle name="40% - Accent2 3 2 3 3 4 2 2" xfId="17716" xr:uid="{00000000-0005-0000-0000-00002A450000}"/>
    <cellStyle name="40% - Accent2 3 2 3 3 4 2 2 2" xfId="17717" xr:uid="{00000000-0005-0000-0000-00002B450000}"/>
    <cellStyle name="40% - Accent2 3 2 3 3 4 2 3" xfId="17718" xr:uid="{00000000-0005-0000-0000-00002C450000}"/>
    <cellStyle name="40% - Accent2 3 2 3 3 4 3" xfId="17719" xr:uid="{00000000-0005-0000-0000-00002D450000}"/>
    <cellStyle name="40% - Accent2 3 2 3 3 4 3 2" xfId="17720" xr:uid="{00000000-0005-0000-0000-00002E450000}"/>
    <cellStyle name="40% - Accent2 3 2 3 3 4 4" xfId="17721" xr:uid="{00000000-0005-0000-0000-00002F450000}"/>
    <cellStyle name="40% - Accent2 3 2 3 3 5" xfId="17722" xr:uid="{00000000-0005-0000-0000-000030450000}"/>
    <cellStyle name="40% - Accent2 3 2 3 3 5 2" xfId="17723" xr:uid="{00000000-0005-0000-0000-000031450000}"/>
    <cellStyle name="40% - Accent2 3 2 3 3 5 2 2" xfId="17724" xr:uid="{00000000-0005-0000-0000-000032450000}"/>
    <cellStyle name="40% - Accent2 3 2 3 3 5 3" xfId="17725" xr:uid="{00000000-0005-0000-0000-000033450000}"/>
    <cellStyle name="40% - Accent2 3 2 3 3 6" xfId="17726" xr:uid="{00000000-0005-0000-0000-000034450000}"/>
    <cellStyle name="40% - Accent2 3 2 3 3 6 2" xfId="17727" xr:uid="{00000000-0005-0000-0000-000035450000}"/>
    <cellStyle name="40% - Accent2 3 2 3 3 7" xfId="17728" xr:uid="{00000000-0005-0000-0000-000036450000}"/>
    <cellStyle name="40% - Accent2 3 2 3 3 7 2" xfId="17729" xr:uid="{00000000-0005-0000-0000-000037450000}"/>
    <cellStyle name="40% - Accent2 3 2 3 3 8" xfId="17730" xr:uid="{00000000-0005-0000-0000-000038450000}"/>
    <cellStyle name="40% - Accent2 3 2 3 4" xfId="17731" xr:uid="{00000000-0005-0000-0000-000039450000}"/>
    <cellStyle name="40% - Accent2 3 2 3 4 2" xfId="17732" xr:uid="{00000000-0005-0000-0000-00003A450000}"/>
    <cellStyle name="40% - Accent2 3 2 3 4 2 2" xfId="17733" xr:uid="{00000000-0005-0000-0000-00003B450000}"/>
    <cellStyle name="40% - Accent2 3 2 3 4 2 2 2" xfId="17734" xr:uid="{00000000-0005-0000-0000-00003C450000}"/>
    <cellStyle name="40% - Accent2 3 2 3 4 2 2 2 2" xfId="17735" xr:uid="{00000000-0005-0000-0000-00003D450000}"/>
    <cellStyle name="40% - Accent2 3 2 3 4 2 2 3" xfId="17736" xr:uid="{00000000-0005-0000-0000-00003E450000}"/>
    <cellStyle name="40% - Accent2 3 2 3 4 2 3" xfId="17737" xr:uid="{00000000-0005-0000-0000-00003F450000}"/>
    <cellStyle name="40% - Accent2 3 2 3 4 2 3 2" xfId="17738" xr:uid="{00000000-0005-0000-0000-000040450000}"/>
    <cellStyle name="40% - Accent2 3 2 3 4 2 4" xfId="17739" xr:uid="{00000000-0005-0000-0000-000041450000}"/>
    <cellStyle name="40% - Accent2 3 2 3 4 3" xfId="17740" xr:uid="{00000000-0005-0000-0000-000042450000}"/>
    <cellStyle name="40% - Accent2 3 2 3 4 3 2" xfId="17741" xr:uid="{00000000-0005-0000-0000-000043450000}"/>
    <cellStyle name="40% - Accent2 3 2 3 4 3 2 2" xfId="17742" xr:uid="{00000000-0005-0000-0000-000044450000}"/>
    <cellStyle name="40% - Accent2 3 2 3 4 3 3" xfId="17743" xr:uid="{00000000-0005-0000-0000-000045450000}"/>
    <cellStyle name="40% - Accent2 3 2 3 4 4" xfId="17744" xr:uid="{00000000-0005-0000-0000-000046450000}"/>
    <cellStyle name="40% - Accent2 3 2 3 4 4 2" xfId="17745" xr:uid="{00000000-0005-0000-0000-000047450000}"/>
    <cellStyle name="40% - Accent2 3 2 3 4 5" xfId="17746" xr:uid="{00000000-0005-0000-0000-000048450000}"/>
    <cellStyle name="40% - Accent2 3 2 3 4 5 2" xfId="17747" xr:uid="{00000000-0005-0000-0000-000049450000}"/>
    <cellStyle name="40% - Accent2 3 2 3 4 6" xfId="17748" xr:uid="{00000000-0005-0000-0000-00004A450000}"/>
    <cellStyle name="40% - Accent2 3 2 3 5" xfId="17749" xr:uid="{00000000-0005-0000-0000-00004B450000}"/>
    <cellStyle name="40% - Accent2 3 2 3 5 2" xfId="17750" xr:uid="{00000000-0005-0000-0000-00004C450000}"/>
    <cellStyle name="40% - Accent2 3 2 3 5 2 2" xfId="17751" xr:uid="{00000000-0005-0000-0000-00004D450000}"/>
    <cellStyle name="40% - Accent2 3 2 3 5 2 2 2" xfId="17752" xr:uid="{00000000-0005-0000-0000-00004E450000}"/>
    <cellStyle name="40% - Accent2 3 2 3 5 2 2 2 2" xfId="17753" xr:uid="{00000000-0005-0000-0000-00004F450000}"/>
    <cellStyle name="40% - Accent2 3 2 3 5 2 2 3" xfId="17754" xr:uid="{00000000-0005-0000-0000-000050450000}"/>
    <cellStyle name="40% - Accent2 3 2 3 5 2 3" xfId="17755" xr:uid="{00000000-0005-0000-0000-000051450000}"/>
    <cellStyle name="40% - Accent2 3 2 3 5 2 3 2" xfId="17756" xr:uid="{00000000-0005-0000-0000-000052450000}"/>
    <cellStyle name="40% - Accent2 3 2 3 5 2 4" xfId="17757" xr:uid="{00000000-0005-0000-0000-000053450000}"/>
    <cellStyle name="40% - Accent2 3 2 3 5 3" xfId="17758" xr:uid="{00000000-0005-0000-0000-000054450000}"/>
    <cellStyle name="40% - Accent2 3 2 3 5 3 2" xfId="17759" xr:uid="{00000000-0005-0000-0000-000055450000}"/>
    <cellStyle name="40% - Accent2 3 2 3 5 3 2 2" xfId="17760" xr:uid="{00000000-0005-0000-0000-000056450000}"/>
    <cellStyle name="40% - Accent2 3 2 3 5 3 3" xfId="17761" xr:uid="{00000000-0005-0000-0000-000057450000}"/>
    <cellStyle name="40% - Accent2 3 2 3 5 4" xfId="17762" xr:uid="{00000000-0005-0000-0000-000058450000}"/>
    <cellStyle name="40% - Accent2 3 2 3 5 4 2" xfId="17763" xr:uid="{00000000-0005-0000-0000-000059450000}"/>
    <cellStyle name="40% - Accent2 3 2 3 5 5" xfId="17764" xr:uid="{00000000-0005-0000-0000-00005A450000}"/>
    <cellStyle name="40% - Accent2 3 2 3 5 5 2" xfId="17765" xr:uid="{00000000-0005-0000-0000-00005B450000}"/>
    <cellStyle name="40% - Accent2 3 2 3 5 6" xfId="17766" xr:uid="{00000000-0005-0000-0000-00005C450000}"/>
    <cellStyle name="40% - Accent2 3 2 3 6" xfId="17767" xr:uid="{00000000-0005-0000-0000-00005D450000}"/>
    <cellStyle name="40% - Accent2 3 2 3 6 2" xfId="17768" xr:uid="{00000000-0005-0000-0000-00005E450000}"/>
    <cellStyle name="40% - Accent2 3 2 3 6 2 2" xfId="17769" xr:uid="{00000000-0005-0000-0000-00005F450000}"/>
    <cellStyle name="40% - Accent2 3 2 3 6 2 2 2" xfId="17770" xr:uid="{00000000-0005-0000-0000-000060450000}"/>
    <cellStyle name="40% - Accent2 3 2 3 6 2 2 2 2" xfId="17771" xr:uid="{00000000-0005-0000-0000-000061450000}"/>
    <cellStyle name="40% - Accent2 3 2 3 6 2 2 3" xfId="17772" xr:uid="{00000000-0005-0000-0000-000062450000}"/>
    <cellStyle name="40% - Accent2 3 2 3 6 2 3" xfId="17773" xr:uid="{00000000-0005-0000-0000-000063450000}"/>
    <cellStyle name="40% - Accent2 3 2 3 6 2 3 2" xfId="17774" xr:uid="{00000000-0005-0000-0000-000064450000}"/>
    <cellStyle name="40% - Accent2 3 2 3 6 2 4" xfId="17775" xr:uid="{00000000-0005-0000-0000-000065450000}"/>
    <cellStyle name="40% - Accent2 3 2 3 6 3" xfId="17776" xr:uid="{00000000-0005-0000-0000-000066450000}"/>
    <cellStyle name="40% - Accent2 3 2 3 6 3 2" xfId="17777" xr:uid="{00000000-0005-0000-0000-000067450000}"/>
    <cellStyle name="40% - Accent2 3 2 3 6 3 2 2" xfId="17778" xr:uid="{00000000-0005-0000-0000-000068450000}"/>
    <cellStyle name="40% - Accent2 3 2 3 6 3 3" xfId="17779" xr:uid="{00000000-0005-0000-0000-000069450000}"/>
    <cellStyle name="40% - Accent2 3 2 3 6 4" xfId="17780" xr:uid="{00000000-0005-0000-0000-00006A450000}"/>
    <cellStyle name="40% - Accent2 3 2 3 6 4 2" xfId="17781" xr:uid="{00000000-0005-0000-0000-00006B450000}"/>
    <cellStyle name="40% - Accent2 3 2 3 6 5" xfId="17782" xr:uid="{00000000-0005-0000-0000-00006C450000}"/>
    <cellStyle name="40% - Accent2 3 2 3 6 5 2" xfId="17783" xr:uid="{00000000-0005-0000-0000-00006D450000}"/>
    <cellStyle name="40% - Accent2 3 2 3 6 6" xfId="17784" xr:uid="{00000000-0005-0000-0000-00006E450000}"/>
    <cellStyle name="40% - Accent2 3 2 3 7" xfId="17785" xr:uid="{00000000-0005-0000-0000-00006F450000}"/>
    <cellStyle name="40% - Accent2 3 2 3 7 2" xfId="17786" xr:uid="{00000000-0005-0000-0000-000070450000}"/>
    <cellStyle name="40% - Accent2 3 2 3 7 2 2" xfId="17787" xr:uid="{00000000-0005-0000-0000-000071450000}"/>
    <cellStyle name="40% - Accent2 3 2 3 7 2 2 2" xfId="17788" xr:uid="{00000000-0005-0000-0000-000072450000}"/>
    <cellStyle name="40% - Accent2 3 2 3 7 2 3" xfId="17789" xr:uid="{00000000-0005-0000-0000-000073450000}"/>
    <cellStyle name="40% - Accent2 3 2 3 7 3" xfId="17790" xr:uid="{00000000-0005-0000-0000-000074450000}"/>
    <cellStyle name="40% - Accent2 3 2 3 7 3 2" xfId="17791" xr:uid="{00000000-0005-0000-0000-000075450000}"/>
    <cellStyle name="40% - Accent2 3 2 3 7 4" xfId="17792" xr:uid="{00000000-0005-0000-0000-000076450000}"/>
    <cellStyle name="40% - Accent2 3 2 3 8" xfId="17793" xr:uid="{00000000-0005-0000-0000-000077450000}"/>
    <cellStyle name="40% - Accent2 3 2 3 8 2" xfId="17794" xr:uid="{00000000-0005-0000-0000-000078450000}"/>
    <cellStyle name="40% - Accent2 3 2 3 8 2 2" xfId="17795" xr:uid="{00000000-0005-0000-0000-000079450000}"/>
    <cellStyle name="40% - Accent2 3 2 3 8 3" xfId="17796" xr:uid="{00000000-0005-0000-0000-00007A450000}"/>
    <cellStyle name="40% - Accent2 3 2 3 9" xfId="17797" xr:uid="{00000000-0005-0000-0000-00007B450000}"/>
    <cellStyle name="40% - Accent2 3 2 3 9 2" xfId="17798" xr:uid="{00000000-0005-0000-0000-00007C450000}"/>
    <cellStyle name="40% - Accent2 3 2 4" xfId="17799" xr:uid="{00000000-0005-0000-0000-00007D450000}"/>
    <cellStyle name="40% - Accent2 3 2 4 10" xfId="17800" xr:uid="{00000000-0005-0000-0000-00007E450000}"/>
    <cellStyle name="40% - Accent2 3 2 4 10 2" xfId="17801" xr:uid="{00000000-0005-0000-0000-00007F450000}"/>
    <cellStyle name="40% - Accent2 3 2 4 11" xfId="17802" xr:uid="{00000000-0005-0000-0000-000080450000}"/>
    <cellStyle name="40% - Accent2 3 2 4 2" xfId="17803" xr:uid="{00000000-0005-0000-0000-000081450000}"/>
    <cellStyle name="40% - Accent2 3 2 4 2 2" xfId="17804" xr:uid="{00000000-0005-0000-0000-000082450000}"/>
    <cellStyle name="40% - Accent2 3 2 4 2 2 2" xfId="17805" xr:uid="{00000000-0005-0000-0000-000083450000}"/>
    <cellStyle name="40% - Accent2 3 2 4 2 2 2 2" xfId="17806" xr:uid="{00000000-0005-0000-0000-000084450000}"/>
    <cellStyle name="40% - Accent2 3 2 4 2 2 2 2 2" xfId="17807" xr:uid="{00000000-0005-0000-0000-000085450000}"/>
    <cellStyle name="40% - Accent2 3 2 4 2 2 2 2 2 2" xfId="17808" xr:uid="{00000000-0005-0000-0000-000086450000}"/>
    <cellStyle name="40% - Accent2 3 2 4 2 2 2 2 3" xfId="17809" xr:uid="{00000000-0005-0000-0000-000087450000}"/>
    <cellStyle name="40% - Accent2 3 2 4 2 2 2 3" xfId="17810" xr:uid="{00000000-0005-0000-0000-000088450000}"/>
    <cellStyle name="40% - Accent2 3 2 4 2 2 2 3 2" xfId="17811" xr:uid="{00000000-0005-0000-0000-000089450000}"/>
    <cellStyle name="40% - Accent2 3 2 4 2 2 2 4" xfId="17812" xr:uid="{00000000-0005-0000-0000-00008A450000}"/>
    <cellStyle name="40% - Accent2 3 2 4 2 2 3" xfId="17813" xr:uid="{00000000-0005-0000-0000-00008B450000}"/>
    <cellStyle name="40% - Accent2 3 2 4 2 2 3 2" xfId="17814" xr:uid="{00000000-0005-0000-0000-00008C450000}"/>
    <cellStyle name="40% - Accent2 3 2 4 2 2 3 2 2" xfId="17815" xr:uid="{00000000-0005-0000-0000-00008D450000}"/>
    <cellStyle name="40% - Accent2 3 2 4 2 2 3 3" xfId="17816" xr:uid="{00000000-0005-0000-0000-00008E450000}"/>
    <cellStyle name="40% - Accent2 3 2 4 2 2 4" xfId="17817" xr:uid="{00000000-0005-0000-0000-00008F450000}"/>
    <cellStyle name="40% - Accent2 3 2 4 2 2 4 2" xfId="17818" xr:uid="{00000000-0005-0000-0000-000090450000}"/>
    <cellStyle name="40% - Accent2 3 2 4 2 2 5" xfId="17819" xr:uid="{00000000-0005-0000-0000-000091450000}"/>
    <cellStyle name="40% - Accent2 3 2 4 2 2 5 2" xfId="17820" xr:uid="{00000000-0005-0000-0000-000092450000}"/>
    <cellStyle name="40% - Accent2 3 2 4 2 2 6" xfId="17821" xr:uid="{00000000-0005-0000-0000-000093450000}"/>
    <cellStyle name="40% - Accent2 3 2 4 2 3" xfId="17822" xr:uid="{00000000-0005-0000-0000-000094450000}"/>
    <cellStyle name="40% - Accent2 3 2 4 2 3 2" xfId="17823" xr:uid="{00000000-0005-0000-0000-000095450000}"/>
    <cellStyle name="40% - Accent2 3 2 4 2 3 2 2" xfId="17824" xr:uid="{00000000-0005-0000-0000-000096450000}"/>
    <cellStyle name="40% - Accent2 3 2 4 2 3 2 2 2" xfId="17825" xr:uid="{00000000-0005-0000-0000-000097450000}"/>
    <cellStyle name="40% - Accent2 3 2 4 2 3 2 2 2 2" xfId="17826" xr:uid="{00000000-0005-0000-0000-000098450000}"/>
    <cellStyle name="40% - Accent2 3 2 4 2 3 2 2 3" xfId="17827" xr:uid="{00000000-0005-0000-0000-000099450000}"/>
    <cellStyle name="40% - Accent2 3 2 4 2 3 2 3" xfId="17828" xr:uid="{00000000-0005-0000-0000-00009A450000}"/>
    <cellStyle name="40% - Accent2 3 2 4 2 3 2 3 2" xfId="17829" xr:uid="{00000000-0005-0000-0000-00009B450000}"/>
    <cellStyle name="40% - Accent2 3 2 4 2 3 2 4" xfId="17830" xr:uid="{00000000-0005-0000-0000-00009C450000}"/>
    <cellStyle name="40% - Accent2 3 2 4 2 3 3" xfId="17831" xr:uid="{00000000-0005-0000-0000-00009D450000}"/>
    <cellStyle name="40% - Accent2 3 2 4 2 3 3 2" xfId="17832" xr:uid="{00000000-0005-0000-0000-00009E450000}"/>
    <cellStyle name="40% - Accent2 3 2 4 2 3 3 2 2" xfId="17833" xr:uid="{00000000-0005-0000-0000-00009F450000}"/>
    <cellStyle name="40% - Accent2 3 2 4 2 3 3 3" xfId="17834" xr:uid="{00000000-0005-0000-0000-0000A0450000}"/>
    <cellStyle name="40% - Accent2 3 2 4 2 3 4" xfId="17835" xr:uid="{00000000-0005-0000-0000-0000A1450000}"/>
    <cellStyle name="40% - Accent2 3 2 4 2 3 4 2" xfId="17836" xr:uid="{00000000-0005-0000-0000-0000A2450000}"/>
    <cellStyle name="40% - Accent2 3 2 4 2 3 5" xfId="17837" xr:uid="{00000000-0005-0000-0000-0000A3450000}"/>
    <cellStyle name="40% - Accent2 3 2 4 2 3 5 2" xfId="17838" xr:uid="{00000000-0005-0000-0000-0000A4450000}"/>
    <cellStyle name="40% - Accent2 3 2 4 2 3 6" xfId="17839" xr:uid="{00000000-0005-0000-0000-0000A5450000}"/>
    <cellStyle name="40% - Accent2 3 2 4 2 4" xfId="17840" xr:uid="{00000000-0005-0000-0000-0000A6450000}"/>
    <cellStyle name="40% - Accent2 3 2 4 2 4 2" xfId="17841" xr:uid="{00000000-0005-0000-0000-0000A7450000}"/>
    <cellStyle name="40% - Accent2 3 2 4 2 4 2 2" xfId="17842" xr:uid="{00000000-0005-0000-0000-0000A8450000}"/>
    <cellStyle name="40% - Accent2 3 2 4 2 4 2 2 2" xfId="17843" xr:uid="{00000000-0005-0000-0000-0000A9450000}"/>
    <cellStyle name="40% - Accent2 3 2 4 2 4 2 3" xfId="17844" xr:uid="{00000000-0005-0000-0000-0000AA450000}"/>
    <cellStyle name="40% - Accent2 3 2 4 2 4 3" xfId="17845" xr:uid="{00000000-0005-0000-0000-0000AB450000}"/>
    <cellStyle name="40% - Accent2 3 2 4 2 4 3 2" xfId="17846" xr:uid="{00000000-0005-0000-0000-0000AC450000}"/>
    <cellStyle name="40% - Accent2 3 2 4 2 4 4" xfId="17847" xr:uid="{00000000-0005-0000-0000-0000AD450000}"/>
    <cellStyle name="40% - Accent2 3 2 4 2 5" xfId="17848" xr:uid="{00000000-0005-0000-0000-0000AE450000}"/>
    <cellStyle name="40% - Accent2 3 2 4 2 5 2" xfId="17849" xr:uid="{00000000-0005-0000-0000-0000AF450000}"/>
    <cellStyle name="40% - Accent2 3 2 4 2 5 2 2" xfId="17850" xr:uid="{00000000-0005-0000-0000-0000B0450000}"/>
    <cellStyle name="40% - Accent2 3 2 4 2 5 3" xfId="17851" xr:uid="{00000000-0005-0000-0000-0000B1450000}"/>
    <cellStyle name="40% - Accent2 3 2 4 2 6" xfId="17852" xr:uid="{00000000-0005-0000-0000-0000B2450000}"/>
    <cellStyle name="40% - Accent2 3 2 4 2 6 2" xfId="17853" xr:uid="{00000000-0005-0000-0000-0000B3450000}"/>
    <cellStyle name="40% - Accent2 3 2 4 2 7" xfId="17854" xr:uid="{00000000-0005-0000-0000-0000B4450000}"/>
    <cellStyle name="40% - Accent2 3 2 4 2 7 2" xfId="17855" xr:uid="{00000000-0005-0000-0000-0000B5450000}"/>
    <cellStyle name="40% - Accent2 3 2 4 2 8" xfId="17856" xr:uid="{00000000-0005-0000-0000-0000B6450000}"/>
    <cellStyle name="40% - Accent2 3 2 4 3" xfId="17857" xr:uid="{00000000-0005-0000-0000-0000B7450000}"/>
    <cellStyle name="40% - Accent2 3 2 4 3 2" xfId="17858" xr:uid="{00000000-0005-0000-0000-0000B8450000}"/>
    <cellStyle name="40% - Accent2 3 2 4 3 2 2" xfId="17859" xr:uid="{00000000-0005-0000-0000-0000B9450000}"/>
    <cellStyle name="40% - Accent2 3 2 4 3 2 2 2" xfId="17860" xr:uid="{00000000-0005-0000-0000-0000BA450000}"/>
    <cellStyle name="40% - Accent2 3 2 4 3 2 2 2 2" xfId="17861" xr:uid="{00000000-0005-0000-0000-0000BB450000}"/>
    <cellStyle name="40% - Accent2 3 2 4 3 2 2 2 2 2" xfId="17862" xr:uid="{00000000-0005-0000-0000-0000BC450000}"/>
    <cellStyle name="40% - Accent2 3 2 4 3 2 2 2 3" xfId="17863" xr:uid="{00000000-0005-0000-0000-0000BD450000}"/>
    <cellStyle name="40% - Accent2 3 2 4 3 2 2 3" xfId="17864" xr:uid="{00000000-0005-0000-0000-0000BE450000}"/>
    <cellStyle name="40% - Accent2 3 2 4 3 2 2 3 2" xfId="17865" xr:uid="{00000000-0005-0000-0000-0000BF450000}"/>
    <cellStyle name="40% - Accent2 3 2 4 3 2 2 4" xfId="17866" xr:uid="{00000000-0005-0000-0000-0000C0450000}"/>
    <cellStyle name="40% - Accent2 3 2 4 3 2 3" xfId="17867" xr:uid="{00000000-0005-0000-0000-0000C1450000}"/>
    <cellStyle name="40% - Accent2 3 2 4 3 2 3 2" xfId="17868" xr:uid="{00000000-0005-0000-0000-0000C2450000}"/>
    <cellStyle name="40% - Accent2 3 2 4 3 2 3 2 2" xfId="17869" xr:uid="{00000000-0005-0000-0000-0000C3450000}"/>
    <cellStyle name="40% - Accent2 3 2 4 3 2 3 3" xfId="17870" xr:uid="{00000000-0005-0000-0000-0000C4450000}"/>
    <cellStyle name="40% - Accent2 3 2 4 3 2 4" xfId="17871" xr:uid="{00000000-0005-0000-0000-0000C5450000}"/>
    <cellStyle name="40% - Accent2 3 2 4 3 2 4 2" xfId="17872" xr:uid="{00000000-0005-0000-0000-0000C6450000}"/>
    <cellStyle name="40% - Accent2 3 2 4 3 2 5" xfId="17873" xr:uid="{00000000-0005-0000-0000-0000C7450000}"/>
    <cellStyle name="40% - Accent2 3 2 4 3 2 5 2" xfId="17874" xr:uid="{00000000-0005-0000-0000-0000C8450000}"/>
    <cellStyle name="40% - Accent2 3 2 4 3 2 6" xfId="17875" xr:uid="{00000000-0005-0000-0000-0000C9450000}"/>
    <cellStyle name="40% - Accent2 3 2 4 3 3" xfId="17876" xr:uid="{00000000-0005-0000-0000-0000CA450000}"/>
    <cellStyle name="40% - Accent2 3 2 4 3 3 2" xfId="17877" xr:uid="{00000000-0005-0000-0000-0000CB450000}"/>
    <cellStyle name="40% - Accent2 3 2 4 3 3 2 2" xfId="17878" xr:uid="{00000000-0005-0000-0000-0000CC450000}"/>
    <cellStyle name="40% - Accent2 3 2 4 3 3 2 2 2" xfId="17879" xr:uid="{00000000-0005-0000-0000-0000CD450000}"/>
    <cellStyle name="40% - Accent2 3 2 4 3 3 2 2 2 2" xfId="17880" xr:uid="{00000000-0005-0000-0000-0000CE450000}"/>
    <cellStyle name="40% - Accent2 3 2 4 3 3 2 2 3" xfId="17881" xr:uid="{00000000-0005-0000-0000-0000CF450000}"/>
    <cellStyle name="40% - Accent2 3 2 4 3 3 2 3" xfId="17882" xr:uid="{00000000-0005-0000-0000-0000D0450000}"/>
    <cellStyle name="40% - Accent2 3 2 4 3 3 2 3 2" xfId="17883" xr:uid="{00000000-0005-0000-0000-0000D1450000}"/>
    <cellStyle name="40% - Accent2 3 2 4 3 3 2 4" xfId="17884" xr:uid="{00000000-0005-0000-0000-0000D2450000}"/>
    <cellStyle name="40% - Accent2 3 2 4 3 3 3" xfId="17885" xr:uid="{00000000-0005-0000-0000-0000D3450000}"/>
    <cellStyle name="40% - Accent2 3 2 4 3 3 3 2" xfId="17886" xr:uid="{00000000-0005-0000-0000-0000D4450000}"/>
    <cellStyle name="40% - Accent2 3 2 4 3 3 3 2 2" xfId="17887" xr:uid="{00000000-0005-0000-0000-0000D5450000}"/>
    <cellStyle name="40% - Accent2 3 2 4 3 3 3 3" xfId="17888" xr:uid="{00000000-0005-0000-0000-0000D6450000}"/>
    <cellStyle name="40% - Accent2 3 2 4 3 3 4" xfId="17889" xr:uid="{00000000-0005-0000-0000-0000D7450000}"/>
    <cellStyle name="40% - Accent2 3 2 4 3 3 4 2" xfId="17890" xr:uid="{00000000-0005-0000-0000-0000D8450000}"/>
    <cellStyle name="40% - Accent2 3 2 4 3 3 5" xfId="17891" xr:uid="{00000000-0005-0000-0000-0000D9450000}"/>
    <cellStyle name="40% - Accent2 3 2 4 3 3 5 2" xfId="17892" xr:uid="{00000000-0005-0000-0000-0000DA450000}"/>
    <cellStyle name="40% - Accent2 3 2 4 3 3 6" xfId="17893" xr:uid="{00000000-0005-0000-0000-0000DB450000}"/>
    <cellStyle name="40% - Accent2 3 2 4 3 4" xfId="17894" xr:uid="{00000000-0005-0000-0000-0000DC450000}"/>
    <cellStyle name="40% - Accent2 3 2 4 3 4 2" xfId="17895" xr:uid="{00000000-0005-0000-0000-0000DD450000}"/>
    <cellStyle name="40% - Accent2 3 2 4 3 4 2 2" xfId="17896" xr:uid="{00000000-0005-0000-0000-0000DE450000}"/>
    <cellStyle name="40% - Accent2 3 2 4 3 4 2 2 2" xfId="17897" xr:uid="{00000000-0005-0000-0000-0000DF450000}"/>
    <cellStyle name="40% - Accent2 3 2 4 3 4 2 3" xfId="17898" xr:uid="{00000000-0005-0000-0000-0000E0450000}"/>
    <cellStyle name="40% - Accent2 3 2 4 3 4 3" xfId="17899" xr:uid="{00000000-0005-0000-0000-0000E1450000}"/>
    <cellStyle name="40% - Accent2 3 2 4 3 4 3 2" xfId="17900" xr:uid="{00000000-0005-0000-0000-0000E2450000}"/>
    <cellStyle name="40% - Accent2 3 2 4 3 4 4" xfId="17901" xr:uid="{00000000-0005-0000-0000-0000E3450000}"/>
    <cellStyle name="40% - Accent2 3 2 4 3 5" xfId="17902" xr:uid="{00000000-0005-0000-0000-0000E4450000}"/>
    <cellStyle name="40% - Accent2 3 2 4 3 5 2" xfId="17903" xr:uid="{00000000-0005-0000-0000-0000E5450000}"/>
    <cellStyle name="40% - Accent2 3 2 4 3 5 2 2" xfId="17904" xr:uid="{00000000-0005-0000-0000-0000E6450000}"/>
    <cellStyle name="40% - Accent2 3 2 4 3 5 3" xfId="17905" xr:uid="{00000000-0005-0000-0000-0000E7450000}"/>
    <cellStyle name="40% - Accent2 3 2 4 3 6" xfId="17906" xr:uid="{00000000-0005-0000-0000-0000E8450000}"/>
    <cellStyle name="40% - Accent2 3 2 4 3 6 2" xfId="17907" xr:uid="{00000000-0005-0000-0000-0000E9450000}"/>
    <cellStyle name="40% - Accent2 3 2 4 3 7" xfId="17908" xr:uid="{00000000-0005-0000-0000-0000EA450000}"/>
    <cellStyle name="40% - Accent2 3 2 4 3 7 2" xfId="17909" xr:uid="{00000000-0005-0000-0000-0000EB450000}"/>
    <cellStyle name="40% - Accent2 3 2 4 3 8" xfId="17910" xr:uid="{00000000-0005-0000-0000-0000EC450000}"/>
    <cellStyle name="40% - Accent2 3 2 4 4" xfId="17911" xr:uid="{00000000-0005-0000-0000-0000ED450000}"/>
    <cellStyle name="40% - Accent2 3 2 4 4 2" xfId="17912" xr:uid="{00000000-0005-0000-0000-0000EE450000}"/>
    <cellStyle name="40% - Accent2 3 2 4 4 2 2" xfId="17913" xr:uid="{00000000-0005-0000-0000-0000EF450000}"/>
    <cellStyle name="40% - Accent2 3 2 4 4 2 2 2" xfId="17914" xr:uid="{00000000-0005-0000-0000-0000F0450000}"/>
    <cellStyle name="40% - Accent2 3 2 4 4 2 2 2 2" xfId="17915" xr:uid="{00000000-0005-0000-0000-0000F1450000}"/>
    <cellStyle name="40% - Accent2 3 2 4 4 2 2 3" xfId="17916" xr:uid="{00000000-0005-0000-0000-0000F2450000}"/>
    <cellStyle name="40% - Accent2 3 2 4 4 2 3" xfId="17917" xr:uid="{00000000-0005-0000-0000-0000F3450000}"/>
    <cellStyle name="40% - Accent2 3 2 4 4 2 3 2" xfId="17918" xr:uid="{00000000-0005-0000-0000-0000F4450000}"/>
    <cellStyle name="40% - Accent2 3 2 4 4 2 4" xfId="17919" xr:uid="{00000000-0005-0000-0000-0000F5450000}"/>
    <cellStyle name="40% - Accent2 3 2 4 4 3" xfId="17920" xr:uid="{00000000-0005-0000-0000-0000F6450000}"/>
    <cellStyle name="40% - Accent2 3 2 4 4 3 2" xfId="17921" xr:uid="{00000000-0005-0000-0000-0000F7450000}"/>
    <cellStyle name="40% - Accent2 3 2 4 4 3 2 2" xfId="17922" xr:uid="{00000000-0005-0000-0000-0000F8450000}"/>
    <cellStyle name="40% - Accent2 3 2 4 4 3 3" xfId="17923" xr:uid="{00000000-0005-0000-0000-0000F9450000}"/>
    <cellStyle name="40% - Accent2 3 2 4 4 4" xfId="17924" xr:uid="{00000000-0005-0000-0000-0000FA450000}"/>
    <cellStyle name="40% - Accent2 3 2 4 4 4 2" xfId="17925" xr:uid="{00000000-0005-0000-0000-0000FB450000}"/>
    <cellStyle name="40% - Accent2 3 2 4 4 5" xfId="17926" xr:uid="{00000000-0005-0000-0000-0000FC450000}"/>
    <cellStyle name="40% - Accent2 3 2 4 4 5 2" xfId="17927" xr:uid="{00000000-0005-0000-0000-0000FD450000}"/>
    <cellStyle name="40% - Accent2 3 2 4 4 6" xfId="17928" xr:uid="{00000000-0005-0000-0000-0000FE450000}"/>
    <cellStyle name="40% - Accent2 3 2 4 5" xfId="17929" xr:uid="{00000000-0005-0000-0000-0000FF450000}"/>
    <cellStyle name="40% - Accent2 3 2 4 5 2" xfId="17930" xr:uid="{00000000-0005-0000-0000-000000460000}"/>
    <cellStyle name="40% - Accent2 3 2 4 5 2 2" xfId="17931" xr:uid="{00000000-0005-0000-0000-000001460000}"/>
    <cellStyle name="40% - Accent2 3 2 4 5 2 2 2" xfId="17932" xr:uid="{00000000-0005-0000-0000-000002460000}"/>
    <cellStyle name="40% - Accent2 3 2 4 5 2 2 2 2" xfId="17933" xr:uid="{00000000-0005-0000-0000-000003460000}"/>
    <cellStyle name="40% - Accent2 3 2 4 5 2 2 3" xfId="17934" xr:uid="{00000000-0005-0000-0000-000004460000}"/>
    <cellStyle name="40% - Accent2 3 2 4 5 2 3" xfId="17935" xr:uid="{00000000-0005-0000-0000-000005460000}"/>
    <cellStyle name="40% - Accent2 3 2 4 5 2 3 2" xfId="17936" xr:uid="{00000000-0005-0000-0000-000006460000}"/>
    <cellStyle name="40% - Accent2 3 2 4 5 2 4" xfId="17937" xr:uid="{00000000-0005-0000-0000-000007460000}"/>
    <cellStyle name="40% - Accent2 3 2 4 5 3" xfId="17938" xr:uid="{00000000-0005-0000-0000-000008460000}"/>
    <cellStyle name="40% - Accent2 3 2 4 5 3 2" xfId="17939" xr:uid="{00000000-0005-0000-0000-000009460000}"/>
    <cellStyle name="40% - Accent2 3 2 4 5 3 2 2" xfId="17940" xr:uid="{00000000-0005-0000-0000-00000A460000}"/>
    <cellStyle name="40% - Accent2 3 2 4 5 3 3" xfId="17941" xr:uid="{00000000-0005-0000-0000-00000B460000}"/>
    <cellStyle name="40% - Accent2 3 2 4 5 4" xfId="17942" xr:uid="{00000000-0005-0000-0000-00000C460000}"/>
    <cellStyle name="40% - Accent2 3 2 4 5 4 2" xfId="17943" xr:uid="{00000000-0005-0000-0000-00000D460000}"/>
    <cellStyle name="40% - Accent2 3 2 4 5 5" xfId="17944" xr:uid="{00000000-0005-0000-0000-00000E460000}"/>
    <cellStyle name="40% - Accent2 3 2 4 5 5 2" xfId="17945" xr:uid="{00000000-0005-0000-0000-00000F460000}"/>
    <cellStyle name="40% - Accent2 3 2 4 5 6" xfId="17946" xr:uid="{00000000-0005-0000-0000-000010460000}"/>
    <cellStyle name="40% - Accent2 3 2 4 6" xfId="17947" xr:uid="{00000000-0005-0000-0000-000011460000}"/>
    <cellStyle name="40% - Accent2 3 2 4 6 2" xfId="17948" xr:uid="{00000000-0005-0000-0000-000012460000}"/>
    <cellStyle name="40% - Accent2 3 2 4 6 2 2" xfId="17949" xr:uid="{00000000-0005-0000-0000-000013460000}"/>
    <cellStyle name="40% - Accent2 3 2 4 6 2 2 2" xfId="17950" xr:uid="{00000000-0005-0000-0000-000014460000}"/>
    <cellStyle name="40% - Accent2 3 2 4 6 2 2 2 2" xfId="17951" xr:uid="{00000000-0005-0000-0000-000015460000}"/>
    <cellStyle name="40% - Accent2 3 2 4 6 2 2 3" xfId="17952" xr:uid="{00000000-0005-0000-0000-000016460000}"/>
    <cellStyle name="40% - Accent2 3 2 4 6 2 3" xfId="17953" xr:uid="{00000000-0005-0000-0000-000017460000}"/>
    <cellStyle name="40% - Accent2 3 2 4 6 2 3 2" xfId="17954" xr:uid="{00000000-0005-0000-0000-000018460000}"/>
    <cellStyle name="40% - Accent2 3 2 4 6 2 4" xfId="17955" xr:uid="{00000000-0005-0000-0000-000019460000}"/>
    <cellStyle name="40% - Accent2 3 2 4 6 3" xfId="17956" xr:uid="{00000000-0005-0000-0000-00001A460000}"/>
    <cellStyle name="40% - Accent2 3 2 4 6 3 2" xfId="17957" xr:uid="{00000000-0005-0000-0000-00001B460000}"/>
    <cellStyle name="40% - Accent2 3 2 4 6 3 2 2" xfId="17958" xr:uid="{00000000-0005-0000-0000-00001C460000}"/>
    <cellStyle name="40% - Accent2 3 2 4 6 3 3" xfId="17959" xr:uid="{00000000-0005-0000-0000-00001D460000}"/>
    <cellStyle name="40% - Accent2 3 2 4 6 4" xfId="17960" xr:uid="{00000000-0005-0000-0000-00001E460000}"/>
    <cellStyle name="40% - Accent2 3 2 4 6 4 2" xfId="17961" xr:uid="{00000000-0005-0000-0000-00001F460000}"/>
    <cellStyle name="40% - Accent2 3 2 4 6 5" xfId="17962" xr:uid="{00000000-0005-0000-0000-000020460000}"/>
    <cellStyle name="40% - Accent2 3 2 4 6 5 2" xfId="17963" xr:uid="{00000000-0005-0000-0000-000021460000}"/>
    <cellStyle name="40% - Accent2 3 2 4 6 6" xfId="17964" xr:uid="{00000000-0005-0000-0000-000022460000}"/>
    <cellStyle name="40% - Accent2 3 2 4 7" xfId="17965" xr:uid="{00000000-0005-0000-0000-000023460000}"/>
    <cellStyle name="40% - Accent2 3 2 4 7 2" xfId="17966" xr:uid="{00000000-0005-0000-0000-000024460000}"/>
    <cellStyle name="40% - Accent2 3 2 4 7 2 2" xfId="17967" xr:uid="{00000000-0005-0000-0000-000025460000}"/>
    <cellStyle name="40% - Accent2 3 2 4 7 2 2 2" xfId="17968" xr:uid="{00000000-0005-0000-0000-000026460000}"/>
    <cellStyle name="40% - Accent2 3 2 4 7 2 3" xfId="17969" xr:uid="{00000000-0005-0000-0000-000027460000}"/>
    <cellStyle name="40% - Accent2 3 2 4 7 3" xfId="17970" xr:uid="{00000000-0005-0000-0000-000028460000}"/>
    <cellStyle name="40% - Accent2 3 2 4 7 3 2" xfId="17971" xr:uid="{00000000-0005-0000-0000-000029460000}"/>
    <cellStyle name="40% - Accent2 3 2 4 7 4" xfId="17972" xr:uid="{00000000-0005-0000-0000-00002A460000}"/>
    <cellStyle name="40% - Accent2 3 2 4 8" xfId="17973" xr:uid="{00000000-0005-0000-0000-00002B460000}"/>
    <cellStyle name="40% - Accent2 3 2 4 8 2" xfId="17974" xr:uid="{00000000-0005-0000-0000-00002C460000}"/>
    <cellStyle name="40% - Accent2 3 2 4 8 2 2" xfId="17975" xr:uid="{00000000-0005-0000-0000-00002D460000}"/>
    <cellStyle name="40% - Accent2 3 2 4 8 3" xfId="17976" xr:uid="{00000000-0005-0000-0000-00002E460000}"/>
    <cellStyle name="40% - Accent2 3 2 4 9" xfId="17977" xr:uid="{00000000-0005-0000-0000-00002F460000}"/>
    <cellStyle name="40% - Accent2 3 2 4 9 2" xfId="17978" xr:uid="{00000000-0005-0000-0000-000030460000}"/>
    <cellStyle name="40% - Accent2 3 2 5" xfId="17979" xr:uid="{00000000-0005-0000-0000-000031460000}"/>
    <cellStyle name="40% - Accent2 3 2 5 2" xfId="17980" xr:uid="{00000000-0005-0000-0000-000032460000}"/>
    <cellStyle name="40% - Accent2 3 2 5 2 2" xfId="17981" xr:uid="{00000000-0005-0000-0000-000033460000}"/>
    <cellStyle name="40% - Accent2 3 2 5 2 2 2" xfId="17982" xr:uid="{00000000-0005-0000-0000-000034460000}"/>
    <cellStyle name="40% - Accent2 3 2 5 2 2 2 2" xfId="17983" xr:uid="{00000000-0005-0000-0000-000035460000}"/>
    <cellStyle name="40% - Accent2 3 2 5 2 2 2 2 2" xfId="17984" xr:uid="{00000000-0005-0000-0000-000036460000}"/>
    <cellStyle name="40% - Accent2 3 2 5 2 2 2 3" xfId="17985" xr:uid="{00000000-0005-0000-0000-000037460000}"/>
    <cellStyle name="40% - Accent2 3 2 5 2 2 3" xfId="17986" xr:uid="{00000000-0005-0000-0000-000038460000}"/>
    <cellStyle name="40% - Accent2 3 2 5 2 2 3 2" xfId="17987" xr:uid="{00000000-0005-0000-0000-000039460000}"/>
    <cellStyle name="40% - Accent2 3 2 5 2 2 4" xfId="17988" xr:uid="{00000000-0005-0000-0000-00003A460000}"/>
    <cellStyle name="40% - Accent2 3 2 5 2 3" xfId="17989" xr:uid="{00000000-0005-0000-0000-00003B460000}"/>
    <cellStyle name="40% - Accent2 3 2 5 2 3 2" xfId="17990" xr:uid="{00000000-0005-0000-0000-00003C460000}"/>
    <cellStyle name="40% - Accent2 3 2 5 2 3 2 2" xfId="17991" xr:uid="{00000000-0005-0000-0000-00003D460000}"/>
    <cellStyle name="40% - Accent2 3 2 5 2 3 3" xfId="17992" xr:uid="{00000000-0005-0000-0000-00003E460000}"/>
    <cellStyle name="40% - Accent2 3 2 5 2 4" xfId="17993" xr:uid="{00000000-0005-0000-0000-00003F460000}"/>
    <cellStyle name="40% - Accent2 3 2 5 2 4 2" xfId="17994" xr:uid="{00000000-0005-0000-0000-000040460000}"/>
    <cellStyle name="40% - Accent2 3 2 5 2 5" xfId="17995" xr:uid="{00000000-0005-0000-0000-000041460000}"/>
    <cellStyle name="40% - Accent2 3 2 5 2 5 2" xfId="17996" xr:uid="{00000000-0005-0000-0000-000042460000}"/>
    <cellStyle name="40% - Accent2 3 2 5 2 6" xfId="17997" xr:uid="{00000000-0005-0000-0000-000043460000}"/>
    <cellStyle name="40% - Accent2 3 2 5 3" xfId="17998" xr:uid="{00000000-0005-0000-0000-000044460000}"/>
    <cellStyle name="40% - Accent2 3 2 5 3 2" xfId="17999" xr:uid="{00000000-0005-0000-0000-000045460000}"/>
    <cellStyle name="40% - Accent2 3 2 5 3 2 2" xfId="18000" xr:uid="{00000000-0005-0000-0000-000046460000}"/>
    <cellStyle name="40% - Accent2 3 2 5 3 2 2 2" xfId="18001" xr:uid="{00000000-0005-0000-0000-000047460000}"/>
    <cellStyle name="40% - Accent2 3 2 5 3 2 2 2 2" xfId="18002" xr:uid="{00000000-0005-0000-0000-000048460000}"/>
    <cellStyle name="40% - Accent2 3 2 5 3 2 2 3" xfId="18003" xr:uid="{00000000-0005-0000-0000-000049460000}"/>
    <cellStyle name="40% - Accent2 3 2 5 3 2 3" xfId="18004" xr:uid="{00000000-0005-0000-0000-00004A460000}"/>
    <cellStyle name="40% - Accent2 3 2 5 3 2 3 2" xfId="18005" xr:uid="{00000000-0005-0000-0000-00004B460000}"/>
    <cellStyle name="40% - Accent2 3 2 5 3 2 4" xfId="18006" xr:uid="{00000000-0005-0000-0000-00004C460000}"/>
    <cellStyle name="40% - Accent2 3 2 5 3 3" xfId="18007" xr:uid="{00000000-0005-0000-0000-00004D460000}"/>
    <cellStyle name="40% - Accent2 3 2 5 3 3 2" xfId="18008" xr:uid="{00000000-0005-0000-0000-00004E460000}"/>
    <cellStyle name="40% - Accent2 3 2 5 3 3 2 2" xfId="18009" xr:uid="{00000000-0005-0000-0000-00004F460000}"/>
    <cellStyle name="40% - Accent2 3 2 5 3 3 3" xfId="18010" xr:uid="{00000000-0005-0000-0000-000050460000}"/>
    <cellStyle name="40% - Accent2 3 2 5 3 4" xfId="18011" xr:uid="{00000000-0005-0000-0000-000051460000}"/>
    <cellStyle name="40% - Accent2 3 2 5 3 4 2" xfId="18012" xr:uid="{00000000-0005-0000-0000-000052460000}"/>
    <cellStyle name="40% - Accent2 3 2 5 3 5" xfId="18013" xr:uid="{00000000-0005-0000-0000-000053460000}"/>
    <cellStyle name="40% - Accent2 3 2 5 3 5 2" xfId="18014" xr:uid="{00000000-0005-0000-0000-000054460000}"/>
    <cellStyle name="40% - Accent2 3 2 5 3 6" xfId="18015" xr:uid="{00000000-0005-0000-0000-000055460000}"/>
    <cellStyle name="40% - Accent2 3 2 5 4" xfId="18016" xr:uid="{00000000-0005-0000-0000-000056460000}"/>
    <cellStyle name="40% - Accent2 3 2 5 4 2" xfId="18017" xr:uid="{00000000-0005-0000-0000-000057460000}"/>
    <cellStyle name="40% - Accent2 3 2 5 4 2 2" xfId="18018" xr:uid="{00000000-0005-0000-0000-000058460000}"/>
    <cellStyle name="40% - Accent2 3 2 5 4 2 2 2" xfId="18019" xr:uid="{00000000-0005-0000-0000-000059460000}"/>
    <cellStyle name="40% - Accent2 3 2 5 4 2 3" xfId="18020" xr:uid="{00000000-0005-0000-0000-00005A460000}"/>
    <cellStyle name="40% - Accent2 3 2 5 4 3" xfId="18021" xr:uid="{00000000-0005-0000-0000-00005B460000}"/>
    <cellStyle name="40% - Accent2 3 2 5 4 3 2" xfId="18022" xr:uid="{00000000-0005-0000-0000-00005C460000}"/>
    <cellStyle name="40% - Accent2 3 2 5 4 4" xfId="18023" xr:uid="{00000000-0005-0000-0000-00005D460000}"/>
    <cellStyle name="40% - Accent2 3 2 5 5" xfId="18024" xr:uid="{00000000-0005-0000-0000-00005E460000}"/>
    <cellStyle name="40% - Accent2 3 2 5 5 2" xfId="18025" xr:uid="{00000000-0005-0000-0000-00005F460000}"/>
    <cellStyle name="40% - Accent2 3 2 5 5 2 2" xfId="18026" xr:uid="{00000000-0005-0000-0000-000060460000}"/>
    <cellStyle name="40% - Accent2 3 2 5 5 3" xfId="18027" xr:uid="{00000000-0005-0000-0000-000061460000}"/>
    <cellStyle name="40% - Accent2 3 2 5 6" xfId="18028" xr:uid="{00000000-0005-0000-0000-000062460000}"/>
    <cellStyle name="40% - Accent2 3 2 5 6 2" xfId="18029" xr:uid="{00000000-0005-0000-0000-000063460000}"/>
    <cellStyle name="40% - Accent2 3 2 5 7" xfId="18030" xr:uid="{00000000-0005-0000-0000-000064460000}"/>
    <cellStyle name="40% - Accent2 3 2 5 7 2" xfId="18031" xr:uid="{00000000-0005-0000-0000-000065460000}"/>
    <cellStyle name="40% - Accent2 3 2 5 8" xfId="18032" xr:uid="{00000000-0005-0000-0000-000066460000}"/>
    <cellStyle name="40% - Accent2 3 2 6" xfId="18033" xr:uid="{00000000-0005-0000-0000-000067460000}"/>
    <cellStyle name="40% - Accent2 3 2 6 2" xfId="18034" xr:uid="{00000000-0005-0000-0000-000068460000}"/>
    <cellStyle name="40% - Accent2 3 2 6 2 2" xfId="18035" xr:uid="{00000000-0005-0000-0000-000069460000}"/>
    <cellStyle name="40% - Accent2 3 2 6 2 2 2" xfId="18036" xr:uid="{00000000-0005-0000-0000-00006A460000}"/>
    <cellStyle name="40% - Accent2 3 2 6 2 2 2 2" xfId="18037" xr:uid="{00000000-0005-0000-0000-00006B460000}"/>
    <cellStyle name="40% - Accent2 3 2 6 2 2 2 2 2" xfId="18038" xr:uid="{00000000-0005-0000-0000-00006C460000}"/>
    <cellStyle name="40% - Accent2 3 2 6 2 2 2 3" xfId="18039" xr:uid="{00000000-0005-0000-0000-00006D460000}"/>
    <cellStyle name="40% - Accent2 3 2 6 2 2 3" xfId="18040" xr:uid="{00000000-0005-0000-0000-00006E460000}"/>
    <cellStyle name="40% - Accent2 3 2 6 2 2 3 2" xfId="18041" xr:uid="{00000000-0005-0000-0000-00006F460000}"/>
    <cellStyle name="40% - Accent2 3 2 6 2 2 4" xfId="18042" xr:uid="{00000000-0005-0000-0000-000070460000}"/>
    <cellStyle name="40% - Accent2 3 2 6 2 3" xfId="18043" xr:uid="{00000000-0005-0000-0000-000071460000}"/>
    <cellStyle name="40% - Accent2 3 2 6 2 3 2" xfId="18044" xr:uid="{00000000-0005-0000-0000-000072460000}"/>
    <cellStyle name="40% - Accent2 3 2 6 2 3 2 2" xfId="18045" xr:uid="{00000000-0005-0000-0000-000073460000}"/>
    <cellStyle name="40% - Accent2 3 2 6 2 3 3" xfId="18046" xr:uid="{00000000-0005-0000-0000-000074460000}"/>
    <cellStyle name="40% - Accent2 3 2 6 2 4" xfId="18047" xr:uid="{00000000-0005-0000-0000-000075460000}"/>
    <cellStyle name="40% - Accent2 3 2 6 2 4 2" xfId="18048" xr:uid="{00000000-0005-0000-0000-000076460000}"/>
    <cellStyle name="40% - Accent2 3 2 6 2 5" xfId="18049" xr:uid="{00000000-0005-0000-0000-000077460000}"/>
    <cellStyle name="40% - Accent2 3 2 6 2 5 2" xfId="18050" xr:uid="{00000000-0005-0000-0000-000078460000}"/>
    <cellStyle name="40% - Accent2 3 2 6 2 6" xfId="18051" xr:uid="{00000000-0005-0000-0000-000079460000}"/>
    <cellStyle name="40% - Accent2 3 2 6 3" xfId="18052" xr:uid="{00000000-0005-0000-0000-00007A460000}"/>
    <cellStyle name="40% - Accent2 3 2 6 3 2" xfId="18053" xr:uid="{00000000-0005-0000-0000-00007B460000}"/>
    <cellStyle name="40% - Accent2 3 2 6 3 2 2" xfId="18054" xr:uid="{00000000-0005-0000-0000-00007C460000}"/>
    <cellStyle name="40% - Accent2 3 2 6 3 2 2 2" xfId="18055" xr:uid="{00000000-0005-0000-0000-00007D460000}"/>
    <cellStyle name="40% - Accent2 3 2 6 3 2 2 2 2" xfId="18056" xr:uid="{00000000-0005-0000-0000-00007E460000}"/>
    <cellStyle name="40% - Accent2 3 2 6 3 2 2 3" xfId="18057" xr:uid="{00000000-0005-0000-0000-00007F460000}"/>
    <cellStyle name="40% - Accent2 3 2 6 3 2 3" xfId="18058" xr:uid="{00000000-0005-0000-0000-000080460000}"/>
    <cellStyle name="40% - Accent2 3 2 6 3 2 3 2" xfId="18059" xr:uid="{00000000-0005-0000-0000-000081460000}"/>
    <cellStyle name="40% - Accent2 3 2 6 3 2 4" xfId="18060" xr:uid="{00000000-0005-0000-0000-000082460000}"/>
    <cellStyle name="40% - Accent2 3 2 6 3 3" xfId="18061" xr:uid="{00000000-0005-0000-0000-000083460000}"/>
    <cellStyle name="40% - Accent2 3 2 6 3 3 2" xfId="18062" xr:uid="{00000000-0005-0000-0000-000084460000}"/>
    <cellStyle name="40% - Accent2 3 2 6 3 3 2 2" xfId="18063" xr:uid="{00000000-0005-0000-0000-000085460000}"/>
    <cellStyle name="40% - Accent2 3 2 6 3 3 3" xfId="18064" xr:uid="{00000000-0005-0000-0000-000086460000}"/>
    <cellStyle name="40% - Accent2 3 2 6 3 4" xfId="18065" xr:uid="{00000000-0005-0000-0000-000087460000}"/>
    <cellStyle name="40% - Accent2 3 2 6 3 4 2" xfId="18066" xr:uid="{00000000-0005-0000-0000-000088460000}"/>
    <cellStyle name="40% - Accent2 3 2 6 3 5" xfId="18067" xr:uid="{00000000-0005-0000-0000-000089460000}"/>
    <cellStyle name="40% - Accent2 3 2 6 3 5 2" xfId="18068" xr:uid="{00000000-0005-0000-0000-00008A460000}"/>
    <cellStyle name="40% - Accent2 3 2 6 3 6" xfId="18069" xr:uid="{00000000-0005-0000-0000-00008B460000}"/>
    <cellStyle name="40% - Accent2 3 2 6 4" xfId="18070" xr:uid="{00000000-0005-0000-0000-00008C460000}"/>
    <cellStyle name="40% - Accent2 3 2 6 4 2" xfId="18071" xr:uid="{00000000-0005-0000-0000-00008D460000}"/>
    <cellStyle name="40% - Accent2 3 2 6 4 2 2" xfId="18072" xr:uid="{00000000-0005-0000-0000-00008E460000}"/>
    <cellStyle name="40% - Accent2 3 2 6 4 2 2 2" xfId="18073" xr:uid="{00000000-0005-0000-0000-00008F460000}"/>
    <cellStyle name="40% - Accent2 3 2 6 4 2 3" xfId="18074" xr:uid="{00000000-0005-0000-0000-000090460000}"/>
    <cellStyle name="40% - Accent2 3 2 6 4 3" xfId="18075" xr:uid="{00000000-0005-0000-0000-000091460000}"/>
    <cellStyle name="40% - Accent2 3 2 6 4 3 2" xfId="18076" xr:uid="{00000000-0005-0000-0000-000092460000}"/>
    <cellStyle name="40% - Accent2 3 2 6 4 4" xfId="18077" xr:uid="{00000000-0005-0000-0000-000093460000}"/>
    <cellStyle name="40% - Accent2 3 2 6 5" xfId="18078" xr:uid="{00000000-0005-0000-0000-000094460000}"/>
    <cellStyle name="40% - Accent2 3 2 6 5 2" xfId="18079" xr:uid="{00000000-0005-0000-0000-000095460000}"/>
    <cellStyle name="40% - Accent2 3 2 6 5 2 2" xfId="18080" xr:uid="{00000000-0005-0000-0000-000096460000}"/>
    <cellStyle name="40% - Accent2 3 2 6 5 3" xfId="18081" xr:uid="{00000000-0005-0000-0000-000097460000}"/>
    <cellStyle name="40% - Accent2 3 2 6 6" xfId="18082" xr:uid="{00000000-0005-0000-0000-000098460000}"/>
    <cellStyle name="40% - Accent2 3 2 6 6 2" xfId="18083" xr:uid="{00000000-0005-0000-0000-000099460000}"/>
    <cellStyle name="40% - Accent2 3 2 6 7" xfId="18084" xr:uid="{00000000-0005-0000-0000-00009A460000}"/>
    <cellStyle name="40% - Accent2 3 2 6 7 2" xfId="18085" xr:uid="{00000000-0005-0000-0000-00009B460000}"/>
    <cellStyle name="40% - Accent2 3 2 6 8" xfId="18086" xr:uid="{00000000-0005-0000-0000-00009C460000}"/>
    <cellStyle name="40% - Accent2 3 2 7" xfId="18087" xr:uid="{00000000-0005-0000-0000-00009D460000}"/>
    <cellStyle name="40% - Accent2 3 2 7 2" xfId="18088" xr:uid="{00000000-0005-0000-0000-00009E460000}"/>
    <cellStyle name="40% - Accent2 3 2 7 2 2" xfId="18089" xr:uid="{00000000-0005-0000-0000-00009F460000}"/>
    <cellStyle name="40% - Accent2 3 2 7 2 2 2" xfId="18090" xr:uid="{00000000-0005-0000-0000-0000A0460000}"/>
    <cellStyle name="40% - Accent2 3 2 7 2 2 2 2" xfId="18091" xr:uid="{00000000-0005-0000-0000-0000A1460000}"/>
    <cellStyle name="40% - Accent2 3 2 7 2 2 3" xfId="18092" xr:uid="{00000000-0005-0000-0000-0000A2460000}"/>
    <cellStyle name="40% - Accent2 3 2 7 2 3" xfId="18093" xr:uid="{00000000-0005-0000-0000-0000A3460000}"/>
    <cellStyle name="40% - Accent2 3 2 7 2 3 2" xfId="18094" xr:uid="{00000000-0005-0000-0000-0000A4460000}"/>
    <cellStyle name="40% - Accent2 3 2 7 2 4" xfId="18095" xr:uid="{00000000-0005-0000-0000-0000A5460000}"/>
    <cellStyle name="40% - Accent2 3 2 7 3" xfId="18096" xr:uid="{00000000-0005-0000-0000-0000A6460000}"/>
    <cellStyle name="40% - Accent2 3 2 7 3 2" xfId="18097" xr:uid="{00000000-0005-0000-0000-0000A7460000}"/>
    <cellStyle name="40% - Accent2 3 2 7 3 2 2" xfId="18098" xr:uid="{00000000-0005-0000-0000-0000A8460000}"/>
    <cellStyle name="40% - Accent2 3 2 7 3 3" xfId="18099" xr:uid="{00000000-0005-0000-0000-0000A9460000}"/>
    <cellStyle name="40% - Accent2 3 2 7 4" xfId="18100" xr:uid="{00000000-0005-0000-0000-0000AA460000}"/>
    <cellStyle name="40% - Accent2 3 2 7 4 2" xfId="18101" xr:uid="{00000000-0005-0000-0000-0000AB460000}"/>
    <cellStyle name="40% - Accent2 3 2 7 5" xfId="18102" xr:uid="{00000000-0005-0000-0000-0000AC460000}"/>
    <cellStyle name="40% - Accent2 3 2 7 5 2" xfId="18103" xr:uid="{00000000-0005-0000-0000-0000AD460000}"/>
    <cellStyle name="40% - Accent2 3 2 7 6" xfId="18104" xr:uid="{00000000-0005-0000-0000-0000AE460000}"/>
    <cellStyle name="40% - Accent2 3 2 8" xfId="18105" xr:uid="{00000000-0005-0000-0000-0000AF460000}"/>
    <cellStyle name="40% - Accent2 3 2 8 2" xfId="18106" xr:uid="{00000000-0005-0000-0000-0000B0460000}"/>
    <cellStyle name="40% - Accent2 3 2 8 2 2" xfId="18107" xr:uid="{00000000-0005-0000-0000-0000B1460000}"/>
    <cellStyle name="40% - Accent2 3 2 8 2 2 2" xfId="18108" xr:uid="{00000000-0005-0000-0000-0000B2460000}"/>
    <cellStyle name="40% - Accent2 3 2 8 2 2 2 2" xfId="18109" xr:uid="{00000000-0005-0000-0000-0000B3460000}"/>
    <cellStyle name="40% - Accent2 3 2 8 2 2 3" xfId="18110" xr:uid="{00000000-0005-0000-0000-0000B4460000}"/>
    <cellStyle name="40% - Accent2 3 2 8 2 3" xfId="18111" xr:uid="{00000000-0005-0000-0000-0000B5460000}"/>
    <cellStyle name="40% - Accent2 3 2 8 2 3 2" xfId="18112" xr:uid="{00000000-0005-0000-0000-0000B6460000}"/>
    <cellStyle name="40% - Accent2 3 2 8 2 4" xfId="18113" xr:uid="{00000000-0005-0000-0000-0000B7460000}"/>
    <cellStyle name="40% - Accent2 3 2 8 3" xfId="18114" xr:uid="{00000000-0005-0000-0000-0000B8460000}"/>
    <cellStyle name="40% - Accent2 3 2 8 3 2" xfId="18115" xr:uid="{00000000-0005-0000-0000-0000B9460000}"/>
    <cellStyle name="40% - Accent2 3 2 8 3 2 2" xfId="18116" xr:uid="{00000000-0005-0000-0000-0000BA460000}"/>
    <cellStyle name="40% - Accent2 3 2 8 3 3" xfId="18117" xr:uid="{00000000-0005-0000-0000-0000BB460000}"/>
    <cellStyle name="40% - Accent2 3 2 8 4" xfId="18118" xr:uid="{00000000-0005-0000-0000-0000BC460000}"/>
    <cellStyle name="40% - Accent2 3 2 8 4 2" xfId="18119" xr:uid="{00000000-0005-0000-0000-0000BD460000}"/>
    <cellStyle name="40% - Accent2 3 2 8 5" xfId="18120" xr:uid="{00000000-0005-0000-0000-0000BE460000}"/>
    <cellStyle name="40% - Accent2 3 2 8 5 2" xfId="18121" xr:uid="{00000000-0005-0000-0000-0000BF460000}"/>
    <cellStyle name="40% - Accent2 3 2 8 6" xfId="18122" xr:uid="{00000000-0005-0000-0000-0000C0460000}"/>
    <cellStyle name="40% - Accent2 3 2 9" xfId="18123" xr:uid="{00000000-0005-0000-0000-0000C1460000}"/>
    <cellStyle name="40% - Accent2 3 2 9 2" xfId="18124" xr:uid="{00000000-0005-0000-0000-0000C2460000}"/>
    <cellStyle name="40% - Accent2 3 2 9 2 2" xfId="18125" xr:uid="{00000000-0005-0000-0000-0000C3460000}"/>
    <cellStyle name="40% - Accent2 3 2 9 2 2 2" xfId="18126" xr:uid="{00000000-0005-0000-0000-0000C4460000}"/>
    <cellStyle name="40% - Accent2 3 2 9 2 2 2 2" xfId="18127" xr:uid="{00000000-0005-0000-0000-0000C5460000}"/>
    <cellStyle name="40% - Accent2 3 2 9 2 2 3" xfId="18128" xr:uid="{00000000-0005-0000-0000-0000C6460000}"/>
    <cellStyle name="40% - Accent2 3 2 9 2 3" xfId="18129" xr:uid="{00000000-0005-0000-0000-0000C7460000}"/>
    <cellStyle name="40% - Accent2 3 2 9 2 3 2" xfId="18130" xr:uid="{00000000-0005-0000-0000-0000C8460000}"/>
    <cellStyle name="40% - Accent2 3 2 9 2 4" xfId="18131" xr:uid="{00000000-0005-0000-0000-0000C9460000}"/>
    <cellStyle name="40% - Accent2 3 2 9 3" xfId="18132" xr:uid="{00000000-0005-0000-0000-0000CA460000}"/>
    <cellStyle name="40% - Accent2 3 2 9 3 2" xfId="18133" xr:uid="{00000000-0005-0000-0000-0000CB460000}"/>
    <cellStyle name="40% - Accent2 3 2 9 3 2 2" xfId="18134" xr:uid="{00000000-0005-0000-0000-0000CC460000}"/>
    <cellStyle name="40% - Accent2 3 2 9 3 3" xfId="18135" xr:uid="{00000000-0005-0000-0000-0000CD460000}"/>
    <cellStyle name="40% - Accent2 3 2 9 4" xfId="18136" xr:uid="{00000000-0005-0000-0000-0000CE460000}"/>
    <cellStyle name="40% - Accent2 3 2 9 4 2" xfId="18137" xr:uid="{00000000-0005-0000-0000-0000CF460000}"/>
    <cellStyle name="40% - Accent2 3 2 9 5" xfId="18138" xr:uid="{00000000-0005-0000-0000-0000D0460000}"/>
    <cellStyle name="40% - Accent2 3 2 9 5 2" xfId="18139" xr:uid="{00000000-0005-0000-0000-0000D1460000}"/>
    <cellStyle name="40% - Accent2 3 2 9 6" xfId="18140" xr:uid="{00000000-0005-0000-0000-0000D2460000}"/>
    <cellStyle name="40% - Accent2 3 3" xfId="18141" xr:uid="{00000000-0005-0000-0000-0000D3460000}"/>
    <cellStyle name="40% - Accent2 3 3 10" xfId="18142" xr:uid="{00000000-0005-0000-0000-0000D4460000}"/>
    <cellStyle name="40% - Accent2 3 3 10 2" xfId="18143" xr:uid="{00000000-0005-0000-0000-0000D5460000}"/>
    <cellStyle name="40% - Accent2 3 3 11" xfId="18144" xr:uid="{00000000-0005-0000-0000-0000D6460000}"/>
    <cellStyle name="40% - Accent2 3 3 2" xfId="18145" xr:uid="{00000000-0005-0000-0000-0000D7460000}"/>
    <cellStyle name="40% - Accent2 3 3 2 2" xfId="18146" xr:uid="{00000000-0005-0000-0000-0000D8460000}"/>
    <cellStyle name="40% - Accent2 3 3 2 2 2" xfId="18147" xr:uid="{00000000-0005-0000-0000-0000D9460000}"/>
    <cellStyle name="40% - Accent2 3 3 2 2 2 2" xfId="18148" xr:uid="{00000000-0005-0000-0000-0000DA460000}"/>
    <cellStyle name="40% - Accent2 3 3 2 2 2 2 2" xfId="18149" xr:uid="{00000000-0005-0000-0000-0000DB460000}"/>
    <cellStyle name="40% - Accent2 3 3 2 2 2 2 2 2" xfId="18150" xr:uid="{00000000-0005-0000-0000-0000DC460000}"/>
    <cellStyle name="40% - Accent2 3 3 2 2 2 2 3" xfId="18151" xr:uid="{00000000-0005-0000-0000-0000DD460000}"/>
    <cellStyle name="40% - Accent2 3 3 2 2 2 3" xfId="18152" xr:uid="{00000000-0005-0000-0000-0000DE460000}"/>
    <cellStyle name="40% - Accent2 3 3 2 2 2 3 2" xfId="18153" xr:uid="{00000000-0005-0000-0000-0000DF460000}"/>
    <cellStyle name="40% - Accent2 3 3 2 2 2 4" xfId="18154" xr:uid="{00000000-0005-0000-0000-0000E0460000}"/>
    <cellStyle name="40% - Accent2 3 3 2 2 3" xfId="18155" xr:uid="{00000000-0005-0000-0000-0000E1460000}"/>
    <cellStyle name="40% - Accent2 3 3 2 2 3 2" xfId="18156" xr:uid="{00000000-0005-0000-0000-0000E2460000}"/>
    <cellStyle name="40% - Accent2 3 3 2 2 3 2 2" xfId="18157" xr:uid="{00000000-0005-0000-0000-0000E3460000}"/>
    <cellStyle name="40% - Accent2 3 3 2 2 3 3" xfId="18158" xr:uid="{00000000-0005-0000-0000-0000E4460000}"/>
    <cellStyle name="40% - Accent2 3 3 2 2 4" xfId="18159" xr:uid="{00000000-0005-0000-0000-0000E5460000}"/>
    <cellStyle name="40% - Accent2 3 3 2 2 4 2" xfId="18160" xr:uid="{00000000-0005-0000-0000-0000E6460000}"/>
    <cellStyle name="40% - Accent2 3 3 2 2 5" xfId="18161" xr:uid="{00000000-0005-0000-0000-0000E7460000}"/>
    <cellStyle name="40% - Accent2 3 3 2 2 5 2" xfId="18162" xr:uid="{00000000-0005-0000-0000-0000E8460000}"/>
    <cellStyle name="40% - Accent2 3 3 2 2 6" xfId="18163" xr:uid="{00000000-0005-0000-0000-0000E9460000}"/>
    <cellStyle name="40% - Accent2 3 3 2 3" xfId="18164" xr:uid="{00000000-0005-0000-0000-0000EA460000}"/>
    <cellStyle name="40% - Accent2 3 3 2 3 2" xfId="18165" xr:uid="{00000000-0005-0000-0000-0000EB460000}"/>
    <cellStyle name="40% - Accent2 3 3 2 3 2 2" xfId="18166" xr:uid="{00000000-0005-0000-0000-0000EC460000}"/>
    <cellStyle name="40% - Accent2 3 3 2 3 2 2 2" xfId="18167" xr:uid="{00000000-0005-0000-0000-0000ED460000}"/>
    <cellStyle name="40% - Accent2 3 3 2 3 2 2 2 2" xfId="18168" xr:uid="{00000000-0005-0000-0000-0000EE460000}"/>
    <cellStyle name="40% - Accent2 3 3 2 3 2 2 3" xfId="18169" xr:uid="{00000000-0005-0000-0000-0000EF460000}"/>
    <cellStyle name="40% - Accent2 3 3 2 3 2 3" xfId="18170" xr:uid="{00000000-0005-0000-0000-0000F0460000}"/>
    <cellStyle name="40% - Accent2 3 3 2 3 2 3 2" xfId="18171" xr:uid="{00000000-0005-0000-0000-0000F1460000}"/>
    <cellStyle name="40% - Accent2 3 3 2 3 2 4" xfId="18172" xr:uid="{00000000-0005-0000-0000-0000F2460000}"/>
    <cellStyle name="40% - Accent2 3 3 2 3 3" xfId="18173" xr:uid="{00000000-0005-0000-0000-0000F3460000}"/>
    <cellStyle name="40% - Accent2 3 3 2 3 3 2" xfId="18174" xr:uid="{00000000-0005-0000-0000-0000F4460000}"/>
    <cellStyle name="40% - Accent2 3 3 2 3 3 2 2" xfId="18175" xr:uid="{00000000-0005-0000-0000-0000F5460000}"/>
    <cellStyle name="40% - Accent2 3 3 2 3 3 3" xfId="18176" xr:uid="{00000000-0005-0000-0000-0000F6460000}"/>
    <cellStyle name="40% - Accent2 3 3 2 3 4" xfId="18177" xr:uid="{00000000-0005-0000-0000-0000F7460000}"/>
    <cellStyle name="40% - Accent2 3 3 2 3 4 2" xfId="18178" xr:uid="{00000000-0005-0000-0000-0000F8460000}"/>
    <cellStyle name="40% - Accent2 3 3 2 3 5" xfId="18179" xr:uid="{00000000-0005-0000-0000-0000F9460000}"/>
    <cellStyle name="40% - Accent2 3 3 2 3 5 2" xfId="18180" xr:uid="{00000000-0005-0000-0000-0000FA460000}"/>
    <cellStyle name="40% - Accent2 3 3 2 3 6" xfId="18181" xr:uid="{00000000-0005-0000-0000-0000FB460000}"/>
    <cellStyle name="40% - Accent2 3 3 2 4" xfId="18182" xr:uid="{00000000-0005-0000-0000-0000FC460000}"/>
    <cellStyle name="40% - Accent2 3 3 2 4 2" xfId="18183" xr:uid="{00000000-0005-0000-0000-0000FD460000}"/>
    <cellStyle name="40% - Accent2 3 3 2 4 2 2" xfId="18184" xr:uid="{00000000-0005-0000-0000-0000FE460000}"/>
    <cellStyle name="40% - Accent2 3 3 2 4 2 2 2" xfId="18185" xr:uid="{00000000-0005-0000-0000-0000FF460000}"/>
    <cellStyle name="40% - Accent2 3 3 2 4 2 3" xfId="18186" xr:uid="{00000000-0005-0000-0000-000000470000}"/>
    <cellStyle name="40% - Accent2 3 3 2 4 3" xfId="18187" xr:uid="{00000000-0005-0000-0000-000001470000}"/>
    <cellStyle name="40% - Accent2 3 3 2 4 3 2" xfId="18188" xr:uid="{00000000-0005-0000-0000-000002470000}"/>
    <cellStyle name="40% - Accent2 3 3 2 4 4" xfId="18189" xr:uid="{00000000-0005-0000-0000-000003470000}"/>
    <cellStyle name="40% - Accent2 3 3 2 5" xfId="18190" xr:uid="{00000000-0005-0000-0000-000004470000}"/>
    <cellStyle name="40% - Accent2 3 3 2 5 2" xfId="18191" xr:uid="{00000000-0005-0000-0000-000005470000}"/>
    <cellStyle name="40% - Accent2 3 3 2 5 2 2" xfId="18192" xr:uid="{00000000-0005-0000-0000-000006470000}"/>
    <cellStyle name="40% - Accent2 3 3 2 5 3" xfId="18193" xr:uid="{00000000-0005-0000-0000-000007470000}"/>
    <cellStyle name="40% - Accent2 3 3 2 6" xfId="18194" xr:uid="{00000000-0005-0000-0000-000008470000}"/>
    <cellStyle name="40% - Accent2 3 3 2 6 2" xfId="18195" xr:uid="{00000000-0005-0000-0000-000009470000}"/>
    <cellStyle name="40% - Accent2 3 3 2 7" xfId="18196" xr:uid="{00000000-0005-0000-0000-00000A470000}"/>
    <cellStyle name="40% - Accent2 3 3 2 7 2" xfId="18197" xr:uid="{00000000-0005-0000-0000-00000B470000}"/>
    <cellStyle name="40% - Accent2 3 3 2 8" xfId="18198" xr:uid="{00000000-0005-0000-0000-00000C470000}"/>
    <cellStyle name="40% - Accent2 3 3 3" xfId="18199" xr:uid="{00000000-0005-0000-0000-00000D470000}"/>
    <cellStyle name="40% - Accent2 3 3 3 2" xfId="18200" xr:uid="{00000000-0005-0000-0000-00000E470000}"/>
    <cellStyle name="40% - Accent2 3 3 3 2 2" xfId="18201" xr:uid="{00000000-0005-0000-0000-00000F470000}"/>
    <cellStyle name="40% - Accent2 3 3 3 2 2 2" xfId="18202" xr:uid="{00000000-0005-0000-0000-000010470000}"/>
    <cellStyle name="40% - Accent2 3 3 3 2 2 2 2" xfId="18203" xr:uid="{00000000-0005-0000-0000-000011470000}"/>
    <cellStyle name="40% - Accent2 3 3 3 2 2 2 2 2" xfId="18204" xr:uid="{00000000-0005-0000-0000-000012470000}"/>
    <cellStyle name="40% - Accent2 3 3 3 2 2 2 3" xfId="18205" xr:uid="{00000000-0005-0000-0000-000013470000}"/>
    <cellStyle name="40% - Accent2 3 3 3 2 2 3" xfId="18206" xr:uid="{00000000-0005-0000-0000-000014470000}"/>
    <cellStyle name="40% - Accent2 3 3 3 2 2 3 2" xfId="18207" xr:uid="{00000000-0005-0000-0000-000015470000}"/>
    <cellStyle name="40% - Accent2 3 3 3 2 2 4" xfId="18208" xr:uid="{00000000-0005-0000-0000-000016470000}"/>
    <cellStyle name="40% - Accent2 3 3 3 2 3" xfId="18209" xr:uid="{00000000-0005-0000-0000-000017470000}"/>
    <cellStyle name="40% - Accent2 3 3 3 2 3 2" xfId="18210" xr:uid="{00000000-0005-0000-0000-000018470000}"/>
    <cellStyle name="40% - Accent2 3 3 3 2 3 2 2" xfId="18211" xr:uid="{00000000-0005-0000-0000-000019470000}"/>
    <cellStyle name="40% - Accent2 3 3 3 2 3 3" xfId="18212" xr:uid="{00000000-0005-0000-0000-00001A470000}"/>
    <cellStyle name="40% - Accent2 3 3 3 2 4" xfId="18213" xr:uid="{00000000-0005-0000-0000-00001B470000}"/>
    <cellStyle name="40% - Accent2 3 3 3 2 4 2" xfId="18214" xr:uid="{00000000-0005-0000-0000-00001C470000}"/>
    <cellStyle name="40% - Accent2 3 3 3 2 5" xfId="18215" xr:uid="{00000000-0005-0000-0000-00001D470000}"/>
    <cellStyle name="40% - Accent2 3 3 3 2 5 2" xfId="18216" xr:uid="{00000000-0005-0000-0000-00001E470000}"/>
    <cellStyle name="40% - Accent2 3 3 3 2 6" xfId="18217" xr:uid="{00000000-0005-0000-0000-00001F470000}"/>
    <cellStyle name="40% - Accent2 3 3 3 3" xfId="18218" xr:uid="{00000000-0005-0000-0000-000020470000}"/>
    <cellStyle name="40% - Accent2 3 3 3 3 2" xfId="18219" xr:uid="{00000000-0005-0000-0000-000021470000}"/>
    <cellStyle name="40% - Accent2 3 3 3 3 2 2" xfId="18220" xr:uid="{00000000-0005-0000-0000-000022470000}"/>
    <cellStyle name="40% - Accent2 3 3 3 3 2 2 2" xfId="18221" xr:uid="{00000000-0005-0000-0000-000023470000}"/>
    <cellStyle name="40% - Accent2 3 3 3 3 2 2 2 2" xfId="18222" xr:uid="{00000000-0005-0000-0000-000024470000}"/>
    <cellStyle name="40% - Accent2 3 3 3 3 2 2 3" xfId="18223" xr:uid="{00000000-0005-0000-0000-000025470000}"/>
    <cellStyle name="40% - Accent2 3 3 3 3 2 3" xfId="18224" xr:uid="{00000000-0005-0000-0000-000026470000}"/>
    <cellStyle name="40% - Accent2 3 3 3 3 2 3 2" xfId="18225" xr:uid="{00000000-0005-0000-0000-000027470000}"/>
    <cellStyle name="40% - Accent2 3 3 3 3 2 4" xfId="18226" xr:uid="{00000000-0005-0000-0000-000028470000}"/>
    <cellStyle name="40% - Accent2 3 3 3 3 3" xfId="18227" xr:uid="{00000000-0005-0000-0000-000029470000}"/>
    <cellStyle name="40% - Accent2 3 3 3 3 3 2" xfId="18228" xr:uid="{00000000-0005-0000-0000-00002A470000}"/>
    <cellStyle name="40% - Accent2 3 3 3 3 3 2 2" xfId="18229" xr:uid="{00000000-0005-0000-0000-00002B470000}"/>
    <cellStyle name="40% - Accent2 3 3 3 3 3 3" xfId="18230" xr:uid="{00000000-0005-0000-0000-00002C470000}"/>
    <cellStyle name="40% - Accent2 3 3 3 3 4" xfId="18231" xr:uid="{00000000-0005-0000-0000-00002D470000}"/>
    <cellStyle name="40% - Accent2 3 3 3 3 4 2" xfId="18232" xr:uid="{00000000-0005-0000-0000-00002E470000}"/>
    <cellStyle name="40% - Accent2 3 3 3 3 5" xfId="18233" xr:uid="{00000000-0005-0000-0000-00002F470000}"/>
    <cellStyle name="40% - Accent2 3 3 3 3 5 2" xfId="18234" xr:uid="{00000000-0005-0000-0000-000030470000}"/>
    <cellStyle name="40% - Accent2 3 3 3 3 6" xfId="18235" xr:uid="{00000000-0005-0000-0000-000031470000}"/>
    <cellStyle name="40% - Accent2 3 3 3 4" xfId="18236" xr:uid="{00000000-0005-0000-0000-000032470000}"/>
    <cellStyle name="40% - Accent2 3 3 3 4 2" xfId="18237" xr:uid="{00000000-0005-0000-0000-000033470000}"/>
    <cellStyle name="40% - Accent2 3 3 3 4 2 2" xfId="18238" xr:uid="{00000000-0005-0000-0000-000034470000}"/>
    <cellStyle name="40% - Accent2 3 3 3 4 2 2 2" xfId="18239" xr:uid="{00000000-0005-0000-0000-000035470000}"/>
    <cellStyle name="40% - Accent2 3 3 3 4 2 3" xfId="18240" xr:uid="{00000000-0005-0000-0000-000036470000}"/>
    <cellStyle name="40% - Accent2 3 3 3 4 3" xfId="18241" xr:uid="{00000000-0005-0000-0000-000037470000}"/>
    <cellStyle name="40% - Accent2 3 3 3 4 3 2" xfId="18242" xr:uid="{00000000-0005-0000-0000-000038470000}"/>
    <cellStyle name="40% - Accent2 3 3 3 4 4" xfId="18243" xr:uid="{00000000-0005-0000-0000-000039470000}"/>
    <cellStyle name="40% - Accent2 3 3 3 5" xfId="18244" xr:uid="{00000000-0005-0000-0000-00003A470000}"/>
    <cellStyle name="40% - Accent2 3 3 3 5 2" xfId="18245" xr:uid="{00000000-0005-0000-0000-00003B470000}"/>
    <cellStyle name="40% - Accent2 3 3 3 5 2 2" xfId="18246" xr:uid="{00000000-0005-0000-0000-00003C470000}"/>
    <cellStyle name="40% - Accent2 3 3 3 5 3" xfId="18247" xr:uid="{00000000-0005-0000-0000-00003D470000}"/>
    <cellStyle name="40% - Accent2 3 3 3 6" xfId="18248" xr:uid="{00000000-0005-0000-0000-00003E470000}"/>
    <cellStyle name="40% - Accent2 3 3 3 6 2" xfId="18249" xr:uid="{00000000-0005-0000-0000-00003F470000}"/>
    <cellStyle name="40% - Accent2 3 3 3 7" xfId="18250" xr:uid="{00000000-0005-0000-0000-000040470000}"/>
    <cellStyle name="40% - Accent2 3 3 3 7 2" xfId="18251" xr:uid="{00000000-0005-0000-0000-000041470000}"/>
    <cellStyle name="40% - Accent2 3 3 3 8" xfId="18252" xr:uid="{00000000-0005-0000-0000-000042470000}"/>
    <cellStyle name="40% - Accent2 3 3 4" xfId="18253" xr:uid="{00000000-0005-0000-0000-000043470000}"/>
    <cellStyle name="40% - Accent2 3 3 4 2" xfId="18254" xr:uid="{00000000-0005-0000-0000-000044470000}"/>
    <cellStyle name="40% - Accent2 3 3 4 2 2" xfId="18255" xr:uid="{00000000-0005-0000-0000-000045470000}"/>
    <cellStyle name="40% - Accent2 3 3 4 2 2 2" xfId="18256" xr:uid="{00000000-0005-0000-0000-000046470000}"/>
    <cellStyle name="40% - Accent2 3 3 4 2 2 2 2" xfId="18257" xr:uid="{00000000-0005-0000-0000-000047470000}"/>
    <cellStyle name="40% - Accent2 3 3 4 2 2 3" xfId="18258" xr:uid="{00000000-0005-0000-0000-000048470000}"/>
    <cellStyle name="40% - Accent2 3 3 4 2 3" xfId="18259" xr:uid="{00000000-0005-0000-0000-000049470000}"/>
    <cellStyle name="40% - Accent2 3 3 4 2 3 2" xfId="18260" xr:uid="{00000000-0005-0000-0000-00004A470000}"/>
    <cellStyle name="40% - Accent2 3 3 4 2 4" xfId="18261" xr:uid="{00000000-0005-0000-0000-00004B470000}"/>
    <cellStyle name="40% - Accent2 3 3 4 3" xfId="18262" xr:uid="{00000000-0005-0000-0000-00004C470000}"/>
    <cellStyle name="40% - Accent2 3 3 4 3 2" xfId="18263" xr:uid="{00000000-0005-0000-0000-00004D470000}"/>
    <cellStyle name="40% - Accent2 3 3 4 3 2 2" xfId="18264" xr:uid="{00000000-0005-0000-0000-00004E470000}"/>
    <cellStyle name="40% - Accent2 3 3 4 3 3" xfId="18265" xr:uid="{00000000-0005-0000-0000-00004F470000}"/>
    <cellStyle name="40% - Accent2 3 3 4 4" xfId="18266" xr:uid="{00000000-0005-0000-0000-000050470000}"/>
    <cellStyle name="40% - Accent2 3 3 4 4 2" xfId="18267" xr:uid="{00000000-0005-0000-0000-000051470000}"/>
    <cellStyle name="40% - Accent2 3 3 4 5" xfId="18268" xr:uid="{00000000-0005-0000-0000-000052470000}"/>
    <cellStyle name="40% - Accent2 3 3 4 5 2" xfId="18269" xr:uid="{00000000-0005-0000-0000-000053470000}"/>
    <cellStyle name="40% - Accent2 3 3 4 6" xfId="18270" xr:uid="{00000000-0005-0000-0000-000054470000}"/>
    <cellStyle name="40% - Accent2 3 3 5" xfId="18271" xr:uid="{00000000-0005-0000-0000-000055470000}"/>
    <cellStyle name="40% - Accent2 3 3 5 2" xfId="18272" xr:uid="{00000000-0005-0000-0000-000056470000}"/>
    <cellStyle name="40% - Accent2 3 3 5 2 2" xfId="18273" xr:uid="{00000000-0005-0000-0000-000057470000}"/>
    <cellStyle name="40% - Accent2 3 3 5 2 2 2" xfId="18274" xr:uid="{00000000-0005-0000-0000-000058470000}"/>
    <cellStyle name="40% - Accent2 3 3 5 2 2 2 2" xfId="18275" xr:uid="{00000000-0005-0000-0000-000059470000}"/>
    <cellStyle name="40% - Accent2 3 3 5 2 2 3" xfId="18276" xr:uid="{00000000-0005-0000-0000-00005A470000}"/>
    <cellStyle name="40% - Accent2 3 3 5 2 3" xfId="18277" xr:uid="{00000000-0005-0000-0000-00005B470000}"/>
    <cellStyle name="40% - Accent2 3 3 5 2 3 2" xfId="18278" xr:uid="{00000000-0005-0000-0000-00005C470000}"/>
    <cellStyle name="40% - Accent2 3 3 5 2 4" xfId="18279" xr:uid="{00000000-0005-0000-0000-00005D470000}"/>
    <cellStyle name="40% - Accent2 3 3 5 3" xfId="18280" xr:uid="{00000000-0005-0000-0000-00005E470000}"/>
    <cellStyle name="40% - Accent2 3 3 5 3 2" xfId="18281" xr:uid="{00000000-0005-0000-0000-00005F470000}"/>
    <cellStyle name="40% - Accent2 3 3 5 3 2 2" xfId="18282" xr:uid="{00000000-0005-0000-0000-000060470000}"/>
    <cellStyle name="40% - Accent2 3 3 5 3 3" xfId="18283" xr:uid="{00000000-0005-0000-0000-000061470000}"/>
    <cellStyle name="40% - Accent2 3 3 5 4" xfId="18284" xr:uid="{00000000-0005-0000-0000-000062470000}"/>
    <cellStyle name="40% - Accent2 3 3 5 4 2" xfId="18285" xr:uid="{00000000-0005-0000-0000-000063470000}"/>
    <cellStyle name="40% - Accent2 3 3 5 5" xfId="18286" xr:uid="{00000000-0005-0000-0000-000064470000}"/>
    <cellStyle name="40% - Accent2 3 3 5 5 2" xfId="18287" xr:uid="{00000000-0005-0000-0000-000065470000}"/>
    <cellStyle name="40% - Accent2 3 3 5 6" xfId="18288" xr:uid="{00000000-0005-0000-0000-000066470000}"/>
    <cellStyle name="40% - Accent2 3 3 6" xfId="18289" xr:uid="{00000000-0005-0000-0000-000067470000}"/>
    <cellStyle name="40% - Accent2 3 3 6 2" xfId="18290" xr:uid="{00000000-0005-0000-0000-000068470000}"/>
    <cellStyle name="40% - Accent2 3 3 6 2 2" xfId="18291" xr:uid="{00000000-0005-0000-0000-000069470000}"/>
    <cellStyle name="40% - Accent2 3 3 6 2 2 2" xfId="18292" xr:uid="{00000000-0005-0000-0000-00006A470000}"/>
    <cellStyle name="40% - Accent2 3 3 6 2 2 2 2" xfId="18293" xr:uid="{00000000-0005-0000-0000-00006B470000}"/>
    <cellStyle name="40% - Accent2 3 3 6 2 2 3" xfId="18294" xr:uid="{00000000-0005-0000-0000-00006C470000}"/>
    <cellStyle name="40% - Accent2 3 3 6 2 3" xfId="18295" xr:uid="{00000000-0005-0000-0000-00006D470000}"/>
    <cellStyle name="40% - Accent2 3 3 6 2 3 2" xfId="18296" xr:uid="{00000000-0005-0000-0000-00006E470000}"/>
    <cellStyle name="40% - Accent2 3 3 6 2 4" xfId="18297" xr:uid="{00000000-0005-0000-0000-00006F470000}"/>
    <cellStyle name="40% - Accent2 3 3 6 3" xfId="18298" xr:uid="{00000000-0005-0000-0000-000070470000}"/>
    <cellStyle name="40% - Accent2 3 3 6 3 2" xfId="18299" xr:uid="{00000000-0005-0000-0000-000071470000}"/>
    <cellStyle name="40% - Accent2 3 3 6 3 2 2" xfId="18300" xr:uid="{00000000-0005-0000-0000-000072470000}"/>
    <cellStyle name="40% - Accent2 3 3 6 3 3" xfId="18301" xr:uid="{00000000-0005-0000-0000-000073470000}"/>
    <cellStyle name="40% - Accent2 3 3 6 4" xfId="18302" xr:uid="{00000000-0005-0000-0000-000074470000}"/>
    <cellStyle name="40% - Accent2 3 3 6 4 2" xfId="18303" xr:uid="{00000000-0005-0000-0000-000075470000}"/>
    <cellStyle name="40% - Accent2 3 3 6 5" xfId="18304" xr:uid="{00000000-0005-0000-0000-000076470000}"/>
    <cellStyle name="40% - Accent2 3 3 6 5 2" xfId="18305" xr:uid="{00000000-0005-0000-0000-000077470000}"/>
    <cellStyle name="40% - Accent2 3 3 6 6" xfId="18306" xr:uid="{00000000-0005-0000-0000-000078470000}"/>
    <cellStyle name="40% - Accent2 3 3 7" xfId="18307" xr:uid="{00000000-0005-0000-0000-000079470000}"/>
    <cellStyle name="40% - Accent2 3 3 7 2" xfId="18308" xr:uid="{00000000-0005-0000-0000-00007A470000}"/>
    <cellStyle name="40% - Accent2 3 3 7 2 2" xfId="18309" xr:uid="{00000000-0005-0000-0000-00007B470000}"/>
    <cellStyle name="40% - Accent2 3 3 7 2 2 2" xfId="18310" xr:uid="{00000000-0005-0000-0000-00007C470000}"/>
    <cellStyle name="40% - Accent2 3 3 7 2 3" xfId="18311" xr:uid="{00000000-0005-0000-0000-00007D470000}"/>
    <cellStyle name="40% - Accent2 3 3 7 3" xfId="18312" xr:uid="{00000000-0005-0000-0000-00007E470000}"/>
    <cellStyle name="40% - Accent2 3 3 7 3 2" xfId="18313" xr:uid="{00000000-0005-0000-0000-00007F470000}"/>
    <cellStyle name="40% - Accent2 3 3 7 4" xfId="18314" xr:uid="{00000000-0005-0000-0000-000080470000}"/>
    <cellStyle name="40% - Accent2 3 3 8" xfId="18315" xr:uid="{00000000-0005-0000-0000-000081470000}"/>
    <cellStyle name="40% - Accent2 3 3 8 2" xfId="18316" xr:uid="{00000000-0005-0000-0000-000082470000}"/>
    <cellStyle name="40% - Accent2 3 3 8 2 2" xfId="18317" xr:uid="{00000000-0005-0000-0000-000083470000}"/>
    <cellStyle name="40% - Accent2 3 3 8 3" xfId="18318" xr:uid="{00000000-0005-0000-0000-000084470000}"/>
    <cellStyle name="40% - Accent2 3 3 9" xfId="18319" xr:uid="{00000000-0005-0000-0000-000085470000}"/>
    <cellStyle name="40% - Accent2 3 3 9 2" xfId="18320" xr:uid="{00000000-0005-0000-0000-000086470000}"/>
    <cellStyle name="40% - Accent2 3 4" xfId="18321" xr:uid="{00000000-0005-0000-0000-000087470000}"/>
    <cellStyle name="40% - Accent2 3 4 10" xfId="18322" xr:uid="{00000000-0005-0000-0000-000088470000}"/>
    <cellStyle name="40% - Accent2 3 4 10 2" xfId="18323" xr:uid="{00000000-0005-0000-0000-000089470000}"/>
    <cellStyle name="40% - Accent2 3 4 11" xfId="18324" xr:uid="{00000000-0005-0000-0000-00008A470000}"/>
    <cellStyle name="40% - Accent2 3 4 2" xfId="18325" xr:uid="{00000000-0005-0000-0000-00008B470000}"/>
    <cellStyle name="40% - Accent2 3 4 2 2" xfId="18326" xr:uid="{00000000-0005-0000-0000-00008C470000}"/>
    <cellStyle name="40% - Accent2 3 4 2 2 2" xfId="18327" xr:uid="{00000000-0005-0000-0000-00008D470000}"/>
    <cellStyle name="40% - Accent2 3 4 2 2 2 2" xfId="18328" xr:uid="{00000000-0005-0000-0000-00008E470000}"/>
    <cellStyle name="40% - Accent2 3 4 2 2 2 2 2" xfId="18329" xr:uid="{00000000-0005-0000-0000-00008F470000}"/>
    <cellStyle name="40% - Accent2 3 4 2 2 2 2 2 2" xfId="18330" xr:uid="{00000000-0005-0000-0000-000090470000}"/>
    <cellStyle name="40% - Accent2 3 4 2 2 2 2 3" xfId="18331" xr:uid="{00000000-0005-0000-0000-000091470000}"/>
    <cellStyle name="40% - Accent2 3 4 2 2 2 3" xfId="18332" xr:uid="{00000000-0005-0000-0000-000092470000}"/>
    <cellStyle name="40% - Accent2 3 4 2 2 2 3 2" xfId="18333" xr:uid="{00000000-0005-0000-0000-000093470000}"/>
    <cellStyle name="40% - Accent2 3 4 2 2 2 4" xfId="18334" xr:uid="{00000000-0005-0000-0000-000094470000}"/>
    <cellStyle name="40% - Accent2 3 4 2 2 3" xfId="18335" xr:uid="{00000000-0005-0000-0000-000095470000}"/>
    <cellStyle name="40% - Accent2 3 4 2 2 3 2" xfId="18336" xr:uid="{00000000-0005-0000-0000-000096470000}"/>
    <cellStyle name="40% - Accent2 3 4 2 2 3 2 2" xfId="18337" xr:uid="{00000000-0005-0000-0000-000097470000}"/>
    <cellStyle name="40% - Accent2 3 4 2 2 3 3" xfId="18338" xr:uid="{00000000-0005-0000-0000-000098470000}"/>
    <cellStyle name="40% - Accent2 3 4 2 2 4" xfId="18339" xr:uid="{00000000-0005-0000-0000-000099470000}"/>
    <cellStyle name="40% - Accent2 3 4 2 2 4 2" xfId="18340" xr:uid="{00000000-0005-0000-0000-00009A470000}"/>
    <cellStyle name="40% - Accent2 3 4 2 2 5" xfId="18341" xr:uid="{00000000-0005-0000-0000-00009B470000}"/>
    <cellStyle name="40% - Accent2 3 4 2 2 5 2" xfId="18342" xr:uid="{00000000-0005-0000-0000-00009C470000}"/>
    <cellStyle name="40% - Accent2 3 4 2 2 6" xfId="18343" xr:uid="{00000000-0005-0000-0000-00009D470000}"/>
    <cellStyle name="40% - Accent2 3 4 2 3" xfId="18344" xr:uid="{00000000-0005-0000-0000-00009E470000}"/>
    <cellStyle name="40% - Accent2 3 4 2 3 2" xfId="18345" xr:uid="{00000000-0005-0000-0000-00009F470000}"/>
    <cellStyle name="40% - Accent2 3 4 2 3 2 2" xfId="18346" xr:uid="{00000000-0005-0000-0000-0000A0470000}"/>
    <cellStyle name="40% - Accent2 3 4 2 3 2 2 2" xfId="18347" xr:uid="{00000000-0005-0000-0000-0000A1470000}"/>
    <cellStyle name="40% - Accent2 3 4 2 3 2 2 2 2" xfId="18348" xr:uid="{00000000-0005-0000-0000-0000A2470000}"/>
    <cellStyle name="40% - Accent2 3 4 2 3 2 2 3" xfId="18349" xr:uid="{00000000-0005-0000-0000-0000A3470000}"/>
    <cellStyle name="40% - Accent2 3 4 2 3 2 3" xfId="18350" xr:uid="{00000000-0005-0000-0000-0000A4470000}"/>
    <cellStyle name="40% - Accent2 3 4 2 3 2 3 2" xfId="18351" xr:uid="{00000000-0005-0000-0000-0000A5470000}"/>
    <cellStyle name="40% - Accent2 3 4 2 3 2 4" xfId="18352" xr:uid="{00000000-0005-0000-0000-0000A6470000}"/>
    <cellStyle name="40% - Accent2 3 4 2 3 3" xfId="18353" xr:uid="{00000000-0005-0000-0000-0000A7470000}"/>
    <cellStyle name="40% - Accent2 3 4 2 3 3 2" xfId="18354" xr:uid="{00000000-0005-0000-0000-0000A8470000}"/>
    <cellStyle name="40% - Accent2 3 4 2 3 3 2 2" xfId="18355" xr:uid="{00000000-0005-0000-0000-0000A9470000}"/>
    <cellStyle name="40% - Accent2 3 4 2 3 3 3" xfId="18356" xr:uid="{00000000-0005-0000-0000-0000AA470000}"/>
    <cellStyle name="40% - Accent2 3 4 2 3 4" xfId="18357" xr:uid="{00000000-0005-0000-0000-0000AB470000}"/>
    <cellStyle name="40% - Accent2 3 4 2 3 4 2" xfId="18358" xr:uid="{00000000-0005-0000-0000-0000AC470000}"/>
    <cellStyle name="40% - Accent2 3 4 2 3 5" xfId="18359" xr:uid="{00000000-0005-0000-0000-0000AD470000}"/>
    <cellStyle name="40% - Accent2 3 4 2 3 5 2" xfId="18360" xr:uid="{00000000-0005-0000-0000-0000AE470000}"/>
    <cellStyle name="40% - Accent2 3 4 2 3 6" xfId="18361" xr:uid="{00000000-0005-0000-0000-0000AF470000}"/>
    <cellStyle name="40% - Accent2 3 4 2 4" xfId="18362" xr:uid="{00000000-0005-0000-0000-0000B0470000}"/>
    <cellStyle name="40% - Accent2 3 4 2 4 2" xfId="18363" xr:uid="{00000000-0005-0000-0000-0000B1470000}"/>
    <cellStyle name="40% - Accent2 3 4 2 4 2 2" xfId="18364" xr:uid="{00000000-0005-0000-0000-0000B2470000}"/>
    <cellStyle name="40% - Accent2 3 4 2 4 2 2 2" xfId="18365" xr:uid="{00000000-0005-0000-0000-0000B3470000}"/>
    <cellStyle name="40% - Accent2 3 4 2 4 2 3" xfId="18366" xr:uid="{00000000-0005-0000-0000-0000B4470000}"/>
    <cellStyle name="40% - Accent2 3 4 2 4 3" xfId="18367" xr:uid="{00000000-0005-0000-0000-0000B5470000}"/>
    <cellStyle name="40% - Accent2 3 4 2 4 3 2" xfId="18368" xr:uid="{00000000-0005-0000-0000-0000B6470000}"/>
    <cellStyle name="40% - Accent2 3 4 2 4 4" xfId="18369" xr:uid="{00000000-0005-0000-0000-0000B7470000}"/>
    <cellStyle name="40% - Accent2 3 4 2 5" xfId="18370" xr:uid="{00000000-0005-0000-0000-0000B8470000}"/>
    <cellStyle name="40% - Accent2 3 4 2 5 2" xfId="18371" xr:uid="{00000000-0005-0000-0000-0000B9470000}"/>
    <cellStyle name="40% - Accent2 3 4 2 5 2 2" xfId="18372" xr:uid="{00000000-0005-0000-0000-0000BA470000}"/>
    <cellStyle name="40% - Accent2 3 4 2 5 3" xfId="18373" xr:uid="{00000000-0005-0000-0000-0000BB470000}"/>
    <cellStyle name="40% - Accent2 3 4 2 6" xfId="18374" xr:uid="{00000000-0005-0000-0000-0000BC470000}"/>
    <cellStyle name="40% - Accent2 3 4 2 6 2" xfId="18375" xr:uid="{00000000-0005-0000-0000-0000BD470000}"/>
    <cellStyle name="40% - Accent2 3 4 2 7" xfId="18376" xr:uid="{00000000-0005-0000-0000-0000BE470000}"/>
    <cellStyle name="40% - Accent2 3 4 2 7 2" xfId="18377" xr:uid="{00000000-0005-0000-0000-0000BF470000}"/>
    <cellStyle name="40% - Accent2 3 4 2 8" xfId="18378" xr:uid="{00000000-0005-0000-0000-0000C0470000}"/>
    <cellStyle name="40% - Accent2 3 4 3" xfId="18379" xr:uid="{00000000-0005-0000-0000-0000C1470000}"/>
    <cellStyle name="40% - Accent2 3 4 3 2" xfId="18380" xr:uid="{00000000-0005-0000-0000-0000C2470000}"/>
    <cellStyle name="40% - Accent2 3 4 3 2 2" xfId="18381" xr:uid="{00000000-0005-0000-0000-0000C3470000}"/>
    <cellStyle name="40% - Accent2 3 4 3 2 2 2" xfId="18382" xr:uid="{00000000-0005-0000-0000-0000C4470000}"/>
    <cellStyle name="40% - Accent2 3 4 3 2 2 2 2" xfId="18383" xr:uid="{00000000-0005-0000-0000-0000C5470000}"/>
    <cellStyle name="40% - Accent2 3 4 3 2 2 2 2 2" xfId="18384" xr:uid="{00000000-0005-0000-0000-0000C6470000}"/>
    <cellStyle name="40% - Accent2 3 4 3 2 2 2 3" xfId="18385" xr:uid="{00000000-0005-0000-0000-0000C7470000}"/>
    <cellStyle name="40% - Accent2 3 4 3 2 2 3" xfId="18386" xr:uid="{00000000-0005-0000-0000-0000C8470000}"/>
    <cellStyle name="40% - Accent2 3 4 3 2 2 3 2" xfId="18387" xr:uid="{00000000-0005-0000-0000-0000C9470000}"/>
    <cellStyle name="40% - Accent2 3 4 3 2 2 4" xfId="18388" xr:uid="{00000000-0005-0000-0000-0000CA470000}"/>
    <cellStyle name="40% - Accent2 3 4 3 2 3" xfId="18389" xr:uid="{00000000-0005-0000-0000-0000CB470000}"/>
    <cellStyle name="40% - Accent2 3 4 3 2 3 2" xfId="18390" xr:uid="{00000000-0005-0000-0000-0000CC470000}"/>
    <cellStyle name="40% - Accent2 3 4 3 2 3 2 2" xfId="18391" xr:uid="{00000000-0005-0000-0000-0000CD470000}"/>
    <cellStyle name="40% - Accent2 3 4 3 2 3 3" xfId="18392" xr:uid="{00000000-0005-0000-0000-0000CE470000}"/>
    <cellStyle name="40% - Accent2 3 4 3 2 4" xfId="18393" xr:uid="{00000000-0005-0000-0000-0000CF470000}"/>
    <cellStyle name="40% - Accent2 3 4 3 2 4 2" xfId="18394" xr:uid="{00000000-0005-0000-0000-0000D0470000}"/>
    <cellStyle name="40% - Accent2 3 4 3 2 5" xfId="18395" xr:uid="{00000000-0005-0000-0000-0000D1470000}"/>
    <cellStyle name="40% - Accent2 3 4 3 2 5 2" xfId="18396" xr:uid="{00000000-0005-0000-0000-0000D2470000}"/>
    <cellStyle name="40% - Accent2 3 4 3 2 6" xfId="18397" xr:uid="{00000000-0005-0000-0000-0000D3470000}"/>
    <cellStyle name="40% - Accent2 3 4 3 3" xfId="18398" xr:uid="{00000000-0005-0000-0000-0000D4470000}"/>
    <cellStyle name="40% - Accent2 3 4 3 3 2" xfId="18399" xr:uid="{00000000-0005-0000-0000-0000D5470000}"/>
    <cellStyle name="40% - Accent2 3 4 3 3 2 2" xfId="18400" xr:uid="{00000000-0005-0000-0000-0000D6470000}"/>
    <cellStyle name="40% - Accent2 3 4 3 3 2 2 2" xfId="18401" xr:uid="{00000000-0005-0000-0000-0000D7470000}"/>
    <cellStyle name="40% - Accent2 3 4 3 3 2 2 2 2" xfId="18402" xr:uid="{00000000-0005-0000-0000-0000D8470000}"/>
    <cellStyle name="40% - Accent2 3 4 3 3 2 2 3" xfId="18403" xr:uid="{00000000-0005-0000-0000-0000D9470000}"/>
    <cellStyle name="40% - Accent2 3 4 3 3 2 3" xfId="18404" xr:uid="{00000000-0005-0000-0000-0000DA470000}"/>
    <cellStyle name="40% - Accent2 3 4 3 3 2 3 2" xfId="18405" xr:uid="{00000000-0005-0000-0000-0000DB470000}"/>
    <cellStyle name="40% - Accent2 3 4 3 3 2 4" xfId="18406" xr:uid="{00000000-0005-0000-0000-0000DC470000}"/>
    <cellStyle name="40% - Accent2 3 4 3 3 3" xfId="18407" xr:uid="{00000000-0005-0000-0000-0000DD470000}"/>
    <cellStyle name="40% - Accent2 3 4 3 3 3 2" xfId="18408" xr:uid="{00000000-0005-0000-0000-0000DE470000}"/>
    <cellStyle name="40% - Accent2 3 4 3 3 3 2 2" xfId="18409" xr:uid="{00000000-0005-0000-0000-0000DF470000}"/>
    <cellStyle name="40% - Accent2 3 4 3 3 3 3" xfId="18410" xr:uid="{00000000-0005-0000-0000-0000E0470000}"/>
    <cellStyle name="40% - Accent2 3 4 3 3 4" xfId="18411" xr:uid="{00000000-0005-0000-0000-0000E1470000}"/>
    <cellStyle name="40% - Accent2 3 4 3 3 4 2" xfId="18412" xr:uid="{00000000-0005-0000-0000-0000E2470000}"/>
    <cellStyle name="40% - Accent2 3 4 3 3 5" xfId="18413" xr:uid="{00000000-0005-0000-0000-0000E3470000}"/>
    <cellStyle name="40% - Accent2 3 4 3 3 5 2" xfId="18414" xr:uid="{00000000-0005-0000-0000-0000E4470000}"/>
    <cellStyle name="40% - Accent2 3 4 3 3 6" xfId="18415" xr:uid="{00000000-0005-0000-0000-0000E5470000}"/>
    <cellStyle name="40% - Accent2 3 4 3 4" xfId="18416" xr:uid="{00000000-0005-0000-0000-0000E6470000}"/>
    <cellStyle name="40% - Accent2 3 4 3 4 2" xfId="18417" xr:uid="{00000000-0005-0000-0000-0000E7470000}"/>
    <cellStyle name="40% - Accent2 3 4 3 4 2 2" xfId="18418" xr:uid="{00000000-0005-0000-0000-0000E8470000}"/>
    <cellStyle name="40% - Accent2 3 4 3 4 2 2 2" xfId="18419" xr:uid="{00000000-0005-0000-0000-0000E9470000}"/>
    <cellStyle name="40% - Accent2 3 4 3 4 2 3" xfId="18420" xr:uid="{00000000-0005-0000-0000-0000EA470000}"/>
    <cellStyle name="40% - Accent2 3 4 3 4 3" xfId="18421" xr:uid="{00000000-0005-0000-0000-0000EB470000}"/>
    <cellStyle name="40% - Accent2 3 4 3 4 3 2" xfId="18422" xr:uid="{00000000-0005-0000-0000-0000EC470000}"/>
    <cellStyle name="40% - Accent2 3 4 3 4 4" xfId="18423" xr:uid="{00000000-0005-0000-0000-0000ED470000}"/>
    <cellStyle name="40% - Accent2 3 4 3 5" xfId="18424" xr:uid="{00000000-0005-0000-0000-0000EE470000}"/>
    <cellStyle name="40% - Accent2 3 4 3 5 2" xfId="18425" xr:uid="{00000000-0005-0000-0000-0000EF470000}"/>
    <cellStyle name="40% - Accent2 3 4 3 5 2 2" xfId="18426" xr:uid="{00000000-0005-0000-0000-0000F0470000}"/>
    <cellStyle name="40% - Accent2 3 4 3 5 3" xfId="18427" xr:uid="{00000000-0005-0000-0000-0000F1470000}"/>
    <cellStyle name="40% - Accent2 3 4 3 6" xfId="18428" xr:uid="{00000000-0005-0000-0000-0000F2470000}"/>
    <cellStyle name="40% - Accent2 3 4 3 6 2" xfId="18429" xr:uid="{00000000-0005-0000-0000-0000F3470000}"/>
    <cellStyle name="40% - Accent2 3 4 3 7" xfId="18430" xr:uid="{00000000-0005-0000-0000-0000F4470000}"/>
    <cellStyle name="40% - Accent2 3 4 3 7 2" xfId="18431" xr:uid="{00000000-0005-0000-0000-0000F5470000}"/>
    <cellStyle name="40% - Accent2 3 4 3 8" xfId="18432" xr:uid="{00000000-0005-0000-0000-0000F6470000}"/>
    <cellStyle name="40% - Accent2 3 4 4" xfId="18433" xr:uid="{00000000-0005-0000-0000-0000F7470000}"/>
    <cellStyle name="40% - Accent2 3 4 4 2" xfId="18434" xr:uid="{00000000-0005-0000-0000-0000F8470000}"/>
    <cellStyle name="40% - Accent2 3 4 4 2 2" xfId="18435" xr:uid="{00000000-0005-0000-0000-0000F9470000}"/>
    <cellStyle name="40% - Accent2 3 4 4 2 2 2" xfId="18436" xr:uid="{00000000-0005-0000-0000-0000FA470000}"/>
    <cellStyle name="40% - Accent2 3 4 4 2 2 2 2" xfId="18437" xr:uid="{00000000-0005-0000-0000-0000FB470000}"/>
    <cellStyle name="40% - Accent2 3 4 4 2 2 3" xfId="18438" xr:uid="{00000000-0005-0000-0000-0000FC470000}"/>
    <cellStyle name="40% - Accent2 3 4 4 2 3" xfId="18439" xr:uid="{00000000-0005-0000-0000-0000FD470000}"/>
    <cellStyle name="40% - Accent2 3 4 4 2 3 2" xfId="18440" xr:uid="{00000000-0005-0000-0000-0000FE470000}"/>
    <cellStyle name="40% - Accent2 3 4 4 2 4" xfId="18441" xr:uid="{00000000-0005-0000-0000-0000FF470000}"/>
    <cellStyle name="40% - Accent2 3 4 4 3" xfId="18442" xr:uid="{00000000-0005-0000-0000-000000480000}"/>
    <cellStyle name="40% - Accent2 3 4 4 3 2" xfId="18443" xr:uid="{00000000-0005-0000-0000-000001480000}"/>
    <cellStyle name="40% - Accent2 3 4 4 3 2 2" xfId="18444" xr:uid="{00000000-0005-0000-0000-000002480000}"/>
    <cellStyle name="40% - Accent2 3 4 4 3 3" xfId="18445" xr:uid="{00000000-0005-0000-0000-000003480000}"/>
    <cellStyle name="40% - Accent2 3 4 4 4" xfId="18446" xr:uid="{00000000-0005-0000-0000-000004480000}"/>
    <cellStyle name="40% - Accent2 3 4 4 4 2" xfId="18447" xr:uid="{00000000-0005-0000-0000-000005480000}"/>
    <cellStyle name="40% - Accent2 3 4 4 5" xfId="18448" xr:uid="{00000000-0005-0000-0000-000006480000}"/>
    <cellStyle name="40% - Accent2 3 4 4 5 2" xfId="18449" xr:uid="{00000000-0005-0000-0000-000007480000}"/>
    <cellStyle name="40% - Accent2 3 4 4 6" xfId="18450" xr:uid="{00000000-0005-0000-0000-000008480000}"/>
    <cellStyle name="40% - Accent2 3 4 5" xfId="18451" xr:uid="{00000000-0005-0000-0000-000009480000}"/>
    <cellStyle name="40% - Accent2 3 4 5 2" xfId="18452" xr:uid="{00000000-0005-0000-0000-00000A480000}"/>
    <cellStyle name="40% - Accent2 3 4 5 2 2" xfId="18453" xr:uid="{00000000-0005-0000-0000-00000B480000}"/>
    <cellStyle name="40% - Accent2 3 4 5 2 2 2" xfId="18454" xr:uid="{00000000-0005-0000-0000-00000C480000}"/>
    <cellStyle name="40% - Accent2 3 4 5 2 2 2 2" xfId="18455" xr:uid="{00000000-0005-0000-0000-00000D480000}"/>
    <cellStyle name="40% - Accent2 3 4 5 2 2 3" xfId="18456" xr:uid="{00000000-0005-0000-0000-00000E480000}"/>
    <cellStyle name="40% - Accent2 3 4 5 2 3" xfId="18457" xr:uid="{00000000-0005-0000-0000-00000F480000}"/>
    <cellStyle name="40% - Accent2 3 4 5 2 3 2" xfId="18458" xr:uid="{00000000-0005-0000-0000-000010480000}"/>
    <cellStyle name="40% - Accent2 3 4 5 2 4" xfId="18459" xr:uid="{00000000-0005-0000-0000-000011480000}"/>
    <cellStyle name="40% - Accent2 3 4 5 3" xfId="18460" xr:uid="{00000000-0005-0000-0000-000012480000}"/>
    <cellStyle name="40% - Accent2 3 4 5 3 2" xfId="18461" xr:uid="{00000000-0005-0000-0000-000013480000}"/>
    <cellStyle name="40% - Accent2 3 4 5 3 2 2" xfId="18462" xr:uid="{00000000-0005-0000-0000-000014480000}"/>
    <cellStyle name="40% - Accent2 3 4 5 3 3" xfId="18463" xr:uid="{00000000-0005-0000-0000-000015480000}"/>
    <cellStyle name="40% - Accent2 3 4 5 4" xfId="18464" xr:uid="{00000000-0005-0000-0000-000016480000}"/>
    <cellStyle name="40% - Accent2 3 4 5 4 2" xfId="18465" xr:uid="{00000000-0005-0000-0000-000017480000}"/>
    <cellStyle name="40% - Accent2 3 4 5 5" xfId="18466" xr:uid="{00000000-0005-0000-0000-000018480000}"/>
    <cellStyle name="40% - Accent2 3 4 5 5 2" xfId="18467" xr:uid="{00000000-0005-0000-0000-000019480000}"/>
    <cellStyle name="40% - Accent2 3 4 5 6" xfId="18468" xr:uid="{00000000-0005-0000-0000-00001A480000}"/>
    <cellStyle name="40% - Accent2 3 4 6" xfId="18469" xr:uid="{00000000-0005-0000-0000-00001B480000}"/>
    <cellStyle name="40% - Accent2 3 4 6 2" xfId="18470" xr:uid="{00000000-0005-0000-0000-00001C480000}"/>
    <cellStyle name="40% - Accent2 3 4 6 2 2" xfId="18471" xr:uid="{00000000-0005-0000-0000-00001D480000}"/>
    <cellStyle name="40% - Accent2 3 4 6 2 2 2" xfId="18472" xr:uid="{00000000-0005-0000-0000-00001E480000}"/>
    <cellStyle name="40% - Accent2 3 4 6 2 2 2 2" xfId="18473" xr:uid="{00000000-0005-0000-0000-00001F480000}"/>
    <cellStyle name="40% - Accent2 3 4 6 2 2 3" xfId="18474" xr:uid="{00000000-0005-0000-0000-000020480000}"/>
    <cellStyle name="40% - Accent2 3 4 6 2 3" xfId="18475" xr:uid="{00000000-0005-0000-0000-000021480000}"/>
    <cellStyle name="40% - Accent2 3 4 6 2 3 2" xfId="18476" xr:uid="{00000000-0005-0000-0000-000022480000}"/>
    <cellStyle name="40% - Accent2 3 4 6 2 4" xfId="18477" xr:uid="{00000000-0005-0000-0000-000023480000}"/>
    <cellStyle name="40% - Accent2 3 4 6 3" xfId="18478" xr:uid="{00000000-0005-0000-0000-000024480000}"/>
    <cellStyle name="40% - Accent2 3 4 6 3 2" xfId="18479" xr:uid="{00000000-0005-0000-0000-000025480000}"/>
    <cellStyle name="40% - Accent2 3 4 6 3 2 2" xfId="18480" xr:uid="{00000000-0005-0000-0000-000026480000}"/>
    <cellStyle name="40% - Accent2 3 4 6 3 3" xfId="18481" xr:uid="{00000000-0005-0000-0000-000027480000}"/>
    <cellStyle name="40% - Accent2 3 4 6 4" xfId="18482" xr:uid="{00000000-0005-0000-0000-000028480000}"/>
    <cellStyle name="40% - Accent2 3 4 6 4 2" xfId="18483" xr:uid="{00000000-0005-0000-0000-000029480000}"/>
    <cellStyle name="40% - Accent2 3 4 6 5" xfId="18484" xr:uid="{00000000-0005-0000-0000-00002A480000}"/>
    <cellStyle name="40% - Accent2 3 4 6 5 2" xfId="18485" xr:uid="{00000000-0005-0000-0000-00002B480000}"/>
    <cellStyle name="40% - Accent2 3 4 6 6" xfId="18486" xr:uid="{00000000-0005-0000-0000-00002C480000}"/>
    <cellStyle name="40% - Accent2 3 4 7" xfId="18487" xr:uid="{00000000-0005-0000-0000-00002D480000}"/>
    <cellStyle name="40% - Accent2 3 4 7 2" xfId="18488" xr:uid="{00000000-0005-0000-0000-00002E480000}"/>
    <cellStyle name="40% - Accent2 3 4 7 2 2" xfId="18489" xr:uid="{00000000-0005-0000-0000-00002F480000}"/>
    <cellStyle name="40% - Accent2 3 4 7 2 2 2" xfId="18490" xr:uid="{00000000-0005-0000-0000-000030480000}"/>
    <cellStyle name="40% - Accent2 3 4 7 2 3" xfId="18491" xr:uid="{00000000-0005-0000-0000-000031480000}"/>
    <cellStyle name="40% - Accent2 3 4 7 3" xfId="18492" xr:uid="{00000000-0005-0000-0000-000032480000}"/>
    <cellStyle name="40% - Accent2 3 4 7 3 2" xfId="18493" xr:uid="{00000000-0005-0000-0000-000033480000}"/>
    <cellStyle name="40% - Accent2 3 4 7 4" xfId="18494" xr:uid="{00000000-0005-0000-0000-000034480000}"/>
    <cellStyle name="40% - Accent2 3 4 8" xfId="18495" xr:uid="{00000000-0005-0000-0000-000035480000}"/>
    <cellStyle name="40% - Accent2 3 4 8 2" xfId="18496" xr:uid="{00000000-0005-0000-0000-000036480000}"/>
    <cellStyle name="40% - Accent2 3 4 8 2 2" xfId="18497" xr:uid="{00000000-0005-0000-0000-000037480000}"/>
    <cellStyle name="40% - Accent2 3 4 8 3" xfId="18498" xr:uid="{00000000-0005-0000-0000-000038480000}"/>
    <cellStyle name="40% - Accent2 3 4 9" xfId="18499" xr:uid="{00000000-0005-0000-0000-000039480000}"/>
    <cellStyle name="40% - Accent2 3 4 9 2" xfId="18500" xr:uid="{00000000-0005-0000-0000-00003A480000}"/>
    <cellStyle name="40% - Accent2 3 5" xfId="18501" xr:uid="{00000000-0005-0000-0000-00003B480000}"/>
    <cellStyle name="40% - Accent2 3 5 10" xfId="18502" xr:uid="{00000000-0005-0000-0000-00003C480000}"/>
    <cellStyle name="40% - Accent2 3 5 10 2" xfId="18503" xr:uid="{00000000-0005-0000-0000-00003D480000}"/>
    <cellStyle name="40% - Accent2 3 5 11" xfId="18504" xr:uid="{00000000-0005-0000-0000-00003E480000}"/>
    <cellStyle name="40% - Accent2 3 5 2" xfId="18505" xr:uid="{00000000-0005-0000-0000-00003F480000}"/>
    <cellStyle name="40% - Accent2 3 5 2 2" xfId="18506" xr:uid="{00000000-0005-0000-0000-000040480000}"/>
    <cellStyle name="40% - Accent2 3 5 2 2 2" xfId="18507" xr:uid="{00000000-0005-0000-0000-000041480000}"/>
    <cellStyle name="40% - Accent2 3 5 2 2 2 2" xfId="18508" xr:uid="{00000000-0005-0000-0000-000042480000}"/>
    <cellStyle name="40% - Accent2 3 5 2 2 2 2 2" xfId="18509" xr:uid="{00000000-0005-0000-0000-000043480000}"/>
    <cellStyle name="40% - Accent2 3 5 2 2 2 2 2 2" xfId="18510" xr:uid="{00000000-0005-0000-0000-000044480000}"/>
    <cellStyle name="40% - Accent2 3 5 2 2 2 2 3" xfId="18511" xr:uid="{00000000-0005-0000-0000-000045480000}"/>
    <cellStyle name="40% - Accent2 3 5 2 2 2 3" xfId="18512" xr:uid="{00000000-0005-0000-0000-000046480000}"/>
    <cellStyle name="40% - Accent2 3 5 2 2 2 3 2" xfId="18513" xr:uid="{00000000-0005-0000-0000-000047480000}"/>
    <cellStyle name="40% - Accent2 3 5 2 2 2 4" xfId="18514" xr:uid="{00000000-0005-0000-0000-000048480000}"/>
    <cellStyle name="40% - Accent2 3 5 2 2 3" xfId="18515" xr:uid="{00000000-0005-0000-0000-000049480000}"/>
    <cellStyle name="40% - Accent2 3 5 2 2 3 2" xfId="18516" xr:uid="{00000000-0005-0000-0000-00004A480000}"/>
    <cellStyle name="40% - Accent2 3 5 2 2 3 2 2" xfId="18517" xr:uid="{00000000-0005-0000-0000-00004B480000}"/>
    <cellStyle name="40% - Accent2 3 5 2 2 3 3" xfId="18518" xr:uid="{00000000-0005-0000-0000-00004C480000}"/>
    <cellStyle name="40% - Accent2 3 5 2 2 4" xfId="18519" xr:uid="{00000000-0005-0000-0000-00004D480000}"/>
    <cellStyle name="40% - Accent2 3 5 2 2 4 2" xfId="18520" xr:uid="{00000000-0005-0000-0000-00004E480000}"/>
    <cellStyle name="40% - Accent2 3 5 2 2 5" xfId="18521" xr:uid="{00000000-0005-0000-0000-00004F480000}"/>
    <cellStyle name="40% - Accent2 3 5 2 2 5 2" xfId="18522" xr:uid="{00000000-0005-0000-0000-000050480000}"/>
    <cellStyle name="40% - Accent2 3 5 2 2 6" xfId="18523" xr:uid="{00000000-0005-0000-0000-000051480000}"/>
    <cellStyle name="40% - Accent2 3 5 2 3" xfId="18524" xr:uid="{00000000-0005-0000-0000-000052480000}"/>
    <cellStyle name="40% - Accent2 3 5 2 3 2" xfId="18525" xr:uid="{00000000-0005-0000-0000-000053480000}"/>
    <cellStyle name="40% - Accent2 3 5 2 3 2 2" xfId="18526" xr:uid="{00000000-0005-0000-0000-000054480000}"/>
    <cellStyle name="40% - Accent2 3 5 2 3 2 2 2" xfId="18527" xr:uid="{00000000-0005-0000-0000-000055480000}"/>
    <cellStyle name="40% - Accent2 3 5 2 3 2 2 2 2" xfId="18528" xr:uid="{00000000-0005-0000-0000-000056480000}"/>
    <cellStyle name="40% - Accent2 3 5 2 3 2 2 3" xfId="18529" xr:uid="{00000000-0005-0000-0000-000057480000}"/>
    <cellStyle name="40% - Accent2 3 5 2 3 2 3" xfId="18530" xr:uid="{00000000-0005-0000-0000-000058480000}"/>
    <cellStyle name="40% - Accent2 3 5 2 3 2 3 2" xfId="18531" xr:uid="{00000000-0005-0000-0000-000059480000}"/>
    <cellStyle name="40% - Accent2 3 5 2 3 2 4" xfId="18532" xr:uid="{00000000-0005-0000-0000-00005A480000}"/>
    <cellStyle name="40% - Accent2 3 5 2 3 3" xfId="18533" xr:uid="{00000000-0005-0000-0000-00005B480000}"/>
    <cellStyle name="40% - Accent2 3 5 2 3 3 2" xfId="18534" xr:uid="{00000000-0005-0000-0000-00005C480000}"/>
    <cellStyle name="40% - Accent2 3 5 2 3 3 2 2" xfId="18535" xr:uid="{00000000-0005-0000-0000-00005D480000}"/>
    <cellStyle name="40% - Accent2 3 5 2 3 3 3" xfId="18536" xr:uid="{00000000-0005-0000-0000-00005E480000}"/>
    <cellStyle name="40% - Accent2 3 5 2 3 4" xfId="18537" xr:uid="{00000000-0005-0000-0000-00005F480000}"/>
    <cellStyle name="40% - Accent2 3 5 2 3 4 2" xfId="18538" xr:uid="{00000000-0005-0000-0000-000060480000}"/>
    <cellStyle name="40% - Accent2 3 5 2 3 5" xfId="18539" xr:uid="{00000000-0005-0000-0000-000061480000}"/>
    <cellStyle name="40% - Accent2 3 5 2 3 5 2" xfId="18540" xr:uid="{00000000-0005-0000-0000-000062480000}"/>
    <cellStyle name="40% - Accent2 3 5 2 3 6" xfId="18541" xr:uid="{00000000-0005-0000-0000-000063480000}"/>
    <cellStyle name="40% - Accent2 3 5 2 4" xfId="18542" xr:uid="{00000000-0005-0000-0000-000064480000}"/>
    <cellStyle name="40% - Accent2 3 5 2 4 2" xfId="18543" xr:uid="{00000000-0005-0000-0000-000065480000}"/>
    <cellStyle name="40% - Accent2 3 5 2 4 2 2" xfId="18544" xr:uid="{00000000-0005-0000-0000-000066480000}"/>
    <cellStyle name="40% - Accent2 3 5 2 4 2 2 2" xfId="18545" xr:uid="{00000000-0005-0000-0000-000067480000}"/>
    <cellStyle name="40% - Accent2 3 5 2 4 2 3" xfId="18546" xr:uid="{00000000-0005-0000-0000-000068480000}"/>
    <cellStyle name="40% - Accent2 3 5 2 4 3" xfId="18547" xr:uid="{00000000-0005-0000-0000-000069480000}"/>
    <cellStyle name="40% - Accent2 3 5 2 4 3 2" xfId="18548" xr:uid="{00000000-0005-0000-0000-00006A480000}"/>
    <cellStyle name="40% - Accent2 3 5 2 4 4" xfId="18549" xr:uid="{00000000-0005-0000-0000-00006B480000}"/>
    <cellStyle name="40% - Accent2 3 5 2 5" xfId="18550" xr:uid="{00000000-0005-0000-0000-00006C480000}"/>
    <cellStyle name="40% - Accent2 3 5 2 5 2" xfId="18551" xr:uid="{00000000-0005-0000-0000-00006D480000}"/>
    <cellStyle name="40% - Accent2 3 5 2 5 2 2" xfId="18552" xr:uid="{00000000-0005-0000-0000-00006E480000}"/>
    <cellStyle name="40% - Accent2 3 5 2 5 3" xfId="18553" xr:uid="{00000000-0005-0000-0000-00006F480000}"/>
    <cellStyle name="40% - Accent2 3 5 2 6" xfId="18554" xr:uid="{00000000-0005-0000-0000-000070480000}"/>
    <cellStyle name="40% - Accent2 3 5 2 6 2" xfId="18555" xr:uid="{00000000-0005-0000-0000-000071480000}"/>
    <cellStyle name="40% - Accent2 3 5 2 7" xfId="18556" xr:uid="{00000000-0005-0000-0000-000072480000}"/>
    <cellStyle name="40% - Accent2 3 5 2 7 2" xfId="18557" xr:uid="{00000000-0005-0000-0000-000073480000}"/>
    <cellStyle name="40% - Accent2 3 5 2 8" xfId="18558" xr:uid="{00000000-0005-0000-0000-000074480000}"/>
    <cellStyle name="40% - Accent2 3 5 3" xfId="18559" xr:uid="{00000000-0005-0000-0000-000075480000}"/>
    <cellStyle name="40% - Accent2 3 5 3 2" xfId="18560" xr:uid="{00000000-0005-0000-0000-000076480000}"/>
    <cellStyle name="40% - Accent2 3 5 3 2 2" xfId="18561" xr:uid="{00000000-0005-0000-0000-000077480000}"/>
    <cellStyle name="40% - Accent2 3 5 3 2 2 2" xfId="18562" xr:uid="{00000000-0005-0000-0000-000078480000}"/>
    <cellStyle name="40% - Accent2 3 5 3 2 2 2 2" xfId="18563" xr:uid="{00000000-0005-0000-0000-000079480000}"/>
    <cellStyle name="40% - Accent2 3 5 3 2 2 2 2 2" xfId="18564" xr:uid="{00000000-0005-0000-0000-00007A480000}"/>
    <cellStyle name="40% - Accent2 3 5 3 2 2 2 3" xfId="18565" xr:uid="{00000000-0005-0000-0000-00007B480000}"/>
    <cellStyle name="40% - Accent2 3 5 3 2 2 3" xfId="18566" xr:uid="{00000000-0005-0000-0000-00007C480000}"/>
    <cellStyle name="40% - Accent2 3 5 3 2 2 3 2" xfId="18567" xr:uid="{00000000-0005-0000-0000-00007D480000}"/>
    <cellStyle name="40% - Accent2 3 5 3 2 2 4" xfId="18568" xr:uid="{00000000-0005-0000-0000-00007E480000}"/>
    <cellStyle name="40% - Accent2 3 5 3 2 3" xfId="18569" xr:uid="{00000000-0005-0000-0000-00007F480000}"/>
    <cellStyle name="40% - Accent2 3 5 3 2 3 2" xfId="18570" xr:uid="{00000000-0005-0000-0000-000080480000}"/>
    <cellStyle name="40% - Accent2 3 5 3 2 3 2 2" xfId="18571" xr:uid="{00000000-0005-0000-0000-000081480000}"/>
    <cellStyle name="40% - Accent2 3 5 3 2 3 3" xfId="18572" xr:uid="{00000000-0005-0000-0000-000082480000}"/>
    <cellStyle name="40% - Accent2 3 5 3 2 4" xfId="18573" xr:uid="{00000000-0005-0000-0000-000083480000}"/>
    <cellStyle name="40% - Accent2 3 5 3 2 4 2" xfId="18574" xr:uid="{00000000-0005-0000-0000-000084480000}"/>
    <cellStyle name="40% - Accent2 3 5 3 2 5" xfId="18575" xr:uid="{00000000-0005-0000-0000-000085480000}"/>
    <cellStyle name="40% - Accent2 3 5 3 2 5 2" xfId="18576" xr:uid="{00000000-0005-0000-0000-000086480000}"/>
    <cellStyle name="40% - Accent2 3 5 3 2 6" xfId="18577" xr:uid="{00000000-0005-0000-0000-000087480000}"/>
    <cellStyle name="40% - Accent2 3 5 3 3" xfId="18578" xr:uid="{00000000-0005-0000-0000-000088480000}"/>
    <cellStyle name="40% - Accent2 3 5 3 3 2" xfId="18579" xr:uid="{00000000-0005-0000-0000-000089480000}"/>
    <cellStyle name="40% - Accent2 3 5 3 3 2 2" xfId="18580" xr:uid="{00000000-0005-0000-0000-00008A480000}"/>
    <cellStyle name="40% - Accent2 3 5 3 3 2 2 2" xfId="18581" xr:uid="{00000000-0005-0000-0000-00008B480000}"/>
    <cellStyle name="40% - Accent2 3 5 3 3 2 2 2 2" xfId="18582" xr:uid="{00000000-0005-0000-0000-00008C480000}"/>
    <cellStyle name="40% - Accent2 3 5 3 3 2 2 3" xfId="18583" xr:uid="{00000000-0005-0000-0000-00008D480000}"/>
    <cellStyle name="40% - Accent2 3 5 3 3 2 3" xfId="18584" xr:uid="{00000000-0005-0000-0000-00008E480000}"/>
    <cellStyle name="40% - Accent2 3 5 3 3 2 3 2" xfId="18585" xr:uid="{00000000-0005-0000-0000-00008F480000}"/>
    <cellStyle name="40% - Accent2 3 5 3 3 2 4" xfId="18586" xr:uid="{00000000-0005-0000-0000-000090480000}"/>
    <cellStyle name="40% - Accent2 3 5 3 3 3" xfId="18587" xr:uid="{00000000-0005-0000-0000-000091480000}"/>
    <cellStyle name="40% - Accent2 3 5 3 3 3 2" xfId="18588" xr:uid="{00000000-0005-0000-0000-000092480000}"/>
    <cellStyle name="40% - Accent2 3 5 3 3 3 2 2" xfId="18589" xr:uid="{00000000-0005-0000-0000-000093480000}"/>
    <cellStyle name="40% - Accent2 3 5 3 3 3 3" xfId="18590" xr:uid="{00000000-0005-0000-0000-000094480000}"/>
    <cellStyle name="40% - Accent2 3 5 3 3 4" xfId="18591" xr:uid="{00000000-0005-0000-0000-000095480000}"/>
    <cellStyle name="40% - Accent2 3 5 3 3 4 2" xfId="18592" xr:uid="{00000000-0005-0000-0000-000096480000}"/>
    <cellStyle name="40% - Accent2 3 5 3 3 5" xfId="18593" xr:uid="{00000000-0005-0000-0000-000097480000}"/>
    <cellStyle name="40% - Accent2 3 5 3 3 5 2" xfId="18594" xr:uid="{00000000-0005-0000-0000-000098480000}"/>
    <cellStyle name="40% - Accent2 3 5 3 3 6" xfId="18595" xr:uid="{00000000-0005-0000-0000-000099480000}"/>
    <cellStyle name="40% - Accent2 3 5 3 4" xfId="18596" xr:uid="{00000000-0005-0000-0000-00009A480000}"/>
    <cellStyle name="40% - Accent2 3 5 3 4 2" xfId="18597" xr:uid="{00000000-0005-0000-0000-00009B480000}"/>
    <cellStyle name="40% - Accent2 3 5 3 4 2 2" xfId="18598" xr:uid="{00000000-0005-0000-0000-00009C480000}"/>
    <cellStyle name="40% - Accent2 3 5 3 4 2 2 2" xfId="18599" xr:uid="{00000000-0005-0000-0000-00009D480000}"/>
    <cellStyle name="40% - Accent2 3 5 3 4 2 3" xfId="18600" xr:uid="{00000000-0005-0000-0000-00009E480000}"/>
    <cellStyle name="40% - Accent2 3 5 3 4 3" xfId="18601" xr:uid="{00000000-0005-0000-0000-00009F480000}"/>
    <cellStyle name="40% - Accent2 3 5 3 4 3 2" xfId="18602" xr:uid="{00000000-0005-0000-0000-0000A0480000}"/>
    <cellStyle name="40% - Accent2 3 5 3 4 4" xfId="18603" xr:uid="{00000000-0005-0000-0000-0000A1480000}"/>
    <cellStyle name="40% - Accent2 3 5 3 5" xfId="18604" xr:uid="{00000000-0005-0000-0000-0000A2480000}"/>
    <cellStyle name="40% - Accent2 3 5 3 5 2" xfId="18605" xr:uid="{00000000-0005-0000-0000-0000A3480000}"/>
    <cellStyle name="40% - Accent2 3 5 3 5 2 2" xfId="18606" xr:uid="{00000000-0005-0000-0000-0000A4480000}"/>
    <cellStyle name="40% - Accent2 3 5 3 5 3" xfId="18607" xr:uid="{00000000-0005-0000-0000-0000A5480000}"/>
    <cellStyle name="40% - Accent2 3 5 3 6" xfId="18608" xr:uid="{00000000-0005-0000-0000-0000A6480000}"/>
    <cellStyle name="40% - Accent2 3 5 3 6 2" xfId="18609" xr:uid="{00000000-0005-0000-0000-0000A7480000}"/>
    <cellStyle name="40% - Accent2 3 5 3 7" xfId="18610" xr:uid="{00000000-0005-0000-0000-0000A8480000}"/>
    <cellStyle name="40% - Accent2 3 5 3 7 2" xfId="18611" xr:uid="{00000000-0005-0000-0000-0000A9480000}"/>
    <cellStyle name="40% - Accent2 3 5 3 8" xfId="18612" xr:uid="{00000000-0005-0000-0000-0000AA480000}"/>
    <cellStyle name="40% - Accent2 3 5 4" xfId="18613" xr:uid="{00000000-0005-0000-0000-0000AB480000}"/>
    <cellStyle name="40% - Accent2 3 5 4 2" xfId="18614" xr:uid="{00000000-0005-0000-0000-0000AC480000}"/>
    <cellStyle name="40% - Accent2 3 5 4 2 2" xfId="18615" xr:uid="{00000000-0005-0000-0000-0000AD480000}"/>
    <cellStyle name="40% - Accent2 3 5 4 2 2 2" xfId="18616" xr:uid="{00000000-0005-0000-0000-0000AE480000}"/>
    <cellStyle name="40% - Accent2 3 5 4 2 2 2 2" xfId="18617" xr:uid="{00000000-0005-0000-0000-0000AF480000}"/>
    <cellStyle name="40% - Accent2 3 5 4 2 2 3" xfId="18618" xr:uid="{00000000-0005-0000-0000-0000B0480000}"/>
    <cellStyle name="40% - Accent2 3 5 4 2 3" xfId="18619" xr:uid="{00000000-0005-0000-0000-0000B1480000}"/>
    <cellStyle name="40% - Accent2 3 5 4 2 3 2" xfId="18620" xr:uid="{00000000-0005-0000-0000-0000B2480000}"/>
    <cellStyle name="40% - Accent2 3 5 4 2 4" xfId="18621" xr:uid="{00000000-0005-0000-0000-0000B3480000}"/>
    <cellStyle name="40% - Accent2 3 5 4 3" xfId="18622" xr:uid="{00000000-0005-0000-0000-0000B4480000}"/>
    <cellStyle name="40% - Accent2 3 5 4 3 2" xfId="18623" xr:uid="{00000000-0005-0000-0000-0000B5480000}"/>
    <cellStyle name="40% - Accent2 3 5 4 3 2 2" xfId="18624" xr:uid="{00000000-0005-0000-0000-0000B6480000}"/>
    <cellStyle name="40% - Accent2 3 5 4 3 3" xfId="18625" xr:uid="{00000000-0005-0000-0000-0000B7480000}"/>
    <cellStyle name="40% - Accent2 3 5 4 4" xfId="18626" xr:uid="{00000000-0005-0000-0000-0000B8480000}"/>
    <cellStyle name="40% - Accent2 3 5 4 4 2" xfId="18627" xr:uid="{00000000-0005-0000-0000-0000B9480000}"/>
    <cellStyle name="40% - Accent2 3 5 4 5" xfId="18628" xr:uid="{00000000-0005-0000-0000-0000BA480000}"/>
    <cellStyle name="40% - Accent2 3 5 4 5 2" xfId="18629" xr:uid="{00000000-0005-0000-0000-0000BB480000}"/>
    <cellStyle name="40% - Accent2 3 5 4 6" xfId="18630" xr:uid="{00000000-0005-0000-0000-0000BC480000}"/>
    <cellStyle name="40% - Accent2 3 5 5" xfId="18631" xr:uid="{00000000-0005-0000-0000-0000BD480000}"/>
    <cellStyle name="40% - Accent2 3 5 5 2" xfId="18632" xr:uid="{00000000-0005-0000-0000-0000BE480000}"/>
    <cellStyle name="40% - Accent2 3 5 5 2 2" xfId="18633" xr:uid="{00000000-0005-0000-0000-0000BF480000}"/>
    <cellStyle name="40% - Accent2 3 5 5 2 2 2" xfId="18634" xr:uid="{00000000-0005-0000-0000-0000C0480000}"/>
    <cellStyle name="40% - Accent2 3 5 5 2 2 2 2" xfId="18635" xr:uid="{00000000-0005-0000-0000-0000C1480000}"/>
    <cellStyle name="40% - Accent2 3 5 5 2 2 3" xfId="18636" xr:uid="{00000000-0005-0000-0000-0000C2480000}"/>
    <cellStyle name="40% - Accent2 3 5 5 2 3" xfId="18637" xr:uid="{00000000-0005-0000-0000-0000C3480000}"/>
    <cellStyle name="40% - Accent2 3 5 5 2 3 2" xfId="18638" xr:uid="{00000000-0005-0000-0000-0000C4480000}"/>
    <cellStyle name="40% - Accent2 3 5 5 2 4" xfId="18639" xr:uid="{00000000-0005-0000-0000-0000C5480000}"/>
    <cellStyle name="40% - Accent2 3 5 5 3" xfId="18640" xr:uid="{00000000-0005-0000-0000-0000C6480000}"/>
    <cellStyle name="40% - Accent2 3 5 5 3 2" xfId="18641" xr:uid="{00000000-0005-0000-0000-0000C7480000}"/>
    <cellStyle name="40% - Accent2 3 5 5 3 2 2" xfId="18642" xr:uid="{00000000-0005-0000-0000-0000C8480000}"/>
    <cellStyle name="40% - Accent2 3 5 5 3 3" xfId="18643" xr:uid="{00000000-0005-0000-0000-0000C9480000}"/>
    <cellStyle name="40% - Accent2 3 5 5 4" xfId="18644" xr:uid="{00000000-0005-0000-0000-0000CA480000}"/>
    <cellStyle name="40% - Accent2 3 5 5 4 2" xfId="18645" xr:uid="{00000000-0005-0000-0000-0000CB480000}"/>
    <cellStyle name="40% - Accent2 3 5 5 5" xfId="18646" xr:uid="{00000000-0005-0000-0000-0000CC480000}"/>
    <cellStyle name="40% - Accent2 3 5 5 5 2" xfId="18647" xr:uid="{00000000-0005-0000-0000-0000CD480000}"/>
    <cellStyle name="40% - Accent2 3 5 5 6" xfId="18648" xr:uid="{00000000-0005-0000-0000-0000CE480000}"/>
    <cellStyle name="40% - Accent2 3 5 6" xfId="18649" xr:uid="{00000000-0005-0000-0000-0000CF480000}"/>
    <cellStyle name="40% - Accent2 3 5 6 2" xfId="18650" xr:uid="{00000000-0005-0000-0000-0000D0480000}"/>
    <cellStyle name="40% - Accent2 3 5 6 2 2" xfId="18651" xr:uid="{00000000-0005-0000-0000-0000D1480000}"/>
    <cellStyle name="40% - Accent2 3 5 6 2 2 2" xfId="18652" xr:uid="{00000000-0005-0000-0000-0000D2480000}"/>
    <cellStyle name="40% - Accent2 3 5 6 2 2 2 2" xfId="18653" xr:uid="{00000000-0005-0000-0000-0000D3480000}"/>
    <cellStyle name="40% - Accent2 3 5 6 2 2 3" xfId="18654" xr:uid="{00000000-0005-0000-0000-0000D4480000}"/>
    <cellStyle name="40% - Accent2 3 5 6 2 3" xfId="18655" xr:uid="{00000000-0005-0000-0000-0000D5480000}"/>
    <cellStyle name="40% - Accent2 3 5 6 2 3 2" xfId="18656" xr:uid="{00000000-0005-0000-0000-0000D6480000}"/>
    <cellStyle name="40% - Accent2 3 5 6 2 4" xfId="18657" xr:uid="{00000000-0005-0000-0000-0000D7480000}"/>
    <cellStyle name="40% - Accent2 3 5 6 3" xfId="18658" xr:uid="{00000000-0005-0000-0000-0000D8480000}"/>
    <cellStyle name="40% - Accent2 3 5 6 3 2" xfId="18659" xr:uid="{00000000-0005-0000-0000-0000D9480000}"/>
    <cellStyle name="40% - Accent2 3 5 6 3 2 2" xfId="18660" xr:uid="{00000000-0005-0000-0000-0000DA480000}"/>
    <cellStyle name="40% - Accent2 3 5 6 3 3" xfId="18661" xr:uid="{00000000-0005-0000-0000-0000DB480000}"/>
    <cellStyle name="40% - Accent2 3 5 6 4" xfId="18662" xr:uid="{00000000-0005-0000-0000-0000DC480000}"/>
    <cellStyle name="40% - Accent2 3 5 6 4 2" xfId="18663" xr:uid="{00000000-0005-0000-0000-0000DD480000}"/>
    <cellStyle name="40% - Accent2 3 5 6 5" xfId="18664" xr:uid="{00000000-0005-0000-0000-0000DE480000}"/>
    <cellStyle name="40% - Accent2 3 5 6 5 2" xfId="18665" xr:uid="{00000000-0005-0000-0000-0000DF480000}"/>
    <cellStyle name="40% - Accent2 3 5 6 6" xfId="18666" xr:uid="{00000000-0005-0000-0000-0000E0480000}"/>
    <cellStyle name="40% - Accent2 3 5 7" xfId="18667" xr:uid="{00000000-0005-0000-0000-0000E1480000}"/>
    <cellStyle name="40% - Accent2 3 5 7 2" xfId="18668" xr:uid="{00000000-0005-0000-0000-0000E2480000}"/>
    <cellStyle name="40% - Accent2 3 5 7 2 2" xfId="18669" xr:uid="{00000000-0005-0000-0000-0000E3480000}"/>
    <cellStyle name="40% - Accent2 3 5 7 2 2 2" xfId="18670" xr:uid="{00000000-0005-0000-0000-0000E4480000}"/>
    <cellStyle name="40% - Accent2 3 5 7 2 3" xfId="18671" xr:uid="{00000000-0005-0000-0000-0000E5480000}"/>
    <cellStyle name="40% - Accent2 3 5 7 3" xfId="18672" xr:uid="{00000000-0005-0000-0000-0000E6480000}"/>
    <cellStyle name="40% - Accent2 3 5 7 3 2" xfId="18673" xr:uid="{00000000-0005-0000-0000-0000E7480000}"/>
    <cellStyle name="40% - Accent2 3 5 7 4" xfId="18674" xr:uid="{00000000-0005-0000-0000-0000E8480000}"/>
    <cellStyle name="40% - Accent2 3 5 8" xfId="18675" xr:uid="{00000000-0005-0000-0000-0000E9480000}"/>
    <cellStyle name="40% - Accent2 3 5 8 2" xfId="18676" xr:uid="{00000000-0005-0000-0000-0000EA480000}"/>
    <cellStyle name="40% - Accent2 3 5 8 2 2" xfId="18677" xr:uid="{00000000-0005-0000-0000-0000EB480000}"/>
    <cellStyle name="40% - Accent2 3 5 8 3" xfId="18678" xr:uid="{00000000-0005-0000-0000-0000EC480000}"/>
    <cellStyle name="40% - Accent2 3 5 9" xfId="18679" xr:uid="{00000000-0005-0000-0000-0000ED480000}"/>
    <cellStyle name="40% - Accent2 3 5 9 2" xfId="18680" xr:uid="{00000000-0005-0000-0000-0000EE480000}"/>
    <cellStyle name="40% - Accent2 3 6" xfId="18681" xr:uid="{00000000-0005-0000-0000-0000EF480000}"/>
    <cellStyle name="40% - Accent2 3 6 2" xfId="18682" xr:uid="{00000000-0005-0000-0000-0000F0480000}"/>
    <cellStyle name="40% - Accent2 3 6 2 2" xfId="18683" xr:uid="{00000000-0005-0000-0000-0000F1480000}"/>
    <cellStyle name="40% - Accent2 3 6 2 2 2" xfId="18684" xr:uid="{00000000-0005-0000-0000-0000F2480000}"/>
    <cellStyle name="40% - Accent2 3 6 2 2 2 2" xfId="18685" xr:uid="{00000000-0005-0000-0000-0000F3480000}"/>
    <cellStyle name="40% - Accent2 3 6 2 2 2 2 2" xfId="18686" xr:uid="{00000000-0005-0000-0000-0000F4480000}"/>
    <cellStyle name="40% - Accent2 3 6 2 2 2 3" xfId="18687" xr:uid="{00000000-0005-0000-0000-0000F5480000}"/>
    <cellStyle name="40% - Accent2 3 6 2 2 3" xfId="18688" xr:uid="{00000000-0005-0000-0000-0000F6480000}"/>
    <cellStyle name="40% - Accent2 3 6 2 2 3 2" xfId="18689" xr:uid="{00000000-0005-0000-0000-0000F7480000}"/>
    <cellStyle name="40% - Accent2 3 6 2 2 4" xfId="18690" xr:uid="{00000000-0005-0000-0000-0000F8480000}"/>
    <cellStyle name="40% - Accent2 3 6 2 3" xfId="18691" xr:uid="{00000000-0005-0000-0000-0000F9480000}"/>
    <cellStyle name="40% - Accent2 3 6 2 3 2" xfId="18692" xr:uid="{00000000-0005-0000-0000-0000FA480000}"/>
    <cellStyle name="40% - Accent2 3 6 2 3 2 2" xfId="18693" xr:uid="{00000000-0005-0000-0000-0000FB480000}"/>
    <cellStyle name="40% - Accent2 3 6 2 3 3" xfId="18694" xr:uid="{00000000-0005-0000-0000-0000FC480000}"/>
    <cellStyle name="40% - Accent2 3 6 2 4" xfId="18695" xr:uid="{00000000-0005-0000-0000-0000FD480000}"/>
    <cellStyle name="40% - Accent2 3 6 2 4 2" xfId="18696" xr:uid="{00000000-0005-0000-0000-0000FE480000}"/>
    <cellStyle name="40% - Accent2 3 6 2 5" xfId="18697" xr:uid="{00000000-0005-0000-0000-0000FF480000}"/>
    <cellStyle name="40% - Accent2 3 6 2 5 2" xfId="18698" xr:uid="{00000000-0005-0000-0000-000000490000}"/>
    <cellStyle name="40% - Accent2 3 6 2 6" xfId="18699" xr:uid="{00000000-0005-0000-0000-000001490000}"/>
    <cellStyle name="40% - Accent2 3 6 3" xfId="18700" xr:uid="{00000000-0005-0000-0000-000002490000}"/>
    <cellStyle name="40% - Accent2 3 6 3 2" xfId="18701" xr:uid="{00000000-0005-0000-0000-000003490000}"/>
    <cellStyle name="40% - Accent2 3 6 3 2 2" xfId="18702" xr:uid="{00000000-0005-0000-0000-000004490000}"/>
    <cellStyle name="40% - Accent2 3 6 3 2 2 2" xfId="18703" xr:uid="{00000000-0005-0000-0000-000005490000}"/>
    <cellStyle name="40% - Accent2 3 6 3 2 2 2 2" xfId="18704" xr:uid="{00000000-0005-0000-0000-000006490000}"/>
    <cellStyle name="40% - Accent2 3 6 3 2 2 3" xfId="18705" xr:uid="{00000000-0005-0000-0000-000007490000}"/>
    <cellStyle name="40% - Accent2 3 6 3 2 3" xfId="18706" xr:uid="{00000000-0005-0000-0000-000008490000}"/>
    <cellStyle name="40% - Accent2 3 6 3 2 3 2" xfId="18707" xr:uid="{00000000-0005-0000-0000-000009490000}"/>
    <cellStyle name="40% - Accent2 3 6 3 2 4" xfId="18708" xr:uid="{00000000-0005-0000-0000-00000A490000}"/>
    <cellStyle name="40% - Accent2 3 6 3 3" xfId="18709" xr:uid="{00000000-0005-0000-0000-00000B490000}"/>
    <cellStyle name="40% - Accent2 3 6 3 3 2" xfId="18710" xr:uid="{00000000-0005-0000-0000-00000C490000}"/>
    <cellStyle name="40% - Accent2 3 6 3 3 2 2" xfId="18711" xr:uid="{00000000-0005-0000-0000-00000D490000}"/>
    <cellStyle name="40% - Accent2 3 6 3 3 3" xfId="18712" xr:uid="{00000000-0005-0000-0000-00000E490000}"/>
    <cellStyle name="40% - Accent2 3 6 3 4" xfId="18713" xr:uid="{00000000-0005-0000-0000-00000F490000}"/>
    <cellStyle name="40% - Accent2 3 6 3 4 2" xfId="18714" xr:uid="{00000000-0005-0000-0000-000010490000}"/>
    <cellStyle name="40% - Accent2 3 6 3 5" xfId="18715" xr:uid="{00000000-0005-0000-0000-000011490000}"/>
    <cellStyle name="40% - Accent2 3 6 3 5 2" xfId="18716" xr:uid="{00000000-0005-0000-0000-000012490000}"/>
    <cellStyle name="40% - Accent2 3 6 3 6" xfId="18717" xr:uid="{00000000-0005-0000-0000-000013490000}"/>
    <cellStyle name="40% - Accent2 3 6 4" xfId="18718" xr:uid="{00000000-0005-0000-0000-000014490000}"/>
    <cellStyle name="40% - Accent2 3 6 4 2" xfId="18719" xr:uid="{00000000-0005-0000-0000-000015490000}"/>
    <cellStyle name="40% - Accent2 3 6 4 2 2" xfId="18720" xr:uid="{00000000-0005-0000-0000-000016490000}"/>
    <cellStyle name="40% - Accent2 3 6 4 2 2 2" xfId="18721" xr:uid="{00000000-0005-0000-0000-000017490000}"/>
    <cellStyle name="40% - Accent2 3 6 4 2 3" xfId="18722" xr:uid="{00000000-0005-0000-0000-000018490000}"/>
    <cellStyle name="40% - Accent2 3 6 4 3" xfId="18723" xr:uid="{00000000-0005-0000-0000-000019490000}"/>
    <cellStyle name="40% - Accent2 3 6 4 3 2" xfId="18724" xr:uid="{00000000-0005-0000-0000-00001A490000}"/>
    <cellStyle name="40% - Accent2 3 6 4 4" xfId="18725" xr:uid="{00000000-0005-0000-0000-00001B490000}"/>
    <cellStyle name="40% - Accent2 3 6 5" xfId="18726" xr:uid="{00000000-0005-0000-0000-00001C490000}"/>
    <cellStyle name="40% - Accent2 3 6 5 2" xfId="18727" xr:uid="{00000000-0005-0000-0000-00001D490000}"/>
    <cellStyle name="40% - Accent2 3 6 5 2 2" xfId="18728" xr:uid="{00000000-0005-0000-0000-00001E490000}"/>
    <cellStyle name="40% - Accent2 3 6 5 3" xfId="18729" xr:uid="{00000000-0005-0000-0000-00001F490000}"/>
    <cellStyle name="40% - Accent2 3 6 6" xfId="18730" xr:uid="{00000000-0005-0000-0000-000020490000}"/>
    <cellStyle name="40% - Accent2 3 6 6 2" xfId="18731" xr:uid="{00000000-0005-0000-0000-000021490000}"/>
    <cellStyle name="40% - Accent2 3 6 7" xfId="18732" xr:uid="{00000000-0005-0000-0000-000022490000}"/>
    <cellStyle name="40% - Accent2 3 6 7 2" xfId="18733" xr:uid="{00000000-0005-0000-0000-000023490000}"/>
    <cellStyle name="40% - Accent2 3 6 8" xfId="18734" xr:uid="{00000000-0005-0000-0000-000024490000}"/>
    <cellStyle name="40% - Accent2 3 7" xfId="18735" xr:uid="{00000000-0005-0000-0000-000025490000}"/>
    <cellStyle name="40% - Accent2 3 7 2" xfId="18736" xr:uid="{00000000-0005-0000-0000-000026490000}"/>
    <cellStyle name="40% - Accent2 3 7 2 2" xfId="18737" xr:uid="{00000000-0005-0000-0000-000027490000}"/>
    <cellStyle name="40% - Accent2 3 7 2 2 2" xfId="18738" xr:uid="{00000000-0005-0000-0000-000028490000}"/>
    <cellStyle name="40% - Accent2 3 7 2 2 2 2" xfId="18739" xr:uid="{00000000-0005-0000-0000-000029490000}"/>
    <cellStyle name="40% - Accent2 3 7 2 2 2 2 2" xfId="18740" xr:uid="{00000000-0005-0000-0000-00002A490000}"/>
    <cellStyle name="40% - Accent2 3 7 2 2 2 3" xfId="18741" xr:uid="{00000000-0005-0000-0000-00002B490000}"/>
    <cellStyle name="40% - Accent2 3 7 2 2 3" xfId="18742" xr:uid="{00000000-0005-0000-0000-00002C490000}"/>
    <cellStyle name="40% - Accent2 3 7 2 2 3 2" xfId="18743" xr:uid="{00000000-0005-0000-0000-00002D490000}"/>
    <cellStyle name="40% - Accent2 3 7 2 2 4" xfId="18744" xr:uid="{00000000-0005-0000-0000-00002E490000}"/>
    <cellStyle name="40% - Accent2 3 7 2 3" xfId="18745" xr:uid="{00000000-0005-0000-0000-00002F490000}"/>
    <cellStyle name="40% - Accent2 3 7 2 3 2" xfId="18746" xr:uid="{00000000-0005-0000-0000-000030490000}"/>
    <cellStyle name="40% - Accent2 3 7 2 3 2 2" xfId="18747" xr:uid="{00000000-0005-0000-0000-000031490000}"/>
    <cellStyle name="40% - Accent2 3 7 2 3 3" xfId="18748" xr:uid="{00000000-0005-0000-0000-000032490000}"/>
    <cellStyle name="40% - Accent2 3 7 2 4" xfId="18749" xr:uid="{00000000-0005-0000-0000-000033490000}"/>
    <cellStyle name="40% - Accent2 3 7 2 4 2" xfId="18750" xr:uid="{00000000-0005-0000-0000-000034490000}"/>
    <cellStyle name="40% - Accent2 3 7 2 5" xfId="18751" xr:uid="{00000000-0005-0000-0000-000035490000}"/>
    <cellStyle name="40% - Accent2 3 7 2 5 2" xfId="18752" xr:uid="{00000000-0005-0000-0000-000036490000}"/>
    <cellStyle name="40% - Accent2 3 7 2 6" xfId="18753" xr:uid="{00000000-0005-0000-0000-000037490000}"/>
    <cellStyle name="40% - Accent2 3 7 3" xfId="18754" xr:uid="{00000000-0005-0000-0000-000038490000}"/>
    <cellStyle name="40% - Accent2 3 7 3 2" xfId="18755" xr:uid="{00000000-0005-0000-0000-000039490000}"/>
    <cellStyle name="40% - Accent2 3 7 3 2 2" xfId="18756" xr:uid="{00000000-0005-0000-0000-00003A490000}"/>
    <cellStyle name="40% - Accent2 3 7 3 2 2 2" xfId="18757" xr:uid="{00000000-0005-0000-0000-00003B490000}"/>
    <cellStyle name="40% - Accent2 3 7 3 2 2 2 2" xfId="18758" xr:uid="{00000000-0005-0000-0000-00003C490000}"/>
    <cellStyle name="40% - Accent2 3 7 3 2 2 3" xfId="18759" xr:uid="{00000000-0005-0000-0000-00003D490000}"/>
    <cellStyle name="40% - Accent2 3 7 3 2 3" xfId="18760" xr:uid="{00000000-0005-0000-0000-00003E490000}"/>
    <cellStyle name="40% - Accent2 3 7 3 2 3 2" xfId="18761" xr:uid="{00000000-0005-0000-0000-00003F490000}"/>
    <cellStyle name="40% - Accent2 3 7 3 2 4" xfId="18762" xr:uid="{00000000-0005-0000-0000-000040490000}"/>
    <cellStyle name="40% - Accent2 3 7 3 3" xfId="18763" xr:uid="{00000000-0005-0000-0000-000041490000}"/>
    <cellStyle name="40% - Accent2 3 7 3 3 2" xfId="18764" xr:uid="{00000000-0005-0000-0000-000042490000}"/>
    <cellStyle name="40% - Accent2 3 7 3 3 2 2" xfId="18765" xr:uid="{00000000-0005-0000-0000-000043490000}"/>
    <cellStyle name="40% - Accent2 3 7 3 3 3" xfId="18766" xr:uid="{00000000-0005-0000-0000-000044490000}"/>
    <cellStyle name="40% - Accent2 3 7 3 4" xfId="18767" xr:uid="{00000000-0005-0000-0000-000045490000}"/>
    <cellStyle name="40% - Accent2 3 7 3 4 2" xfId="18768" xr:uid="{00000000-0005-0000-0000-000046490000}"/>
    <cellStyle name="40% - Accent2 3 7 3 5" xfId="18769" xr:uid="{00000000-0005-0000-0000-000047490000}"/>
    <cellStyle name="40% - Accent2 3 7 3 5 2" xfId="18770" xr:uid="{00000000-0005-0000-0000-000048490000}"/>
    <cellStyle name="40% - Accent2 3 7 3 6" xfId="18771" xr:uid="{00000000-0005-0000-0000-000049490000}"/>
    <cellStyle name="40% - Accent2 3 7 4" xfId="18772" xr:uid="{00000000-0005-0000-0000-00004A490000}"/>
    <cellStyle name="40% - Accent2 3 7 4 2" xfId="18773" xr:uid="{00000000-0005-0000-0000-00004B490000}"/>
    <cellStyle name="40% - Accent2 3 7 4 2 2" xfId="18774" xr:uid="{00000000-0005-0000-0000-00004C490000}"/>
    <cellStyle name="40% - Accent2 3 7 4 2 2 2" xfId="18775" xr:uid="{00000000-0005-0000-0000-00004D490000}"/>
    <cellStyle name="40% - Accent2 3 7 4 2 3" xfId="18776" xr:uid="{00000000-0005-0000-0000-00004E490000}"/>
    <cellStyle name="40% - Accent2 3 7 4 3" xfId="18777" xr:uid="{00000000-0005-0000-0000-00004F490000}"/>
    <cellStyle name="40% - Accent2 3 7 4 3 2" xfId="18778" xr:uid="{00000000-0005-0000-0000-000050490000}"/>
    <cellStyle name="40% - Accent2 3 7 4 4" xfId="18779" xr:uid="{00000000-0005-0000-0000-000051490000}"/>
    <cellStyle name="40% - Accent2 3 7 5" xfId="18780" xr:uid="{00000000-0005-0000-0000-000052490000}"/>
    <cellStyle name="40% - Accent2 3 7 5 2" xfId="18781" xr:uid="{00000000-0005-0000-0000-000053490000}"/>
    <cellStyle name="40% - Accent2 3 7 5 2 2" xfId="18782" xr:uid="{00000000-0005-0000-0000-000054490000}"/>
    <cellStyle name="40% - Accent2 3 7 5 3" xfId="18783" xr:uid="{00000000-0005-0000-0000-000055490000}"/>
    <cellStyle name="40% - Accent2 3 7 6" xfId="18784" xr:uid="{00000000-0005-0000-0000-000056490000}"/>
    <cellStyle name="40% - Accent2 3 7 6 2" xfId="18785" xr:uid="{00000000-0005-0000-0000-000057490000}"/>
    <cellStyle name="40% - Accent2 3 7 7" xfId="18786" xr:uid="{00000000-0005-0000-0000-000058490000}"/>
    <cellStyle name="40% - Accent2 3 7 7 2" xfId="18787" xr:uid="{00000000-0005-0000-0000-000059490000}"/>
    <cellStyle name="40% - Accent2 3 7 8" xfId="18788" xr:uid="{00000000-0005-0000-0000-00005A490000}"/>
    <cellStyle name="40% - Accent2 3 8" xfId="18789" xr:uid="{00000000-0005-0000-0000-00005B490000}"/>
    <cellStyle name="40% - Accent2 3 8 2" xfId="18790" xr:uid="{00000000-0005-0000-0000-00005C490000}"/>
    <cellStyle name="40% - Accent2 3 8 2 2" xfId="18791" xr:uid="{00000000-0005-0000-0000-00005D490000}"/>
    <cellStyle name="40% - Accent2 3 8 2 2 2" xfId="18792" xr:uid="{00000000-0005-0000-0000-00005E490000}"/>
    <cellStyle name="40% - Accent2 3 8 2 2 2 2" xfId="18793" xr:uid="{00000000-0005-0000-0000-00005F490000}"/>
    <cellStyle name="40% - Accent2 3 8 2 2 3" xfId="18794" xr:uid="{00000000-0005-0000-0000-000060490000}"/>
    <cellStyle name="40% - Accent2 3 8 2 3" xfId="18795" xr:uid="{00000000-0005-0000-0000-000061490000}"/>
    <cellStyle name="40% - Accent2 3 8 2 3 2" xfId="18796" xr:uid="{00000000-0005-0000-0000-000062490000}"/>
    <cellStyle name="40% - Accent2 3 8 2 4" xfId="18797" xr:uid="{00000000-0005-0000-0000-000063490000}"/>
    <cellStyle name="40% - Accent2 3 8 3" xfId="18798" xr:uid="{00000000-0005-0000-0000-000064490000}"/>
    <cellStyle name="40% - Accent2 3 8 3 2" xfId="18799" xr:uid="{00000000-0005-0000-0000-000065490000}"/>
    <cellStyle name="40% - Accent2 3 8 3 2 2" xfId="18800" xr:uid="{00000000-0005-0000-0000-000066490000}"/>
    <cellStyle name="40% - Accent2 3 8 3 3" xfId="18801" xr:uid="{00000000-0005-0000-0000-000067490000}"/>
    <cellStyle name="40% - Accent2 3 8 4" xfId="18802" xr:uid="{00000000-0005-0000-0000-000068490000}"/>
    <cellStyle name="40% - Accent2 3 8 4 2" xfId="18803" xr:uid="{00000000-0005-0000-0000-000069490000}"/>
    <cellStyle name="40% - Accent2 3 8 5" xfId="18804" xr:uid="{00000000-0005-0000-0000-00006A490000}"/>
    <cellStyle name="40% - Accent2 3 8 5 2" xfId="18805" xr:uid="{00000000-0005-0000-0000-00006B490000}"/>
    <cellStyle name="40% - Accent2 3 8 6" xfId="18806" xr:uid="{00000000-0005-0000-0000-00006C490000}"/>
    <cellStyle name="40% - Accent2 3 9" xfId="18807" xr:uid="{00000000-0005-0000-0000-00006D490000}"/>
    <cellStyle name="40% - Accent2 3 9 2" xfId="18808" xr:uid="{00000000-0005-0000-0000-00006E490000}"/>
    <cellStyle name="40% - Accent2 3 9 2 2" xfId="18809" xr:uid="{00000000-0005-0000-0000-00006F490000}"/>
    <cellStyle name="40% - Accent2 3 9 2 2 2" xfId="18810" xr:uid="{00000000-0005-0000-0000-000070490000}"/>
    <cellStyle name="40% - Accent2 3 9 2 2 2 2" xfId="18811" xr:uid="{00000000-0005-0000-0000-000071490000}"/>
    <cellStyle name="40% - Accent2 3 9 2 2 3" xfId="18812" xr:uid="{00000000-0005-0000-0000-000072490000}"/>
    <cellStyle name="40% - Accent2 3 9 2 3" xfId="18813" xr:uid="{00000000-0005-0000-0000-000073490000}"/>
    <cellStyle name="40% - Accent2 3 9 2 3 2" xfId="18814" xr:uid="{00000000-0005-0000-0000-000074490000}"/>
    <cellStyle name="40% - Accent2 3 9 2 4" xfId="18815" xr:uid="{00000000-0005-0000-0000-000075490000}"/>
    <cellStyle name="40% - Accent2 3 9 3" xfId="18816" xr:uid="{00000000-0005-0000-0000-000076490000}"/>
    <cellStyle name="40% - Accent2 3 9 3 2" xfId="18817" xr:uid="{00000000-0005-0000-0000-000077490000}"/>
    <cellStyle name="40% - Accent2 3 9 3 2 2" xfId="18818" xr:uid="{00000000-0005-0000-0000-000078490000}"/>
    <cellStyle name="40% - Accent2 3 9 3 3" xfId="18819" xr:uid="{00000000-0005-0000-0000-000079490000}"/>
    <cellStyle name="40% - Accent2 3 9 4" xfId="18820" xr:uid="{00000000-0005-0000-0000-00007A490000}"/>
    <cellStyle name="40% - Accent2 3 9 4 2" xfId="18821" xr:uid="{00000000-0005-0000-0000-00007B490000}"/>
    <cellStyle name="40% - Accent2 3 9 5" xfId="18822" xr:uid="{00000000-0005-0000-0000-00007C490000}"/>
    <cellStyle name="40% - Accent2 3 9 5 2" xfId="18823" xr:uid="{00000000-0005-0000-0000-00007D490000}"/>
    <cellStyle name="40% - Accent2 3 9 6" xfId="18824" xr:uid="{00000000-0005-0000-0000-00007E490000}"/>
    <cellStyle name="40% - Accent2 4" xfId="18825" xr:uid="{00000000-0005-0000-0000-00007F490000}"/>
    <cellStyle name="40% - Accent2 5" xfId="18826" xr:uid="{00000000-0005-0000-0000-000080490000}"/>
    <cellStyle name="40% - Accent2 5 10" xfId="18827" xr:uid="{00000000-0005-0000-0000-000081490000}"/>
    <cellStyle name="40% - Accent2 5 10 2" xfId="18828" xr:uid="{00000000-0005-0000-0000-000082490000}"/>
    <cellStyle name="40% - Accent2 5 11" xfId="18829" xr:uid="{00000000-0005-0000-0000-000083490000}"/>
    <cellStyle name="40% - Accent2 5 2" xfId="18830" xr:uid="{00000000-0005-0000-0000-000084490000}"/>
    <cellStyle name="40% - Accent2 5 2 2" xfId="18831" xr:uid="{00000000-0005-0000-0000-000085490000}"/>
    <cellStyle name="40% - Accent2 5 2 2 2" xfId="18832" xr:uid="{00000000-0005-0000-0000-000086490000}"/>
    <cellStyle name="40% - Accent2 5 2 2 2 2" xfId="18833" xr:uid="{00000000-0005-0000-0000-000087490000}"/>
    <cellStyle name="40% - Accent2 5 2 2 2 2 2" xfId="18834" xr:uid="{00000000-0005-0000-0000-000088490000}"/>
    <cellStyle name="40% - Accent2 5 2 2 2 2 2 2" xfId="18835" xr:uid="{00000000-0005-0000-0000-000089490000}"/>
    <cellStyle name="40% - Accent2 5 2 2 2 2 3" xfId="18836" xr:uid="{00000000-0005-0000-0000-00008A490000}"/>
    <cellStyle name="40% - Accent2 5 2 2 2 3" xfId="18837" xr:uid="{00000000-0005-0000-0000-00008B490000}"/>
    <cellStyle name="40% - Accent2 5 2 2 2 3 2" xfId="18838" xr:uid="{00000000-0005-0000-0000-00008C490000}"/>
    <cellStyle name="40% - Accent2 5 2 2 2 4" xfId="18839" xr:uid="{00000000-0005-0000-0000-00008D490000}"/>
    <cellStyle name="40% - Accent2 5 2 2 3" xfId="18840" xr:uid="{00000000-0005-0000-0000-00008E490000}"/>
    <cellStyle name="40% - Accent2 5 2 2 3 2" xfId="18841" xr:uid="{00000000-0005-0000-0000-00008F490000}"/>
    <cellStyle name="40% - Accent2 5 2 2 3 2 2" xfId="18842" xr:uid="{00000000-0005-0000-0000-000090490000}"/>
    <cellStyle name="40% - Accent2 5 2 2 3 3" xfId="18843" xr:uid="{00000000-0005-0000-0000-000091490000}"/>
    <cellStyle name="40% - Accent2 5 2 2 4" xfId="18844" xr:uid="{00000000-0005-0000-0000-000092490000}"/>
    <cellStyle name="40% - Accent2 5 2 2 4 2" xfId="18845" xr:uid="{00000000-0005-0000-0000-000093490000}"/>
    <cellStyle name="40% - Accent2 5 2 2 5" xfId="18846" xr:uid="{00000000-0005-0000-0000-000094490000}"/>
    <cellStyle name="40% - Accent2 5 2 2 5 2" xfId="18847" xr:uid="{00000000-0005-0000-0000-000095490000}"/>
    <cellStyle name="40% - Accent2 5 2 2 6" xfId="18848" xr:uid="{00000000-0005-0000-0000-000096490000}"/>
    <cellStyle name="40% - Accent2 5 2 3" xfId="18849" xr:uid="{00000000-0005-0000-0000-000097490000}"/>
    <cellStyle name="40% - Accent2 5 2 3 2" xfId="18850" xr:uid="{00000000-0005-0000-0000-000098490000}"/>
    <cellStyle name="40% - Accent2 5 2 3 2 2" xfId="18851" xr:uid="{00000000-0005-0000-0000-000099490000}"/>
    <cellStyle name="40% - Accent2 5 2 3 2 2 2" xfId="18852" xr:uid="{00000000-0005-0000-0000-00009A490000}"/>
    <cellStyle name="40% - Accent2 5 2 3 2 2 2 2" xfId="18853" xr:uid="{00000000-0005-0000-0000-00009B490000}"/>
    <cellStyle name="40% - Accent2 5 2 3 2 2 3" xfId="18854" xr:uid="{00000000-0005-0000-0000-00009C490000}"/>
    <cellStyle name="40% - Accent2 5 2 3 2 3" xfId="18855" xr:uid="{00000000-0005-0000-0000-00009D490000}"/>
    <cellStyle name="40% - Accent2 5 2 3 2 3 2" xfId="18856" xr:uid="{00000000-0005-0000-0000-00009E490000}"/>
    <cellStyle name="40% - Accent2 5 2 3 2 4" xfId="18857" xr:uid="{00000000-0005-0000-0000-00009F490000}"/>
    <cellStyle name="40% - Accent2 5 2 3 3" xfId="18858" xr:uid="{00000000-0005-0000-0000-0000A0490000}"/>
    <cellStyle name="40% - Accent2 5 2 3 3 2" xfId="18859" xr:uid="{00000000-0005-0000-0000-0000A1490000}"/>
    <cellStyle name="40% - Accent2 5 2 3 3 2 2" xfId="18860" xr:uid="{00000000-0005-0000-0000-0000A2490000}"/>
    <cellStyle name="40% - Accent2 5 2 3 3 3" xfId="18861" xr:uid="{00000000-0005-0000-0000-0000A3490000}"/>
    <cellStyle name="40% - Accent2 5 2 3 4" xfId="18862" xr:uid="{00000000-0005-0000-0000-0000A4490000}"/>
    <cellStyle name="40% - Accent2 5 2 3 4 2" xfId="18863" xr:uid="{00000000-0005-0000-0000-0000A5490000}"/>
    <cellStyle name="40% - Accent2 5 2 3 5" xfId="18864" xr:uid="{00000000-0005-0000-0000-0000A6490000}"/>
    <cellStyle name="40% - Accent2 5 2 3 5 2" xfId="18865" xr:uid="{00000000-0005-0000-0000-0000A7490000}"/>
    <cellStyle name="40% - Accent2 5 2 3 6" xfId="18866" xr:uid="{00000000-0005-0000-0000-0000A8490000}"/>
    <cellStyle name="40% - Accent2 5 2 4" xfId="18867" xr:uid="{00000000-0005-0000-0000-0000A9490000}"/>
    <cellStyle name="40% - Accent2 5 2 4 2" xfId="18868" xr:uid="{00000000-0005-0000-0000-0000AA490000}"/>
    <cellStyle name="40% - Accent2 5 2 4 2 2" xfId="18869" xr:uid="{00000000-0005-0000-0000-0000AB490000}"/>
    <cellStyle name="40% - Accent2 5 2 4 2 2 2" xfId="18870" xr:uid="{00000000-0005-0000-0000-0000AC490000}"/>
    <cellStyle name="40% - Accent2 5 2 4 2 3" xfId="18871" xr:uid="{00000000-0005-0000-0000-0000AD490000}"/>
    <cellStyle name="40% - Accent2 5 2 4 3" xfId="18872" xr:uid="{00000000-0005-0000-0000-0000AE490000}"/>
    <cellStyle name="40% - Accent2 5 2 4 3 2" xfId="18873" xr:uid="{00000000-0005-0000-0000-0000AF490000}"/>
    <cellStyle name="40% - Accent2 5 2 4 4" xfId="18874" xr:uid="{00000000-0005-0000-0000-0000B0490000}"/>
    <cellStyle name="40% - Accent2 5 2 5" xfId="18875" xr:uid="{00000000-0005-0000-0000-0000B1490000}"/>
    <cellStyle name="40% - Accent2 5 2 5 2" xfId="18876" xr:uid="{00000000-0005-0000-0000-0000B2490000}"/>
    <cellStyle name="40% - Accent2 5 2 5 2 2" xfId="18877" xr:uid="{00000000-0005-0000-0000-0000B3490000}"/>
    <cellStyle name="40% - Accent2 5 2 5 3" xfId="18878" xr:uid="{00000000-0005-0000-0000-0000B4490000}"/>
    <cellStyle name="40% - Accent2 5 2 6" xfId="18879" xr:uid="{00000000-0005-0000-0000-0000B5490000}"/>
    <cellStyle name="40% - Accent2 5 2 6 2" xfId="18880" xr:uid="{00000000-0005-0000-0000-0000B6490000}"/>
    <cellStyle name="40% - Accent2 5 2 7" xfId="18881" xr:uid="{00000000-0005-0000-0000-0000B7490000}"/>
    <cellStyle name="40% - Accent2 5 2 7 2" xfId="18882" xr:uid="{00000000-0005-0000-0000-0000B8490000}"/>
    <cellStyle name="40% - Accent2 5 2 8" xfId="18883" xr:uid="{00000000-0005-0000-0000-0000B9490000}"/>
    <cellStyle name="40% - Accent2 5 3" xfId="18884" xr:uid="{00000000-0005-0000-0000-0000BA490000}"/>
    <cellStyle name="40% - Accent2 5 3 2" xfId="18885" xr:uid="{00000000-0005-0000-0000-0000BB490000}"/>
    <cellStyle name="40% - Accent2 5 3 2 2" xfId="18886" xr:uid="{00000000-0005-0000-0000-0000BC490000}"/>
    <cellStyle name="40% - Accent2 5 3 2 2 2" xfId="18887" xr:uid="{00000000-0005-0000-0000-0000BD490000}"/>
    <cellStyle name="40% - Accent2 5 3 2 2 2 2" xfId="18888" xr:uid="{00000000-0005-0000-0000-0000BE490000}"/>
    <cellStyle name="40% - Accent2 5 3 2 2 2 2 2" xfId="18889" xr:uid="{00000000-0005-0000-0000-0000BF490000}"/>
    <cellStyle name="40% - Accent2 5 3 2 2 2 3" xfId="18890" xr:uid="{00000000-0005-0000-0000-0000C0490000}"/>
    <cellStyle name="40% - Accent2 5 3 2 2 3" xfId="18891" xr:uid="{00000000-0005-0000-0000-0000C1490000}"/>
    <cellStyle name="40% - Accent2 5 3 2 2 3 2" xfId="18892" xr:uid="{00000000-0005-0000-0000-0000C2490000}"/>
    <cellStyle name="40% - Accent2 5 3 2 2 4" xfId="18893" xr:uid="{00000000-0005-0000-0000-0000C3490000}"/>
    <cellStyle name="40% - Accent2 5 3 2 3" xfId="18894" xr:uid="{00000000-0005-0000-0000-0000C4490000}"/>
    <cellStyle name="40% - Accent2 5 3 2 3 2" xfId="18895" xr:uid="{00000000-0005-0000-0000-0000C5490000}"/>
    <cellStyle name="40% - Accent2 5 3 2 3 2 2" xfId="18896" xr:uid="{00000000-0005-0000-0000-0000C6490000}"/>
    <cellStyle name="40% - Accent2 5 3 2 3 3" xfId="18897" xr:uid="{00000000-0005-0000-0000-0000C7490000}"/>
    <cellStyle name="40% - Accent2 5 3 2 4" xfId="18898" xr:uid="{00000000-0005-0000-0000-0000C8490000}"/>
    <cellStyle name="40% - Accent2 5 3 2 4 2" xfId="18899" xr:uid="{00000000-0005-0000-0000-0000C9490000}"/>
    <cellStyle name="40% - Accent2 5 3 2 5" xfId="18900" xr:uid="{00000000-0005-0000-0000-0000CA490000}"/>
    <cellStyle name="40% - Accent2 5 3 2 5 2" xfId="18901" xr:uid="{00000000-0005-0000-0000-0000CB490000}"/>
    <cellStyle name="40% - Accent2 5 3 2 6" xfId="18902" xr:uid="{00000000-0005-0000-0000-0000CC490000}"/>
    <cellStyle name="40% - Accent2 5 3 3" xfId="18903" xr:uid="{00000000-0005-0000-0000-0000CD490000}"/>
    <cellStyle name="40% - Accent2 5 3 3 2" xfId="18904" xr:uid="{00000000-0005-0000-0000-0000CE490000}"/>
    <cellStyle name="40% - Accent2 5 3 3 2 2" xfId="18905" xr:uid="{00000000-0005-0000-0000-0000CF490000}"/>
    <cellStyle name="40% - Accent2 5 3 3 2 2 2" xfId="18906" xr:uid="{00000000-0005-0000-0000-0000D0490000}"/>
    <cellStyle name="40% - Accent2 5 3 3 2 2 2 2" xfId="18907" xr:uid="{00000000-0005-0000-0000-0000D1490000}"/>
    <cellStyle name="40% - Accent2 5 3 3 2 2 3" xfId="18908" xr:uid="{00000000-0005-0000-0000-0000D2490000}"/>
    <cellStyle name="40% - Accent2 5 3 3 2 3" xfId="18909" xr:uid="{00000000-0005-0000-0000-0000D3490000}"/>
    <cellStyle name="40% - Accent2 5 3 3 2 3 2" xfId="18910" xr:uid="{00000000-0005-0000-0000-0000D4490000}"/>
    <cellStyle name="40% - Accent2 5 3 3 2 4" xfId="18911" xr:uid="{00000000-0005-0000-0000-0000D5490000}"/>
    <cellStyle name="40% - Accent2 5 3 3 3" xfId="18912" xr:uid="{00000000-0005-0000-0000-0000D6490000}"/>
    <cellStyle name="40% - Accent2 5 3 3 3 2" xfId="18913" xr:uid="{00000000-0005-0000-0000-0000D7490000}"/>
    <cellStyle name="40% - Accent2 5 3 3 3 2 2" xfId="18914" xr:uid="{00000000-0005-0000-0000-0000D8490000}"/>
    <cellStyle name="40% - Accent2 5 3 3 3 3" xfId="18915" xr:uid="{00000000-0005-0000-0000-0000D9490000}"/>
    <cellStyle name="40% - Accent2 5 3 3 4" xfId="18916" xr:uid="{00000000-0005-0000-0000-0000DA490000}"/>
    <cellStyle name="40% - Accent2 5 3 3 4 2" xfId="18917" xr:uid="{00000000-0005-0000-0000-0000DB490000}"/>
    <cellStyle name="40% - Accent2 5 3 3 5" xfId="18918" xr:uid="{00000000-0005-0000-0000-0000DC490000}"/>
    <cellStyle name="40% - Accent2 5 3 3 5 2" xfId="18919" xr:uid="{00000000-0005-0000-0000-0000DD490000}"/>
    <cellStyle name="40% - Accent2 5 3 3 6" xfId="18920" xr:uid="{00000000-0005-0000-0000-0000DE490000}"/>
    <cellStyle name="40% - Accent2 5 3 4" xfId="18921" xr:uid="{00000000-0005-0000-0000-0000DF490000}"/>
    <cellStyle name="40% - Accent2 5 3 4 2" xfId="18922" xr:uid="{00000000-0005-0000-0000-0000E0490000}"/>
    <cellStyle name="40% - Accent2 5 3 4 2 2" xfId="18923" xr:uid="{00000000-0005-0000-0000-0000E1490000}"/>
    <cellStyle name="40% - Accent2 5 3 4 2 2 2" xfId="18924" xr:uid="{00000000-0005-0000-0000-0000E2490000}"/>
    <cellStyle name="40% - Accent2 5 3 4 2 3" xfId="18925" xr:uid="{00000000-0005-0000-0000-0000E3490000}"/>
    <cellStyle name="40% - Accent2 5 3 4 3" xfId="18926" xr:uid="{00000000-0005-0000-0000-0000E4490000}"/>
    <cellStyle name="40% - Accent2 5 3 4 3 2" xfId="18927" xr:uid="{00000000-0005-0000-0000-0000E5490000}"/>
    <cellStyle name="40% - Accent2 5 3 4 4" xfId="18928" xr:uid="{00000000-0005-0000-0000-0000E6490000}"/>
    <cellStyle name="40% - Accent2 5 3 5" xfId="18929" xr:uid="{00000000-0005-0000-0000-0000E7490000}"/>
    <cellStyle name="40% - Accent2 5 3 5 2" xfId="18930" xr:uid="{00000000-0005-0000-0000-0000E8490000}"/>
    <cellStyle name="40% - Accent2 5 3 5 2 2" xfId="18931" xr:uid="{00000000-0005-0000-0000-0000E9490000}"/>
    <cellStyle name="40% - Accent2 5 3 5 3" xfId="18932" xr:uid="{00000000-0005-0000-0000-0000EA490000}"/>
    <cellStyle name="40% - Accent2 5 3 6" xfId="18933" xr:uid="{00000000-0005-0000-0000-0000EB490000}"/>
    <cellStyle name="40% - Accent2 5 3 6 2" xfId="18934" xr:uid="{00000000-0005-0000-0000-0000EC490000}"/>
    <cellStyle name="40% - Accent2 5 3 7" xfId="18935" xr:uid="{00000000-0005-0000-0000-0000ED490000}"/>
    <cellStyle name="40% - Accent2 5 3 7 2" xfId="18936" xr:uid="{00000000-0005-0000-0000-0000EE490000}"/>
    <cellStyle name="40% - Accent2 5 3 8" xfId="18937" xr:uid="{00000000-0005-0000-0000-0000EF490000}"/>
    <cellStyle name="40% - Accent2 5 4" xfId="18938" xr:uid="{00000000-0005-0000-0000-0000F0490000}"/>
    <cellStyle name="40% - Accent2 5 4 2" xfId="18939" xr:uid="{00000000-0005-0000-0000-0000F1490000}"/>
    <cellStyle name="40% - Accent2 5 4 2 2" xfId="18940" xr:uid="{00000000-0005-0000-0000-0000F2490000}"/>
    <cellStyle name="40% - Accent2 5 4 2 2 2" xfId="18941" xr:uid="{00000000-0005-0000-0000-0000F3490000}"/>
    <cellStyle name="40% - Accent2 5 4 2 2 2 2" xfId="18942" xr:uid="{00000000-0005-0000-0000-0000F4490000}"/>
    <cellStyle name="40% - Accent2 5 4 2 2 3" xfId="18943" xr:uid="{00000000-0005-0000-0000-0000F5490000}"/>
    <cellStyle name="40% - Accent2 5 4 2 3" xfId="18944" xr:uid="{00000000-0005-0000-0000-0000F6490000}"/>
    <cellStyle name="40% - Accent2 5 4 2 3 2" xfId="18945" xr:uid="{00000000-0005-0000-0000-0000F7490000}"/>
    <cellStyle name="40% - Accent2 5 4 2 4" xfId="18946" xr:uid="{00000000-0005-0000-0000-0000F8490000}"/>
    <cellStyle name="40% - Accent2 5 4 3" xfId="18947" xr:uid="{00000000-0005-0000-0000-0000F9490000}"/>
    <cellStyle name="40% - Accent2 5 4 3 2" xfId="18948" xr:uid="{00000000-0005-0000-0000-0000FA490000}"/>
    <cellStyle name="40% - Accent2 5 4 3 2 2" xfId="18949" xr:uid="{00000000-0005-0000-0000-0000FB490000}"/>
    <cellStyle name="40% - Accent2 5 4 3 3" xfId="18950" xr:uid="{00000000-0005-0000-0000-0000FC490000}"/>
    <cellStyle name="40% - Accent2 5 4 4" xfId="18951" xr:uid="{00000000-0005-0000-0000-0000FD490000}"/>
    <cellStyle name="40% - Accent2 5 4 4 2" xfId="18952" xr:uid="{00000000-0005-0000-0000-0000FE490000}"/>
    <cellStyle name="40% - Accent2 5 4 5" xfId="18953" xr:uid="{00000000-0005-0000-0000-0000FF490000}"/>
    <cellStyle name="40% - Accent2 5 4 5 2" xfId="18954" xr:uid="{00000000-0005-0000-0000-0000004A0000}"/>
    <cellStyle name="40% - Accent2 5 4 6" xfId="18955" xr:uid="{00000000-0005-0000-0000-0000014A0000}"/>
    <cellStyle name="40% - Accent2 5 5" xfId="18956" xr:uid="{00000000-0005-0000-0000-0000024A0000}"/>
    <cellStyle name="40% - Accent2 5 5 2" xfId="18957" xr:uid="{00000000-0005-0000-0000-0000034A0000}"/>
    <cellStyle name="40% - Accent2 5 5 2 2" xfId="18958" xr:uid="{00000000-0005-0000-0000-0000044A0000}"/>
    <cellStyle name="40% - Accent2 5 5 2 2 2" xfId="18959" xr:uid="{00000000-0005-0000-0000-0000054A0000}"/>
    <cellStyle name="40% - Accent2 5 5 2 2 2 2" xfId="18960" xr:uid="{00000000-0005-0000-0000-0000064A0000}"/>
    <cellStyle name="40% - Accent2 5 5 2 2 3" xfId="18961" xr:uid="{00000000-0005-0000-0000-0000074A0000}"/>
    <cellStyle name="40% - Accent2 5 5 2 3" xfId="18962" xr:uid="{00000000-0005-0000-0000-0000084A0000}"/>
    <cellStyle name="40% - Accent2 5 5 2 3 2" xfId="18963" xr:uid="{00000000-0005-0000-0000-0000094A0000}"/>
    <cellStyle name="40% - Accent2 5 5 2 4" xfId="18964" xr:uid="{00000000-0005-0000-0000-00000A4A0000}"/>
    <cellStyle name="40% - Accent2 5 5 3" xfId="18965" xr:uid="{00000000-0005-0000-0000-00000B4A0000}"/>
    <cellStyle name="40% - Accent2 5 5 3 2" xfId="18966" xr:uid="{00000000-0005-0000-0000-00000C4A0000}"/>
    <cellStyle name="40% - Accent2 5 5 3 2 2" xfId="18967" xr:uid="{00000000-0005-0000-0000-00000D4A0000}"/>
    <cellStyle name="40% - Accent2 5 5 3 3" xfId="18968" xr:uid="{00000000-0005-0000-0000-00000E4A0000}"/>
    <cellStyle name="40% - Accent2 5 5 4" xfId="18969" xr:uid="{00000000-0005-0000-0000-00000F4A0000}"/>
    <cellStyle name="40% - Accent2 5 5 4 2" xfId="18970" xr:uid="{00000000-0005-0000-0000-0000104A0000}"/>
    <cellStyle name="40% - Accent2 5 5 5" xfId="18971" xr:uid="{00000000-0005-0000-0000-0000114A0000}"/>
    <cellStyle name="40% - Accent2 5 5 5 2" xfId="18972" xr:uid="{00000000-0005-0000-0000-0000124A0000}"/>
    <cellStyle name="40% - Accent2 5 5 6" xfId="18973" xr:uid="{00000000-0005-0000-0000-0000134A0000}"/>
    <cellStyle name="40% - Accent2 5 6" xfId="18974" xr:uid="{00000000-0005-0000-0000-0000144A0000}"/>
    <cellStyle name="40% - Accent2 5 6 2" xfId="18975" xr:uid="{00000000-0005-0000-0000-0000154A0000}"/>
    <cellStyle name="40% - Accent2 5 6 2 2" xfId="18976" xr:uid="{00000000-0005-0000-0000-0000164A0000}"/>
    <cellStyle name="40% - Accent2 5 6 2 2 2" xfId="18977" xr:uid="{00000000-0005-0000-0000-0000174A0000}"/>
    <cellStyle name="40% - Accent2 5 6 2 2 2 2" xfId="18978" xr:uid="{00000000-0005-0000-0000-0000184A0000}"/>
    <cellStyle name="40% - Accent2 5 6 2 2 3" xfId="18979" xr:uid="{00000000-0005-0000-0000-0000194A0000}"/>
    <cellStyle name="40% - Accent2 5 6 2 3" xfId="18980" xr:uid="{00000000-0005-0000-0000-00001A4A0000}"/>
    <cellStyle name="40% - Accent2 5 6 2 3 2" xfId="18981" xr:uid="{00000000-0005-0000-0000-00001B4A0000}"/>
    <cellStyle name="40% - Accent2 5 6 2 4" xfId="18982" xr:uid="{00000000-0005-0000-0000-00001C4A0000}"/>
    <cellStyle name="40% - Accent2 5 6 3" xfId="18983" xr:uid="{00000000-0005-0000-0000-00001D4A0000}"/>
    <cellStyle name="40% - Accent2 5 6 3 2" xfId="18984" xr:uid="{00000000-0005-0000-0000-00001E4A0000}"/>
    <cellStyle name="40% - Accent2 5 6 3 2 2" xfId="18985" xr:uid="{00000000-0005-0000-0000-00001F4A0000}"/>
    <cellStyle name="40% - Accent2 5 6 3 3" xfId="18986" xr:uid="{00000000-0005-0000-0000-0000204A0000}"/>
    <cellStyle name="40% - Accent2 5 6 4" xfId="18987" xr:uid="{00000000-0005-0000-0000-0000214A0000}"/>
    <cellStyle name="40% - Accent2 5 6 4 2" xfId="18988" xr:uid="{00000000-0005-0000-0000-0000224A0000}"/>
    <cellStyle name="40% - Accent2 5 6 5" xfId="18989" xr:uid="{00000000-0005-0000-0000-0000234A0000}"/>
    <cellStyle name="40% - Accent2 5 6 5 2" xfId="18990" xr:uid="{00000000-0005-0000-0000-0000244A0000}"/>
    <cellStyle name="40% - Accent2 5 6 6" xfId="18991" xr:uid="{00000000-0005-0000-0000-0000254A0000}"/>
    <cellStyle name="40% - Accent2 5 7" xfId="18992" xr:uid="{00000000-0005-0000-0000-0000264A0000}"/>
    <cellStyle name="40% - Accent2 5 7 2" xfId="18993" xr:uid="{00000000-0005-0000-0000-0000274A0000}"/>
    <cellStyle name="40% - Accent2 5 7 2 2" xfId="18994" xr:uid="{00000000-0005-0000-0000-0000284A0000}"/>
    <cellStyle name="40% - Accent2 5 7 2 2 2" xfId="18995" xr:uid="{00000000-0005-0000-0000-0000294A0000}"/>
    <cellStyle name="40% - Accent2 5 7 2 3" xfId="18996" xr:uid="{00000000-0005-0000-0000-00002A4A0000}"/>
    <cellStyle name="40% - Accent2 5 7 3" xfId="18997" xr:uid="{00000000-0005-0000-0000-00002B4A0000}"/>
    <cellStyle name="40% - Accent2 5 7 3 2" xfId="18998" xr:uid="{00000000-0005-0000-0000-00002C4A0000}"/>
    <cellStyle name="40% - Accent2 5 7 4" xfId="18999" xr:uid="{00000000-0005-0000-0000-00002D4A0000}"/>
    <cellStyle name="40% - Accent2 5 8" xfId="19000" xr:uid="{00000000-0005-0000-0000-00002E4A0000}"/>
    <cellStyle name="40% - Accent2 5 8 2" xfId="19001" xr:uid="{00000000-0005-0000-0000-00002F4A0000}"/>
    <cellStyle name="40% - Accent2 5 8 2 2" xfId="19002" xr:uid="{00000000-0005-0000-0000-0000304A0000}"/>
    <cellStyle name="40% - Accent2 5 8 3" xfId="19003" xr:uid="{00000000-0005-0000-0000-0000314A0000}"/>
    <cellStyle name="40% - Accent2 5 9" xfId="19004" xr:uid="{00000000-0005-0000-0000-0000324A0000}"/>
    <cellStyle name="40% - Accent2 5 9 2" xfId="19005" xr:uid="{00000000-0005-0000-0000-0000334A0000}"/>
    <cellStyle name="40% - Accent2 6" xfId="19006" xr:uid="{00000000-0005-0000-0000-0000344A0000}"/>
    <cellStyle name="40% - Accent2 6 10" xfId="19007" xr:uid="{00000000-0005-0000-0000-0000354A0000}"/>
    <cellStyle name="40% - Accent2 6 10 2" xfId="19008" xr:uid="{00000000-0005-0000-0000-0000364A0000}"/>
    <cellStyle name="40% - Accent2 6 11" xfId="19009" xr:uid="{00000000-0005-0000-0000-0000374A0000}"/>
    <cellStyle name="40% - Accent2 6 2" xfId="19010" xr:uid="{00000000-0005-0000-0000-0000384A0000}"/>
    <cellStyle name="40% - Accent2 6 2 2" xfId="19011" xr:uid="{00000000-0005-0000-0000-0000394A0000}"/>
    <cellStyle name="40% - Accent2 6 2 2 2" xfId="19012" xr:uid="{00000000-0005-0000-0000-00003A4A0000}"/>
    <cellStyle name="40% - Accent2 6 2 2 2 2" xfId="19013" xr:uid="{00000000-0005-0000-0000-00003B4A0000}"/>
    <cellStyle name="40% - Accent2 6 2 2 2 2 2" xfId="19014" xr:uid="{00000000-0005-0000-0000-00003C4A0000}"/>
    <cellStyle name="40% - Accent2 6 2 2 2 2 2 2" xfId="19015" xr:uid="{00000000-0005-0000-0000-00003D4A0000}"/>
    <cellStyle name="40% - Accent2 6 2 2 2 2 3" xfId="19016" xr:uid="{00000000-0005-0000-0000-00003E4A0000}"/>
    <cellStyle name="40% - Accent2 6 2 2 2 3" xfId="19017" xr:uid="{00000000-0005-0000-0000-00003F4A0000}"/>
    <cellStyle name="40% - Accent2 6 2 2 2 3 2" xfId="19018" xr:uid="{00000000-0005-0000-0000-0000404A0000}"/>
    <cellStyle name="40% - Accent2 6 2 2 2 4" xfId="19019" xr:uid="{00000000-0005-0000-0000-0000414A0000}"/>
    <cellStyle name="40% - Accent2 6 2 2 3" xfId="19020" xr:uid="{00000000-0005-0000-0000-0000424A0000}"/>
    <cellStyle name="40% - Accent2 6 2 2 3 2" xfId="19021" xr:uid="{00000000-0005-0000-0000-0000434A0000}"/>
    <cellStyle name="40% - Accent2 6 2 2 3 2 2" xfId="19022" xr:uid="{00000000-0005-0000-0000-0000444A0000}"/>
    <cellStyle name="40% - Accent2 6 2 2 3 3" xfId="19023" xr:uid="{00000000-0005-0000-0000-0000454A0000}"/>
    <cellStyle name="40% - Accent2 6 2 2 4" xfId="19024" xr:uid="{00000000-0005-0000-0000-0000464A0000}"/>
    <cellStyle name="40% - Accent2 6 2 2 4 2" xfId="19025" xr:uid="{00000000-0005-0000-0000-0000474A0000}"/>
    <cellStyle name="40% - Accent2 6 2 2 5" xfId="19026" xr:uid="{00000000-0005-0000-0000-0000484A0000}"/>
    <cellStyle name="40% - Accent2 6 2 2 5 2" xfId="19027" xr:uid="{00000000-0005-0000-0000-0000494A0000}"/>
    <cellStyle name="40% - Accent2 6 2 2 6" xfId="19028" xr:uid="{00000000-0005-0000-0000-00004A4A0000}"/>
    <cellStyle name="40% - Accent2 6 2 3" xfId="19029" xr:uid="{00000000-0005-0000-0000-00004B4A0000}"/>
    <cellStyle name="40% - Accent2 6 2 3 2" xfId="19030" xr:uid="{00000000-0005-0000-0000-00004C4A0000}"/>
    <cellStyle name="40% - Accent2 6 2 3 2 2" xfId="19031" xr:uid="{00000000-0005-0000-0000-00004D4A0000}"/>
    <cellStyle name="40% - Accent2 6 2 3 2 2 2" xfId="19032" xr:uid="{00000000-0005-0000-0000-00004E4A0000}"/>
    <cellStyle name="40% - Accent2 6 2 3 2 2 2 2" xfId="19033" xr:uid="{00000000-0005-0000-0000-00004F4A0000}"/>
    <cellStyle name="40% - Accent2 6 2 3 2 2 3" xfId="19034" xr:uid="{00000000-0005-0000-0000-0000504A0000}"/>
    <cellStyle name="40% - Accent2 6 2 3 2 3" xfId="19035" xr:uid="{00000000-0005-0000-0000-0000514A0000}"/>
    <cellStyle name="40% - Accent2 6 2 3 2 3 2" xfId="19036" xr:uid="{00000000-0005-0000-0000-0000524A0000}"/>
    <cellStyle name="40% - Accent2 6 2 3 2 4" xfId="19037" xr:uid="{00000000-0005-0000-0000-0000534A0000}"/>
    <cellStyle name="40% - Accent2 6 2 3 3" xfId="19038" xr:uid="{00000000-0005-0000-0000-0000544A0000}"/>
    <cellStyle name="40% - Accent2 6 2 3 3 2" xfId="19039" xr:uid="{00000000-0005-0000-0000-0000554A0000}"/>
    <cellStyle name="40% - Accent2 6 2 3 3 2 2" xfId="19040" xr:uid="{00000000-0005-0000-0000-0000564A0000}"/>
    <cellStyle name="40% - Accent2 6 2 3 3 3" xfId="19041" xr:uid="{00000000-0005-0000-0000-0000574A0000}"/>
    <cellStyle name="40% - Accent2 6 2 3 4" xfId="19042" xr:uid="{00000000-0005-0000-0000-0000584A0000}"/>
    <cellStyle name="40% - Accent2 6 2 3 4 2" xfId="19043" xr:uid="{00000000-0005-0000-0000-0000594A0000}"/>
    <cellStyle name="40% - Accent2 6 2 3 5" xfId="19044" xr:uid="{00000000-0005-0000-0000-00005A4A0000}"/>
    <cellStyle name="40% - Accent2 6 2 3 5 2" xfId="19045" xr:uid="{00000000-0005-0000-0000-00005B4A0000}"/>
    <cellStyle name="40% - Accent2 6 2 3 6" xfId="19046" xr:uid="{00000000-0005-0000-0000-00005C4A0000}"/>
    <cellStyle name="40% - Accent2 6 2 4" xfId="19047" xr:uid="{00000000-0005-0000-0000-00005D4A0000}"/>
    <cellStyle name="40% - Accent2 6 2 4 2" xfId="19048" xr:uid="{00000000-0005-0000-0000-00005E4A0000}"/>
    <cellStyle name="40% - Accent2 6 2 4 2 2" xfId="19049" xr:uid="{00000000-0005-0000-0000-00005F4A0000}"/>
    <cellStyle name="40% - Accent2 6 2 4 2 2 2" xfId="19050" xr:uid="{00000000-0005-0000-0000-0000604A0000}"/>
    <cellStyle name="40% - Accent2 6 2 4 2 3" xfId="19051" xr:uid="{00000000-0005-0000-0000-0000614A0000}"/>
    <cellStyle name="40% - Accent2 6 2 4 3" xfId="19052" xr:uid="{00000000-0005-0000-0000-0000624A0000}"/>
    <cellStyle name="40% - Accent2 6 2 4 3 2" xfId="19053" xr:uid="{00000000-0005-0000-0000-0000634A0000}"/>
    <cellStyle name="40% - Accent2 6 2 4 4" xfId="19054" xr:uid="{00000000-0005-0000-0000-0000644A0000}"/>
    <cellStyle name="40% - Accent2 6 2 5" xfId="19055" xr:uid="{00000000-0005-0000-0000-0000654A0000}"/>
    <cellStyle name="40% - Accent2 6 2 5 2" xfId="19056" xr:uid="{00000000-0005-0000-0000-0000664A0000}"/>
    <cellStyle name="40% - Accent2 6 2 5 2 2" xfId="19057" xr:uid="{00000000-0005-0000-0000-0000674A0000}"/>
    <cellStyle name="40% - Accent2 6 2 5 3" xfId="19058" xr:uid="{00000000-0005-0000-0000-0000684A0000}"/>
    <cellStyle name="40% - Accent2 6 2 6" xfId="19059" xr:uid="{00000000-0005-0000-0000-0000694A0000}"/>
    <cellStyle name="40% - Accent2 6 2 6 2" xfId="19060" xr:uid="{00000000-0005-0000-0000-00006A4A0000}"/>
    <cellStyle name="40% - Accent2 6 2 7" xfId="19061" xr:uid="{00000000-0005-0000-0000-00006B4A0000}"/>
    <cellStyle name="40% - Accent2 6 2 7 2" xfId="19062" xr:uid="{00000000-0005-0000-0000-00006C4A0000}"/>
    <cellStyle name="40% - Accent2 6 2 8" xfId="19063" xr:uid="{00000000-0005-0000-0000-00006D4A0000}"/>
    <cellStyle name="40% - Accent2 6 3" xfId="19064" xr:uid="{00000000-0005-0000-0000-00006E4A0000}"/>
    <cellStyle name="40% - Accent2 6 3 2" xfId="19065" xr:uid="{00000000-0005-0000-0000-00006F4A0000}"/>
    <cellStyle name="40% - Accent2 6 3 2 2" xfId="19066" xr:uid="{00000000-0005-0000-0000-0000704A0000}"/>
    <cellStyle name="40% - Accent2 6 3 2 2 2" xfId="19067" xr:uid="{00000000-0005-0000-0000-0000714A0000}"/>
    <cellStyle name="40% - Accent2 6 3 2 2 2 2" xfId="19068" xr:uid="{00000000-0005-0000-0000-0000724A0000}"/>
    <cellStyle name="40% - Accent2 6 3 2 2 2 2 2" xfId="19069" xr:uid="{00000000-0005-0000-0000-0000734A0000}"/>
    <cellStyle name="40% - Accent2 6 3 2 2 2 3" xfId="19070" xr:uid="{00000000-0005-0000-0000-0000744A0000}"/>
    <cellStyle name="40% - Accent2 6 3 2 2 3" xfId="19071" xr:uid="{00000000-0005-0000-0000-0000754A0000}"/>
    <cellStyle name="40% - Accent2 6 3 2 2 3 2" xfId="19072" xr:uid="{00000000-0005-0000-0000-0000764A0000}"/>
    <cellStyle name="40% - Accent2 6 3 2 2 4" xfId="19073" xr:uid="{00000000-0005-0000-0000-0000774A0000}"/>
    <cellStyle name="40% - Accent2 6 3 2 3" xfId="19074" xr:uid="{00000000-0005-0000-0000-0000784A0000}"/>
    <cellStyle name="40% - Accent2 6 3 2 3 2" xfId="19075" xr:uid="{00000000-0005-0000-0000-0000794A0000}"/>
    <cellStyle name="40% - Accent2 6 3 2 3 2 2" xfId="19076" xr:uid="{00000000-0005-0000-0000-00007A4A0000}"/>
    <cellStyle name="40% - Accent2 6 3 2 3 3" xfId="19077" xr:uid="{00000000-0005-0000-0000-00007B4A0000}"/>
    <cellStyle name="40% - Accent2 6 3 2 4" xfId="19078" xr:uid="{00000000-0005-0000-0000-00007C4A0000}"/>
    <cellStyle name="40% - Accent2 6 3 2 4 2" xfId="19079" xr:uid="{00000000-0005-0000-0000-00007D4A0000}"/>
    <cellStyle name="40% - Accent2 6 3 2 5" xfId="19080" xr:uid="{00000000-0005-0000-0000-00007E4A0000}"/>
    <cellStyle name="40% - Accent2 6 3 2 5 2" xfId="19081" xr:uid="{00000000-0005-0000-0000-00007F4A0000}"/>
    <cellStyle name="40% - Accent2 6 3 2 6" xfId="19082" xr:uid="{00000000-0005-0000-0000-0000804A0000}"/>
    <cellStyle name="40% - Accent2 6 3 3" xfId="19083" xr:uid="{00000000-0005-0000-0000-0000814A0000}"/>
    <cellStyle name="40% - Accent2 6 3 3 2" xfId="19084" xr:uid="{00000000-0005-0000-0000-0000824A0000}"/>
    <cellStyle name="40% - Accent2 6 3 3 2 2" xfId="19085" xr:uid="{00000000-0005-0000-0000-0000834A0000}"/>
    <cellStyle name="40% - Accent2 6 3 3 2 2 2" xfId="19086" xr:uid="{00000000-0005-0000-0000-0000844A0000}"/>
    <cellStyle name="40% - Accent2 6 3 3 2 2 2 2" xfId="19087" xr:uid="{00000000-0005-0000-0000-0000854A0000}"/>
    <cellStyle name="40% - Accent2 6 3 3 2 2 3" xfId="19088" xr:uid="{00000000-0005-0000-0000-0000864A0000}"/>
    <cellStyle name="40% - Accent2 6 3 3 2 3" xfId="19089" xr:uid="{00000000-0005-0000-0000-0000874A0000}"/>
    <cellStyle name="40% - Accent2 6 3 3 2 3 2" xfId="19090" xr:uid="{00000000-0005-0000-0000-0000884A0000}"/>
    <cellStyle name="40% - Accent2 6 3 3 2 4" xfId="19091" xr:uid="{00000000-0005-0000-0000-0000894A0000}"/>
    <cellStyle name="40% - Accent2 6 3 3 3" xfId="19092" xr:uid="{00000000-0005-0000-0000-00008A4A0000}"/>
    <cellStyle name="40% - Accent2 6 3 3 3 2" xfId="19093" xr:uid="{00000000-0005-0000-0000-00008B4A0000}"/>
    <cellStyle name="40% - Accent2 6 3 3 3 2 2" xfId="19094" xr:uid="{00000000-0005-0000-0000-00008C4A0000}"/>
    <cellStyle name="40% - Accent2 6 3 3 3 3" xfId="19095" xr:uid="{00000000-0005-0000-0000-00008D4A0000}"/>
    <cellStyle name="40% - Accent2 6 3 3 4" xfId="19096" xr:uid="{00000000-0005-0000-0000-00008E4A0000}"/>
    <cellStyle name="40% - Accent2 6 3 3 4 2" xfId="19097" xr:uid="{00000000-0005-0000-0000-00008F4A0000}"/>
    <cellStyle name="40% - Accent2 6 3 3 5" xfId="19098" xr:uid="{00000000-0005-0000-0000-0000904A0000}"/>
    <cellStyle name="40% - Accent2 6 3 3 5 2" xfId="19099" xr:uid="{00000000-0005-0000-0000-0000914A0000}"/>
    <cellStyle name="40% - Accent2 6 3 3 6" xfId="19100" xr:uid="{00000000-0005-0000-0000-0000924A0000}"/>
    <cellStyle name="40% - Accent2 6 3 4" xfId="19101" xr:uid="{00000000-0005-0000-0000-0000934A0000}"/>
    <cellStyle name="40% - Accent2 6 3 4 2" xfId="19102" xr:uid="{00000000-0005-0000-0000-0000944A0000}"/>
    <cellStyle name="40% - Accent2 6 3 4 2 2" xfId="19103" xr:uid="{00000000-0005-0000-0000-0000954A0000}"/>
    <cellStyle name="40% - Accent2 6 3 4 2 2 2" xfId="19104" xr:uid="{00000000-0005-0000-0000-0000964A0000}"/>
    <cellStyle name="40% - Accent2 6 3 4 2 3" xfId="19105" xr:uid="{00000000-0005-0000-0000-0000974A0000}"/>
    <cellStyle name="40% - Accent2 6 3 4 3" xfId="19106" xr:uid="{00000000-0005-0000-0000-0000984A0000}"/>
    <cellStyle name="40% - Accent2 6 3 4 3 2" xfId="19107" xr:uid="{00000000-0005-0000-0000-0000994A0000}"/>
    <cellStyle name="40% - Accent2 6 3 4 4" xfId="19108" xr:uid="{00000000-0005-0000-0000-00009A4A0000}"/>
    <cellStyle name="40% - Accent2 6 3 5" xfId="19109" xr:uid="{00000000-0005-0000-0000-00009B4A0000}"/>
    <cellStyle name="40% - Accent2 6 3 5 2" xfId="19110" xr:uid="{00000000-0005-0000-0000-00009C4A0000}"/>
    <cellStyle name="40% - Accent2 6 3 5 2 2" xfId="19111" xr:uid="{00000000-0005-0000-0000-00009D4A0000}"/>
    <cellStyle name="40% - Accent2 6 3 5 3" xfId="19112" xr:uid="{00000000-0005-0000-0000-00009E4A0000}"/>
    <cellStyle name="40% - Accent2 6 3 6" xfId="19113" xr:uid="{00000000-0005-0000-0000-00009F4A0000}"/>
    <cellStyle name="40% - Accent2 6 3 6 2" xfId="19114" xr:uid="{00000000-0005-0000-0000-0000A04A0000}"/>
    <cellStyle name="40% - Accent2 6 3 7" xfId="19115" xr:uid="{00000000-0005-0000-0000-0000A14A0000}"/>
    <cellStyle name="40% - Accent2 6 3 7 2" xfId="19116" xr:uid="{00000000-0005-0000-0000-0000A24A0000}"/>
    <cellStyle name="40% - Accent2 6 3 8" xfId="19117" xr:uid="{00000000-0005-0000-0000-0000A34A0000}"/>
    <cellStyle name="40% - Accent2 6 4" xfId="19118" xr:uid="{00000000-0005-0000-0000-0000A44A0000}"/>
    <cellStyle name="40% - Accent2 6 4 2" xfId="19119" xr:uid="{00000000-0005-0000-0000-0000A54A0000}"/>
    <cellStyle name="40% - Accent2 6 4 2 2" xfId="19120" xr:uid="{00000000-0005-0000-0000-0000A64A0000}"/>
    <cellStyle name="40% - Accent2 6 4 2 2 2" xfId="19121" xr:uid="{00000000-0005-0000-0000-0000A74A0000}"/>
    <cellStyle name="40% - Accent2 6 4 2 2 2 2" xfId="19122" xr:uid="{00000000-0005-0000-0000-0000A84A0000}"/>
    <cellStyle name="40% - Accent2 6 4 2 2 3" xfId="19123" xr:uid="{00000000-0005-0000-0000-0000A94A0000}"/>
    <cellStyle name="40% - Accent2 6 4 2 3" xfId="19124" xr:uid="{00000000-0005-0000-0000-0000AA4A0000}"/>
    <cellStyle name="40% - Accent2 6 4 2 3 2" xfId="19125" xr:uid="{00000000-0005-0000-0000-0000AB4A0000}"/>
    <cellStyle name="40% - Accent2 6 4 2 4" xfId="19126" xr:uid="{00000000-0005-0000-0000-0000AC4A0000}"/>
    <cellStyle name="40% - Accent2 6 4 3" xfId="19127" xr:uid="{00000000-0005-0000-0000-0000AD4A0000}"/>
    <cellStyle name="40% - Accent2 6 4 3 2" xfId="19128" xr:uid="{00000000-0005-0000-0000-0000AE4A0000}"/>
    <cellStyle name="40% - Accent2 6 4 3 2 2" xfId="19129" xr:uid="{00000000-0005-0000-0000-0000AF4A0000}"/>
    <cellStyle name="40% - Accent2 6 4 3 3" xfId="19130" xr:uid="{00000000-0005-0000-0000-0000B04A0000}"/>
    <cellStyle name="40% - Accent2 6 4 4" xfId="19131" xr:uid="{00000000-0005-0000-0000-0000B14A0000}"/>
    <cellStyle name="40% - Accent2 6 4 4 2" xfId="19132" xr:uid="{00000000-0005-0000-0000-0000B24A0000}"/>
    <cellStyle name="40% - Accent2 6 4 5" xfId="19133" xr:uid="{00000000-0005-0000-0000-0000B34A0000}"/>
    <cellStyle name="40% - Accent2 6 4 5 2" xfId="19134" xr:uid="{00000000-0005-0000-0000-0000B44A0000}"/>
    <cellStyle name="40% - Accent2 6 4 6" xfId="19135" xr:uid="{00000000-0005-0000-0000-0000B54A0000}"/>
    <cellStyle name="40% - Accent2 6 5" xfId="19136" xr:uid="{00000000-0005-0000-0000-0000B64A0000}"/>
    <cellStyle name="40% - Accent2 6 5 2" xfId="19137" xr:uid="{00000000-0005-0000-0000-0000B74A0000}"/>
    <cellStyle name="40% - Accent2 6 5 2 2" xfId="19138" xr:uid="{00000000-0005-0000-0000-0000B84A0000}"/>
    <cellStyle name="40% - Accent2 6 5 2 2 2" xfId="19139" xr:uid="{00000000-0005-0000-0000-0000B94A0000}"/>
    <cellStyle name="40% - Accent2 6 5 2 2 2 2" xfId="19140" xr:uid="{00000000-0005-0000-0000-0000BA4A0000}"/>
    <cellStyle name="40% - Accent2 6 5 2 2 3" xfId="19141" xr:uid="{00000000-0005-0000-0000-0000BB4A0000}"/>
    <cellStyle name="40% - Accent2 6 5 2 3" xfId="19142" xr:uid="{00000000-0005-0000-0000-0000BC4A0000}"/>
    <cellStyle name="40% - Accent2 6 5 2 3 2" xfId="19143" xr:uid="{00000000-0005-0000-0000-0000BD4A0000}"/>
    <cellStyle name="40% - Accent2 6 5 2 4" xfId="19144" xr:uid="{00000000-0005-0000-0000-0000BE4A0000}"/>
    <cellStyle name="40% - Accent2 6 5 3" xfId="19145" xr:uid="{00000000-0005-0000-0000-0000BF4A0000}"/>
    <cellStyle name="40% - Accent2 6 5 3 2" xfId="19146" xr:uid="{00000000-0005-0000-0000-0000C04A0000}"/>
    <cellStyle name="40% - Accent2 6 5 3 2 2" xfId="19147" xr:uid="{00000000-0005-0000-0000-0000C14A0000}"/>
    <cellStyle name="40% - Accent2 6 5 3 3" xfId="19148" xr:uid="{00000000-0005-0000-0000-0000C24A0000}"/>
    <cellStyle name="40% - Accent2 6 5 4" xfId="19149" xr:uid="{00000000-0005-0000-0000-0000C34A0000}"/>
    <cellStyle name="40% - Accent2 6 5 4 2" xfId="19150" xr:uid="{00000000-0005-0000-0000-0000C44A0000}"/>
    <cellStyle name="40% - Accent2 6 5 5" xfId="19151" xr:uid="{00000000-0005-0000-0000-0000C54A0000}"/>
    <cellStyle name="40% - Accent2 6 5 5 2" xfId="19152" xr:uid="{00000000-0005-0000-0000-0000C64A0000}"/>
    <cellStyle name="40% - Accent2 6 5 6" xfId="19153" xr:uid="{00000000-0005-0000-0000-0000C74A0000}"/>
    <cellStyle name="40% - Accent2 6 6" xfId="19154" xr:uid="{00000000-0005-0000-0000-0000C84A0000}"/>
    <cellStyle name="40% - Accent2 6 6 2" xfId="19155" xr:uid="{00000000-0005-0000-0000-0000C94A0000}"/>
    <cellStyle name="40% - Accent2 6 6 2 2" xfId="19156" xr:uid="{00000000-0005-0000-0000-0000CA4A0000}"/>
    <cellStyle name="40% - Accent2 6 6 2 2 2" xfId="19157" xr:uid="{00000000-0005-0000-0000-0000CB4A0000}"/>
    <cellStyle name="40% - Accent2 6 6 2 2 2 2" xfId="19158" xr:uid="{00000000-0005-0000-0000-0000CC4A0000}"/>
    <cellStyle name="40% - Accent2 6 6 2 2 3" xfId="19159" xr:uid="{00000000-0005-0000-0000-0000CD4A0000}"/>
    <cellStyle name="40% - Accent2 6 6 2 3" xfId="19160" xr:uid="{00000000-0005-0000-0000-0000CE4A0000}"/>
    <cellStyle name="40% - Accent2 6 6 2 3 2" xfId="19161" xr:uid="{00000000-0005-0000-0000-0000CF4A0000}"/>
    <cellStyle name="40% - Accent2 6 6 2 4" xfId="19162" xr:uid="{00000000-0005-0000-0000-0000D04A0000}"/>
    <cellStyle name="40% - Accent2 6 6 3" xfId="19163" xr:uid="{00000000-0005-0000-0000-0000D14A0000}"/>
    <cellStyle name="40% - Accent2 6 6 3 2" xfId="19164" xr:uid="{00000000-0005-0000-0000-0000D24A0000}"/>
    <cellStyle name="40% - Accent2 6 6 3 2 2" xfId="19165" xr:uid="{00000000-0005-0000-0000-0000D34A0000}"/>
    <cellStyle name="40% - Accent2 6 6 3 3" xfId="19166" xr:uid="{00000000-0005-0000-0000-0000D44A0000}"/>
    <cellStyle name="40% - Accent2 6 6 4" xfId="19167" xr:uid="{00000000-0005-0000-0000-0000D54A0000}"/>
    <cellStyle name="40% - Accent2 6 6 4 2" xfId="19168" xr:uid="{00000000-0005-0000-0000-0000D64A0000}"/>
    <cellStyle name="40% - Accent2 6 6 5" xfId="19169" xr:uid="{00000000-0005-0000-0000-0000D74A0000}"/>
    <cellStyle name="40% - Accent2 6 6 5 2" xfId="19170" xr:uid="{00000000-0005-0000-0000-0000D84A0000}"/>
    <cellStyle name="40% - Accent2 6 6 6" xfId="19171" xr:uid="{00000000-0005-0000-0000-0000D94A0000}"/>
    <cellStyle name="40% - Accent2 6 7" xfId="19172" xr:uid="{00000000-0005-0000-0000-0000DA4A0000}"/>
    <cellStyle name="40% - Accent2 6 7 2" xfId="19173" xr:uid="{00000000-0005-0000-0000-0000DB4A0000}"/>
    <cellStyle name="40% - Accent2 6 7 2 2" xfId="19174" xr:uid="{00000000-0005-0000-0000-0000DC4A0000}"/>
    <cellStyle name="40% - Accent2 6 7 2 2 2" xfId="19175" xr:uid="{00000000-0005-0000-0000-0000DD4A0000}"/>
    <cellStyle name="40% - Accent2 6 7 2 3" xfId="19176" xr:uid="{00000000-0005-0000-0000-0000DE4A0000}"/>
    <cellStyle name="40% - Accent2 6 7 3" xfId="19177" xr:uid="{00000000-0005-0000-0000-0000DF4A0000}"/>
    <cellStyle name="40% - Accent2 6 7 3 2" xfId="19178" xr:uid="{00000000-0005-0000-0000-0000E04A0000}"/>
    <cellStyle name="40% - Accent2 6 7 4" xfId="19179" xr:uid="{00000000-0005-0000-0000-0000E14A0000}"/>
    <cellStyle name="40% - Accent2 6 8" xfId="19180" xr:uid="{00000000-0005-0000-0000-0000E24A0000}"/>
    <cellStyle name="40% - Accent2 6 8 2" xfId="19181" xr:uid="{00000000-0005-0000-0000-0000E34A0000}"/>
    <cellStyle name="40% - Accent2 6 8 2 2" xfId="19182" xr:uid="{00000000-0005-0000-0000-0000E44A0000}"/>
    <cellStyle name="40% - Accent2 6 8 3" xfId="19183" xr:uid="{00000000-0005-0000-0000-0000E54A0000}"/>
    <cellStyle name="40% - Accent2 6 9" xfId="19184" xr:uid="{00000000-0005-0000-0000-0000E64A0000}"/>
    <cellStyle name="40% - Accent2 6 9 2" xfId="19185" xr:uid="{00000000-0005-0000-0000-0000E74A0000}"/>
    <cellStyle name="40% - Accent2 7" xfId="19186" xr:uid="{00000000-0005-0000-0000-0000E84A0000}"/>
    <cellStyle name="40% - Accent2 7 10" xfId="19187" xr:uid="{00000000-0005-0000-0000-0000E94A0000}"/>
    <cellStyle name="40% - Accent2 7 10 2" xfId="19188" xr:uid="{00000000-0005-0000-0000-0000EA4A0000}"/>
    <cellStyle name="40% - Accent2 7 11" xfId="19189" xr:uid="{00000000-0005-0000-0000-0000EB4A0000}"/>
    <cellStyle name="40% - Accent2 7 2" xfId="19190" xr:uid="{00000000-0005-0000-0000-0000EC4A0000}"/>
    <cellStyle name="40% - Accent2 7 2 2" xfId="19191" xr:uid="{00000000-0005-0000-0000-0000ED4A0000}"/>
    <cellStyle name="40% - Accent2 7 2 2 2" xfId="19192" xr:uid="{00000000-0005-0000-0000-0000EE4A0000}"/>
    <cellStyle name="40% - Accent2 7 2 2 2 2" xfId="19193" xr:uid="{00000000-0005-0000-0000-0000EF4A0000}"/>
    <cellStyle name="40% - Accent2 7 2 2 2 2 2" xfId="19194" xr:uid="{00000000-0005-0000-0000-0000F04A0000}"/>
    <cellStyle name="40% - Accent2 7 2 2 2 2 2 2" xfId="19195" xr:uid="{00000000-0005-0000-0000-0000F14A0000}"/>
    <cellStyle name="40% - Accent2 7 2 2 2 2 3" xfId="19196" xr:uid="{00000000-0005-0000-0000-0000F24A0000}"/>
    <cellStyle name="40% - Accent2 7 2 2 2 3" xfId="19197" xr:uid="{00000000-0005-0000-0000-0000F34A0000}"/>
    <cellStyle name="40% - Accent2 7 2 2 2 3 2" xfId="19198" xr:uid="{00000000-0005-0000-0000-0000F44A0000}"/>
    <cellStyle name="40% - Accent2 7 2 2 2 4" xfId="19199" xr:uid="{00000000-0005-0000-0000-0000F54A0000}"/>
    <cellStyle name="40% - Accent2 7 2 2 3" xfId="19200" xr:uid="{00000000-0005-0000-0000-0000F64A0000}"/>
    <cellStyle name="40% - Accent2 7 2 2 3 2" xfId="19201" xr:uid="{00000000-0005-0000-0000-0000F74A0000}"/>
    <cellStyle name="40% - Accent2 7 2 2 3 2 2" xfId="19202" xr:uid="{00000000-0005-0000-0000-0000F84A0000}"/>
    <cellStyle name="40% - Accent2 7 2 2 3 3" xfId="19203" xr:uid="{00000000-0005-0000-0000-0000F94A0000}"/>
    <cellStyle name="40% - Accent2 7 2 2 4" xfId="19204" xr:uid="{00000000-0005-0000-0000-0000FA4A0000}"/>
    <cellStyle name="40% - Accent2 7 2 2 4 2" xfId="19205" xr:uid="{00000000-0005-0000-0000-0000FB4A0000}"/>
    <cellStyle name="40% - Accent2 7 2 2 5" xfId="19206" xr:uid="{00000000-0005-0000-0000-0000FC4A0000}"/>
    <cellStyle name="40% - Accent2 7 2 2 5 2" xfId="19207" xr:uid="{00000000-0005-0000-0000-0000FD4A0000}"/>
    <cellStyle name="40% - Accent2 7 2 2 6" xfId="19208" xr:uid="{00000000-0005-0000-0000-0000FE4A0000}"/>
    <cellStyle name="40% - Accent2 7 2 3" xfId="19209" xr:uid="{00000000-0005-0000-0000-0000FF4A0000}"/>
    <cellStyle name="40% - Accent2 7 2 3 2" xfId="19210" xr:uid="{00000000-0005-0000-0000-0000004B0000}"/>
    <cellStyle name="40% - Accent2 7 2 3 2 2" xfId="19211" xr:uid="{00000000-0005-0000-0000-0000014B0000}"/>
    <cellStyle name="40% - Accent2 7 2 3 2 2 2" xfId="19212" xr:uid="{00000000-0005-0000-0000-0000024B0000}"/>
    <cellStyle name="40% - Accent2 7 2 3 2 2 2 2" xfId="19213" xr:uid="{00000000-0005-0000-0000-0000034B0000}"/>
    <cellStyle name="40% - Accent2 7 2 3 2 2 3" xfId="19214" xr:uid="{00000000-0005-0000-0000-0000044B0000}"/>
    <cellStyle name="40% - Accent2 7 2 3 2 3" xfId="19215" xr:uid="{00000000-0005-0000-0000-0000054B0000}"/>
    <cellStyle name="40% - Accent2 7 2 3 2 3 2" xfId="19216" xr:uid="{00000000-0005-0000-0000-0000064B0000}"/>
    <cellStyle name="40% - Accent2 7 2 3 2 4" xfId="19217" xr:uid="{00000000-0005-0000-0000-0000074B0000}"/>
    <cellStyle name="40% - Accent2 7 2 3 3" xfId="19218" xr:uid="{00000000-0005-0000-0000-0000084B0000}"/>
    <cellStyle name="40% - Accent2 7 2 3 3 2" xfId="19219" xr:uid="{00000000-0005-0000-0000-0000094B0000}"/>
    <cellStyle name="40% - Accent2 7 2 3 3 2 2" xfId="19220" xr:uid="{00000000-0005-0000-0000-00000A4B0000}"/>
    <cellStyle name="40% - Accent2 7 2 3 3 3" xfId="19221" xr:uid="{00000000-0005-0000-0000-00000B4B0000}"/>
    <cellStyle name="40% - Accent2 7 2 3 4" xfId="19222" xr:uid="{00000000-0005-0000-0000-00000C4B0000}"/>
    <cellStyle name="40% - Accent2 7 2 3 4 2" xfId="19223" xr:uid="{00000000-0005-0000-0000-00000D4B0000}"/>
    <cellStyle name="40% - Accent2 7 2 3 5" xfId="19224" xr:uid="{00000000-0005-0000-0000-00000E4B0000}"/>
    <cellStyle name="40% - Accent2 7 2 3 5 2" xfId="19225" xr:uid="{00000000-0005-0000-0000-00000F4B0000}"/>
    <cellStyle name="40% - Accent2 7 2 3 6" xfId="19226" xr:uid="{00000000-0005-0000-0000-0000104B0000}"/>
    <cellStyle name="40% - Accent2 7 2 4" xfId="19227" xr:uid="{00000000-0005-0000-0000-0000114B0000}"/>
    <cellStyle name="40% - Accent2 7 2 4 2" xfId="19228" xr:uid="{00000000-0005-0000-0000-0000124B0000}"/>
    <cellStyle name="40% - Accent2 7 2 4 2 2" xfId="19229" xr:uid="{00000000-0005-0000-0000-0000134B0000}"/>
    <cellStyle name="40% - Accent2 7 2 4 2 2 2" xfId="19230" xr:uid="{00000000-0005-0000-0000-0000144B0000}"/>
    <cellStyle name="40% - Accent2 7 2 4 2 3" xfId="19231" xr:uid="{00000000-0005-0000-0000-0000154B0000}"/>
    <cellStyle name="40% - Accent2 7 2 4 3" xfId="19232" xr:uid="{00000000-0005-0000-0000-0000164B0000}"/>
    <cellStyle name="40% - Accent2 7 2 4 3 2" xfId="19233" xr:uid="{00000000-0005-0000-0000-0000174B0000}"/>
    <cellStyle name="40% - Accent2 7 2 4 4" xfId="19234" xr:uid="{00000000-0005-0000-0000-0000184B0000}"/>
    <cellStyle name="40% - Accent2 7 2 5" xfId="19235" xr:uid="{00000000-0005-0000-0000-0000194B0000}"/>
    <cellStyle name="40% - Accent2 7 2 5 2" xfId="19236" xr:uid="{00000000-0005-0000-0000-00001A4B0000}"/>
    <cellStyle name="40% - Accent2 7 2 5 2 2" xfId="19237" xr:uid="{00000000-0005-0000-0000-00001B4B0000}"/>
    <cellStyle name="40% - Accent2 7 2 5 3" xfId="19238" xr:uid="{00000000-0005-0000-0000-00001C4B0000}"/>
    <cellStyle name="40% - Accent2 7 2 6" xfId="19239" xr:uid="{00000000-0005-0000-0000-00001D4B0000}"/>
    <cellStyle name="40% - Accent2 7 2 6 2" xfId="19240" xr:uid="{00000000-0005-0000-0000-00001E4B0000}"/>
    <cellStyle name="40% - Accent2 7 2 7" xfId="19241" xr:uid="{00000000-0005-0000-0000-00001F4B0000}"/>
    <cellStyle name="40% - Accent2 7 2 7 2" xfId="19242" xr:uid="{00000000-0005-0000-0000-0000204B0000}"/>
    <cellStyle name="40% - Accent2 7 2 8" xfId="19243" xr:uid="{00000000-0005-0000-0000-0000214B0000}"/>
    <cellStyle name="40% - Accent2 7 3" xfId="19244" xr:uid="{00000000-0005-0000-0000-0000224B0000}"/>
    <cellStyle name="40% - Accent2 7 3 2" xfId="19245" xr:uid="{00000000-0005-0000-0000-0000234B0000}"/>
    <cellStyle name="40% - Accent2 7 3 2 2" xfId="19246" xr:uid="{00000000-0005-0000-0000-0000244B0000}"/>
    <cellStyle name="40% - Accent2 7 3 2 2 2" xfId="19247" xr:uid="{00000000-0005-0000-0000-0000254B0000}"/>
    <cellStyle name="40% - Accent2 7 3 2 2 2 2" xfId="19248" xr:uid="{00000000-0005-0000-0000-0000264B0000}"/>
    <cellStyle name="40% - Accent2 7 3 2 2 2 2 2" xfId="19249" xr:uid="{00000000-0005-0000-0000-0000274B0000}"/>
    <cellStyle name="40% - Accent2 7 3 2 2 2 3" xfId="19250" xr:uid="{00000000-0005-0000-0000-0000284B0000}"/>
    <cellStyle name="40% - Accent2 7 3 2 2 3" xfId="19251" xr:uid="{00000000-0005-0000-0000-0000294B0000}"/>
    <cellStyle name="40% - Accent2 7 3 2 2 3 2" xfId="19252" xr:uid="{00000000-0005-0000-0000-00002A4B0000}"/>
    <cellStyle name="40% - Accent2 7 3 2 2 4" xfId="19253" xr:uid="{00000000-0005-0000-0000-00002B4B0000}"/>
    <cellStyle name="40% - Accent2 7 3 2 3" xfId="19254" xr:uid="{00000000-0005-0000-0000-00002C4B0000}"/>
    <cellStyle name="40% - Accent2 7 3 2 3 2" xfId="19255" xr:uid="{00000000-0005-0000-0000-00002D4B0000}"/>
    <cellStyle name="40% - Accent2 7 3 2 3 2 2" xfId="19256" xr:uid="{00000000-0005-0000-0000-00002E4B0000}"/>
    <cellStyle name="40% - Accent2 7 3 2 3 3" xfId="19257" xr:uid="{00000000-0005-0000-0000-00002F4B0000}"/>
    <cellStyle name="40% - Accent2 7 3 2 4" xfId="19258" xr:uid="{00000000-0005-0000-0000-0000304B0000}"/>
    <cellStyle name="40% - Accent2 7 3 2 4 2" xfId="19259" xr:uid="{00000000-0005-0000-0000-0000314B0000}"/>
    <cellStyle name="40% - Accent2 7 3 2 5" xfId="19260" xr:uid="{00000000-0005-0000-0000-0000324B0000}"/>
    <cellStyle name="40% - Accent2 7 3 2 5 2" xfId="19261" xr:uid="{00000000-0005-0000-0000-0000334B0000}"/>
    <cellStyle name="40% - Accent2 7 3 2 6" xfId="19262" xr:uid="{00000000-0005-0000-0000-0000344B0000}"/>
    <cellStyle name="40% - Accent2 7 3 3" xfId="19263" xr:uid="{00000000-0005-0000-0000-0000354B0000}"/>
    <cellStyle name="40% - Accent2 7 3 3 2" xfId="19264" xr:uid="{00000000-0005-0000-0000-0000364B0000}"/>
    <cellStyle name="40% - Accent2 7 3 3 2 2" xfId="19265" xr:uid="{00000000-0005-0000-0000-0000374B0000}"/>
    <cellStyle name="40% - Accent2 7 3 3 2 2 2" xfId="19266" xr:uid="{00000000-0005-0000-0000-0000384B0000}"/>
    <cellStyle name="40% - Accent2 7 3 3 2 2 2 2" xfId="19267" xr:uid="{00000000-0005-0000-0000-0000394B0000}"/>
    <cellStyle name="40% - Accent2 7 3 3 2 2 3" xfId="19268" xr:uid="{00000000-0005-0000-0000-00003A4B0000}"/>
    <cellStyle name="40% - Accent2 7 3 3 2 3" xfId="19269" xr:uid="{00000000-0005-0000-0000-00003B4B0000}"/>
    <cellStyle name="40% - Accent2 7 3 3 2 3 2" xfId="19270" xr:uid="{00000000-0005-0000-0000-00003C4B0000}"/>
    <cellStyle name="40% - Accent2 7 3 3 2 4" xfId="19271" xr:uid="{00000000-0005-0000-0000-00003D4B0000}"/>
    <cellStyle name="40% - Accent2 7 3 3 3" xfId="19272" xr:uid="{00000000-0005-0000-0000-00003E4B0000}"/>
    <cellStyle name="40% - Accent2 7 3 3 3 2" xfId="19273" xr:uid="{00000000-0005-0000-0000-00003F4B0000}"/>
    <cellStyle name="40% - Accent2 7 3 3 3 2 2" xfId="19274" xr:uid="{00000000-0005-0000-0000-0000404B0000}"/>
    <cellStyle name="40% - Accent2 7 3 3 3 3" xfId="19275" xr:uid="{00000000-0005-0000-0000-0000414B0000}"/>
    <cellStyle name="40% - Accent2 7 3 3 4" xfId="19276" xr:uid="{00000000-0005-0000-0000-0000424B0000}"/>
    <cellStyle name="40% - Accent2 7 3 3 4 2" xfId="19277" xr:uid="{00000000-0005-0000-0000-0000434B0000}"/>
    <cellStyle name="40% - Accent2 7 3 3 5" xfId="19278" xr:uid="{00000000-0005-0000-0000-0000444B0000}"/>
    <cellStyle name="40% - Accent2 7 3 3 5 2" xfId="19279" xr:uid="{00000000-0005-0000-0000-0000454B0000}"/>
    <cellStyle name="40% - Accent2 7 3 3 6" xfId="19280" xr:uid="{00000000-0005-0000-0000-0000464B0000}"/>
    <cellStyle name="40% - Accent2 7 3 4" xfId="19281" xr:uid="{00000000-0005-0000-0000-0000474B0000}"/>
    <cellStyle name="40% - Accent2 7 3 4 2" xfId="19282" xr:uid="{00000000-0005-0000-0000-0000484B0000}"/>
    <cellStyle name="40% - Accent2 7 3 4 2 2" xfId="19283" xr:uid="{00000000-0005-0000-0000-0000494B0000}"/>
    <cellStyle name="40% - Accent2 7 3 4 2 2 2" xfId="19284" xr:uid="{00000000-0005-0000-0000-00004A4B0000}"/>
    <cellStyle name="40% - Accent2 7 3 4 2 3" xfId="19285" xr:uid="{00000000-0005-0000-0000-00004B4B0000}"/>
    <cellStyle name="40% - Accent2 7 3 4 3" xfId="19286" xr:uid="{00000000-0005-0000-0000-00004C4B0000}"/>
    <cellStyle name="40% - Accent2 7 3 4 3 2" xfId="19287" xr:uid="{00000000-0005-0000-0000-00004D4B0000}"/>
    <cellStyle name="40% - Accent2 7 3 4 4" xfId="19288" xr:uid="{00000000-0005-0000-0000-00004E4B0000}"/>
    <cellStyle name="40% - Accent2 7 3 5" xfId="19289" xr:uid="{00000000-0005-0000-0000-00004F4B0000}"/>
    <cellStyle name="40% - Accent2 7 3 5 2" xfId="19290" xr:uid="{00000000-0005-0000-0000-0000504B0000}"/>
    <cellStyle name="40% - Accent2 7 3 5 2 2" xfId="19291" xr:uid="{00000000-0005-0000-0000-0000514B0000}"/>
    <cellStyle name="40% - Accent2 7 3 5 3" xfId="19292" xr:uid="{00000000-0005-0000-0000-0000524B0000}"/>
    <cellStyle name="40% - Accent2 7 3 6" xfId="19293" xr:uid="{00000000-0005-0000-0000-0000534B0000}"/>
    <cellStyle name="40% - Accent2 7 3 6 2" xfId="19294" xr:uid="{00000000-0005-0000-0000-0000544B0000}"/>
    <cellStyle name="40% - Accent2 7 3 7" xfId="19295" xr:uid="{00000000-0005-0000-0000-0000554B0000}"/>
    <cellStyle name="40% - Accent2 7 3 7 2" xfId="19296" xr:uid="{00000000-0005-0000-0000-0000564B0000}"/>
    <cellStyle name="40% - Accent2 7 3 8" xfId="19297" xr:uid="{00000000-0005-0000-0000-0000574B0000}"/>
    <cellStyle name="40% - Accent2 7 4" xfId="19298" xr:uid="{00000000-0005-0000-0000-0000584B0000}"/>
    <cellStyle name="40% - Accent2 7 4 2" xfId="19299" xr:uid="{00000000-0005-0000-0000-0000594B0000}"/>
    <cellStyle name="40% - Accent2 7 4 2 2" xfId="19300" xr:uid="{00000000-0005-0000-0000-00005A4B0000}"/>
    <cellStyle name="40% - Accent2 7 4 2 2 2" xfId="19301" xr:uid="{00000000-0005-0000-0000-00005B4B0000}"/>
    <cellStyle name="40% - Accent2 7 4 2 2 2 2" xfId="19302" xr:uid="{00000000-0005-0000-0000-00005C4B0000}"/>
    <cellStyle name="40% - Accent2 7 4 2 2 3" xfId="19303" xr:uid="{00000000-0005-0000-0000-00005D4B0000}"/>
    <cellStyle name="40% - Accent2 7 4 2 3" xfId="19304" xr:uid="{00000000-0005-0000-0000-00005E4B0000}"/>
    <cellStyle name="40% - Accent2 7 4 2 3 2" xfId="19305" xr:uid="{00000000-0005-0000-0000-00005F4B0000}"/>
    <cellStyle name="40% - Accent2 7 4 2 4" xfId="19306" xr:uid="{00000000-0005-0000-0000-0000604B0000}"/>
    <cellStyle name="40% - Accent2 7 4 3" xfId="19307" xr:uid="{00000000-0005-0000-0000-0000614B0000}"/>
    <cellStyle name="40% - Accent2 7 4 3 2" xfId="19308" xr:uid="{00000000-0005-0000-0000-0000624B0000}"/>
    <cellStyle name="40% - Accent2 7 4 3 2 2" xfId="19309" xr:uid="{00000000-0005-0000-0000-0000634B0000}"/>
    <cellStyle name="40% - Accent2 7 4 3 3" xfId="19310" xr:uid="{00000000-0005-0000-0000-0000644B0000}"/>
    <cellStyle name="40% - Accent2 7 4 4" xfId="19311" xr:uid="{00000000-0005-0000-0000-0000654B0000}"/>
    <cellStyle name="40% - Accent2 7 4 4 2" xfId="19312" xr:uid="{00000000-0005-0000-0000-0000664B0000}"/>
    <cellStyle name="40% - Accent2 7 4 5" xfId="19313" xr:uid="{00000000-0005-0000-0000-0000674B0000}"/>
    <cellStyle name="40% - Accent2 7 4 5 2" xfId="19314" xr:uid="{00000000-0005-0000-0000-0000684B0000}"/>
    <cellStyle name="40% - Accent2 7 4 6" xfId="19315" xr:uid="{00000000-0005-0000-0000-0000694B0000}"/>
    <cellStyle name="40% - Accent2 7 5" xfId="19316" xr:uid="{00000000-0005-0000-0000-00006A4B0000}"/>
    <cellStyle name="40% - Accent2 7 5 2" xfId="19317" xr:uid="{00000000-0005-0000-0000-00006B4B0000}"/>
    <cellStyle name="40% - Accent2 7 5 2 2" xfId="19318" xr:uid="{00000000-0005-0000-0000-00006C4B0000}"/>
    <cellStyle name="40% - Accent2 7 5 2 2 2" xfId="19319" xr:uid="{00000000-0005-0000-0000-00006D4B0000}"/>
    <cellStyle name="40% - Accent2 7 5 2 2 2 2" xfId="19320" xr:uid="{00000000-0005-0000-0000-00006E4B0000}"/>
    <cellStyle name="40% - Accent2 7 5 2 2 3" xfId="19321" xr:uid="{00000000-0005-0000-0000-00006F4B0000}"/>
    <cellStyle name="40% - Accent2 7 5 2 3" xfId="19322" xr:uid="{00000000-0005-0000-0000-0000704B0000}"/>
    <cellStyle name="40% - Accent2 7 5 2 3 2" xfId="19323" xr:uid="{00000000-0005-0000-0000-0000714B0000}"/>
    <cellStyle name="40% - Accent2 7 5 2 4" xfId="19324" xr:uid="{00000000-0005-0000-0000-0000724B0000}"/>
    <cellStyle name="40% - Accent2 7 5 3" xfId="19325" xr:uid="{00000000-0005-0000-0000-0000734B0000}"/>
    <cellStyle name="40% - Accent2 7 5 3 2" xfId="19326" xr:uid="{00000000-0005-0000-0000-0000744B0000}"/>
    <cellStyle name="40% - Accent2 7 5 3 2 2" xfId="19327" xr:uid="{00000000-0005-0000-0000-0000754B0000}"/>
    <cellStyle name="40% - Accent2 7 5 3 3" xfId="19328" xr:uid="{00000000-0005-0000-0000-0000764B0000}"/>
    <cellStyle name="40% - Accent2 7 5 4" xfId="19329" xr:uid="{00000000-0005-0000-0000-0000774B0000}"/>
    <cellStyle name="40% - Accent2 7 5 4 2" xfId="19330" xr:uid="{00000000-0005-0000-0000-0000784B0000}"/>
    <cellStyle name="40% - Accent2 7 5 5" xfId="19331" xr:uid="{00000000-0005-0000-0000-0000794B0000}"/>
    <cellStyle name="40% - Accent2 7 5 5 2" xfId="19332" xr:uid="{00000000-0005-0000-0000-00007A4B0000}"/>
    <cellStyle name="40% - Accent2 7 5 6" xfId="19333" xr:uid="{00000000-0005-0000-0000-00007B4B0000}"/>
    <cellStyle name="40% - Accent2 7 6" xfId="19334" xr:uid="{00000000-0005-0000-0000-00007C4B0000}"/>
    <cellStyle name="40% - Accent2 7 6 2" xfId="19335" xr:uid="{00000000-0005-0000-0000-00007D4B0000}"/>
    <cellStyle name="40% - Accent2 7 6 2 2" xfId="19336" xr:uid="{00000000-0005-0000-0000-00007E4B0000}"/>
    <cellStyle name="40% - Accent2 7 6 2 2 2" xfId="19337" xr:uid="{00000000-0005-0000-0000-00007F4B0000}"/>
    <cellStyle name="40% - Accent2 7 6 2 2 2 2" xfId="19338" xr:uid="{00000000-0005-0000-0000-0000804B0000}"/>
    <cellStyle name="40% - Accent2 7 6 2 2 3" xfId="19339" xr:uid="{00000000-0005-0000-0000-0000814B0000}"/>
    <cellStyle name="40% - Accent2 7 6 2 3" xfId="19340" xr:uid="{00000000-0005-0000-0000-0000824B0000}"/>
    <cellStyle name="40% - Accent2 7 6 2 3 2" xfId="19341" xr:uid="{00000000-0005-0000-0000-0000834B0000}"/>
    <cellStyle name="40% - Accent2 7 6 2 4" xfId="19342" xr:uid="{00000000-0005-0000-0000-0000844B0000}"/>
    <cellStyle name="40% - Accent2 7 6 3" xfId="19343" xr:uid="{00000000-0005-0000-0000-0000854B0000}"/>
    <cellStyle name="40% - Accent2 7 6 3 2" xfId="19344" xr:uid="{00000000-0005-0000-0000-0000864B0000}"/>
    <cellStyle name="40% - Accent2 7 6 3 2 2" xfId="19345" xr:uid="{00000000-0005-0000-0000-0000874B0000}"/>
    <cellStyle name="40% - Accent2 7 6 3 3" xfId="19346" xr:uid="{00000000-0005-0000-0000-0000884B0000}"/>
    <cellStyle name="40% - Accent2 7 6 4" xfId="19347" xr:uid="{00000000-0005-0000-0000-0000894B0000}"/>
    <cellStyle name="40% - Accent2 7 6 4 2" xfId="19348" xr:uid="{00000000-0005-0000-0000-00008A4B0000}"/>
    <cellStyle name="40% - Accent2 7 6 5" xfId="19349" xr:uid="{00000000-0005-0000-0000-00008B4B0000}"/>
    <cellStyle name="40% - Accent2 7 6 5 2" xfId="19350" xr:uid="{00000000-0005-0000-0000-00008C4B0000}"/>
    <cellStyle name="40% - Accent2 7 6 6" xfId="19351" xr:uid="{00000000-0005-0000-0000-00008D4B0000}"/>
    <cellStyle name="40% - Accent2 7 7" xfId="19352" xr:uid="{00000000-0005-0000-0000-00008E4B0000}"/>
    <cellStyle name="40% - Accent2 7 7 2" xfId="19353" xr:uid="{00000000-0005-0000-0000-00008F4B0000}"/>
    <cellStyle name="40% - Accent2 7 7 2 2" xfId="19354" xr:uid="{00000000-0005-0000-0000-0000904B0000}"/>
    <cellStyle name="40% - Accent2 7 7 2 2 2" xfId="19355" xr:uid="{00000000-0005-0000-0000-0000914B0000}"/>
    <cellStyle name="40% - Accent2 7 7 2 3" xfId="19356" xr:uid="{00000000-0005-0000-0000-0000924B0000}"/>
    <cellStyle name="40% - Accent2 7 7 3" xfId="19357" xr:uid="{00000000-0005-0000-0000-0000934B0000}"/>
    <cellStyle name="40% - Accent2 7 7 3 2" xfId="19358" xr:uid="{00000000-0005-0000-0000-0000944B0000}"/>
    <cellStyle name="40% - Accent2 7 7 4" xfId="19359" xr:uid="{00000000-0005-0000-0000-0000954B0000}"/>
    <cellStyle name="40% - Accent2 7 8" xfId="19360" xr:uid="{00000000-0005-0000-0000-0000964B0000}"/>
    <cellStyle name="40% - Accent2 7 8 2" xfId="19361" xr:uid="{00000000-0005-0000-0000-0000974B0000}"/>
    <cellStyle name="40% - Accent2 7 8 2 2" xfId="19362" xr:uid="{00000000-0005-0000-0000-0000984B0000}"/>
    <cellStyle name="40% - Accent2 7 8 3" xfId="19363" xr:uid="{00000000-0005-0000-0000-0000994B0000}"/>
    <cellStyle name="40% - Accent2 7 9" xfId="19364" xr:uid="{00000000-0005-0000-0000-00009A4B0000}"/>
    <cellStyle name="40% - Accent2 7 9 2" xfId="19365" xr:uid="{00000000-0005-0000-0000-00009B4B0000}"/>
    <cellStyle name="40% - Accent2 8" xfId="19366" xr:uid="{00000000-0005-0000-0000-00009C4B0000}"/>
    <cellStyle name="40% - Accent2 8 2" xfId="19367" xr:uid="{00000000-0005-0000-0000-00009D4B0000}"/>
    <cellStyle name="40% - Accent2 8 2 2" xfId="19368" xr:uid="{00000000-0005-0000-0000-00009E4B0000}"/>
    <cellStyle name="40% - Accent2 8 2 2 2" xfId="19369" xr:uid="{00000000-0005-0000-0000-00009F4B0000}"/>
    <cellStyle name="40% - Accent2 8 2 2 2 2" xfId="19370" xr:uid="{00000000-0005-0000-0000-0000A04B0000}"/>
    <cellStyle name="40% - Accent2 8 2 2 2 2 2" xfId="19371" xr:uid="{00000000-0005-0000-0000-0000A14B0000}"/>
    <cellStyle name="40% - Accent2 8 2 2 2 3" xfId="19372" xr:uid="{00000000-0005-0000-0000-0000A24B0000}"/>
    <cellStyle name="40% - Accent2 8 2 2 3" xfId="19373" xr:uid="{00000000-0005-0000-0000-0000A34B0000}"/>
    <cellStyle name="40% - Accent2 8 2 2 3 2" xfId="19374" xr:uid="{00000000-0005-0000-0000-0000A44B0000}"/>
    <cellStyle name="40% - Accent2 8 2 2 4" xfId="19375" xr:uid="{00000000-0005-0000-0000-0000A54B0000}"/>
    <cellStyle name="40% - Accent2 8 2 3" xfId="19376" xr:uid="{00000000-0005-0000-0000-0000A64B0000}"/>
    <cellStyle name="40% - Accent2 8 2 3 2" xfId="19377" xr:uid="{00000000-0005-0000-0000-0000A74B0000}"/>
    <cellStyle name="40% - Accent2 8 2 3 2 2" xfId="19378" xr:uid="{00000000-0005-0000-0000-0000A84B0000}"/>
    <cellStyle name="40% - Accent2 8 2 3 3" xfId="19379" xr:uid="{00000000-0005-0000-0000-0000A94B0000}"/>
    <cellStyle name="40% - Accent2 8 2 4" xfId="19380" xr:uid="{00000000-0005-0000-0000-0000AA4B0000}"/>
    <cellStyle name="40% - Accent2 8 2 4 2" xfId="19381" xr:uid="{00000000-0005-0000-0000-0000AB4B0000}"/>
    <cellStyle name="40% - Accent2 8 2 5" xfId="19382" xr:uid="{00000000-0005-0000-0000-0000AC4B0000}"/>
    <cellStyle name="40% - Accent2 8 2 5 2" xfId="19383" xr:uid="{00000000-0005-0000-0000-0000AD4B0000}"/>
    <cellStyle name="40% - Accent2 8 2 6" xfId="19384" xr:uid="{00000000-0005-0000-0000-0000AE4B0000}"/>
    <cellStyle name="40% - Accent2 8 3" xfId="19385" xr:uid="{00000000-0005-0000-0000-0000AF4B0000}"/>
    <cellStyle name="40% - Accent2 8 3 2" xfId="19386" xr:uid="{00000000-0005-0000-0000-0000B04B0000}"/>
    <cellStyle name="40% - Accent2 8 3 2 2" xfId="19387" xr:uid="{00000000-0005-0000-0000-0000B14B0000}"/>
    <cellStyle name="40% - Accent2 8 3 2 2 2" xfId="19388" xr:uid="{00000000-0005-0000-0000-0000B24B0000}"/>
    <cellStyle name="40% - Accent2 8 3 2 2 2 2" xfId="19389" xr:uid="{00000000-0005-0000-0000-0000B34B0000}"/>
    <cellStyle name="40% - Accent2 8 3 2 2 3" xfId="19390" xr:uid="{00000000-0005-0000-0000-0000B44B0000}"/>
    <cellStyle name="40% - Accent2 8 3 2 3" xfId="19391" xr:uid="{00000000-0005-0000-0000-0000B54B0000}"/>
    <cellStyle name="40% - Accent2 8 3 2 3 2" xfId="19392" xr:uid="{00000000-0005-0000-0000-0000B64B0000}"/>
    <cellStyle name="40% - Accent2 8 3 2 4" xfId="19393" xr:uid="{00000000-0005-0000-0000-0000B74B0000}"/>
    <cellStyle name="40% - Accent2 8 3 3" xfId="19394" xr:uid="{00000000-0005-0000-0000-0000B84B0000}"/>
    <cellStyle name="40% - Accent2 8 3 3 2" xfId="19395" xr:uid="{00000000-0005-0000-0000-0000B94B0000}"/>
    <cellStyle name="40% - Accent2 8 3 3 2 2" xfId="19396" xr:uid="{00000000-0005-0000-0000-0000BA4B0000}"/>
    <cellStyle name="40% - Accent2 8 3 3 3" xfId="19397" xr:uid="{00000000-0005-0000-0000-0000BB4B0000}"/>
    <cellStyle name="40% - Accent2 8 3 4" xfId="19398" xr:uid="{00000000-0005-0000-0000-0000BC4B0000}"/>
    <cellStyle name="40% - Accent2 8 3 4 2" xfId="19399" xr:uid="{00000000-0005-0000-0000-0000BD4B0000}"/>
    <cellStyle name="40% - Accent2 8 3 5" xfId="19400" xr:uid="{00000000-0005-0000-0000-0000BE4B0000}"/>
    <cellStyle name="40% - Accent2 8 3 5 2" xfId="19401" xr:uid="{00000000-0005-0000-0000-0000BF4B0000}"/>
    <cellStyle name="40% - Accent2 8 3 6" xfId="19402" xr:uid="{00000000-0005-0000-0000-0000C04B0000}"/>
    <cellStyle name="40% - Accent2 8 4" xfId="19403" xr:uid="{00000000-0005-0000-0000-0000C14B0000}"/>
    <cellStyle name="40% - Accent2 8 4 2" xfId="19404" xr:uid="{00000000-0005-0000-0000-0000C24B0000}"/>
    <cellStyle name="40% - Accent2 8 4 2 2" xfId="19405" xr:uid="{00000000-0005-0000-0000-0000C34B0000}"/>
    <cellStyle name="40% - Accent2 8 4 2 2 2" xfId="19406" xr:uid="{00000000-0005-0000-0000-0000C44B0000}"/>
    <cellStyle name="40% - Accent2 8 4 2 3" xfId="19407" xr:uid="{00000000-0005-0000-0000-0000C54B0000}"/>
    <cellStyle name="40% - Accent2 8 4 3" xfId="19408" xr:uid="{00000000-0005-0000-0000-0000C64B0000}"/>
    <cellStyle name="40% - Accent2 8 4 3 2" xfId="19409" xr:uid="{00000000-0005-0000-0000-0000C74B0000}"/>
    <cellStyle name="40% - Accent2 8 4 4" xfId="19410" xr:uid="{00000000-0005-0000-0000-0000C84B0000}"/>
    <cellStyle name="40% - Accent2 8 5" xfId="19411" xr:uid="{00000000-0005-0000-0000-0000C94B0000}"/>
    <cellStyle name="40% - Accent2 8 5 2" xfId="19412" xr:uid="{00000000-0005-0000-0000-0000CA4B0000}"/>
    <cellStyle name="40% - Accent2 8 5 2 2" xfId="19413" xr:uid="{00000000-0005-0000-0000-0000CB4B0000}"/>
    <cellStyle name="40% - Accent2 8 5 3" xfId="19414" xr:uid="{00000000-0005-0000-0000-0000CC4B0000}"/>
    <cellStyle name="40% - Accent2 8 6" xfId="19415" xr:uid="{00000000-0005-0000-0000-0000CD4B0000}"/>
    <cellStyle name="40% - Accent2 8 6 2" xfId="19416" xr:uid="{00000000-0005-0000-0000-0000CE4B0000}"/>
    <cellStyle name="40% - Accent2 8 7" xfId="19417" xr:uid="{00000000-0005-0000-0000-0000CF4B0000}"/>
    <cellStyle name="40% - Accent2 8 7 2" xfId="19418" xr:uid="{00000000-0005-0000-0000-0000D04B0000}"/>
    <cellStyle name="40% - Accent2 8 8" xfId="19419" xr:uid="{00000000-0005-0000-0000-0000D14B0000}"/>
    <cellStyle name="40% - Accent2 9" xfId="19420" xr:uid="{00000000-0005-0000-0000-0000D24B0000}"/>
    <cellStyle name="40% - Accent2 9 2" xfId="19421" xr:uid="{00000000-0005-0000-0000-0000D34B0000}"/>
    <cellStyle name="40% - Accent2 9 2 2" xfId="19422" xr:uid="{00000000-0005-0000-0000-0000D44B0000}"/>
    <cellStyle name="40% - Accent2 9 2 2 2" xfId="19423" xr:uid="{00000000-0005-0000-0000-0000D54B0000}"/>
    <cellStyle name="40% - Accent2 9 2 2 2 2" xfId="19424" xr:uid="{00000000-0005-0000-0000-0000D64B0000}"/>
    <cellStyle name="40% - Accent2 9 2 2 2 2 2" xfId="19425" xr:uid="{00000000-0005-0000-0000-0000D74B0000}"/>
    <cellStyle name="40% - Accent2 9 2 2 2 3" xfId="19426" xr:uid="{00000000-0005-0000-0000-0000D84B0000}"/>
    <cellStyle name="40% - Accent2 9 2 2 3" xfId="19427" xr:uid="{00000000-0005-0000-0000-0000D94B0000}"/>
    <cellStyle name="40% - Accent2 9 2 2 3 2" xfId="19428" xr:uid="{00000000-0005-0000-0000-0000DA4B0000}"/>
    <cellStyle name="40% - Accent2 9 2 2 4" xfId="19429" xr:uid="{00000000-0005-0000-0000-0000DB4B0000}"/>
    <cellStyle name="40% - Accent2 9 2 3" xfId="19430" xr:uid="{00000000-0005-0000-0000-0000DC4B0000}"/>
    <cellStyle name="40% - Accent2 9 2 3 2" xfId="19431" xr:uid="{00000000-0005-0000-0000-0000DD4B0000}"/>
    <cellStyle name="40% - Accent2 9 2 3 2 2" xfId="19432" xr:uid="{00000000-0005-0000-0000-0000DE4B0000}"/>
    <cellStyle name="40% - Accent2 9 2 3 3" xfId="19433" xr:uid="{00000000-0005-0000-0000-0000DF4B0000}"/>
    <cellStyle name="40% - Accent2 9 2 4" xfId="19434" xr:uid="{00000000-0005-0000-0000-0000E04B0000}"/>
    <cellStyle name="40% - Accent2 9 2 4 2" xfId="19435" xr:uid="{00000000-0005-0000-0000-0000E14B0000}"/>
    <cellStyle name="40% - Accent2 9 2 5" xfId="19436" xr:uid="{00000000-0005-0000-0000-0000E24B0000}"/>
    <cellStyle name="40% - Accent2 9 2 5 2" xfId="19437" xr:uid="{00000000-0005-0000-0000-0000E34B0000}"/>
    <cellStyle name="40% - Accent2 9 2 6" xfId="19438" xr:uid="{00000000-0005-0000-0000-0000E44B0000}"/>
    <cellStyle name="40% - Accent2 9 3" xfId="19439" xr:uid="{00000000-0005-0000-0000-0000E54B0000}"/>
    <cellStyle name="40% - Accent2 9 3 2" xfId="19440" xr:uid="{00000000-0005-0000-0000-0000E64B0000}"/>
    <cellStyle name="40% - Accent2 9 3 2 2" xfId="19441" xr:uid="{00000000-0005-0000-0000-0000E74B0000}"/>
    <cellStyle name="40% - Accent2 9 3 2 2 2" xfId="19442" xr:uid="{00000000-0005-0000-0000-0000E84B0000}"/>
    <cellStyle name="40% - Accent2 9 3 2 2 2 2" xfId="19443" xr:uid="{00000000-0005-0000-0000-0000E94B0000}"/>
    <cellStyle name="40% - Accent2 9 3 2 2 3" xfId="19444" xr:uid="{00000000-0005-0000-0000-0000EA4B0000}"/>
    <cellStyle name="40% - Accent2 9 3 2 3" xfId="19445" xr:uid="{00000000-0005-0000-0000-0000EB4B0000}"/>
    <cellStyle name="40% - Accent2 9 3 2 3 2" xfId="19446" xr:uid="{00000000-0005-0000-0000-0000EC4B0000}"/>
    <cellStyle name="40% - Accent2 9 3 2 4" xfId="19447" xr:uid="{00000000-0005-0000-0000-0000ED4B0000}"/>
    <cellStyle name="40% - Accent2 9 3 3" xfId="19448" xr:uid="{00000000-0005-0000-0000-0000EE4B0000}"/>
    <cellStyle name="40% - Accent2 9 3 3 2" xfId="19449" xr:uid="{00000000-0005-0000-0000-0000EF4B0000}"/>
    <cellStyle name="40% - Accent2 9 3 3 2 2" xfId="19450" xr:uid="{00000000-0005-0000-0000-0000F04B0000}"/>
    <cellStyle name="40% - Accent2 9 3 3 3" xfId="19451" xr:uid="{00000000-0005-0000-0000-0000F14B0000}"/>
    <cellStyle name="40% - Accent2 9 3 4" xfId="19452" xr:uid="{00000000-0005-0000-0000-0000F24B0000}"/>
    <cellStyle name="40% - Accent2 9 3 4 2" xfId="19453" xr:uid="{00000000-0005-0000-0000-0000F34B0000}"/>
    <cellStyle name="40% - Accent2 9 3 5" xfId="19454" xr:uid="{00000000-0005-0000-0000-0000F44B0000}"/>
    <cellStyle name="40% - Accent2 9 3 5 2" xfId="19455" xr:uid="{00000000-0005-0000-0000-0000F54B0000}"/>
    <cellStyle name="40% - Accent2 9 3 6" xfId="19456" xr:uid="{00000000-0005-0000-0000-0000F64B0000}"/>
    <cellStyle name="40% - Accent2 9 4" xfId="19457" xr:uid="{00000000-0005-0000-0000-0000F74B0000}"/>
    <cellStyle name="40% - Accent2 9 4 2" xfId="19458" xr:uid="{00000000-0005-0000-0000-0000F84B0000}"/>
    <cellStyle name="40% - Accent2 9 4 2 2" xfId="19459" xr:uid="{00000000-0005-0000-0000-0000F94B0000}"/>
    <cellStyle name="40% - Accent2 9 4 2 2 2" xfId="19460" xr:uid="{00000000-0005-0000-0000-0000FA4B0000}"/>
    <cellStyle name="40% - Accent2 9 4 2 3" xfId="19461" xr:uid="{00000000-0005-0000-0000-0000FB4B0000}"/>
    <cellStyle name="40% - Accent2 9 4 3" xfId="19462" xr:uid="{00000000-0005-0000-0000-0000FC4B0000}"/>
    <cellStyle name="40% - Accent2 9 4 3 2" xfId="19463" xr:uid="{00000000-0005-0000-0000-0000FD4B0000}"/>
    <cellStyle name="40% - Accent2 9 4 4" xfId="19464" xr:uid="{00000000-0005-0000-0000-0000FE4B0000}"/>
    <cellStyle name="40% - Accent2 9 5" xfId="19465" xr:uid="{00000000-0005-0000-0000-0000FF4B0000}"/>
    <cellStyle name="40% - Accent2 9 5 2" xfId="19466" xr:uid="{00000000-0005-0000-0000-0000004C0000}"/>
    <cellStyle name="40% - Accent2 9 5 2 2" xfId="19467" xr:uid="{00000000-0005-0000-0000-0000014C0000}"/>
    <cellStyle name="40% - Accent2 9 5 3" xfId="19468" xr:uid="{00000000-0005-0000-0000-0000024C0000}"/>
    <cellStyle name="40% - Accent2 9 6" xfId="19469" xr:uid="{00000000-0005-0000-0000-0000034C0000}"/>
    <cellStyle name="40% - Accent2 9 6 2" xfId="19470" xr:uid="{00000000-0005-0000-0000-0000044C0000}"/>
    <cellStyle name="40% - Accent2 9 7" xfId="19471" xr:uid="{00000000-0005-0000-0000-0000054C0000}"/>
    <cellStyle name="40% - Accent2 9 7 2" xfId="19472" xr:uid="{00000000-0005-0000-0000-0000064C0000}"/>
    <cellStyle name="40% - Accent2 9 8" xfId="19473" xr:uid="{00000000-0005-0000-0000-0000074C0000}"/>
    <cellStyle name="40% - Accent3 10" xfId="19474" xr:uid="{00000000-0005-0000-0000-0000084C0000}"/>
    <cellStyle name="40% - Accent3 10 2" xfId="19475" xr:uid="{00000000-0005-0000-0000-0000094C0000}"/>
    <cellStyle name="40% - Accent3 10 2 2" xfId="19476" xr:uid="{00000000-0005-0000-0000-00000A4C0000}"/>
    <cellStyle name="40% - Accent3 10 2 2 2" xfId="19477" xr:uid="{00000000-0005-0000-0000-00000B4C0000}"/>
    <cellStyle name="40% - Accent3 10 2 2 2 2" xfId="19478" xr:uid="{00000000-0005-0000-0000-00000C4C0000}"/>
    <cellStyle name="40% - Accent3 10 2 2 3" xfId="19479" xr:uid="{00000000-0005-0000-0000-00000D4C0000}"/>
    <cellStyle name="40% - Accent3 10 2 3" xfId="19480" xr:uid="{00000000-0005-0000-0000-00000E4C0000}"/>
    <cellStyle name="40% - Accent3 10 2 3 2" xfId="19481" xr:uid="{00000000-0005-0000-0000-00000F4C0000}"/>
    <cellStyle name="40% - Accent3 10 2 4" xfId="19482" xr:uid="{00000000-0005-0000-0000-0000104C0000}"/>
    <cellStyle name="40% - Accent3 10 3" xfId="19483" xr:uid="{00000000-0005-0000-0000-0000114C0000}"/>
    <cellStyle name="40% - Accent3 10 3 2" xfId="19484" xr:uid="{00000000-0005-0000-0000-0000124C0000}"/>
    <cellStyle name="40% - Accent3 10 3 2 2" xfId="19485" xr:uid="{00000000-0005-0000-0000-0000134C0000}"/>
    <cellStyle name="40% - Accent3 10 3 3" xfId="19486" xr:uid="{00000000-0005-0000-0000-0000144C0000}"/>
    <cellStyle name="40% - Accent3 10 4" xfId="19487" xr:uid="{00000000-0005-0000-0000-0000154C0000}"/>
    <cellStyle name="40% - Accent3 10 4 2" xfId="19488" xr:uid="{00000000-0005-0000-0000-0000164C0000}"/>
    <cellStyle name="40% - Accent3 10 5" xfId="19489" xr:uid="{00000000-0005-0000-0000-0000174C0000}"/>
    <cellStyle name="40% - Accent3 10 5 2" xfId="19490" xr:uid="{00000000-0005-0000-0000-0000184C0000}"/>
    <cellStyle name="40% - Accent3 10 6" xfId="19491" xr:uid="{00000000-0005-0000-0000-0000194C0000}"/>
    <cellStyle name="40% - Accent3 11" xfId="19492" xr:uid="{00000000-0005-0000-0000-00001A4C0000}"/>
    <cellStyle name="40% - Accent3 11 2" xfId="19493" xr:uid="{00000000-0005-0000-0000-00001B4C0000}"/>
    <cellStyle name="40% - Accent3 11 2 2" xfId="19494" xr:uid="{00000000-0005-0000-0000-00001C4C0000}"/>
    <cellStyle name="40% - Accent3 11 2 2 2" xfId="19495" xr:uid="{00000000-0005-0000-0000-00001D4C0000}"/>
    <cellStyle name="40% - Accent3 11 2 2 2 2" xfId="19496" xr:uid="{00000000-0005-0000-0000-00001E4C0000}"/>
    <cellStyle name="40% - Accent3 11 2 2 3" xfId="19497" xr:uid="{00000000-0005-0000-0000-00001F4C0000}"/>
    <cellStyle name="40% - Accent3 11 2 3" xfId="19498" xr:uid="{00000000-0005-0000-0000-0000204C0000}"/>
    <cellStyle name="40% - Accent3 11 2 3 2" xfId="19499" xr:uid="{00000000-0005-0000-0000-0000214C0000}"/>
    <cellStyle name="40% - Accent3 11 2 4" xfId="19500" xr:uid="{00000000-0005-0000-0000-0000224C0000}"/>
    <cellStyle name="40% - Accent3 11 3" xfId="19501" xr:uid="{00000000-0005-0000-0000-0000234C0000}"/>
    <cellStyle name="40% - Accent3 11 3 2" xfId="19502" xr:uid="{00000000-0005-0000-0000-0000244C0000}"/>
    <cellStyle name="40% - Accent3 11 3 2 2" xfId="19503" xr:uid="{00000000-0005-0000-0000-0000254C0000}"/>
    <cellStyle name="40% - Accent3 11 3 3" xfId="19504" xr:uid="{00000000-0005-0000-0000-0000264C0000}"/>
    <cellStyle name="40% - Accent3 11 4" xfId="19505" xr:uid="{00000000-0005-0000-0000-0000274C0000}"/>
    <cellStyle name="40% - Accent3 11 4 2" xfId="19506" xr:uid="{00000000-0005-0000-0000-0000284C0000}"/>
    <cellStyle name="40% - Accent3 11 5" xfId="19507" xr:uid="{00000000-0005-0000-0000-0000294C0000}"/>
    <cellStyle name="40% - Accent3 11 5 2" xfId="19508" xr:uid="{00000000-0005-0000-0000-00002A4C0000}"/>
    <cellStyle name="40% - Accent3 11 6" xfId="19509" xr:uid="{00000000-0005-0000-0000-00002B4C0000}"/>
    <cellStyle name="40% - Accent3 12" xfId="19510" xr:uid="{00000000-0005-0000-0000-00002C4C0000}"/>
    <cellStyle name="40% - Accent3 12 2" xfId="19511" xr:uid="{00000000-0005-0000-0000-00002D4C0000}"/>
    <cellStyle name="40% - Accent3 12 2 2" xfId="19512" xr:uid="{00000000-0005-0000-0000-00002E4C0000}"/>
    <cellStyle name="40% - Accent3 12 2 2 2" xfId="19513" xr:uid="{00000000-0005-0000-0000-00002F4C0000}"/>
    <cellStyle name="40% - Accent3 12 2 2 2 2" xfId="19514" xr:uid="{00000000-0005-0000-0000-0000304C0000}"/>
    <cellStyle name="40% - Accent3 12 2 2 3" xfId="19515" xr:uid="{00000000-0005-0000-0000-0000314C0000}"/>
    <cellStyle name="40% - Accent3 12 2 3" xfId="19516" xr:uid="{00000000-0005-0000-0000-0000324C0000}"/>
    <cellStyle name="40% - Accent3 12 2 3 2" xfId="19517" xr:uid="{00000000-0005-0000-0000-0000334C0000}"/>
    <cellStyle name="40% - Accent3 12 2 4" xfId="19518" xr:uid="{00000000-0005-0000-0000-0000344C0000}"/>
    <cellStyle name="40% - Accent3 12 3" xfId="19519" xr:uid="{00000000-0005-0000-0000-0000354C0000}"/>
    <cellStyle name="40% - Accent3 12 3 2" xfId="19520" xr:uid="{00000000-0005-0000-0000-0000364C0000}"/>
    <cellStyle name="40% - Accent3 12 3 2 2" xfId="19521" xr:uid="{00000000-0005-0000-0000-0000374C0000}"/>
    <cellStyle name="40% - Accent3 12 3 3" xfId="19522" xr:uid="{00000000-0005-0000-0000-0000384C0000}"/>
    <cellStyle name="40% - Accent3 12 4" xfId="19523" xr:uid="{00000000-0005-0000-0000-0000394C0000}"/>
    <cellStyle name="40% - Accent3 12 4 2" xfId="19524" xr:uid="{00000000-0005-0000-0000-00003A4C0000}"/>
    <cellStyle name="40% - Accent3 12 5" xfId="19525" xr:uid="{00000000-0005-0000-0000-00003B4C0000}"/>
    <cellStyle name="40% - Accent3 12 5 2" xfId="19526" xr:uid="{00000000-0005-0000-0000-00003C4C0000}"/>
    <cellStyle name="40% - Accent3 12 6" xfId="19527" xr:uid="{00000000-0005-0000-0000-00003D4C0000}"/>
    <cellStyle name="40% - Accent3 13" xfId="19528" xr:uid="{00000000-0005-0000-0000-00003E4C0000}"/>
    <cellStyle name="40% - Accent3 13 2" xfId="19529" xr:uid="{00000000-0005-0000-0000-00003F4C0000}"/>
    <cellStyle name="40% - Accent3 13 2 2" xfId="19530" xr:uid="{00000000-0005-0000-0000-0000404C0000}"/>
    <cellStyle name="40% - Accent3 13 2 2 2" xfId="19531" xr:uid="{00000000-0005-0000-0000-0000414C0000}"/>
    <cellStyle name="40% - Accent3 13 2 3" xfId="19532" xr:uid="{00000000-0005-0000-0000-0000424C0000}"/>
    <cellStyle name="40% - Accent3 13 3" xfId="19533" xr:uid="{00000000-0005-0000-0000-0000434C0000}"/>
    <cellStyle name="40% - Accent3 13 3 2" xfId="19534" xr:uid="{00000000-0005-0000-0000-0000444C0000}"/>
    <cellStyle name="40% - Accent3 13 4" xfId="19535" xr:uid="{00000000-0005-0000-0000-0000454C0000}"/>
    <cellStyle name="40% - Accent3 14" xfId="19536" xr:uid="{00000000-0005-0000-0000-0000464C0000}"/>
    <cellStyle name="40% - Accent3 14 2" xfId="19537" xr:uid="{00000000-0005-0000-0000-0000474C0000}"/>
    <cellStyle name="40% - Accent3 14 2 2" xfId="19538" xr:uid="{00000000-0005-0000-0000-0000484C0000}"/>
    <cellStyle name="40% - Accent3 14 3" xfId="19539" xr:uid="{00000000-0005-0000-0000-0000494C0000}"/>
    <cellStyle name="40% - Accent3 15" xfId="19540" xr:uid="{00000000-0005-0000-0000-00004A4C0000}"/>
    <cellStyle name="40% - Accent3 15 2" xfId="19541" xr:uid="{00000000-0005-0000-0000-00004B4C0000}"/>
    <cellStyle name="40% - Accent3 16" xfId="19542" xr:uid="{00000000-0005-0000-0000-00004C4C0000}"/>
    <cellStyle name="40% - Accent3 16 2" xfId="19543" xr:uid="{00000000-0005-0000-0000-00004D4C0000}"/>
    <cellStyle name="40% - Accent3 17" xfId="19544" xr:uid="{00000000-0005-0000-0000-00004E4C0000}"/>
    <cellStyle name="40% - Accent3 2" xfId="19545" xr:uid="{00000000-0005-0000-0000-00004F4C0000}"/>
    <cellStyle name="40% - Accent3 2 2" xfId="19546" xr:uid="{00000000-0005-0000-0000-0000504C0000}"/>
    <cellStyle name="40% - Accent3 2 2 10" xfId="19547" xr:uid="{00000000-0005-0000-0000-0000514C0000}"/>
    <cellStyle name="40% - Accent3 2 2 10 2" xfId="19548" xr:uid="{00000000-0005-0000-0000-0000524C0000}"/>
    <cellStyle name="40% - Accent3 2 2 10 2 2" xfId="19549" xr:uid="{00000000-0005-0000-0000-0000534C0000}"/>
    <cellStyle name="40% - Accent3 2 2 10 2 2 2" xfId="19550" xr:uid="{00000000-0005-0000-0000-0000544C0000}"/>
    <cellStyle name="40% - Accent3 2 2 10 2 2 2 2" xfId="19551" xr:uid="{00000000-0005-0000-0000-0000554C0000}"/>
    <cellStyle name="40% - Accent3 2 2 10 2 2 3" xfId="19552" xr:uid="{00000000-0005-0000-0000-0000564C0000}"/>
    <cellStyle name="40% - Accent3 2 2 10 2 3" xfId="19553" xr:uid="{00000000-0005-0000-0000-0000574C0000}"/>
    <cellStyle name="40% - Accent3 2 2 10 2 3 2" xfId="19554" xr:uid="{00000000-0005-0000-0000-0000584C0000}"/>
    <cellStyle name="40% - Accent3 2 2 10 2 4" xfId="19555" xr:uid="{00000000-0005-0000-0000-0000594C0000}"/>
    <cellStyle name="40% - Accent3 2 2 10 3" xfId="19556" xr:uid="{00000000-0005-0000-0000-00005A4C0000}"/>
    <cellStyle name="40% - Accent3 2 2 10 3 2" xfId="19557" xr:uid="{00000000-0005-0000-0000-00005B4C0000}"/>
    <cellStyle name="40% - Accent3 2 2 10 3 2 2" xfId="19558" xr:uid="{00000000-0005-0000-0000-00005C4C0000}"/>
    <cellStyle name="40% - Accent3 2 2 10 3 3" xfId="19559" xr:uid="{00000000-0005-0000-0000-00005D4C0000}"/>
    <cellStyle name="40% - Accent3 2 2 10 4" xfId="19560" xr:uid="{00000000-0005-0000-0000-00005E4C0000}"/>
    <cellStyle name="40% - Accent3 2 2 10 4 2" xfId="19561" xr:uid="{00000000-0005-0000-0000-00005F4C0000}"/>
    <cellStyle name="40% - Accent3 2 2 10 5" xfId="19562" xr:uid="{00000000-0005-0000-0000-0000604C0000}"/>
    <cellStyle name="40% - Accent3 2 2 10 5 2" xfId="19563" xr:uid="{00000000-0005-0000-0000-0000614C0000}"/>
    <cellStyle name="40% - Accent3 2 2 10 6" xfId="19564" xr:uid="{00000000-0005-0000-0000-0000624C0000}"/>
    <cellStyle name="40% - Accent3 2 2 11" xfId="19565" xr:uid="{00000000-0005-0000-0000-0000634C0000}"/>
    <cellStyle name="40% - Accent3 2 2 11 2" xfId="19566" xr:uid="{00000000-0005-0000-0000-0000644C0000}"/>
    <cellStyle name="40% - Accent3 2 2 11 2 2" xfId="19567" xr:uid="{00000000-0005-0000-0000-0000654C0000}"/>
    <cellStyle name="40% - Accent3 2 2 11 2 2 2" xfId="19568" xr:uid="{00000000-0005-0000-0000-0000664C0000}"/>
    <cellStyle name="40% - Accent3 2 2 11 2 2 2 2" xfId="19569" xr:uid="{00000000-0005-0000-0000-0000674C0000}"/>
    <cellStyle name="40% - Accent3 2 2 11 2 2 3" xfId="19570" xr:uid="{00000000-0005-0000-0000-0000684C0000}"/>
    <cellStyle name="40% - Accent3 2 2 11 2 3" xfId="19571" xr:uid="{00000000-0005-0000-0000-0000694C0000}"/>
    <cellStyle name="40% - Accent3 2 2 11 2 3 2" xfId="19572" xr:uid="{00000000-0005-0000-0000-00006A4C0000}"/>
    <cellStyle name="40% - Accent3 2 2 11 2 4" xfId="19573" xr:uid="{00000000-0005-0000-0000-00006B4C0000}"/>
    <cellStyle name="40% - Accent3 2 2 11 3" xfId="19574" xr:uid="{00000000-0005-0000-0000-00006C4C0000}"/>
    <cellStyle name="40% - Accent3 2 2 11 3 2" xfId="19575" xr:uid="{00000000-0005-0000-0000-00006D4C0000}"/>
    <cellStyle name="40% - Accent3 2 2 11 3 2 2" xfId="19576" xr:uid="{00000000-0005-0000-0000-00006E4C0000}"/>
    <cellStyle name="40% - Accent3 2 2 11 3 3" xfId="19577" xr:uid="{00000000-0005-0000-0000-00006F4C0000}"/>
    <cellStyle name="40% - Accent3 2 2 11 4" xfId="19578" xr:uid="{00000000-0005-0000-0000-0000704C0000}"/>
    <cellStyle name="40% - Accent3 2 2 11 4 2" xfId="19579" xr:uid="{00000000-0005-0000-0000-0000714C0000}"/>
    <cellStyle name="40% - Accent3 2 2 11 5" xfId="19580" xr:uid="{00000000-0005-0000-0000-0000724C0000}"/>
    <cellStyle name="40% - Accent3 2 2 11 5 2" xfId="19581" xr:uid="{00000000-0005-0000-0000-0000734C0000}"/>
    <cellStyle name="40% - Accent3 2 2 11 6" xfId="19582" xr:uid="{00000000-0005-0000-0000-0000744C0000}"/>
    <cellStyle name="40% - Accent3 2 2 12" xfId="19583" xr:uid="{00000000-0005-0000-0000-0000754C0000}"/>
    <cellStyle name="40% - Accent3 2 2 12 2" xfId="19584" xr:uid="{00000000-0005-0000-0000-0000764C0000}"/>
    <cellStyle name="40% - Accent3 2 2 12 2 2" xfId="19585" xr:uid="{00000000-0005-0000-0000-0000774C0000}"/>
    <cellStyle name="40% - Accent3 2 2 12 2 2 2" xfId="19586" xr:uid="{00000000-0005-0000-0000-0000784C0000}"/>
    <cellStyle name="40% - Accent3 2 2 12 2 3" xfId="19587" xr:uid="{00000000-0005-0000-0000-0000794C0000}"/>
    <cellStyle name="40% - Accent3 2 2 12 3" xfId="19588" xr:uid="{00000000-0005-0000-0000-00007A4C0000}"/>
    <cellStyle name="40% - Accent3 2 2 12 3 2" xfId="19589" xr:uid="{00000000-0005-0000-0000-00007B4C0000}"/>
    <cellStyle name="40% - Accent3 2 2 12 4" xfId="19590" xr:uid="{00000000-0005-0000-0000-00007C4C0000}"/>
    <cellStyle name="40% - Accent3 2 2 13" xfId="19591" xr:uid="{00000000-0005-0000-0000-00007D4C0000}"/>
    <cellStyle name="40% - Accent3 2 2 13 2" xfId="19592" xr:uid="{00000000-0005-0000-0000-00007E4C0000}"/>
    <cellStyle name="40% - Accent3 2 2 13 2 2" xfId="19593" xr:uid="{00000000-0005-0000-0000-00007F4C0000}"/>
    <cellStyle name="40% - Accent3 2 2 13 3" xfId="19594" xr:uid="{00000000-0005-0000-0000-0000804C0000}"/>
    <cellStyle name="40% - Accent3 2 2 14" xfId="19595" xr:uid="{00000000-0005-0000-0000-0000814C0000}"/>
    <cellStyle name="40% - Accent3 2 2 14 2" xfId="19596" xr:uid="{00000000-0005-0000-0000-0000824C0000}"/>
    <cellStyle name="40% - Accent3 2 2 15" xfId="19597" xr:uid="{00000000-0005-0000-0000-0000834C0000}"/>
    <cellStyle name="40% - Accent3 2 2 15 2" xfId="19598" xr:uid="{00000000-0005-0000-0000-0000844C0000}"/>
    <cellStyle name="40% - Accent3 2 2 16" xfId="19599" xr:uid="{00000000-0005-0000-0000-0000854C0000}"/>
    <cellStyle name="40% - Accent3 2 2 2" xfId="19600" xr:uid="{00000000-0005-0000-0000-0000864C0000}"/>
    <cellStyle name="40% - Accent3 2 2 2 10" xfId="19601" xr:uid="{00000000-0005-0000-0000-0000874C0000}"/>
    <cellStyle name="40% - Accent3 2 2 2 10 2" xfId="19602" xr:uid="{00000000-0005-0000-0000-0000884C0000}"/>
    <cellStyle name="40% - Accent3 2 2 2 10 2 2" xfId="19603" xr:uid="{00000000-0005-0000-0000-0000894C0000}"/>
    <cellStyle name="40% - Accent3 2 2 2 10 2 2 2" xfId="19604" xr:uid="{00000000-0005-0000-0000-00008A4C0000}"/>
    <cellStyle name="40% - Accent3 2 2 2 10 2 2 2 2" xfId="19605" xr:uid="{00000000-0005-0000-0000-00008B4C0000}"/>
    <cellStyle name="40% - Accent3 2 2 2 10 2 2 3" xfId="19606" xr:uid="{00000000-0005-0000-0000-00008C4C0000}"/>
    <cellStyle name="40% - Accent3 2 2 2 10 2 3" xfId="19607" xr:uid="{00000000-0005-0000-0000-00008D4C0000}"/>
    <cellStyle name="40% - Accent3 2 2 2 10 2 3 2" xfId="19608" xr:uid="{00000000-0005-0000-0000-00008E4C0000}"/>
    <cellStyle name="40% - Accent3 2 2 2 10 2 4" xfId="19609" xr:uid="{00000000-0005-0000-0000-00008F4C0000}"/>
    <cellStyle name="40% - Accent3 2 2 2 10 3" xfId="19610" xr:uid="{00000000-0005-0000-0000-0000904C0000}"/>
    <cellStyle name="40% - Accent3 2 2 2 10 3 2" xfId="19611" xr:uid="{00000000-0005-0000-0000-0000914C0000}"/>
    <cellStyle name="40% - Accent3 2 2 2 10 3 2 2" xfId="19612" xr:uid="{00000000-0005-0000-0000-0000924C0000}"/>
    <cellStyle name="40% - Accent3 2 2 2 10 3 3" xfId="19613" xr:uid="{00000000-0005-0000-0000-0000934C0000}"/>
    <cellStyle name="40% - Accent3 2 2 2 10 4" xfId="19614" xr:uid="{00000000-0005-0000-0000-0000944C0000}"/>
    <cellStyle name="40% - Accent3 2 2 2 10 4 2" xfId="19615" xr:uid="{00000000-0005-0000-0000-0000954C0000}"/>
    <cellStyle name="40% - Accent3 2 2 2 10 5" xfId="19616" xr:uid="{00000000-0005-0000-0000-0000964C0000}"/>
    <cellStyle name="40% - Accent3 2 2 2 10 5 2" xfId="19617" xr:uid="{00000000-0005-0000-0000-0000974C0000}"/>
    <cellStyle name="40% - Accent3 2 2 2 10 6" xfId="19618" xr:uid="{00000000-0005-0000-0000-0000984C0000}"/>
    <cellStyle name="40% - Accent3 2 2 2 11" xfId="19619" xr:uid="{00000000-0005-0000-0000-0000994C0000}"/>
    <cellStyle name="40% - Accent3 2 2 2 11 2" xfId="19620" xr:uid="{00000000-0005-0000-0000-00009A4C0000}"/>
    <cellStyle name="40% - Accent3 2 2 2 11 2 2" xfId="19621" xr:uid="{00000000-0005-0000-0000-00009B4C0000}"/>
    <cellStyle name="40% - Accent3 2 2 2 11 2 2 2" xfId="19622" xr:uid="{00000000-0005-0000-0000-00009C4C0000}"/>
    <cellStyle name="40% - Accent3 2 2 2 11 2 3" xfId="19623" xr:uid="{00000000-0005-0000-0000-00009D4C0000}"/>
    <cellStyle name="40% - Accent3 2 2 2 11 3" xfId="19624" xr:uid="{00000000-0005-0000-0000-00009E4C0000}"/>
    <cellStyle name="40% - Accent3 2 2 2 11 3 2" xfId="19625" xr:uid="{00000000-0005-0000-0000-00009F4C0000}"/>
    <cellStyle name="40% - Accent3 2 2 2 11 4" xfId="19626" xr:uid="{00000000-0005-0000-0000-0000A04C0000}"/>
    <cellStyle name="40% - Accent3 2 2 2 12" xfId="19627" xr:uid="{00000000-0005-0000-0000-0000A14C0000}"/>
    <cellStyle name="40% - Accent3 2 2 2 12 2" xfId="19628" xr:uid="{00000000-0005-0000-0000-0000A24C0000}"/>
    <cellStyle name="40% - Accent3 2 2 2 12 2 2" xfId="19629" xr:uid="{00000000-0005-0000-0000-0000A34C0000}"/>
    <cellStyle name="40% - Accent3 2 2 2 12 3" xfId="19630" xr:uid="{00000000-0005-0000-0000-0000A44C0000}"/>
    <cellStyle name="40% - Accent3 2 2 2 13" xfId="19631" xr:uid="{00000000-0005-0000-0000-0000A54C0000}"/>
    <cellStyle name="40% - Accent3 2 2 2 13 2" xfId="19632" xr:uid="{00000000-0005-0000-0000-0000A64C0000}"/>
    <cellStyle name="40% - Accent3 2 2 2 14" xfId="19633" xr:uid="{00000000-0005-0000-0000-0000A74C0000}"/>
    <cellStyle name="40% - Accent3 2 2 2 14 2" xfId="19634" xr:uid="{00000000-0005-0000-0000-0000A84C0000}"/>
    <cellStyle name="40% - Accent3 2 2 2 15" xfId="19635" xr:uid="{00000000-0005-0000-0000-0000A94C0000}"/>
    <cellStyle name="40% - Accent3 2 2 2 2" xfId="19636" xr:uid="{00000000-0005-0000-0000-0000AA4C0000}"/>
    <cellStyle name="40% - Accent3 2 2 2 2 10" xfId="19637" xr:uid="{00000000-0005-0000-0000-0000AB4C0000}"/>
    <cellStyle name="40% - Accent3 2 2 2 2 10 2" xfId="19638" xr:uid="{00000000-0005-0000-0000-0000AC4C0000}"/>
    <cellStyle name="40% - Accent3 2 2 2 2 11" xfId="19639" xr:uid="{00000000-0005-0000-0000-0000AD4C0000}"/>
    <cellStyle name="40% - Accent3 2 2 2 2 2" xfId="19640" xr:uid="{00000000-0005-0000-0000-0000AE4C0000}"/>
    <cellStyle name="40% - Accent3 2 2 2 2 2 2" xfId="19641" xr:uid="{00000000-0005-0000-0000-0000AF4C0000}"/>
    <cellStyle name="40% - Accent3 2 2 2 2 2 2 2" xfId="19642" xr:uid="{00000000-0005-0000-0000-0000B04C0000}"/>
    <cellStyle name="40% - Accent3 2 2 2 2 2 2 2 2" xfId="19643" xr:uid="{00000000-0005-0000-0000-0000B14C0000}"/>
    <cellStyle name="40% - Accent3 2 2 2 2 2 2 2 2 2" xfId="19644" xr:uid="{00000000-0005-0000-0000-0000B24C0000}"/>
    <cellStyle name="40% - Accent3 2 2 2 2 2 2 2 2 2 2" xfId="19645" xr:uid="{00000000-0005-0000-0000-0000B34C0000}"/>
    <cellStyle name="40% - Accent3 2 2 2 2 2 2 2 2 3" xfId="19646" xr:uid="{00000000-0005-0000-0000-0000B44C0000}"/>
    <cellStyle name="40% - Accent3 2 2 2 2 2 2 2 3" xfId="19647" xr:uid="{00000000-0005-0000-0000-0000B54C0000}"/>
    <cellStyle name="40% - Accent3 2 2 2 2 2 2 2 3 2" xfId="19648" xr:uid="{00000000-0005-0000-0000-0000B64C0000}"/>
    <cellStyle name="40% - Accent3 2 2 2 2 2 2 2 4" xfId="19649" xr:uid="{00000000-0005-0000-0000-0000B74C0000}"/>
    <cellStyle name="40% - Accent3 2 2 2 2 2 2 3" xfId="19650" xr:uid="{00000000-0005-0000-0000-0000B84C0000}"/>
    <cellStyle name="40% - Accent3 2 2 2 2 2 2 3 2" xfId="19651" xr:uid="{00000000-0005-0000-0000-0000B94C0000}"/>
    <cellStyle name="40% - Accent3 2 2 2 2 2 2 3 2 2" xfId="19652" xr:uid="{00000000-0005-0000-0000-0000BA4C0000}"/>
    <cellStyle name="40% - Accent3 2 2 2 2 2 2 3 3" xfId="19653" xr:uid="{00000000-0005-0000-0000-0000BB4C0000}"/>
    <cellStyle name="40% - Accent3 2 2 2 2 2 2 4" xfId="19654" xr:uid="{00000000-0005-0000-0000-0000BC4C0000}"/>
    <cellStyle name="40% - Accent3 2 2 2 2 2 2 4 2" xfId="19655" xr:uid="{00000000-0005-0000-0000-0000BD4C0000}"/>
    <cellStyle name="40% - Accent3 2 2 2 2 2 2 5" xfId="19656" xr:uid="{00000000-0005-0000-0000-0000BE4C0000}"/>
    <cellStyle name="40% - Accent3 2 2 2 2 2 2 5 2" xfId="19657" xr:uid="{00000000-0005-0000-0000-0000BF4C0000}"/>
    <cellStyle name="40% - Accent3 2 2 2 2 2 2 6" xfId="19658" xr:uid="{00000000-0005-0000-0000-0000C04C0000}"/>
    <cellStyle name="40% - Accent3 2 2 2 2 2 3" xfId="19659" xr:uid="{00000000-0005-0000-0000-0000C14C0000}"/>
    <cellStyle name="40% - Accent3 2 2 2 2 2 3 2" xfId="19660" xr:uid="{00000000-0005-0000-0000-0000C24C0000}"/>
    <cellStyle name="40% - Accent3 2 2 2 2 2 3 2 2" xfId="19661" xr:uid="{00000000-0005-0000-0000-0000C34C0000}"/>
    <cellStyle name="40% - Accent3 2 2 2 2 2 3 2 2 2" xfId="19662" xr:uid="{00000000-0005-0000-0000-0000C44C0000}"/>
    <cellStyle name="40% - Accent3 2 2 2 2 2 3 2 2 2 2" xfId="19663" xr:uid="{00000000-0005-0000-0000-0000C54C0000}"/>
    <cellStyle name="40% - Accent3 2 2 2 2 2 3 2 2 3" xfId="19664" xr:uid="{00000000-0005-0000-0000-0000C64C0000}"/>
    <cellStyle name="40% - Accent3 2 2 2 2 2 3 2 3" xfId="19665" xr:uid="{00000000-0005-0000-0000-0000C74C0000}"/>
    <cellStyle name="40% - Accent3 2 2 2 2 2 3 2 3 2" xfId="19666" xr:uid="{00000000-0005-0000-0000-0000C84C0000}"/>
    <cellStyle name="40% - Accent3 2 2 2 2 2 3 2 4" xfId="19667" xr:uid="{00000000-0005-0000-0000-0000C94C0000}"/>
    <cellStyle name="40% - Accent3 2 2 2 2 2 3 3" xfId="19668" xr:uid="{00000000-0005-0000-0000-0000CA4C0000}"/>
    <cellStyle name="40% - Accent3 2 2 2 2 2 3 3 2" xfId="19669" xr:uid="{00000000-0005-0000-0000-0000CB4C0000}"/>
    <cellStyle name="40% - Accent3 2 2 2 2 2 3 3 2 2" xfId="19670" xr:uid="{00000000-0005-0000-0000-0000CC4C0000}"/>
    <cellStyle name="40% - Accent3 2 2 2 2 2 3 3 3" xfId="19671" xr:uid="{00000000-0005-0000-0000-0000CD4C0000}"/>
    <cellStyle name="40% - Accent3 2 2 2 2 2 3 4" xfId="19672" xr:uid="{00000000-0005-0000-0000-0000CE4C0000}"/>
    <cellStyle name="40% - Accent3 2 2 2 2 2 3 4 2" xfId="19673" xr:uid="{00000000-0005-0000-0000-0000CF4C0000}"/>
    <cellStyle name="40% - Accent3 2 2 2 2 2 3 5" xfId="19674" xr:uid="{00000000-0005-0000-0000-0000D04C0000}"/>
    <cellStyle name="40% - Accent3 2 2 2 2 2 3 5 2" xfId="19675" xr:uid="{00000000-0005-0000-0000-0000D14C0000}"/>
    <cellStyle name="40% - Accent3 2 2 2 2 2 3 6" xfId="19676" xr:uid="{00000000-0005-0000-0000-0000D24C0000}"/>
    <cellStyle name="40% - Accent3 2 2 2 2 2 4" xfId="19677" xr:uid="{00000000-0005-0000-0000-0000D34C0000}"/>
    <cellStyle name="40% - Accent3 2 2 2 2 2 4 2" xfId="19678" xr:uid="{00000000-0005-0000-0000-0000D44C0000}"/>
    <cellStyle name="40% - Accent3 2 2 2 2 2 4 2 2" xfId="19679" xr:uid="{00000000-0005-0000-0000-0000D54C0000}"/>
    <cellStyle name="40% - Accent3 2 2 2 2 2 4 2 2 2" xfId="19680" xr:uid="{00000000-0005-0000-0000-0000D64C0000}"/>
    <cellStyle name="40% - Accent3 2 2 2 2 2 4 2 3" xfId="19681" xr:uid="{00000000-0005-0000-0000-0000D74C0000}"/>
    <cellStyle name="40% - Accent3 2 2 2 2 2 4 3" xfId="19682" xr:uid="{00000000-0005-0000-0000-0000D84C0000}"/>
    <cellStyle name="40% - Accent3 2 2 2 2 2 4 3 2" xfId="19683" xr:uid="{00000000-0005-0000-0000-0000D94C0000}"/>
    <cellStyle name="40% - Accent3 2 2 2 2 2 4 4" xfId="19684" xr:uid="{00000000-0005-0000-0000-0000DA4C0000}"/>
    <cellStyle name="40% - Accent3 2 2 2 2 2 5" xfId="19685" xr:uid="{00000000-0005-0000-0000-0000DB4C0000}"/>
    <cellStyle name="40% - Accent3 2 2 2 2 2 5 2" xfId="19686" xr:uid="{00000000-0005-0000-0000-0000DC4C0000}"/>
    <cellStyle name="40% - Accent3 2 2 2 2 2 5 2 2" xfId="19687" xr:uid="{00000000-0005-0000-0000-0000DD4C0000}"/>
    <cellStyle name="40% - Accent3 2 2 2 2 2 5 3" xfId="19688" xr:uid="{00000000-0005-0000-0000-0000DE4C0000}"/>
    <cellStyle name="40% - Accent3 2 2 2 2 2 6" xfId="19689" xr:uid="{00000000-0005-0000-0000-0000DF4C0000}"/>
    <cellStyle name="40% - Accent3 2 2 2 2 2 6 2" xfId="19690" xr:uid="{00000000-0005-0000-0000-0000E04C0000}"/>
    <cellStyle name="40% - Accent3 2 2 2 2 2 7" xfId="19691" xr:uid="{00000000-0005-0000-0000-0000E14C0000}"/>
    <cellStyle name="40% - Accent3 2 2 2 2 2 7 2" xfId="19692" xr:uid="{00000000-0005-0000-0000-0000E24C0000}"/>
    <cellStyle name="40% - Accent3 2 2 2 2 2 8" xfId="19693" xr:uid="{00000000-0005-0000-0000-0000E34C0000}"/>
    <cellStyle name="40% - Accent3 2 2 2 2 3" xfId="19694" xr:uid="{00000000-0005-0000-0000-0000E44C0000}"/>
    <cellStyle name="40% - Accent3 2 2 2 2 3 2" xfId="19695" xr:uid="{00000000-0005-0000-0000-0000E54C0000}"/>
    <cellStyle name="40% - Accent3 2 2 2 2 3 2 2" xfId="19696" xr:uid="{00000000-0005-0000-0000-0000E64C0000}"/>
    <cellStyle name="40% - Accent3 2 2 2 2 3 2 2 2" xfId="19697" xr:uid="{00000000-0005-0000-0000-0000E74C0000}"/>
    <cellStyle name="40% - Accent3 2 2 2 2 3 2 2 2 2" xfId="19698" xr:uid="{00000000-0005-0000-0000-0000E84C0000}"/>
    <cellStyle name="40% - Accent3 2 2 2 2 3 2 2 2 2 2" xfId="19699" xr:uid="{00000000-0005-0000-0000-0000E94C0000}"/>
    <cellStyle name="40% - Accent3 2 2 2 2 3 2 2 2 3" xfId="19700" xr:uid="{00000000-0005-0000-0000-0000EA4C0000}"/>
    <cellStyle name="40% - Accent3 2 2 2 2 3 2 2 3" xfId="19701" xr:uid="{00000000-0005-0000-0000-0000EB4C0000}"/>
    <cellStyle name="40% - Accent3 2 2 2 2 3 2 2 3 2" xfId="19702" xr:uid="{00000000-0005-0000-0000-0000EC4C0000}"/>
    <cellStyle name="40% - Accent3 2 2 2 2 3 2 2 4" xfId="19703" xr:uid="{00000000-0005-0000-0000-0000ED4C0000}"/>
    <cellStyle name="40% - Accent3 2 2 2 2 3 2 3" xfId="19704" xr:uid="{00000000-0005-0000-0000-0000EE4C0000}"/>
    <cellStyle name="40% - Accent3 2 2 2 2 3 2 3 2" xfId="19705" xr:uid="{00000000-0005-0000-0000-0000EF4C0000}"/>
    <cellStyle name="40% - Accent3 2 2 2 2 3 2 3 2 2" xfId="19706" xr:uid="{00000000-0005-0000-0000-0000F04C0000}"/>
    <cellStyle name="40% - Accent3 2 2 2 2 3 2 3 3" xfId="19707" xr:uid="{00000000-0005-0000-0000-0000F14C0000}"/>
    <cellStyle name="40% - Accent3 2 2 2 2 3 2 4" xfId="19708" xr:uid="{00000000-0005-0000-0000-0000F24C0000}"/>
    <cellStyle name="40% - Accent3 2 2 2 2 3 2 4 2" xfId="19709" xr:uid="{00000000-0005-0000-0000-0000F34C0000}"/>
    <cellStyle name="40% - Accent3 2 2 2 2 3 2 5" xfId="19710" xr:uid="{00000000-0005-0000-0000-0000F44C0000}"/>
    <cellStyle name="40% - Accent3 2 2 2 2 3 2 5 2" xfId="19711" xr:uid="{00000000-0005-0000-0000-0000F54C0000}"/>
    <cellStyle name="40% - Accent3 2 2 2 2 3 2 6" xfId="19712" xr:uid="{00000000-0005-0000-0000-0000F64C0000}"/>
    <cellStyle name="40% - Accent3 2 2 2 2 3 3" xfId="19713" xr:uid="{00000000-0005-0000-0000-0000F74C0000}"/>
    <cellStyle name="40% - Accent3 2 2 2 2 3 3 2" xfId="19714" xr:uid="{00000000-0005-0000-0000-0000F84C0000}"/>
    <cellStyle name="40% - Accent3 2 2 2 2 3 3 2 2" xfId="19715" xr:uid="{00000000-0005-0000-0000-0000F94C0000}"/>
    <cellStyle name="40% - Accent3 2 2 2 2 3 3 2 2 2" xfId="19716" xr:uid="{00000000-0005-0000-0000-0000FA4C0000}"/>
    <cellStyle name="40% - Accent3 2 2 2 2 3 3 2 2 2 2" xfId="19717" xr:uid="{00000000-0005-0000-0000-0000FB4C0000}"/>
    <cellStyle name="40% - Accent3 2 2 2 2 3 3 2 2 3" xfId="19718" xr:uid="{00000000-0005-0000-0000-0000FC4C0000}"/>
    <cellStyle name="40% - Accent3 2 2 2 2 3 3 2 3" xfId="19719" xr:uid="{00000000-0005-0000-0000-0000FD4C0000}"/>
    <cellStyle name="40% - Accent3 2 2 2 2 3 3 2 3 2" xfId="19720" xr:uid="{00000000-0005-0000-0000-0000FE4C0000}"/>
    <cellStyle name="40% - Accent3 2 2 2 2 3 3 2 4" xfId="19721" xr:uid="{00000000-0005-0000-0000-0000FF4C0000}"/>
    <cellStyle name="40% - Accent3 2 2 2 2 3 3 3" xfId="19722" xr:uid="{00000000-0005-0000-0000-0000004D0000}"/>
    <cellStyle name="40% - Accent3 2 2 2 2 3 3 3 2" xfId="19723" xr:uid="{00000000-0005-0000-0000-0000014D0000}"/>
    <cellStyle name="40% - Accent3 2 2 2 2 3 3 3 2 2" xfId="19724" xr:uid="{00000000-0005-0000-0000-0000024D0000}"/>
    <cellStyle name="40% - Accent3 2 2 2 2 3 3 3 3" xfId="19725" xr:uid="{00000000-0005-0000-0000-0000034D0000}"/>
    <cellStyle name="40% - Accent3 2 2 2 2 3 3 4" xfId="19726" xr:uid="{00000000-0005-0000-0000-0000044D0000}"/>
    <cellStyle name="40% - Accent3 2 2 2 2 3 3 4 2" xfId="19727" xr:uid="{00000000-0005-0000-0000-0000054D0000}"/>
    <cellStyle name="40% - Accent3 2 2 2 2 3 3 5" xfId="19728" xr:uid="{00000000-0005-0000-0000-0000064D0000}"/>
    <cellStyle name="40% - Accent3 2 2 2 2 3 3 5 2" xfId="19729" xr:uid="{00000000-0005-0000-0000-0000074D0000}"/>
    <cellStyle name="40% - Accent3 2 2 2 2 3 3 6" xfId="19730" xr:uid="{00000000-0005-0000-0000-0000084D0000}"/>
    <cellStyle name="40% - Accent3 2 2 2 2 3 4" xfId="19731" xr:uid="{00000000-0005-0000-0000-0000094D0000}"/>
    <cellStyle name="40% - Accent3 2 2 2 2 3 4 2" xfId="19732" xr:uid="{00000000-0005-0000-0000-00000A4D0000}"/>
    <cellStyle name="40% - Accent3 2 2 2 2 3 4 2 2" xfId="19733" xr:uid="{00000000-0005-0000-0000-00000B4D0000}"/>
    <cellStyle name="40% - Accent3 2 2 2 2 3 4 2 2 2" xfId="19734" xr:uid="{00000000-0005-0000-0000-00000C4D0000}"/>
    <cellStyle name="40% - Accent3 2 2 2 2 3 4 2 3" xfId="19735" xr:uid="{00000000-0005-0000-0000-00000D4D0000}"/>
    <cellStyle name="40% - Accent3 2 2 2 2 3 4 3" xfId="19736" xr:uid="{00000000-0005-0000-0000-00000E4D0000}"/>
    <cellStyle name="40% - Accent3 2 2 2 2 3 4 3 2" xfId="19737" xr:uid="{00000000-0005-0000-0000-00000F4D0000}"/>
    <cellStyle name="40% - Accent3 2 2 2 2 3 4 4" xfId="19738" xr:uid="{00000000-0005-0000-0000-0000104D0000}"/>
    <cellStyle name="40% - Accent3 2 2 2 2 3 5" xfId="19739" xr:uid="{00000000-0005-0000-0000-0000114D0000}"/>
    <cellStyle name="40% - Accent3 2 2 2 2 3 5 2" xfId="19740" xr:uid="{00000000-0005-0000-0000-0000124D0000}"/>
    <cellStyle name="40% - Accent3 2 2 2 2 3 5 2 2" xfId="19741" xr:uid="{00000000-0005-0000-0000-0000134D0000}"/>
    <cellStyle name="40% - Accent3 2 2 2 2 3 5 3" xfId="19742" xr:uid="{00000000-0005-0000-0000-0000144D0000}"/>
    <cellStyle name="40% - Accent3 2 2 2 2 3 6" xfId="19743" xr:uid="{00000000-0005-0000-0000-0000154D0000}"/>
    <cellStyle name="40% - Accent3 2 2 2 2 3 6 2" xfId="19744" xr:uid="{00000000-0005-0000-0000-0000164D0000}"/>
    <cellStyle name="40% - Accent3 2 2 2 2 3 7" xfId="19745" xr:uid="{00000000-0005-0000-0000-0000174D0000}"/>
    <cellStyle name="40% - Accent3 2 2 2 2 3 7 2" xfId="19746" xr:uid="{00000000-0005-0000-0000-0000184D0000}"/>
    <cellStyle name="40% - Accent3 2 2 2 2 3 8" xfId="19747" xr:uid="{00000000-0005-0000-0000-0000194D0000}"/>
    <cellStyle name="40% - Accent3 2 2 2 2 4" xfId="19748" xr:uid="{00000000-0005-0000-0000-00001A4D0000}"/>
    <cellStyle name="40% - Accent3 2 2 2 2 4 2" xfId="19749" xr:uid="{00000000-0005-0000-0000-00001B4D0000}"/>
    <cellStyle name="40% - Accent3 2 2 2 2 4 2 2" xfId="19750" xr:uid="{00000000-0005-0000-0000-00001C4D0000}"/>
    <cellStyle name="40% - Accent3 2 2 2 2 4 2 2 2" xfId="19751" xr:uid="{00000000-0005-0000-0000-00001D4D0000}"/>
    <cellStyle name="40% - Accent3 2 2 2 2 4 2 2 2 2" xfId="19752" xr:uid="{00000000-0005-0000-0000-00001E4D0000}"/>
    <cellStyle name="40% - Accent3 2 2 2 2 4 2 2 3" xfId="19753" xr:uid="{00000000-0005-0000-0000-00001F4D0000}"/>
    <cellStyle name="40% - Accent3 2 2 2 2 4 2 3" xfId="19754" xr:uid="{00000000-0005-0000-0000-0000204D0000}"/>
    <cellStyle name="40% - Accent3 2 2 2 2 4 2 3 2" xfId="19755" xr:uid="{00000000-0005-0000-0000-0000214D0000}"/>
    <cellStyle name="40% - Accent3 2 2 2 2 4 2 4" xfId="19756" xr:uid="{00000000-0005-0000-0000-0000224D0000}"/>
    <cellStyle name="40% - Accent3 2 2 2 2 4 3" xfId="19757" xr:uid="{00000000-0005-0000-0000-0000234D0000}"/>
    <cellStyle name="40% - Accent3 2 2 2 2 4 3 2" xfId="19758" xr:uid="{00000000-0005-0000-0000-0000244D0000}"/>
    <cellStyle name="40% - Accent3 2 2 2 2 4 3 2 2" xfId="19759" xr:uid="{00000000-0005-0000-0000-0000254D0000}"/>
    <cellStyle name="40% - Accent3 2 2 2 2 4 3 3" xfId="19760" xr:uid="{00000000-0005-0000-0000-0000264D0000}"/>
    <cellStyle name="40% - Accent3 2 2 2 2 4 4" xfId="19761" xr:uid="{00000000-0005-0000-0000-0000274D0000}"/>
    <cellStyle name="40% - Accent3 2 2 2 2 4 4 2" xfId="19762" xr:uid="{00000000-0005-0000-0000-0000284D0000}"/>
    <cellStyle name="40% - Accent3 2 2 2 2 4 5" xfId="19763" xr:uid="{00000000-0005-0000-0000-0000294D0000}"/>
    <cellStyle name="40% - Accent3 2 2 2 2 4 5 2" xfId="19764" xr:uid="{00000000-0005-0000-0000-00002A4D0000}"/>
    <cellStyle name="40% - Accent3 2 2 2 2 4 6" xfId="19765" xr:uid="{00000000-0005-0000-0000-00002B4D0000}"/>
    <cellStyle name="40% - Accent3 2 2 2 2 5" xfId="19766" xr:uid="{00000000-0005-0000-0000-00002C4D0000}"/>
    <cellStyle name="40% - Accent3 2 2 2 2 5 2" xfId="19767" xr:uid="{00000000-0005-0000-0000-00002D4D0000}"/>
    <cellStyle name="40% - Accent3 2 2 2 2 5 2 2" xfId="19768" xr:uid="{00000000-0005-0000-0000-00002E4D0000}"/>
    <cellStyle name="40% - Accent3 2 2 2 2 5 2 2 2" xfId="19769" xr:uid="{00000000-0005-0000-0000-00002F4D0000}"/>
    <cellStyle name="40% - Accent3 2 2 2 2 5 2 2 2 2" xfId="19770" xr:uid="{00000000-0005-0000-0000-0000304D0000}"/>
    <cellStyle name="40% - Accent3 2 2 2 2 5 2 2 3" xfId="19771" xr:uid="{00000000-0005-0000-0000-0000314D0000}"/>
    <cellStyle name="40% - Accent3 2 2 2 2 5 2 3" xfId="19772" xr:uid="{00000000-0005-0000-0000-0000324D0000}"/>
    <cellStyle name="40% - Accent3 2 2 2 2 5 2 3 2" xfId="19773" xr:uid="{00000000-0005-0000-0000-0000334D0000}"/>
    <cellStyle name="40% - Accent3 2 2 2 2 5 2 4" xfId="19774" xr:uid="{00000000-0005-0000-0000-0000344D0000}"/>
    <cellStyle name="40% - Accent3 2 2 2 2 5 3" xfId="19775" xr:uid="{00000000-0005-0000-0000-0000354D0000}"/>
    <cellStyle name="40% - Accent3 2 2 2 2 5 3 2" xfId="19776" xr:uid="{00000000-0005-0000-0000-0000364D0000}"/>
    <cellStyle name="40% - Accent3 2 2 2 2 5 3 2 2" xfId="19777" xr:uid="{00000000-0005-0000-0000-0000374D0000}"/>
    <cellStyle name="40% - Accent3 2 2 2 2 5 3 3" xfId="19778" xr:uid="{00000000-0005-0000-0000-0000384D0000}"/>
    <cellStyle name="40% - Accent3 2 2 2 2 5 4" xfId="19779" xr:uid="{00000000-0005-0000-0000-0000394D0000}"/>
    <cellStyle name="40% - Accent3 2 2 2 2 5 4 2" xfId="19780" xr:uid="{00000000-0005-0000-0000-00003A4D0000}"/>
    <cellStyle name="40% - Accent3 2 2 2 2 5 5" xfId="19781" xr:uid="{00000000-0005-0000-0000-00003B4D0000}"/>
    <cellStyle name="40% - Accent3 2 2 2 2 5 5 2" xfId="19782" xr:uid="{00000000-0005-0000-0000-00003C4D0000}"/>
    <cellStyle name="40% - Accent3 2 2 2 2 5 6" xfId="19783" xr:uid="{00000000-0005-0000-0000-00003D4D0000}"/>
    <cellStyle name="40% - Accent3 2 2 2 2 6" xfId="19784" xr:uid="{00000000-0005-0000-0000-00003E4D0000}"/>
    <cellStyle name="40% - Accent3 2 2 2 2 6 2" xfId="19785" xr:uid="{00000000-0005-0000-0000-00003F4D0000}"/>
    <cellStyle name="40% - Accent3 2 2 2 2 6 2 2" xfId="19786" xr:uid="{00000000-0005-0000-0000-0000404D0000}"/>
    <cellStyle name="40% - Accent3 2 2 2 2 6 2 2 2" xfId="19787" xr:uid="{00000000-0005-0000-0000-0000414D0000}"/>
    <cellStyle name="40% - Accent3 2 2 2 2 6 2 2 2 2" xfId="19788" xr:uid="{00000000-0005-0000-0000-0000424D0000}"/>
    <cellStyle name="40% - Accent3 2 2 2 2 6 2 2 3" xfId="19789" xr:uid="{00000000-0005-0000-0000-0000434D0000}"/>
    <cellStyle name="40% - Accent3 2 2 2 2 6 2 3" xfId="19790" xr:uid="{00000000-0005-0000-0000-0000444D0000}"/>
    <cellStyle name="40% - Accent3 2 2 2 2 6 2 3 2" xfId="19791" xr:uid="{00000000-0005-0000-0000-0000454D0000}"/>
    <cellStyle name="40% - Accent3 2 2 2 2 6 2 4" xfId="19792" xr:uid="{00000000-0005-0000-0000-0000464D0000}"/>
    <cellStyle name="40% - Accent3 2 2 2 2 6 3" xfId="19793" xr:uid="{00000000-0005-0000-0000-0000474D0000}"/>
    <cellStyle name="40% - Accent3 2 2 2 2 6 3 2" xfId="19794" xr:uid="{00000000-0005-0000-0000-0000484D0000}"/>
    <cellStyle name="40% - Accent3 2 2 2 2 6 3 2 2" xfId="19795" xr:uid="{00000000-0005-0000-0000-0000494D0000}"/>
    <cellStyle name="40% - Accent3 2 2 2 2 6 3 3" xfId="19796" xr:uid="{00000000-0005-0000-0000-00004A4D0000}"/>
    <cellStyle name="40% - Accent3 2 2 2 2 6 4" xfId="19797" xr:uid="{00000000-0005-0000-0000-00004B4D0000}"/>
    <cellStyle name="40% - Accent3 2 2 2 2 6 4 2" xfId="19798" xr:uid="{00000000-0005-0000-0000-00004C4D0000}"/>
    <cellStyle name="40% - Accent3 2 2 2 2 6 5" xfId="19799" xr:uid="{00000000-0005-0000-0000-00004D4D0000}"/>
    <cellStyle name="40% - Accent3 2 2 2 2 6 5 2" xfId="19800" xr:uid="{00000000-0005-0000-0000-00004E4D0000}"/>
    <cellStyle name="40% - Accent3 2 2 2 2 6 6" xfId="19801" xr:uid="{00000000-0005-0000-0000-00004F4D0000}"/>
    <cellStyle name="40% - Accent3 2 2 2 2 7" xfId="19802" xr:uid="{00000000-0005-0000-0000-0000504D0000}"/>
    <cellStyle name="40% - Accent3 2 2 2 2 7 2" xfId="19803" xr:uid="{00000000-0005-0000-0000-0000514D0000}"/>
    <cellStyle name="40% - Accent3 2 2 2 2 7 2 2" xfId="19804" xr:uid="{00000000-0005-0000-0000-0000524D0000}"/>
    <cellStyle name="40% - Accent3 2 2 2 2 7 2 2 2" xfId="19805" xr:uid="{00000000-0005-0000-0000-0000534D0000}"/>
    <cellStyle name="40% - Accent3 2 2 2 2 7 2 3" xfId="19806" xr:uid="{00000000-0005-0000-0000-0000544D0000}"/>
    <cellStyle name="40% - Accent3 2 2 2 2 7 3" xfId="19807" xr:uid="{00000000-0005-0000-0000-0000554D0000}"/>
    <cellStyle name="40% - Accent3 2 2 2 2 7 3 2" xfId="19808" xr:uid="{00000000-0005-0000-0000-0000564D0000}"/>
    <cellStyle name="40% - Accent3 2 2 2 2 7 4" xfId="19809" xr:uid="{00000000-0005-0000-0000-0000574D0000}"/>
    <cellStyle name="40% - Accent3 2 2 2 2 8" xfId="19810" xr:uid="{00000000-0005-0000-0000-0000584D0000}"/>
    <cellStyle name="40% - Accent3 2 2 2 2 8 2" xfId="19811" xr:uid="{00000000-0005-0000-0000-0000594D0000}"/>
    <cellStyle name="40% - Accent3 2 2 2 2 8 2 2" xfId="19812" xr:uid="{00000000-0005-0000-0000-00005A4D0000}"/>
    <cellStyle name="40% - Accent3 2 2 2 2 8 3" xfId="19813" xr:uid="{00000000-0005-0000-0000-00005B4D0000}"/>
    <cellStyle name="40% - Accent3 2 2 2 2 9" xfId="19814" xr:uid="{00000000-0005-0000-0000-00005C4D0000}"/>
    <cellStyle name="40% - Accent3 2 2 2 2 9 2" xfId="19815" xr:uid="{00000000-0005-0000-0000-00005D4D0000}"/>
    <cellStyle name="40% - Accent3 2 2 2 3" xfId="19816" xr:uid="{00000000-0005-0000-0000-00005E4D0000}"/>
    <cellStyle name="40% - Accent3 2 2 2 3 10" xfId="19817" xr:uid="{00000000-0005-0000-0000-00005F4D0000}"/>
    <cellStyle name="40% - Accent3 2 2 2 3 10 2" xfId="19818" xr:uid="{00000000-0005-0000-0000-0000604D0000}"/>
    <cellStyle name="40% - Accent3 2 2 2 3 11" xfId="19819" xr:uid="{00000000-0005-0000-0000-0000614D0000}"/>
    <cellStyle name="40% - Accent3 2 2 2 3 2" xfId="19820" xr:uid="{00000000-0005-0000-0000-0000624D0000}"/>
    <cellStyle name="40% - Accent3 2 2 2 3 2 2" xfId="19821" xr:uid="{00000000-0005-0000-0000-0000634D0000}"/>
    <cellStyle name="40% - Accent3 2 2 2 3 2 2 2" xfId="19822" xr:uid="{00000000-0005-0000-0000-0000644D0000}"/>
    <cellStyle name="40% - Accent3 2 2 2 3 2 2 2 2" xfId="19823" xr:uid="{00000000-0005-0000-0000-0000654D0000}"/>
    <cellStyle name="40% - Accent3 2 2 2 3 2 2 2 2 2" xfId="19824" xr:uid="{00000000-0005-0000-0000-0000664D0000}"/>
    <cellStyle name="40% - Accent3 2 2 2 3 2 2 2 2 2 2" xfId="19825" xr:uid="{00000000-0005-0000-0000-0000674D0000}"/>
    <cellStyle name="40% - Accent3 2 2 2 3 2 2 2 2 3" xfId="19826" xr:uid="{00000000-0005-0000-0000-0000684D0000}"/>
    <cellStyle name="40% - Accent3 2 2 2 3 2 2 2 3" xfId="19827" xr:uid="{00000000-0005-0000-0000-0000694D0000}"/>
    <cellStyle name="40% - Accent3 2 2 2 3 2 2 2 3 2" xfId="19828" xr:uid="{00000000-0005-0000-0000-00006A4D0000}"/>
    <cellStyle name="40% - Accent3 2 2 2 3 2 2 2 4" xfId="19829" xr:uid="{00000000-0005-0000-0000-00006B4D0000}"/>
    <cellStyle name="40% - Accent3 2 2 2 3 2 2 3" xfId="19830" xr:uid="{00000000-0005-0000-0000-00006C4D0000}"/>
    <cellStyle name="40% - Accent3 2 2 2 3 2 2 3 2" xfId="19831" xr:uid="{00000000-0005-0000-0000-00006D4D0000}"/>
    <cellStyle name="40% - Accent3 2 2 2 3 2 2 3 2 2" xfId="19832" xr:uid="{00000000-0005-0000-0000-00006E4D0000}"/>
    <cellStyle name="40% - Accent3 2 2 2 3 2 2 3 3" xfId="19833" xr:uid="{00000000-0005-0000-0000-00006F4D0000}"/>
    <cellStyle name="40% - Accent3 2 2 2 3 2 2 4" xfId="19834" xr:uid="{00000000-0005-0000-0000-0000704D0000}"/>
    <cellStyle name="40% - Accent3 2 2 2 3 2 2 4 2" xfId="19835" xr:uid="{00000000-0005-0000-0000-0000714D0000}"/>
    <cellStyle name="40% - Accent3 2 2 2 3 2 2 5" xfId="19836" xr:uid="{00000000-0005-0000-0000-0000724D0000}"/>
    <cellStyle name="40% - Accent3 2 2 2 3 2 2 5 2" xfId="19837" xr:uid="{00000000-0005-0000-0000-0000734D0000}"/>
    <cellStyle name="40% - Accent3 2 2 2 3 2 2 6" xfId="19838" xr:uid="{00000000-0005-0000-0000-0000744D0000}"/>
    <cellStyle name="40% - Accent3 2 2 2 3 2 3" xfId="19839" xr:uid="{00000000-0005-0000-0000-0000754D0000}"/>
    <cellStyle name="40% - Accent3 2 2 2 3 2 3 2" xfId="19840" xr:uid="{00000000-0005-0000-0000-0000764D0000}"/>
    <cellStyle name="40% - Accent3 2 2 2 3 2 3 2 2" xfId="19841" xr:uid="{00000000-0005-0000-0000-0000774D0000}"/>
    <cellStyle name="40% - Accent3 2 2 2 3 2 3 2 2 2" xfId="19842" xr:uid="{00000000-0005-0000-0000-0000784D0000}"/>
    <cellStyle name="40% - Accent3 2 2 2 3 2 3 2 2 2 2" xfId="19843" xr:uid="{00000000-0005-0000-0000-0000794D0000}"/>
    <cellStyle name="40% - Accent3 2 2 2 3 2 3 2 2 3" xfId="19844" xr:uid="{00000000-0005-0000-0000-00007A4D0000}"/>
    <cellStyle name="40% - Accent3 2 2 2 3 2 3 2 3" xfId="19845" xr:uid="{00000000-0005-0000-0000-00007B4D0000}"/>
    <cellStyle name="40% - Accent3 2 2 2 3 2 3 2 3 2" xfId="19846" xr:uid="{00000000-0005-0000-0000-00007C4D0000}"/>
    <cellStyle name="40% - Accent3 2 2 2 3 2 3 2 4" xfId="19847" xr:uid="{00000000-0005-0000-0000-00007D4D0000}"/>
    <cellStyle name="40% - Accent3 2 2 2 3 2 3 3" xfId="19848" xr:uid="{00000000-0005-0000-0000-00007E4D0000}"/>
    <cellStyle name="40% - Accent3 2 2 2 3 2 3 3 2" xfId="19849" xr:uid="{00000000-0005-0000-0000-00007F4D0000}"/>
    <cellStyle name="40% - Accent3 2 2 2 3 2 3 3 2 2" xfId="19850" xr:uid="{00000000-0005-0000-0000-0000804D0000}"/>
    <cellStyle name="40% - Accent3 2 2 2 3 2 3 3 3" xfId="19851" xr:uid="{00000000-0005-0000-0000-0000814D0000}"/>
    <cellStyle name="40% - Accent3 2 2 2 3 2 3 4" xfId="19852" xr:uid="{00000000-0005-0000-0000-0000824D0000}"/>
    <cellStyle name="40% - Accent3 2 2 2 3 2 3 4 2" xfId="19853" xr:uid="{00000000-0005-0000-0000-0000834D0000}"/>
    <cellStyle name="40% - Accent3 2 2 2 3 2 3 5" xfId="19854" xr:uid="{00000000-0005-0000-0000-0000844D0000}"/>
    <cellStyle name="40% - Accent3 2 2 2 3 2 3 5 2" xfId="19855" xr:uid="{00000000-0005-0000-0000-0000854D0000}"/>
    <cellStyle name="40% - Accent3 2 2 2 3 2 3 6" xfId="19856" xr:uid="{00000000-0005-0000-0000-0000864D0000}"/>
    <cellStyle name="40% - Accent3 2 2 2 3 2 4" xfId="19857" xr:uid="{00000000-0005-0000-0000-0000874D0000}"/>
    <cellStyle name="40% - Accent3 2 2 2 3 2 4 2" xfId="19858" xr:uid="{00000000-0005-0000-0000-0000884D0000}"/>
    <cellStyle name="40% - Accent3 2 2 2 3 2 4 2 2" xfId="19859" xr:uid="{00000000-0005-0000-0000-0000894D0000}"/>
    <cellStyle name="40% - Accent3 2 2 2 3 2 4 2 2 2" xfId="19860" xr:uid="{00000000-0005-0000-0000-00008A4D0000}"/>
    <cellStyle name="40% - Accent3 2 2 2 3 2 4 2 3" xfId="19861" xr:uid="{00000000-0005-0000-0000-00008B4D0000}"/>
    <cellStyle name="40% - Accent3 2 2 2 3 2 4 3" xfId="19862" xr:uid="{00000000-0005-0000-0000-00008C4D0000}"/>
    <cellStyle name="40% - Accent3 2 2 2 3 2 4 3 2" xfId="19863" xr:uid="{00000000-0005-0000-0000-00008D4D0000}"/>
    <cellStyle name="40% - Accent3 2 2 2 3 2 4 4" xfId="19864" xr:uid="{00000000-0005-0000-0000-00008E4D0000}"/>
    <cellStyle name="40% - Accent3 2 2 2 3 2 5" xfId="19865" xr:uid="{00000000-0005-0000-0000-00008F4D0000}"/>
    <cellStyle name="40% - Accent3 2 2 2 3 2 5 2" xfId="19866" xr:uid="{00000000-0005-0000-0000-0000904D0000}"/>
    <cellStyle name="40% - Accent3 2 2 2 3 2 5 2 2" xfId="19867" xr:uid="{00000000-0005-0000-0000-0000914D0000}"/>
    <cellStyle name="40% - Accent3 2 2 2 3 2 5 3" xfId="19868" xr:uid="{00000000-0005-0000-0000-0000924D0000}"/>
    <cellStyle name="40% - Accent3 2 2 2 3 2 6" xfId="19869" xr:uid="{00000000-0005-0000-0000-0000934D0000}"/>
    <cellStyle name="40% - Accent3 2 2 2 3 2 6 2" xfId="19870" xr:uid="{00000000-0005-0000-0000-0000944D0000}"/>
    <cellStyle name="40% - Accent3 2 2 2 3 2 7" xfId="19871" xr:uid="{00000000-0005-0000-0000-0000954D0000}"/>
    <cellStyle name="40% - Accent3 2 2 2 3 2 7 2" xfId="19872" xr:uid="{00000000-0005-0000-0000-0000964D0000}"/>
    <cellStyle name="40% - Accent3 2 2 2 3 2 8" xfId="19873" xr:uid="{00000000-0005-0000-0000-0000974D0000}"/>
    <cellStyle name="40% - Accent3 2 2 2 3 3" xfId="19874" xr:uid="{00000000-0005-0000-0000-0000984D0000}"/>
    <cellStyle name="40% - Accent3 2 2 2 3 3 2" xfId="19875" xr:uid="{00000000-0005-0000-0000-0000994D0000}"/>
    <cellStyle name="40% - Accent3 2 2 2 3 3 2 2" xfId="19876" xr:uid="{00000000-0005-0000-0000-00009A4D0000}"/>
    <cellStyle name="40% - Accent3 2 2 2 3 3 2 2 2" xfId="19877" xr:uid="{00000000-0005-0000-0000-00009B4D0000}"/>
    <cellStyle name="40% - Accent3 2 2 2 3 3 2 2 2 2" xfId="19878" xr:uid="{00000000-0005-0000-0000-00009C4D0000}"/>
    <cellStyle name="40% - Accent3 2 2 2 3 3 2 2 2 2 2" xfId="19879" xr:uid="{00000000-0005-0000-0000-00009D4D0000}"/>
    <cellStyle name="40% - Accent3 2 2 2 3 3 2 2 2 3" xfId="19880" xr:uid="{00000000-0005-0000-0000-00009E4D0000}"/>
    <cellStyle name="40% - Accent3 2 2 2 3 3 2 2 3" xfId="19881" xr:uid="{00000000-0005-0000-0000-00009F4D0000}"/>
    <cellStyle name="40% - Accent3 2 2 2 3 3 2 2 3 2" xfId="19882" xr:uid="{00000000-0005-0000-0000-0000A04D0000}"/>
    <cellStyle name="40% - Accent3 2 2 2 3 3 2 2 4" xfId="19883" xr:uid="{00000000-0005-0000-0000-0000A14D0000}"/>
    <cellStyle name="40% - Accent3 2 2 2 3 3 2 3" xfId="19884" xr:uid="{00000000-0005-0000-0000-0000A24D0000}"/>
    <cellStyle name="40% - Accent3 2 2 2 3 3 2 3 2" xfId="19885" xr:uid="{00000000-0005-0000-0000-0000A34D0000}"/>
    <cellStyle name="40% - Accent3 2 2 2 3 3 2 3 2 2" xfId="19886" xr:uid="{00000000-0005-0000-0000-0000A44D0000}"/>
    <cellStyle name="40% - Accent3 2 2 2 3 3 2 3 3" xfId="19887" xr:uid="{00000000-0005-0000-0000-0000A54D0000}"/>
    <cellStyle name="40% - Accent3 2 2 2 3 3 2 4" xfId="19888" xr:uid="{00000000-0005-0000-0000-0000A64D0000}"/>
    <cellStyle name="40% - Accent3 2 2 2 3 3 2 4 2" xfId="19889" xr:uid="{00000000-0005-0000-0000-0000A74D0000}"/>
    <cellStyle name="40% - Accent3 2 2 2 3 3 2 5" xfId="19890" xr:uid="{00000000-0005-0000-0000-0000A84D0000}"/>
    <cellStyle name="40% - Accent3 2 2 2 3 3 2 5 2" xfId="19891" xr:uid="{00000000-0005-0000-0000-0000A94D0000}"/>
    <cellStyle name="40% - Accent3 2 2 2 3 3 2 6" xfId="19892" xr:uid="{00000000-0005-0000-0000-0000AA4D0000}"/>
    <cellStyle name="40% - Accent3 2 2 2 3 3 3" xfId="19893" xr:uid="{00000000-0005-0000-0000-0000AB4D0000}"/>
    <cellStyle name="40% - Accent3 2 2 2 3 3 3 2" xfId="19894" xr:uid="{00000000-0005-0000-0000-0000AC4D0000}"/>
    <cellStyle name="40% - Accent3 2 2 2 3 3 3 2 2" xfId="19895" xr:uid="{00000000-0005-0000-0000-0000AD4D0000}"/>
    <cellStyle name="40% - Accent3 2 2 2 3 3 3 2 2 2" xfId="19896" xr:uid="{00000000-0005-0000-0000-0000AE4D0000}"/>
    <cellStyle name="40% - Accent3 2 2 2 3 3 3 2 2 2 2" xfId="19897" xr:uid="{00000000-0005-0000-0000-0000AF4D0000}"/>
    <cellStyle name="40% - Accent3 2 2 2 3 3 3 2 2 3" xfId="19898" xr:uid="{00000000-0005-0000-0000-0000B04D0000}"/>
    <cellStyle name="40% - Accent3 2 2 2 3 3 3 2 3" xfId="19899" xr:uid="{00000000-0005-0000-0000-0000B14D0000}"/>
    <cellStyle name="40% - Accent3 2 2 2 3 3 3 2 3 2" xfId="19900" xr:uid="{00000000-0005-0000-0000-0000B24D0000}"/>
    <cellStyle name="40% - Accent3 2 2 2 3 3 3 2 4" xfId="19901" xr:uid="{00000000-0005-0000-0000-0000B34D0000}"/>
    <cellStyle name="40% - Accent3 2 2 2 3 3 3 3" xfId="19902" xr:uid="{00000000-0005-0000-0000-0000B44D0000}"/>
    <cellStyle name="40% - Accent3 2 2 2 3 3 3 3 2" xfId="19903" xr:uid="{00000000-0005-0000-0000-0000B54D0000}"/>
    <cellStyle name="40% - Accent3 2 2 2 3 3 3 3 2 2" xfId="19904" xr:uid="{00000000-0005-0000-0000-0000B64D0000}"/>
    <cellStyle name="40% - Accent3 2 2 2 3 3 3 3 3" xfId="19905" xr:uid="{00000000-0005-0000-0000-0000B74D0000}"/>
    <cellStyle name="40% - Accent3 2 2 2 3 3 3 4" xfId="19906" xr:uid="{00000000-0005-0000-0000-0000B84D0000}"/>
    <cellStyle name="40% - Accent3 2 2 2 3 3 3 4 2" xfId="19907" xr:uid="{00000000-0005-0000-0000-0000B94D0000}"/>
    <cellStyle name="40% - Accent3 2 2 2 3 3 3 5" xfId="19908" xr:uid="{00000000-0005-0000-0000-0000BA4D0000}"/>
    <cellStyle name="40% - Accent3 2 2 2 3 3 3 5 2" xfId="19909" xr:uid="{00000000-0005-0000-0000-0000BB4D0000}"/>
    <cellStyle name="40% - Accent3 2 2 2 3 3 3 6" xfId="19910" xr:uid="{00000000-0005-0000-0000-0000BC4D0000}"/>
    <cellStyle name="40% - Accent3 2 2 2 3 3 4" xfId="19911" xr:uid="{00000000-0005-0000-0000-0000BD4D0000}"/>
    <cellStyle name="40% - Accent3 2 2 2 3 3 4 2" xfId="19912" xr:uid="{00000000-0005-0000-0000-0000BE4D0000}"/>
    <cellStyle name="40% - Accent3 2 2 2 3 3 4 2 2" xfId="19913" xr:uid="{00000000-0005-0000-0000-0000BF4D0000}"/>
    <cellStyle name="40% - Accent3 2 2 2 3 3 4 2 2 2" xfId="19914" xr:uid="{00000000-0005-0000-0000-0000C04D0000}"/>
    <cellStyle name="40% - Accent3 2 2 2 3 3 4 2 3" xfId="19915" xr:uid="{00000000-0005-0000-0000-0000C14D0000}"/>
    <cellStyle name="40% - Accent3 2 2 2 3 3 4 3" xfId="19916" xr:uid="{00000000-0005-0000-0000-0000C24D0000}"/>
    <cellStyle name="40% - Accent3 2 2 2 3 3 4 3 2" xfId="19917" xr:uid="{00000000-0005-0000-0000-0000C34D0000}"/>
    <cellStyle name="40% - Accent3 2 2 2 3 3 4 4" xfId="19918" xr:uid="{00000000-0005-0000-0000-0000C44D0000}"/>
    <cellStyle name="40% - Accent3 2 2 2 3 3 5" xfId="19919" xr:uid="{00000000-0005-0000-0000-0000C54D0000}"/>
    <cellStyle name="40% - Accent3 2 2 2 3 3 5 2" xfId="19920" xr:uid="{00000000-0005-0000-0000-0000C64D0000}"/>
    <cellStyle name="40% - Accent3 2 2 2 3 3 5 2 2" xfId="19921" xr:uid="{00000000-0005-0000-0000-0000C74D0000}"/>
    <cellStyle name="40% - Accent3 2 2 2 3 3 5 3" xfId="19922" xr:uid="{00000000-0005-0000-0000-0000C84D0000}"/>
    <cellStyle name="40% - Accent3 2 2 2 3 3 6" xfId="19923" xr:uid="{00000000-0005-0000-0000-0000C94D0000}"/>
    <cellStyle name="40% - Accent3 2 2 2 3 3 6 2" xfId="19924" xr:uid="{00000000-0005-0000-0000-0000CA4D0000}"/>
    <cellStyle name="40% - Accent3 2 2 2 3 3 7" xfId="19925" xr:uid="{00000000-0005-0000-0000-0000CB4D0000}"/>
    <cellStyle name="40% - Accent3 2 2 2 3 3 7 2" xfId="19926" xr:uid="{00000000-0005-0000-0000-0000CC4D0000}"/>
    <cellStyle name="40% - Accent3 2 2 2 3 3 8" xfId="19927" xr:uid="{00000000-0005-0000-0000-0000CD4D0000}"/>
    <cellStyle name="40% - Accent3 2 2 2 3 4" xfId="19928" xr:uid="{00000000-0005-0000-0000-0000CE4D0000}"/>
    <cellStyle name="40% - Accent3 2 2 2 3 4 2" xfId="19929" xr:uid="{00000000-0005-0000-0000-0000CF4D0000}"/>
    <cellStyle name="40% - Accent3 2 2 2 3 4 2 2" xfId="19930" xr:uid="{00000000-0005-0000-0000-0000D04D0000}"/>
    <cellStyle name="40% - Accent3 2 2 2 3 4 2 2 2" xfId="19931" xr:uid="{00000000-0005-0000-0000-0000D14D0000}"/>
    <cellStyle name="40% - Accent3 2 2 2 3 4 2 2 2 2" xfId="19932" xr:uid="{00000000-0005-0000-0000-0000D24D0000}"/>
    <cellStyle name="40% - Accent3 2 2 2 3 4 2 2 3" xfId="19933" xr:uid="{00000000-0005-0000-0000-0000D34D0000}"/>
    <cellStyle name="40% - Accent3 2 2 2 3 4 2 3" xfId="19934" xr:uid="{00000000-0005-0000-0000-0000D44D0000}"/>
    <cellStyle name="40% - Accent3 2 2 2 3 4 2 3 2" xfId="19935" xr:uid="{00000000-0005-0000-0000-0000D54D0000}"/>
    <cellStyle name="40% - Accent3 2 2 2 3 4 2 4" xfId="19936" xr:uid="{00000000-0005-0000-0000-0000D64D0000}"/>
    <cellStyle name="40% - Accent3 2 2 2 3 4 3" xfId="19937" xr:uid="{00000000-0005-0000-0000-0000D74D0000}"/>
    <cellStyle name="40% - Accent3 2 2 2 3 4 3 2" xfId="19938" xr:uid="{00000000-0005-0000-0000-0000D84D0000}"/>
    <cellStyle name="40% - Accent3 2 2 2 3 4 3 2 2" xfId="19939" xr:uid="{00000000-0005-0000-0000-0000D94D0000}"/>
    <cellStyle name="40% - Accent3 2 2 2 3 4 3 3" xfId="19940" xr:uid="{00000000-0005-0000-0000-0000DA4D0000}"/>
    <cellStyle name="40% - Accent3 2 2 2 3 4 4" xfId="19941" xr:uid="{00000000-0005-0000-0000-0000DB4D0000}"/>
    <cellStyle name="40% - Accent3 2 2 2 3 4 4 2" xfId="19942" xr:uid="{00000000-0005-0000-0000-0000DC4D0000}"/>
    <cellStyle name="40% - Accent3 2 2 2 3 4 5" xfId="19943" xr:uid="{00000000-0005-0000-0000-0000DD4D0000}"/>
    <cellStyle name="40% - Accent3 2 2 2 3 4 5 2" xfId="19944" xr:uid="{00000000-0005-0000-0000-0000DE4D0000}"/>
    <cellStyle name="40% - Accent3 2 2 2 3 4 6" xfId="19945" xr:uid="{00000000-0005-0000-0000-0000DF4D0000}"/>
    <cellStyle name="40% - Accent3 2 2 2 3 5" xfId="19946" xr:uid="{00000000-0005-0000-0000-0000E04D0000}"/>
    <cellStyle name="40% - Accent3 2 2 2 3 5 2" xfId="19947" xr:uid="{00000000-0005-0000-0000-0000E14D0000}"/>
    <cellStyle name="40% - Accent3 2 2 2 3 5 2 2" xfId="19948" xr:uid="{00000000-0005-0000-0000-0000E24D0000}"/>
    <cellStyle name="40% - Accent3 2 2 2 3 5 2 2 2" xfId="19949" xr:uid="{00000000-0005-0000-0000-0000E34D0000}"/>
    <cellStyle name="40% - Accent3 2 2 2 3 5 2 2 2 2" xfId="19950" xr:uid="{00000000-0005-0000-0000-0000E44D0000}"/>
    <cellStyle name="40% - Accent3 2 2 2 3 5 2 2 3" xfId="19951" xr:uid="{00000000-0005-0000-0000-0000E54D0000}"/>
    <cellStyle name="40% - Accent3 2 2 2 3 5 2 3" xfId="19952" xr:uid="{00000000-0005-0000-0000-0000E64D0000}"/>
    <cellStyle name="40% - Accent3 2 2 2 3 5 2 3 2" xfId="19953" xr:uid="{00000000-0005-0000-0000-0000E74D0000}"/>
    <cellStyle name="40% - Accent3 2 2 2 3 5 2 4" xfId="19954" xr:uid="{00000000-0005-0000-0000-0000E84D0000}"/>
    <cellStyle name="40% - Accent3 2 2 2 3 5 3" xfId="19955" xr:uid="{00000000-0005-0000-0000-0000E94D0000}"/>
    <cellStyle name="40% - Accent3 2 2 2 3 5 3 2" xfId="19956" xr:uid="{00000000-0005-0000-0000-0000EA4D0000}"/>
    <cellStyle name="40% - Accent3 2 2 2 3 5 3 2 2" xfId="19957" xr:uid="{00000000-0005-0000-0000-0000EB4D0000}"/>
    <cellStyle name="40% - Accent3 2 2 2 3 5 3 3" xfId="19958" xr:uid="{00000000-0005-0000-0000-0000EC4D0000}"/>
    <cellStyle name="40% - Accent3 2 2 2 3 5 4" xfId="19959" xr:uid="{00000000-0005-0000-0000-0000ED4D0000}"/>
    <cellStyle name="40% - Accent3 2 2 2 3 5 4 2" xfId="19960" xr:uid="{00000000-0005-0000-0000-0000EE4D0000}"/>
    <cellStyle name="40% - Accent3 2 2 2 3 5 5" xfId="19961" xr:uid="{00000000-0005-0000-0000-0000EF4D0000}"/>
    <cellStyle name="40% - Accent3 2 2 2 3 5 5 2" xfId="19962" xr:uid="{00000000-0005-0000-0000-0000F04D0000}"/>
    <cellStyle name="40% - Accent3 2 2 2 3 5 6" xfId="19963" xr:uid="{00000000-0005-0000-0000-0000F14D0000}"/>
    <cellStyle name="40% - Accent3 2 2 2 3 6" xfId="19964" xr:uid="{00000000-0005-0000-0000-0000F24D0000}"/>
    <cellStyle name="40% - Accent3 2 2 2 3 6 2" xfId="19965" xr:uid="{00000000-0005-0000-0000-0000F34D0000}"/>
    <cellStyle name="40% - Accent3 2 2 2 3 6 2 2" xfId="19966" xr:uid="{00000000-0005-0000-0000-0000F44D0000}"/>
    <cellStyle name="40% - Accent3 2 2 2 3 6 2 2 2" xfId="19967" xr:uid="{00000000-0005-0000-0000-0000F54D0000}"/>
    <cellStyle name="40% - Accent3 2 2 2 3 6 2 2 2 2" xfId="19968" xr:uid="{00000000-0005-0000-0000-0000F64D0000}"/>
    <cellStyle name="40% - Accent3 2 2 2 3 6 2 2 3" xfId="19969" xr:uid="{00000000-0005-0000-0000-0000F74D0000}"/>
    <cellStyle name="40% - Accent3 2 2 2 3 6 2 3" xfId="19970" xr:uid="{00000000-0005-0000-0000-0000F84D0000}"/>
    <cellStyle name="40% - Accent3 2 2 2 3 6 2 3 2" xfId="19971" xr:uid="{00000000-0005-0000-0000-0000F94D0000}"/>
    <cellStyle name="40% - Accent3 2 2 2 3 6 2 4" xfId="19972" xr:uid="{00000000-0005-0000-0000-0000FA4D0000}"/>
    <cellStyle name="40% - Accent3 2 2 2 3 6 3" xfId="19973" xr:uid="{00000000-0005-0000-0000-0000FB4D0000}"/>
    <cellStyle name="40% - Accent3 2 2 2 3 6 3 2" xfId="19974" xr:uid="{00000000-0005-0000-0000-0000FC4D0000}"/>
    <cellStyle name="40% - Accent3 2 2 2 3 6 3 2 2" xfId="19975" xr:uid="{00000000-0005-0000-0000-0000FD4D0000}"/>
    <cellStyle name="40% - Accent3 2 2 2 3 6 3 3" xfId="19976" xr:uid="{00000000-0005-0000-0000-0000FE4D0000}"/>
    <cellStyle name="40% - Accent3 2 2 2 3 6 4" xfId="19977" xr:uid="{00000000-0005-0000-0000-0000FF4D0000}"/>
    <cellStyle name="40% - Accent3 2 2 2 3 6 4 2" xfId="19978" xr:uid="{00000000-0005-0000-0000-0000004E0000}"/>
    <cellStyle name="40% - Accent3 2 2 2 3 6 5" xfId="19979" xr:uid="{00000000-0005-0000-0000-0000014E0000}"/>
    <cellStyle name="40% - Accent3 2 2 2 3 6 5 2" xfId="19980" xr:uid="{00000000-0005-0000-0000-0000024E0000}"/>
    <cellStyle name="40% - Accent3 2 2 2 3 6 6" xfId="19981" xr:uid="{00000000-0005-0000-0000-0000034E0000}"/>
    <cellStyle name="40% - Accent3 2 2 2 3 7" xfId="19982" xr:uid="{00000000-0005-0000-0000-0000044E0000}"/>
    <cellStyle name="40% - Accent3 2 2 2 3 7 2" xfId="19983" xr:uid="{00000000-0005-0000-0000-0000054E0000}"/>
    <cellStyle name="40% - Accent3 2 2 2 3 7 2 2" xfId="19984" xr:uid="{00000000-0005-0000-0000-0000064E0000}"/>
    <cellStyle name="40% - Accent3 2 2 2 3 7 2 2 2" xfId="19985" xr:uid="{00000000-0005-0000-0000-0000074E0000}"/>
    <cellStyle name="40% - Accent3 2 2 2 3 7 2 3" xfId="19986" xr:uid="{00000000-0005-0000-0000-0000084E0000}"/>
    <cellStyle name="40% - Accent3 2 2 2 3 7 3" xfId="19987" xr:uid="{00000000-0005-0000-0000-0000094E0000}"/>
    <cellStyle name="40% - Accent3 2 2 2 3 7 3 2" xfId="19988" xr:uid="{00000000-0005-0000-0000-00000A4E0000}"/>
    <cellStyle name="40% - Accent3 2 2 2 3 7 4" xfId="19989" xr:uid="{00000000-0005-0000-0000-00000B4E0000}"/>
    <cellStyle name="40% - Accent3 2 2 2 3 8" xfId="19990" xr:uid="{00000000-0005-0000-0000-00000C4E0000}"/>
    <cellStyle name="40% - Accent3 2 2 2 3 8 2" xfId="19991" xr:uid="{00000000-0005-0000-0000-00000D4E0000}"/>
    <cellStyle name="40% - Accent3 2 2 2 3 8 2 2" xfId="19992" xr:uid="{00000000-0005-0000-0000-00000E4E0000}"/>
    <cellStyle name="40% - Accent3 2 2 2 3 8 3" xfId="19993" xr:uid="{00000000-0005-0000-0000-00000F4E0000}"/>
    <cellStyle name="40% - Accent3 2 2 2 3 9" xfId="19994" xr:uid="{00000000-0005-0000-0000-0000104E0000}"/>
    <cellStyle name="40% - Accent3 2 2 2 3 9 2" xfId="19995" xr:uid="{00000000-0005-0000-0000-0000114E0000}"/>
    <cellStyle name="40% - Accent3 2 2 2 4" xfId="19996" xr:uid="{00000000-0005-0000-0000-0000124E0000}"/>
    <cellStyle name="40% - Accent3 2 2 2 4 10" xfId="19997" xr:uid="{00000000-0005-0000-0000-0000134E0000}"/>
    <cellStyle name="40% - Accent3 2 2 2 4 10 2" xfId="19998" xr:uid="{00000000-0005-0000-0000-0000144E0000}"/>
    <cellStyle name="40% - Accent3 2 2 2 4 11" xfId="19999" xr:uid="{00000000-0005-0000-0000-0000154E0000}"/>
    <cellStyle name="40% - Accent3 2 2 2 4 2" xfId="20000" xr:uid="{00000000-0005-0000-0000-0000164E0000}"/>
    <cellStyle name="40% - Accent3 2 2 2 4 2 2" xfId="20001" xr:uid="{00000000-0005-0000-0000-0000174E0000}"/>
    <cellStyle name="40% - Accent3 2 2 2 4 2 2 2" xfId="20002" xr:uid="{00000000-0005-0000-0000-0000184E0000}"/>
    <cellStyle name="40% - Accent3 2 2 2 4 2 2 2 2" xfId="20003" xr:uid="{00000000-0005-0000-0000-0000194E0000}"/>
    <cellStyle name="40% - Accent3 2 2 2 4 2 2 2 2 2" xfId="20004" xr:uid="{00000000-0005-0000-0000-00001A4E0000}"/>
    <cellStyle name="40% - Accent3 2 2 2 4 2 2 2 2 2 2" xfId="20005" xr:uid="{00000000-0005-0000-0000-00001B4E0000}"/>
    <cellStyle name="40% - Accent3 2 2 2 4 2 2 2 2 3" xfId="20006" xr:uid="{00000000-0005-0000-0000-00001C4E0000}"/>
    <cellStyle name="40% - Accent3 2 2 2 4 2 2 2 3" xfId="20007" xr:uid="{00000000-0005-0000-0000-00001D4E0000}"/>
    <cellStyle name="40% - Accent3 2 2 2 4 2 2 2 3 2" xfId="20008" xr:uid="{00000000-0005-0000-0000-00001E4E0000}"/>
    <cellStyle name="40% - Accent3 2 2 2 4 2 2 2 4" xfId="20009" xr:uid="{00000000-0005-0000-0000-00001F4E0000}"/>
    <cellStyle name="40% - Accent3 2 2 2 4 2 2 3" xfId="20010" xr:uid="{00000000-0005-0000-0000-0000204E0000}"/>
    <cellStyle name="40% - Accent3 2 2 2 4 2 2 3 2" xfId="20011" xr:uid="{00000000-0005-0000-0000-0000214E0000}"/>
    <cellStyle name="40% - Accent3 2 2 2 4 2 2 3 2 2" xfId="20012" xr:uid="{00000000-0005-0000-0000-0000224E0000}"/>
    <cellStyle name="40% - Accent3 2 2 2 4 2 2 3 3" xfId="20013" xr:uid="{00000000-0005-0000-0000-0000234E0000}"/>
    <cellStyle name="40% - Accent3 2 2 2 4 2 2 4" xfId="20014" xr:uid="{00000000-0005-0000-0000-0000244E0000}"/>
    <cellStyle name="40% - Accent3 2 2 2 4 2 2 4 2" xfId="20015" xr:uid="{00000000-0005-0000-0000-0000254E0000}"/>
    <cellStyle name="40% - Accent3 2 2 2 4 2 2 5" xfId="20016" xr:uid="{00000000-0005-0000-0000-0000264E0000}"/>
    <cellStyle name="40% - Accent3 2 2 2 4 2 2 5 2" xfId="20017" xr:uid="{00000000-0005-0000-0000-0000274E0000}"/>
    <cellStyle name="40% - Accent3 2 2 2 4 2 2 6" xfId="20018" xr:uid="{00000000-0005-0000-0000-0000284E0000}"/>
    <cellStyle name="40% - Accent3 2 2 2 4 2 3" xfId="20019" xr:uid="{00000000-0005-0000-0000-0000294E0000}"/>
    <cellStyle name="40% - Accent3 2 2 2 4 2 3 2" xfId="20020" xr:uid="{00000000-0005-0000-0000-00002A4E0000}"/>
    <cellStyle name="40% - Accent3 2 2 2 4 2 3 2 2" xfId="20021" xr:uid="{00000000-0005-0000-0000-00002B4E0000}"/>
    <cellStyle name="40% - Accent3 2 2 2 4 2 3 2 2 2" xfId="20022" xr:uid="{00000000-0005-0000-0000-00002C4E0000}"/>
    <cellStyle name="40% - Accent3 2 2 2 4 2 3 2 2 2 2" xfId="20023" xr:uid="{00000000-0005-0000-0000-00002D4E0000}"/>
    <cellStyle name="40% - Accent3 2 2 2 4 2 3 2 2 3" xfId="20024" xr:uid="{00000000-0005-0000-0000-00002E4E0000}"/>
    <cellStyle name="40% - Accent3 2 2 2 4 2 3 2 3" xfId="20025" xr:uid="{00000000-0005-0000-0000-00002F4E0000}"/>
    <cellStyle name="40% - Accent3 2 2 2 4 2 3 2 3 2" xfId="20026" xr:uid="{00000000-0005-0000-0000-0000304E0000}"/>
    <cellStyle name="40% - Accent3 2 2 2 4 2 3 2 4" xfId="20027" xr:uid="{00000000-0005-0000-0000-0000314E0000}"/>
    <cellStyle name="40% - Accent3 2 2 2 4 2 3 3" xfId="20028" xr:uid="{00000000-0005-0000-0000-0000324E0000}"/>
    <cellStyle name="40% - Accent3 2 2 2 4 2 3 3 2" xfId="20029" xr:uid="{00000000-0005-0000-0000-0000334E0000}"/>
    <cellStyle name="40% - Accent3 2 2 2 4 2 3 3 2 2" xfId="20030" xr:uid="{00000000-0005-0000-0000-0000344E0000}"/>
    <cellStyle name="40% - Accent3 2 2 2 4 2 3 3 3" xfId="20031" xr:uid="{00000000-0005-0000-0000-0000354E0000}"/>
    <cellStyle name="40% - Accent3 2 2 2 4 2 3 4" xfId="20032" xr:uid="{00000000-0005-0000-0000-0000364E0000}"/>
    <cellStyle name="40% - Accent3 2 2 2 4 2 3 4 2" xfId="20033" xr:uid="{00000000-0005-0000-0000-0000374E0000}"/>
    <cellStyle name="40% - Accent3 2 2 2 4 2 3 5" xfId="20034" xr:uid="{00000000-0005-0000-0000-0000384E0000}"/>
    <cellStyle name="40% - Accent3 2 2 2 4 2 3 5 2" xfId="20035" xr:uid="{00000000-0005-0000-0000-0000394E0000}"/>
    <cellStyle name="40% - Accent3 2 2 2 4 2 3 6" xfId="20036" xr:uid="{00000000-0005-0000-0000-00003A4E0000}"/>
    <cellStyle name="40% - Accent3 2 2 2 4 2 4" xfId="20037" xr:uid="{00000000-0005-0000-0000-00003B4E0000}"/>
    <cellStyle name="40% - Accent3 2 2 2 4 2 4 2" xfId="20038" xr:uid="{00000000-0005-0000-0000-00003C4E0000}"/>
    <cellStyle name="40% - Accent3 2 2 2 4 2 4 2 2" xfId="20039" xr:uid="{00000000-0005-0000-0000-00003D4E0000}"/>
    <cellStyle name="40% - Accent3 2 2 2 4 2 4 2 2 2" xfId="20040" xr:uid="{00000000-0005-0000-0000-00003E4E0000}"/>
    <cellStyle name="40% - Accent3 2 2 2 4 2 4 2 3" xfId="20041" xr:uid="{00000000-0005-0000-0000-00003F4E0000}"/>
    <cellStyle name="40% - Accent3 2 2 2 4 2 4 3" xfId="20042" xr:uid="{00000000-0005-0000-0000-0000404E0000}"/>
    <cellStyle name="40% - Accent3 2 2 2 4 2 4 3 2" xfId="20043" xr:uid="{00000000-0005-0000-0000-0000414E0000}"/>
    <cellStyle name="40% - Accent3 2 2 2 4 2 4 4" xfId="20044" xr:uid="{00000000-0005-0000-0000-0000424E0000}"/>
    <cellStyle name="40% - Accent3 2 2 2 4 2 5" xfId="20045" xr:uid="{00000000-0005-0000-0000-0000434E0000}"/>
    <cellStyle name="40% - Accent3 2 2 2 4 2 5 2" xfId="20046" xr:uid="{00000000-0005-0000-0000-0000444E0000}"/>
    <cellStyle name="40% - Accent3 2 2 2 4 2 5 2 2" xfId="20047" xr:uid="{00000000-0005-0000-0000-0000454E0000}"/>
    <cellStyle name="40% - Accent3 2 2 2 4 2 5 3" xfId="20048" xr:uid="{00000000-0005-0000-0000-0000464E0000}"/>
    <cellStyle name="40% - Accent3 2 2 2 4 2 6" xfId="20049" xr:uid="{00000000-0005-0000-0000-0000474E0000}"/>
    <cellStyle name="40% - Accent3 2 2 2 4 2 6 2" xfId="20050" xr:uid="{00000000-0005-0000-0000-0000484E0000}"/>
    <cellStyle name="40% - Accent3 2 2 2 4 2 7" xfId="20051" xr:uid="{00000000-0005-0000-0000-0000494E0000}"/>
    <cellStyle name="40% - Accent3 2 2 2 4 2 7 2" xfId="20052" xr:uid="{00000000-0005-0000-0000-00004A4E0000}"/>
    <cellStyle name="40% - Accent3 2 2 2 4 2 8" xfId="20053" xr:uid="{00000000-0005-0000-0000-00004B4E0000}"/>
    <cellStyle name="40% - Accent3 2 2 2 4 3" xfId="20054" xr:uid="{00000000-0005-0000-0000-00004C4E0000}"/>
    <cellStyle name="40% - Accent3 2 2 2 4 3 2" xfId="20055" xr:uid="{00000000-0005-0000-0000-00004D4E0000}"/>
    <cellStyle name="40% - Accent3 2 2 2 4 3 2 2" xfId="20056" xr:uid="{00000000-0005-0000-0000-00004E4E0000}"/>
    <cellStyle name="40% - Accent3 2 2 2 4 3 2 2 2" xfId="20057" xr:uid="{00000000-0005-0000-0000-00004F4E0000}"/>
    <cellStyle name="40% - Accent3 2 2 2 4 3 2 2 2 2" xfId="20058" xr:uid="{00000000-0005-0000-0000-0000504E0000}"/>
    <cellStyle name="40% - Accent3 2 2 2 4 3 2 2 2 2 2" xfId="20059" xr:uid="{00000000-0005-0000-0000-0000514E0000}"/>
    <cellStyle name="40% - Accent3 2 2 2 4 3 2 2 2 3" xfId="20060" xr:uid="{00000000-0005-0000-0000-0000524E0000}"/>
    <cellStyle name="40% - Accent3 2 2 2 4 3 2 2 3" xfId="20061" xr:uid="{00000000-0005-0000-0000-0000534E0000}"/>
    <cellStyle name="40% - Accent3 2 2 2 4 3 2 2 3 2" xfId="20062" xr:uid="{00000000-0005-0000-0000-0000544E0000}"/>
    <cellStyle name="40% - Accent3 2 2 2 4 3 2 2 4" xfId="20063" xr:uid="{00000000-0005-0000-0000-0000554E0000}"/>
    <cellStyle name="40% - Accent3 2 2 2 4 3 2 3" xfId="20064" xr:uid="{00000000-0005-0000-0000-0000564E0000}"/>
    <cellStyle name="40% - Accent3 2 2 2 4 3 2 3 2" xfId="20065" xr:uid="{00000000-0005-0000-0000-0000574E0000}"/>
    <cellStyle name="40% - Accent3 2 2 2 4 3 2 3 2 2" xfId="20066" xr:uid="{00000000-0005-0000-0000-0000584E0000}"/>
    <cellStyle name="40% - Accent3 2 2 2 4 3 2 3 3" xfId="20067" xr:uid="{00000000-0005-0000-0000-0000594E0000}"/>
    <cellStyle name="40% - Accent3 2 2 2 4 3 2 4" xfId="20068" xr:uid="{00000000-0005-0000-0000-00005A4E0000}"/>
    <cellStyle name="40% - Accent3 2 2 2 4 3 2 4 2" xfId="20069" xr:uid="{00000000-0005-0000-0000-00005B4E0000}"/>
    <cellStyle name="40% - Accent3 2 2 2 4 3 2 5" xfId="20070" xr:uid="{00000000-0005-0000-0000-00005C4E0000}"/>
    <cellStyle name="40% - Accent3 2 2 2 4 3 2 5 2" xfId="20071" xr:uid="{00000000-0005-0000-0000-00005D4E0000}"/>
    <cellStyle name="40% - Accent3 2 2 2 4 3 2 6" xfId="20072" xr:uid="{00000000-0005-0000-0000-00005E4E0000}"/>
    <cellStyle name="40% - Accent3 2 2 2 4 3 3" xfId="20073" xr:uid="{00000000-0005-0000-0000-00005F4E0000}"/>
    <cellStyle name="40% - Accent3 2 2 2 4 3 3 2" xfId="20074" xr:uid="{00000000-0005-0000-0000-0000604E0000}"/>
    <cellStyle name="40% - Accent3 2 2 2 4 3 3 2 2" xfId="20075" xr:uid="{00000000-0005-0000-0000-0000614E0000}"/>
    <cellStyle name="40% - Accent3 2 2 2 4 3 3 2 2 2" xfId="20076" xr:uid="{00000000-0005-0000-0000-0000624E0000}"/>
    <cellStyle name="40% - Accent3 2 2 2 4 3 3 2 2 2 2" xfId="20077" xr:uid="{00000000-0005-0000-0000-0000634E0000}"/>
    <cellStyle name="40% - Accent3 2 2 2 4 3 3 2 2 3" xfId="20078" xr:uid="{00000000-0005-0000-0000-0000644E0000}"/>
    <cellStyle name="40% - Accent3 2 2 2 4 3 3 2 3" xfId="20079" xr:uid="{00000000-0005-0000-0000-0000654E0000}"/>
    <cellStyle name="40% - Accent3 2 2 2 4 3 3 2 3 2" xfId="20080" xr:uid="{00000000-0005-0000-0000-0000664E0000}"/>
    <cellStyle name="40% - Accent3 2 2 2 4 3 3 2 4" xfId="20081" xr:uid="{00000000-0005-0000-0000-0000674E0000}"/>
    <cellStyle name="40% - Accent3 2 2 2 4 3 3 3" xfId="20082" xr:uid="{00000000-0005-0000-0000-0000684E0000}"/>
    <cellStyle name="40% - Accent3 2 2 2 4 3 3 3 2" xfId="20083" xr:uid="{00000000-0005-0000-0000-0000694E0000}"/>
    <cellStyle name="40% - Accent3 2 2 2 4 3 3 3 2 2" xfId="20084" xr:uid="{00000000-0005-0000-0000-00006A4E0000}"/>
    <cellStyle name="40% - Accent3 2 2 2 4 3 3 3 3" xfId="20085" xr:uid="{00000000-0005-0000-0000-00006B4E0000}"/>
    <cellStyle name="40% - Accent3 2 2 2 4 3 3 4" xfId="20086" xr:uid="{00000000-0005-0000-0000-00006C4E0000}"/>
    <cellStyle name="40% - Accent3 2 2 2 4 3 3 4 2" xfId="20087" xr:uid="{00000000-0005-0000-0000-00006D4E0000}"/>
    <cellStyle name="40% - Accent3 2 2 2 4 3 3 5" xfId="20088" xr:uid="{00000000-0005-0000-0000-00006E4E0000}"/>
    <cellStyle name="40% - Accent3 2 2 2 4 3 3 5 2" xfId="20089" xr:uid="{00000000-0005-0000-0000-00006F4E0000}"/>
    <cellStyle name="40% - Accent3 2 2 2 4 3 3 6" xfId="20090" xr:uid="{00000000-0005-0000-0000-0000704E0000}"/>
    <cellStyle name="40% - Accent3 2 2 2 4 3 4" xfId="20091" xr:uid="{00000000-0005-0000-0000-0000714E0000}"/>
    <cellStyle name="40% - Accent3 2 2 2 4 3 4 2" xfId="20092" xr:uid="{00000000-0005-0000-0000-0000724E0000}"/>
    <cellStyle name="40% - Accent3 2 2 2 4 3 4 2 2" xfId="20093" xr:uid="{00000000-0005-0000-0000-0000734E0000}"/>
    <cellStyle name="40% - Accent3 2 2 2 4 3 4 2 2 2" xfId="20094" xr:uid="{00000000-0005-0000-0000-0000744E0000}"/>
    <cellStyle name="40% - Accent3 2 2 2 4 3 4 2 3" xfId="20095" xr:uid="{00000000-0005-0000-0000-0000754E0000}"/>
    <cellStyle name="40% - Accent3 2 2 2 4 3 4 3" xfId="20096" xr:uid="{00000000-0005-0000-0000-0000764E0000}"/>
    <cellStyle name="40% - Accent3 2 2 2 4 3 4 3 2" xfId="20097" xr:uid="{00000000-0005-0000-0000-0000774E0000}"/>
    <cellStyle name="40% - Accent3 2 2 2 4 3 4 4" xfId="20098" xr:uid="{00000000-0005-0000-0000-0000784E0000}"/>
    <cellStyle name="40% - Accent3 2 2 2 4 3 5" xfId="20099" xr:uid="{00000000-0005-0000-0000-0000794E0000}"/>
    <cellStyle name="40% - Accent3 2 2 2 4 3 5 2" xfId="20100" xr:uid="{00000000-0005-0000-0000-00007A4E0000}"/>
    <cellStyle name="40% - Accent3 2 2 2 4 3 5 2 2" xfId="20101" xr:uid="{00000000-0005-0000-0000-00007B4E0000}"/>
    <cellStyle name="40% - Accent3 2 2 2 4 3 5 3" xfId="20102" xr:uid="{00000000-0005-0000-0000-00007C4E0000}"/>
    <cellStyle name="40% - Accent3 2 2 2 4 3 6" xfId="20103" xr:uid="{00000000-0005-0000-0000-00007D4E0000}"/>
    <cellStyle name="40% - Accent3 2 2 2 4 3 6 2" xfId="20104" xr:uid="{00000000-0005-0000-0000-00007E4E0000}"/>
    <cellStyle name="40% - Accent3 2 2 2 4 3 7" xfId="20105" xr:uid="{00000000-0005-0000-0000-00007F4E0000}"/>
    <cellStyle name="40% - Accent3 2 2 2 4 3 7 2" xfId="20106" xr:uid="{00000000-0005-0000-0000-0000804E0000}"/>
    <cellStyle name="40% - Accent3 2 2 2 4 3 8" xfId="20107" xr:uid="{00000000-0005-0000-0000-0000814E0000}"/>
    <cellStyle name="40% - Accent3 2 2 2 4 4" xfId="20108" xr:uid="{00000000-0005-0000-0000-0000824E0000}"/>
    <cellStyle name="40% - Accent3 2 2 2 4 4 2" xfId="20109" xr:uid="{00000000-0005-0000-0000-0000834E0000}"/>
    <cellStyle name="40% - Accent3 2 2 2 4 4 2 2" xfId="20110" xr:uid="{00000000-0005-0000-0000-0000844E0000}"/>
    <cellStyle name="40% - Accent3 2 2 2 4 4 2 2 2" xfId="20111" xr:uid="{00000000-0005-0000-0000-0000854E0000}"/>
    <cellStyle name="40% - Accent3 2 2 2 4 4 2 2 2 2" xfId="20112" xr:uid="{00000000-0005-0000-0000-0000864E0000}"/>
    <cellStyle name="40% - Accent3 2 2 2 4 4 2 2 3" xfId="20113" xr:uid="{00000000-0005-0000-0000-0000874E0000}"/>
    <cellStyle name="40% - Accent3 2 2 2 4 4 2 3" xfId="20114" xr:uid="{00000000-0005-0000-0000-0000884E0000}"/>
    <cellStyle name="40% - Accent3 2 2 2 4 4 2 3 2" xfId="20115" xr:uid="{00000000-0005-0000-0000-0000894E0000}"/>
    <cellStyle name="40% - Accent3 2 2 2 4 4 2 4" xfId="20116" xr:uid="{00000000-0005-0000-0000-00008A4E0000}"/>
    <cellStyle name="40% - Accent3 2 2 2 4 4 3" xfId="20117" xr:uid="{00000000-0005-0000-0000-00008B4E0000}"/>
    <cellStyle name="40% - Accent3 2 2 2 4 4 3 2" xfId="20118" xr:uid="{00000000-0005-0000-0000-00008C4E0000}"/>
    <cellStyle name="40% - Accent3 2 2 2 4 4 3 2 2" xfId="20119" xr:uid="{00000000-0005-0000-0000-00008D4E0000}"/>
    <cellStyle name="40% - Accent3 2 2 2 4 4 3 3" xfId="20120" xr:uid="{00000000-0005-0000-0000-00008E4E0000}"/>
    <cellStyle name="40% - Accent3 2 2 2 4 4 4" xfId="20121" xr:uid="{00000000-0005-0000-0000-00008F4E0000}"/>
    <cellStyle name="40% - Accent3 2 2 2 4 4 4 2" xfId="20122" xr:uid="{00000000-0005-0000-0000-0000904E0000}"/>
    <cellStyle name="40% - Accent3 2 2 2 4 4 5" xfId="20123" xr:uid="{00000000-0005-0000-0000-0000914E0000}"/>
    <cellStyle name="40% - Accent3 2 2 2 4 4 5 2" xfId="20124" xr:uid="{00000000-0005-0000-0000-0000924E0000}"/>
    <cellStyle name="40% - Accent3 2 2 2 4 4 6" xfId="20125" xr:uid="{00000000-0005-0000-0000-0000934E0000}"/>
    <cellStyle name="40% - Accent3 2 2 2 4 5" xfId="20126" xr:uid="{00000000-0005-0000-0000-0000944E0000}"/>
    <cellStyle name="40% - Accent3 2 2 2 4 5 2" xfId="20127" xr:uid="{00000000-0005-0000-0000-0000954E0000}"/>
    <cellStyle name="40% - Accent3 2 2 2 4 5 2 2" xfId="20128" xr:uid="{00000000-0005-0000-0000-0000964E0000}"/>
    <cellStyle name="40% - Accent3 2 2 2 4 5 2 2 2" xfId="20129" xr:uid="{00000000-0005-0000-0000-0000974E0000}"/>
    <cellStyle name="40% - Accent3 2 2 2 4 5 2 2 2 2" xfId="20130" xr:uid="{00000000-0005-0000-0000-0000984E0000}"/>
    <cellStyle name="40% - Accent3 2 2 2 4 5 2 2 3" xfId="20131" xr:uid="{00000000-0005-0000-0000-0000994E0000}"/>
    <cellStyle name="40% - Accent3 2 2 2 4 5 2 3" xfId="20132" xr:uid="{00000000-0005-0000-0000-00009A4E0000}"/>
    <cellStyle name="40% - Accent3 2 2 2 4 5 2 3 2" xfId="20133" xr:uid="{00000000-0005-0000-0000-00009B4E0000}"/>
    <cellStyle name="40% - Accent3 2 2 2 4 5 2 4" xfId="20134" xr:uid="{00000000-0005-0000-0000-00009C4E0000}"/>
    <cellStyle name="40% - Accent3 2 2 2 4 5 3" xfId="20135" xr:uid="{00000000-0005-0000-0000-00009D4E0000}"/>
    <cellStyle name="40% - Accent3 2 2 2 4 5 3 2" xfId="20136" xr:uid="{00000000-0005-0000-0000-00009E4E0000}"/>
    <cellStyle name="40% - Accent3 2 2 2 4 5 3 2 2" xfId="20137" xr:uid="{00000000-0005-0000-0000-00009F4E0000}"/>
    <cellStyle name="40% - Accent3 2 2 2 4 5 3 3" xfId="20138" xr:uid="{00000000-0005-0000-0000-0000A04E0000}"/>
    <cellStyle name="40% - Accent3 2 2 2 4 5 4" xfId="20139" xr:uid="{00000000-0005-0000-0000-0000A14E0000}"/>
    <cellStyle name="40% - Accent3 2 2 2 4 5 4 2" xfId="20140" xr:uid="{00000000-0005-0000-0000-0000A24E0000}"/>
    <cellStyle name="40% - Accent3 2 2 2 4 5 5" xfId="20141" xr:uid="{00000000-0005-0000-0000-0000A34E0000}"/>
    <cellStyle name="40% - Accent3 2 2 2 4 5 5 2" xfId="20142" xr:uid="{00000000-0005-0000-0000-0000A44E0000}"/>
    <cellStyle name="40% - Accent3 2 2 2 4 5 6" xfId="20143" xr:uid="{00000000-0005-0000-0000-0000A54E0000}"/>
    <cellStyle name="40% - Accent3 2 2 2 4 6" xfId="20144" xr:uid="{00000000-0005-0000-0000-0000A64E0000}"/>
    <cellStyle name="40% - Accent3 2 2 2 4 6 2" xfId="20145" xr:uid="{00000000-0005-0000-0000-0000A74E0000}"/>
    <cellStyle name="40% - Accent3 2 2 2 4 6 2 2" xfId="20146" xr:uid="{00000000-0005-0000-0000-0000A84E0000}"/>
    <cellStyle name="40% - Accent3 2 2 2 4 6 2 2 2" xfId="20147" xr:uid="{00000000-0005-0000-0000-0000A94E0000}"/>
    <cellStyle name="40% - Accent3 2 2 2 4 6 2 2 2 2" xfId="20148" xr:uid="{00000000-0005-0000-0000-0000AA4E0000}"/>
    <cellStyle name="40% - Accent3 2 2 2 4 6 2 2 3" xfId="20149" xr:uid="{00000000-0005-0000-0000-0000AB4E0000}"/>
    <cellStyle name="40% - Accent3 2 2 2 4 6 2 3" xfId="20150" xr:uid="{00000000-0005-0000-0000-0000AC4E0000}"/>
    <cellStyle name="40% - Accent3 2 2 2 4 6 2 3 2" xfId="20151" xr:uid="{00000000-0005-0000-0000-0000AD4E0000}"/>
    <cellStyle name="40% - Accent3 2 2 2 4 6 2 4" xfId="20152" xr:uid="{00000000-0005-0000-0000-0000AE4E0000}"/>
    <cellStyle name="40% - Accent3 2 2 2 4 6 3" xfId="20153" xr:uid="{00000000-0005-0000-0000-0000AF4E0000}"/>
    <cellStyle name="40% - Accent3 2 2 2 4 6 3 2" xfId="20154" xr:uid="{00000000-0005-0000-0000-0000B04E0000}"/>
    <cellStyle name="40% - Accent3 2 2 2 4 6 3 2 2" xfId="20155" xr:uid="{00000000-0005-0000-0000-0000B14E0000}"/>
    <cellStyle name="40% - Accent3 2 2 2 4 6 3 3" xfId="20156" xr:uid="{00000000-0005-0000-0000-0000B24E0000}"/>
    <cellStyle name="40% - Accent3 2 2 2 4 6 4" xfId="20157" xr:uid="{00000000-0005-0000-0000-0000B34E0000}"/>
    <cellStyle name="40% - Accent3 2 2 2 4 6 4 2" xfId="20158" xr:uid="{00000000-0005-0000-0000-0000B44E0000}"/>
    <cellStyle name="40% - Accent3 2 2 2 4 6 5" xfId="20159" xr:uid="{00000000-0005-0000-0000-0000B54E0000}"/>
    <cellStyle name="40% - Accent3 2 2 2 4 6 5 2" xfId="20160" xr:uid="{00000000-0005-0000-0000-0000B64E0000}"/>
    <cellStyle name="40% - Accent3 2 2 2 4 6 6" xfId="20161" xr:uid="{00000000-0005-0000-0000-0000B74E0000}"/>
    <cellStyle name="40% - Accent3 2 2 2 4 7" xfId="20162" xr:uid="{00000000-0005-0000-0000-0000B84E0000}"/>
    <cellStyle name="40% - Accent3 2 2 2 4 7 2" xfId="20163" xr:uid="{00000000-0005-0000-0000-0000B94E0000}"/>
    <cellStyle name="40% - Accent3 2 2 2 4 7 2 2" xfId="20164" xr:uid="{00000000-0005-0000-0000-0000BA4E0000}"/>
    <cellStyle name="40% - Accent3 2 2 2 4 7 2 2 2" xfId="20165" xr:uid="{00000000-0005-0000-0000-0000BB4E0000}"/>
    <cellStyle name="40% - Accent3 2 2 2 4 7 2 3" xfId="20166" xr:uid="{00000000-0005-0000-0000-0000BC4E0000}"/>
    <cellStyle name="40% - Accent3 2 2 2 4 7 3" xfId="20167" xr:uid="{00000000-0005-0000-0000-0000BD4E0000}"/>
    <cellStyle name="40% - Accent3 2 2 2 4 7 3 2" xfId="20168" xr:uid="{00000000-0005-0000-0000-0000BE4E0000}"/>
    <cellStyle name="40% - Accent3 2 2 2 4 7 4" xfId="20169" xr:uid="{00000000-0005-0000-0000-0000BF4E0000}"/>
    <cellStyle name="40% - Accent3 2 2 2 4 8" xfId="20170" xr:uid="{00000000-0005-0000-0000-0000C04E0000}"/>
    <cellStyle name="40% - Accent3 2 2 2 4 8 2" xfId="20171" xr:uid="{00000000-0005-0000-0000-0000C14E0000}"/>
    <cellStyle name="40% - Accent3 2 2 2 4 8 2 2" xfId="20172" xr:uid="{00000000-0005-0000-0000-0000C24E0000}"/>
    <cellStyle name="40% - Accent3 2 2 2 4 8 3" xfId="20173" xr:uid="{00000000-0005-0000-0000-0000C34E0000}"/>
    <cellStyle name="40% - Accent3 2 2 2 4 9" xfId="20174" xr:uid="{00000000-0005-0000-0000-0000C44E0000}"/>
    <cellStyle name="40% - Accent3 2 2 2 4 9 2" xfId="20175" xr:uid="{00000000-0005-0000-0000-0000C54E0000}"/>
    <cellStyle name="40% - Accent3 2 2 2 5" xfId="20176" xr:uid="{00000000-0005-0000-0000-0000C64E0000}"/>
    <cellStyle name="40% - Accent3 2 2 2 5 2" xfId="20177" xr:uid="{00000000-0005-0000-0000-0000C74E0000}"/>
    <cellStyle name="40% - Accent3 2 2 2 5 2 2" xfId="20178" xr:uid="{00000000-0005-0000-0000-0000C84E0000}"/>
    <cellStyle name="40% - Accent3 2 2 2 5 2 2 2" xfId="20179" xr:uid="{00000000-0005-0000-0000-0000C94E0000}"/>
    <cellStyle name="40% - Accent3 2 2 2 5 2 2 2 2" xfId="20180" xr:uid="{00000000-0005-0000-0000-0000CA4E0000}"/>
    <cellStyle name="40% - Accent3 2 2 2 5 2 2 2 2 2" xfId="20181" xr:uid="{00000000-0005-0000-0000-0000CB4E0000}"/>
    <cellStyle name="40% - Accent3 2 2 2 5 2 2 2 3" xfId="20182" xr:uid="{00000000-0005-0000-0000-0000CC4E0000}"/>
    <cellStyle name="40% - Accent3 2 2 2 5 2 2 3" xfId="20183" xr:uid="{00000000-0005-0000-0000-0000CD4E0000}"/>
    <cellStyle name="40% - Accent3 2 2 2 5 2 2 3 2" xfId="20184" xr:uid="{00000000-0005-0000-0000-0000CE4E0000}"/>
    <cellStyle name="40% - Accent3 2 2 2 5 2 2 4" xfId="20185" xr:uid="{00000000-0005-0000-0000-0000CF4E0000}"/>
    <cellStyle name="40% - Accent3 2 2 2 5 2 3" xfId="20186" xr:uid="{00000000-0005-0000-0000-0000D04E0000}"/>
    <cellStyle name="40% - Accent3 2 2 2 5 2 3 2" xfId="20187" xr:uid="{00000000-0005-0000-0000-0000D14E0000}"/>
    <cellStyle name="40% - Accent3 2 2 2 5 2 3 2 2" xfId="20188" xr:uid="{00000000-0005-0000-0000-0000D24E0000}"/>
    <cellStyle name="40% - Accent3 2 2 2 5 2 3 3" xfId="20189" xr:uid="{00000000-0005-0000-0000-0000D34E0000}"/>
    <cellStyle name="40% - Accent3 2 2 2 5 2 4" xfId="20190" xr:uid="{00000000-0005-0000-0000-0000D44E0000}"/>
    <cellStyle name="40% - Accent3 2 2 2 5 2 4 2" xfId="20191" xr:uid="{00000000-0005-0000-0000-0000D54E0000}"/>
    <cellStyle name="40% - Accent3 2 2 2 5 2 5" xfId="20192" xr:uid="{00000000-0005-0000-0000-0000D64E0000}"/>
    <cellStyle name="40% - Accent3 2 2 2 5 2 5 2" xfId="20193" xr:uid="{00000000-0005-0000-0000-0000D74E0000}"/>
    <cellStyle name="40% - Accent3 2 2 2 5 2 6" xfId="20194" xr:uid="{00000000-0005-0000-0000-0000D84E0000}"/>
    <cellStyle name="40% - Accent3 2 2 2 5 3" xfId="20195" xr:uid="{00000000-0005-0000-0000-0000D94E0000}"/>
    <cellStyle name="40% - Accent3 2 2 2 5 3 2" xfId="20196" xr:uid="{00000000-0005-0000-0000-0000DA4E0000}"/>
    <cellStyle name="40% - Accent3 2 2 2 5 3 2 2" xfId="20197" xr:uid="{00000000-0005-0000-0000-0000DB4E0000}"/>
    <cellStyle name="40% - Accent3 2 2 2 5 3 2 2 2" xfId="20198" xr:uid="{00000000-0005-0000-0000-0000DC4E0000}"/>
    <cellStyle name="40% - Accent3 2 2 2 5 3 2 2 2 2" xfId="20199" xr:uid="{00000000-0005-0000-0000-0000DD4E0000}"/>
    <cellStyle name="40% - Accent3 2 2 2 5 3 2 2 3" xfId="20200" xr:uid="{00000000-0005-0000-0000-0000DE4E0000}"/>
    <cellStyle name="40% - Accent3 2 2 2 5 3 2 3" xfId="20201" xr:uid="{00000000-0005-0000-0000-0000DF4E0000}"/>
    <cellStyle name="40% - Accent3 2 2 2 5 3 2 3 2" xfId="20202" xr:uid="{00000000-0005-0000-0000-0000E04E0000}"/>
    <cellStyle name="40% - Accent3 2 2 2 5 3 2 4" xfId="20203" xr:uid="{00000000-0005-0000-0000-0000E14E0000}"/>
    <cellStyle name="40% - Accent3 2 2 2 5 3 3" xfId="20204" xr:uid="{00000000-0005-0000-0000-0000E24E0000}"/>
    <cellStyle name="40% - Accent3 2 2 2 5 3 3 2" xfId="20205" xr:uid="{00000000-0005-0000-0000-0000E34E0000}"/>
    <cellStyle name="40% - Accent3 2 2 2 5 3 3 2 2" xfId="20206" xr:uid="{00000000-0005-0000-0000-0000E44E0000}"/>
    <cellStyle name="40% - Accent3 2 2 2 5 3 3 3" xfId="20207" xr:uid="{00000000-0005-0000-0000-0000E54E0000}"/>
    <cellStyle name="40% - Accent3 2 2 2 5 3 4" xfId="20208" xr:uid="{00000000-0005-0000-0000-0000E64E0000}"/>
    <cellStyle name="40% - Accent3 2 2 2 5 3 4 2" xfId="20209" xr:uid="{00000000-0005-0000-0000-0000E74E0000}"/>
    <cellStyle name="40% - Accent3 2 2 2 5 3 5" xfId="20210" xr:uid="{00000000-0005-0000-0000-0000E84E0000}"/>
    <cellStyle name="40% - Accent3 2 2 2 5 3 5 2" xfId="20211" xr:uid="{00000000-0005-0000-0000-0000E94E0000}"/>
    <cellStyle name="40% - Accent3 2 2 2 5 3 6" xfId="20212" xr:uid="{00000000-0005-0000-0000-0000EA4E0000}"/>
    <cellStyle name="40% - Accent3 2 2 2 5 4" xfId="20213" xr:uid="{00000000-0005-0000-0000-0000EB4E0000}"/>
    <cellStyle name="40% - Accent3 2 2 2 5 4 2" xfId="20214" xr:uid="{00000000-0005-0000-0000-0000EC4E0000}"/>
    <cellStyle name="40% - Accent3 2 2 2 5 4 2 2" xfId="20215" xr:uid="{00000000-0005-0000-0000-0000ED4E0000}"/>
    <cellStyle name="40% - Accent3 2 2 2 5 4 2 2 2" xfId="20216" xr:uid="{00000000-0005-0000-0000-0000EE4E0000}"/>
    <cellStyle name="40% - Accent3 2 2 2 5 4 2 3" xfId="20217" xr:uid="{00000000-0005-0000-0000-0000EF4E0000}"/>
    <cellStyle name="40% - Accent3 2 2 2 5 4 3" xfId="20218" xr:uid="{00000000-0005-0000-0000-0000F04E0000}"/>
    <cellStyle name="40% - Accent3 2 2 2 5 4 3 2" xfId="20219" xr:uid="{00000000-0005-0000-0000-0000F14E0000}"/>
    <cellStyle name="40% - Accent3 2 2 2 5 4 4" xfId="20220" xr:uid="{00000000-0005-0000-0000-0000F24E0000}"/>
    <cellStyle name="40% - Accent3 2 2 2 5 5" xfId="20221" xr:uid="{00000000-0005-0000-0000-0000F34E0000}"/>
    <cellStyle name="40% - Accent3 2 2 2 5 5 2" xfId="20222" xr:uid="{00000000-0005-0000-0000-0000F44E0000}"/>
    <cellStyle name="40% - Accent3 2 2 2 5 5 2 2" xfId="20223" xr:uid="{00000000-0005-0000-0000-0000F54E0000}"/>
    <cellStyle name="40% - Accent3 2 2 2 5 5 3" xfId="20224" xr:uid="{00000000-0005-0000-0000-0000F64E0000}"/>
    <cellStyle name="40% - Accent3 2 2 2 5 6" xfId="20225" xr:uid="{00000000-0005-0000-0000-0000F74E0000}"/>
    <cellStyle name="40% - Accent3 2 2 2 5 6 2" xfId="20226" xr:uid="{00000000-0005-0000-0000-0000F84E0000}"/>
    <cellStyle name="40% - Accent3 2 2 2 5 7" xfId="20227" xr:uid="{00000000-0005-0000-0000-0000F94E0000}"/>
    <cellStyle name="40% - Accent3 2 2 2 5 7 2" xfId="20228" xr:uid="{00000000-0005-0000-0000-0000FA4E0000}"/>
    <cellStyle name="40% - Accent3 2 2 2 5 8" xfId="20229" xr:uid="{00000000-0005-0000-0000-0000FB4E0000}"/>
    <cellStyle name="40% - Accent3 2 2 2 6" xfId="20230" xr:uid="{00000000-0005-0000-0000-0000FC4E0000}"/>
    <cellStyle name="40% - Accent3 2 2 2 6 2" xfId="20231" xr:uid="{00000000-0005-0000-0000-0000FD4E0000}"/>
    <cellStyle name="40% - Accent3 2 2 2 6 2 2" xfId="20232" xr:uid="{00000000-0005-0000-0000-0000FE4E0000}"/>
    <cellStyle name="40% - Accent3 2 2 2 6 2 2 2" xfId="20233" xr:uid="{00000000-0005-0000-0000-0000FF4E0000}"/>
    <cellStyle name="40% - Accent3 2 2 2 6 2 2 2 2" xfId="20234" xr:uid="{00000000-0005-0000-0000-0000004F0000}"/>
    <cellStyle name="40% - Accent3 2 2 2 6 2 2 2 2 2" xfId="20235" xr:uid="{00000000-0005-0000-0000-0000014F0000}"/>
    <cellStyle name="40% - Accent3 2 2 2 6 2 2 2 3" xfId="20236" xr:uid="{00000000-0005-0000-0000-0000024F0000}"/>
    <cellStyle name="40% - Accent3 2 2 2 6 2 2 3" xfId="20237" xr:uid="{00000000-0005-0000-0000-0000034F0000}"/>
    <cellStyle name="40% - Accent3 2 2 2 6 2 2 3 2" xfId="20238" xr:uid="{00000000-0005-0000-0000-0000044F0000}"/>
    <cellStyle name="40% - Accent3 2 2 2 6 2 2 4" xfId="20239" xr:uid="{00000000-0005-0000-0000-0000054F0000}"/>
    <cellStyle name="40% - Accent3 2 2 2 6 2 3" xfId="20240" xr:uid="{00000000-0005-0000-0000-0000064F0000}"/>
    <cellStyle name="40% - Accent3 2 2 2 6 2 3 2" xfId="20241" xr:uid="{00000000-0005-0000-0000-0000074F0000}"/>
    <cellStyle name="40% - Accent3 2 2 2 6 2 3 2 2" xfId="20242" xr:uid="{00000000-0005-0000-0000-0000084F0000}"/>
    <cellStyle name="40% - Accent3 2 2 2 6 2 3 3" xfId="20243" xr:uid="{00000000-0005-0000-0000-0000094F0000}"/>
    <cellStyle name="40% - Accent3 2 2 2 6 2 4" xfId="20244" xr:uid="{00000000-0005-0000-0000-00000A4F0000}"/>
    <cellStyle name="40% - Accent3 2 2 2 6 2 4 2" xfId="20245" xr:uid="{00000000-0005-0000-0000-00000B4F0000}"/>
    <cellStyle name="40% - Accent3 2 2 2 6 2 5" xfId="20246" xr:uid="{00000000-0005-0000-0000-00000C4F0000}"/>
    <cellStyle name="40% - Accent3 2 2 2 6 2 5 2" xfId="20247" xr:uid="{00000000-0005-0000-0000-00000D4F0000}"/>
    <cellStyle name="40% - Accent3 2 2 2 6 2 6" xfId="20248" xr:uid="{00000000-0005-0000-0000-00000E4F0000}"/>
    <cellStyle name="40% - Accent3 2 2 2 6 3" xfId="20249" xr:uid="{00000000-0005-0000-0000-00000F4F0000}"/>
    <cellStyle name="40% - Accent3 2 2 2 6 3 2" xfId="20250" xr:uid="{00000000-0005-0000-0000-0000104F0000}"/>
    <cellStyle name="40% - Accent3 2 2 2 6 3 2 2" xfId="20251" xr:uid="{00000000-0005-0000-0000-0000114F0000}"/>
    <cellStyle name="40% - Accent3 2 2 2 6 3 2 2 2" xfId="20252" xr:uid="{00000000-0005-0000-0000-0000124F0000}"/>
    <cellStyle name="40% - Accent3 2 2 2 6 3 2 2 2 2" xfId="20253" xr:uid="{00000000-0005-0000-0000-0000134F0000}"/>
    <cellStyle name="40% - Accent3 2 2 2 6 3 2 2 3" xfId="20254" xr:uid="{00000000-0005-0000-0000-0000144F0000}"/>
    <cellStyle name="40% - Accent3 2 2 2 6 3 2 3" xfId="20255" xr:uid="{00000000-0005-0000-0000-0000154F0000}"/>
    <cellStyle name="40% - Accent3 2 2 2 6 3 2 3 2" xfId="20256" xr:uid="{00000000-0005-0000-0000-0000164F0000}"/>
    <cellStyle name="40% - Accent3 2 2 2 6 3 2 4" xfId="20257" xr:uid="{00000000-0005-0000-0000-0000174F0000}"/>
    <cellStyle name="40% - Accent3 2 2 2 6 3 3" xfId="20258" xr:uid="{00000000-0005-0000-0000-0000184F0000}"/>
    <cellStyle name="40% - Accent3 2 2 2 6 3 3 2" xfId="20259" xr:uid="{00000000-0005-0000-0000-0000194F0000}"/>
    <cellStyle name="40% - Accent3 2 2 2 6 3 3 2 2" xfId="20260" xr:uid="{00000000-0005-0000-0000-00001A4F0000}"/>
    <cellStyle name="40% - Accent3 2 2 2 6 3 3 3" xfId="20261" xr:uid="{00000000-0005-0000-0000-00001B4F0000}"/>
    <cellStyle name="40% - Accent3 2 2 2 6 3 4" xfId="20262" xr:uid="{00000000-0005-0000-0000-00001C4F0000}"/>
    <cellStyle name="40% - Accent3 2 2 2 6 3 4 2" xfId="20263" xr:uid="{00000000-0005-0000-0000-00001D4F0000}"/>
    <cellStyle name="40% - Accent3 2 2 2 6 3 5" xfId="20264" xr:uid="{00000000-0005-0000-0000-00001E4F0000}"/>
    <cellStyle name="40% - Accent3 2 2 2 6 3 5 2" xfId="20265" xr:uid="{00000000-0005-0000-0000-00001F4F0000}"/>
    <cellStyle name="40% - Accent3 2 2 2 6 3 6" xfId="20266" xr:uid="{00000000-0005-0000-0000-0000204F0000}"/>
    <cellStyle name="40% - Accent3 2 2 2 6 4" xfId="20267" xr:uid="{00000000-0005-0000-0000-0000214F0000}"/>
    <cellStyle name="40% - Accent3 2 2 2 6 4 2" xfId="20268" xr:uid="{00000000-0005-0000-0000-0000224F0000}"/>
    <cellStyle name="40% - Accent3 2 2 2 6 4 2 2" xfId="20269" xr:uid="{00000000-0005-0000-0000-0000234F0000}"/>
    <cellStyle name="40% - Accent3 2 2 2 6 4 2 2 2" xfId="20270" xr:uid="{00000000-0005-0000-0000-0000244F0000}"/>
    <cellStyle name="40% - Accent3 2 2 2 6 4 2 3" xfId="20271" xr:uid="{00000000-0005-0000-0000-0000254F0000}"/>
    <cellStyle name="40% - Accent3 2 2 2 6 4 3" xfId="20272" xr:uid="{00000000-0005-0000-0000-0000264F0000}"/>
    <cellStyle name="40% - Accent3 2 2 2 6 4 3 2" xfId="20273" xr:uid="{00000000-0005-0000-0000-0000274F0000}"/>
    <cellStyle name="40% - Accent3 2 2 2 6 4 4" xfId="20274" xr:uid="{00000000-0005-0000-0000-0000284F0000}"/>
    <cellStyle name="40% - Accent3 2 2 2 6 5" xfId="20275" xr:uid="{00000000-0005-0000-0000-0000294F0000}"/>
    <cellStyle name="40% - Accent3 2 2 2 6 5 2" xfId="20276" xr:uid="{00000000-0005-0000-0000-00002A4F0000}"/>
    <cellStyle name="40% - Accent3 2 2 2 6 5 2 2" xfId="20277" xr:uid="{00000000-0005-0000-0000-00002B4F0000}"/>
    <cellStyle name="40% - Accent3 2 2 2 6 5 3" xfId="20278" xr:uid="{00000000-0005-0000-0000-00002C4F0000}"/>
    <cellStyle name="40% - Accent3 2 2 2 6 6" xfId="20279" xr:uid="{00000000-0005-0000-0000-00002D4F0000}"/>
    <cellStyle name="40% - Accent3 2 2 2 6 6 2" xfId="20280" xr:uid="{00000000-0005-0000-0000-00002E4F0000}"/>
    <cellStyle name="40% - Accent3 2 2 2 6 7" xfId="20281" xr:uid="{00000000-0005-0000-0000-00002F4F0000}"/>
    <cellStyle name="40% - Accent3 2 2 2 6 7 2" xfId="20282" xr:uid="{00000000-0005-0000-0000-0000304F0000}"/>
    <cellStyle name="40% - Accent3 2 2 2 6 8" xfId="20283" xr:uid="{00000000-0005-0000-0000-0000314F0000}"/>
    <cellStyle name="40% - Accent3 2 2 2 7" xfId="20284" xr:uid="{00000000-0005-0000-0000-0000324F0000}"/>
    <cellStyle name="40% - Accent3 2 2 2 7 2" xfId="20285" xr:uid="{00000000-0005-0000-0000-0000334F0000}"/>
    <cellStyle name="40% - Accent3 2 2 2 7 2 2" xfId="20286" xr:uid="{00000000-0005-0000-0000-0000344F0000}"/>
    <cellStyle name="40% - Accent3 2 2 2 7 2 2 2" xfId="20287" xr:uid="{00000000-0005-0000-0000-0000354F0000}"/>
    <cellStyle name="40% - Accent3 2 2 2 7 2 2 2 2" xfId="20288" xr:uid="{00000000-0005-0000-0000-0000364F0000}"/>
    <cellStyle name="40% - Accent3 2 2 2 7 2 2 3" xfId="20289" xr:uid="{00000000-0005-0000-0000-0000374F0000}"/>
    <cellStyle name="40% - Accent3 2 2 2 7 2 3" xfId="20290" xr:uid="{00000000-0005-0000-0000-0000384F0000}"/>
    <cellStyle name="40% - Accent3 2 2 2 7 2 3 2" xfId="20291" xr:uid="{00000000-0005-0000-0000-0000394F0000}"/>
    <cellStyle name="40% - Accent3 2 2 2 7 2 4" xfId="20292" xr:uid="{00000000-0005-0000-0000-00003A4F0000}"/>
    <cellStyle name="40% - Accent3 2 2 2 7 3" xfId="20293" xr:uid="{00000000-0005-0000-0000-00003B4F0000}"/>
    <cellStyle name="40% - Accent3 2 2 2 7 3 2" xfId="20294" xr:uid="{00000000-0005-0000-0000-00003C4F0000}"/>
    <cellStyle name="40% - Accent3 2 2 2 7 3 2 2" xfId="20295" xr:uid="{00000000-0005-0000-0000-00003D4F0000}"/>
    <cellStyle name="40% - Accent3 2 2 2 7 3 3" xfId="20296" xr:uid="{00000000-0005-0000-0000-00003E4F0000}"/>
    <cellStyle name="40% - Accent3 2 2 2 7 4" xfId="20297" xr:uid="{00000000-0005-0000-0000-00003F4F0000}"/>
    <cellStyle name="40% - Accent3 2 2 2 7 4 2" xfId="20298" xr:uid="{00000000-0005-0000-0000-0000404F0000}"/>
    <cellStyle name="40% - Accent3 2 2 2 7 5" xfId="20299" xr:uid="{00000000-0005-0000-0000-0000414F0000}"/>
    <cellStyle name="40% - Accent3 2 2 2 7 5 2" xfId="20300" xr:uid="{00000000-0005-0000-0000-0000424F0000}"/>
    <cellStyle name="40% - Accent3 2 2 2 7 6" xfId="20301" xr:uid="{00000000-0005-0000-0000-0000434F0000}"/>
    <cellStyle name="40% - Accent3 2 2 2 8" xfId="20302" xr:uid="{00000000-0005-0000-0000-0000444F0000}"/>
    <cellStyle name="40% - Accent3 2 2 2 8 2" xfId="20303" xr:uid="{00000000-0005-0000-0000-0000454F0000}"/>
    <cellStyle name="40% - Accent3 2 2 2 8 2 2" xfId="20304" xr:uid="{00000000-0005-0000-0000-0000464F0000}"/>
    <cellStyle name="40% - Accent3 2 2 2 8 2 2 2" xfId="20305" xr:uid="{00000000-0005-0000-0000-0000474F0000}"/>
    <cellStyle name="40% - Accent3 2 2 2 8 2 2 2 2" xfId="20306" xr:uid="{00000000-0005-0000-0000-0000484F0000}"/>
    <cellStyle name="40% - Accent3 2 2 2 8 2 2 3" xfId="20307" xr:uid="{00000000-0005-0000-0000-0000494F0000}"/>
    <cellStyle name="40% - Accent3 2 2 2 8 2 3" xfId="20308" xr:uid="{00000000-0005-0000-0000-00004A4F0000}"/>
    <cellStyle name="40% - Accent3 2 2 2 8 2 3 2" xfId="20309" xr:uid="{00000000-0005-0000-0000-00004B4F0000}"/>
    <cellStyle name="40% - Accent3 2 2 2 8 2 4" xfId="20310" xr:uid="{00000000-0005-0000-0000-00004C4F0000}"/>
    <cellStyle name="40% - Accent3 2 2 2 8 3" xfId="20311" xr:uid="{00000000-0005-0000-0000-00004D4F0000}"/>
    <cellStyle name="40% - Accent3 2 2 2 8 3 2" xfId="20312" xr:uid="{00000000-0005-0000-0000-00004E4F0000}"/>
    <cellStyle name="40% - Accent3 2 2 2 8 3 2 2" xfId="20313" xr:uid="{00000000-0005-0000-0000-00004F4F0000}"/>
    <cellStyle name="40% - Accent3 2 2 2 8 3 3" xfId="20314" xr:uid="{00000000-0005-0000-0000-0000504F0000}"/>
    <cellStyle name="40% - Accent3 2 2 2 8 4" xfId="20315" xr:uid="{00000000-0005-0000-0000-0000514F0000}"/>
    <cellStyle name="40% - Accent3 2 2 2 8 4 2" xfId="20316" xr:uid="{00000000-0005-0000-0000-0000524F0000}"/>
    <cellStyle name="40% - Accent3 2 2 2 8 5" xfId="20317" xr:uid="{00000000-0005-0000-0000-0000534F0000}"/>
    <cellStyle name="40% - Accent3 2 2 2 8 5 2" xfId="20318" xr:uid="{00000000-0005-0000-0000-0000544F0000}"/>
    <cellStyle name="40% - Accent3 2 2 2 8 6" xfId="20319" xr:uid="{00000000-0005-0000-0000-0000554F0000}"/>
    <cellStyle name="40% - Accent3 2 2 2 9" xfId="20320" xr:uid="{00000000-0005-0000-0000-0000564F0000}"/>
    <cellStyle name="40% - Accent3 2 2 2 9 2" xfId="20321" xr:uid="{00000000-0005-0000-0000-0000574F0000}"/>
    <cellStyle name="40% - Accent3 2 2 2 9 2 2" xfId="20322" xr:uid="{00000000-0005-0000-0000-0000584F0000}"/>
    <cellStyle name="40% - Accent3 2 2 2 9 2 2 2" xfId="20323" xr:uid="{00000000-0005-0000-0000-0000594F0000}"/>
    <cellStyle name="40% - Accent3 2 2 2 9 2 2 2 2" xfId="20324" xr:uid="{00000000-0005-0000-0000-00005A4F0000}"/>
    <cellStyle name="40% - Accent3 2 2 2 9 2 2 3" xfId="20325" xr:uid="{00000000-0005-0000-0000-00005B4F0000}"/>
    <cellStyle name="40% - Accent3 2 2 2 9 2 3" xfId="20326" xr:uid="{00000000-0005-0000-0000-00005C4F0000}"/>
    <cellStyle name="40% - Accent3 2 2 2 9 2 3 2" xfId="20327" xr:uid="{00000000-0005-0000-0000-00005D4F0000}"/>
    <cellStyle name="40% - Accent3 2 2 2 9 2 4" xfId="20328" xr:uid="{00000000-0005-0000-0000-00005E4F0000}"/>
    <cellStyle name="40% - Accent3 2 2 2 9 3" xfId="20329" xr:uid="{00000000-0005-0000-0000-00005F4F0000}"/>
    <cellStyle name="40% - Accent3 2 2 2 9 3 2" xfId="20330" xr:uid="{00000000-0005-0000-0000-0000604F0000}"/>
    <cellStyle name="40% - Accent3 2 2 2 9 3 2 2" xfId="20331" xr:uid="{00000000-0005-0000-0000-0000614F0000}"/>
    <cellStyle name="40% - Accent3 2 2 2 9 3 3" xfId="20332" xr:uid="{00000000-0005-0000-0000-0000624F0000}"/>
    <cellStyle name="40% - Accent3 2 2 2 9 4" xfId="20333" xr:uid="{00000000-0005-0000-0000-0000634F0000}"/>
    <cellStyle name="40% - Accent3 2 2 2 9 4 2" xfId="20334" xr:uid="{00000000-0005-0000-0000-0000644F0000}"/>
    <cellStyle name="40% - Accent3 2 2 2 9 5" xfId="20335" xr:uid="{00000000-0005-0000-0000-0000654F0000}"/>
    <cellStyle name="40% - Accent3 2 2 2 9 5 2" xfId="20336" xr:uid="{00000000-0005-0000-0000-0000664F0000}"/>
    <cellStyle name="40% - Accent3 2 2 2 9 6" xfId="20337" xr:uid="{00000000-0005-0000-0000-0000674F0000}"/>
    <cellStyle name="40% - Accent3 2 2 3" xfId="20338" xr:uid="{00000000-0005-0000-0000-0000684F0000}"/>
    <cellStyle name="40% - Accent3 2 2 3 10" xfId="20339" xr:uid="{00000000-0005-0000-0000-0000694F0000}"/>
    <cellStyle name="40% - Accent3 2 2 3 10 2" xfId="20340" xr:uid="{00000000-0005-0000-0000-00006A4F0000}"/>
    <cellStyle name="40% - Accent3 2 2 3 11" xfId="20341" xr:uid="{00000000-0005-0000-0000-00006B4F0000}"/>
    <cellStyle name="40% - Accent3 2 2 3 2" xfId="20342" xr:uid="{00000000-0005-0000-0000-00006C4F0000}"/>
    <cellStyle name="40% - Accent3 2 2 3 2 2" xfId="20343" xr:uid="{00000000-0005-0000-0000-00006D4F0000}"/>
    <cellStyle name="40% - Accent3 2 2 3 2 2 2" xfId="20344" xr:uid="{00000000-0005-0000-0000-00006E4F0000}"/>
    <cellStyle name="40% - Accent3 2 2 3 2 2 2 2" xfId="20345" xr:uid="{00000000-0005-0000-0000-00006F4F0000}"/>
    <cellStyle name="40% - Accent3 2 2 3 2 2 2 2 2" xfId="20346" xr:uid="{00000000-0005-0000-0000-0000704F0000}"/>
    <cellStyle name="40% - Accent3 2 2 3 2 2 2 2 2 2" xfId="20347" xr:uid="{00000000-0005-0000-0000-0000714F0000}"/>
    <cellStyle name="40% - Accent3 2 2 3 2 2 2 2 3" xfId="20348" xr:uid="{00000000-0005-0000-0000-0000724F0000}"/>
    <cellStyle name="40% - Accent3 2 2 3 2 2 2 3" xfId="20349" xr:uid="{00000000-0005-0000-0000-0000734F0000}"/>
    <cellStyle name="40% - Accent3 2 2 3 2 2 2 3 2" xfId="20350" xr:uid="{00000000-0005-0000-0000-0000744F0000}"/>
    <cellStyle name="40% - Accent3 2 2 3 2 2 2 4" xfId="20351" xr:uid="{00000000-0005-0000-0000-0000754F0000}"/>
    <cellStyle name="40% - Accent3 2 2 3 2 2 3" xfId="20352" xr:uid="{00000000-0005-0000-0000-0000764F0000}"/>
    <cellStyle name="40% - Accent3 2 2 3 2 2 3 2" xfId="20353" xr:uid="{00000000-0005-0000-0000-0000774F0000}"/>
    <cellStyle name="40% - Accent3 2 2 3 2 2 3 2 2" xfId="20354" xr:uid="{00000000-0005-0000-0000-0000784F0000}"/>
    <cellStyle name="40% - Accent3 2 2 3 2 2 3 3" xfId="20355" xr:uid="{00000000-0005-0000-0000-0000794F0000}"/>
    <cellStyle name="40% - Accent3 2 2 3 2 2 4" xfId="20356" xr:uid="{00000000-0005-0000-0000-00007A4F0000}"/>
    <cellStyle name="40% - Accent3 2 2 3 2 2 4 2" xfId="20357" xr:uid="{00000000-0005-0000-0000-00007B4F0000}"/>
    <cellStyle name="40% - Accent3 2 2 3 2 2 5" xfId="20358" xr:uid="{00000000-0005-0000-0000-00007C4F0000}"/>
    <cellStyle name="40% - Accent3 2 2 3 2 2 5 2" xfId="20359" xr:uid="{00000000-0005-0000-0000-00007D4F0000}"/>
    <cellStyle name="40% - Accent3 2 2 3 2 2 6" xfId="20360" xr:uid="{00000000-0005-0000-0000-00007E4F0000}"/>
    <cellStyle name="40% - Accent3 2 2 3 2 3" xfId="20361" xr:uid="{00000000-0005-0000-0000-00007F4F0000}"/>
    <cellStyle name="40% - Accent3 2 2 3 2 3 2" xfId="20362" xr:uid="{00000000-0005-0000-0000-0000804F0000}"/>
    <cellStyle name="40% - Accent3 2 2 3 2 3 2 2" xfId="20363" xr:uid="{00000000-0005-0000-0000-0000814F0000}"/>
    <cellStyle name="40% - Accent3 2 2 3 2 3 2 2 2" xfId="20364" xr:uid="{00000000-0005-0000-0000-0000824F0000}"/>
    <cellStyle name="40% - Accent3 2 2 3 2 3 2 2 2 2" xfId="20365" xr:uid="{00000000-0005-0000-0000-0000834F0000}"/>
    <cellStyle name="40% - Accent3 2 2 3 2 3 2 2 3" xfId="20366" xr:uid="{00000000-0005-0000-0000-0000844F0000}"/>
    <cellStyle name="40% - Accent3 2 2 3 2 3 2 3" xfId="20367" xr:uid="{00000000-0005-0000-0000-0000854F0000}"/>
    <cellStyle name="40% - Accent3 2 2 3 2 3 2 3 2" xfId="20368" xr:uid="{00000000-0005-0000-0000-0000864F0000}"/>
    <cellStyle name="40% - Accent3 2 2 3 2 3 2 4" xfId="20369" xr:uid="{00000000-0005-0000-0000-0000874F0000}"/>
    <cellStyle name="40% - Accent3 2 2 3 2 3 3" xfId="20370" xr:uid="{00000000-0005-0000-0000-0000884F0000}"/>
    <cellStyle name="40% - Accent3 2 2 3 2 3 3 2" xfId="20371" xr:uid="{00000000-0005-0000-0000-0000894F0000}"/>
    <cellStyle name="40% - Accent3 2 2 3 2 3 3 2 2" xfId="20372" xr:uid="{00000000-0005-0000-0000-00008A4F0000}"/>
    <cellStyle name="40% - Accent3 2 2 3 2 3 3 3" xfId="20373" xr:uid="{00000000-0005-0000-0000-00008B4F0000}"/>
    <cellStyle name="40% - Accent3 2 2 3 2 3 4" xfId="20374" xr:uid="{00000000-0005-0000-0000-00008C4F0000}"/>
    <cellStyle name="40% - Accent3 2 2 3 2 3 4 2" xfId="20375" xr:uid="{00000000-0005-0000-0000-00008D4F0000}"/>
    <cellStyle name="40% - Accent3 2 2 3 2 3 5" xfId="20376" xr:uid="{00000000-0005-0000-0000-00008E4F0000}"/>
    <cellStyle name="40% - Accent3 2 2 3 2 3 5 2" xfId="20377" xr:uid="{00000000-0005-0000-0000-00008F4F0000}"/>
    <cellStyle name="40% - Accent3 2 2 3 2 3 6" xfId="20378" xr:uid="{00000000-0005-0000-0000-0000904F0000}"/>
    <cellStyle name="40% - Accent3 2 2 3 2 4" xfId="20379" xr:uid="{00000000-0005-0000-0000-0000914F0000}"/>
    <cellStyle name="40% - Accent3 2 2 3 2 4 2" xfId="20380" xr:uid="{00000000-0005-0000-0000-0000924F0000}"/>
    <cellStyle name="40% - Accent3 2 2 3 2 4 2 2" xfId="20381" xr:uid="{00000000-0005-0000-0000-0000934F0000}"/>
    <cellStyle name="40% - Accent3 2 2 3 2 4 2 2 2" xfId="20382" xr:uid="{00000000-0005-0000-0000-0000944F0000}"/>
    <cellStyle name="40% - Accent3 2 2 3 2 4 2 3" xfId="20383" xr:uid="{00000000-0005-0000-0000-0000954F0000}"/>
    <cellStyle name="40% - Accent3 2 2 3 2 4 3" xfId="20384" xr:uid="{00000000-0005-0000-0000-0000964F0000}"/>
    <cellStyle name="40% - Accent3 2 2 3 2 4 3 2" xfId="20385" xr:uid="{00000000-0005-0000-0000-0000974F0000}"/>
    <cellStyle name="40% - Accent3 2 2 3 2 4 4" xfId="20386" xr:uid="{00000000-0005-0000-0000-0000984F0000}"/>
    <cellStyle name="40% - Accent3 2 2 3 2 5" xfId="20387" xr:uid="{00000000-0005-0000-0000-0000994F0000}"/>
    <cellStyle name="40% - Accent3 2 2 3 2 5 2" xfId="20388" xr:uid="{00000000-0005-0000-0000-00009A4F0000}"/>
    <cellStyle name="40% - Accent3 2 2 3 2 5 2 2" xfId="20389" xr:uid="{00000000-0005-0000-0000-00009B4F0000}"/>
    <cellStyle name="40% - Accent3 2 2 3 2 5 3" xfId="20390" xr:uid="{00000000-0005-0000-0000-00009C4F0000}"/>
    <cellStyle name="40% - Accent3 2 2 3 2 6" xfId="20391" xr:uid="{00000000-0005-0000-0000-00009D4F0000}"/>
    <cellStyle name="40% - Accent3 2 2 3 2 6 2" xfId="20392" xr:uid="{00000000-0005-0000-0000-00009E4F0000}"/>
    <cellStyle name="40% - Accent3 2 2 3 2 7" xfId="20393" xr:uid="{00000000-0005-0000-0000-00009F4F0000}"/>
    <cellStyle name="40% - Accent3 2 2 3 2 7 2" xfId="20394" xr:uid="{00000000-0005-0000-0000-0000A04F0000}"/>
    <cellStyle name="40% - Accent3 2 2 3 2 8" xfId="20395" xr:uid="{00000000-0005-0000-0000-0000A14F0000}"/>
    <cellStyle name="40% - Accent3 2 2 3 3" xfId="20396" xr:uid="{00000000-0005-0000-0000-0000A24F0000}"/>
    <cellStyle name="40% - Accent3 2 2 3 3 2" xfId="20397" xr:uid="{00000000-0005-0000-0000-0000A34F0000}"/>
    <cellStyle name="40% - Accent3 2 2 3 3 2 2" xfId="20398" xr:uid="{00000000-0005-0000-0000-0000A44F0000}"/>
    <cellStyle name="40% - Accent3 2 2 3 3 2 2 2" xfId="20399" xr:uid="{00000000-0005-0000-0000-0000A54F0000}"/>
    <cellStyle name="40% - Accent3 2 2 3 3 2 2 2 2" xfId="20400" xr:uid="{00000000-0005-0000-0000-0000A64F0000}"/>
    <cellStyle name="40% - Accent3 2 2 3 3 2 2 2 2 2" xfId="20401" xr:uid="{00000000-0005-0000-0000-0000A74F0000}"/>
    <cellStyle name="40% - Accent3 2 2 3 3 2 2 2 3" xfId="20402" xr:uid="{00000000-0005-0000-0000-0000A84F0000}"/>
    <cellStyle name="40% - Accent3 2 2 3 3 2 2 3" xfId="20403" xr:uid="{00000000-0005-0000-0000-0000A94F0000}"/>
    <cellStyle name="40% - Accent3 2 2 3 3 2 2 3 2" xfId="20404" xr:uid="{00000000-0005-0000-0000-0000AA4F0000}"/>
    <cellStyle name="40% - Accent3 2 2 3 3 2 2 4" xfId="20405" xr:uid="{00000000-0005-0000-0000-0000AB4F0000}"/>
    <cellStyle name="40% - Accent3 2 2 3 3 2 3" xfId="20406" xr:uid="{00000000-0005-0000-0000-0000AC4F0000}"/>
    <cellStyle name="40% - Accent3 2 2 3 3 2 3 2" xfId="20407" xr:uid="{00000000-0005-0000-0000-0000AD4F0000}"/>
    <cellStyle name="40% - Accent3 2 2 3 3 2 3 2 2" xfId="20408" xr:uid="{00000000-0005-0000-0000-0000AE4F0000}"/>
    <cellStyle name="40% - Accent3 2 2 3 3 2 3 3" xfId="20409" xr:uid="{00000000-0005-0000-0000-0000AF4F0000}"/>
    <cellStyle name="40% - Accent3 2 2 3 3 2 4" xfId="20410" xr:uid="{00000000-0005-0000-0000-0000B04F0000}"/>
    <cellStyle name="40% - Accent3 2 2 3 3 2 4 2" xfId="20411" xr:uid="{00000000-0005-0000-0000-0000B14F0000}"/>
    <cellStyle name="40% - Accent3 2 2 3 3 2 5" xfId="20412" xr:uid="{00000000-0005-0000-0000-0000B24F0000}"/>
    <cellStyle name="40% - Accent3 2 2 3 3 2 5 2" xfId="20413" xr:uid="{00000000-0005-0000-0000-0000B34F0000}"/>
    <cellStyle name="40% - Accent3 2 2 3 3 2 6" xfId="20414" xr:uid="{00000000-0005-0000-0000-0000B44F0000}"/>
    <cellStyle name="40% - Accent3 2 2 3 3 3" xfId="20415" xr:uid="{00000000-0005-0000-0000-0000B54F0000}"/>
    <cellStyle name="40% - Accent3 2 2 3 3 3 2" xfId="20416" xr:uid="{00000000-0005-0000-0000-0000B64F0000}"/>
    <cellStyle name="40% - Accent3 2 2 3 3 3 2 2" xfId="20417" xr:uid="{00000000-0005-0000-0000-0000B74F0000}"/>
    <cellStyle name="40% - Accent3 2 2 3 3 3 2 2 2" xfId="20418" xr:uid="{00000000-0005-0000-0000-0000B84F0000}"/>
    <cellStyle name="40% - Accent3 2 2 3 3 3 2 2 2 2" xfId="20419" xr:uid="{00000000-0005-0000-0000-0000B94F0000}"/>
    <cellStyle name="40% - Accent3 2 2 3 3 3 2 2 3" xfId="20420" xr:uid="{00000000-0005-0000-0000-0000BA4F0000}"/>
    <cellStyle name="40% - Accent3 2 2 3 3 3 2 3" xfId="20421" xr:uid="{00000000-0005-0000-0000-0000BB4F0000}"/>
    <cellStyle name="40% - Accent3 2 2 3 3 3 2 3 2" xfId="20422" xr:uid="{00000000-0005-0000-0000-0000BC4F0000}"/>
    <cellStyle name="40% - Accent3 2 2 3 3 3 2 4" xfId="20423" xr:uid="{00000000-0005-0000-0000-0000BD4F0000}"/>
    <cellStyle name="40% - Accent3 2 2 3 3 3 3" xfId="20424" xr:uid="{00000000-0005-0000-0000-0000BE4F0000}"/>
    <cellStyle name="40% - Accent3 2 2 3 3 3 3 2" xfId="20425" xr:uid="{00000000-0005-0000-0000-0000BF4F0000}"/>
    <cellStyle name="40% - Accent3 2 2 3 3 3 3 2 2" xfId="20426" xr:uid="{00000000-0005-0000-0000-0000C04F0000}"/>
    <cellStyle name="40% - Accent3 2 2 3 3 3 3 3" xfId="20427" xr:uid="{00000000-0005-0000-0000-0000C14F0000}"/>
    <cellStyle name="40% - Accent3 2 2 3 3 3 4" xfId="20428" xr:uid="{00000000-0005-0000-0000-0000C24F0000}"/>
    <cellStyle name="40% - Accent3 2 2 3 3 3 4 2" xfId="20429" xr:uid="{00000000-0005-0000-0000-0000C34F0000}"/>
    <cellStyle name="40% - Accent3 2 2 3 3 3 5" xfId="20430" xr:uid="{00000000-0005-0000-0000-0000C44F0000}"/>
    <cellStyle name="40% - Accent3 2 2 3 3 3 5 2" xfId="20431" xr:uid="{00000000-0005-0000-0000-0000C54F0000}"/>
    <cellStyle name="40% - Accent3 2 2 3 3 3 6" xfId="20432" xr:uid="{00000000-0005-0000-0000-0000C64F0000}"/>
    <cellStyle name="40% - Accent3 2 2 3 3 4" xfId="20433" xr:uid="{00000000-0005-0000-0000-0000C74F0000}"/>
    <cellStyle name="40% - Accent3 2 2 3 3 4 2" xfId="20434" xr:uid="{00000000-0005-0000-0000-0000C84F0000}"/>
    <cellStyle name="40% - Accent3 2 2 3 3 4 2 2" xfId="20435" xr:uid="{00000000-0005-0000-0000-0000C94F0000}"/>
    <cellStyle name="40% - Accent3 2 2 3 3 4 2 2 2" xfId="20436" xr:uid="{00000000-0005-0000-0000-0000CA4F0000}"/>
    <cellStyle name="40% - Accent3 2 2 3 3 4 2 3" xfId="20437" xr:uid="{00000000-0005-0000-0000-0000CB4F0000}"/>
    <cellStyle name="40% - Accent3 2 2 3 3 4 3" xfId="20438" xr:uid="{00000000-0005-0000-0000-0000CC4F0000}"/>
    <cellStyle name="40% - Accent3 2 2 3 3 4 3 2" xfId="20439" xr:uid="{00000000-0005-0000-0000-0000CD4F0000}"/>
    <cellStyle name="40% - Accent3 2 2 3 3 4 4" xfId="20440" xr:uid="{00000000-0005-0000-0000-0000CE4F0000}"/>
    <cellStyle name="40% - Accent3 2 2 3 3 5" xfId="20441" xr:uid="{00000000-0005-0000-0000-0000CF4F0000}"/>
    <cellStyle name="40% - Accent3 2 2 3 3 5 2" xfId="20442" xr:uid="{00000000-0005-0000-0000-0000D04F0000}"/>
    <cellStyle name="40% - Accent3 2 2 3 3 5 2 2" xfId="20443" xr:uid="{00000000-0005-0000-0000-0000D14F0000}"/>
    <cellStyle name="40% - Accent3 2 2 3 3 5 3" xfId="20444" xr:uid="{00000000-0005-0000-0000-0000D24F0000}"/>
    <cellStyle name="40% - Accent3 2 2 3 3 6" xfId="20445" xr:uid="{00000000-0005-0000-0000-0000D34F0000}"/>
    <cellStyle name="40% - Accent3 2 2 3 3 6 2" xfId="20446" xr:uid="{00000000-0005-0000-0000-0000D44F0000}"/>
    <cellStyle name="40% - Accent3 2 2 3 3 7" xfId="20447" xr:uid="{00000000-0005-0000-0000-0000D54F0000}"/>
    <cellStyle name="40% - Accent3 2 2 3 3 7 2" xfId="20448" xr:uid="{00000000-0005-0000-0000-0000D64F0000}"/>
    <cellStyle name="40% - Accent3 2 2 3 3 8" xfId="20449" xr:uid="{00000000-0005-0000-0000-0000D74F0000}"/>
    <cellStyle name="40% - Accent3 2 2 3 4" xfId="20450" xr:uid="{00000000-0005-0000-0000-0000D84F0000}"/>
    <cellStyle name="40% - Accent3 2 2 3 4 2" xfId="20451" xr:uid="{00000000-0005-0000-0000-0000D94F0000}"/>
    <cellStyle name="40% - Accent3 2 2 3 4 2 2" xfId="20452" xr:uid="{00000000-0005-0000-0000-0000DA4F0000}"/>
    <cellStyle name="40% - Accent3 2 2 3 4 2 2 2" xfId="20453" xr:uid="{00000000-0005-0000-0000-0000DB4F0000}"/>
    <cellStyle name="40% - Accent3 2 2 3 4 2 2 2 2" xfId="20454" xr:uid="{00000000-0005-0000-0000-0000DC4F0000}"/>
    <cellStyle name="40% - Accent3 2 2 3 4 2 2 3" xfId="20455" xr:uid="{00000000-0005-0000-0000-0000DD4F0000}"/>
    <cellStyle name="40% - Accent3 2 2 3 4 2 3" xfId="20456" xr:uid="{00000000-0005-0000-0000-0000DE4F0000}"/>
    <cellStyle name="40% - Accent3 2 2 3 4 2 3 2" xfId="20457" xr:uid="{00000000-0005-0000-0000-0000DF4F0000}"/>
    <cellStyle name="40% - Accent3 2 2 3 4 2 4" xfId="20458" xr:uid="{00000000-0005-0000-0000-0000E04F0000}"/>
    <cellStyle name="40% - Accent3 2 2 3 4 3" xfId="20459" xr:uid="{00000000-0005-0000-0000-0000E14F0000}"/>
    <cellStyle name="40% - Accent3 2 2 3 4 3 2" xfId="20460" xr:uid="{00000000-0005-0000-0000-0000E24F0000}"/>
    <cellStyle name="40% - Accent3 2 2 3 4 3 2 2" xfId="20461" xr:uid="{00000000-0005-0000-0000-0000E34F0000}"/>
    <cellStyle name="40% - Accent3 2 2 3 4 3 3" xfId="20462" xr:uid="{00000000-0005-0000-0000-0000E44F0000}"/>
    <cellStyle name="40% - Accent3 2 2 3 4 4" xfId="20463" xr:uid="{00000000-0005-0000-0000-0000E54F0000}"/>
    <cellStyle name="40% - Accent3 2 2 3 4 4 2" xfId="20464" xr:uid="{00000000-0005-0000-0000-0000E64F0000}"/>
    <cellStyle name="40% - Accent3 2 2 3 4 5" xfId="20465" xr:uid="{00000000-0005-0000-0000-0000E74F0000}"/>
    <cellStyle name="40% - Accent3 2 2 3 4 5 2" xfId="20466" xr:uid="{00000000-0005-0000-0000-0000E84F0000}"/>
    <cellStyle name="40% - Accent3 2 2 3 4 6" xfId="20467" xr:uid="{00000000-0005-0000-0000-0000E94F0000}"/>
    <cellStyle name="40% - Accent3 2 2 3 5" xfId="20468" xr:uid="{00000000-0005-0000-0000-0000EA4F0000}"/>
    <cellStyle name="40% - Accent3 2 2 3 5 2" xfId="20469" xr:uid="{00000000-0005-0000-0000-0000EB4F0000}"/>
    <cellStyle name="40% - Accent3 2 2 3 5 2 2" xfId="20470" xr:uid="{00000000-0005-0000-0000-0000EC4F0000}"/>
    <cellStyle name="40% - Accent3 2 2 3 5 2 2 2" xfId="20471" xr:uid="{00000000-0005-0000-0000-0000ED4F0000}"/>
    <cellStyle name="40% - Accent3 2 2 3 5 2 2 2 2" xfId="20472" xr:uid="{00000000-0005-0000-0000-0000EE4F0000}"/>
    <cellStyle name="40% - Accent3 2 2 3 5 2 2 3" xfId="20473" xr:uid="{00000000-0005-0000-0000-0000EF4F0000}"/>
    <cellStyle name="40% - Accent3 2 2 3 5 2 3" xfId="20474" xr:uid="{00000000-0005-0000-0000-0000F04F0000}"/>
    <cellStyle name="40% - Accent3 2 2 3 5 2 3 2" xfId="20475" xr:uid="{00000000-0005-0000-0000-0000F14F0000}"/>
    <cellStyle name="40% - Accent3 2 2 3 5 2 4" xfId="20476" xr:uid="{00000000-0005-0000-0000-0000F24F0000}"/>
    <cellStyle name="40% - Accent3 2 2 3 5 3" xfId="20477" xr:uid="{00000000-0005-0000-0000-0000F34F0000}"/>
    <cellStyle name="40% - Accent3 2 2 3 5 3 2" xfId="20478" xr:uid="{00000000-0005-0000-0000-0000F44F0000}"/>
    <cellStyle name="40% - Accent3 2 2 3 5 3 2 2" xfId="20479" xr:uid="{00000000-0005-0000-0000-0000F54F0000}"/>
    <cellStyle name="40% - Accent3 2 2 3 5 3 3" xfId="20480" xr:uid="{00000000-0005-0000-0000-0000F64F0000}"/>
    <cellStyle name="40% - Accent3 2 2 3 5 4" xfId="20481" xr:uid="{00000000-0005-0000-0000-0000F74F0000}"/>
    <cellStyle name="40% - Accent3 2 2 3 5 4 2" xfId="20482" xr:uid="{00000000-0005-0000-0000-0000F84F0000}"/>
    <cellStyle name="40% - Accent3 2 2 3 5 5" xfId="20483" xr:uid="{00000000-0005-0000-0000-0000F94F0000}"/>
    <cellStyle name="40% - Accent3 2 2 3 5 5 2" xfId="20484" xr:uid="{00000000-0005-0000-0000-0000FA4F0000}"/>
    <cellStyle name="40% - Accent3 2 2 3 5 6" xfId="20485" xr:uid="{00000000-0005-0000-0000-0000FB4F0000}"/>
    <cellStyle name="40% - Accent3 2 2 3 6" xfId="20486" xr:uid="{00000000-0005-0000-0000-0000FC4F0000}"/>
    <cellStyle name="40% - Accent3 2 2 3 6 2" xfId="20487" xr:uid="{00000000-0005-0000-0000-0000FD4F0000}"/>
    <cellStyle name="40% - Accent3 2 2 3 6 2 2" xfId="20488" xr:uid="{00000000-0005-0000-0000-0000FE4F0000}"/>
    <cellStyle name="40% - Accent3 2 2 3 6 2 2 2" xfId="20489" xr:uid="{00000000-0005-0000-0000-0000FF4F0000}"/>
    <cellStyle name="40% - Accent3 2 2 3 6 2 2 2 2" xfId="20490" xr:uid="{00000000-0005-0000-0000-000000500000}"/>
    <cellStyle name="40% - Accent3 2 2 3 6 2 2 3" xfId="20491" xr:uid="{00000000-0005-0000-0000-000001500000}"/>
    <cellStyle name="40% - Accent3 2 2 3 6 2 3" xfId="20492" xr:uid="{00000000-0005-0000-0000-000002500000}"/>
    <cellStyle name="40% - Accent3 2 2 3 6 2 3 2" xfId="20493" xr:uid="{00000000-0005-0000-0000-000003500000}"/>
    <cellStyle name="40% - Accent3 2 2 3 6 2 4" xfId="20494" xr:uid="{00000000-0005-0000-0000-000004500000}"/>
    <cellStyle name="40% - Accent3 2 2 3 6 3" xfId="20495" xr:uid="{00000000-0005-0000-0000-000005500000}"/>
    <cellStyle name="40% - Accent3 2 2 3 6 3 2" xfId="20496" xr:uid="{00000000-0005-0000-0000-000006500000}"/>
    <cellStyle name="40% - Accent3 2 2 3 6 3 2 2" xfId="20497" xr:uid="{00000000-0005-0000-0000-000007500000}"/>
    <cellStyle name="40% - Accent3 2 2 3 6 3 3" xfId="20498" xr:uid="{00000000-0005-0000-0000-000008500000}"/>
    <cellStyle name="40% - Accent3 2 2 3 6 4" xfId="20499" xr:uid="{00000000-0005-0000-0000-000009500000}"/>
    <cellStyle name="40% - Accent3 2 2 3 6 4 2" xfId="20500" xr:uid="{00000000-0005-0000-0000-00000A500000}"/>
    <cellStyle name="40% - Accent3 2 2 3 6 5" xfId="20501" xr:uid="{00000000-0005-0000-0000-00000B500000}"/>
    <cellStyle name="40% - Accent3 2 2 3 6 5 2" xfId="20502" xr:uid="{00000000-0005-0000-0000-00000C500000}"/>
    <cellStyle name="40% - Accent3 2 2 3 6 6" xfId="20503" xr:uid="{00000000-0005-0000-0000-00000D500000}"/>
    <cellStyle name="40% - Accent3 2 2 3 7" xfId="20504" xr:uid="{00000000-0005-0000-0000-00000E500000}"/>
    <cellStyle name="40% - Accent3 2 2 3 7 2" xfId="20505" xr:uid="{00000000-0005-0000-0000-00000F500000}"/>
    <cellStyle name="40% - Accent3 2 2 3 7 2 2" xfId="20506" xr:uid="{00000000-0005-0000-0000-000010500000}"/>
    <cellStyle name="40% - Accent3 2 2 3 7 2 2 2" xfId="20507" xr:uid="{00000000-0005-0000-0000-000011500000}"/>
    <cellStyle name="40% - Accent3 2 2 3 7 2 3" xfId="20508" xr:uid="{00000000-0005-0000-0000-000012500000}"/>
    <cellStyle name="40% - Accent3 2 2 3 7 3" xfId="20509" xr:uid="{00000000-0005-0000-0000-000013500000}"/>
    <cellStyle name="40% - Accent3 2 2 3 7 3 2" xfId="20510" xr:uid="{00000000-0005-0000-0000-000014500000}"/>
    <cellStyle name="40% - Accent3 2 2 3 7 4" xfId="20511" xr:uid="{00000000-0005-0000-0000-000015500000}"/>
    <cellStyle name="40% - Accent3 2 2 3 8" xfId="20512" xr:uid="{00000000-0005-0000-0000-000016500000}"/>
    <cellStyle name="40% - Accent3 2 2 3 8 2" xfId="20513" xr:uid="{00000000-0005-0000-0000-000017500000}"/>
    <cellStyle name="40% - Accent3 2 2 3 8 2 2" xfId="20514" xr:uid="{00000000-0005-0000-0000-000018500000}"/>
    <cellStyle name="40% - Accent3 2 2 3 8 3" xfId="20515" xr:uid="{00000000-0005-0000-0000-000019500000}"/>
    <cellStyle name="40% - Accent3 2 2 3 9" xfId="20516" xr:uid="{00000000-0005-0000-0000-00001A500000}"/>
    <cellStyle name="40% - Accent3 2 2 3 9 2" xfId="20517" xr:uid="{00000000-0005-0000-0000-00001B500000}"/>
    <cellStyle name="40% - Accent3 2 2 4" xfId="20518" xr:uid="{00000000-0005-0000-0000-00001C500000}"/>
    <cellStyle name="40% - Accent3 2 2 4 10" xfId="20519" xr:uid="{00000000-0005-0000-0000-00001D500000}"/>
    <cellStyle name="40% - Accent3 2 2 4 10 2" xfId="20520" xr:uid="{00000000-0005-0000-0000-00001E500000}"/>
    <cellStyle name="40% - Accent3 2 2 4 11" xfId="20521" xr:uid="{00000000-0005-0000-0000-00001F500000}"/>
    <cellStyle name="40% - Accent3 2 2 4 2" xfId="20522" xr:uid="{00000000-0005-0000-0000-000020500000}"/>
    <cellStyle name="40% - Accent3 2 2 4 2 2" xfId="20523" xr:uid="{00000000-0005-0000-0000-000021500000}"/>
    <cellStyle name="40% - Accent3 2 2 4 2 2 2" xfId="20524" xr:uid="{00000000-0005-0000-0000-000022500000}"/>
    <cellStyle name="40% - Accent3 2 2 4 2 2 2 2" xfId="20525" xr:uid="{00000000-0005-0000-0000-000023500000}"/>
    <cellStyle name="40% - Accent3 2 2 4 2 2 2 2 2" xfId="20526" xr:uid="{00000000-0005-0000-0000-000024500000}"/>
    <cellStyle name="40% - Accent3 2 2 4 2 2 2 2 2 2" xfId="20527" xr:uid="{00000000-0005-0000-0000-000025500000}"/>
    <cellStyle name="40% - Accent3 2 2 4 2 2 2 2 3" xfId="20528" xr:uid="{00000000-0005-0000-0000-000026500000}"/>
    <cellStyle name="40% - Accent3 2 2 4 2 2 2 3" xfId="20529" xr:uid="{00000000-0005-0000-0000-000027500000}"/>
    <cellStyle name="40% - Accent3 2 2 4 2 2 2 3 2" xfId="20530" xr:uid="{00000000-0005-0000-0000-000028500000}"/>
    <cellStyle name="40% - Accent3 2 2 4 2 2 2 4" xfId="20531" xr:uid="{00000000-0005-0000-0000-000029500000}"/>
    <cellStyle name="40% - Accent3 2 2 4 2 2 3" xfId="20532" xr:uid="{00000000-0005-0000-0000-00002A500000}"/>
    <cellStyle name="40% - Accent3 2 2 4 2 2 3 2" xfId="20533" xr:uid="{00000000-0005-0000-0000-00002B500000}"/>
    <cellStyle name="40% - Accent3 2 2 4 2 2 3 2 2" xfId="20534" xr:uid="{00000000-0005-0000-0000-00002C500000}"/>
    <cellStyle name="40% - Accent3 2 2 4 2 2 3 3" xfId="20535" xr:uid="{00000000-0005-0000-0000-00002D500000}"/>
    <cellStyle name="40% - Accent3 2 2 4 2 2 4" xfId="20536" xr:uid="{00000000-0005-0000-0000-00002E500000}"/>
    <cellStyle name="40% - Accent3 2 2 4 2 2 4 2" xfId="20537" xr:uid="{00000000-0005-0000-0000-00002F500000}"/>
    <cellStyle name="40% - Accent3 2 2 4 2 2 5" xfId="20538" xr:uid="{00000000-0005-0000-0000-000030500000}"/>
    <cellStyle name="40% - Accent3 2 2 4 2 2 5 2" xfId="20539" xr:uid="{00000000-0005-0000-0000-000031500000}"/>
    <cellStyle name="40% - Accent3 2 2 4 2 2 6" xfId="20540" xr:uid="{00000000-0005-0000-0000-000032500000}"/>
    <cellStyle name="40% - Accent3 2 2 4 2 3" xfId="20541" xr:uid="{00000000-0005-0000-0000-000033500000}"/>
    <cellStyle name="40% - Accent3 2 2 4 2 3 2" xfId="20542" xr:uid="{00000000-0005-0000-0000-000034500000}"/>
    <cellStyle name="40% - Accent3 2 2 4 2 3 2 2" xfId="20543" xr:uid="{00000000-0005-0000-0000-000035500000}"/>
    <cellStyle name="40% - Accent3 2 2 4 2 3 2 2 2" xfId="20544" xr:uid="{00000000-0005-0000-0000-000036500000}"/>
    <cellStyle name="40% - Accent3 2 2 4 2 3 2 2 2 2" xfId="20545" xr:uid="{00000000-0005-0000-0000-000037500000}"/>
    <cellStyle name="40% - Accent3 2 2 4 2 3 2 2 3" xfId="20546" xr:uid="{00000000-0005-0000-0000-000038500000}"/>
    <cellStyle name="40% - Accent3 2 2 4 2 3 2 3" xfId="20547" xr:uid="{00000000-0005-0000-0000-000039500000}"/>
    <cellStyle name="40% - Accent3 2 2 4 2 3 2 3 2" xfId="20548" xr:uid="{00000000-0005-0000-0000-00003A500000}"/>
    <cellStyle name="40% - Accent3 2 2 4 2 3 2 4" xfId="20549" xr:uid="{00000000-0005-0000-0000-00003B500000}"/>
    <cellStyle name="40% - Accent3 2 2 4 2 3 3" xfId="20550" xr:uid="{00000000-0005-0000-0000-00003C500000}"/>
    <cellStyle name="40% - Accent3 2 2 4 2 3 3 2" xfId="20551" xr:uid="{00000000-0005-0000-0000-00003D500000}"/>
    <cellStyle name="40% - Accent3 2 2 4 2 3 3 2 2" xfId="20552" xr:uid="{00000000-0005-0000-0000-00003E500000}"/>
    <cellStyle name="40% - Accent3 2 2 4 2 3 3 3" xfId="20553" xr:uid="{00000000-0005-0000-0000-00003F500000}"/>
    <cellStyle name="40% - Accent3 2 2 4 2 3 4" xfId="20554" xr:uid="{00000000-0005-0000-0000-000040500000}"/>
    <cellStyle name="40% - Accent3 2 2 4 2 3 4 2" xfId="20555" xr:uid="{00000000-0005-0000-0000-000041500000}"/>
    <cellStyle name="40% - Accent3 2 2 4 2 3 5" xfId="20556" xr:uid="{00000000-0005-0000-0000-000042500000}"/>
    <cellStyle name="40% - Accent3 2 2 4 2 3 5 2" xfId="20557" xr:uid="{00000000-0005-0000-0000-000043500000}"/>
    <cellStyle name="40% - Accent3 2 2 4 2 3 6" xfId="20558" xr:uid="{00000000-0005-0000-0000-000044500000}"/>
    <cellStyle name="40% - Accent3 2 2 4 2 4" xfId="20559" xr:uid="{00000000-0005-0000-0000-000045500000}"/>
    <cellStyle name="40% - Accent3 2 2 4 2 4 2" xfId="20560" xr:uid="{00000000-0005-0000-0000-000046500000}"/>
    <cellStyle name="40% - Accent3 2 2 4 2 4 2 2" xfId="20561" xr:uid="{00000000-0005-0000-0000-000047500000}"/>
    <cellStyle name="40% - Accent3 2 2 4 2 4 2 2 2" xfId="20562" xr:uid="{00000000-0005-0000-0000-000048500000}"/>
    <cellStyle name="40% - Accent3 2 2 4 2 4 2 3" xfId="20563" xr:uid="{00000000-0005-0000-0000-000049500000}"/>
    <cellStyle name="40% - Accent3 2 2 4 2 4 3" xfId="20564" xr:uid="{00000000-0005-0000-0000-00004A500000}"/>
    <cellStyle name="40% - Accent3 2 2 4 2 4 3 2" xfId="20565" xr:uid="{00000000-0005-0000-0000-00004B500000}"/>
    <cellStyle name="40% - Accent3 2 2 4 2 4 4" xfId="20566" xr:uid="{00000000-0005-0000-0000-00004C500000}"/>
    <cellStyle name="40% - Accent3 2 2 4 2 5" xfId="20567" xr:uid="{00000000-0005-0000-0000-00004D500000}"/>
    <cellStyle name="40% - Accent3 2 2 4 2 5 2" xfId="20568" xr:uid="{00000000-0005-0000-0000-00004E500000}"/>
    <cellStyle name="40% - Accent3 2 2 4 2 5 2 2" xfId="20569" xr:uid="{00000000-0005-0000-0000-00004F500000}"/>
    <cellStyle name="40% - Accent3 2 2 4 2 5 3" xfId="20570" xr:uid="{00000000-0005-0000-0000-000050500000}"/>
    <cellStyle name="40% - Accent3 2 2 4 2 6" xfId="20571" xr:uid="{00000000-0005-0000-0000-000051500000}"/>
    <cellStyle name="40% - Accent3 2 2 4 2 6 2" xfId="20572" xr:uid="{00000000-0005-0000-0000-000052500000}"/>
    <cellStyle name="40% - Accent3 2 2 4 2 7" xfId="20573" xr:uid="{00000000-0005-0000-0000-000053500000}"/>
    <cellStyle name="40% - Accent3 2 2 4 2 7 2" xfId="20574" xr:uid="{00000000-0005-0000-0000-000054500000}"/>
    <cellStyle name="40% - Accent3 2 2 4 2 8" xfId="20575" xr:uid="{00000000-0005-0000-0000-000055500000}"/>
    <cellStyle name="40% - Accent3 2 2 4 3" xfId="20576" xr:uid="{00000000-0005-0000-0000-000056500000}"/>
    <cellStyle name="40% - Accent3 2 2 4 3 2" xfId="20577" xr:uid="{00000000-0005-0000-0000-000057500000}"/>
    <cellStyle name="40% - Accent3 2 2 4 3 2 2" xfId="20578" xr:uid="{00000000-0005-0000-0000-000058500000}"/>
    <cellStyle name="40% - Accent3 2 2 4 3 2 2 2" xfId="20579" xr:uid="{00000000-0005-0000-0000-000059500000}"/>
    <cellStyle name="40% - Accent3 2 2 4 3 2 2 2 2" xfId="20580" xr:uid="{00000000-0005-0000-0000-00005A500000}"/>
    <cellStyle name="40% - Accent3 2 2 4 3 2 2 2 2 2" xfId="20581" xr:uid="{00000000-0005-0000-0000-00005B500000}"/>
    <cellStyle name="40% - Accent3 2 2 4 3 2 2 2 3" xfId="20582" xr:uid="{00000000-0005-0000-0000-00005C500000}"/>
    <cellStyle name="40% - Accent3 2 2 4 3 2 2 3" xfId="20583" xr:uid="{00000000-0005-0000-0000-00005D500000}"/>
    <cellStyle name="40% - Accent3 2 2 4 3 2 2 3 2" xfId="20584" xr:uid="{00000000-0005-0000-0000-00005E500000}"/>
    <cellStyle name="40% - Accent3 2 2 4 3 2 2 4" xfId="20585" xr:uid="{00000000-0005-0000-0000-00005F500000}"/>
    <cellStyle name="40% - Accent3 2 2 4 3 2 3" xfId="20586" xr:uid="{00000000-0005-0000-0000-000060500000}"/>
    <cellStyle name="40% - Accent3 2 2 4 3 2 3 2" xfId="20587" xr:uid="{00000000-0005-0000-0000-000061500000}"/>
    <cellStyle name="40% - Accent3 2 2 4 3 2 3 2 2" xfId="20588" xr:uid="{00000000-0005-0000-0000-000062500000}"/>
    <cellStyle name="40% - Accent3 2 2 4 3 2 3 3" xfId="20589" xr:uid="{00000000-0005-0000-0000-000063500000}"/>
    <cellStyle name="40% - Accent3 2 2 4 3 2 4" xfId="20590" xr:uid="{00000000-0005-0000-0000-000064500000}"/>
    <cellStyle name="40% - Accent3 2 2 4 3 2 4 2" xfId="20591" xr:uid="{00000000-0005-0000-0000-000065500000}"/>
    <cellStyle name="40% - Accent3 2 2 4 3 2 5" xfId="20592" xr:uid="{00000000-0005-0000-0000-000066500000}"/>
    <cellStyle name="40% - Accent3 2 2 4 3 2 5 2" xfId="20593" xr:uid="{00000000-0005-0000-0000-000067500000}"/>
    <cellStyle name="40% - Accent3 2 2 4 3 2 6" xfId="20594" xr:uid="{00000000-0005-0000-0000-000068500000}"/>
    <cellStyle name="40% - Accent3 2 2 4 3 3" xfId="20595" xr:uid="{00000000-0005-0000-0000-000069500000}"/>
    <cellStyle name="40% - Accent3 2 2 4 3 3 2" xfId="20596" xr:uid="{00000000-0005-0000-0000-00006A500000}"/>
    <cellStyle name="40% - Accent3 2 2 4 3 3 2 2" xfId="20597" xr:uid="{00000000-0005-0000-0000-00006B500000}"/>
    <cellStyle name="40% - Accent3 2 2 4 3 3 2 2 2" xfId="20598" xr:uid="{00000000-0005-0000-0000-00006C500000}"/>
    <cellStyle name="40% - Accent3 2 2 4 3 3 2 2 2 2" xfId="20599" xr:uid="{00000000-0005-0000-0000-00006D500000}"/>
    <cellStyle name="40% - Accent3 2 2 4 3 3 2 2 3" xfId="20600" xr:uid="{00000000-0005-0000-0000-00006E500000}"/>
    <cellStyle name="40% - Accent3 2 2 4 3 3 2 3" xfId="20601" xr:uid="{00000000-0005-0000-0000-00006F500000}"/>
    <cellStyle name="40% - Accent3 2 2 4 3 3 2 3 2" xfId="20602" xr:uid="{00000000-0005-0000-0000-000070500000}"/>
    <cellStyle name="40% - Accent3 2 2 4 3 3 2 4" xfId="20603" xr:uid="{00000000-0005-0000-0000-000071500000}"/>
    <cellStyle name="40% - Accent3 2 2 4 3 3 3" xfId="20604" xr:uid="{00000000-0005-0000-0000-000072500000}"/>
    <cellStyle name="40% - Accent3 2 2 4 3 3 3 2" xfId="20605" xr:uid="{00000000-0005-0000-0000-000073500000}"/>
    <cellStyle name="40% - Accent3 2 2 4 3 3 3 2 2" xfId="20606" xr:uid="{00000000-0005-0000-0000-000074500000}"/>
    <cellStyle name="40% - Accent3 2 2 4 3 3 3 3" xfId="20607" xr:uid="{00000000-0005-0000-0000-000075500000}"/>
    <cellStyle name="40% - Accent3 2 2 4 3 3 4" xfId="20608" xr:uid="{00000000-0005-0000-0000-000076500000}"/>
    <cellStyle name="40% - Accent3 2 2 4 3 3 4 2" xfId="20609" xr:uid="{00000000-0005-0000-0000-000077500000}"/>
    <cellStyle name="40% - Accent3 2 2 4 3 3 5" xfId="20610" xr:uid="{00000000-0005-0000-0000-000078500000}"/>
    <cellStyle name="40% - Accent3 2 2 4 3 3 5 2" xfId="20611" xr:uid="{00000000-0005-0000-0000-000079500000}"/>
    <cellStyle name="40% - Accent3 2 2 4 3 3 6" xfId="20612" xr:uid="{00000000-0005-0000-0000-00007A500000}"/>
    <cellStyle name="40% - Accent3 2 2 4 3 4" xfId="20613" xr:uid="{00000000-0005-0000-0000-00007B500000}"/>
    <cellStyle name="40% - Accent3 2 2 4 3 4 2" xfId="20614" xr:uid="{00000000-0005-0000-0000-00007C500000}"/>
    <cellStyle name="40% - Accent3 2 2 4 3 4 2 2" xfId="20615" xr:uid="{00000000-0005-0000-0000-00007D500000}"/>
    <cellStyle name="40% - Accent3 2 2 4 3 4 2 2 2" xfId="20616" xr:uid="{00000000-0005-0000-0000-00007E500000}"/>
    <cellStyle name="40% - Accent3 2 2 4 3 4 2 3" xfId="20617" xr:uid="{00000000-0005-0000-0000-00007F500000}"/>
    <cellStyle name="40% - Accent3 2 2 4 3 4 3" xfId="20618" xr:uid="{00000000-0005-0000-0000-000080500000}"/>
    <cellStyle name="40% - Accent3 2 2 4 3 4 3 2" xfId="20619" xr:uid="{00000000-0005-0000-0000-000081500000}"/>
    <cellStyle name="40% - Accent3 2 2 4 3 4 4" xfId="20620" xr:uid="{00000000-0005-0000-0000-000082500000}"/>
    <cellStyle name="40% - Accent3 2 2 4 3 5" xfId="20621" xr:uid="{00000000-0005-0000-0000-000083500000}"/>
    <cellStyle name="40% - Accent3 2 2 4 3 5 2" xfId="20622" xr:uid="{00000000-0005-0000-0000-000084500000}"/>
    <cellStyle name="40% - Accent3 2 2 4 3 5 2 2" xfId="20623" xr:uid="{00000000-0005-0000-0000-000085500000}"/>
    <cellStyle name="40% - Accent3 2 2 4 3 5 3" xfId="20624" xr:uid="{00000000-0005-0000-0000-000086500000}"/>
    <cellStyle name="40% - Accent3 2 2 4 3 6" xfId="20625" xr:uid="{00000000-0005-0000-0000-000087500000}"/>
    <cellStyle name="40% - Accent3 2 2 4 3 6 2" xfId="20626" xr:uid="{00000000-0005-0000-0000-000088500000}"/>
    <cellStyle name="40% - Accent3 2 2 4 3 7" xfId="20627" xr:uid="{00000000-0005-0000-0000-000089500000}"/>
    <cellStyle name="40% - Accent3 2 2 4 3 7 2" xfId="20628" xr:uid="{00000000-0005-0000-0000-00008A500000}"/>
    <cellStyle name="40% - Accent3 2 2 4 3 8" xfId="20629" xr:uid="{00000000-0005-0000-0000-00008B500000}"/>
    <cellStyle name="40% - Accent3 2 2 4 4" xfId="20630" xr:uid="{00000000-0005-0000-0000-00008C500000}"/>
    <cellStyle name="40% - Accent3 2 2 4 4 2" xfId="20631" xr:uid="{00000000-0005-0000-0000-00008D500000}"/>
    <cellStyle name="40% - Accent3 2 2 4 4 2 2" xfId="20632" xr:uid="{00000000-0005-0000-0000-00008E500000}"/>
    <cellStyle name="40% - Accent3 2 2 4 4 2 2 2" xfId="20633" xr:uid="{00000000-0005-0000-0000-00008F500000}"/>
    <cellStyle name="40% - Accent3 2 2 4 4 2 2 2 2" xfId="20634" xr:uid="{00000000-0005-0000-0000-000090500000}"/>
    <cellStyle name="40% - Accent3 2 2 4 4 2 2 3" xfId="20635" xr:uid="{00000000-0005-0000-0000-000091500000}"/>
    <cellStyle name="40% - Accent3 2 2 4 4 2 3" xfId="20636" xr:uid="{00000000-0005-0000-0000-000092500000}"/>
    <cellStyle name="40% - Accent3 2 2 4 4 2 3 2" xfId="20637" xr:uid="{00000000-0005-0000-0000-000093500000}"/>
    <cellStyle name="40% - Accent3 2 2 4 4 2 4" xfId="20638" xr:uid="{00000000-0005-0000-0000-000094500000}"/>
    <cellStyle name="40% - Accent3 2 2 4 4 3" xfId="20639" xr:uid="{00000000-0005-0000-0000-000095500000}"/>
    <cellStyle name="40% - Accent3 2 2 4 4 3 2" xfId="20640" xr:uid="{00000000-0005-0000-0000-000096500000}"/>
    <cellStyle name="40% - Accent3 2 2 4 4 3 2 2" xfId="20641" xr:uid="{00000000-0005-0000-0000-000097500000}"/>
    <cellStyle name="40% - Accent3 2 2 4 4 3 3" xfId="20642" xr:uid="{00000000-0005-0000-0000-000098500000}"/>
    <cellStyle name="40% - Accent3 2 2 4 4 4" xfId="20643" xr:uid="{00000000-0005-0000-0000-000099500000}"/>
    <cellStyle name="40% - Accent3 2 2 4 4 4 2" xfId="20644" xr:uid="{00000000-0005-0000-0000-00009A500000}"/>
    <cellStyle name="40% - Accent3 2 2 4 4 5" xfId="20645" xr:uid="{00000000-0005-0000-0000-00009B500000}"/>
    <cellStyle name="40% - Accent3 2 2 4 4 5 2" xfId="20646" xr:uid="{00000000-0005-0000-0000-00009C500000}"/>
    <cellStyle name="40% - Accent3 2 2 4 4 6" xfId="20647" xr:uid="{00000000-0005-0000-0000-00009D500000}"/>
    <cellStyle name="40% - Accent3 2 2 4 5" xfId="20648" xr:uid="{00000000-0005-0000-0000-00009E500000}"/>
    <cellStyle name="40% - Accent3 2 2 4 5 2" xfId="20649" xr:uid="{00000000-0005-0000-0000-00009F500000}"/>
    <cellStyle name="40% - Accent3 2 2 4 5 2 2" xfId="20650" xr:uid="{00000000-0005-0000-0000-0000A0500000}"/>
    <cellStyle name="40% - Accent3 2 2 4 5 2 2 2" xfId="20651" xr:uid="{00000000-0005-0000-0000-0000A1500000}"/>
    <cellStyle name="40% - Accent3 2 2 4 5 2 2 2 2" xfId="20652" xr:uid="{00000000-0005-0000-0000-0000A2500000}"/>
    <cellStyle name="40% - Accent3 2 2 4 5 2 2 3" xfId="20653" xr:uid="{00000000-0005-0000-0000-0000A3500000}"/>
    <cellStyle name="40% - Accent3 2 2 4 5 2 3" xfId="20654" xr:uid="{00000000-0005-0000-0000-0000A4500000}"/>
    <cellStyle name="40% - Accent3 2 2 4 5 2 3 2" xfId="20655" xr:uid="{00000000-0005-0000-0000-0000A5500000}"/>
    <cellStyle name="40% - Accent3 2 2 4 5 2 4" xfId="20656" xr:uid="{00000000-0005-0000-0000-0000A6500000}"/>
    <cellStyle name="40% - Accent3 2 2 4 5 3" xfId="20657" xr:uid="{00000000-0005-0000-0000-0000A7500000}"/>
    <cellStyle name="40% - Accent3 2 2 4 5 3 2" xfId="20658" xr:uid="{00000000-0005-0000-0000-0000A8500000}"/>
    <cellStyle name="40% - Accent3 2 2 4 5 3 2 2" xfId="20659" xr:uid="{00000000-0005-0000-0000-0000A9500000}"/>
    <cellStyle name="40% - Accent3 2 2 4 5 3 3" xfId="20660" xr:uid="{00000000-0005-0000-0000-0000AA500000}"/>
    <cellStyle name="40% - Accent3 2 2 4 5 4" xfId="20661" xr:uid="{00000000-0005-0000-0000-0000AB500000}"/>
    <cellStyle name="40% - Accent3 2 2 4 5 4 2" xfId="20662" xr:uid="{00000000-0005-0000-0000-0000AC500000}"/>
    <cellStyle name="40% - Accent3 2 2 4 5 5" xfId="20663" xr:uid="{00000000-0005-0000-0000-0000AD500000}"/>
    <cellStyle name="40% - Accent3 2 2 4 5 5 2" xfId="20664" xr:uid="{00000000-0005-0000-0000-0000AE500000}"/>
    <cellStyle name="40% - Accent3 2 2 4 5 6" xfId="20665" xr:uid="{00000000-0005-0000-0000-0000AF500000}"/>
    <cellStyle name="40% - Accent3 2 2 4 6" xfId="20666" xr:uid="{00000000-0005-0000-0000-0000B0500000}"/>
    <cellStyle name="40% - Accent3 2 2 4 6 2" xfId="20667" xr:uid="{00000000-0005-0000-0000-0000B1500000}"/>
    <cellStyle name="40% - Accent3 2 2 4 6 2 2" xfId="20668" xr:uid="{00000000-0005-0000-0000-0000B2500000}"/>
    <cellStyle name="40% - Accent3 2 2 4 6 2 2 2" xfId="20669" xr:uid="{00000000-0005-0000-0000-0000B3500000}"/>
    <cellStyle name="40% - Accent3 2 2 4 6 2 2 2 2" xfId="20670" xr:uid="{00000000-0005-0000-0000-0000B4500000}"/>
    <cellStyle name="40% - Accent3 2 2 4 6 2 2 3" xfId="20671" xr:uid="{00000000-0005-0000-0000-0000B5500000}"/>
    <cellStyle name="40% - Accent3 2 2 4 6 2 3" xfId="20672" xr:uid="{00000000-0005-0000-0000-0000B6500000}"/>
    <cellStyle name="40% - Accent3 2 2 4 6 2 3 2" xfId="20673" xr:uid="{00000000-0005-0000-0000-0000B7500000}"/>
    <cellStyle name="40% - Accent3 2 2 4 6 2 4" xfId="20674" xr:uid="{00000000-0005-0000-0000-0000B8500000}"/>
    <cellStyle name="40% - Accent3 2 2 4 6 3" xfId="20675" xr:uid="{00000000-0005-0000-0000-0000B9500000}"/>
    <cellStyle name="40% - Accent3 2 2 4 6 3 2" xfId="20676" xr:uid="{00000000-0005-0000-0000-0000BA500000}"/>
    <cellStyle name="40% - Accent3 2 2 4 6 3 2 2" xfId="20677" xr:uid="{00000000-0005-0000-0000-0000BB500000}"/>
    <cellStyle name="40% - Accent3 2 2 4 6 3 3" xfId="20678" xr:uid="{00000000-0005-0000-0000-0000BC500000}"/>
    <cellStyle name="40% - Accent3 2 2 4 6 4" xfId="20679" xr:uid="{00000000-0005-0000-0000-0000BD500000}"/>
    <cellStyle name="40% - Accent3 2 2 4 6 4 2" xfId="20680" xr:uid="{00000000-0005-0000-0000-0000BE500000}"/>
    <cellStyle name="40% - Accent3 2 2 4 6 5" xfId="20681" xr:uid="{00000000-0005-0000-0000-0000BF500000}"/>
    <cellStyle name="40% - Accent3 2 2 4 6 5 2" xfId="20682" xr:uid="{00000000-0005-0000-0000-0000C0500000}"/>
    <cellStyle name="40% - Accent3 2 2 4 6 6" xfId="20683" xr:uid="{00000000-0005-0000-0000-0000C1500000}"/>
    <cellStyle name="40% - Accent3 2 2 4 7" xfId="20684" xr:uid="{00000000-0005-0000-0000-0000C2500000}"/>
    <cellStyle name="40% - Accent3 2 2 4 7 2" xfId="20685" xr:uid="{00000000-0005-0000-0000-0000C3500000}"/>
    <cellStyle name="40% - Accent3 2 2 4 7 2 2" xfId="20686" xr:uid="{00000000-0005-0000-0000-0000C4500000}"/>
    <cellStyle name="40% - Accent3 2 2 4 7 2 2 2" xfId="20687" xr:uid="{00000000-0005-0000-0000-0000C5500000}"/>
    <cellStyle name="40% - Accent3 2 2 4 7 2 3" xfId="20688" xr:uid="{00000000-0005-0000-0000-0000C6500000}"/>
    <cellStyle name="40% - Accent3 2 2 4 7 3" xfId="20689" xr:uid="{00000000-0005-0000-0000-0000C7500000}"/>
    <cellStyle name="40% - Accent3 2 2 4 7 3 2" xfId="20690" xr:uid="{00000000-0005-0000-0000-0000C8500000}"/>
    <cellStyle name="40% - Accent3 2 2 4 7 4" xfId="20691" xr:uid="{00000000-0005-0000-0000-0000C9500000}"/>
    <cellStyle name="40% - Accent3 2 2 4 8" xfId="20692" xr:uid="{00000000-0005-0000-0000-0000CA500000}"/>
    <cellStyle name="40% - Accent3 2 2 4 8 2" xfId="20693" xr:uid="{00000000-0005-0000-0000-0000CB500000}"/>
    <cellStyle name="40% - Accent3 2 2 4 8 2 2" xfId="20694" xr:uid="{00000000-0005-0000-0000-0000CC500000}"/>
    <cellStyle name="40% - Accent3 2 2 4 8 3" xfId="20695" xr:uid="{00000000-0005-0000-0000-0000CD500000}"/>
    <cellStyle name="40% - Accent3 2 2 4 9" xfId="20696" xr:uid="{00000000-0005-0000-0000-0000CE500000}"/>
    <cellStyle name="40% - Accent3 2 2 4 9 2" xfId="20697" xr:uid="{00000000-0005-0000-0000-0000CF500000}"/>
    <cellStyle name="40% - Accent3 2 2 5" xfId="20698" xr:uid="{00000000-0005-0000-0000-0000D0500000}"/>
    <cellStyle name="40% - Accent3 2 2 5 10" xfId="20699" xr:uid="{00000000-0005-0000-0000-0000D1500000}"/>
    <cellStyle name="40% - Accent3 2 2 5 10 2" xfId="20700" xr:uid="{00000000-0005-0000-0000-0000D2500000}"/>
    <cellStyle name="40% - Accent3 2 2 5 11" xfId="20701" xr:uid="{00000000-0005-0000-0000-0000D3500000}"/>
    <cellStyle name="40% - Accent3 2 2 5 2" xfId="20702" xr:uid="{00000000-0005-0000-0000-0000D4500000}"/>
    <cellStyle name="40% - Accent3 2 2 5 2 2" xfId="20703" xr:uid="{00000000-0005-0000-0000-0000D5500000}"/>
    <cellStyle name="40% - Accent3 2 2 5 2 2 2" xfId="20704" xr:uid="{00000000-0005-0000-0000-0000D6500000}"/>
    <cellStyle name="40% - Accent3 2 2 5 2 2 2 2" xfId="20705" xr:uid="{00000000-0005-0000-0000-0000D7500000}"/>
    <cellStyle name="40% - Accent3 2 2 5 2 2 2 2 2" xfId="20706" xr:uid="{00000000-0005-0000-0000-0000D8500000}"/>
    <cellStyle name="40% - Accent3 2 2 5 2 2 2 2 2 2" xfId="20707" xr:uid="{00000000-0005-0000-0000-0000D9500000}"/>
    <cellStyle name="40% - Accent3 2 2 5 2 2 2 2 3" xfId="20708" xr:uid="{00000000-0005-0000-0000-0000DA500000}"/>
    <cellStyle name="40% - Accent3 2 2 5 2 2 2 3" xfId="20709" xr:uid="{00000000-0005-0000-0000-0000DB500000}"/>
    <cellStyle name="40% - Accent3 2 2 5 2 2 2 3 2" xfId="20710" xr:uid="{00000000-0005-0000-0000-0000DC500000}"/>
    <cellStyle name="40% - Accent3 2 2 5 2 2 2 4" xfId="20711" xr:uid="{00000000-0005-0000-0000-0000DD500000}"/>
    <cellStyle name="40% - Accent3 2 2 5 2 2 3" xfId="20712" xr:uid="{00000000-0005-0000-0000-0000DE500000}"/>
    <cellStyle name="40% - Accent3 2 2 5 2 2 3 2" xfId="20713" xr:uid="{00000000-0005-0000-0000-0000DF500000}"/>
    <cellStyle name="40% - Accent3 2 2 5 2 2 3 2 2" xfId="20714" xr:uid="{00000000-0005-0000-0000-0000E0500000}"/>
    <cellStyle name="40% - Accent3 2 2 5 2 2 3 3" xfId="20715" xr:uid="{00000000-0005-0000-0000-0000E1500000}"/>
    <cellStyle name="40% - Accent3 2 2 5 2 2 4" xfId="20716" xr:uid="{00000000-0005-0000-0000-0000E2500000}"/>
    <cellStyle name="40% - Accent3 2 2 5 2 2 4 2" xfId="20717" xr:uid="{00000000-0005-0000-0000-0000E3500000}"/>
    <cellStyle name="40% - Accent3 2 2 5 2 2 5" xfId="20718" xr:uid="{00000000-0005-0000-0000-0000E4500000}"/>
    <cellStyle name="40% - Accent3 2 2 5 2 2 5 2" xfId="20719" xr:uid="{00000000-0005-0000-0000-0000E5500000}"/>
    <cellStyle name="40% - Accent3 2 2 5 2 2 6" xfId="20720" xr:uid="{00000000-0005-0000-0000-0000E6500000}"/>
    <cellStyle name="40% - Accent3 2 2 5 2 3" xfId="20721" xr:uid="{00000000-0005-0000-0000-0000E7500000}"/>
    <cellStyle name="40% - Accent3 2 2 5 2 3 2" xfId="20722" xr:uid="{00000000-0005-0000-0000-0000E8500000}"/>
    <cellStyle name="40% - Accent3 2 2 5 2 3 2 2" xfId="20723" xr:uid="{00000000-0005-0000-0000-0000E9500000}"/>
    <cellStyle name="40% - Accent3 2 2 5 2 3 2 2 2" xfId="20724" xr:uid="{00000000-0005-0000-0000-0000EA500000}"/>
    <cellStyle name="40% - Accent3 2 2 5 2 3 2 2 2 2" xfId="20725" xr:uid="{00000000-0005-0000-0000-0000EB500000}"/>
    <cellStyle name="40% - Accent3 2 2 5 2 3 2 2 3" xfId="20726" xr:uid="{00000000-0005-0000-0000-0000EC500000}"/>
    <cellStyle name="40% - Accent3 2 2 5 2 3 2 3" xfId="20727" xr:uid="{00000000-0005-0000-0000-0000ED500000}"/>
    <cellStyle name="40% - Accent3 2 2 5 2 3 2 3 2" xfId="20728" xr:uid="{00000000-0005-0000-0000-0000EE500000}"/>
    <cellStyle name="40% - Accent3 2 2 5 2 3 2 4" xfId="20729" xr:uid="{00000000-0005-0000-0000-0000EF500000}"/>
    <cellStyle name="40% - Accent3 2 2 5 2 3 3" xfId="20730" xr:uid="{00000000-0005-0000-0000-0000F0500000}"/>
    <cellStyle name="40% - Accent3 2 2 5 2 3 3 2" xfId="20731" xr:uid="{00000000-0005-0000-0000-0000F1500000}"/>
    <cellStyle name="40% - Accent3 2 2 5 2 3 3 2 2" xfId="20732" xr:uid="{00000000-0005-0000-0000-0000F2500000}"/>
    <cellStyle name="40% - Accent3 2 2 5 2 3 3 3" xfId="20733" xr:uid="{00000000-0005-0000-0000-0000F3500000}"/>
    <cellStyle name="40% - Accent3 2 2 5 2 3 4" xfId="20734" xr:uid="{00000000-0005-0000-0000-0000F4500000}"/>
    <cellStyle name="40% - Accent3 2 2 5 2 3 4 2" xfId="20735" xr:uid="{00000000-0005-0000-0000-0000F5500000}"/>
    <cellStyle name="40% - Accent3 2 2 5 2 3 5" xfId="20736" xr:uid="{00000000-0005-0000-0000-0000F6500000}"/>
    <cellStyle name="40% - Accent3 2 2 5 2 3 5 2" xfId="20737" xr:uid="{00000000-0005-0000-0000-0000F7500000}"/>
    <cellStyle name="40% - Accent3 2 2 5 2 3 6" xfId="20738" xr:uid="{00000000-0005-0000-0000-0000F8500000}"/>
    <cellStyle name="40% - Accent3 2 2 5 2 4" xfId="20739" xr:uid="{00000000-0005-0000-0000-0000F9500000}"/>
    <cellStyle name="40% - Accent3 2 2 5 2 4 2" xfId="20740" xr:uid="{00000000-0005-0000-0000-0000FA500000}"/>
    <cellStyle name="40% - Accent3 2 2 5 2 4 2 2" xfId="20741" xr:uid="{00000000-0005-0000-0000-0000FB500000}"/>
    <cellStyle name="40% - Accent3 2 2 5 2 4 2 2 2" xfId="20742" xr:uid="{00000000-0005-0000-0000-0000FC500000}"/>
    <cellStyle name="40% - Accent3 2 2 5 2 4 2 3" xfId="20743" xr:uid="{00000000-0005-0000-0000-0000FD500000}"/>
    <cellStyle name="40% - Accent3 2 2 5 2 4 3" xfId="20744" xr:uid="{00000000-0005-0000-0000-0000FE500000}"/>
    <cellStyle name="40% - Accent3 2 2 5 2 4 3 2" xfId="20745" xr:uid="{00000000-0005-0000-0000-0000FF500000}"/>
    <cellStyle name="40% - Accent3 2 2 5 2 4 4" xfId="20746" xr:uid="{00000000-0005-0000-0000-000000510000}"/>
    <cellStyle name="40% - Accent3 2 2 5 2 5" xfId="20747" xr:uid="{00000000-0005-0000-0000-000001510000}"/>
    <cellStyle name="40% - Accent3 2 2 5 2 5 2" xfId="20748" xr:uid="{00000000-0005-0000-0000-000002510000}"/>
    <cellStyle name="40% - Accent3 2 2 5 2 5 2 2" xfId="20749" xr:uid="{00000000-0005-0000-0000-000003510000}"/>
    <cellStyle name="40% - Accent3 2 2 5 2 5 3" xfId="20750" xr:uid="{00000000-0005-0000-0000-000004510000}"/>
    <cellStyle name="40% - Accent3 2 2 5 2 6" xfId="20751" xr:uid="{00000000-0005-0000-0000-000005510000}"/>
    <cellStyle name="40% - Accent3 2 2 5 2 6 2" xfId="20752" xr:uid="{00000000-0005-0000-0000-000006510000}"/>
    <cellStyle name="40% - Accent3 2 2 5 2 7" xfId="20753" xr:uid="{00000000-0005-0000-0000-000007510000}"/>
    <cellStyle name="40% - Accent3 2 2 5 2 7 2" xfId="20754" xr:uid="{00000000-0005-0000-0000-000008510000}"/>
    <cellStyle name="40% - Accent3 2 2 5 2 8" xfId="20755" xr:uid="{00000000-0005-0000-0000-000009510000}"/>
    <cellStyle name="40% - Accent3 2 2 5 3" xfId="20756" xr:uid="{00000000-0005-0000-0000-00000A510000}"/>
    <cellStyle name="40% - Accent3 2 2 5 3 2" xfId="20757" xr:uid="{00000000-0005-0000-0000-00000B510000}"/>
    <cellStyle name="40% - Accent3 2 2 5 3 2 2" xfId="20758" xr:uid="{00000000-0005-0000-0000-00000C510000}"/>
    <cellStyle name="40% - Accent3 2 2 5 3 2 2 2" xfId="20759" xr:uid="{00000000-0005-0000-0000-00000D510000}"/>
    <cellStyle name="40% - Accent3 2 2 5 3 2 2 2 2" xfId="20760" xr:uid="{00000000-0005-0000-0000-00000E510000}"/>
    <cellStyle name="40% - Accent3 2 2 5 3 2 2 2 2 2" xfId="20761" xr:uid="{00000000-0005-0000-0000-00000F510000}"/>
    <cellStyle name="40% - Accent3 2 2 5 3 2 2 2 3" xfId="20762" xr:uid="{00000000-0005-0000-0000-000010510000}"/>
    <cellStyle name="40% - Accent3 2 2 5 3 2 2 3" xfId="20763" xr:uid="{00000000-0005-0000-0000-000011510000}"/>
    <cellStyle name="40% - Accent3 2 2 5 3 2 2 3 2" xfId="20764" xr:uid="{00000000-0005-0000-0000-000012510000}"/>
    <cellStyle name="40% - Accent3 2 2 5 3 2 2 4" xfId="20765" xr:uid="{00000000-0005-0000-0000-000013510000}"/>
    <cellStyle name="40% - Accent3 2 2 5 3 2 3" xfId="20766" xr:uid="{00000000-0005-0000-0000-000014510000}"/>
    <cellStyle name="40% - Accent3 2 2 5 3 2 3 2" xfId="20767" xr:uid="{00000000-0005-0000-0000-000015510000}"/>
    <cellStyle name="40% - Accent3 2 2 5 3 2 3 2 2" xfId="20768" xr:uid="{00000000-0005-0000-0000-000016510000}"/>
    <cellStyle name="40% - Accent3 2 2 5 3 2 3 3" xfId="20769" xr:uid="{00000000-0005-0000-0000-000017510000}"/>
    <cellStyle name="40% - Accent3 2 2 5 3 2 4" xfId="20770" xr:uid="{00000000-0005-0000-0000-000018510000}"/>
    <cellStyle name="40% - Accent3 2 2 5 3 2 4 2" xfId="20771" xr:uid="{00000000-0005-0000-0000-000019510000}"/>
    <cellStyle name="40% - Accent3 2 2 5 3 2 5" xfId="20772" xr:uid="{00000000-0005-0000-0000-00001A510000}"/>
    <cellStyle name="40% - Accent3 2 2 5 3 2 5 2" xfId="20773" xr:uid="{00000000-0005-0000-0000-00001B510000}"/>
    <cellStyle name="40% - Accent3 2 2 5 3 2 6" xfId="20774" xr:uid="{00000000-0005-0000-0000-00001C510000}"/>
    <cellStyle name="40% - Accent3 2 2 5 3 3" xfId="20775" xr:uid="{00000000-0005-0000-0000-00001D510000}"/>
    <cellStyle name="40% - Accent3 2 2 5 3 3 2" xfId="20776" xr:uid="{00000000-0005-0000-0000-00001E510000}"/>
    <cellStyle name="40% - Accent3 2 2 5 3 3 2 2" xfId="20777" xr:uid="{00000000-0005-0000-0000-00001F510000}"/>
    <cellStyle name="40% - Accent3 2 2 5 3 3 2 2 2" xfId="20778" xr:uid="{00000000-0005-0000-0000-000020510000}"/>
    <cellStyle name="40% - Accent3 2 2 5 3 3 2 2 2 2" xfId="20779" xr:uid="{00000000-0005-0000-0000-000021510000}"/>
    <cellStyle name="40% - Accent3 2 2 5 3 3 2 2 3" xfId="20780" xr:uid="{00000000-0005-0000-0000-000022510000}"/>
    <cellStyle name="40% - Accent3 2 2 5 3 3 2 3" xfId="20781" xr:uid="{00000000-0005-0000-0000-000023510000}"/>
    <cellStyle name="40% - Accent3 2 2 5 3 3 2 3 2" xfId="20782" xr:uid="{00000000-0005-0000-0000-000024510000}"/>
    <cellStyle name="40% - Accent3 2 2 5 3 3 2 4" xfId="20783" xr:uid="{00000000-0005-0000-0000-000025510000}"/>
    <cellStyle name="40% - Accent3 2 2 5 3 3 3" xfId="20784" xr:uid="{00000000-0005-0000-0000-000026510000}"/>
    <cellStyle name="40% - Accent3 2 2 5 3 3 3 2" xfId="20785" xr:uid="{00000000-0005-0000-0000-000027510000}"/>
    <cellStyle name="40% - Accent3 2 2 5 3 3 3 2 2" xfId="20786" xr:uid="{00000000-0005-0000-0000-000028510000}"/>
    <cellStyle name="40% - Accent3 2 2 5 3 3 3 3" xfId="20787" xr:uid="{00000000-0005-0000-0000-000029510000}"/>
    <cellStyle name="40% - Accent3 2 2 5 3 3 4" xfId="20788" xr:uid="{00000000-0005-0000-0000-00002A510000}"/>
    <cellStyle name="40% - Accent3 2 2 5 3 3 4 2" xfId="20789" xr:uid="{00000000-0005-0000-0000-00002B510000}"/>
    <cellStyle name="40% - Accent3 2 2 5 3 3 5" xfId="20790" xr:uid="{00000000-0005-0000-0000-00002C510000}"/>
    <cellStyle name="40% - Accent3 2 2 5 3 3 5 2" xfId="20791" xr:uid="{00000000-0005-0000-0000-00002D510000}"/>
    <cellStyle name="40% - Accent3 2 2 5 3 3 6" xfId="20792" xr:uid="{00000000-0005-0000-0000-00002E510000}"/>
    <cellStyle name="40% - Accent3 2 2 5 3 4" xfId="20793" xr:uid="{00000000-0005-0000-0000-00002F510000}"/>
    <cellStyle name="40% - Accent3 2 2 5 3 4 2" xfId="20794" xr:uid="{00000000-0005-0000-0000-000030510000}"/>
    <cellStyle name="40% - Accent3 2 2 5 3 4 2 2" xfId="20795" xr:uid="{00000000-0005-0000-0000-000031510000}"/>
    <cellStyle name="40% - Accent3 2 2 5 3 4 2 2 2" xfId="20796" xr:uid="{00000000-0005-0000-0000-000032510000}"/>
    <cellStyle name="40% - Accent3 2 2 5 3 4 2 3" xfId="20797" xr:uid="{00000000-0005-0000-0000-000033510000}"/>
    <cellStyle name="40% - Accent3 2 2 5 3 4 3" xfId="20798" xr:uid="{00000000-0005-0000-0000-000034510000}"/>
    <cellStyle name="40% - Accent3 2 2 5 3 4 3 2" xfId="20799" xr:uid="{00000000-0005-0000-0000-000035510000}"/>
    <cellStyle name="40% - Accent3 2 2 5 3 4 4" xfId="20800" xr:uid="{00000000-0005-0000-0000-000036510000}"/>
    <cellStyle name="40% - Accent3 2 2 5 3 5" xfId="20801" xr:uid="{00000000-0005-0000-0000-000037510000}"/>
    <cellStyle name="40% - Accent3 2 2 5 3 5 2" xfId="20802" xr:uid="{00000000-0005-0000-0000-000038510000}"/>
    <cellStyle name="40% - Accent3 2 2 5 3 5 2 2" xfId="20803" xr:uid="{00000000-0005-0000-0000-000039510000}"/>
    <cellStyle name="40% - Accent3 2 2 5 3 5 3" xfId="20804" xr:uid="{00000000-0005-0000-0000-00003A510000}"/>
    <cellStyle name="40% - Accent3 2 2 5 3 6" xfId="20805" xr:uid="{00000000-0005-0000-0000-00003B510000}"/>
    <cellStyle name="40% - Accent3 2 2 5 3 6 2" xfId="20806" xr:uid="{00000000-0005-0000-0000-00003C510000}"/>
    <cellStyle name="40% - Accent3 2 2 5 3 7" xfId="20807" xr:uid="{00000000-0005-0000-0000-00003D510000}"/>
    <cellStyle name="40% - Accent3 2 2 5 3 7 2" xfId="20808" xr:uid="{00000000-0005-0000-0000-00003E510000}"/>
    <cellStyle name="40% - Accent3 2 2 5 3 8" xfId="20809" xr:uid="{00000000-0005-0000-0000-00003F510000}"/>
    <cellStyle name="40% - Accent3 2 2 5 4" xfId="20810" xr:uid="{00000000-0005-0000-0000-000040510000}"/>
    <cellStyle name="40% - Accent3 2 2 5 4 2" xfId="20811" xr:uid="{00000000-0005-0000-0000-000041510000}"/>
    <cellStyle name="40% - Accent3 2 2 5 4 2 2" xfId="20812" xr:uid="{00000000-0005-0000-0000-000042510000}"/>
    <cellStyle name="40% - Accent3 2 2 5 4 2 2 2" xfId="20813" xr:uid="{00000000-0005-0000-0000-000043510000}"/>
    <cellStyle name="40% - Accent3 2 2 5 4 2 2 2 2" xfId="20814" xr:uid="{00000000-0005-0000-0000-000044510000}"/>
    <cellStyle name="40% - Accent3 2 2 5 4 2 2 3" xfId="20815" xr:uid="{00000000-0005-0000-0000-000045510000}"/>
    <cellStyle name="40% - Accent3 2 2 5 4 2 3" xfId="20816" xr:uid="{00000000-0005-0000-0000-000046510000}"/>
    <cellStyle name="40% - Accent3 2 2 5 4 2 3 2" xfId="20817" xr:uid="{00000000-0005-0000-0000-000047510000}"/>
    <cellStyle name="40% - Accent3 2 2 5 4 2 4" xfId="20818" xr:uid="{00000000-0005-0000-0000-000048510000}"/>
    <cellStyle name="40% - Accent3 2 2 5 4 3" xfId="20819" xr:uid="{00000000-0005-0000-0000-000049510000}"/>
    <cellStyle name="40% - Accent3 2 2 5 4 3 2" xfId="20820" xr:uid="{00000000-0005-0000-0000-00004A510000}"/>
    <cellStyle name="40% - Accent3 2 2 5 4 3 2 2" xfId="20821" xr:uid="{00000000-0005-0000-0000-00004B510000}"/>
    <cellStyle name="40% - Accent3 2 2 5 4 3 3" xfId="20822" xr:uid="{00000000-0005-0000-0000-00004C510000}"/>
    <cellStyle name="40% - Accent3 2 2 5 4 4" xfId="20823" xr:uid="{00000000-0005-0000-0000-00004D510000}"/>
    <cellStyle name="40% - Accent3 2 2 5 4 4 2" xfId="20824" xr:uid="{00000000-0005-0000-0000-00004E510000}"/>
    <cellStyle name="40% - Accent3 2 2 5 4 5" xfId="20825" xr:uid="{00000000-0005-0000-0000-00004F510000}"/>
    <cellStyle name="40% - Accent3 2 2 5 4 5 2" xfId="20826" xr:uid="{00000000-0005-0000-0000-000050510000}"/>
    <cellStyle name="40% - Accent3 2 2 5 4 6" xfId="20827" xr:uid="{00000000-0005-0000-0000-000051510000}"/>
    <cellStyle name="40% - Accent3 2 2 5 5" xfId="20828" xr:uid="{00000000-0005-0000-0000-000052510000}"/>
    <cellStyle name="40% - Accent3 2 2 5 5 2" xfId="20829" xr:uid="{00000000-0005-0000-0000-000053510000}"/>
    <cellStyle name="40% - Accent3 2 2 5 5 2 2" xfId="20830" xr:uid="{00000000-0005-0000-0000-000054510000}"/>
    <cellStyle name="40% - Accent3 2 2 5 5 2 2 2" xfId="20831" xr:uid="{00000000-0005-0000-0000-000055510000}"/>
    <cellStyle name="40% - Accent3 2 2 5 5 2 2 2 2" xfId="20832" xr:uid="{00000000-0005-0000-0000-000056510000}"/>
    <cellStyle name="40% - Accent3 2 2 5 5 2 2 3" xfId="20833" xr:uid="{00000000-0005-0000-0000-000057510000}"/>
    <cellStyle name="40% - Accent3 2 2 5 5 2 3" xfId="20834" xr:uid="{00000000-0005-0000-0000-000058510000}"/>
    <cellStyle name="40% - Accent3 2 2 5 5 2 3 2" xfId="20835" xr:uid="{00000000-0005-0000-0000-000059510000}"/>
    <cellStyle name="40% - Accent3 2 2 5 5 2 4" xfId="20836" xr:uid="{00000000-0005-0000-0000-00005A510000}"/>
    <cellStyle name="40% - Accent3 2 2 5 5 3" xfId="20837" xr:uid="{00000000-0005-0000-0000-00005B510000}"/>
    <cellStyle name="40% - Accent3 2 2 5 5 3 2" xfId="20838" xr:uid="{00000000-0005-0000-0000-00005C510000}"/>
    <cellStyle name="40% - Accent3 2 2 5 5 3 2 2" xfId="20839" xr:uid="{00000000-0005-0000-0000-00005D510000}"/>
    <cellStyle name="40% - Accent3 2 2 5 5 3 3" xfId="20840" xr:uid="{00000000-0005-0000-0000-00005E510000}"/>
    <cellStyle name="40% - Accent3 2 2 5 5 4" xfId="20841" xr:uid="{00000000-0005-0000-0000-00005F510000}"/>
    <cellStyle name="40% - Accent3 2 2 5 5 4 2" xfId="20842" xr:uid="{00000000-0005-0000-0000-000060510000}"/>
    <cellStyle name="40% - Accent3 2 2 5 5 5" xfId="20843" xr:uid="{00000000-0005-0000-0000-000061510000}"/>
    <cellStyle name="40% - Accent3 2 2 5 5 5 2" xfId="20844" xr:uid="{00000000-0005-0000-0000-000062510000}"/>
    <cellStyle name="40% - Accent3 2 2 5 5 6" xfId="20845" xr:uid="{00000000-0005-0000-0000-000063510000}"/>
    <cellStyle name="40% - Accent3 2 2 5 6" xfId="20846" xr:uid="{00000000-0005-0000-0000-000064510000}"/>
    <cellStyle name="40% - Accent3 2 2 5 6 2" xfId="20847" xr:uid="{00000000-0005-0000-0000-000065510000}"/>
    <cellStyle name="40% - Accent3 2 2 5 6 2 2" xfId="20848" xr:uid="{00000000-0005-0000-0000-000066510000}"/>
    <cellStyle name="40% - Accent3 2 2 5 6 2 2 2" xfId="20849" xr:uid="{00000000-0005-0000-0000-000067510000}"/>
    <cellStyle name="40% - Accent3 2 2 5 6 2 2 2 2" xfId="20850" xr:uid="{00000000-0005-0000-0000-000068510000}"/>
    <cellStyle name="40% - Accent3 2 2 5 6 2 2 3" xfId="20851" xr:uid="{00000000-0005-0000-0000-000069510000}"/>
    <cellStyle name="40% - Accent3 2 2 5 6 2 3" xfId="20852" xr:uid="{00000000-0005-0000-0000-00006A510000}"/>
    <cellStyle name="40% - Accent3 2 2 5 6 2 3 2" xfId="20853" xr:uid="{00000000-0005-0000-0000-00006B510000}"/>
    <cellStyle name="40% - Accent3 2 2 5 6 2 4" xfId="20854" xr:uid="{00000000-0005-0000-0000-00006C510000}"/>
    <cellStyle name="40% - Accent3 2 2 5 6 3" xfId="20855" xr:uid="{00000000-0005-0000-0000-00006D510000}"/>
    <cellStyle name="40% - Accent3 2 2 5 6 3 2" xfId="20856" xr:uid="{00000000-0005-0000-0000-00006E510000}"/>
    <cellStyle name="40% - Accent3 2 2 5 6 3 2 2" xfId="20857" xr:uid="{00000000-0005-0000-0000-00006F510000}"/>
    <cellStyle name="40% - Accent3 2 2 5 6 3 3" xfId="20858" xr:uid="{00000000-0005-0000-0000-000070510000}"/>
    <cellStyle name="40% - Accent3 2 2 5 6 4" xfId="20859" xr:uid="{00000000-0005-0000-0000-000071510000}"/>
    <cellStyle name="40% - Accent3 2 2 5 6 4 2" xfId="20860" xr:uid="{00000000-0005-0000-0000-000072510000}"/>
    <cellStyle name="40% - Accent3 2 2 5 6 5" xfId="20861" xr:uid="{00000000-0005-0000-0000-000073510000}"/>
    <cellStyle name="40% - Accent3 2 2 5 6 5 2" xfId="20862" xr:uid="{00000000-0005-0000-0000-000074510000}"/>
    <cellStyle name="40% - Accent3 2 2 5 6 6" xfId="20863" xr:uid="{00000000-0005-0000-0000-000075510000}"/>
    <cellStyle name="40% - Accent3 2 2 5 7" xfId="20864" xr:uid="{00000000-0005-0000-0000-000076510000}"/>
    <cellStyle name="40% - Accent3 2 2 5 7 2" xfId="20865" xr:uid="{00000000-0005-0000-0000-000077510000}"/>
    <cellStyle name="40% - Accent3 2 2 5 7 2 2" xfId="20866" xr:uid="{00000000-0005-0000-0000-000078510000}"/>
    <cellStyle name="40% - Accent3 2 2 5 7 2 2 2" xfId="20867" xr:uid="{00000000-0005-0000-0000-000079510000}"/>
    <cellStyle name="40% - Accent3 2 2 5 7 2 3" xfId="20868" xr:uid="{00000000-0005-0000-0000-00007A510000}"/>
    <cellStyle name="40% - Accent3 2 2 5 7 3" xfId="20869" xr:uid="{00000000-0005-0000-0000-00007B510000}"/>
    <cellStyle name="40% - Accent3 2 2 5 7 3 2" xfId="20870" xr:uid="{00000000-0005-0000-0000-00007C510000}"/>
    <cellStyle name="40% - Accent3 2 2 5 7 4" xfId="20871" xr:uid="{00000000-0005-0000-0000-00007D510000}"/>
    <cellStyle name="40% - Accent3 2 2 5 8" xfId="20872" xr:uid="{00000000-0005-0000-0000-00007E510000}"/>
    <cellStyle name="40% - Accent3 2 2 5 8 2" xfId="20873" xr:uid="{00000000-0005-0000-0000-00007F510000}"/>
    <cellStyle name="40% - Accent3 2 2 5 8 2 2" xfId="20874" xr:uid="{00000000-0005-0000-0000-000080510000}"/>
    <cellStyle name="40% - Accent3 2 2 5 8 3" xfId="20875" xr:uid="{00000000-0005-0000-0000-000081510000}"/>
    <cellStyle name="40% - Accent3 2 2 5 9" xfId="20876" xr:uid="{00000000-0005-0000-0000-000082510000}"/>
    <cellStyle name="40% - Accent3 2 2 5 9 2" xfId="20877" xr:uid="{00000000-0005-0000-0000-000083510000}"/>
    <cellStyle name="40% - Accent3 2 2 6" xfId="20878" xr:uid="{00000000-0005-0000-0000-000084510000}"/>
    <cellStyle name="40% - Accent3 2 2 6 2" xfId="20879" xr:uid="{00000000-0005-0000-0000-000085510000}"/>
    <cellStyle name="40% - Accent3 2 2 6 2 2" xfId="20880" xr:uid="{00000000-0005-0000-0000-000086510000}"/>
    <cellStyle name="40% - Accent3 2 2 6 2 2 2" xfId="20881" xr:uid="{00000000-0005-0000-0000-000087510000}"/>
    <cellStyle name="40% - Accent3 2 2 6 2 2 2 2" xfId="20882" xr:uid="{00000000-0005-0000-0000-000088510000}"/>
    <cellStyle name="40% - Accent3 2 2 6 2 2 2 2 2" xfId="20883" xr:uid="{00000000-0005-0000-0000-000089510000}"/>
    <cellStyle name="40% - Accent3 2 2 6 2 2 2 3" xfId="20884" xr:uid="{00000000-0005-0000-0000-00008A510000}"/>
    <cellStyle name="40% - Accent3 2 2 6 2 2 3" xfId="20885" xr:uid="{00000000-0005-0000-0000-00008B510000}"/>
    <cellStyle name="40% - Accent3 2 2 6 2 2 3 2" xfId="20886" xr:uid="{00000000-0005-0000-0000-00008C510000}"/>
    <cellStyle name="40% - Accent3 2 2 6 2 2 4" xfId="20887" xr:uid="{00000000-0005-0000-0000-00008D510000}"/>
    <cellStyle name="40% - Accent3 2 2 6 2 3" xfId="20888" xr:uid="{00000000-0005-0000-0000-00008E510000}"/>
    <cellStyle name="40% - Accent3 2 2 6 2 3 2" xfId="20889" xr:uid="{00000000-0005-0000-0000-00008F510000}"/>
    <cellStyle name="40% - Accent3 2 2 6 2 3 2 2" xfId="20890" xr:uid="{00000000-0005-0000-0000-000090510000}"/>
    <cellStyle name="40% - Accent3 2 2 6 2 3 3" xfId="20891" xr:uid="{00000000-0005-0000-0000-000091510000}"/>
    <cellStyle name="40% - Accent3 2 2 6 2 4" xfId="20892" xr:uid="{00000000-0005-0000-0000-000092510000}"/>
    <cellStyle name="40% - Accent3 2 2 6 2 4 2" xfId="20893" xr:uid="{00000000-0005-0000-0000-000093510000}"/>
    <cellStyle name="40% - Accent3 2 2 6 2 5" xfId="20894" xr:uid="{00000000-0005-0000-0000-000094510000}"/>
    <cellStyle name="40% - Accent3 2 2 6 2 5 2" xfId="20895" xr:uid="{00000000-0005-0000-0000-000095510000}"/>
    <cellStyle name="40% - Accent3 2 2 6 2 6" xfId="20896" xr:uid="{00000000-0005-0000-0000-000096510000}"/>
    <cellStyle name="40% - Accent3 2 2 6 3" xfId="20897" xr:uid="{00000000-0005-0000-0000-000097510000}"/>
    <cellStyle name="40% - Accent3 2 2 6 3 2" xfId="20898" xr:uid="{00000000-0005-0000-0000-000098510000}"/>
    <cellStyle name="40% - Accent3 2 2 6 3 2 2" xfId="20899" xr:uid="{00000000-0005-0000-0000-000099510000}"/>
    <cellStyle name="40% - Accent3 2 2 6 3 2 2 2" xfId="20900" xr:uid="{00000000-0005-0000-0000-00009A510000}"/>
    <cellStyle name="40% - Accent3 2 2 6 3 2 2 2 2" xfId="20901" xr:uid="{00000000-0005-0000-0000-00009B510000}"/>
    <cellStyle name="40% - Accent3 2 2 6 3 2 2 3" xfId="20902" xr:uid="{00000000-0005-0000-0000-00009C510000}"/>
    <cellStyle name="40% - Accent3 2 2 6 3 2 3" xfId="20903" xr:uid="{00000000-0005-0000-0000-00009D510000}"/>
    <cellStyle name="40% - Accent3 2 2 6 3 2 3 2" xfId="20904" xr:uid="{00000000-0005-0000-0000-00009E510000}"/>
    <cellStyle name="40% - Accent3 2 2 6 3 2 4" xfId="20905" xr:uid="{00000000-0005-0000-0000-00009F510000}"/>
    <cellStyle name="40% - Accent3 2 2 6 3 3" xfId="20906" xr:uid="{00000000-0005-0000-0000-0000A0510000}"/>
    <cellStyle name="40% - Accent3 2 2 6 3 3 2" xfId="20907" xr:uid="{00000000-0005-0000-0000-0000A1510000}"/>
    <cellStyle name="40% - Accent3 2 2 6 3 3 2 2" xfId="20908" xr:uid="{00000000-0005-0000-0000-0000A2510000}"/>
    <cellStyle name="40% - Accent3 2 2 6 3 3 3" xfId="20909" xr:uid="{00000000-0005-0000-0000-0000A3510000}"/>
    <cellStyle name="40% - Accent3 2 2 6 3 4" xfId="20910" xr:uid="{00000000-0005-0000-0000-0000A4510000}"/>
    <cellStyle name="40% - Accent3 2 2 6 3 4 2" xfId="20911" xr:uid="{00000000-0005-0000-0000-0000A5510000}"/>
    <cellStyle name="40% - Accent3 2 2 6 3 5" xfId="20912" xr:uid="{00000000-0005-0000-0000-0000A6510000}"/>
    <cellStyle name="40% - Accent3 2 2 6 3 5 2" xfId="20913" xr:uid="{00000000-0005-0000-0000-0000A7510000}"/>
    <cellStyle name="40% - Accent3 2 2 6 3 6" xfId="20914" xr:uid="{00000000-0005-0000-0000-0000A8510000}"/>
    <cellStyle name="40% - Accent3 2 2 6 4" xfId="20915" xr:uid="{00000000-0005-0000-0000-0000A9510000}"/>
    <cellStyle name="40% - Accent3 2 2 6 4 2" xfId="20916" xr:uid="{00000000-0005-0000-0000-0000AA510000}"/>
    <cellStyle name="40% - Accent3 2 2 6 4 2 2" xfId="20917" xr:uid="{00000000-0005-0000-0000-0000AB510000}"/>
    <cellStyle name="40% - Accent3 2 2 6 4 2 2 2" xfId="20918" xr:uid="{00000000-0005-0000-0000-0000AC510000}"/>
    <cellStyle name="40% - Accent3 2 2 6 4 2 3" xfId="20919" xr:uid="{00000000-0005-0000-0000-0000AD510000}"/>
    <cellStyle name="40% - Accent3 2 2 6 4 3" xfId="20920" xr:uid="{00000000-0005-0000-0000-0000AE510000}"/>
    <cellStyle name="40% - Accent3 2 2 6 4 3 2" xfId="20921" xr:uid="{00000000-0005-0000-0000-0000AF510000}"/>
    <cellStyle name="40% - Accent3 2 2 6 4 4" xfId="20922" xr:uid="{00000000-0005-0000-0000-0000B0510000}"/>
    <cellStyle name="40% - Accent3 2 2 6 5" xfId="20923" xr:uid="{00000000-0005-0000-0000-0000B1510000}"/>
    <cellStyle name="40% - Accent3 2 2 6 5 2" xfId="20924" xr:uid="{00000000-0005-0000-0000-0000B2510000}"/>
    <cellStyle name="40% - Accent3 2 2 6 5 2 2" xfId="20925" xr:uid="{00000000-0005-0000-0000-0000B3510000}"/>
    <cellStyle name="40% - Accent3 2 2 6 5 3" xfId="20926" xr:uid="{00000000-0005-0000-0000-0000B4510000}"/>
    <cellStyle name="40% - Accent3 2 2 6 6" xfId="20927" xr:uid="{00000000-0005-0000-0000-0000B5510000}"/>
    <cellStyle name="40% - Accent3 2 2 6 6 2" xfId="20928" xr:uid="{00000000-0005-0000-0000-0000B6510000}"/>
    <cellStyle name="40% - Accent3 2 2 6 7" xfId="20929" xr:uid="{00000000-0005-0000-0000-0000B7510000}"/>
    <cellStyle name="40% - Accent3 2 2 6 7 2" xfId="20930" xr:uid="{00000000-0005-0000-0000-0000B8510000}"/>
    <cellStyle name="40% - Accent3 2 2 6 8" xfId="20931" xr:uid="{00000000-0005-0000-0000-0000B9510000}"/>
    <cellStyle name="40% - Accent3 2 2 7" xfId="20932" xr:uid="{00000000-0005-0000-0000-0000BA510000}"/>
    <cellStyle name="40% - Accent3 2 2 7 2" xfId="20933" xr:uid="{00000000-0005-0000-0000-0000BB510000}"/>
    <cellStyle name="40% - Accent3 2 2 7 2 2" xfId="20934" xr:uid="{00000000-0005-0000-0000-0000BC510000}"/>
    <cellStyle name="40% - Accent3 2 2 7 2 2 2" xfId="20935" xr:uid="{00000000-0005-0000-0000-0000BD510000}"/>
    <cellStyle name="40% - Accent3 2 2 7 2 2 2 2" xfId="20936" xr:uid="{00000000-0005-0000-0000-0000BE510000}"/>
    <cellStyle name="40% - Accent3 2 2 7 2 2 2 2 2" xfId="20937" xr:uid="{00000000-0005-0000-0000-0000BF510000}"/>
    <cellStyle name="40% - Accent3 2 2 7 2 2 2 3" xfId="20938" xr:uid="{00000000-0005-0000-0000-0000C0510000}"/>
    <cellStyle name="40% - Accent3 2 2 7 2 2 3" xfId="20939" xr:uid="{00000000-0005-0000-0000-0000C1510000}"/>
    <cellStyle name="40% - Accent3 2 2 7 2 2 3 2" xfId="20940" xr:uid="{00000000-0005-0000-0000-0000C2510000}"/>
    <cellStyle name="40% - Accent3 2 2 7 2 2 4" xfId="20941" xr:uid="{00000000-0005-0000-0000-0000C3510000}"/>
    <cellStyle name="40% - Accent3 2 2 7 2 3" xfId="20942" xr:uid="{00000000-0005-0000-0000-0000C4510000}"/>
    <cellStyle name="40% - Accent3 2 2 7 2 3 2" xfId="20943" xr:uid="{00000000-0005-0000-0000-0000C5510000}"/>
    <cellStyle name="40% - Accent3 2 2 7 2 3 2 2" xfId="20944" xr:uid="{00000000-0005-0000-0000-0000C6510000}"/>
    <cellStyle name="40% - Accent3 2 2 7 2 3 3" xfId="20945" xr:uid="{00000000-0005-0000-0000-0000C7510000}"/>
    <cellStyle name="40% - Accent3 2 2 7 2 4" xfId="20946" xr:uid="{00000000-0005-0000-0000-0000C8510000}"/>
    <cellStyle name="40% - Accent3 2 2 7 2 4 2" xfId="20947" xr:uid="{00000000-0005-0000-0000-0000C9510000}"/>
    <cellStyle name="40% - Accent3 2 2 7 2 5" xfId="20948" xr:uid="{00000000-0005-0000-0000-0000CA510000}"/>
    <cellStyle name="40% - Accent3 2 2 7 2 5 2" xfId="20949" xr:uid="{00000000-0005-0000-0000-0000CB510000}"/>
    <cellStyle name="40% - Accent3 2 2 7 2 6" xfId="20950" xr:uid="{00000000-0005-0000-0000-0000CC510000}"/>
    <cellStyle name="40% - Accent3 2 2 7 3" xfId="20951" xr:uid="{00000000-0005-0000-0000-0000CD510000}"/>
    <cellStyle name="40% - Accent3 2 2 7 3 2" xfId="20952" xr:uid="{00000000-0005-0000-0000-0000CE510000}"/>
    <cellStyle name="40% - Accent3 2 2 7 3 2 2" xfId="20953" xr:uid="{00000000-0005-0000-0000-0000CF510000}"/>
    <cellStyle name="40% - Accent3 2 2 7 3 2 2 2" xfId="20954" xr:uid="{00000000-0005-0000-0000-0000D0510000}"/>
    <cellStyle name="40% - Accent3 2 2 7 3 2 2 2 2" xfId="20955" xr:uid="{00000000-0005-0000-0000-0000D1510000}"/>
    <cellStyle name="40% - Accent3 2 2 7 3 2 2 3" xfId="20956" xr:uid="{00000000-0005-0000-0000-0000D2510000}"/>
    <cellStyle name="40% - Accent3 2 2 7 3 2 3" xfId="20957" xr:uid="{00000000-0005-0000-0000-0000D3510000}"/>
    <cellStyle name="40% - Accent3 2 2 7 3 2 3 2" xfId="20958" xr:uid="{00000000-0005-0000-0000-0000D4510000}"/>
    <cellStyle name="40% - Accent3 2 2 7 3 2 4" xfId="20959" xr:uid="{00000000-0005-0000-0000-0000D5510000}"/>
    <cellStyle name="40% - Accent3 2 2 7 3 3" xfId="20960" xr:uid="{00000000-0005-0000-0000-0000D6510000}"/>
    <cellStyle name="40% - Accent3 2 2 7 3 3 2" xfId="20961" xr:uid="{00000000-0005-0000-0000-0000D7510000}"/>
    <cellStyle name="40% - Accent3 2 2 7 3 3 2 2" xfId="20962" xr:uid="{00000000-0005-0000-0000-0000D8510000}"/>
    <cellStyle name="40% - Accent3 2 2 7 3 3 3" xfId="20963" xr:uid="{00000000-0005-0000-0000-0000D9510000}"/>
    <cellStyle name="40% - Accent3 2 2 7 3 4" xfId="20964" xr:uid="{00000000-0005-0000-0000-0000DA510000}"/>
    <cellStyle name="40% - Accent3 2 2 7 3 4 2" xfId="20965" xr:uid="{00000000-0005-0000-0000-0000DB510000}"/>
    <cellStyle name="40% - Accent3 2 2 7 3 5" xfId="20966" xr:uid="{00000000-0005-0000-0000-0000DC510000}"/>
    <cellStyle name="40% - Accent3 2 2 7 3 5 2" xfId="20967" xr:uid="{00000000-0005-0000-0000-0000DD510000}"/>
    <cellStyle name="40% - Accent3 2 2 7 3 6" xfId="20968" xr:uid="{00000000-0005-0000-0000-0000DE510000}"/>
    <cellStyle name="40% - Accent3 2 2 7 4" xfId="20969" xr:uid="{00000000-0005-0000-0000-0000DF510000}"/>
    <cellStyle name="40% - Accent3 2 2 7 4 2" xfId="20970" xr:uid="{00000000-0005-0000-0000-0000E0510000}"/>
    <cellStyle name="40% - Accent3 2 2 7 4 2 2" xfId="20971" xr:uid="{00000000-0005-0000-0000-0000E1510000}"/>
    <cellStyle name="40% - Accent3 2 2 7 4 2 2 2" xfId="20972" xr:uid="{00000000-0005-0000-0000-0000E2510000}"/>
    <cellStyle name="40% - Accent3 2 2 7 4 2 3" xfId="20973" xr:uid="{00000000-0005-0000-0000-0000E3510000}"/>
    <cellStyle name="40% - Accent3 2 2 7 4 3" xfId="20974" xr:uid="{00000000-0005-0000-0000-0000E4510000}"/>
    <cellStyle name="40% - Accent3 2 2 7 4 3 2" xfId="20975" xr:uid="{00000000-0005-0000-0000-0000E5510000}"/>
    <cellStyle name="40% - Accent3 2 2 7 4 4" xfId="20976" xr:uid="{00000000-0005-0000-0000-0000E6510000}"/>
    <cellStyle name="40% - Accent3 2 2 7 5" xfId="20977" xr:uid="{00000000-0005-0000-0000-0000E7510000}"/>
    <cellStyle name="40% - Accent3 2 2 7 5 2" xfId="20978" xr:uid="{00000000-0005-0000-0000-0000E8510000}"/>
    <cellStyle name="40% - Accent3 2 2 7 5 2 2" xfId="20979" xr:uid="{00000000-0005-0000-0000-0000E9510000}"/>
    <cellStyle name="40% - Accent3 2 2 7 5 3" xfId="20980" xr:uid="{00000000-0005-0000-0000-0000EA510000}"/>
    <cellStyle name="40% - Accent3 2 2 7 6" xfId="20981" xr:uid="{00000000-0005-0000-0000-0000EB510000}"/>
    <cellStyle name="40% - Accent3 2 2 7 6 2" xfId="20982" xr:uid="{00000000-0005-0000-0000-0000EC510000}"/>
    <cellStyle name="40% - Accent3 2 2 7 7" xfId="20983" xr:uid="{00000000-0005-0000-0000-0000ED510000}"/>
    <cellStyle name="40% - Accent3 2 2 7 7 2" xfId="20984" xr:uid="{00000000-0005-0000-0000-0000EE510000}"/>
    <cellStyle name="40% - Accent3 2 2 7 8" xfId="20985" xr:uid="{00000000-0005-0000-0000-0000EF510000}"/>
    <cellStyle name="40% - Accent3 2 2 8" xfId="20986" xr:uid="{00000000-0005-0000-0000-0000F0510000}"/>
    <cellStyle name="40% - Accent3 2 2 8 2" xfId="20987" xr:uid="{00000000-0005-0000-0000-0000F1510000}"/>
    <cellStyle name="40% - Accent3 2 2 8 2 2" xfId="20988" xr:uid="{00000000-0005-0000-0000-0000F2510000}"/>
    <cellStyle name="40% - Accent3 2 2 8 2 2 2" xfId="20989" xr:uid="{00000000-0005-0000-0000-0000F3510000}"/>
    <cellStyle name="40% - Accent3 2 2 8 2 2 2 2" xfId="20990" xr:uid="{00000000-0005-0000-0000-0000F4510000}"/>
    <cellStyle name="40% - Accent3 2 2 8 2 2 3" xfId="20991" xr:uid="{00000000-0005-0000-0000-0000F5510000}"/>
    <cellStyle name="40% - Accent3 2 2 8 2 3" xfId="20992" xr:uid="{00000000-0005-0000-0000-0000F6510000}"/>
    <cellStyle name="40% - Accent3 2 2 8 2 3 2" xfId="20993" xr:uid="{00000000-0005-0000-0000-0000F7510000}"/>
    <cellStyle name="40% - Accent3 2 2 8 2 4" xfId="20994" xr:uid="{00000000-0005-0000-0000-0000F8510000}"/>
    <cellStyle name="40% - Accent3 2 2 8 3" xfId="20995" xr:uid="{00000000-0005-0000-0000-0000F9510000}"/>
    <cellStyle name="40% - Accent3 2 2 8 3 2" xfId="20996" xr:uid="{00000000-0005-0000-0000-0000FA510000}"/>
    <cellStyle name="40% - Accent3 2 2 8 3 2 2" xfId="20997" xr:uid="{00000000-0005-0000-0000-0000FB510000}"/>
    <cellStyle name="40% - Accent3 2 2 8 3 3" xfId="20998" xr:uid="{00000000-0005-0000-0000-0000FC510000}"/>
    <cellStyle name="40% - Accent3 2 2 8 4" xfId="20999" xr:uid="{00000000-0005-0000-0000-0000FD510000}"/>
    <cellStyle name="40% - Accent3 2 2 8 4 2" xfId="21000" xr:uid="{00000000-0005-0000-0000-0000FE510000}"/>
    <cellStyle name="40% - Accent3 2 2 8 5" xfId="21001" xr:uid="{00000000-0005-0000-0000-0000FF510000}"/>
    <cellStyle name="40% - Accent3 2 2 8 5 2" xfId="21002" xr:uid="{00000000-0005-0000-0000-000000520000}"/>
    <cellStyle name="40% - Accent3 2 2 8 6" xfId="21003" xr:uid="{00000000-0005-0000-0000-000001520000}"/>
    <cellStyle name="40% - Accent3 2 2 9" xfId="21004" xr:uid="{00000000-0005-0000-0000-000002520000}"/>
    <cellStyle name="40% - Accent3 2 2 9 2" xfId="21005" xr:uid="{00000000-0005-0000-0000-000003520000}"/>
    <cellStyle name="40% - Accent3 2 2 9 2 2" xfId="21006" xr:uid="{00000000-0005-0000-0000-000004520000}"/>
    <cellStyle name="40% - Accent3 2 2 9 2 2 2" xfId="21007" xr:uid="{00000000-0005-0000-0000-000005520000}"/>
    <cellStyle name="40% - Accent3 2 2 9 2 2 2 2" xfId="21008" xr:uid="{00000000-0005-0000-0000-000006520000}"/>
    <cellStyle name="40% - Accent3 2 2 9 2 2 3" xfId="21009" xr:uid="{00000000-0005-0000-0000-000007520000}"/>
    <cellStyle name="40% - Accent3 2 2 9 2 3" xfId="21010" xr:uid="{00000000-0005-0000-0000-000008520000}"/>
    <cellStyle name="40% - Accent3 2 2 9 2 3 2" xfId="21011" xr:uid="{00000000-0005-0000-0000-000009520000}"/>
    <cellStyle name="40% - Accent3 2 2 9 2 4" xfId="21012" xr:uid="{00000000-0005-0000-0000-00000A520000}"/>
    <cellStyle name="40% - Accent3 2 2 9 3" xfId="21013" xr:uid="{00000000-0005-0000-0000-00000B520000}"/>
    <cellStyle name="40% - Accent3 2 2 9 3 2" xfId="21014" xr:uid="{00000000-0005-0000-0000-00000C520000}"/>
    <cellStyle name="40% - Accent3 2 2 9 3 2 2" xfId="21015" xr:uid="{00000000-0005-0000-0000-00000D520000}"/>
    <cellStyle name="40% - Accent3 2 2 9 3 3" xfId="21016" xr:uid="{00000000-0005-0000-0000-00000E520000}"/>
    <cellStyle name="40% - Accent3 2 2 9 4" xfId="21017" xr:uid="{00000000-0005-0000-0000-00000F520000}"/>
    <cellStyle name="40% - Accent3 2 2 9 4 2" xfId="21018" xr:uid="{00000000-0005-0000-0000-000010520000}"/>
    <cellStyle name="40% - Accent3 2 2 9 5" xfId="21019" xr:uid="{00000000-0005-0000-0000-000011520000}"/>
    <cellStyle name="40% - Accent3 2 2 9 5 2" xfId="21020" xr:uid="{00000000-0005-0000-0000-000012520000}"/>
    <cellStyle name="40% - Accent3 2 2 9 6" xfId="21021" xr:uid="{00000000-0005-0000-0000-000013520000}"/>
    <cellStyle name="40% - Accent3 2 3" xfId="21022" xr:uid="{00000000-0005-0000-0000-000014520000}"/>
    <cellStyle name="40% - Accent3 2 4" xfId="21023" xr:uid="{00000000-0005-0000-0000-000015520000}"/>
    <cellStyle name="40% - Accent3 2 5" xfId="21024" xr:uid="{00000000-0005-0000-0000-000016520000}"/>
    <cellStyle name="40% - Accent3 3" xfId="21025" xr:uid="{00000000-0005-0000-0000-000017520000}"/>
    <cellStyle name="40% - Accent3 3 2" xfId="21026" xr:uid="{00000000-0005-0000-0000-000018520000}"/>
    <cellStyle name="40% - Accent3 3 3" xfId="21027" xr:uid="{00000000-0005-0000-0000-000019520000}"/>
    <cellStyle name="40% - Accent3 3 3 10" xfId="21028" xr:uid="{00000000-0005-0000-0000-00001A520000}"/>
    <cellStyle name="40% - Accent3 3 3 10 2" xfId="21029" xr:uid="{00000000-0005-0000-0000-00001B520000}"/>
    <cellStyle name="40% - Accent3 3 3 10 2 2" xfId="21030" xr:uid="{00000000-0005-0000-0000-00001C520000}"/>
    <cellStyle name="40% - Accent3 3 3 10 2 2 2" xfId="21031" xr:uid="{00000000-0005-0000-0000-00001D520000}"/>
    <cellStyle name="40% - Accent3 3 3 10 2 3" xfId="21032" xr:uid="{00000000-0005-0000-0000-00001E520000}"/>
    <cellStyle name="40% - Accent3 3 3 10 3" xfId="21033" xr:uid="{00000000-0005-0000-0000-00001F520000}"/>
    <cellStyle name="40% - Accent3 3 3 10 3 2" xfId="21034" xr:uid="{00000000-0005-0000-0000-000020520000}"/>
    <cellStyle name="40% - Accent3 3 3 10 4" xfId="21035" xr:uid="{00000000-0005-0000-0000-000021520000}"/>
    <cellStyle name="40% - Accent3 3 3 11" xfId="21036" xr:uid="{00000000-0005-0000-0000-000022520000}"/>
    <cellStyle name="40% - Accent3 3 3 11 2" xfId="21037" xr:uid="{00000000-0005-0000-0000-000023520000}"/>
    <cellStyle name="40% - Accent3 3 3 11 2 2" xfId="21038" xr:uid="{00000000-0005-0000-0000-000024520000}"/>
    <cellStyle name="40% - Accent3 3 3 11 3" xfId="21039" xr:uid="{00000000-0005-0000-0000-000025520000}"/>
    <cellStyle name="40% - Accent3 3 3 12" xfId="21040" xr:uid="{00000000-0005-0000-0000-000026520000}"/>
    <cellStyle name="40% - Accent3 3 3 12 2" xfId="21041" xr:uid="{00000000-0005-0000-0000-000027520000}"/>
    <cellStyle name="40% - Accent3 3 3 13" xfId="21042" xr:uid="{00000000-0005-0000-0000-000028520000}"/>
    <cellStyle name="40% - Accent3 3 3 13 2" xfId="21043" xr:uid="{00000000-0005-0000-0000-000029520000}"/>
    <cellStyle name="40% - Accent3 3 3 14" xfId="21044" xr:uid="{00000000-0005-0000-0000-00002A520000}"/>
    <cellStyle name="40% - Accent3 3 3 2" xfId="21045" xr:uid="{00000000-0005-0000-0000-00002B520000}"/>
    <cellStyle name="40% - Accent3 3 3 2 10" xfId="21046" xr:uid="{00000000-0005-0000-0000-00002C520000}"/>
    <cellStyle name="40% - Accent3 3 3 2 10 2" xfId="21047" xr:uid="{00000000-0005-0000-0000-00002D520000}"/>
    <cellStyle name="40% - Accent3 3 3 2 11" xfId="21048" xr:uid="{00000000-0005-0000-0000-00002E520000}"/>
    <cellStyle name="40% - Accent3 3 3 2 2" xfId="21049" xr:uid="{00000000-0005-0000-0000-00002F520000}"/>
    <cellStyle name="40% - Accent3 3 3 2 2 2" xfId="21050" xr:uid="{00000000-0005-0000-0000-000030520000}"/>
    <cellStyle name="40% - Accent3 3 3 2 2 2 2" xfId="21051" xr:uid="{00000000-0005-0000-0000-000031520000}"/>
    <cellStyle name="40% - Accent3 3 3 2 2 2 2 2" xfId="21052" xr:uid="{00000000-0005-0000-0000-000032520000}"/>
    <cellStyle name="40% - Accent3 3 3 2 2 2 2 2 2" xfId="21053" xr:uid="{00000000-0005-0000-0000-000033520000}"/>
    <cellStyle name="40% - Accent3 3 3 2 2 2 2 2 2 2" xfId="21054" xr:uid="{00000000-0005-0000-0000-000034520000}"/>
    <cellStyle name="40% - Accent3 3 3 2 2 2 2 2 3" xfId="21055" xr:uid="{00000000-0005-0000-0000-000035520000}"/>
    <cellStyle name="40% - Accent3 3 3 2 2 2 2 3" xfId="21056" xr:uid="{00000000-0005-0000-0000-000036520000}"/>
    <cellStyle name="40% - Accent3 3 3 2 2 2 2 3 2" xfId="21057" xr:uid="{00000000-0005-0000-0000-000037520000}"/>
    <cellStyle name="40% - Accent3 3 3 2 2 2 2 4" xfId="21058" xr:uid="{00000000-0005-0000-0000-000038520000}"/>
    <cellStyle name="40% - Accent3 3 3 2 2 2 3" xfId="21059" xr:uid="{00000000-0005-0000-0000-000039520000}"/>
    <cellStyle name="40% - Accent3 3 3 2 2 2 3 2" xfId="21060" xr:uid="{00000000-0005-0000-0000-00003A520000}"/>
    <cellStyle name="40% - Accent3 3 3 2 2 2 3 2 2" xfId="21061" xr:uid="{00000000-0005-0000-0000-00003B520000}"/>
    <cellStyle name="40% - Accent3 3 3 2 2 2 3 3" xfId="21062" xr:uid="{00000000-0005-0000-0000-00003C520000}"/>
    <cellStyle name="40% - Accent3 3 3 2 2 2 4" xfId="21063" xr:uid="{00000000-0005-0000-0000-00003D520000}"/>
    <cellStyle name="40% - Accent3 3 3 2 2 2 4 2" xfId="21064" xr:uid="{00000000-0005-0000-0000-00003E520000}"/>
    <cellStyle name="40% - Accent3 3 3 2 2 2 5" xfId="21065" xr:uid="{00000000-0005-0000-0000-00003F520000}"/>
    <cellStyle name="40% - Accent3 3 3 2 2 2 5 2" xfId="21066" xr:uid="{00000000-0005-0000-0000-000040520000}"/>
    <cellStyle name="40% - Accent3 3 3 2 2 2 6" xfId="21067" xr:uid="{00000000-0005-0000-0000-000041520000}"/>
    <cellStyle name="40% - Accent3 3 3 2 2 3" xfId="21068" xr:uid="{00000000-0005-0000-0000-000042520000}"/>
    <cellStyle name="40% - Accent3 3 3 2 2 3 2" xfId="21069" xr:uid="{00000000-0005-0000-0000-000043520000}"/>
    <cellStyle name="40% - Accent3 3 3 2 2 3 2 2" xfId="21070" xr:uid="{00000000-0005-0000-0000-000044520000}"/>
    <cellStyle name="40% - Accent3 3 3 2 2 3 2 2 2" xfId="21071" xr:uid="{00000000-0005-0000-0000-000045520000}"/>
    <cellStyle name="40% - Accent3 3 3 2 2 3 2 2 2 2" xfId="21072" xr:uid="{00000000-0005-0000-0000-000046520000}"/>
    <cellStyle name="40% - Accent3 3 3 2 2 3 2 2 3" xfId="21073" xr:uid="{00000000-0005-0000-0000-000047520000}"/>
    <cellStyle name="40% - Accent3 3 3 2 2 3 2 3" xfId="21074" xr:uid="{00000000-0005-0000-0000-000048520000}"/>
    <cellStyle name="40% - Accent3 3 3 2 2 3 2 3 2" xfId="21075" xr:uid="{00000000-0005-0000-0000-000049520000}"/>
    <cellStyle name="40% - Accent3 3 3 2 2 3 2 4" xfId="21076" xr:uid="{00000000-0005-0000-0000-00004A520000}"/>
    <cellStyle name="40% - Accent3 3 3 2 2 3 3" xfId="21077" xr:uid="{00000000-0005-0000-0000-00004B520000}"/>
    <cellStyle name="40% - Accent3 3 3 2 2 3 3 2" xfId="21078" xr:uid="{00000000-0005-0000-0000-00004C520000}"/>
    <cellStyle name="40% - Accent3 3 3 2 2 3 3 2 2" xfId="21079" xr:uid="{00000000-0005-0000-0000-00004D520000}"/>
    <cellStyle name="40% - Accent3 3 3 2 2 3 3 3" xfId="21080" xr:uid="{00000000-0005-0000-0000-00004E520000}"/>
    <cellStyle name="40% - Accent3 3 3 2 2 3 4" xfId="21081" xr:uid="{00000000-0005-0000-0000-00004F520000}"/>
    <cellStyle name="40% - Accent3 3 3 2 2 3 4 2" xfId="21082" xr:uid="{00000000-0005-0000-0000-000050520000}"/>
    <cellStyle name="40% - Accent3 3 3 2 2 3 5" xfId="21083" xr:uid="{00000000-0005-0000-0000-000051520000}"/>
    <cellStyle name="40% - Accent3 3 3 2 2 3 5 2" xfId="21084" xr:uid="{00000000-0005-0000-0000-000052520000}"/>
    <cellStyle name="40% - Accent3 3 3 2 2 3 6" xfId="21085" xr:uid="{00000000-0005-0000-0000-000053520000}"/>
    <cellStyle name="40% - Accent3 3 3 2 2 4" xfId="21086" xr:uid="{00000000-0005-0000-0000-000054520000}"/>
    <cellStyle name="40% - Accent3 3 3 2 2 4 2" xfId="21087" xr:uid="{00000000-0005-0000-0000-000055520000}"/>
    <cellStyle name="40% - Accent3 3 3 2 2 4 2 2" xfId="21088" xr:uid="{00000000-0005-0000-0000-000056520000}"/>
    <cellStyle name="40% - Accent3 3 3 2 2 4 2 2 2" xfId="21089" xr:uid="{00000000-0005-0000-0000-000057520000}"/>
    <cellStyle name="40% - Accent3 3 3 2 2 4 2 3" xfId="21090" xr:uid="{00000000-0005-0000-0000-000058520000}"/>
    <cellStyle name="40% - Accent3 3 3 2 2 4 3" xfId="21091" xr:uid="{00000000-0005-0000-0000-000059520000}"/>
    <cellStyle name="40% - Accent3 3 3 2 2 4 3 2" xfId="21092" xr:uid="{00000000-0005-0000-0000-00005A520000}"/>
    <cellStyle name="40% - Accent3 3 3 2 2 4 4" xfId="21093" xr:uid="{00000000-0005-0000-0000-00005B520000}"/>
    <cellStyle name="40% - Accent3 3 3 2 2 5" xfId="21094" xr:uid="{00000000-0005-0000-0000-00005C520000}"/>
    <cellStyle name="40% - Accent3 3 3 2 2 5 2" xfId="21095" xr:uid="{00000000-0005-0000-0000-00005D520000}"/>
    <cellStyle name="40% - Accent3 3 3 2 2 5 2 2" xfId="21096" xr:uid="{00000000-0005-0000-0000-00005E520000}"/>
    <cellStyle name="40% - Accent3 3 3 2 2 5 3" xfId="21097" xr:uid="{00000000-0005-0000-0000-00005F520000}"/>
    <cellStyle name="40% - Accent3 3 3 2 2 6" xfId="21098" xr:uid="{00000000-0005-0000-0000-000060520000}"/>
    <cellStyle name="40% - Accent3 3 3 2 2 6 2" xfId="21099" xr:uid="{00000000-0005-0000-0000-000061520000}"/>
    <cellStyle name="40% - Accent3 3 3 2 2 7" xfId="21100" xr:uid="{00000000-0005-0000-0000-000062520000}"/>
    <cellStyle name="40% - Accent3 3 3 2 2 7 2" xfId="21101" xr:uid="{00000000-0005-0000-0000-000063520000}"/>
    <cellStyle name="40% - Accent3 3 3 2 2 8" xfId="21102" xr:uid="{00000000-0005-0000-0000-000064520000}"/>
    <cellStyle name="40% - Accent3 3 3 2 3" xfId="21103" xr:uid="{00000000-0005-0000-0000-000065520000}"/>
    <cellStyle name="40% - Accent3 3 3 2 3 2" xfId="21104" xr:uid="{00000000-0005-0000-0000-000066520000}"/>
    <cellStyle name="40% - Accent3 3 3 2 3 2 2" xfId="21105" xr:uid="{00000000-0005-0000-0000-000067520000}"/>
    <cellStyle name="40% - Accent3 3 3 2 3 2 2 2" xfId="21106" xr:uid="{00000000-0005-0000-0000-000068520000}"/>
    <cellStyle name="40% - Accent3 3 3 2 3 2 2 2 2" xfId="21107" xr:uid="{00000000-0005-0000-0000-000069520000}"/>
    <cellStyle name="40% - Accent3 3 3 2 3 2 2 2 2 2" xfId="21108" xr:uid="{00000000-0005-0000-0000-00006A520000}"/>
    <cellStyle name="40% - Accent3 3 3 2 3 2 2 2 3" xfId="21109" xr:uid="{00000000-0005-0000-0000-00006B520000}"/>
    <cellStyle name="40% - Accent3 3 3 2 3 2 2 3" xfId="21110" xr:uid="{00000000-0005-0000-0000-00006C520000}"/>
    <cellStyle name="40% - Accent3 3 3 2 3 2 2 3 2" xfId="21111" xr:uid="{00000000-0005-0000-0000-00006D520000}"/>
    <cellStyle name="40% - Accent3 3 3 2 3 2 2 4" xfId="21112" xr:uid="{00000000-0005-0000-0000-00006E520000}"/>
    <cellStyle name="40% - Accent3 3 3 2 3 2 3" xfId="21113" xr:uid="{00000000-0005-0000-0000-00006F520000}"/>
    <cellStyle name="40% - Accent3 3 3 2 3 2 3 2" xfId="21114" xr:uid="{00000000-0005-0000-0000-000070520000}"/>
    <cellStyle name="40% - Accent3 3 3 2 3 2 3 2 2" xfId="21115" xr:uid="{00000000-0005-0000-0000-000071520000}"/>
    <cellStyle name="40% - Accent3 3 3 2 3 2 3 3" xfId="21116" xr:uid="{00000000-0005-0000-0000-000072520000}"/>
    <cellStyle name="40% - Accent3 3 3 2 3 2 4" xfId="21117" xr:uid="{00000000-0005-0000-0000-000073520000}"/>
    <cellStyle name="40% - Accent3 3 3 2 3 2 4 2" xfId="21118" xr:uid="{00000000-0005-0000-0000-000074520000}"/>
    <cellStyle name="40% - Accent3 3 3 2 3 2 5" xfId="21119" xr:uid="{00000000-0005-0000-0000-000075520000}"/>
    <cellStyle name="40% - Accent3 3 3 2 3 2 5 2" xfId="21120" xr:uid="{00000000-0005-0000-0000-000076520000}"/>
    <cellStyle name="40% - Accent3 3 3 2 3 2 6" xfId="21121" xr:uid="{00000000-0005-0000-0000-000077520000}"/>
    <cellStyle name="40% - Accent3 3 3 2 3 3" xfId="21122" xr:uid="{00000000-0005-0000-0000-000078520000}"/>
    <cellStyle name="40% - Accent3 3 3 2 3 3 2" xfId="21123" xr:uid="{00000000-0005-0000-0000-000079520000}"/>
    <cellStyle name="40% - Accent3 3 3 2 3 3 2 2" xfId="21124" xr:uid="{00000000-0005-0000-0000-00007A520000}"/>
    <cellStyle name="40% - Accent3 3 3 2 3 3 2 2 2" xfId="21125" xr:uid="{00000000-0005-0000-0000-00007B520000}"/>
    <cellStyle name="40% - Accent3 3 3 2 3 3 2 2 2 2" xfId="21126" xr:uid="{00000000-0005-0000-0000-00007C520000}"/>
    <cellStyle name="40% - Accent3 3 3 2 3 3 2 2 3" xfId="21127" xr:uid="{00000000-0005-0000-0000-00007D520000}"/>
    <cellStyle name="40% - Accent3 3 3 2 3 3 2 3" xfId="21128" xr:uid="{00000000-0005-0000-0000-00007E520000}"/>
    <cellStyle name="40% - Accent3 3 3 2 3 3 2 3 2" xfId="21129" xr:uid="{00000000-0005-0000-0000-00007F520000}"/>
    <cellStyle name="40% - Accent3 3 3 2 3 3 2 4" xfId="21130" xr:uid="{00000000-0005-0000-0000-000080520000}"/>
    <cellStyle name="40% - Accent3 3 3 2 3 3 3" xfId="21131" xr:uid="{00000000-0005-0000-0000-000081520000}"/>
    <cellStyle name="40% - Accent3 3 3 2 3 3 3 2" xfId="21132" xr:uid="{00000000-0005-0000-0000-000082520000}"/>
    <cellStyle name="40% - Accent3 3 3 2 3 3 3 2 2" xfId="21133" xr:uid="{00000000-0005-0000-0000-000083520000}"/>
    <cellStyle name="40% - Accent3 3 3 2 3 3 3 3" xfId="21134" xr:uid="{00000000-0005-0000-0000-000084520000}"/>
    <cellStyle name="40% - Accent3 3 3 2 3 3 4" xfId="21135" xr:uid="{00000000-0005-0000-0000-000085520000}"/>
    <cellStyle name="40% - Accent3 3 3 2 3 3 4 2" xfId="21136" xr:uid="{00000000-0005-0000-0000-000086520000}"/>
    <cellStyle name="40% - Accent3 3 3 2 3 3 5" xfId="21137" xr:uid="{00000000-0005-0000-0000-000087520000}"/>
    <cellStyle name="40% - Accent3 3 3 2 3 3 5 2" xfId="21138" xr:uid="{00000000-0005-0000-0000-000088520000}"/>
    <cellStyle name="40% - Accent3 3 3 2 3 3 6" xfId="21139" xr:uid="{00000000-0005-0000-0000-000089520000}"/>
    <cellStyle name="40% - Accent3 3 3 2 3 4" xfId="21140" xr:uid="{00000000-0005-0000-0000-00008A520000}"/>
    <cellStyle name="40% - Accent3 3 3 2 3 4 2" xfId="21141" xr:uid="{00000000-0005-0000-0000-00008B520000}"/>
    <cellStyle name="40% - Accent3 3 3 2 3 4 2 2" xfId="21142" xr:uid="{00000000-0005-0000-0000-00008C520000}"/>
    <cellStyle name="40% - Accent3 3 3 2 3 4 2 2 2" xfId="21143" xr:uid="{00000000-0005-0000-0000-00008D520000}"/>
    <cellStyle name="40% - Accent3 3 3 2 3 4 2 3" xfId="21144" xr:uid="{00000000-0005-0000-0000-00008E520000}"/>
    <cellStyle name="40% - Accent3 3 3 2 3 4 3" xfId="21145" xr:uid="{00000000-0005-0000-0000-00008F520000}"/>
    <cellStyle name="40% - Accent3 3 3 2 3 4 3 2" xfId="21146" xr:uid="{00000000-0005-0000-0000-000090520000}"/>
    <cellStyle name="40% - Accent3 3 3 2 3 4 4" xfId="21147" xr:uid="{00000000-0005-0000-0000-000091520000}"/>
    <cellStyle name="40% - Accent3 3 3 2 3 5" xfId="21148" xr:uid="{00000000-0005-0000-0000-000092520000}"/>
    <cellStyle name="40% - Accent3 3 3 2 3 5 2" xfId="21149" xr:uid="{00000000-0005-0000-0000-000093520000}"/>
    <cellStyle name="40% - Accent3 3 3 2 3 5 2 2" xfId="21150" xr:uid="{00000000-0005-0000-0000-000094520000}"/>
    <cellStyle name="40% - Accent3 3 3 2 3 5 3" xfId="21151" xr:uid="{00000000-0005-0000-0000-000095520000}"/>
    <cellStyle name="40% - Accent3 3 3 2 3 6" xfId="21152" xr:uid="{00000000-0005-0000-0000-000096520000}"/>
    <cellStyle name="40% - Accent3 3 3 2 3 6 2" xfId="21153" xr:uid="{00000000-0005-0000-0000-000097520000}"/>
    <cellStyle name="40% - Accent3 3 3 2 3 7" xfId="21154" xr:uid="{00000000-0005-0000-0000-000098520000}"/>
    <cellStyle name="40% - Accent3 3 3 2 3 7 2" xfId="21155" xr:uid="{00000000-0005-0000-0000-000099520000}"/>
    <cellStyle name="40% - Accent3 3 3 2 3 8" xfId="21156" xr:uid="{00000000-0005-0000-0000-00009A520000}"/>
    <cellStyle name="40% - Accent3 3 3 2 4" xfId="21157" xr:uid="{00000000-0005-0000-0000-00009B520000}"/>
    <cellStyle name="40% - Accent3 3 3 2 4 2" xfId="21158" xr:uid="{00000000-0005-0000-0000-00009C520000}"/>
    <cellStyle name="40% - Accent3 3 3 2 4 2 2" xfId="21159" xr:uid="{00000000-0005-0000-0000-00009D520000}"/>
    <cellStyle name="40% - Accent3 3 3 2 4 2 2 2" xfId="21160" xr:uid="{00000000-0005-0000-0000-00009E520000}"/>
    <cellStyle name="40% - Accent3 3 3 2 4 2 2 2 2" xfId="21161" xr:uid="{00000000-0005-0000-0000-00009F520000}"/>
    <cellStyle name="40% - Accent3 3 3 2 4 2 2 3" xfId="21162" xr:uid="{00000000-0005-0000-0000-0000A0520000}"/>
    <cellStyle name="40% - Accent3 3 3 2 4 2 3" xfId="21163" xr:uid="{00000000-0005-0000-0000-0000A1520000}"/>
    <cellStyle name="40% - Accent3 3 3 2 4 2 3 2" xfId="21164" xr:uid="{00000000-0005-0000-0000-0000A2520000}"/>
    <cellStyle name="40% - Accent3 3 3 2 4 2 4" xfId="21165" xr:uid="{00000000-0005-0000-0000-0000A3520000}"/>
    <cellStyle name="40% - Accent3 3 3 2 4 3" xfId="21166" xr:uid="{00000000-0005-0000-0000-0000A4520000}"/>
    <cellStyle name="40% - Accent3 3 3 2 4 3 2" xfId="21167" xr:uid="{00000000-0005-0000-0000-0000A5520000}"/>
    <cellStyle name="40% - Accent3 3 3 2 4 3 2 2" xfId="21168" xr:uid="{00000000-0005-0000-0000-0000A6520000}"/>
    <cellStyle name="40% - Accent3 3 3 2 4 3 3" xfId="21169" xr:uid="{00000000-0005-0000-0000-0000A7520000}"/>
    <cellStyle name="40% - Accent3 3 3 2 4 4" xfId="21170" xr:uid="{00000000-0005-0000-0000-0000A8520000}"/>
    <cellStyle name="40% - Accent3 3 3 2 4 4 2" xfId="21171" xr:uid="{00000000-0005-0000-0000-0000A9520000}"/>
    <cellStyle name="40% - Accent3 3 3 2 4 5" xfId="21172" xr:uid="{00000000-0005-0000-0000-0000AA520000}"/>
    <cellStyle name="40% - Accent3 3 3 2 4 5 2" xfId="21173" xr:uid="{00000000-0005-0000-0000-0000AB520000}"/>
    <cellStyle name="40% - Accent3 3 3 2 4 6" xfId="21174" xr:uid="{00000000-0005-0000-0000-0000AC520000}"/>
    <cellStyle name="40% - Accent3 3 3 2 5" xfId="21175" xr:uid="{00000000-0005-0000-0000-0000AD520000}"/>
    <cellStyle name="40% - Accent3 3 3 2 5 2" xfId="21176" xr:uid="{00000000-0005-0000-0000-0000AE520000}"/>
    <cellStyle name="40% - Accent3 3 3 2 5 2 2" xfId="21177" xr:uid="{00000000-0005-0000-0000-0000AF520000}"/>
    <cellStyle name="40% - Accent3 3 3 2 5 2 2 2" xfId="21178" xr:uid="{00000000-0005-0000-0000-0000B0520000}"/>
    <cellStyle name="40% - Accent3 3 3 2 5 2 2 2 2" xfId="21179" xr:uid="{00000000-0005-0000-0000-0000B1520000}"/>
    <cellStyle name="40% - Accent3 3 3 2 5 2 2 3" xfId="21180" xr:uid="{00000000-0005-0000-0000-0000B2520000}"/>
    <cellStyle name="40% - Accent3 3 3 2 5 2 3" xfId="21181" xr:uid="{00000000-0005-0000-0000-0000B3520000}"/>
    <cellStyle name="40% - Accent3 3 3 2 5 2 3 2" xfId="21182" xr:uid="{00000000-0005-0000-0000-0000B4520000}"/>
    <cellStyle name="40% - Accent3 3 3 2 5 2 4" xfId="21183" xr:uid="{00000000-0005-0000-0000-0000B5520000}"/>
    <cellStyle name="40% - Accent3 3 3 2 5 3" xfId="21184" xr:uid="{00000000-0005-0000-0000-0000B6520000}"/>
    <cellStyle name="40% - Accent3 3 3 2 5 3 2" xfId="21185" xr:uid="{00000000-0005-0000-0000-0000B7520000}"/>
    <cellStyle name="40% - Accent3 3 3 2 5 3 2 2" xfId="21186" xr:uid="{00000000-0005-0000-0000-0000B8520000}"/>
    <cellStyle name="40% - Accent3 3 3 2 5 3 3" xfId="21187" xr:uid="{00000000-0005-0000-0000-0000B9520000}"/>
    <cellStyle name="40% - Accent3 3 3 2 5 4" xfId="21188" xr:uid="{00000000-0005-0000-0000-0000BA520000}"/>
    <cellStyle name="40% - Accent3 3 3 2 5 4 2" xfId="21189" xr:uid="{00000000-0005-0000-0000-0000BB520000}"/>
    <cellStyle name="40% - Accent3 3 3 2 5 5" xfId="21190" xr:uid="{00000000-0005-0000-0000-0000BC520000}"/>
    <cellStyle name="40% - Accent3 3 3 2 5 5 2" xfId="21191" xr:uid="{00000000-0005-0000-0000-0000BD520000}"/>
    <cellStyle name="40% - Accent3 3 3 2 5 6" xfId="21192" xr:uid="{00000000-0005-0000-0000-0000BE520000}"/>
    <cellStyle name="40% - Accent3 3 3 2 6" xfId="21193" xr:uid="{00000000-0005-0000-0000-0000BF520000}"/>
    <cellStyle name="40% - Accent3 3 3 2 6 2" xfId="21194" xr:uid="{00000000-0005-0000-0000-0000C0520000}"/>
    <cellStyle name="40% - Accent3 3 3 2 6 2 2" xfId="21195" xr:uid="{00000000-0005-0000-0000-0000C1520000}"/>
    <cellStyle name="40% - Accent3 3 3 2 6 2 2 2" xfId="21196" xr:uid="{00000000-0005-0000-0000-0000C2520000}"/>
    <cellStyle name="40% - Accent3 3 3 2 6 2 2 2 2" xfId="21197" xr:uid="{00000000-0005-0000-0000-0000C3520000}"/>
    <cellStyle name="40% - Accent3 3 3 2 6 2 2 3" xfId="21198" xr:uid="{00000000-0005-0000-0000-0000C4520000}"/>
    <cellStyle name="40% - Accent3 3 3 2 6 2 3" xfId="21199" xr:uid="{00000000-0005-0000-0000-0000C5520000}"/>
    <cellStyle name="40% - Accent3 3 3 2 6 2 3 2" xfId="21200" xr:uid="{00000000-0005-0000-0000-0000C6520000}"/>
    <cellStyle name="40% - Accent3 3 3 2 6 2 4" xfId="21201" xr:uid="{00000000-0005-0000-0000-0000C7520000}"/>
    <cellStyle name="40% - Accent3 3 3 2 6 3" xfId="21202" xr:uid="{00000000-0005-0000-0000-0000C8520000}"/>
    <cellStyle name="40% - Accent3 3 3 2 6 3 2" xfId="21203" xr:uid="{00000000-0005-0000-0000-0000C9520000}"/>
    <cellStyle name="40% - Accent3 3 3 2 6 3 2 2" xfId="21204" xr:uid="{00000000-0005-0000-0000-0000CA520000}"/>
    <cellStyle name="40% - Accent3 3 3 2 6 3 3" xfId="21205" xr:uid="{00000000-0005-0000-0000-0000CB520000}"/>
    <cellStyle name="40% - Accent3 3 3 2 6 4" xfId="21206" xr:uid="{00000000-0005-0000-0000-0000CC520000}"/>
    <cellStyle name="40% - Accent3 3 3 2 6 4 2" xfId="21207" xr:uid="{00000000-0005-0000-0000-0000CD520000}"/>
    <cellStyle name="40% - Accent3 3 3 2 6 5" xfId="21208" xr:uid="{00000000-0005-0000-0000-0000CE520000}"/>
    <cellStyle name="40% - Accent3 3 3 2 6 5 2" xfId="21209" xr:uid="{00000000-0005-0000-0000-0000CF520000}"/>
    <cellStyle name="40% - Accent3 3 3 2 6 6" xfId="21210" xr:uid="{00000000-0005-0000-0000-0000D0520000}"/>
    <cellStyle name="40% - Accent3 3 3 2 7" xfId="21211" xr:uid="{00000000-0005-0000-0000-0000D1520000}"/>
    <cellStyle name="40% - Accent3 3 3 2 7 2" xfId="21212" xr:uid="{00000000-0005-0000-0000-0000D2520000}"/>
    <cellStyle name="40% - Accent3 3 3 2 7 2 2" xfId="21213" xr:uid="{00000000-0005-0000-0000-0000D3520000}"/>
    <cellStyle name="40% - Accent3 3 3 2 7 2 2 2" xfId="21214" xr:uid="{00000000-0005-0000-0000-0000D4520000}"/>
    <cellStyle name="40% - Accent3 3 3 2 7 2 3" xfId="21215" xr:uid="{00000000-0005-0000-0000-0000D5520000}"/>
    <cellStyle name="40% - Accent3 3 3 2 7 3" xfId="21216" xr:uid="{00000000-0005-0000-0000-0000D6520000}"/>
    <cellStyle name="40% - Accent3 3 3 2 7 3 2" xfId="21217" xr:uid="{00000000-0005-0000-0000-0000D7520000}"/>
    <cellStyle name="40% - Accent3 3 3 2 7 4" xfId="21218" xr:uid="{00000000-0005-0000-0000-0000D8520000}"/>
    <cellStyle name="40% - Accent3 3 3 2 8" xfId="21219" xr:uid="{00000000-0005-0000-0000-0000D9520000}"/>
    <cellStyle name="40% - Accent3 3 3 2 8 2" xfId="21220" xr:uid="{00000000-0005-0000-0000-0000DA520000}"/>
    <cellStyle name="40% - Accent3 3 3 2 8 2 2" xfId="21221" xr:uid="{00000000-0005-0000-0000-0000DB520000}"/>
    <cellStyle name="40% - Accent3 3 3 2 8 3" xfId="21222" xr:uid="{00000000-0005-0000-0000-0000DC520000}"/>
    <cellStyle name="40% - Accent3 3 3 2 9" xfId="21223" xr:uid="{00000000-0005-0000-0000-0000DD520000}"/>
    <cellStyle name="40% - Accent3 3 3 2 9 2" xfId="21224" xr:uid="{00000000-0005-0000-0000-0000DE520000}"/>
    <cellStyle name="40% - Accent3 3 3 3" xfId="21225" xr:uid="{00000000-0005-0000-0000-0000DF520000}"/>
    <cellStyle name="40% - Accent3 3 3 3 10" xfId="21226" xr:uid="{00000000-0005-0000-0000-0000E0520000}"/>
    <cellStyle name="40% - Accent3 3 3 3 10 2" xfId="21227" xr:uid="{00000000-0005-0000-0000-0000E1520000}"/>
    <cellStyle name="40% - Accent3 3 3 3 11" xfId="21228" xr:uid="{00000000-0005-0000-0000-0000E2520000}"/>
    <cellStyle name="40% - Accent3 3 3 3 2" xfId="21229" xr:uid="{00000000-0005-0000-0000-0000E3520000}"/>
    <cellStyle name="40% - Accent3 3 3 3 2 2" xfId="21230" xr:uid="{00000000-0005-0000-0000-0000E4520000}"/>
    <cellStyle name="40% - Accent3 3 3 3 2 2 2" xfId="21231" xr:uid="{00000000-0005-0000-0000-0000E5520000}"/>
    <cellStyle name="40% - Accent3 3 3 3 2 2 2 2" xfId="21232" xr:uid="{00000000-0005-0000-0000-0000E6520000}"/>
    <cellStyle name="40% - Accent3 3 3 3 2 2 2 2 2" xfId="21233" xr:uid="{00000000-0005-0000-0000-0000E7520000}"/>
    <cellStyle name="40% - Accent3 3 3 3 2 2 2 2 2 2" xfId="21234" xr:uid="{00000000-0005-0000-0000-0000E8520000}"/>
    <cellStyle name="40% - Accent3 3 3 3 2 2 2 2 3" xfId="21235" xr:uid="{00000000-0005-0000-0000-0000E9520000}"/>
    <cellStyle name="40% - Accent3 3 3 3 2 2 2 3" xfId="21236" xr:uid="{00000000-0005-0000-0000-0000EA520000}"/>
    <cellStyle name="40% - Accent3 3 3 3 2 2 2 3 2" xfId="21237" xr:uid="{00000000-0005-0000-0000-0000EB520000}"/>
    <cellStyle name="40% - Accent3 3 3 3 2 2 2 4" xfId="21238" xr:uid="{00000000-0005-0000-0000-0000EC520000}"/>
    <cellStyle name="40% - Accent3 3 3 3 2 2 3" xfId="21239" xr:uid="{00000000-0005-0000-0000-0000ED520000}"/>
    <cellStyle name="40% - Accent3 3 3 3 2 2 3 2" xfId="21240" xr:uid="{00000000-0005-0000-0000-0000EE520000}"/>
    <cellStyle name="40% - Accent3 3 3 3 2 2 3 2 2" xfId="21241" xr:uid="{00000000-0005-0000-0000-0000EF520000}"/>
    <cellStyle name="40% - Accent3 3 3 3 2 2 3 3" xfId="21242" xr:uid="{00000000-0005-0000-0000-0000F0520000}"/>
    <cellStyle name="40% - Accent3 3 3 3 2 2 4" xfId="21243" xr:uid="{00000000-0005-0000-0000-0000F1520000}"/>
    <cellStyle name="40% - Accent3 3 3 3 2 2 4 2" xfId="21244" xr:uid="{00000000-0005-0000-0000-0000F2520000}"/>
    <cellStyle name="40% - Accent3 3 3 3 2 2 5" xfId="21245" xr:uid="{00000000-0005-0000-0000-0000F3520000}"/>
    <cellStyle name="40% - Accent3 3 3 3 2 2 5 2" xfId="21246" xr:uid="{00000000-0005-0000-0000-0000F4520000}"/>
    <cellStyle name="40% - Accent3 3 3 3 2 2 6" xfId="21247" xr:uid="{00000000-0005-0000-0000-0000F5520000}"/>
    <cellStyle name="40% - Accent3 3 3 3 2 3" xfId="21248" xr:uid="{00000000-0005-0000-0000-0000F6520000}"/>
    <cellStyle name="40% - Accent3 3 3 3 2 3 2" xfId="21249" xr:uid="{00000000-0005-0000-0000-0000F7520000}"/>
    <cellStyle name="40% - Accent3 3 3 3 2 3 2 2" xfId="21250" xr:uid="{00000000-0005-0000-0000-0000F8520000}"/>
    <cellStyle name="40% - Accent3 3 3 3 2 3 2 2 2" xfId="21251" xr:uid="{00000000-0005-0000-0000-0000F9520000}"/>
    <cellStyle name="40% - Accent3 3 3 3 2 3 2 2 2 2" xfId="21252" xr:uid="{00000000-0005-0000-0000-0000FA520000}"/>
    <cellStyle name="40% - Accent3 3 3 3 2 3 2 2 3" xfId="21253" xr:uid="{00000000-0005-0000-0000-0000FB520000}"/>
    <cellStyle name="40% - Accent3 3 3 3 2 3 2 3" xfId="21254" xr:uid="{00000000-0005-0000-0000-0000FC520000}"/>
    <cellStyle name="40% - Accent3 3 3 3 2 3 2 3 2" xfId="21255" xr:uid="{00000000-0005-0000-0000-0000FD520000}"/>
    <cellStyle name="40% - Accent3 3 3 3 2 3 2 4" xfId="21256" xr:uid="{00000000-0005-0000-0000-0000FE520000}"/>
    <cellStyle name="40% - Accent3 3 3 3 2 3 3" xfId="21257" xr:uid="{00000000-0005-0000-0000-0000FF520000}"/>
    <cellStyle name="40% - Accent3 3 3 3 2 3 3 2" xfId="21258" xr:uid="{00000000-0005-0000-0000-000000530000}"/>
    <cellStyle name="40% - Accent3 3 3 3 2 3 3 2 2" xfId="21259" xr:uid="{00000000-0005-0000-0000-000001530000}"/>
    <cellStyle name="40% - Accent3 3 3 3 2 3 3 3" xfId="21260" xr:uid="{00000000-0005-0000-0000-000002530000}"/>
    <cellStyle name="40% - Accent3 3 3 3 2 3 4" xfId="21261" xr:uid="{00000000-0005-0000-0000-000003530000}"/>
    <cellStyle name="40% - Accent3 3 3 3 2 3 4 2" xfId="21262" xr:uid="{00000000-0005-0000-0000-000004530000}"/>
    <cellStyle name="40% - Accent3 3 3 3 2 3 5" xfId="21263" xr:uid="{00000000-0005-0000-0000-000005530000}"/>
    <cellStyle name="40% - Accent3 3 3 3 2 3 5 2" xfId="21264" xr:uid="{00000000-0005-0000-0000-000006530000}"/>
    <cellStyle name="40% - Accent3 3 3 3 2 3 6" xfId="21265" xr:uid="{00000000-0005-0000-0000-000007530000}"/>
    <cellStyle name="40% - Accent3 3 3 3 2 4" xfId="21266" xr:uid="{00000000-0005-0000-0000-000008530000}"/>
    <cellStyle name="40% - Accent3 3 3 3 2 4 2" xfId="21267" xr:uid="{00000000-0005-0000-0000-000009530000}"/>
    <cellStyle name="40% - Accent3 3 3 3 2 4 2 2" xfId="21268" xr:uid="{00000000-0005-0000-0000-00000A530000}"/>
    <cellStyle name="40% - Accent3 3 3 3 2 4 2 2 2" xfId="21269" xr:uid="{00000000-0005-0000-0000-00000B530000}"/>
    <cellStyle name="40% - Accent3 3 3 3 2 4 2 3" xfId="21270" xr:uid="{00000000-0005-0000-0000-00000C530000}"/>
    <cellStyle name="40% - Accent3 3 3 3 2 4 3" xfId="21271" xr:uid="{00000000-0005-0000-0000-00000D530000}"/>
    <cellStyle name="40% - Accent3 3 3 3 2 4 3 2" xfId="21272" xr:uid="{00000000-0005-0000-0000-00000E530000}"/>
    <cellStyle name="40% - Accent3 3 3 3 2 4 4" xfId="21273" xr:uid="{00000000-0005-0000-0000-00000F530000}"/>
    <cellStyle name="40% - Accent3 3 3 3 2 5" xfId="21274" xr:uid="{00000000-0005-0000-0000-000010530000}"/>
    <cellStyle name="40% - Accent3 3 3 3 2 5 2" xfId="21275" xr:uid="{00000000-0005-0000-0000-000011530000}"/>
    <cellStyle name="40% - Accent3 3 3 3 2 5 2 2" xfId="21276" xr:uid="{00000000-0005-0000-0000-000012530000}"/>
    <cellStyle name="40% - Accent3 3 3 3 2 5 3" xfId="21277" xr:uid="{00000000-0005-0000-0000-000013530000}"/>
    <cellStyle name="40% - Accent3 3 3 3 2 6" xfId="21278" xr:uid="{00000000-0005-0000-0000-000014530000}"/>
    <cellStyle name="40% - Accent3 3 3 3 2 6 2" xfId="21279" xr:uid="{00000000-0005-0000-0000-000015530000}"/>
    <cellStyle name="40% - Accent3 3 3 3 2 7" xfId="21280" xr:uid="{00000000-0005-0000-0000-000016530000}"/>
    <cellStyle name="40% - Accent3 3 3 3 2 7 2" xfId="21281" xr:uid="{00000000-0005-0000-0000-000017530000}"/>
    <cellStyle name="40% - Accent3 3 3 3 2 8" xfId="21282" xr:uid="{00000000-0005-0000-0000-000018530000}"/>
    <cellStyle name="40% - Accent3 3 3 3 3" xfId="21283" xr:uid="{00000000-0005-0000-0000-000019530000}"/>
    <cellStyle name="40% - Accent3 3 3 3 3 2" xfId="21284" xr:uid="{00000000-0005-0000-0000-00001A530000}"/>
    <cellStyle name="40% - Accent3 3 3 3 3 2 2" xfId="21285" xr:uid="{00000000-0005-0000-0000-00001B530000}"/>
    <cellStyle name="40% - Accent3 3 3 3 3 2 2 2" xfId="21286" xr:uid="{00000000-0005-0000-0000-00001C530000}"/>
    <cellStyle name="40% - Accent3 3 3 3 3 2 2 2 2" xfId="21287" xr:uid="{00000000-0005-0000-0000-00001D530000}"/>
    <cellStyle name="40% - Accent3 3 3 3 3 2 2 2 2 2" xfId="21288" xr:uid="{00000000-0005-0000-0000-00001E530000}"/>
    <cellStyle name="40% - Accent3 3 3 3 3 2 2 2 3" xfId="21289" xr:uid="{00000000-0005-0000-0000-00001F530000}"/>
    <cellStyle name="40% - Accent3 3 3 3 3 2 2 3" xfId="21290" xr:uid="{00000000-0005-0000-0000-000020530000}"/>
    <cellStyle name="40% - Accent3 3 3 3 3 2 2 3 2" xfId="21291" xr:uid="{00000000-0005-0000-0000-000021530000}"/>
    <cellStyle name="40% - Accent3 3 3 3 3 2 2 4" xfId="21292" xr:uid="{00000000-0005-0000-0000-000022530000}"/>
    <cellStyle name="40% - Accent3 3 3 3 3 2 3" xfId="21293" xr:uid="{00000000-0005-0000-0000-000023530000}"/>
    <cellStyle name="40% - Accent3 3 3 3 3 2 3 2" xfId="21294" xr:uid="{00000000-0005-0000-0000-000024530000}"/>
    <cellStyle name="40% - Accent3 3 3 3 3 2 3 2 2" xfId="21295" xr:uid="{00000000-0005-0000-0000-000025530000}"/>
    <cellStyle name="40% - Accent3 3 3 3 3 2 3 3" xfId="21296" xr:uid="{00000000-0005-0000-0000-000026530000}"/>
    <cellStyle name="40% - Accent3 3 3 3 3 2 4" xfId="21297" xr:uid="{00000000-0005-0000-0000-000027530000}"/>
    <cellStyle name="40% - Accent3 3 3 3 3 2 4 2" xfId="21298" xr:uid="{00000000-0005-0000-0000-000028530000}"/>
    <cellStyle name="40% - Accent3 3 3 3 3 2 5" xfId="21299" xr:uid="{00000000-0005-0000-0000-000029530000}"/>
    <cellStyle name="40% - Accent3 3 3 3 3 2 5 2" xfId="21300" xr:uid="{00000000-0005-0000-0000-00002A530000}"/>
    <cellStyle name="40% - Accent3 3 3 3 3 2 6" xfId="21301" xr:uid="{00000000-0005-0000-0000-00002B530000}"/>
    <cellStyle name="40% - Accent3 3 3 3 3 3" xfId="21302" xr:uid="{00000000-0005-0000-0000-00002C530000}"/>
    <cellStyle name="40% - Accent3 3 3 3 3 3 2" xfId="21303" xr:uid="{00000000-0005-0000-0000-00002D530000}"/>
    <cellStyle name="40% - Accent3 3 3 3 3 3 2 2" xfId="21304" xr:uid="{00000000-0005-0000-0000-00002E530000}"/>
    <cellStyle name="40% - Accent3 3 3 3 3 3 2 2 2" xfId="21305" xr:uid="{00000000-0005-0000-0000-00002F530000}"/>
    <cellStyle name="40% - Accent3 3 3 3 3 3 2 2 2 2" xfId="21306" xr:uid="{00000000-0005-0000-0000-000030530000}"/>
    <cellStyle name="40% - Accent3 3 3 3 3 3 2 2 3" xfId="21307" xr:uid="{00000000-0005-0000-0000-000031530000}"/>
    <cellStyle name="40% - Accent3 3 3 3 3 3 2 3" xfId="21308" xr:uid="{00000000-0005-0000-0000-000032530000}"/>
    <cellStyle name="40% - Accent3 3 3 3 3 3 2 3 2" xfId="21309" xr:uid="{00000000-0005-0000-0000-000033530000}"/>
    <cellStyle name="40% - Accent3 3 3 3 3 3 2 4" xfId="21310" xr:uid="{00000000-0005-0000-0000-000034530000}"/>
    <cellStyle name="40% - Accent3 3 3 3 3 3 3" xfId="21311" xr:uid="{00000000-0005-0000-0000-000035530000}"/>
    <cellStyle name="40% - Accent3 3 3 3 3 3 3 2" xfId="21312" xr:uid="{00000000-0005-0000-0000-000036530000}"/>
    <cellStyle name="40% - Accent3 3 3 3 3 3 3 2 2" xfId="21313" xr:uid="{00000000-0005-0000-0000-000037530000}"/>
    <cellStyle name="40% - Accent3 3 3 3 3 3 3 3" xfId="21314" xr:uid="{00000000-0005-0000-0000-000038530000}"/>
    <cellStyle name="40% - Accent3 3 3 3 3 3 4" xfId="21315" xr:uid="{00000000-0005-0000-0000-000039530000}"/>
    <cellStyle name="40% - Accent3 3 3 3 3 3 4 2" xfId="21316" xr:uid="{00000000-0005-0000-0000-00003A530000}"/>
    <cellStyle name="40% - Accent3 3 3 3 3 3 5" xfId="21317" xr:uid="{00000000-0005-0000-0000-00003B530000}"/>
    <cellStyle name="40% - Accent3 3 3 3 3 3 5 2" xfId="21318" xr:uid="{00000000-0005-0000-0000-00003C530000}"/>
    <cellStyle name="40% - Accent3 3 3 3 3 3 6" xfId="21319" xr:uid="{00000000-0005-0000-0000-00003D530000}"/>
    <cellStyle name="40% - Accent3 3 3 3 3 4" xfId="21320" xr:uid="{00000000-0005-0000-0000-00003E530000}"/>
    <cellStyle name="40% - Accent3 3 3 3 3 4 2" xfId="21321" xr:uid="{00000000-0005-0000-0000-00003F530000}"/>
    <cellStyle name="40% - Accent3 3 3 3 3 4 2 2" xfId="21322" xr:uid="{00000000-0005-0000-0000-000040530000}"/>
    <cellStyle name="40% - Accent3 3 3 3 3 4 2 2 2" xfId="21323" xr:uid="{00000000-0005-0000-0000-000041530000}"/>
    <cellStyle name="40% - Accent3 3 3 3 3 4 2 3" xfId="21324" xr:uid="{00000000-0005-0000-0000-000042530000}"/>
    <cellStyle name="40% - Accent3 3 3 3 3 4 3" xfId="21325" xr:uid="{00000000-0005-0000-0000-000043530000}"/>
    <cellStyle name="40% - Accent3 3 3 3 3 4 3 2" xfId="21326" xr:uid="{00000000-0005-0000-0000-000044530000}"/>
    <cellStyle name="40% - Accent3 3 3 3 3 4 4" xfId="21327" xr:uid="{00000000-0005-0000-0000-000045530000}"/>
    <cellStyle name="40% - Accent3 3 3 3 3 5" xfId="21328" xr:uid="{00000000-0005-0000-0000-000046530000}"/>
    <cellStyle name="40% - Accent3 3 3 3 3 5 2" xfId="21329" xr:uid="{00000000-0005-0000-0000-000047530000}"/>
    <cellStyle name="40% - Accent3 3 3 3 3 5 2 2" xfId="21330" xr:uid="{00000000-0005-0000-0000-000048530000}"/>
    <cellStyle name="40% - Accent3 3 3 3 3 5 3" xfId="21331" xr:uid="{00000000-0005-0000-0000-000049530000}"/>
    <cellStyle name="40% - Accent3 3 3 3 3 6" xfId="21332" xr:uid="{00000000-0005-0000-0000-00004A530000}"/>
    <cellStyle name="40% - Accent3 3 3 3 3 6 2" xfId="21333" xr:uid="{00000000-0005-0000-0000-00004B530000}"/>
    <cellStyle name="40% - Accent3 3 3 3 3 7" xfId="21334" xr:uid="{00000000-0005-0000-0000-00004C530000}"/>
    <cellStyle name="40% - Accent3 3 3 3 3 7 2" xfId="21335" xr:uid="{00000000-0005-0000-0000-00004D530000}"/>
    <cellStyle name="40% - Accent3 3 3 3 3 8" xfId="21336" xr:uid="{00000000-0005-0000-0000-00004E530000}"/>
    <cellStyle name="40% - Accent3 3 3 3 4" xfId="21337" xr:uid="{00000000-0005-0000-0000-00004F530000}"/>
    <cellStyle name="40% - Accent3 3 3 3 4 2" xfId="21338" xr:uid="{00000000-0005-0000-0000-000050530000}"/>
    <cellStyle name="40% - Accent3 3 3 3 4 2 2" xfId="21339" xr:uid="{00000000-0005-0000-0000-000051530000}"/>
    <cellStyle name="40% - Accent3 3 3 3 4 2 2 2" xfId="21340" xr:uid="{00000000-0005-0000-0000-000052530000}"/>
    <cellStyle name="40% - Accent3 3 3 3 4 2 2 2 2" xfId="21341" xr:uid="{00000000-0005-0000-0000-000053530000}"/>
    <cellStyle name="40% - Accent3 3 3 3 4 2 2 3" xfId="21342" xr:uid="{00000000-0005-0000-0000-000054530000}"/>
    <cellStyle name="40% - Accent3 3 3 3 4 2 3" xfId="21343" xr:uid="{00000000-0005-0000-0000-000055530000}"/>
    <cellStyle name="40% - Accent3 3 3 3 4 2 3 2" xfId="21344" xr:uid="{00000000-0005-0000-0000-000056530000}"/>
    <cellStyle name="40% - Accent3 3 3 3 4 2 4" xfId="21345" xr:uid="{00000000-0005-0000-0000-000057530000}"/>
    <cellStyle name="40% - Accent3 3 3 3 4 3" xfId="21346" xr:uid="{00000000-0005-0000-0000-000058530000}"/>
    <cellStyle name="40% - Accent3 3 3 3 4 3 2" xfId="21347" xr:uid="{00000000-0005-0000-0000-000059530000}"/>
    <cellStyle name="40% - Accent3 3 3 3 4 3 2 2" xfId="21348" xr:uid="{00000000-0005-0000-0000-00005A530000}"/>
    <cellStyle name="40% - Accent3 3 3 3 4 3 3" xfId="21349" xr:uid="{00000000-0005-0000-0000-00005B530000}"/>
    <cellStyle name="40% - Accent3 3 3 3 4 4" xfId="21350" xr:uid="{00000000-0005-0000-0000-00005C530000}"/>
    <cellStyle name="40% - Accent3 3 3 3 4 4 2" xfId="21351" xr:uid="{00000000-0005-0000-0000-00005D530000}"/>
    <cellStyle name="40% - Accent3 3 3 3 4 5" xfId="21352" xr:uid="{00000000-0005-0000-0000-00005E530000}"/>
    <cellStyle name="40% - Accent3 3 3 3 4 5 2" xfId="21353" xr:uid="{00000000-0005-0000-0000-00005F530000}"/>
    <cellStyle name="40% - Accent3 3 3 3 4 6" xfId="21354" xr:uid="{00000000-0005-0000-0000-000060530000}"/>
    <cellStyle name="40% - Accent3 3 3 3 5" xfId="21355" xr:uid="{00000000-0005-0000-0000-000061530000}"/>
    <cellStyle name="40% - Accent3 3 3 3 5 2" xfId="21356" xr:uid="{00000000-0005-0000-0000-000062530000}"/>
    <cellStyle name="40% - Accent3 3 3 3 5 2 2" xfId="21357" xr:uid="{00000000-0005-0000-0000-000063530000}"/>
    <cellStyle name="40% - Accent3 3 3 3 5 2 2 2" xfId="21358" xr:uid="{00000000-0005-0000-0000-000064530000}"/>
    <cellStyle name="40% - Accent3 3 3 3 5 2 2 2 2" xfId="21359" xr:uid="{00000000-0005-0000-0000-000065530000}"/>
    <cellStyle name="40% - Accent3 3 3 3 5 2 2 3" xfId="21360" xr:uid="{00000000-0005-0000-0000-000066530000}"/>
    <cellStyle name="40% - Accent3 3 3 3 5 2 3" xfId="21361" xr:uid="{00000000-0005-0000-0000-000067530000}"/>
    <cellStyle name="40% - Accent3 3 3 3 5 2 3 2" xfId="21362" xr:uid="{00000000-0005-0000-0000-000068530000}"/>
    <cellStyle name="40% - Accent3 3 3 3 5 2 4" xfId="21363" xr:uid="{00000000-0005-0000-0000-000069530000}"/>
    <cellStyle name="40% - Accent3 3 3 3 5 3" xfId="21364" xr:uid="{00000000-0005-0000-0000-00006A530000}"/>
    <cellStyle name="40% - Accent3 3 3 3 5 3 2" xfId="21365" xr:uid="{00000000-0005-0000-0000-00006B530000}"/>
    <cellStyle name="40% - Accent3 3 3 3 5 3 2 2" xfId="21366" xr:uid="{00000000-0005-0000-0000-00006C530000}"/>
    <cellStyle name="40% - Accent3 3 3 3 5 3 3" xfId="21367" xr:uid="{00000000-0005-0000-0000-00006D530000}"/>
    <cellStyle name="40% - Accent3 3 3 3 5 4" xfId="21368" xr:uid="{00000000-0005-0000-0000-00006E530000}"/>
    <cellStyle name="40% - Accent3 3 3 3 5 4 2" xfId="21369" xr:uid="{00000000-0005-0000-0000-00006F530000}"/>
    <cellStyle name="40% - Accent3 3 3 3 5 5" xfId="21370" xr:uid="{00000000-0005-0000-0000-000070530000}"/>
    <cellStyle name="40% - Accent3 3 3 3 5 5 2" xfId="21371" xr:uid="{00000000-0005-0000-0000-000071530000}"/>
    <cellStyle name="40% - Accent3 3 3 3 5 6" xfId="21372" xr:uid="{00000000-0005-0000-0000-000072530000}"/>
    <cellStyle name="40% - Accent3 3 3 3 6" xfId="21373" xr:uid="{00000000-0005-0000-0000-000073530000}"/>
    <cellStyle name="40% - Accent3 3 3 3 6 2" xfId="21374" xr:uid="{00000000-0005-0000-0000-000074530000}"/>
    <cellStyle name="40% - Accent3 3 3 3 6 2 2" xfId="21375" xr:uid="{00000000-0005-0000-0000-000075530000}"/>
    <cellStyle name="40% - Accent3 3 3 3 6 2 2 2" xfId="21376" xr:uid="{00000000-0005-0000-0000-000076530000}"/>
    <cellStyle name="40% - Accent3 3 3 3 6 2 2 2 2" xfId="21377" xr:uid="{00000000-0005-0000-0000-000077530000}"/>
    <cellStyle name="40% - Accent3 3 3 3 6 2 2 3" xfId="21378" xr:uid="{00000000-0005-0000-0000-000078530000}"/>
    <cellStyle name="40% - Accent3 3 3 3 6 2 3" xfId="21379" xr:uid="{00000000-0005-0000-0000-000079530000}"/>
    <cellStyle name="40% - Accent3 3 3 3 6 2 3 2" xfId="21380" xr:uid="{00000000-0005-0000-0000-00007A530000}"/>
    <cellStyle name="40% - Accent3 3 3 3 6 2 4" xfId="21381" xr:uid="{00000000-0005-0000-0000-00007B530000}"/>
    <cellStyle name="40% - Accent3 3 3 3 6 3" xfId="21382" xr:uid="{00000000-0005-0000-0000-00007C530000}"/>
    <cellStyle name="40% - Accent3 3 3 3 6 3 2" xfId="21383" xr:uid="{00000000-0005-0000-0000-00007D530000}"/>
    <cellStyle name="40% - Accent3 3 3 3 6 3 2 2" xfId="21384" xr:uid="{00000000-0005-0000-0000-00007E530000}"/>
    <cellStyle name="40% - Accent3 3 3 3 6 3 3" xfId="21385" xr:uid="{00000000-0005-0000-0000-00007F530000}"/>
    <cellStyle name="40% - Accent3 3 3 3 6 4" xfId="21386" xr:uid="{00000000-0005-0000-0000-000080530000}"/>
    <cellStyle name="40% - Accent3 3 3 3 6 4 2" xfId="21387" xr:uid="{00000000-0005-0000-0000-000081530000}"/>
    <cellStyle name="40% - Accent3 3 3 3 6 5" xfId="21388" xr:uid="{00000000-0005-0000-0000-000082530000}"/>
    <cellStyle name="40% - Accent3 3 3 3 6 5 2" xfId="21389" xr:uid="{00000000-0005-0000-0000-000083530000}"/>
    <cellStyle name="40% - Accent3 3 3 3 6 6" xfId="21390" xr:uid="{00000000-0005-0000-0000-000084530000}"/>
    <cellStyle name="40% - Accent3 3 3 3 7" xfId="21391" xr:uid="{00000000-0005-0000-0000-000085530000}"/>
    <cellStyle name="40% - Accent3 3 3 3 7 2" xfId="21392" xr:uid="{00000000-0005-0000-0000-000086530000}"/>
    <cellStyle name="40% - Accent3 3 3 3 7 2 2" xfId="21393" xr:uid="{00000000-0005-0000-0000-000087530000}"/>
    <cellStyle name="40% - Accent3 3 3 3 7 2 2 2" xfId="21394" xr:uid="{00000000-0005-0000-0000-000088530000}"/>
    <cellStyle name="40% - Accent3 3 3 3 7 2 3" xfId="21395" xr:uid="{00000000-0005-0000-0000-000089530000}"/>
    <cellStyle name="40% - Accent3 3 3 3 7 3" xfId="21396" xr:uid="{00000000-0005-0000-0000-00008A530000}"/>
    <cellStyle name="40% - Accent3 3 3 3 7 3 2" xfId="21397" xr:uid="{00000000-0005-0000-0000-00008B530000}"/>
    <cellStyle name="40% - Accent3 3 3 3 7 4" xfId="21398" xr:uid="{00000000-0005-0000-0000-00008C530000}"/>
    <cellStyle name="40% - Accent3 3 3 3 8" xfId="21399" xr:uid="{00000000-0005-0000-0000-00008D530000}"/>
    <cellStyle name="40% - Accent3 3 3 3 8 2" xfId="21400" xr:uid="{00000000-0005-0000-0000-00008E530000}"/>
    <cellStyle name="40% - Accent3 3 3 3 8 2 2" xfId="21401" xr:uid="{00000000-0005-0000-0000-00008F530000}"/>
    <cellStyle name="40% - Accent3 3 3 3 8 3" xfId="21402" xr:uid="{00000000-0005-0000-0000-000090530000}"/>
    <cellStyle name="40% - Accent3 3 3 3 9" xfId="21403" xr:uid="{00000000-0005-0000-0000-000091530000}"/>
    <cellStyle name="40% - Accent3 3 3 3 9 2" xfId="21404" xr:uid="{00000000-0005-0000-0000-000092530000}"/>
    <cellStyle name="40% - Accent3 3 3 4" xfId="21405" xr:uid="{00000000-0005-0000-0000-000093530000}"/>
    <cellStyle name="40% - Accent3 3 3 4 2" xfId="21406" xr:uid="{00000000-0005-0000-0000-000094530000}"/>
    <cellStyle name="40% - Accent3 3 3 4 2 2" xfId="21407" xr:uid="{00000000-0005-0000-0000-000095530000}"/>
    <cellStyle name="40% - Accent3 3 3 4 2 2 2" xfId="21408" xr:uid="{00000000-0005-0000-0000-000096530000}"/>
    <cellStyle name="40% - Accent3 3 3 4 2 2 2 2" xfId="21409" xr:uid="{00000000-0005-0000-0000-000097530000}"/>
    <cellStyle name="40% - Accent3 3 3 4 2 2 2 2 2" xfId="21410" xr:uid="{00000000-0005-0000-0000-000098530000}"/>
    <cellStyle name="40% - Accent3 3 3 4 2 2 2 3" xfId="21411" xr:uid="{00000000-0005-0000-0000-000099530000}"/>
    <cellStyle name="40% - Accent3 3 3 4 2 2 3" xfId="21412" xr:uid="{00000000-0005-0000-0000-00009A530000}"/>
    <cellStyle name="40% - Accent3 3 3 4 2 2 3 2" xfId="21413" xr:uid="{00000000-0005-0000-0000-00009B530000}"/>
    <cellStyle name="40% - Accent3 3 3 4 2 2 4" xfId="21414" xr:uid="{00000000-0005-0000-0000-00009C530000}"/>
    <cellStyle name="40% - Accent3 3 3 4 2 3" xfId="21415" xr:uid="{00000000-0005-0000-0000-00009D530000}"/>
    <cellStyle name="40% - Accent3 3 3 4 2 3 2" xfId="21416" xr:uid="{00000000-0005-0000-0000-00009E530000}"/>
    <cellStyle name="40% - Accent3 3 3 4 2 3 2 2" xfId="21417" xr:uid="{00000000-0005-0000-0000-00009F530000}"/>
    <cellStyle name="40% - Accent3 3 3 4 2 3 3" xfId="21418" xr:uid="{00000000-0005-0000-0000-0000A0530000}"/>
    <cellStyle name="40% - Accent3 3 3 4 2 4" xfId="21419" xr:uid="{00000000-0005-0000-0000-0000A1530000}"/>
    <cellStyle name="40% - Accent3 3 3 4 2 4 2" xfId="21420" xr:uid="{00000000-0005-0000-0000-0000A2530000}"/>
    <cellStyle name="40% - Accent3 3 3 4 2 5" xfId="21421" xr:uid="{00000000-0005-0000-0000-0000A3530000}"/>
    <cellStyle name="40% - Accent3 3 3 4 2 5 2" xfId="21422" xr:uid="{00000000-0005-0000-0000-0000A4530000}"/>
    <cellStyle name="40% - Accent3 3 3 4 2 6" xfId="21423" xr:uid="{00000000-0005-0000-0000-0000A5530000}"/>
    <cellStyle name="40% - Accent3 3 3 4 3" xfId="21424" xr:uid="{00000000-0005-0000-0000-0000A6530000}"/>
    <cellStyle name="40% - Accent3 3 3 4 3 2" xfId="21425" xr:uid="{00000000-0005-0000-0000-0000A7530000}"/>
    <cellStyle name="40% - Accent3 3 3 4 3 2 2" xfId="21426" xr:uid="{00000000-0005-0000-0000-0000A8530000}"/>
    <cellStyle name="40% - Accent3 3 3 4 3 2 2 2" xfId="21427" xr:uid="{00000000-0005-0000-0000-0000A9530000}"/>
    <cellStyle name="40% - Accent3 3 3 4 3 2 2 2 2" xfId="21428" xr:uid="{00000000-0005-0000-0000-0000AA530000}"/>
    <cellStyle name="40% - Accent3 3 3 4 3 2 2 3" xfId="21429" xr:uid="{00000000-0005-0000-0000-0000AB530000}"/>
    <cellStyle name="40% - Accent3 3 3 4 3 2 3" xfId="21430" xr:uid="{00000000-0005-0000-0000-0000AC530000}"/>
    <cellStyle name="40% - Accent3 3 3 4 3 2 3 2" xfId="21431" xr:uid="{00000000-0005-0000-0000-0000AD530000}"/>
    <cellStyle name="40% - Accent3 3 3 4 3 2 4" xfId="21432" xr:uid="{00000000-0005-0000-0000-0000AE530000}"/>
    <cellStyle name="40% - Accent3 3 3 4 3 3" xfId="21433" xr:uid="{00000000-0005-0000-0000-0000AF530000}"/>
    <cellStyle name="40% - Accent3 3 3 4 3 3 2" xfId="21434" xr:uid="{00000000-0005-0000-0000-0000B0530000}"/>
    <cellStyle name="40% - Accent3 3 3 4 3 3 2 2" xfId="21435" xr:uid="{00000000-0005-0000-0000-0000B1530000}"/>
    <cellStyle name="40% - Accent3 3 3 4 3 3 3" xfId="21436" xr:uid="{00000000-0005-0000-0000-0000B2530000}"/>
    <cellStyle name="40% - Accent3 3 3 4 3 4" xfId="21437" xr:uid="{00000000-0005-0000-0000-0000B3530000}"/>
    <cellStyle name="40% - Accent3 3 3 4 3 4 2" xfId="21438" xr:uid="{00000000-0005-0000-0000-0000B4530000}"/>
    <cellStyle name="40% - Accent3 3 3 4 3 5" xfId="21439" xr:uid="{00000000-0005-0000-0000-0000B5530000}"/>
    <cellStyle name="40% - Accent3 3 3 4 3 5 2" xfId="21440" xr:uid="{00000000-0005-0000-0000-0000B6530000}"/>
    <cellStyle name="40% - Accent3 3 3 4 3 6" xfId="21441" xr:uid="{00000000-0005-0000-0000-0000B7530000}"/>
    <cellStyle name="40% - Accent3 3 3 4 4" xfId="21442" xr:uid="{00000000-0005-0000-0000-0000B8530000}"/>
    <cellStyle name="40% - Accent3 3 3 4 4 2" xfId="21443" xr:uid="{00000000-0005-0000-0000-0000B9530000}"/>
    <cellStyle name="40% - Accent3 3 3 4 4 2 2" xfId="21444" xr:uid="{00000000-0005-0000-0000-0000BA530000}"/>
    <cellStyle name="40% - Accent3 3 3 4 4 2 2 2" xfId="21445" xr:uid="{00000000-0005-0000-0000-0000BB530000}"/>
    <cellStyle name="40% - Accent3 3 3 4 4 2 3" xfId="21446" xr:uid="{00000000-0005-0000-0000-0000BC530000}"/>
    <cellStyle name="40% - Accent3 3 3 4 4 3" xfId="21447" xr:uid="{00000000-0005-0000-0000-0000BD530000}"/>
    <cellStyle name="40% - Accent3 3 3 4 4 3 2" xfId="21448" xr:uid="{00000000-0005-0000-0000-0000BE530000}"/>
    <cellStyle name="40% - Accent3 3 3 4 4 4" xfId="21449" xr:uid="{00000000-0005-0000-0000-0000BF530000}"/>
    <cellStyle name="40% - Accent3 3 3 4 5" xfId="21450" xr:uid="{00000000-0005-0000-0000-0000C0530000}"/>
    <cellStyle name="40% - Accent3 3 3 4 5 2" xfId="21451" xr:uid="{00000000-0005-0000-0000-0000C1530000}"/>
    <cellStyle name="40% - Accent3 3 3 4 5 2 2" xfId="21452" xr:uid="{00000000-0005-0000-0000-0000C2530000}"/>
    <cellStyle name="40% - Accent3 3 3 4 5 3" xfId="21453" xr:uid="{00000000-0005-0000-0000-0000C3530000}"/>
    <cellStyle name="40% - Accent3 3 3 4 6" xfId="21454" xr:uid="{00000000-0005-0000-0000-0000C4530000}"/>
    <cellStyle name="40% - Accent3 3 3 4 6 2" xfId="21455" xr:uid="{00000000-0005-0000-0000-0000C5530000}"/>
    <cellStyle name="40% - Accent3 3 3 4 7" xfId="21456" xr:uid="{00000000-0005-0000-0000-0000C6530000}"/>
    <cellStyle name="40% - Accent3 3 3 4 7 2" xfId="21457" xr:uid="{00000000-0005-0000-0000-0000C7530000}"/>
    <cellStyle name="40% - Accent3 3 3 4 8" xfId="21458" xr:uid="{00000000-0005-0000-0000-0000C8530000}"/>
    <cellStyle name="40% - Accent3 3 3 5" xfId="21459" xr:uid="{00000000-0005-0000-0000-0000C9530000}"/>
    <cellStyle name="40% - Accent3 3 3 5 2" xfId="21460" xr:uid="{00000000-0005-0000-0000-0000CA530000}"/>
    <cellStyle name="40% - Accent3 3 3 5 2 2" xfId="21461" xr:uid="{00000000-0005-0000-0000-0000CB530000}"/>
    <cellStyle name="40% - Accent3 3 3 5 2 2 2" xfId="21462" xr:uid="{00000000-0005-0000-0000-0000CC530000}"/>
    <cellStyle name="40% - Accent3 3 3 5 2 2 2 2" xfId="21463" xr:uid="{00000000-0005-0000-0000-0000CD530000}"/>
    <cellStyle name="40% - Accent3 3 3 5 2 2 2 2 2" xfId="21464" xr:uid="{00000000-0005-0000-0000-0000CE530000}"/>
    <cellStyle name="40% - Accent3 3 3 5 2 2 2 3" xfId="21465" xr:uid="{00000000-0005-0000-0000-0000CF530000}"/>
    <cellStyle name="40% - Accent3 3 3 5 2 2 3" xfId="21466" xr:uid="{00000000-0005-0000-0000-0000D0530000}"/>
    <cellStyle name="40% - Accent3 3 3 5 2 2 3 2" xfId="21467" xr:uid="{00000000-0005-0000-0000-0000D1530000}"/>
    <cellStyle name="40% - Accent3 3 3 5 2 2 4" xfId="21468" xr:uid="{00000000-0005-0000-0000-0000D2530000}"/>
    <cellStyle name="40% - Accent3 3 3 5 2 3" xfId="21469" xr:uid="{00000000-0005-0000-0000-0000D3530000}"/>
    <cellStyle name="40% - Accent3 3 3 5 2 3 2" xfId="21470" xr:uid="{00000000-0005-0000-0000-0000D4530000}"/>
    <cellStyle name="40% - Accent3 3 3 5 2 3 2 2" xfId="21471" xr:uid="{00000000-0005-0000-0000-0000D5530000}"/>
    <cellStyle name="40% - Accent3 3 3 5 2 3 3" xfId="21472" xr:uid="{00000000-0005-0000-0000-0000D6530000}"/>
    <cellStyle name="40% - Accent3 3 3 5 2 4" xfId="21473" xr:uid="{00000000-0005-0000-0000-0000D7530000}"/>
    <cellStyle name="40% - Accent3 3 3 5 2 4 2" xfId="21474" xr:uid="{00000000-0005-0000-0000-0000D8530000}"/>
    <cellStyle name="40% - Accent3 3 3 5 2 5" xfId="21475" xr:uid="{00000000-0005-0000-0000-0000D9530000}"/>
    <cellStyle name="40% - Accent3 3 3 5 2 5 2" xfId="21476" xr:uid="{00000000-0005-0000-0000-0000DA530000}"/>
    <cellStyle name="40% - Accent3 3 3 5 2 6" xfId="21477" xr:uid="{00000000-0005-0000-0000-0000DB530000}"/>
    <cellStyle name="40% - Accent3 3 3 5 3" xfId="21478" xr:uid="{00000000-0005-0000-0000-0000DC530000}"/>
    <cellStyle name="40% - Accent3 3 3 5 3 2" xfId="21479" xr:uid="{00000000-0005-0000-0000-0000DD530000}"/>
    <cellStyle name="40% - Accent3 3 3 5 3 2 2" xfId="21480" xr:uid="{00000000-0005-0000-0000-0000DE530000}"/>
    <cellStyle name="40% - Accent3 3 3 5 3 2 2 2" xfId="21481" xr:uid="{00000000-0005-0000-0000-0000DF530000}"/>
    <cellStyle name="40% - Accent3 3 3 5 3 2 2 2 2" xfId="21482" xr:uid="{00000000-0005-0000-0000-0000E0530000}"/>
    <cellStyle name="40% - Accent3 3 3 5 3 2 2 3" xfId="21483" xr:uid="{00000000-0005-0000-0000-0000E1530000}"/>
    <cellStyle name="40% - Accent3 3 3 5 3 2 3" xfId="21484" xr:uid="{00000000-0005-0000-0000-0000E2530000}"/>
    <cellStyle name="40% - Accent3 3 3 5 3 2 3 2" xfId="21485" xr:uid="{00000000-0005-0000-0000-0000E3530000}"/>
    <cellStyle name="40% - Accent3 3 3 5 3 2 4" xfId="21486" xr:uid="{00000000-0005-0000-0000-0000E4530000}"/>
    <cellStyle name="40% - Accent3 3 3 5 3 3" xfId="21487" xr:uid="{00000000-0005-0000-0000-0000E5530000}"/>
    <cellStyle name="40% - Accent3 3 3 5 3 3 2" xfId="21488" xr:uid="{00000000-0005-0000-0000-0000E6530000}"/>
    <cellStyle name="40% - Accent3 3 3 5 3 3 2 2" xfId="21489" xr:uid="{00000000-0005-0000-0000-0000E7530000}"/>
    <cellStyle name="40% - Accent3 3 3 5 3 3 3" xfId="21490" xr:uid="{00000000-0005-0000-0000-0000E8530000}"/>
    <cellStyle name="40% - Accent3 3 3 5 3 4" xfId="21491" xr:uid="{00000000-0005-0000-0000-0000E9530000}"/>
    <cellStyle name="40% - Accent3 3 3 5 3 4 2" xfId="21492" xr:uid="{00000000-0005-0000-0000-0000EA530000}"/>
    <cellStyle name="40% - Accent3 3 3 5 3 5" xfId="21493" xr:uid="{00000000-0005-0000-0000-0000EB530000}"/>
    <cellStyle name="40% - Accent3 3 3 5 3 5 2" xfId="21494" xr:uid="{00000000-0005-0000-0000-0000EC530000}"/>
    <cellStyle name="40% - Accent3 3 3 5 3 6" xfId="21495" xr:uid="{00000000-0005-0000-0000-0000ED530000}"/>
    <cellStyle name="40% - Accent3 3 3 5 4" xfId="21496" xr:uid="{00000000-0005-0000-0000-0000EE530000}"/>
    <cellStyle name="40% - Accent3 3 3 5 4 2" xfId="21497" xr:uid="{00000000-0005-0000-0000-0000EF530000}"/>
    <cellStyle name="40% - Accent3 3 3 5 4 2 2" xfId="21498" xr:uid="{00000000-0005-0000-0000-0000F0530000}"/>
    <cellStyle name="40% - Accent3 3 3 5 4 2 2 2" xfId="21499" xr:uid="{00000000-0005-0000-0000-0000F1530000}"/>
    <cellStyle name="40% - Accent3 3 3 5 4 2 3" xfId="21500" xr:uid="{00000000-0005-0000-0000-0000F2530000}"/>
    <cellStyle name="40% - Accent3 3 3 5 4 3" xfId="21501" xr:uid="{00000000-0005-0000-0000-0000F3530000}"/>
    <cellStyle name="40% - Accent3 3 3 5 4 3 2" xfId="21502" xr:uid="{00000000-0005-0000-0000-0000F4530000}"/>
    <cellStyle name="40% - Accent3 3 3 5 4 4" xfId="21503" xr:uid="{00000000-0005-0000-0000-0000F5530000}"/>
    <cellStyle name="40% - Accent3 3 3 5 5" xfId="21504" xr:uid="{00000000-0005-0000-0000-0000F6530000}"/>
    <cellStyle name="40% - Accent3 3 3 5 5 2" xfId="21505" xr:uid="{00000000-0005-0000-0000-0000F7530000}"/>
    <cellStyle name="40% - Accent3 3 3 5 5 2 2" xfId="21506" xr:uid="{00000000-0005-0000-0000-0000F8530000}"/>
    <cellStyle name="40% - Accent3 3 3 5 5 3" xfId="21507" xr:uid="{00000000-0005-0000-0000-0000F9530000}"/>
    <cellStyle name="40% - Accent3 3 3 5 6" xfId="21508" xr:uid="{00000000-0005-0000-0000-0000FA530000}"/>
    <cellStyle name="40% - Accent3 3 3 5 6 2" xfId="21509" xr:uid="{00000000-0005-0000-0000-0000FB530000}"/>
    <cellStyle name="40% - Accent3 3 3 5 7" xfId="21510" xr:uid="{00000000-0005-0000-0000-0000FC530000}"/>
    <cellStyle name="40% - Accent3 3 3 5 7 2" xfId="21511" xr:uid="{00000000-0005-0000-0000-0000FD530000}"/>
    <cellStyle name="40% - Accent3 3 3 5 8" xfId="21512" xr:uid="{00000000-0005-0000-0000-0000FE530000}"/>
    <cellStyle name="40% - Accent3 3 3 6" xfId="21513" xr:uid="{00000000-0005-0000-0000-0000FF530000}"/>
    <cellStyle name="40% - Accent3 3 3 6 2" xfId="21514" xr:uid="{00000000-0005-0000-0000-000000540000}"/>
    <cellStyle name="40% - Accent3 3 3 6 2 2" xfId="21515" xr:uid="{00000000-0005-0000-0000-000001540000}"/>
    <cellStyle name="40% - Accent3 3 3 6 2 2 2" xfId="21516" xr:uid="{00000000-0005-0000-0000-000002540000}"/>
    <cellStyle name="40% - Accent3 3 3 6 2 2 2 2" xfId="21517" xr:uid="{00000000-0005-0000-0000-000003540000}"/>
    <cellStyle name="40% - Accent3 3 3 6 2 2 3" xfId="21518" xr:uid="{00000000-0005-0000-0000-000004540000}"/>
    <cellStyle name="40% - Accent3 3 3 6 2 3" xfId="21519" xr:uid="{00000000-0005-0000-0000-000005540000}"/>
    <cellStyle name="40% - Accent3 3 3 6 2 3 2" xfId="21520" xr:uid="{00000000-0005-0000-0000-000006540000}"/>
    <cellStyle name="40% - Accent3 3 3 6 2 4" xfId="21521" xr:uid="{00000000-0005-0000-0000-000007540000}"/>
    <cellStyle name="40% - Accent3 3 3 6 3" xfId="21522" xr:uid="{00000000-0005-0000-0000-000008540000}"/>
    <cellStyle name="40% - Accent3 3 3 6 3 2" xfId="21523" xr:uid="{00000000-0005-0000-0000-000009540000}"/>
    <cellStyle name="40% - Accent3 3 3 6 3 2 2" xfId="21524" xr:uid="{00000000-0005-0000-0000-00000A540000}"/>
    <cellStyle name="40% - Accent3 3 3 6 3 3" xfId="21525" xr:uid="{00000000-0005-0000-0000-00000B540000}"/>
    <cellStyle name="40% - Accent3 3 3 6 4" xfId="21526" xr:uid="{00000000-0005-0000-0000-00000C540000}"/>
    <cellStyle name="40% - Accent3 3 3 6 4 2" xfId="21527" xr:uid="{00000000-0005-0000-0000-00000D540000}"/>
    <cellStyle name="40% - Accent3 3 3 6 5" xfId="21528" xr:uid="{00000000-0005-0000-0000-00000E540000}"/>
    <cellStyle name="40% - Accent3 3 3 6 5 2" xfId="21529" xr:uid="{00000000-0005-0000-0000-00000F540000}"/>
    <cellStyle name="40% - Accent3 3 3 6 6" xfId="21530" xr:uid="{00000000-0005-0000-0000-000010540000}"/>
    <cellStyle name="40% - Accent3 3 3 7" xfId="21531" xr:uid="{00000000-0005-0000-0000-000011540000}"/>
    <cellStyle name="40% - Accent3 3 3 7 2" xfId="21532" xr:uid="{00000000-0005-0000-0000-000012540000}"/>
    <cellStyle name="40% - Accent3 3 3 7 2 2" xfId="21533" xr:uid="{00000000-0005-0000-0000-000013540000}"/>
    <cellStyle name="40% - Accent3 3 3 7 2 2 2" xfId="21534" xr:uid="{00000000-0005-0000-0000-000014540000}"/>
    <cellStyle name="40% - Accent3 3 3 7 2 2 2 2" xfId="21535" xr:uid="{00000000-0005-0000-0000-000015540000}"/>
    <cellStyle name="40% - Accent3 3 3 7 2 2 3" xfId="21536" xr:uid="{00000000-0005-0000-0000-000016540000}"/>
    <cellStyle name="40% - Accent3 3 3 7 2 3" xfId="21537" xr:uid="{00000000-0005-0000-0000-000017540000}"/>
    <cellStyle name="40% - Accent3 3 3 7 2 3 2" xfId="21538" xr:uid="{00000000-0005-0000-0000-000018540000}"/>
    <cellStyle name="40% - Accent3 3 3 7 2 4" xfId="21539" xr:uid="{00000000-0005-0000-0000-000019540000}"/>
    <cellStyle name="40% - Accent3 3 3 7 3" xfId="21540" xr:uid="{00000000-0005-0000-0000-00001A540000}"/>
    <cellStyle name="40% - Accent3 3 3 7 3 2" xfId="21541" xr:uid="{00000000-0005-0000-0000-00001B540000}"/>
    <cellStyle name="40% - Accent3 3 3 7 3 2 2" xfId="21542" xr:uid="{00000000-0005-0000-0000-00001C540000}"/>
    <cellStyle name="40% - Accent3 3 3 7 3 3" xfId="21543" xr:uid="{00000000-0005-0000-0000-00001D540000}"/>
    <cellStyle name="40% - Accent3 3 3 7 4" xfId="21544" xr:uid="{00000000-0005-0000-0000-00001E540000}"/>
    <cellStyle name="40% - Accent3 3 3 7 4 2" xfId="21545" xr:uid="{00000000-0005-0000-0000-00001F540000}"/>
    <cellStyle name="40% - Accent3 3 3 7 5" xfId="21546" xr:uid="{00000000-0005-0000-0000-000020540000}"/>
    <cellStyle name="40% - Accent3 3 3 7 5 2" xfId="21547" xr:uid="{00000000-0005-0000-0000-000021540000}"/>
    <cellStyle name="40% - Accent3 3 3 7 6" xfId="21548" xr:uid="{00000000-0005-0000-0000-000022540000}"/>
    <cellStyle name="40% - Accent3 3 3 8" xfId="21549" xr:uid="{00000000-0005-0000-0000-000023540000}"/>
    <cellStyle name="40% - Accent3 3 3 8 2" xfId="21550" xr:uid="{00000000-0005-0000-0000-000024540000}"/>
    <cellStyle name="40% - Accent3 3 3 8 2 2" xfId="21551" xr:uid="{00000000-0005-0000-0000-000025540000}"/>
    <cellStyle name="40% - Accent3 3 3 8 2 2 2" xfId="21552" xr:uid="{00000000-0005-0000-0000-000026540000}"/>
    <cellStyle name="40% - Accent3 3 3 8 2 2 2 2" xfId="21553" xr:uid="{00000000-0005-0000-0000-000027540000}"/>
    <cellStyle name="40% - Accent3 3 3 8 2 2 3" xfId="21554" xr:uid="{00000000-0005-0000-0000-000028540000}"/>
    <cellStyle name="40% - Accent3 3 3 8 2 3" xfId="21555" xr:uid="{00000000-0005-0000-0000-000029540000}"/>
    <cellStyle name="40% - Accent3 3 3 8 2 3 2" xfId="21556" xr:uid="{00000000-0005-0000-0000-00002A540000}"/>
    <cellStyle name="40% - Accent3 3 3 8 2 4" xfId="21557" xr:uid="{00000000-0005-0000-0000-00002B540000}"/>
    <cellStyle name="40% - Accent3 3 3 8 3" xfId="21558" xr:uid="{00000000-0005-0000-0000-00002C540000}"/>
    <cellStyle name="40% - Accent3 3 3 8 3 2" xfId="21559" xr:uid="{00000000-0005-0000-0000-00002D540000}"/>
    <cellStyle name="40% - Accent3 3 3 8 3 2 2" xfId="21560" xr:uid="{00000000-0005-0000-0000-00002E540000}"/>
    <cellStyle name="40% - Accent3 3 3 8 3 3" xfId="21561" xr:uid="{00000000-0005-0000-0000-00002F540000}"/>
    <cellStyle name="40% - Accent3 3 3 8 4" xfId="21562" xr:uid="{00000000-0005-0000-0000-000030540000}"/>
    <cellStyle name="40% - Accent3 3 3 8 4 2" xfId="21563" xr:uid="{00000000-0005-0000-0000-000031540000}"/>
    <cellStyle name="40% - Accent3 3 3 8 5" xfId="21564" xr:uid="{00000000-0005-0000-0000-000032540000}"/>
    <cellStyle name="40% - Accent3 3 3 8 5 2" xfId="21565" xr:uid="{00000000-0005-0000-0000-000033540000}"/>
    <cellStyle name="40% - Accent3 3 3 8 6" xfId="21566" xr:uid="{00000000-0005-0000-0000-000034540000}"/>
    <cellStyle name="40% - Accent3 3 3 9" xfId="21567" xr:uid="{00000000-0005-0000-0000-000035540000}"/>
    <cellStyle name="40% - Accent3 3 3 9 2" xfId="21568" xr:uid="{00000000-0005-0000-0000-000036540000}"/>
    <cellStyle name="40% - Accent3 3 3 9 2 2" xfId="21569" xr:uid="{00000000-0005-0000-0000-000037540000}"/>
    <cellStyle name="40% - Accent3 3 3 9 2 2 2" xfId="21570" xr:uid="{00000000-0005-0000-0000-000038540000}"/>
    <cellStyle name="40% - Accent3 3 3 9 2 2 2 2" xfId="21571" xr:uid="{00000000-0005-0000-0000-000039540000}"/>
    <cellStyle name="40% - Accent3 3 3 9 2 2 3" xfId="21572" xr:uid="{00000000-0005-0000-0000-00003A540000}"/>
    <cellStyle name="40% - Accent3 3 3 9 2 3" xfId="21573" xr:uid="{00000000-0005-0000-0000-00003B540000}"/>
    <cellStyle name="40% - Accent3 3 3 9 2 3 2" xfId="21574" xr:uid="{00000000-0005-0000-0000-00003C540000}"/>
    <cellStyle name="40% - Accent3 3 3 9 2 4" xfId="21575" xr:uid="{00000000-0005-0000-0000-00003D540000}"/>
    <cellStyle name="40% - Accent3 3 3 9 3" xfId="21576" xr:uid="{00000000-0005-0000-0000-00003E540000}"/>
    <cellStyle name="40% - Accent3 3 3 9 3 2" xfId="21577" xr:uid="{00000000-0005-0000-0000-00003F540000}"/>
    <cellStyle name="40% - Accent3 3 3 9 3 2 2" xfId="21578" xr:uid="{00000000-0005-0000-0000-000040540000}"/>
    <cellStyle name="40% - Accent3 3 3 9 3 3" xfId="21579" xr:uid="{00000000-0005-0000-0000-000041540000}"/>
    <cellStyle name="40% - Accent3 3 3 9 4" xfId="21580" xr:uid="{00000000-0005-0000-0000-000042540000}"/>
    <cellStyle name="40% - Accent3 3 3 9 4 2" xfId="21581" xr:uid="{00000000-0005-0000-0000-000043540000}"/>
    <cellStyle name="40% - Accent3 3 3 9 5" xfId="21582" xr:uid="{00000000-0005-0000-0000-000044540000}"/>
    <cellStyle name="40% - Accent3 3 3 9 5 2" xfId="21583" xr:uid="{00000000-0005-0000-0000-000045540000}"/>
    <cellStyle name="40% - Accent3 3 3 9 6" xfId="21584" xr:uid="{00000000-0005-0000-0000-000046540000}"/>
    <cellStyle name="40% - Accent3 3 4" xfId="21585" xr:uid="{00000000-0005-0000-0000-000047540000}"/>
    <cellStyle name="40% - Accent3 3 4 10" xfId="21586" xr:uid="{00000000-0005-0000-0000-000048540000}"/>
    <cellStyle name="40% - Accent3 3 4 10 2" xfId="21587" xr:uid="{00000000-0005-0000-0000-000049540000}"/>
    <cellStyle name="40% - Accent3 3 4 11" xfId="21588" xr:uid="{00000000-0005-0000-0000-00004A540000}"/>
    <cellStyle name="40% - Accent3 3 4 2" xfId="21589" xr:uid="{00000000-0005-0000-0000-00004B540000}"/>
    <cellStyle name="40% - Accent3 3 4 2 2" xfId="21590" xr:uid="{00000000-0005-0000-0000-00004C540000}"/>
    <cellStyle name="40% - Accent3 3 4 2 2 2" xfId="21591" xr:uid="{00000000-0005-0000-0000-00004D540000}"/>
    <cellStyle name="40% - Accent3 3 4 2 2 2 2" xfId="21592" xr:uid="{00000000-0005-0000-0000-00004E540000}"/>
    <cellStyle name="40% - Accent3 3 4 2 2 2 2 2" xfId="21593" xr:uid="{00000000-0005-0000-0000-00004F540000}"/>
    <cellStyle name="40% - Accent3 3 4 2 2 2 2 2 2" xfId="21594" xr:uid="{00000000-0005-0000-0000-000050540000}"/>
    <cellStyle name="40% - Accent3 3 4 2 2 2 2 3" xfId="21595" xr:uid="{00000000-0005-0000-0000-000051540000}"/>
    <cellStyle name="40% - Accent3 3 4 2 2 2 3" xfId="21596" xr:uid="{00000000-0005-0000-0000-000052540000}"/>
    <cellStyle name="40% - Accent3 3 4 2 2 2 3 2" xfId="21597" xr:uid="{00000000-0005-0000-0000-000053540000}"/>
    <cellStyle name="40% - Accent3 3 4 2 2 2 4" xfId="21598" xr:uid="{00000000-0005-0000-0000-000054540000}"/>
    <cellStyle name="40% - Accent3 3 4 2 2 3" xfId="21599" xr:uid="{00000000-0005-0000-0000-000055540000}"/>
    <cellStyle name="40% - Accent3 3 4 2 2 3 2" xfId="21600" xr:uid="{00000000-0005-0000-0000-000056540000}"/>
    <cellStyle name="40% - Accent3 3 4 2 2 3 2 2" xfId="21601" xr:uid="{00000000-0005-0000-0000-000057540000}"/>
    <cellStyle name="40% - Accent3 3 4 2 2 3 3" xfId="21602" xr:uid="{00000000-0005-0000-0000-000058540000}"/>
    <cellStyle name="40% - Accent3 3 4 2 2 4" xfId="21603" xr:uid="{00000000-0005-0000-0000-000059540000}"/>
    <cellStyle name="40% - Accent3 3 4 2 2 4 2" xfId="21604" xr:uid="{00000000-0005-0000-0000-00005A540000}"/>
    <cellStyle name="40% - Accent3 3 4 2 2 5" xfId="21605" xr:uid="{00000000-0005-0000-0000-00005B540000}"/>
    <cellStyle name="40% - Accent3 3 4 2 2 5 2" xfId="21606" xr:uid="{00000000-0005-0000-0000-00005C540000}"/>
    <cellStyle name="40% - Accent3 3 4 2 2 6" xfId="21607" xr:uid="{00000000-0005-0000-0000-00005D540000}"/>
    <cellStyle name="40% - Accent3 3 4 2 3" xfId="21608" xr:uid="{00000000-0005-0000-0000-00005E540000}"/>
    <cellStyle name="40% - Accent3 3 4 2 3 2" xfId="21609" xr:uid="{00000000-0005-0000-0000-00005F540000}"/>
    <cellStyle name="40% - Accent3 3 4 2 3 2 2" xfId="21610" xr:uid="{00000000-0005-0000-0000-000060540000}"/>
    <cellStyle name="40% - Accent3 3 4 2 3 2 2 2" xfId="21611" xr:uid="{00000000-0005-0000-0000-000061540000}"/>
    <cellStyle name="40% - Accent3 3 4 2 3 2 2 2 2" xfId="21612" xr:uid="{00000000-0005-0000-0000-000062540000}"/>
    <cellStyle name="40% - Accent3 3 4 2 3 2 2 3" xfId="21613" xr:uid="{00000000-0005-0000-0000-000063540000}"/>
    <cellStyle name="40% - Accent3 3 4 2 3 2 3" xfId="21614" xr:uid="{00000000-0005-0000-0000-000064540000}"/>
    <cellStyle name="40% - Accent3 3 4 2 3 2 3 2" xfId="21615" xr:uid="{00000000-0005-0000-0000-000065540000}"/>
    <cellStyle name="40% - Accent3 3 4 2 3 2 4" xfId="21616" xr:uid="{00000000-0005-0000-0000-000066540000}"/>
    <cellStyle name="40% - Accent3 3 4 2 3 3" xfId="21617" xr:uid="{00000000-0005-0000-0000-000067540000}"/>
    <cellStyle name="40% - Accent3 3 4 2 3 3 2" xfId="21618" xr:uid="{00000000-0005-0000-0000-000068540000}"/>
    <cellStyle name="40% - Accent3 3 4 2 3 3 2 2" xfId="21619" xr:uid="{00000000-0005-0000-0000-000069540000}"/>
    <cellStyle name="40% - Accent3 3 4 2 3 3 3" xfId="21620" xr:uid="{00000000-0005-0000-0000-00006A540000}"/>
    <cellStyle name="40% - Accent3 3 4 2 3 4" xfId="21621" xr:uid="{00000000-0005-0000-0000-00006B540000}"/>
    <cellStyle name="40% - Accent3 3 4 2 3 4 2" xfId="21622" xr:uid="{00000000-0005-0000-0000-00006C540000}"/>
    <cellStyle name="40% - Accent3 3 4 2 3 5" xfId="21623" xr:uid="{00000000-0005-0000-0000-00006D540000}"/>
    <cellStyle name="40% - Accent3 3 4 2 3 5 2" xfId="21624" xr:uid="{00000000-0005-0000-0000-00006E540000}"/>
    <cellStyle name="40% - Accent3 3 4 2 3 6" xfId="21625" xr:uid="{00000000-0005-0000-0000-00006F540000}"/>
    <cellStyle name="40% - Accent3 3 4 2 4" xfId="21626" xr:uid="{00000000-0005-0000-0000-000070540000}"/>
    <cellStyle name="40% - Accent3 3 4 2 4 2" xfId="21627" xr:uid="{00000000-0005-0000-0000-000071540000}"/>
    <cellStyle name="40% - Accent3 3 4 2 4 2 2" xfId="21628" xr:uid="{00000000-0005-0000-0000-000072540000}"/>
    <cellStyle name="40% - Accent3 3 4 2 4 2 2 2" xfId="21629" xr:uid="{00000000-0005-0000-0000-000073540000}"/>
    <cellStyle name="40% - Accent3 3 4 2 4 2 3" xfId="21630" xr:uid="{00000000-0005-0000-0000-000074540000}"/>
    <cellStyle name="40% - Accent3 3 4 2 4 3" xfId="21631" xr:uid="{00000000-0005-0000-0000-000075540000}"/>
    <cellStyle name="40% - Accent3 3 4 2 4 3 2" xfId="21632" xr:uid="{00000000-0005-0000-0000-000076540000}"/>
    <cellStyle name="40% - Accent3 3 4 2 4 4" xfId="21633" xr:uid="{00000000-0005-0000-0000-000077540000}"/>
    <cellStyle name="40% - Accent3 3 4 2 5" xfId="21634" xr:uid="{00000000-0005-0000-0000-000078540000}"/>
    <cellStyle name="40% - Accent3 3 4 2 5 2" xfId="21635" xr:uid="{00000000-0005-0000-0000-000079540000}"/>
    <cellStyle name="40% - Accent3 3 4 2 5 2 2" xfId="21636" xr:uid="{00000000-0005-0000-0000-00007A540000}"/>
    <cellStyle name="40% - Accent3 3 4 2 5 3" xfId="21637" xr:uid="{00000000-0005-0000-0000-00007B540000}"/>
    <cellStyle name="40% - Accent3 3 4 2 6" xfId="21638" xr:uid="{00000000-0005-0000-0000-00007C540000}"/>
    <cellStyle name="40% - Accent3 3 4 2 6 2" xfId="21639" xr:uid="{00000000-0005-0000-0000-00007D540000}"/>
    <cellStyle name="40% - Accent3 3 4 2 7" xfId="21640" xr:uid="{00000000-0005-0000-0000-00007E540000}"/>
    <cellStyle name="40% - Accent3 3 4 2 7 2" xfId="21641" xr:uid="{00000000-0005-0000-0000-00007F540000}"/>
    <cellStyle name="40% - Accent3 3 4 2 8" xfId="21642" xr:uid="{00000000-0005-0000-0000-000080540000}"/>
    <cellStyle name="40% - Accent3 3 4 3" xfId="21643" xr:uid="{00000000-0005-0000-0000-000081540000}"/>
    <cellStyle name="40% - Accent3 3 4 3 2" xfId="21644" xr:uid="{00000000-0005-0000-0000-000082540000}"/>
    <cellStyle name="40% - Accent3 3 4 3 2 2" xfId="21645" xr:uid="{00000000-0005-0000-0000-000083540000}"/>
    <cellStyle name="40% - Accent3 3 4 3 2 2 2" xfId="21646" xr:uid="{00000000-0005-0000-0000-000084540000}"/>
    <cellStyle name="40% - Accent3 3 4 3 2 2 2 2" xfId="21647" xr:uid="{00000000-0005-0000-0000-000085540000}"/>
    <cellStyle name="40% - Accent3 3 4 3 2 2 2 2 2" xfId="21648" xr:uid="{00000000-0005-0000-0000-000086540000}"/>
    <cellStyle name="40% - Accent3 3 4 3 2 2 2 3" xfId="21649" xr:uid="{00000000-0005-0000-0000-000087540000}"/>
    <cellStyle name="40% - Accent3 3 4 3 2 2 3" xfId="21650" xr:uid="{00000000-0005-0000-0000-000088540000}"/>
    <cellStyle name="40% - Accent3 3 4 3 2 2 3 2" xfId="21651" xr:uid="{00000000-0005-0000-0000-000089540000}"/>
    <cellStyle name="40% - Accent3 3 4 3 2 2 4" xfId="21652" xr:uid="{00000000-0005-0000-0000-00008A540000}"/>
    <cellStyle name="40% - Accent3 3 4 3 2 3" xfId="21653" xr:uid="{00000000-0005-0000-0000-00008B540000}"/>
    <cellStyle name="40% - Accent3 3 4 3 2 3 2" xfId="21654" xr:uid="{00000000-0005-0000-0000-00008C540000}"/>
    <cellStyle name="40% - Accent3 3 4 3 2 3 2 2" xfId="21655" xr:uid="{00000000-0005-0000-0000-00008D540000}"/>
    <cellStyle name="40% - Accent3 3 4 3 2 3 3" xfId="21656" xr:uid="{00000000-0005-0000-0000-00008E540000}"/>
    <cellStyle name="40% - Accent3 3 4 3 2 4" xfId="21657" xr:uid="{00000000-0005-0000-0000-00008F540000}"/>
    <cellStyle name="40% - Accent3 3 4 3 2 4 2" xfId="21658" xr:uid="{00000000-0005-0000-0000-000090540000}"/>
    <cellStyle name="40% - Accent3 3 4 3 2 5" xfId="21659" xr:uid="{00000000-0005-0000-0000-000091540000}"/>
    <cellStyle name="40% - Accent3 3 4 3 2 5 2" xfId="21660" xr:uid="{00000000-0005-0000-0000-000092540000}"/>
    <cellStyle name="40% - Accent3 3 4 3 2 6" xfId="21661" xr:uid="{00000000-0005-0000-0000-000093540000}"/>
    <cellStyle name="40% - Accent3 3 4 3 3" xfId="21662" xr:uid="{00000000-0005-0000-0000-000094540000}"/>
    <cellStyle name="40% - Accent3 3 4 3 3 2" xfId="21663" xr:uid="{00000000-0005-0000-0000-000095540000}"/>
    <cellStyle name="40% - Accent3 3 4 3 3 2 2" xfId="21664" xr:uid="{00000000-0005-0000-0000-000096540000}"/>
    <cellStyle name="40% - Accent3 3 4 3 3 2 2 2" xfId="21665" xr:uid="{00000000-0005-0000-0000-000097540000}"/>
    <cellStyle name="40% - Accent3 3 4 3 3 2 2 2 2" xfId="21666" xr:uid="{00000000-0005-0000-0000-000098540000}"/>
    <cellStyle name="40% - Accent3 3 4 3 3 2 2 3" xfId="21667" xr:uid="{00000000-0005-0000-0000-000099540000}"/>
    <cellStyle name="40% - Accent3 3 4 3 3 2 3" xfId="21668" xr:uid="{00000000-0005-0000-0000-00009A540000}"/>
    <cellStyle name="40% - Accent3 3 4 3 3 2 3 2" xfId="21669" xr:uid="{00000000-0005-0000-0000-00009B540000}"/>
    <cellStyle name="40% - Accent3 3 4 3 3 2 4" xfId="21670" xr:uid="{00000000-0005-0000-0000-00009C540000}"/>
    <cellStyle name="40% - Accent3 3 4 3 3 3" xfId="21671" xr:uid="{00000000-0005-0000-0000-00009D540000}"/>
    <cellStyle name="40% - Accent3 3 4 3 3 3 2" xfId="21672" xr:uid="{00000000-0005-0000-0000-00009E540000}"/>
    <cellStyle name="40% - Accent3 3 4 3 3 3 2 2" xfId="21673" xr:uid="{00000000-0005-0000-0000-00009F540000}"/>
    <cellStyle name="40% - Accent3 3 4 3 3 3 3" xfId="21674" xr:uid="{00000000-0005-0000-0000-0000A0540000}"/>
    <cellStyle name="40% - Accent3 3 4 3 3 4" xfId="21675" xr:uid="{00000000-0005-0000-0000-0000A1540000}"/>
    <cellStyle name="40% - Accent3 3 4 3 3 4 2" xfId="21676" xr:uid="{00000000-0005-0000-0000-0000A2540000}"/>
    <cellStyle name="40% - Accent3 3 4 3 3 5" xfId="21677" xr:uid="{00000000-0005-0000-0000-0000A3540000}"/>
    <cellStyle name="40% - Accent3 3 4 3 3 5 2" xfId="21678" xr:uid="{00000000-0005-0000-0000-0000A4540000}"/>
    <cellStyle name="40% - Accent3 3 4 3 3 6" xfId="21679" xr:uid="{00000000-0005-0000-0000-0000A5540000}"/>
    <cellStyle name="40% - Accent3 3 4 3 4" xfId="21680" xr:uid="{00000000-0005-0000-0000-0000A6540000}"/>
    <cellStyle name="40% - Accent3 3 4 3 4 2" xfId="21681" xr:uid="{00000000-0005-0000-0000-0000A7540000}"/>
    <cellStyle name="40% - Accent3 3 4 3 4 2 2" xfId="21682" xr:uid="{00000000-0005-0000-0000-0000A8540000}"/>
    <cellStyle name="40% - Accent3 3 4 3 4 2 2 2" xfId="21683" xr:uid="{00000000-0005-0000-0000-0000A9540000}"/>
    <cellStyle name="40% - Accent3 3 4 3 4 2 3" xfId="21684" xr:uid="{00000000-0005-0000-0000-0000AA540000}"/>
    <cellStyle name="40% - Accent3 3 4 3 4 3" xfId="21685" xr:uid="{00000000-0005-0000-0000-0000AB540000}"/>
    <cellStyle name="40% - Accent3 3 4 3 4 3 2" xfId="21686" xr:uid="{00000000-0005-0000-0000-0000AC540000}"/>
    <cellStyle name="40% - Accent3 3 4 3 4 4" xfId="21687" xr:uid="{00000000-0005-0000-0000-0000AD540000}"/>
    <cellStyle name="40% - Accent3 3 4 3 5" xfId="21688" xr:uid="{00000000-0005-0000-0000-0000AE540000}"/>
    <cellStyle name="40% - Accent3 3 4 3 5 2" xfId="21689" xr:uid="{00000000-0005-0000-0000-0000AF540000}"/>
    <cellStyle name="40% - Accent3 3 4 3 5 2 2" xfId="21690" xr:uid="{00000000-0005-0000-0000-0000B0540000}"/>
    <cellStyle name="40% - Accent3 3 4 3 5 3" xfId="21691" xr:uid="{00000000-0005-0000-0000-0000B1540000}"/>
    <cellStyle name="40% - Accent3 3 4 3 6" xfId="21692" xr:uid="{00000000-0005-0000-0000-0000B2540000}"/>
    <cellStyle name="40% - Accent3 3 4 3 6 2" xfId="21693" xr:uid="{00000000-0005-0000-0000-0000B3540000}"/>
    <cellStyle name="40% - Accent3 3 4 3 7" xfId="21694" xr:uid="{00000000-0005-0000-0000-0000B4540000}"/>
    <cellStyle name="40% - Accent3 3 4 3 7 2" xfId="21695" xr:uid="{00000000-0005-0000-0000-0000B5540000}"/>
    <cellStyle name="40% - Accent3 3 4 3 8" xfId="21696" xr:uid="{00000000-0005-0000-0000-0000B6540000}"/>
    <cellStyle name="40% - Accent3 3 4 4" xfId="21697" xr:uid="{00000000-0005-0000-0000-0000B7540000}"/>
    <cellStyle name="40% - Accent3 3 4 4 2" xfId="21698" xr:uid="{00000000-0005-0000-0000-0000B8540000}"/>
    <cellStyle name="40% - Accent3 3 4 4 2 2" xfId="21699" xr:uid="{00000000-0005-0000-0000-0000B9540000}"/>
    <cellStyle name="40% - Accent3 3 4 4 2 2 2" xfId="21700" xr:uid="{00000000-0005-0000-0000-0000BA540000}"/>
    <cellStyle name="40% - Accent3 3 4 4 2 2 2 2" xfId="21701" xr:uid="{00000000-0005-0000-0000-0000BB540000}"/>
    <cellStyle name="40% - Accent3 3 4 4 2 2 3" xfId="21702" xr:uid="{00000000-0005-0000-0000-0000BC540000}"/>
    <cellStyle name="40% - Accent3 3 4 4 2 3" xfId="21703" xr:uid="{00000000-0005-0000-0000-0000BD540000}"/>
    <cellStyle name="40% - Accent3 3 4 4 2 3 2" xfId="21704" xr:uid="{00000000-0005-0000-0000-0000BE540000}"/>
    <cellStyle name="40% - Accent3 3 4 4 2 4" xfId="21705" xr:uid="{00000000-0005-0000-0000-0000BF540000}"/>
    <cellStyle name="40% - Accent3 3 4 4 3" xfId="21706" xr:uid="{00000000-0005-0000-0000-0000C0540000}"/>
    <cellStyle name="40% - Accent3 3 4 4 3 2" xfId="21707" xr:uid="{00000000-0005-0000-0000-0000C1540000}"/>
    <cellStyle name="40% - Accent3 3 4 4 3 2 2" xfId="21708" xr:uid="{00000000-0005-0000-0000-0000C2540000}"/>
    <cellStyle name="40% - Accent3 3 4 4 3 3" xfId="21709" xr:uid="{00000000-0005-0000-0000-0000C3540000}"/>
    <cellStyle name="40% - Accent3 3 4 4 4" xfId="21710" xr:uid="{00000000-0005-0000-0000-0000C4540000}"/>
    <cellStyle name="40% - Accent3 3 4 4 4 2" xfId="21711" xr:uid="{00000000-0005-0000-0000-0000C5540000}"/>
    <cellStyle name="40% - Accent3 3 4 4 5" xfId="21712" xr:uid="{00000000-0005-0000-0000-0000C6540000}"/>
    <cellStyle name="40% - Accent3 3 4 4 5 2" xfId="21713" xr:uid="{00000000-0005-0000-0000-0000C7540000}"/>
    <cellStyle name="40% - Accent3 3 4 4 6" xfId="21714" xr:uid="{00000000-0005-0000-0000-0000C8540000}"/>
    <cellStyle name="40% - Accent3 3 4 5" xfId="21715" xr:uid="{00000000-0005-0000-0000-0000C9540000}"/>
    <cellStyle name="40% - Accent3 3 4 5 2" xfId="21716" xr:uid="{00000000-0005-0000-0000-0000CA540000}"/>
    <cellStyle name="40% - Accent3 3 4 5 2 2" xfId="21717" xr:uid="{00000000-0005-0000-0000-0000CB540000}"/>
    <cellStyle name="40% - Accent3 3 4 5 2 2 2" xfId="21718" xr:uid="{00000000-0005-0000-0000-0000CC540000}"/>
    <cellStyle name="40% - Accent3 3 4 5 2 2 2 2" xfId="21719" xr:uid="{00000000-0005-0000-0000-0000CD540000}"/>
    <cellStyle name="40% - Accent3 3 4 5 2 2 3" xfId="21720" xr:uid="{00000000-0005-0000-0000-0000CE540000}"/>
    <cellStyle name="40% - Accent3 3 4 5 2 3" xfId="21721" xr:uid="{00000000-0005-0000-0000-0000CF540000}"/>
    <cellStyle name="40% - Accent3 3 4 5 2 3 2" xfId="21722" xr:uid="{00000000-0005-0000-0000-0000D0540000}"/>
    <cellStyle name="40% - Accent3 3 4 5 2 4" xfId="21723" xr:uid="{00000000-0005-0000-0000-0000D1540000}"/>
    <cellStyle name="40% - Accent3 3 4 5 3" xfId="21724" xr:uid="{00000000-0005-0000-0000-0000D2540000}"/>
    <cellStyle name="40% - Accent3 3 4 5 3 2" xfId="21725" xr:uid="{00000000-0005-0000-0000-0000D3540000}"/>
    <cellStyle name="40% - Accent3 3 4 5 3 2 2" xfId="21726" xr:uid="{00000000-0005-0000-0000-0000D4540000}"/>
    <cellStyle name="40% - Accent3 3 4 5 3 3" xfId="21727" xr:uid="{00000000-0005-0000-0000-0000D5540000}"/>
    <cellStyle name="40% - Accent3 3 4 5 4" xfId="21728" xr:uid="{00000000-0005-0000-0000-0000D6540000}"/>
    <cellStyle name="40% - Accent3 3 4 5 4 2" xfId="21729" xr:uid="{00000000-0005-0000-0000-0000D7540000}"/>
    <cellStyle name="40% - Accent3 3 4 5 5" xfId="21730" xr:uid="{00000000-0005-0000-0000-0000D8540000}"/>
    <cellStyle name="40% - Accent3 3 4 5 5 2" xfId="21731" xr:uid="{00000000-0005-0000-0000-0000D9540000}"/>
    <cellStyle name="40% - Accent3 3 4 5 6" xfId="21732" xr:uid="{00000000-0005-0000-0000-0000DA540000}"/>
    <cellStyle name="40% - Accent3 3 4 6" xfId="21733" xr:uid="{00000000-0005-0000-0000-0000DB540000}"/>
    <cellStyle name="40% - Accent3 3 4 6 2" xfId="21734" xr:uid="{00000000-0005-0000-0000-0000DC540000}"/>
    <cellStyle name="40% - Accent3 3 4 6 2 2" xfId="21735" xr:uid="{00000000-0005-0000-0000-0000DD540000}"/>
    <cellStyle name="40% - Accent3 3 4 6 2 2 2" xfId="21736" xr:uid="{00000000-0005-0000-0000-0000DE540000}"/>
    <cellStyle name="40% - Accent3 3 4 6 2 2 2 2" xfId="21737" xr:uid="{00000000-0005-0000-0000-0000DF540000}"/>
    <cellStyle name="40% - Accent3 3 4 6 2 2 3" xfId="21738" xr:uid="{00000000-0005-0000-0000-0000E0540000}"/>
    <cellStyle name="40% - Accent3 3 4 6 2 3" xfId="21739" xr:uid="{00000000-0005-0000-0000-0000E1540000}"/>
    <cellStyle name="40% - Accent3 3 4 6 2 3 2" xfId="21740" xr:uid="{00000000-0005-0000-0000-0000E2540000}"/>
    <cellStyle name="40% - Accent3 3 4 6 2 4" xfId="21741" xr:uid="{00000000-0005-0000-0000-0000E3540000}"/>
    <cellStyle name="40% - Accent3 3 4 6 3" xfId="21742" xr:uid="{00000000-0005-0000-0000-0000E4540000}"/>
    <cellStyle name="40% - Accent3 3 4 6 3 2" xfId="21743" xr:uid="{00000000-0005-0000-0000-0000E5540000}"/>
    <cellStyle name="40% - Accent3 3 4 6 3 2 2" xfId="21744" xr:uid="{00000000-0005-0000-0000-0000E6540000}"/>
    <cellStyle name="40% - Accent3 3 4 6 3 3" xfId="21745" xr:uid="{00000000-0005-0000-0000-0000E7540000}"/>
    <cellStyle name="40% - Accent3 3 4 6 4" xfId="21746" xr:uid="{00000000-0005-0000-0000-0000E8540000}"/>
    <cellStyle name="40% - Accent3 3 4 6 4 2" xfId="21747" xr:uid="{00000000-0005-0000-0000-0000E9540000}"/>
    <cellStyle name="40% - Accent3 3 4 6 5" xfId="21748" xr:uid="{00000000-0005-0000-0000-0000EA540000}"/>
    <cellStyle name="40% - Accent3 3 4 6 5 2" xfId="21749" xr:uid="{00000000-0005-0000-0000-0000EB540000}"/>
    <cellStyle name="40% - Accent3 3 4 6 6" xfId="21750" xr:uid="{00000000-0005-0000-0000-0000EC540000}"/>
    <cellStyle name="40% - Accent3 3 4 7" xfId="21751" xr:uid="{00000000-0005-0000-0000-0000ED540000}"/>
    <cellStyle name="40% - Accent3 3 4 7 2" xfId="21752" xr:uid="{00000000-0005-0000-0000-0000EE540000}"/>
    <cellStyle name="40% - Accent3 3 4 7 2 2" xfId="21753" xr:uid="{00000000-0005-0000-0000-0000EF540000}"/>
    <cellStyle name="40% - Accent3 3 4 7 2 2 2" xfId="21754" xr:uid="{00000000-0005-0000-0000-0000F0540000}"/>
    <cellStyle name="40% - Accent3 3 4 7 2 3" xfId="21755" xr:uid="{00000000-0005-0000-0000-0000F1540000}"/>
    <cellStyle name="40% - Accent3 3 4 7 3" xfId="21756" xr:uid="{00000000-0005-0000-0000-0000F2540000}"/>
    <cellStyle name="40% - Accent3 3 4 7 3 2" xfId="21757" xr:uid="{00000000-0005-0000-0000-0000F3540000}"/>
    <cellStyle name="40% - Accent3 3 4 7 4" xfId="21758" xr:uid="{00000000-0005-0000-0000-0000F4540000}"/>
    <cellStyle name="40% - Accent3 3 4 8" xfId="21759" xr:uid="{00000000-0005-0000-0000-0000F5540000}"/>
    <cellStyle name="40% - Accent3 3 4 8 2" xfId="21760" xr:uid="{00000000-0005-0000-0000-0000F6540000}"/>
    <cellStyle name="40% - Accent3 3 4 8 2 2" xfId="21761" xr:uid="{00000000-0005-0000-0000-0000F7540000}"/>
    <cellStyle name="40% - Accent3 3 4 8 3" xfId="21762" xr:uid="{00000000-0005-0000-0000-0000F8540000}"/>
    <cellStyle name="40% - Accent3 3 4 9" xfId="21763" xr:uid="{00000000-0005-0000-0000-0000F9540000}"/>
    <cellStyle name="40% - Accent3 3 4 9 2" xfId="21764" xr:uid="{00000000-0005-0000-0000-0000FA540000}"/>
    <cellStyle name="40% - Accent3 3 5" xfId="21765" xr:uid="{00000000-0005-0000-0000-0000FB540000}"/>
    <cellStyle name="40% - Accent3 3 5 2" xfId="21766" xr:uid="{00000000-0005-0000-0000-0000FC540000}"/>
    <cellStyle name="40% - Accent3 3 5 2 2" xfId="21767" xr:uid="{00000000-0005-0000-0000-0000FD540000}"/>
    <cellStyle name="40% - Accent3 3 5 2 2 2" xfId="21768" xr:uid="{00000000-0005-0000-0000-0000FE540000}"/>
    <cellStyle name="40% - Accent3 3 5 2 2 2 2" xfId="21769" xr:uid="{00000000-0005-0000-0000-0000FF540000}"/>
    <cellStyle name="40% - Accent3 3 5 2 2 2 2 2" xfId="21770" xr:uid="{00000000-0005-0000-0000-000000550000}"/>
    <cellStyle name="40% - Accent3 3 5 2 2 2 3" xfId="21771" xr:uid="{00000000-0005-0000-0000-000001550000}"/>
    <cellStyle name="40% - Accent3 3 5 2 2 3" xfId="21772" xr:uid="{00000000-0005-0000-0000-000002550000}"/>
    <cellStyle name="40% - Accent3 3 5 2 2 3 2" xfId="21773" xr:uid="{00000000-0005-0000-0000-000003550000}"/>
    <cellStyle name="40% - Accent3 3 5 2 2 4" xfId="21774" xr:uid="{00000000-0005-0000-0000-000004550000}"/>
    <cellStyle name="40% - Accent3 3 5 2 3" xfId="21775" xr:uid="{00000000-0005-0000-0000-000005550000}"/>
    <cellStyle name="40% - Accent3 3 5 2 3 2" xfId="21776" xr:uid="{00000000-0005-0000-0000-000006550000}"/>
    <cellStyle name="40% - Accent3 3 5 2 3 2 2" xfId="21777" xr:uid="{00000000-0005-0000-0000-000007550000}"/>
    <cellStyle name="40% - Accent3 3 5 2 3 3" xfId="21778" xr:uid="{00000000-0005-0000-0000-000008550000}"/>
    <cellStyle name="40% - Accent3 3 5 2 4" xfId="21779" xr:uid="{00000000-0005-0000-0000-000009550000}"/>
    <cellStyle name="40% - Accent3 3 5 2 4 2" xfId="21780" xr:uid="{00000000-0005-0000-0000-00000A550000}"/>
    <cellStyle name="40% - Accent3 3 5 2 5" xfId="21781" xr:uid="{00000000-0005-0000-0000-00000B550000}"/>
    <cellStyle name="40% - Accent3 3 5 2 5 2" xfId="21782" xr:uid="{00000000-0005-0000-0000-00000C550000}"/>
    <cellStyle name="40% - Accent3 3 5 2 6" xfId="21783" xr:uid="{00000000-0005-0000-0000-00000D550000}"/>
    <cellStyle name="40% - Accent3 3 5 3" xfId="21784" xr:uid="{00000000-0005-0000-0000-00000E550000}"/>
    <cellStyle name="40% - Accent3 3 5 3 2" xfId="21785" xr:uid="{00000000-0005-0000-0000-00000F550000}"/>
    <cellStyle name="40% - Accent3 3 5 3 2 2" xfId="21786" xr:uid="{00000000-0005-0000-0000-000010550000}"/>
    <cellStyle name="40% - Accent3 3 5 3 2 2 2" xfId="21787" xr:uid="{00000000-0005-0000-0000-000011550000}"/>
    <cellStyle name="40% - Accent3 3 5 3 2 2 2 2" xfId="21788" xr:uid="{00000000-0005-0000-0000-000012550000}"/>
    <cellStyle name="40% - Accent3 3 5 3 2 2 3" xfId="21789" xr:uid="{00000000-0005-0000-0000-000013550000}"/>
    <cellStyle name="40% - Accent3 3 5 3 2 3" xfId="21790" xr:uid="{00000000-0005-0000-0000-000014550000}"/>
    <cellStyle name="40% - Accent3 3 5 3 2 3 2" xfId="21791" xr:uid="{00000000-0005-0000-0000-000015550000}"/>
    <cellStyle name="40% - Accent3 3 5 3 2 4" xfId="21792" xr:uid="{00000000-0005-0000-0000-000016550000}"/>
    <cellStyle name="40% - Accent3 3 5 3 3" xfId="21793" xr:uid="{00000000-0005-0000-0000-000017550000}"/>
    <cellStyle name="40% - Accent3 3 5 3 3 2" xfId="21794" xr:uid="{00000000-0005-0000-0000-000018550000}"/>
    <cellStyle name="40% - Accent3 3 5 3 3 2 2" xfId="21795" xr:uid="{00000000-0005-0000-0000-000019550000}"/>
    <cellStyle name="40% - Accent3 3 5 3 3 3" xfId="21796" xr:uid="{00000000-0005-0000-0000-00001A550000}"/>
    <cellStyle name="40% - Accent3 3 5 3 4" xfId="21797" xr:uid="{00000000-0005-0000-0000-00001B550000}"/>
    <cellStyle name="40% - Accent3 3 5 3 4 2" xfId="21798" xr:uid="{00000000-0005-0000-0000-00001C550000}"/>
    <cellStyle name="40% - Accent3 3 5 3 5" xfId="21799" xr:uid="{00000000-0005-0000-0000-00001D550000}"/>
    <cellStyle name="40% - Accent3 3 5 3 5 2" xfId="21800" xr:uid="{00000000-0005-0000-0000-00001E550000}"/>
    <cellStyle name="40% - Accent3 3 5 3 6" xfId="21801" xr:uid="{00000000-0005-0000-0000-00001F550000}"/>
    <cellStyle name="40% - Accent3 3 5 4" xfId="21802" xr:uid="{00000000-0005-0000-0000-000020550000}"/>
    <cellStyle name="40% - Accent3 3 5 4 2" xfId="21803" xr:uid="{00000000-0005-0000-0000-000021550000}"/>
    <cellStyle name="40% - Accent3 3 5 4 2 2" xfId="21804" xr:uid="{00000000-0005-0000-0000-000022550000}"/>
    <cellStyle name="40% - Accent3 3 5 4 2 2 2" xfId="21805" xr:uid="{00000000-0005-0000-0000-000023550000}"/>
    <cellStyle name="40% - Accent3 3 5 4 2 3" xfId="21806" xr:uid="{00000000-0005-0000-0000-000024550000}"/>
    <cellStyle name="40% - Accent3 3 5 4 3" xfId="21807" xr:uid="{00000000-0005-0000-0000-000025550000}"/>
    <cellStyle name="40% - Accent3 3 5 4 3 2" xfId="21808" xr:uid="{00000000-0005-0000-0000-000026550000}"/>
    <cellStyle name="40% - Accent3 3 5 4 4" xfId="21809" xr:uid="{00000000-0005-0000-0000-000027550000}"/>
    <cellStyle name="40% - Accent3 3 5 5" xfId="21810" xr:uid="{00000000-0005-0000-0000-000028550000}"/>
    <cellStyle name="40% - Accent3 3 5 5 2" xfId="21811" xr:uid="{00000000-0005-0000-0000-000029550000}"/>
    <cellStyle name="40% - Accent3 3 5 5 2 2" xfId="21812" xr:uid="{00000000-0005-0000-0000-00002A550000}"/>
    <cellStyle name="40% - Accent3 3 5 5 3" xfId="21813" xr:uid="{00000000-0005-0000-0000-00002B550000}"/>
    <cellStyle name="40% - Accent3 3 5 6" xfId="21814" xr:uid="{00000000-0005-0000-0000-00002C550000}"/>
    <cellStyle name="40% - Accent3 3 5 6 2" xfId="21815" xr:uid="{00000000-0005-0000-0000-00002D550000}"/>
    <cellStyle name="40% - Accent3 3 5 7" xfId="21816" xr:uid="{00000000-0005-0000-0000-00002E550000}"/>
    <cellStyle name="40% - Accent3 3 5 7 2" xfId="21817" xr:uid="{00000000-0005-0000-0000-00002F550000}"/>
    <cellStyle name="40% - Accent3 3 5 8" xfId="21818" xr:uid="{00000000-0005-0000-0000-000030550000}"/>
    <cellStyle name="40% - Accent3 3 6" xfId="21819" xr:uid="{00000000-0005-0000-0000-000031550000}"/>
    <cellStyle name="40% - Accent3 3 6 2" xfId="21820" xr:uid="{00000000-0005-0000-0000-000032550000}"/>
    <cellStyle name="40% - Accent3 3 6 2 2" xfId="21821" xr:uid="{00000000-0005-0000-0000-000033550000}"/>
    <cellStyle name="40% - Accent3 3 6 2 2 2" xfId="21822" xr:uid="{00000000-0005-0000-0000-000034550000}"/>
    <cellStyle name="40% - Accent3 3 6 2 2 2 2" xfId="21823" xr:uid="{00000000-0005-0000-0000-000035550000}"/>
    <cellStyle name="40% - Accent3 3 6 2 2 2 2 2" xfId="21824" xr:uid="{00000000-0005-0000-0000-000036550000}"/>
    <cellStyle name="40% - Accent3 3 6 2 2 2 3" xfId="21825" xr:uid="{00000000-0005-0000-0000-000037550000}"/>
    <cellStyle name="40% - Accent3 3 6 2 2 3" xfId="21826" xr:uid="{00000000-0005-0000-0000-000038550000}"/>
    <cellStyle name="40% - Accent3 3 6 2 2 3 2" xfId="21827" xr:uid="{00000000-0005-0000-0000-000039550000}"/>
    <cellStyle name="40% - Accent3 3 6 2 2 4" xfId="21828" xr:uid="{00000000-0005-0000-0000-00003A550000}"/>
    <cellStyle name="40% - Accent3 3 6 2 3" xfId="21829" xr:uid="{00000000-0005-0000-0000-00003B550000}"/>
    <cellStyle name="40% - Accent3 3 6 2 3 2" xfId="21830" xr:uid="{00000000-0005-0000-0000-00003C550000}"/>
    <cellStyle name="40% - Accent3 3 6 2 3 2 2" xfId="21831" xr:uid="{00000000-0005-0000-0000-00003D550000}"/>
    <cellStyle name="40% - Accent3 3 6 2 3 3" xfId="21832" xr:uid="{00000000-0005-0000-0000-00003E550000}"/>
    <cellStyle name="40% - Accent3 3 6 2 4" xfId="21833" xr:uid="{00000000-0005-0000-0000-00003F550000}"/>
    <cellStyle name="40% - Accent3 3 6 2 4 2" xfId="21834" xr:uid="{00000000-0005-0000-0000-000040550000}"/>
    <cellStyle name="40% - Accent3 3 6 2 5" xfId="21835" xr:uid="{00000000-0005-0000-0000-000041550000}"/>
    <cellStyle name="40% - Accent3 3 6 2 5 2" xfId="21836" xr:uid="{00000000-0005-0000-0000-000042550000}"/>
    <cellStyle name="40% - Accent3 3 6 2 6" xfId="21837" xr:uid="{00000000-0005-0000-0000-000043550000}"/>
    <cellStyle name="40% - Accent3 3 6 3" xfId="21838" xr:uid="{00000000-0005-0000-0000-000044550000}"/>
    <cellStyle name="40% - Accent3 3 6 3 2" xfId="21839" xr:uid="{00000000-0005-0000-0000-000045550000}"/>
    <cellStyle name="40% - Accent3 3 6 3 2 2" xfId="21840" xr:uid="{00000000-0005-0000-0000-000046550000}"/>
    <cellStyle name="40% - Accent3 3 6 3 2 2 2" xfId="21841" xr:uid="{00000000-0005-0000-0000-000047550000}"/>
    <cellStyle name="40% - Accent3 3 6 3 2 2 2 2" xfId="21842" xr:uid="{00000000-0005-0000-0000-000048550000}"/>
    <cellStyle name="40% - Accent3 3 6 3 2 2 3" xfId="21843" xr:uid="{00000000-0005-0000-0000-000049550000}"/>
    <cellStyle name="40% - Accent3 3 6 3 2 3" xfId="21844" xr:uid="{00000000-0005-0000-0000-00004A550000}"/>
    <cellStyle name="40% - Accent3 3 6 3 2 3 2" xfId="21845" xr:uid="{00000000-0005-0000-0000-00004B550000}"/>
    <cellStyle name="40% - Accent3 3 6 3 2 4" xfId="21846" xr:uid="{00000000-0005-0000-0000-00004C550000}"/>
    <cellStyle name="40% - Accent3 3 6 3 3" xfId="21847" xr:uid="{00000000-0005-0000-0000-00004D550000}"/>
    <cellStyle name="40% - Accent3 3 6 3 3 2" xfId="21848" xr:uid="{00000000-0005-0000-0000-00004E550000}"/>
    <cellStyle name="40% - Accent3 3 6 3 3 2 2" xfId="21849" xr:uid="{00000000-0005-0000-0000-00004F550000}"/>
    <cellStyle name="40% - Accent3 3 6 3 3 3" xfId="21850" xr:uid="{00000000-0005-0000-0000-000050550000}"/>
    <cellStyle name="40% - Accent3 3 6 3 4" xfId="21851" xr:uid="{00000000-0005-0000-0000-000051550000}"/>
    <cellStyle name="40% - Accent3 3 6 3 4 2" xfId="21852" xr:uid="{00000000-0005-0000-0000-000052550000}"/>
    <cellStyle name="40% - Accent3 3 6 3 5" xfId="21853" xr:uid="{00000000-0005-0000-0000-000053550000}"/>
    <cellStyle name="40% - Accent3 3 6 3 5 2" xfId="21854" xr:uid="{00000000-0005-0000-0000-000054550000}"/>
    <cellStyle name="40% - Accent3 3 6 3 6" xfId="21855" xr:uid="{00000000-0005-0000-0000-000055550000}"/>
    <cellStyle name="40% - Accent3 3 6 4" xfId="21856" xr:uid="{00000000-0005-0000-0000-000056550000}"/>
    <cellStyle name="40% - Accent3 3 6 4 2" xfId="21857" xr:uid="{00000000-0005-0000-0000-000057550000}"/>
    <cellStyle name="40% - Accent3 3 6 4 2 2" xfId="21858" xr:uid="{00000000-0005-0000-0000-000058550000}"/>
    <cellStyle name="40% - Accent3 3 6 4 2 2 2" xfId="21859" xr:uid="{00000000-0005-0000-0000-000059550000}"/>
    <cellStyle name="40% - Accent3 3 6 4 2 3" xfId="21860" xr:uid="{00000000-0005-0000-0000-00005A550000}"/>
    <cellStyle name="40% - Accent3 3 6 4 3" xfId="21861" xr:uid="{00000000-0005-0000-0000-00005B550000}"/>
    <cellStyle name="40% - Accent3 3 6 4 3 2" xfId="21862" xr:uid="{00000000-0005-0000-0000-00005C550000}"/>
    <cellStyle name="40% - Accent3 3 6 4 4" xfId="21863" xr:uid="{00000000-0005-0000-0000-00005D550000}"/>
    <cellStyle name="40% - Accent3 3 6 5" xfId="21864" xr:uid="{00000000-0005-0000-0000-00005E550000}"/>
    <cellStyle name="40% - Accent3 3 6 5 2" xfId="21865" xr:uid="{00000000-0005-0000-0000-00005F550000}"/>
    <cellStyle name="40% - Accent3 3 6 5 2 2" xfId="21866" xr:uid="{00000000-0005-0000-0000-000060550000}"/>
    <cellStyle name="40% - Accent3 3 6 5 3" xfId="21867" xr:uid="{00000000-0005-0000-0000-000061550000}"/>
    <cellStyle name="40% - Accent3 3 6 6" xfId="21868" xr:uid="{00000000-0005-0000-0000-000062550000}"/>
    <cellStyle name="40% - Accent3 3 6 6 2" xfId="21869" xr:uid="{00000000-0005-0000-0000-000063550000}"/>
    <cellStyle name="40% - Accent3 3 6 7" xfId="21870" xr:uid="{00000000-0005-0000-0000-000064550000}"/>
    <cellStyle name="40% - Accent3 3 6 7 2" xfId="21871" xr:uid="{00000000-0005-0000-0000-000065550000}"/>
    <cellStyle name="40% - Accent3 3 6 8" xfId="21872" xr:uid="{00000000-0005-0000-0000-000066550000}"/>
    <cellStyle name="40% - Accent3 3 7" xfId="21873" xr:uid="{00000000-0005-0000-0000-000067550000}"/>
    <cellStyle name="40% - Accent3 3 7 2" xfId="21874" xr:uid="{00000000-0005-0000-0000-000068550000}"/>
    <cellStyle name="40% - Accent3 3 7 2 2" xfId="21875" xr:uid="{00000000-0005-0000-0000-000069550000}"/>
    <cellStyle name="40% - Accent3 3 7 2 2 2" xfId="21876" xr:uid="{00000000-0005-0000-0000-00006A550000}"/>
    <cellStyle name="40% - Accent3 3 7 2 2 2 2" xfId="21877" xr:uid="{00000000-0005-0000-0000-00006B550000}"/>
    <cellStyle name="40% - Accent3 3 7 2 2 3" xfId="21878" xr:uid="{00000000-0005-0000-0000-00006C550000}"/>
    <cellStyle name="40% - Accent3 3 7 2 3" xfId="21879" xr:uid="{00000000-0005-0000-0000-00006D550000}"/>
    <cellStyle name="40% - Accent3 3 7 2 3 2" xfId="21880" xr:uid="{00000000-0005-0000-0000-00006E550000}"/>
    <cellStyle name="40% - Accent3 3 7 2 4" xfId="21881" xr:uid="{00000000-0005-0000-0000-00006F550000}"/>
    <cellStyle name="40% - Accent3 3 7 3" xfId="21882" xr:uid="{00000000-0005-0000-0000-000070550000}"/>
    <cellStyle name="40% - Accent3 3 7 3 2" xfId="21883" xr:uid="{00000000-0005-0000-0000-000071550000}"/>
    <cellStyle name="40% - Accent3 3 7 3 2 2" xfId="21884" xr:uid="{00000000-0005-0000-0000-000072550000}"/>
    <cellStyle name="40% - Accent3 3 7 3 3" xfId="21885" xr:uid="{00000000-0005-0000-0000-000073550000}"/>
    <cellStyle name="40% - Accent3 3 7 4" xfId="21886" xr:uid="{00000000-0005-0000-0000-000074550000}"/>
    <cellStyle name="40% - Accent3 3 7 4 2" xfId="21887" xr:uid="{00000000-0005-0000-0000-000075550000}"/>
    <cellStyle name="40% - Accent3 3 7 5" xfId="21888" xr:uid="{00000000-0005-0000-0000-000076550000}"/>
    <cellStyle name="40% - Accent3 3 7 5 2" xfId="21889" xr:uid="{00000000-0005-0000-0000-000077550000}"/>
    <cellStyle name="40% - Accent3 3 7 6" xfId="21890" xr:uid="{00000000-0005-0000-0000-000078550000}"/>
    <cellStyle name="40% - Accent3 3 8" xfId="21891" xr:uid="{00000000-0005-0000-0000-000079550000}"/>
    <cellStyle name="40% - Accent3 4" xfId="21892" xr:uid="{00000000-0005-0000-0000-00007A550000}"/>
    <cellStyle name="40% - Accent3 4 10" xfId="21893" xr:uid="{00000000-0005-0000-0000-00007B550000}"/>
    <cellStyle name="40% - Accent3 4 10 2" xfId="21894" xr:uid="{00000000-0005-0000-0000-00007C550000}"/>
    <cellStyle name="40% - Accent3 4 11" xfId="21895" xr:uid="{00000000-0005-0000-0000-00007D550000}"/>
    <cellStyle name="40% - Accent3 4 2" xfId="21896" xr:uid="{00000000-0005-0000-0000-00007E550000}"/>
    <cellStyle name="40% - Accent3 4 2 2" xfId="21897" xr:uid="{00000000-0005-0000-0000-00007F550000}"/>
    <cellStyle name="40% - Accent3 4 2 2 2" xfId="21898" xr:uid="{00000000-0005-0000-0000-000080550000}"/>
    <cellStyle name="40% - Accent3 4 2 2 2 2" xfId="21899" xr:uid="{00000000-0005-0000-0000-000081550000}"/>
    <cellStyle name="40% - Accent3 4 2 2 2 2 2" xfId="21900" xr:uid="{00000000-0005-0000-0000-000082550000}"/>
    <cellStyle name="40% - Accent3 4 2 2 2 2 2 2" xfId="21901" xr:uid="{00000000-0005-0000-0000-000083550000}"/>
    <cellStyle name="40% - Accent3 4 2 2 2 2 3" xfId="21902" xr:uid="{00000000-0005-0000-0000-000084550000}"/>
    <cellStyle name="40% - Accent3 4 2 2 2 3" xfId="21903" xr:uid="{00000000-0005-0000-0000-000085550000}"/>
    <cellStyle name="40% - Accent3 4 2 2 2 3 2" xfId="21904" xr:uid="{00000000-0005-0000-0000-000086550000}"/>
    <cellStyle name="40% - Accent3 4 2 2 2 4" xfId="21905" xr:uid="{00000000-0005-0000-0000-000087550000}"/>
    <cellStyle name="40% - Accent3 4 2 2 3" xfId="21906" xr:uid="{00000000-0005-0000-0000-000088550000}"/>
    <cellStyle name="40% - Accent3 4 2 2 3 2" xfId="21907" xr:uid="{00000000-0005-0000-0000-000089550000}"/>
    <cellStyle name="40% - Accent3 4 2 2 3 2 2" xfId="21908" xr:uid="{00000000-0005-0000-0000-00008A550000}"/>
    <cellStyle name="40% - Accent3 4 2 2 3 3" xfId="21909" xr:uid="{00000000-0005-0000-0000-00008B550000}"/>
    <cellStyle name="40% - Accent3 4 2 2 4" xfId="21910" xr:uid="{00000000-0005-0000-0000-00008C550000}"/>
    <cellStyle name="40% - Accent3 4 2 2 4 2" xfId="21911" xr:uid="{00000000-0005-0000-0000-00008D550000}"/>
    <cellStyle name="40% - Accent3 4 2 2 5" xfId="21912" xr:uid="{00000000-0005-0000-0000-00008E550000}"/>
    <cellStyle name="40% - Accent3 4 2 2 5 2" xfId="21913" xr:uid="{00000000-0005-0000-0000-00008F550000}"/>
    <cellStyle name="40% - Accent3 4 2 2 6" xfId="21914" xr:uid="{00000000-0005-0000-0000-000090550000}"/>
    <cellStyle name="40% - Accent3 4 2 3" xfId="21915" xr:uid="{00000000-0005-0000-0000-000091550000}"/>
    <cellStyle name="40% - Accent3 4 2 3 2" xfId="21916" xr:uid="{00000000-0005-0000-0000-000092550000}"/>
    <cellStyle name="40% - Accent3 4 2 3 2 2" xfId="21917" xr:uid="{00000000-0005-0000-0000-000093550000}"/>
    <cellStyle name="40% - Accent3 4 2 3 2 2 2" xfId="21918" xr:uid="{00000000-0005-0000-0000-000094550000}"/>
    <cellStyle name="40% - Accent3 4 2 3 2 2 2 2" xfId="21919" xr:uid="{00000000-0005-0000-0000-000095550000}"/>
    <cellStyle name="40% - Accent3 4 2 3 2 2 3" xfId="21920" xr:uid="{00000000-0005-0000-0000-000096550000}"/>
    <cellStyle name="40% - Accent3 4 2 3 2 3" xfId="21921" xr:uid="{00000000-0005-0000-0000-000097550000}"/>
    <cellStyle name="40% - Accent3 4 2 3 2 3 2" xfId="21922" xr:uid="{00000000-0005-0000-0000-000098550000}"/>
    <cellStyle name="40% - Accent3 4 2 3 2 4" xfId="21923" xr:uid="{00000000-0005-0000-0000-000099550000}"/>
    <cellStyle name="40% - Accent3 4 2 3 3" xfId="21924" xr:uid="{00000000-0005-0000-0000-00009A550000}"/>
    <cellStyle name="40% - Accent3 4 2 3 3 2" xfId="21925" xr:uid="{00000000-0005-0000-0000-00009B550000}"/>
    <cellStyle name="40% - Accent3 4 2 3 3 2 2" xfId="21926" xr:uid="{00000000-0005-0000-0000-00009C550000}"/>
    <cellStyle name="40% - Accent3 4 2 3 3 3" xfId="21927" xr:uid="{00000000-0005-0000-0000-00009D550000}"/>
    <cellStyle name="40% - Accent3 4 2 3 4" xfId="21928" xr:uid="{00000000-0005-0000-0000-00009E550000}"/>
    <cellStyle name="40% - Accent3 4 2 3 4 2" xfId="21929" xr:uid="{00000000-0005-0000-0000-00009F550000}"/>
    <cellStyle name="40% - Accent3 4 2 3 5" xfId="21930" xr:uid="{00000000-0005-0000-0000-0000A0550000}"/>
    <cellStyle name="40% - Accent3 4 2 3 5 2" xfId="21931" xr:uid="{00000000-0005-0000-0000-0000A1550000}"/>
    <cellStyle name="40% - Accent3 4 2 3 6" xfId="21932" xr:uid="{00000000-0005-0000-0000-0000A2550000}"/>
    <cellStyle name="40% - Accent3 4 2 4" xfId="21933" xr:uid="{00000000-0005-0000-0000-0000A3550000}"/>
    <cellStyle name="40% - Accent3 4 2 4 2" xfId="21934" xr:uid="{00000000-0005-0000-0000-0000A4550000}"/>
    <cellStyle name="40% - Accent3 4 2 4 2 2" xfId="21935" xr:uid="{00000000-0005-0000-0000-0000A5550000}"/>
    <cellStyle name="40% - Accent3 4 2 4 2 2 2" xfId="21936" xr:uid="{00000000-0005-0000-0000-0000A6550000}"/>
    <cellStyle name="40% - Accent3 4 2 4 2 3" xfId="21937" xr:uid="{00000000-0005-0000-0000-0000A7550000}"/>
    <cellStyle name="40% - Accent3 4 2 4 3" xfId="21938" xr:uid="{00000000-0005-0000-0000-0000A8550000}"/>
    <cellStyle name="40% - Accent3 4 2 4 3 2" xfId="21939" xr:uid="{00000000-0005-0000-0000-0000A9550000}"/>
    <cellStyle name="40% - Accent3 4 2 4 4" xfId="21940" xr:uid="{00000000-0005-0000-0000-0000AA550000}"/>
    <cellStyle name="40% - Accent3 4 2 5" xfId="21941" xr:uid="{00000000-0005-0000-0000-0000AB550000}"/>
    <cellStyle name="40% - Accent3 4 2 5 2" xfId="21942" xr:uid="{00000000-0005-0000-0000-0000AC550000}"/>
    <cellStyle name="40% - Accent3 4 2 5 2 2" xfId="21943" xr:uid="{00000000-0005-0000-0000-0000AD550000}"/>
    <cellStyle name="40% - Accent3 4 2 5 3" xfId="21944" xr:uid="{00000000-0005-0000-0000-0000AE550000}"/>
    <cellStyle name="40% - Accent3 4 2 6" xfId="21945" xr:uid="{00000000-0005-0000-0000-0000AF550000}"/>
    <cellStyle name="40% - Accent3 4 2 6 2" xfId="21946" xr:uid="{00000000-0005-0000-0000-0000B0550000}"/>
    <cellStyle name="40% - Accent3 4 2 7" xfId="21947" xr:uid="{00000000-0005-0000-0000-0000B1550000}"/>
    <cellStyle name="40% - Accent3 4 2 7 2" xfId="21948" xr:uid="{00000000-0005-0000-0000-0000B2550000}"/>
    <cellStyle name="40% - Accent3 4 2 8" xfId="21949" xr:uid="{00000000-0005-0000-0000-0000B3550000}"/>
    <cellStyle name="40% - Accent3 4 3" xfId="21950" xr:uid="{00000000-0005-0000-0000-0000B4550000}"/>
    <cellStyle name="40% - Accent3 4 3 2" xfId="21951" xr:uid="{00000000-0005-0000-0000-0000B5550000}"/>
    <cellStyle name="40% - Accent3 4 3 2 2" xfId="21952" xr:uid="{00000000-0005-0000-0000-0000B6550000}"/>
    <cellStyle name="40% - Accent3 4 3 2 2 2" xfId="21953" xr:uid="{00000000-0005-0000-0000-0000B7550000}"/>
    <cellStyle name="40% - Accent3 4 3 2 2 2 2" xfId="21954" xr:uid="{00000000-0005-0000-0000-0000B8550000}"/>
    <cellStyle name="40% - Accent3 4 3 2 2 2 2 2" xfId="21955" xr:uid="{00000000-0005-0000-0000-0000B9550000}"/>
    <cellStyle name="40% - Accent3 4 3 2 2 2 3" xfId="21956" xr:uid="{00000000-0005-0000-0000-0000BA550000}"/>
    <cellStyle name="40% - Accent3 4 3 2 2 3" xfId="21957" xr:uid="{00000000-0005-0000-0000-0000BB550000}"/>
    <cellStyle name="40% - Accent3 4 3 2 2 3 2" xfId="21958" xr:uid="{00000000-0005-0000-0000-0000BC550000}"/>
    <cellStyle name="40% - Accent3 4 3 2 2 4" xfId="21959" xr:uid="{00000000-0005-0000-0000-0000BD550000}"/>
    <cellStyle name="40% - Accent3 4 3 2 3" xfId="21960" xr:uid="{00000000-0005-0000-0000-0000BE550000}"/>
    <cellStyle name="40% - Accent3 4 3 2 3 2" xfId="21961" xr:uid="{00000000-0005-0000-0000-0000BF550000}"/>
    <cellStyle name="40% - Accent3 4 3 2 3 2 2" xfId="21962" xr:uid="{00000000-0005-0000-0000-0000C0550000}"/>
    <cellStyle name="40% - Accent3 4 3 2 3 3" xfId="21963" xr:uid="{00000000-0005-0000-0000-0000C1550000}"/>
    <cellStyle name="40% - Accent3 4 3 2 4" xfId="21964" xr:uid="{00000000-0005-0000-0000-0000C2550000}"/>
    <cellStyle name="40% - Accent3 4 3 2 4 2" xfId="21965" xr:uid="{00000000-0005-0000-0000-0000C3550000}"/>
    <cellStyle name="40% - Accent3 4 3 2 5" xfId="21966" xr:uid="{00000000-0005-0000-0000-0000C4550000}"/>
    <cellStyle name="40% - Accent3 4 3 2 5 2" xfId="21967" xr:uid="{00000000-0005-0000-0000-0000C5550000}"/>
    <cellStyle name="40% - Accent3 4 3 2 6" xfId="21968" xr:uid="{00000000-0005-0000-0000-0000C6550000}"/>
    <cellStyle name="40% - Accent3 4 3 3" xfId="21969" xr:uid="{00000000-0005-0000-0000-0000C7550000}"/>
    <cellStyle name="40% - Accent3 4 3 3 2" xfId="21970" xr:uid="{00000000-0005-0000-0000-0000C8550000}"/>
    <cellStyle name="40% - Accent3 4 3 3 2 2" xfId="21971" xr:uid="{00000000-0005-0000-0000-0000C9550000}"/>
    <cellStyle name="40% - Accent3 4 3 3 2 2 2" xfId="21972" xr:uid="{00000000-0005-0000-0000-0000CA550000}"/>
    <cellStyle name="40% - Accent3 4 3 3 2 2 2 2" xfId="21973" xr:uid="{00000000-0005-0000-0000-0000CB550000}"/>
    <cellStyle name="40% - Accent3 4 3 3 2 2 3" xfId="21974" xr:uid="{00000000-0005-0000-0000-0000CC550000}"/>
    <cellStyle name="40% - Accent3 4 3 3 2 3" xfId="21975" xr:uid="{00000000-0005-0000-0000-0000CD550000}"/>
    <cellStyle name="40% - Accent3 4 3 3 2 3 2" xfId="21976" xr:uid="{00000000-0005-0000-0000-0000CE550000}"/>
    <cellStyle name="40% - Accent3 4 3 3 2 4" xfId="21977" xr:uid="{00000000-0005-0000-0000-0000CF550000}"/>
    <cellStyle name="40% - Accent3 4 3 3 3" xfId="21978" xr:uid="{00000000-0005-0000-0000-0000D0550000}"/>
    <cellStyle name="40% - Accent3 4 3 3 3 2" xfId="21979" xr:uid="{00000000-0005-0000-0000-0000D1550000}"/>
    <cellStyle name="40% - Accent3 4 3 3 3 2 2" xfId="21980" xr:uid="{00000000-0005-0000-0000-0000D2550000}"/>
    <cellStyle name="40% - Accent3 4 3 3 3 3" xfId="21981" xr:uid="{00000000-0005-0000-0000-0000D3550000}"/>
    <cellStyle name="40% - Accent3 4 3 3 4" xfId="21982" xr:uid="{00000000-0005-0000-0000-0000D4550000}"/>
    <cellStyle name="40% - Accent3 4 3 3 4 2" xfId="21983" xr:uid="{00000000-0005-0000-0000-0000D5550000}"/>
    <cellStyle name="40% - Accent3 4 3 3 5" xfId="21984" xr:uid="{00000000-0005-0000-0000-0000D6550000}"/>
    <cellStyle name="40% - Accent3 4 3 3 5 2" xfId="21985" xr:uid="{00000000-0005-0000-0000-0000D7550000}"/>
    <cellStyle name="40% - Accent3 4 3 3 6" xfId="21986" xr:uid="{00000000-0005-0000-0000-0000D8550000}"/>
    <cellStyle name="40% - Accent3 4 3 4" xfId="21987" xr:uid="{00000000-0005-0000-0000-0000D9550000}"/>
    <cellStyle name="40% - Accent3 4 3 4 2" xfId="21988" xr:uid="{00000000-0005-0000-0000-0000DA550000}"/>
    <cellStyle name="40% - Accent3 4 3 4 2 2" xfId="21989" xr:uid="{00000000-0005-0000-0000-0000DB550000}"/>
    <cellStyle name="40% - Accent3 4 3 4 2 2 2" xfId="21990" xr:uid="{00000000-0005-0000-0000-0000DC550000}"/>
    <cellStyle name="40% - Accent3 4 3 4 2 3" xfId="21991" xr:uid="{00000000-0005-0000-0000-0000DD550000}"/>
    <cellStyle name="40% - Accent3 4 3 4 3" xfId="21992" xr:uid="{00000000-0005-0000-0000-0000DE550000}"/>
    <cellStyle name="40% - Accent3 4 3 4 3 2" xfId="21993" xr:uid="{00000000-0005-0000-0000-0000DF550000}"/>
    <cellStyle name="40% - Accent3 4 3 4 4" xfId="21994" xr:uid="{00000000-0005-0000-0000-0000E0550000}"/>
    <cellStyle name="40% - Accent3 4 3 5" xfId="21995" xr:uid="{00000000-0005-0000-0000-0000E1550000}"/>
    <cellStyle name="40% - Accent3 4 3 5 2" xfId="21996" xr:uid="{00000000-0005-0000-0000-0000E2550000}"/>
    <cellStyle name="40% - Accent3 4 3 5 2 2" xfId="21997" xr:uid="{00000000-0005-0000-0000-0000E3550000}"/>
    <cellStyle name="40% - Accent3 4 3 5 3" xfId="21998" xr:uid="{00000000-0005-0000-0000-0000E4550000}"/>
    <cellStyle name="40% - Accent3 4 3 6" xfId="21999" xr:uid="{00000000-0005-0000-0000-0000E5550000}"/>
    <cellStyle name="40% - Accent3 4 3 6 2" xfId="22000" xr:uid="{00000000-0005-0000-0000-0000E6550000}"/>
    <cellStyle name="40% - Accent3 4 3 7" xfId="22001" xr:uid="{00000000-0005-0000-0000-0000E7550000}"/>
    <cellStyle name="40% - Accent3 4 3 7 2" xfId="22002" xr:uid="{00000000-0005-0000-0000-0000E8550000}"/>
    <cellStyle name="40% - Accent3 4 3 8" xfId="22003" xr:uid="{00000000-0005-0000-0000-0000E9550000}"/>
    <cellStyle name="40% - Accent3 4 4" xfId="22004" xr:uid="{00000000-0005-0000-0000-0000EA550000}"/>
    <cellStyle name="40% - Accent3 4 4 2" xfId="22005" xr:uid="{00000000-0005-0000-0000-0000EB550000}"/>
    <cellStyle name="40% - Accent3 4 4 2 2" xfId="22006" xr:uid="{00000000-0005-0000-0000-0000EC550000}"/>
    <cellStyle name="40% - Accent3 4 4 2 2 2" xfId="22007" xr:uid="{00000000-0005-0000-0000-0000ED550000}"/>
    <cellStyle name="40% - Accent3 4 4 2 2 2 2" xfId="22008" xr:uid="{00000000-0005-0000-0000-0000EE550000}"/>
    <cellStyle name="40% - Accent3 4 4 2 2 3" xfId="22009" xr:uid="{00000000-0005-0000-0000-0000EF550000}"/>
    <cellStyle name="40% - Accent3 4 4 2 3" xfId="22010" xr:uid="{00000000-0005-0000-0000-0000F0550000}"/>
    <cellStyle name="40% - Accent3 4 4 2 3 2" xfId="22011" xr:uid="{00000000-0005-0000-0000-0000F1550000}"/>
    <cellStyle name="40% - Accent3 4 4 2 4" xfId="22012" xr:uid="{00000000-0005-0000-0000-0000F2550000}"/>
    <cellStyle name="40% - Accent3 4 4 3" xfId="22013" xr:uid="{00000000-0005-0000-0000-0000F3550000}"/>
    <cellStyle name="40% - Accent3 4 4 3 2" xfId="22014" xr:uid="{00000000-0005-0000-0000-0000F4550000}"/>
    <cellStyle name="40% - Accent3 4 4 3 2 2" xfId="22015" xr:uid="{00000000-0005-0000-0000-0000F5550000}"/>
    <cellStyle name="40% - Accent3 4 4 3 3" xfId="22016" xr:uid="{00000000-0005-0000-0000-0000F6550000}"/>
    <cellStyle name="40% - Accent3 4 4 4" xfId="22017" xr:uid="{00000000-0005-0000-0000-0000F7550000}"/>
    <cellStyle name="40% - Accent3 4 4 4 2" xfId="22018" xr:uid="{00000000-0005-0000-0000-0000F8550000}"/>
    <cellStyle name="40% - Accent3 4 4 5" xfId="22019" xr:uid="{00000000-0005-0000-0000-0000F9550000}"/>
    <cellStyle name="40% - Accent3 4 4 5 2" xfId="22020" xr:uid="{00000000-0005-0000-0000-0000FA550000}"/>
    <cellStyle name="40% - Accent3 4 4 6" xfId="22021" xr:uid="{00000000-0005-0000-0000-0000FB550000}"/>
    <cellStyle name="40% - Accent3 4 5" xfId="22022" xr:uid="{00000000-0005-0000-0000-0000FC550000}"/>
    <cellStyle name="40% - Accent3 4 5 2" xfId="22023" xr:uid="{00000000-0005-0000-0000-0000FD550000}"/>
    <cellStyle name="40% - Accent3 4 5 2 2" xfId="22024" xr:uid="{00000000-0005-0000-0000-0000FE550000}"/>
    <cellStyle name="40% - Accent3 4 5 2 2 2" xfId="22025" xr:uid="{00000000-0005-0000-0000-0000FF550000}"/>
    <cellStyle name="40% - Accent3 4 5 2 2 2 2" xfId="22026" xr:uid="{00000000-0005-0000-0000-000000560000}"/>
    <cellStyle name="40% - Accent3 4 5 2 2 3" xfId="22027" xr:uid="{00000000-0005-0000-0000-000001560000}"/>
    <cellStyle name="40% - Accent3 4 5 2 3" xfId="22028" xr:uid="{00000000-0005-0000-0000-000002560000}"/>
    <cellStyle name="40% - Accent3 4 5 2 3 2" xfId="22029" xr:uid="{00000000-0005-0000-0000-000003560000}"/>
    <cellStyle name="40% - Accent3 4 5 2 4" xfId="22030" xr:uid="{00000000-0005-0000-0000-000004560000}"/>
    <cellStyle name="40% - Accent3 4 5 3" xfId="22031" xr:uid="{00000000-0005-0000-0000-000005560000}"/>
    <cellStyle name="40% - Accent3 4 5 3 2" xfId="22032" xr:uid="{00000000-0005-0000-0000-000006560000}"/>
    <cellStyle name="40% - Accent3 4 5 3 2 2" xfId="22033" xr:uid="{00000000-0005-0000-0000-000007560000}"/>
    <cellStyle name="40% - Accent3 4 5 3 3" xfId="22034" xr:uid="{00000000-0005-0000-0000-000008560000}"/>
    <cellStyle name="40% - Accent3 4 5 4" xfId="22035" xr:uid="{00000000-0005-0000-0000-000009560000}"/>
    <cellStyle name="40% - Accent3 4 5 4 2" xfId="22036" xr:uid="{00000000-0005-0000-0000-00000A560000}"/>
    <cellStyle name="40% - Accent3 4 5 5" xfId="22037" xr:uid="{00000000-0005-0000-0000-00000B560000}"/>
    <cellStyle name="40% - Accent3 4 5 5 2" xfId="22038" xr:uid="{00000000-0005-0000-0000-00000C560000}"/>
    <cellStyle name="40% - Accent3 4 5 6" xfId="22039" xr:uid="{00000000-0005-0000-0000-00000D560000}"/>
    <cellStyle name="40% - Accent3 4 6" xfId="22040" xr:uid="{00000000-0005-0000-0000-00000E560000}"/>
    <cellStyle name="40% - Accent3 4 6 2" xfId="22041" xr:uid="{00000000-0005-0000-0000-00000F560000}"/>
    <cellStyle name="40% - Accent3 4 6 2 2" xfId="22042" xr:uid="{00000000-0005-0000-0000-000010560000}"/>
    <cellStyle name="40% - Accent3 4 6 2 2 2" xfId="22043" xr:uid="{00000000-0005-0000-0000-000011560000}"/>
    <cellStyle name="40% - Accent3 4 6 2 2 2 2" xfId="22044" xr:uid="{00000000-0005-0000-0000-000012560000}"/>
    <cellStyle name="40% - Accent3 4 6 2 2 3" xfId="22045" xr:uid="{00000000-0005-0000-0000-000013560000}"/>
    <cellStyle name="40% - Accent3 4 6 2 3" xfId="22046" xr:uid="{00000000-0005-0000-0000-000014560000}"/>
    <cellStyle name="40% - Accent3 4 6 2 3 2" xfId="22047" xr:uid="{00000000-0005-0000-0000-000015560000}"/>
    <cellStyle name="40% - Accent3 4 6 2 4" xfId="22048" xr:uid="{00000000-0005-0000-0000-000016560000}"/>
    <cellStyle name="40% - Accent3 4 6 3" xfId="22049" xr:uid="{00000000-0005-0000-0000-000017560000}"/>
    <cellStyle name="40% - Accent3 4 6 3 2" xfId="22050" xr:uid="{00000000-0005-0000-0000-000018560000}"/>
    <cellStyle name="40% - Accent3 4 6 3 2 2" xfId="22051" xr:uid="{00000000-0005-0000-0000-000019560000}"/>
    <cellStyle name="40% - Accent3 4 6 3 3" xfId="22052" xr:uid="{00000000-0005-0000-0000-00001A560000}"/>
    <cellStyle name="40% - Accent3 4 6 4" xfId="22053" xr:uid="{00000000-0005-0000-0000-00001B560000}"/>
    <cellStyle name="40% - Accent3 4 6 4 2" xfId="22054" xr:uid="{00000000-0005-0000-0000-00001C560000}"/>
    <cellStyle name="40% - Accent3 4 6 5" xfId="22055" xr:uid="{00000000-0005-0000-0000-00001D560000}"/>
    <cellStyle name="40% - Accent3 4 6 5 2" xfId="22056" xr:uid="{00000000-0005-0000-0000-00001E560000}"/>
    <cellStyle name="40% - Accent3 4 6 6" xfId="22057" xr:uid="{00000000-0005-0000-0000-00001F560000}"/>
    <cellStyle name="40% - Accent3 4 7" xfId="22058" xr:uid="{00000000-0005-0000-0000-000020560000}"/>
    <cellStyle name="40% - Accent3 4 7 2" xfId="22059" xr:uid="{00000000-0005-0000-0000-000021560000}"/>
    <cellStyle name="40% - Accent3 4 7 2 2" xfId="22060" xr:uid="{00000000-0005-0000-0000-000022560000}"/>
    <cellStyle name="40% - Accent3 4 7 2 2 2" xfId="22061" xr:uid="{00000000-0005-0000-0000-000023560000}"/>
    <cellStyle name="40% - Accent3 4 7 2 3" xfId="22062" xr:uid="{00000000-0005-0000-0000-000024560000}"/>
    <cellStyle name="40% - Accent3 4 7 3" xfId="22063" xr:uid="{00000000-0005-0000-0000-000025560000}"/>
    <cellStyle name="40% - Accent3 4 7 3 2" xfId="22064" xr:uid="{00000000-0005-0000-0000-000026560000}"/>
    <cellStyle name="40% - Accent3 4 7 4" xfId="22065" xr:uid="{00000000-0005-0000-0000-000027560000}"/>
    <cellStyle name="40% - Accent3 4 8" xfId="22066" xr:uid="{00000000-0005-0000-0000-000028560000}"/>
    <cellStyle name="40% - Accent3 4 8 2" xfId="22067" xr:uid="{00000000-0005-0000-0000-000029560000}"/>
    <cellStyle name="40% - Accent3 4 8 2 2" xfId="22068" xr:uid="{00000000-0005-0000-0000-00002A560000}"/>
    <cellStyle name="40% - Accent3 4 8 3" xfId="22069" xr:uid="{00000000-0005-0000-0000-00002B560000}"/>
    <cellStyle name="40% - Accent3 4 9" xfId="22070" xr:uid="{00000000-0005-0000-0000-00002C560000}"/>
    <cellStyle name="40% - Accent3 4 9 2" xfId="22071" xr:uid="{00000000-0005-0000-0000-00002D560000}"/>
    <cellStyle name="40% - Accent3 5" xfId="22072" xr:uid="{00000000-0005-0000-0000-00002E560000}"/>
    <cellStyle name="40% - Accent3 5 10" xfId="22073" xr:uid="{00000000-0005-0000-0000-00002F560000}"/>
    <cellStyle name="40% - Accent3 5 10 2" xfId="22074" xr:uid="{00000000-0005-0000-0000-000030560000}"/>
    <cellStyle name="40% - Accent3 5 11" xfId="22075" xr:uid="{00000000-0005-0000-0000-000031560000}"/>
    <cellStyle name="40% - Accent3 5 2" xfId="22076" xr:uid="{00000000-0005-0000-0000-000032560000}"/>
    <cellStyle name="40% - Accent3 5 2 2" xfId="22077" xr:uid="{00000000-0005-0000-0000-000033560000}"/>
    <cellStyle name="40% - Accent3 5 2 2 2" xfId="22078" xr:uid="{00000000-0005-0000-0000-000034560000}"/>
    <cellStyle name="40% - Accent3 5 2 2 2 2" xfId="22079" xr:uid="{00000000-0005-0000-0000-000035560000}"/>
    <cellStyle name="40% - Accent3 5 2 2 2 2 2" xfId="22080" xr:uid="{00000000-0005-0000-0000-000036560000}"/>
    <cellStyle name="40% - Accent3 5 2 2 2 2 2 2" xfId="22081" xr:uid="{00000000-0005-0000-0000-000037560000}"/>
    <cellStyle name="40% - Accent3 5 2 2 2 2 3" xfId="22082" xr:uid="{00000000-0005-0000-0000-000038560000}"/>
    <cellStyle name="40% - Accent3 5 2 2 2 3" xfId="22083" xr:uid="{00000000-0005-0000-0000-000039560000}"/>
    <cellStyle name="40% - Accent3 5 2 2 2 3 2" xfId="22084" xr:uid="{00000000-0005-0000-0000-00003A560000}"/>
    <cellStyle name="40% - Accent3 5 2 2 2 4" xfId="22085" xr:uid="{00000000-0005-0000-0000-00003B560000}"/>
    <cellStyle name="40% - Accent3 5 2 2 3" xfId="22086" xr:uid="{00000000-0005-0000-0000-00003C560000}"/>
    <cellStyle name="40% - Accent3 5 2 2 3 2" xfId="22087" xr:uid="{00000000-0005-0000-0000-00003D560000}"/>
    <cellStyle name="40% - Accent3 5 2 2 3 2 2" xfId="22088" xr:uid="{00000000-0005-0000-0000-00003E560000}"/>
    <cellStyle name="40% - Accent3 5 2 2 3 3" xfId="22089" xr:uid="{00000000-0005-0000-0000-00003F560000}"/>
    <cellStyle name="40% - Accent3 5 2 2 4" xfId="22090" xr:uid="{00000000-0005-0000-0000-000040560000}"/>
    <cellStyle name="40% - Accent3 5 2 2 4 2" xfId="22091" xr:uid="{00000000-0005-0000-0000-000041560000}"/>
    <cellStyle name="40% - Accent3 5 2 2 5" xfId="22092" xr:uid="{00000000-0005-0000-0000-000042560000}"/>
    <cellStyle name="40% - Accent3 5 2 2 5 2" xfId="22093" xr:uid="{00000000-0005-0000-0000-000043560000}"/>
    <cellStyle name="40% - Accent3 5 2 2 6" xfId="22094" xr:uid="{00000000-0005-0000-0000-000044560000}"/>
    <cellStyle name="40% - Accent3 5 2 3" xfId="22095" xr:uid="{00000000-0005-0000-0000-000045560000}"/>
    <cellStyle name="40% - Accent3 5 2 3 2" xfId="22096" xr:uid="{00000000-0005-0000-0000-000046560000}"/>
    <cellStyle name="40% - Accent3 5 2 3 2 2" xfId="22097" xr:uid="{00000000-0005-0000-0000-000047560000}"/>
    <cellStyle name="40% - Accent3 5 2 3 2 2 2" xfId="22098" xr:uid="{00000000-0005-0000-0000-000048560000}"/>
    <cellStyle name="40% - Accent3 5 2 3 2 2 2 2" xfId="22099" xr:uid="{00000000-0005-0000-0000-000049560000}"/>
    <cellStyle name="40% - Accent3 5 2 3 2 2 3" xfId="22100" xr:uid="{00000000-0005-0000-0000-00004A560000}"/>
    <cellStyle name="40% - Accent3 5 2 3 2 3" xfId="22101" xr:uid="{00000000-0005-0000-0000-00004B560000}"/>
    <cellStyle name="40% - Accent3 5 2 3 2 3 2" xfId="22102" xr:uid="{00000000-0005-0000-0000-00004C560000}"/>
    <cellStyle name="40% - Accent3 5 2 3 2 4" xfId="22103" xr:uid="{00000000-0005-0000-0000-00004D560000}"/>
    <cellStyle name="40% - Accent3 5 2 3 3" xfId="22104" xr:uid="{00000000-0005-0000-0000-00004E560000}"/>
    <cellStyle name="40% - Accent3 5 2 3 3 2" xfId="22105" xr:uid="{00000000-0005-0000-0000-00004F560000}"/>
    <cellStyle name="40% - Accent3 5 2 3 3 2 2" xfId="22106" xr:uid="{00000000-0005-0000-0000-000050560000}"/>
    <cellStyle name="40% - Accent3 5 2 3 3 3" xfId="22107" xr:uid="{00000000-0005-0000-0000-000051560000}"/>
    <cellStyle name="40% - Accent3 5 2 3 4" xfId="22108" xr:uid="{00000000-0005-0000-0000-000052560000}"/>
    <cellStyle name="40% - Accent3 5 2 3 4 2" xfId="22109" xr:uid="{00000000-0005-0000-0000-000053560000}"/>
    <cellStyle name="40% - Accent3 5 2 3 5" xfId="22110" xr:uid="{00000000-0005-0000-0000-000054560000}"/>
    <cellStyle name="40% - Accent3 5 2 3 5 2" xfId="22111" xr:uid="{00000000-0005-0000-0000-000055560000}"/>
    <cellStyle name="40% - Accent3 5 2 3 6" xfId="22112" xr:uid="{00000000-0005-0000-0000-000056560000}"/>
    <cellStyle name="40% - Accent3 5 2 4" xfId="22113" xr:uid="{00000000-0005-0000-0000-000057560000}"/>
    <cellStyle name="40% - Accent3 5 2 4 2" xfId="22114" xr:uid="{00000000-0005-0000-0000-000058560000}"/>
    <cellStyle name="40% - Accent3 5 2 4 2 2" xfId="22115" xr:uid="{00000000-0005-0000-0000-000059560000}"/>
    <cellStyle name="40% - Accent3 5 2 4 2 2 2" xfId="22116" xr:uid="{00000000-0005-0000-0000-00005A560000}"/>
    <cellStyle name="40% - Accent3 5 2 4 2 3" xfId="22117" xr:uid="{00000000-0005-0000-0000-00005B560000}"/>
    <cellStyle name="40% - Accent3 5 2 4 3" xfId="22118" xr:uid="{00000000-0005-0000-0000-00005C560000}"/>
    <cellStyle name="40% - Accent3 5 2 4 3 2" xfId="22119" xr:uid="{00000000-0005-0000-0000-00005D560000}"/>
    <cellStyle name="40% - Accent3 5 2 4 4" xfId="22120" xr:uid="{00000000-0005-0000-0000-00005E560000}"/>
    <cellStyle name="40% - Accent3 5 2 5" xfId="22121" xr:uid="{00000000-0005-0000-0000-00005F560000}"/>
    <cellStyle name="40% - Accent3 5 2 5 2" xfId="22122" xr:uid="{00000000-0005-0000-0000-000060560000}"/>
    <cellStyle name="40% - Accent3 5 2 5 2 2" xfId="22123" xr:uid="{00000000-0005-0000-0000-000061560000}"/>
    <cellStyle name="40% - Accent3 5 2 5 3" xfId="22124" xr:uid="{00000000-0005-0000-0000-000062560000}"/>
    <cellStyle name="40% - Accent3 5 2 6" xfId="22125" xr:uid="{00000000-0005-0000-0000-000063560000}"/>
    <cellStyle name="40% - Accent3 5 2 6 2" xfId="22126" xr:uid="{00000000-0005-0000-0000-000064560000}"/>
    <cellStyle name="40% - Accent3 5 2 7" xfId="22127" xr:uid="{00000000-0005-0000-0000-000065560000}"/>
    <cellStyle name="40% - Accent3 5 2 7 2" xfId="22128" xr:uid="{00000000-0005-0000-0000-000066560000}"/>
    <cellStyle name="40% - Accent3 5 2 8" xfId="22129" xr:uid="{00000000-0005-0000-0000-000067560000}"/>
    <cellStyle name="40% - Accent3 5 3" xfId="22130" xr:uid="{00000000-0005-0000-0000-000068560000}"/>
    <cellStyle name="40% - Accent3 5 3 2" xfId="22131" xr:uid="{00000000-0005-0000-0000-000069560000}"/>
    <cellStyle name="40% - Accent3 5 3 2 2" xfId="22132" xr:uid="{00000000-0005-0000-0000-00006A560000}"/>
    <cellStyle name="40% - Accent3 5 3 2 2 2" xfId="22133" xr:uid="{00000000-0005-0000-0000-00006B560000}"/>
    <cellStyle name="40% - Accent3 5 3 2 2 2 2" xfId="22134" xr:uid="{00000000-0005-0000-0000-00006C560000}"/>
    <cellStyle name="40% - Accent3 5 3 2 2 2 2 2" xfId="22135" xr:uid="{00000000-0005-0000-0000-00006D560000}"/>
    <cellStyle name="40% - Accent3 5 3 2 2 2 3" xfId="22136" xr:uid="{00000000-0005-0000-0000-00006E560000}"/>
    <cellStyle name="40% - Accent3 5 3 2 2 3" xfId="22137" xr:uid="{00000000-0005-0000-0000-00006F560000}"/>
    <cellStyle name="40% - Accent3 5 3 2 2 3 2" xfId="22138" xr:uid="{00000000-0005-0000-0000-000070560000}"/>
    <cellStyle name="40% - Accent3 5 3 2 2 4" xfId="22139" xr:uid="{00000000-0005-0000-0000-000071560000}"/>
    <cellStyle name="40% - Accent3 5 3 2 3" xfId="22140" xr:uid="{00000000-0005-0000-0000-000072560000}"/>
    <cellStyle name="40% - Accent3 5 3 2 3 2" xfId="22141" xr:uid="{00000000-0005-0000-0000-000073560000}"/>
    <cellStyle name="40% - Accent3 5 3 2 3 2 2" xfId="22142" xr:uid="{00000000-0005-0000-0000-000074560000}"/>
    <cellStyle name="40% - Accent3 5 3 2 3 3" xfId="22143" xr:uid="{00000000-0005-0000-0000-000075560000}"/>
    <cellStyle name="40% - Accent3 5 3 2 4" xfId="22144" xr:uid="{00000000-0005-0000-0000-000076560000}"/>
    <cellStyle name="40% - Accent3 5 3 2 4 2" xfId="22145" xr:uid="{00000000-0005-0000-0000-000077560000}"/>
    <cellStyle name="40% - Accent3 5 3 2 5" xfId="22146" xr:uid="{00000000-0005-0000-0000-000078560000}"/>
    <cellStyle name="40% - Accent3 5 3 2 5 2" xfId="22147" xr:uid="{00000000-0005-0000-0000-000079560000}"/>
    <cellStyle name="40% - Accent3 5 3 2 6" xfId="22148" xr:uid="{00000000-0005-0000-0000-00007A560000}"/>
    <cellStyle name="40% - Accent3 5 3 3" xfId="22149" xr:uid="{00000000-0005-0000-0000-00007B560000}"/>
    <cellStyle name="40% - Accent3 5 3 3 2" xfId="22150" xr:uid="{00000000-0005-0000-0000-00007C560000}"/>
    <cellStyle name="40% - Accent3 5 3 3 2 2" xfId="22151" xr:uid="{00000000-0005-0000-0000-00007D560000}"/>
    <cellStyle name="40% - Accent3 5 3 3 2 2 2" xfId="22152" xr:uid="{00000000-0005-0000-0000-00007E560000}"/>
    <cellStyle name="40% - Accent3 5 3 3 2 2 2 2" xfId="22153" xr:uid="{00000000-0005-0000-0000-00007F560000}"/>
    <cellStyle name="40% - Accent3 5 3 3 2 2 3" xfId="22154" xr:uid="{00000000-0005-0000-0000-000080560000}"/>
    <cellStyle name="40% - Accent3 5 3 3 2 3" xfId="22155" xr:uid="{00000000-0005-0000-0000-000081560000}"/>
    <cellStyle name="40% - Accent3 5 3 3 2 3 2" xfId="22156" xr:uid="{00000000-0005-0000-0000-000082560000}"/>
    <cellStyle name="40% - Accent3 5 3 3 2 4" xfId="22157" xr:uid="{00000000-0005-0000-0000-000083560000}"/>
    <cellStyle name="40% - Accent3 5 3 3 3" xfId="22158" xr:uid="{00000000-0005-0000-0000-000084560000}"/>
    <cellStyle name="40% - Accent3 5 3 3 3 2" xfId="22159" xr:uid="{00000000-0005-0000-0000-000085560000}"/>
    <cellStyle name="40% - Accent3 5 3 3 3 2 2" xfId="22160" xr:uid="{00000000-0005-0000-0000-000086560000}"/>
    <cellStyle name="40% - Accent3 5 3 3 3 3" xfId="22161" xr:uid="{00000000-0005-0000-0000-000087560000}"/>
    <cellStyle name="40% - Accent3 5 3 3 4" xfId="22162" xr:uid="{00000000-0005-0000-0000-000088560000}"/>
    <cellStyle name="40% - Accent3 5 3 3 4 2" xfId="22163" xr:uid="{00000000-0005-0000-0000-000089560000}"/>
    <cellStyle name="40% - Accent3 5 3 3 5" xfId="22164" xr:uid="{00000000-0005-0000-0000-00008A560000}"/>
    <cellStyle name="40% - Accent3 5 3 3 5 2" xfId="22165" xr:uid="{00000000-0005-0000-0000-00008B560000}"/>
    <cellStyle name="40% - Accent3 5 3 3 6" xfId="22166" xr:uid="{00000000-0005-0000-0000-00008C560000}"/>
    <cellStyle name="40% - Accent3 5 3 4" xfId="22167" xr:uid="{00000000-0005-0000-0000-00008D560000}"/>
    <cellStyle name="40% - Accent3 5 3 4 2" xfId="22168" xr:uid="{00000000-0005-0000-0000-00008E560000}"/>
    <cellStyle name="40% - Accent3 5 3 4 2 2" xfId="22169" xr:uid="{00000000-0005-0000-0000-00008F560000}"/>
    <cellStyle name="40% - Accent3 5 3 4 2 2 2" xfId="22170" xr:uid="{00000000-0005-0000-0000-000090560000}"/>
    <cellStyle name="40% - Accent3 5 3 4 2 3" xfId="22171" xr:uid="{00000000-0005-0000-0000-000091560000}"/>
    <cellStyle name="40% - Accent3 5 3 4 3" xfId="22172" xr:uid="{00000000-0005-0000-0000-000092560000}"/>
    <cellStyle name="40% - Accent3 5 3 4 3 2" xfId="22173" xr:uid="{00000000-0005-0000-0000-000093560000}"/>
    <cellStyle name="40% - Accent3 5 3 4 4" xfId="22174" xr:uid="{00000000-0005-0000-0000-000094560000}"/>
    <cellStyle name="40% - Accent3 5 3 5" xfId="22175" xr:uid="{00000000-0005-0000-0000-000095560000}"/>
    <cellStyle name="40% - Accent3 5 3 5 2" xfId="22176" xr:uid="{00000000-0005-0000-0000-000096560000}"/>
    <cellStyle name="40% - Accent3 5 3 5 2 2" xfId="22177" xr:uid="{00000000-0005-0000-0000-000097560000}"/>
    <cellStyle name="40% - Accent3 5 3 5 3" xfId="22178" xr:uid="{00000000-0005-0000-0000-000098560000}"/>
    <cellStyle name="40% - Accent3 5 3 6" xfId="22179" xr:uid="{00000000-0005-0000-0000-000099560000}"/>
    <cellStyle name="40% - Accent3 5 3 6 2" xfId="22180" xr:uid="{00000000-0005-0000-0000-00009A560000}"/>
    <cellStyle name="40% - Accent3 5 3 7" xfId="22181" xr:uid="{00000000-0005-0000-0000-00009B560000}"/>
    <cellStyle name="40% - Accent3 5 3 7 2" xfId="22182" xr:uid="{00000000-0005-0000-0000-00009C560000}"/>
    <cellStyle name="40% - Accent3 5 3 8" xfId="22183" xr:uid="{00000000-0005-0000-0000-00009D560000}"/>
    <cellStyle name="40% - Accent3 5 4" xfId="22184" xr:uid="{00000000-0005-0000-0000-00009E560000}"/>
    <cellStyle name="40% - Accent3 5 4 2" xfId="22185" xr:uid="{00000000-0005-0000-0000-00009F560000}"/>
    <cellStyle name="40% - Accent3 5 4 2 2" xfId="22186" xr:uid="{00000000-0005-0000-0000-0000A0560000}"/>
    <cellStyle name="40% - Accent3 5 4 2 2 2" xfId="22187" xr:uid="{00000000-0005-0000-0000-0000A1560000}"/>
    <cellStyle name="40% - Accent3 5 4 2 2 2 2" xfId="22188" xr:uid="{00000000-0005-0000-0000-0000A2560000}"/>
    <cellStyle name="40% - Accent3 5 4 2 2 3" xfId="22189" xr:uid="{00000000-0005-0000-0000-0000A3560000}"/>
    <cellStyle name="40% - Accent3 5 4 2 3" xfId="22190" xr:uid="{00000000-0005-0000-0000-0000A4560000}"/>
    <cellStyle name="40% - Accent3 5 4 2 3 2" xfId="22191" xr:uid="{00000000-0005-0000-0000-0000A5560000}"/>
    <cellStyle name="40% - Accent3 5 4 2 4" xfId="22192" xr:uid="{00000000-0005-0000-0000-0000A6560000}"/>
    <cellStyle name="40% - Accent3 5 4 3" xfId="22193" xr:uid="{00000000-0005-0000-0000-0000A7560000}"/>
    <cellStyle name="40% - Accent3 5 4 3 2" xfId="22194" xr:uid="{00000000-0005-0000-0000-0000A8560000}"/>
    <cellStyle name="40% - Accent3 5 4 3 2 2" xfId="22195" xr:uid="{00000000-0005-0000-0000-0000A9560000}"/>
    <cellStyle name="40% - Accent3 5 4 3 3" xfId="22196" xr:uid="{00000000-0005-0000-0000-0000AA560000}"/>
    <cellStyle name="40% - Accent3 5 4 4" xfId="22197" xr:uid="{00000000-0005-0000-0000-0000AB560000}"/>
    <cellStyle name="40% - Accent3 5 4 4 2" xfId="22198" xr:uid="{00000000-0005-0000-0000-0000AC560000}"/>
    <cellStyle name="40% - Accent3 5 4 5" xfId="22199" xr:uid="{00000000-0005-0000-0000-0000AD560000}"/>
    <cellStyle name="40% - Accent3 5 4 5 2" xfId="22200" xr:uid="{00000000-0005-0000-0000-0000AE560000}"/>
    <cellStyle name="40% - Accent3 5 4 6" xfId="22201" xr:uid="{00000000-0005-0000-0000-0000AF560000}"/>
    <cellStyle name="40% - Accent3 5 5" xfId="22202" xr:uid="{00000000-0005-0000-0000-0000B0560000}"/>
    <cellStyle name="40% - Accent3 5 5 2" xfId="22203" xr:uid="{00000000-0005-0000-0000-0000B1560000}"/>
    <cellStyle name="40% - Accent3 5 5 2 2" xfId="22204" xr:uid="{00000000-0005-0000-0000-0000B2560000}"/>
    <cellStyle name="40% - Accent3 5 5 2 2 2" xfId="22205" xr:uid="{00000000-0005-0000-0000-0000B3560000}"/>
    <cellStyle name="40% - Accent3 5 5 2 2 2 2" xfId="22206" xr:uid="{00000000-0005-0000-0000-0000B4560000}"/>
    <cellStyle name="40% - Accent3 5 5 2 2 3" xfId="22207" xr:uid="{00000000-0005-0000-0000-0000B5560000}"/>
    <cellStyle name="40% - Accent3 5 5 2 3" xfId="22208" xr:uid="{00000000-0005-0000-0000-0000B6560000}"/>
    <cellStyle name="40% - Accent3 5 5 2 3 2" xfId="22209" xr:uid="{00000000-0005-0000-0000-0000B7560000}"/>
    <cellStyle name="40% - Accent3 5 5 2 4" xfId="22210" xr:uid="{00000000-0005-0000-0000-0000B8560000}"/>
    <cellStyle name="40% - Accent3 5 5 3" xfId="22211" xr:uid="{00000000-0005-0000-0000-0000B9560000}"/>
    <cellStyle name="40% - Accent3 5 5 3 2" xfId="22212" xr:uid="{00000000-0005-0000-0000-0000BA560000}"/>
    <cellStyle name="40% - Accent3 5 5 3 2 2" xfId="22213" xr:uid="{00000000-0005-0000-0000-0000BB560000}"/>
    <cellStyle name="40% - Accent3 5 5 3 3" xfId="22214" xr:uid="{00000000-0005-0000-0000-0000BC560000}"/>
    <cellStyle name="40% - Accent3 5 5 4" xfId="22215" xr:uid="{00000000-0005-0000-0000-0000BD560000}"/>
    <cellStyle name="40% - Accent3 5 5 4 2" xfId="22216" xr:uid="{00000000-0005-0000-0000-0000BE560000}"/>
    <cellStyle name="40% - Accent3 5 5 5" xfId="22217" xr:uid="{00000000-0005-0000-0000-0000BF560000}"/>
    <cellStyle name="40% - Accent3 5 5 5 2" xfId="22218" xr:uid="{00000000-0005-0000-0000-0000C0560000}"/>
    <cellStyle name="40% - Accent3 5 5 6" xfId="22219" xr:uid="{00000000-0005-0000-0000-0000C1560000}"/>
    <cellStyle name="40% - Accent3 5 6" xfId="22220" xr:uid="{00000000-0005-0000-0000-0000C2560000}"/>
    <cellStyle name="40% - Accent3 5 6 2" xfId="22221" xr:uid="{00000000-0005-0000-0000-0000C3560000}"/>
    <cellStyle name="40% - Accent3 5 6 2 2" xfId="22222" xr:uid="{00000000-0005-0000-0000-0000C4560000}"/>
    <cellStyle name="40% - Accent3 5 6 2 2 2" xfId="22223" xr:uid="{00000000-0005-0000-0000-0000C5560000}"/>
    <cellStyle name="40% - Accent3 5 6 2 2 2 2" xfId="22224" xr:uid="{00000000-0005-0000-0000-0000C6560000}"/>
    <cellStyle name="40% - Accent3 5 6 2 2 3" xfId="22225" xr:uid="{00000000-0005-0000-0000-0000C7560000}"/>
    <cellStyle name="40% - Accent3 5 6 2 3" xfId="22226" xr:uid="{00000000-0005-0000-0000-0000C8560000}"/>
    <cellStyle name="40% - Accent3 5 6 2 3 2" xfId="22227" xr:uid="{00000000-0005-0000-0000-0000C9560000}"/>
    <cellStyle name="40% - Accent3 5 6 2 4" xfId="22228" xr:uid="{00000000-0005-0000-0000-0000CA560000}"/>
    <cellStyle name="40% - Accent3 5 6 3" xfId="22229" xr:uid="{00000000-0005-0000-0000-0000CB560000}"/>
    <cellStyle name="40% - Accent3 5 6 3 2" xfId="22230" xr:uid="{00000000-0005-0000-0000-0000CC560000}"/>
    <cellStyle name="40% - Accent3 5 6 3 2 2" xfId="22231" xr:uid="{00000000-0005-0000-0000-0000CD560000}"/>
    <cellStyle name="40% - Accent3 5 6 3 3" xfId="22232" xr:uid="{00000000-0005-0000-0000-0000CE560000}"/>
    <cellStyle name="40% - Accent3 5 6 4" xfId="22233" xr:uid="{00000000-0005-0000-0000-0000CF560000}"/>
    <cellStyle name="40% - Accent3 5 6 4 2" xfId="22234" xr:uid="{00000000-0005-0000-0000-0000D0560000}"/>
    <cellStyle name="40% - Accent3 5 6 5" xfId="22235" xr:uid="{00000000-0005-0000-0000-0000D1560000}"/>
    <cellStyle name="40% - Accent3 5 6 5 2" xfId="22236" xr:uid="{00000000-0005-0000-0000-0000D2560000}"/>
    <cellStyle name="40% - Accent3 5 6 6" xfId="22237" xr:uid="{00000000-0005-0000-0000-0000D3560000}"/>
    <cellStyle name="40% - Accent3 5 7" xfId="22238" xr:uid="{00000000-0005-0000-0000-0000D4560000}"/>
    <cellStyle name="40% - Accent3 5 7 2" xfId="22239" xr:uid="{00000000-0005-0000-0000-0000D5560000}"/>
    <cellStyle name="40% - Accent3 5 7 2 2" xfId="22240" xr:uid="{00000000-0005-0000-0000-0000D6560000}"/>
    <cellStyle name="40% - Accent3 5 7 2 2 2" xfId="22241" xr:uid="{00000000-0005-0000-0000-0000D7560000}"/>
    <cellStyle name="40% - Accent3 5 7 2 3" xfId="22242" xr:uid="{00000000-0005-0000-0000-0000D8560000}"/>
    <cellStyle name="40% - Accent3 5 7 3" xfId="22243" xr:uid="{00000000-0005-0000-0000-0000D9560000}"/>
    <cellStyle name="40% - Accent3 5 7 3 2" xfId="22244" xr:uid="{00000000-0005-0000-0000-0000DA560000}"/>
    <cellStyle name="40% - Accent3 5 7 4" xfId="22245" xr:uid="{00000000-0005-0000-0000-0000DB560000}"/>
    <cellStyle name="40% - Accent3 5 8" xfId="22246" xr:uid="{00000000-0005-0000-0000-0000DC560000}"/>
    <cellStyle name="40% - Accent3 5 8 2" xfId="22247" xr:uid="{00000000-0005-0000-0000-0000DD560000}"/>
    <cellStyle name="40% - Accent3 5 8 2 2" xfId="22248" xr:uid="{00000000-0005-0000-0000-0000DE560000}"/>
    <cellStyle name="40% - Accent3 5 8 3" xfId="22249" xr:uid="{00000000-0005-0000-0000-0000DF560000}"/>
    <cellStyle name="40% - Accent3 5 9" xfId="22250" xr:uid="{00000000-0005-0000-0000-0000E0560000}"/>
    <cellStyle name="40% - Accent3 5 9 2" xfId="22251" xr:uid="{00000000-0005-0000-0000-0000E1560000}"/>
    <cellStyle name="40% - Accent3 6" xfId="22252" xr:uid="{00000000-0005-0000-0000-0000E2560000}"/>
    <cellStyle name="40% - Accent3 6 10" xfId="22253" xr:uid="{00000000-0005-0000-0000-0000E3560000}"/>
    <cellStyle name="40% - Accent3 6 10 2" xfId="22254" xr:uid="{00000000-0005-0000-0000-0000E4560000}"/>
    <cellStyle name="40% - Accent3 6 11" xfId="22255" xr:uid="{00000000-0005-0000-0000-0000E5560000}"/>
    <cellStyle name="40% - Accent3 6 2" xfId="22256" xr:uid="{00000000-0005-0000-0000-0000E6560000}"/>
    <cellStyle name="40% - Accent3 6 2 2" xfId="22257" xr:uid="{00000000-0005-0000-0000-0000E7560000}"/>
    <cellStyle name="40% - Accent3 6 2 2 2" xfId="22258" xr:uid="{00000000-0005-0000-0000-0000E8560000}"/>
    <cellStyle name="40% - Accent3 6 2 2 2 2" xfId="22259" xr:uid="{00000000-0005-0000-0000-0000E9560000}"/>
    <cellStyle name="40% - Accent3 6 2 2 2 2 2" xfId="22260" xr:uid="{00000000-0005-0000-0000-0000EA560000}"/>
    <cellStyle name="40% - Accent3 6 2 2 2 2 2 2" xfId="22261" xr:uid="{00000000-0005-0000-0000-0000EB560000}"/>
    <cellStyle name="40% - Accent3 6 2 2 2 2 3" xfId="22262" xr:uid="{00000000-0005-0000-0000-0000EC560000}"/>
    <cellStyle name="40% - Accent3 6 2 2 2 3" xfId="22263" xr:uid="{00000000-0005-0000-0000-0000ED560000}"/>
    <cellStyle name="40% - Accent3 6 2 2 2 3 2" xfId="22264" xr:uid="{00000000-0005-0000-0000-0000EE560000}"/>
    <cellStyle name="40% - Accent3 6 2 2 2 4" xfId="22265" xr:uid="{00000000-0005-0000-0000-0000EF560000}"/>
    <cellStyle name="40% - Accent3 6 2 2 3" xfId="22266" xr:uid="{00000000-0005-0000-0000-0000F0560000}"/>
    <cellStyle name="40% - Accent3 6 2 2 3 2" xfId="22267" xr:uid="{00000000-0005-0000-0000-0000F1560000}"/>
    <cellStyle name="40% - Accent3 6 2 2 3 2 2" xfId="22268" xr:uid="{00000000-0005-0000-0000-0000F2560000}"/>
    <cellStyle name="40% - Accent3 6 2 2 3 3" xfId="22269" xr:uid="{00000000-0005-0000-0000-0000F3560000}"/>
    <cellStyle name="40% - Accent3 6 2 2 4" xfId="22270" xr:uid="{00000000-0005-0000-0000-0000F4560000}"/>
    <cellStyle name="40% - Accent3 6 2 2 4 2" xfId="22271" xr:uid="{00000000-0005-0000-0000-0000F5560000}"/>
    <cellStyle name="40% - Accent3 6 2 2 5" xfId="22272" xr:uid="{00000000-0005-0000-0000-0000F6560000}"/>
    <cellStyle name="40% - Accent3 6 2 2 5 2" xfId="22273" xr:uid="{00000000-0005-0000-0000-0000F7560000}"/>
    <cellStyle name="40% - Accent3 6 2 2 6" xfId="22274" xr:uid="{00000000-0005-0000-0000-0000F8560000}"/>
    <cellStyle name="40% - Accent3 6 2 3" xfId="22275" xr:uid="{00000000-0005-0000-0000-0000F9560000}"/>
    <cellStyle name="40% - Accent3 6 2 3 2" xfId="22276" xr:uid="{00000000-0005-0000-0000-0000FA560000}"/>
    <cellStyle name="40% - Accent3 6 2 3 2 2" xfId="22277" xr:uid="{00000000-0005-0000-0000-0000FB560000}"/>
    <cellStyle name="40% - Accent3 6 2 3 2 2 2" xfId="22278" xr:uid="{00000000-0005-0000-0000-0000FC560000}"/>
    <cellStyle name="40% - Accent3 6 2 3 2 2 2 2" xfId="22279" xr:uid="{00000000-0005-0000-0000-0000FD560000}"/>
    <cellStyle name="40% - Accent3 6 2 3 2 2 3" xfId="22280" xr:uid="{00000000-0005-0000-0000-0000FE560000}"/>
    <cellStyle name="40% - Accent3 6 2 3 2 3" xfId="22281" xr:uid="{00000000-0005-0000-0000-0000FF560000}"/>
    <cellStyle name="40% - Accent3 6 2 3 2 3 2" xfId="22282" xr:uid="{00000000-0005-0000-0000-000000570000}"/>
    <cellStyle name="40% - Accent3 6 2 3 2 4" xfId="22283" xr:uid="{00000000-0005-0000-0000-000001570000}"/>
    <cellStyle name="40% - Accent3 6 2 3 3" xfId="22284" xr:uid="{00000000-0005-0000-0000-000002570000}"/>
    <cellStyle name="40% - Accent3 6 2 3 3 2" xfId="22285" xr:uid="{00000000-0005-0000-0000-000003570000}"/>
    <cellStyle name="40% - Accent3 6 2 3 3 2 2" xfId="22286" xr:uid="{00000000-0005-0000-0000-000004570000}"/>
    <cellStyle name="40% - Accent3 6 2 3 3 3" xfId="22287" xr:uid="{00000000-0005-0000-0000-000005570000}"/>
    <cellStyle name="40% - Accent3 6 2 3 4" xfId="22288" xr:uid="{00000000-0005-0000-0000-000006570000}"/>
    <cellStyle name="40% - Accent3 6 2 3 4 2" xfId="22289" xr:uid="{00000000-0005-0000-0000-000007570000}"/>
    <cellStyle name="40% - Accent3 6 2 3 5" xfId="22290" xr:uid="{00000000-0005-0000-0000-000008570000}"/>
    <cellStyle name="40% - Accent3 6 2 3 5 2" xfId="22291" xr:uid="{00000000-0005-0000-0000-000009570000}"/>
    <cellStyle name="40% - Accent3 6 2 3 6" xfId="22292" xr:uid="{00000000-0005-0000-0000-00000A570000}"/>
    <cellStyle name="40% - Accent3 6 2 4" xfId="22293" xr:uid="{00000000-0005-0000-0000-00000B570000}"/>
    <cellStyle name="40% - Accent3 6 2 4 2" xfId="22294" xr:uid="{00000000-0005-0000-0000-00000C570000}"/>
    <cellStyle name="40% - Accent3 6 2 4 2 2" xfId="22295" xr:uid="{00000000-0005-0000-0000-00000D570000}"/>
    <cellStyle name="40% - Accent3 6 2 4 2 2 2" xfId="22296" xr:uid="{00000000-0005-0000-0000-00000E570000}"/>
    <cellStyle name="40% - Accent3 6 2 4 2 3" xfId="22297" xr:uid="{00000000-0005-0000-0000-00000F570000}"/>
    <cellStyle name="40% - Accent3 6 2 4 3" xfId="22298" xr:uid="{00000000-0005-0000-0000-000010570000}"/>
    <cellStyle name="40% - Accent3 6 2 4 3 2" xfId="22299" xr:uid="{00000000-0005-0000-0000-000011570000}"/>
    <cellStyle name="40% - Accent3 6 2 4 4" xfId="22300" xr:uid="{00000000-0005-0000-0000-000012570000}"/>
    <cellStyle name="40% - Accent3 6 2 5" xfId="22301" xr:uid="{00000000-0005-0000-0000-000013570000}"/>
    <cellStyle name="40% - Accent3 6 2 5 2" xfId="22302" xr:uid="{00000000-0005-0000-0000-000014570000}"/>
    <cellStyle name="40% - Accent3 6 2 5 2 2" xfId="22303" xr:uid="{00000000-0005-0000-0000-000015570000}"/>
    <cellStyle name="40% - Accent3 6 2 5 3" xfId="22304" xr:uid="{00000000-0005-0000-0000-000016570000}"/>
    <cellStyle name="40% - Accent3 6 2 6" xfId="22305" xr:uid="{00000000-0005-0000-0000-000017570000}"/>
    <cellStyle name="40% - Accent3 6 2 6 2" xfId="22306" xr:uid="{00000000-0005-0000-0000-000018570000}"/>
    <cellStyle name="40% - Accent3 6 2 7" xfId="22307" xr:uid="{00000000-0005-0000-0000-000019570000}"/>
    <cellStyle name="40% - Accent3 6 2 7 2" xfId="22308" xr:uid="{00000000-0005-0000-0000-00001A570000}"/>
    <cellStyle name="40% - Accent3 6 2 8" xfId="22309" xr:uid="{00000000-0005-0000-0000-00001B570000}"/>
    <cellStyle name="40% - Accent3 6 3" xfId="22310" xr:uid="{00000000-0005-0000-0000-00001C570000}"/>
    <cellStyle name="40% - Accent3 6 3 2" xfId="22311" xr:uid="{00000000-0005-0000-0000-00001D570000}"/>
    <cellStyle name="40% - Accent3 6 3 2 2" xfId="22312" xr:uid="{00000000-0005-0000-0000-00001E570000}"/>
    <cellStyle name="40% - Accent3 6 3 2 2 2" xfId="22313" xr:uid="{00000000-0005-0000-0000-00001F570000}"/>
    <cellStyle name="40% - Accent3 6 3 2 2 2 2" xfId="22314" xr:uid="{00000000-0005-0000-0000-000020570000}"/>
    <cellStyle name="40% - Accent3 6 3 2 2 2 2 2" xfId="22315" xr:uid="{00000000-0005-0000-0000-000021570000}"/>
    <cellStyle name="40% - Accent3 6 3 2 2 2 3" xfId="22316" xr:uid="{00000000-0005-0000-0000-000022570000}"/>
    <cellStyle name="40% - Accent3 6 3 2 2 3" xfId="22317" xr:uid="{00000000-0005-0000-0000-000023570000}"/>
    <cellStyle name="40% - Accent3 6 3 2 2 3 2" xfId="22318" xr:uid="{00000000-0005-0000-0000-000024570000}"/>
    <cellStyle name="40% - Accent3 6 3 2 2 4" xfId="22319" xr:uid="{00000000-0005-0000-0000-000025570000}"/>
    <cellStyle name="40% - Accent3 6 3 2 3" xfId="22320" xr:uid="{00000000-0005-0000-0000-000026570000}"/>
    <cellStyle name="40% - Accent3 6 3 2 3 2" xfId="22321" xr:uid="{00000000-0005-0000-0000-000027570000}"/>
    <cellStyle name="40% - Accent3 6 3 2 3 2 2" xfId="22322" xr:uid="{00000000-0005-0000-0000-000028570000}"/>
    <cellStyle name="40% - Accent3 6 3 2 3 3" xfId="22323" xr:uid="{00000000-0005-0000-0000-000029570000}"/>
    <cellStyle name="40% - Accent3 6 3 2 4" xfId="22324" xr:uid="{00000000-0005-0000-0000-00002A570000}"/>
    <cellStyle name="40% - Accent3 6 3 2 4 2" xfId="22325" xr:uid="{00000000-0005-0000-0000-00002B570000}"/>
    <cellStyle name="40% - Accent3 6 3 2 5" xfId="22326" xr:uid="{00000000-0005-0000-0000-00002C570000}"/>
    <cellStyle name="40% - Accent3 6 3 2 5 2" xfId="22327" xr:uid="{00000000-0005-0000-0000-00002D570000}"/>
    <cellStyle name="40% - Accent3 6 3 2 6" xfId="22328" xr:uid="{00000000-0005-0000-0000-00002E570000}"/>
    <cellStyle name="40% - Accent3 6 3 3" xfId="22329" xr:uid="{00000000-0005-0000-0000-00002F570000}"/>
    <cellStyle name="40% - Accent3 6 3 3 2" xfId="22330" xr:uid="{00000000-0005-0000-0000-000030570000}"/>
    <cellStyle name="40% - Accent3 6 3 3 2 2" xfId="22331" xr:uid="{00000000-0005-0000-0000-000031570000}"/>
    <cellStyle name="40% - Accent3 6 3 3 2 2 2" xfId="22332" xr:uid="{00000000-0005-0000-0000-000032570000}"/>
    <cellStyle name="40% - Accent3 6 3 3 2 2 2 2" xfId="22333" xr:uid="{00000000-0005-0000-0000-000033570000}"/>
    <cellStyle name="40% - Accent3 6 3 3 2 2 3" xfId="22334" xr:uid="{00000000-0005-0000-0000-000034570000}"/>
    <cellStyle name="40% - Accent3 6 3 3 2 3" xfId="22335" xr:uid="{00000000-0005-0000-0000-000035570000}"/>
    <cellStyle name="40% - Accent3 6 3 3 2 3 2" xfId="22336" xr:uid="{00000000-0005-0000-0000-000036570000}"/>
    <cellStyle name="40% - Accent3 6 3 3 2 4" xfId="22337" xr:uid="{00000000-0005-0000-0000-000037570000}"/>
    <cellStyle name="40% - Accent3 6 3 3 3" xfId="22338" xr:uid="{00000000-0005-0000-0000-000038570000}"/>
    <cellStyle name="40% - Accent3 6 3 3 3 2" xfId="22339" xr:uid="{00000000-0005-0000-0000-000039570000}"/>
    <cellStyle name="40% - Accent3 6 3 3 3 2 2" xfId="22340" xr:uid="{00000000-0005-0000-0000-00003A570000}"/>
    <cellStyle name="40% - Accent3 6 3 3 3 3" xfId="22341" xr:uid="{00000000-0005-0000-0000-00003B570000}"/>
    <cellStyle name="40% - Accent3 6 3 3 4" xfId="22342" xr:uid="{00000000-0005-0000-0000-00003C570000}"/>
    <cellStyle name="40% - Accent3 6 3 3 4 2" xfId="22343" xr:uid="{00000000-0005-0000-0000-00003D570000}"/>
    <cellStyle name="40% - Accent3 6 3 3 5" xfId="22344" xr:uid="{00000000-0005-0000-0000-00003E570000}"/>
    <cellStyle name="40% - Accent3 6 3 3 5 2" xfId="22345" xr:uid="{00000000-0005-0000-0000-00003F570000}"/>
    <cellStyle name="40% - Accent3 6 3 3 6" xfId="22346" xr:uid="{00000000-0005-0000-0000-000040570000}"/>
    <cellStyle name="40% - Accent3 6 3 4" xfId="22347" xr:uid="{00000000-0005-0000-0000-000041570000}"/>
    <cellStyle name="40% - Accent3 6 3 4 2" xfId="22348" xr:uid="{00000000-0005-0000-0000-000042570000}"/>
    <cellStyle name="40% - Accent3 6 3 4 2 2" xfId="22349" xr:uid="{00000000-0005-0000-0000-000043570000}"/>
    <cellStyle name="40% - Accent3 6 3 4 2 2 2" xfId="22350" xr:uid="{00000000-0005-0000-0000-000044570000}"/>
    <cellStyle name="40% - Accent3 6 3 4 2 3" xfId="22351" xr:uid="{00000000-0005-0000-0000-000045570000}"/>
    <cellStyle name="40% - Accent3 6 3 4 3" xfId="22352" xr:uid="{00000000-0005-0000-0000-000046570000}"/>
    <cellStyle name="40% - Accent3 6 3 4 3 2" xfId="22353" xr:uid="{00000000-0005-0000-0000-000047570000}"/>
    <cellStyle name="40% - Accent3 6 3 4 4" xfId="22354" xr:uid="{00000000-0005-0000-0000-000048570000}"/>
    <cellStyle name="40% - Accent3 6 3 5" xfId="22355" xr:uid="{00000000-0005-0000-0000-000049570000}"/>
    <cellStyle name="40% - Accent3 6 3 5 2" xfId="22356" xr:uid="{00000000-0005-0000-0000-00004A570000}"/>
    <cellStyle name="40% - Accent3 6 3 5 2 2" xfId="22357" xr:uid="{00000000-0005-0000-0000-00004B570000}"/>
    <cellStyle name="40% - Accent3 6 3 5 3" xfId="22358" xr:uid="{00000000-0005-0000-0000-00004C570000}"/>
    <cellStyle name="40% - Accent3 6 3 6" xfId="22359" xr:uid="{00000000-0005-0000-0000-00004D570000}"/>
    <cellStyle name="40% - Accent3 6 3 6 2" xfId="22360" xr:uid="{00000000-0005-0000-0000-00004E570000}"/>
    <cellStyle name="40% - Accent3 6 3 7" xfId="22361" xr:uid="{00000000-0005-0000-0000-00004F570000}"/>
    <cellStyle name="40% - Accent3 6 3 7 2" xfId="22362" xr:uid="{00000000-0005-0000-0000-000050570000}"/>
    <cellStyle name="40% - Accent3 6 3 8" xfId="22363" xr:uid="{00000000-0005-0000-0000-000051570000}"/>
    <cellStyle name="40% - Accent3 6 4" xfId="22364" xr:uid="{00000000-0005-0000-0000-000052570000}"/>
    <cellStyle name="40% - Accent3 6 4 2" xfId="22365" xr:uid="{00000000-0005-0000-0000-000053570000}"/>
    <cellStyle name="40% - Accent3 6 4 2 2" xfId="22366" xr:uid="{00000000-0005-0000-0000-000054570000}"/>
    <cellStyle name="40% - Accent3 6 4 2 2 2" xfId="22367" xr:uid="{00000000-0005-0000-0000-000055570000}"/>
    <cellStyle name="40% - Accent3 6 4 2 2 2 2" xfId="22368" xr:uid="{00000000-0005-0000-0000-000056570000}"/>
    <cellStyle name="40% - Accent3 6 4 2 2 3" xfId="22369" xr:uid="{00000000-0005-0000-0000-000057570000}"/>
    <cellStyle name="40% - Accent3 6 4 2 3" xfId="22370" xr:uid="{00000000-0005-0000-0000-000058570000}"/>
    <cellStyle name="40% - Accent3 6 4 2 3 2" xfId="22371" xr:uid="{00000000-0005-0000-0000-000059570000}"/>
    <cellStyle name="40% - Accent3 6 4 2 4" xfId="22372" xr:uid="{00000000-0005-0000-0000-00005A570000}"/>
    <cellStyle name="40% - Accent3 6 4 3" xfId="22373" xr:uid="{00000000-0005-0000-0000-00005B570000}"/>
    <cellStyle name="40% - Accent3 6 4 3 2" xfId="22374" xr:uid="{00000000-0005-0000-0000-00005C570000}"/>
    <cellStyle name="40% - Accent3 6 4 3 2 2" xfId="22375" xr:uid="{00000000-0005-0000-0000-00005D570000}"/>
    <cellStyle name="40% - Accent3 6 4 3 3" xfId="22376" xr:uid="{00000000-0005-0000-0000-00005E570000}"/>
    <cellStyle name="40% - Accent3 6 4 4" xfId="22377" xr:uid="{00000000-0005-0000-0000-00005F570000}"/>
    <cellStyle name="40% - Accent3 6 4 4 2" xfId="22378" xr:uid="{00000000-0005-0000-0000-000060570000}"/>
    <cellStyle name="40% - Accent3 6 4 5" xfId="22379" xr:uid="{00000000-0005-0000-0000-000061570000}"/>
    <cellStyle name="40% - Accent3 6 4 5 2" xfId="22380" xr:uid="{00000000-0005-0000-0000-000062570000}"/>
    <cellStyle name="40% - Accent3 6 4 6" xfId="22381" xr:uid="{00000000-0005-0000-0000-000063570000}"/>
    <cellStyle name="40% - Accent3 6 5" xfId="22382" xr:uid="{00000000-0005-0000-0000-000064570000}"/>
    <cellStyle name="40% - Accent3 6 5 2" xfId="22383" xr:uid="{00000000-0005-0000-0000-000065570000}"/>
    <cellStyle name="40% - Accent3 6 5 2 2" xfId="22384" xr:uid="{00000000-0005-0000-0000-000066570000}"/>
    <cellStyle name="40% - Accent3 6 5 2 2 2" xfId="22385" xr:uid="{00000000-0005-0000-0000-000067570000}"/>
    <cellStyle name="40% - Accent3 6 5 2 2 2 2" xfId="22386" xr:uid="{00000000-0005-0000-0000-000068570000}"/>
    <cellStyle name="40% - Accent3 6 5 2 2 3" xfId="22387" xr:uid="{00000000-0005-0000-0000-000069570000}"/>
    <cellStyle name="40% - Accent3 6 5 2 3" xfId="22388" xr:uid="{00000000-0005-0000-0000-00006A570000}"/>
    <cellStyle name="40% - Accent3 6 5 2 3 2" xfId="22389" xr:uid="{00000000-0005-0000-0000-00006B570000}"/>
    <cellStyle name="40% - Accent3 6 5 2 4" xfId="22390" xr:uid="{00000000-0005-0000-0000-00006C570000}"/>
    <cellStyle name="40% - Accent3 6 5 3" xfId="22391" xr:uid="{00000000-0005-0000-0000-00006D570000}"/>
    <cellStyle name="40% - Accent3 6 5 3 2" xfId="22392" xr:uid="{00000000-0005-0000-0000-00006E570000}"/>
    <cellStyle name="40% - Accent3 6 5 3 2 2" xfId="22393" xr:uid="{00000000-0005-0000-0000-00006F570000}"/>
    <cellStyle name="40% - Accent3 6 5 3 3" xfId="22394" xr:uid="{00000000-0005-0000-0000-000070570000}"/>
    <cellStyle name="40% - Accent3 6 5 4" xfId="22395" xr:uid="{00000000-0005-0000-0000-000071570000}"/>
    <cellStyle name="40% - Accent3 6 5 4 2" xfId="22396" xr:uid="{00000000-0005-0000-0000-000072570000}"/>
    <cellStyle name="40% - Accent3 6 5 5" xfId="22397" xr:uid="{00000000-0005-0000-0000-000073570000}"/>
    <cellStyle name="40% - Accent3 6 5 5 2" xfId="22398" xr:uid="{00000000-0005-0000-0000-000074570000}"/>
    <cellStyle name="40% - Accent3 6 5 6" xfId="22399" xr:uid="{00000000-0005-0000-0000-000075570000}"/>
    <cellStyle name="40% - Accent3 6 6" xfId="22400" xr:uid="{00000000-0005-0000-0000-000076570000}"/>
    <cellStyle name="40% - Accent3 6 6 2" xfId="22401" xr:uid="{00000000-0005-0000-0000-000077570000}"/>
    <cellStyle name="40% - Accent3 6 6 2 2" xfId="22402" xr:uid="{00000000-0005-0000-0000-000078570000}"/>
    <cellStyle name="40% - Accent3 6 6 2 2 2" xfId="22403" xr:uid="{00000000-0005-0000-0000-000079570000}"/>
    <cellStyle name="40% - Accent3 6 6 2 2 2 2" xfId="22404" xr:uid="{00000000-0005-0000-0000-00007A570000}"/>
    <cellStyle name="40% - Accent3 6 6 2 2 3" xfId="22405" xr:uid="{00000000-0005-0000-0000-00007B570000}"/>
    <cellStyle name="40% - Accent3 6 6 2 3" xfId="22406" xr:uid="{00000000-0005-0000-0000-00007C570000}"/>
    <cellStyle name="40% - Accent3 6 6 2 3 2" xfId="22407" xr:uid="{00000000-0005-0000-0000-00007D570000}"/>
    <cellStyle name="40% - Accent3 6 6 2 4" xfId="22408" xr:uid="{00000000-0005-0000-0000-00007E570000}"/>
    <cellStyle name="40% - Accent3 6 6 3" xfId="22409" xr:uid="{00000000-0005-0000-0000-00007F570000}"/>
    <cellStyle name="40% - Accent3 6 6 3 2" xfId="22410" xr:uid="{00000000-0005-0000-0000-000080570000}"/>
    <cellStyle name="40% - Accent3 6 6 3 2 2" xfId="22411" xr:uid="{00000000-0005-0000-0000-000081570000}"/>
    <cellStyle name="40% - Accent3 6 6 3 3" xfId="22412" xr:uid="{00000000-0005-0000-0000-000082570000}"/>
    <cellStyle name="40% - Accent3 6 6 4" xfId="22413" xr:uid="{00000000-0005-0000-0000-000083570000}"/>
    <cellStyle name="40% - Accent3 6 6 4 2" xfId="22414" xr:uid="{00000000-0005-0000-0000-000084570000}"/>
    <cellStyle name="40% - Accent3 6 6 5" xfId="22415" xr:uid="{00000000-0005-0000-0000-000085570000}"/>
    <cellStyle name="40% - Accent3 6 6 5 2" xfId="22416" xr:uid="{00000000-0005-0000-0000-000086570000}"/>
    <cellStyle name="40% - Accent3 6 6 6" xfId="22417" xr:uid="{00000000-0005-0000-0000-000087570000}"/>
    <cellStyle name="40% - Accent3 6 7" xfId="22418" xr:uid="{00000000-0005-0000-0000-000088570000}"/>
    <cellStyle name="40% - Accent3 6 7 2" xfId="22419" xr:uid="{00000000-0005-0000-0000-000089570000}"/>
    <cellStyle name="40% - Accent3 6 7 2 2" xfId="22420" xr:uid="{00000000-0005-0000-0000-00008A570000}"/>
    <cellStyle name="40% - Accent3 6 7 2 2 2" xfId="22421" xr:uid="{00000000-0005-0000-0000-00008B570000}"/>
    <cellStyle name="40% - Accent3 6 7 2 3" xfId="22422" xr:uid="{00000000-0005-0000-0000-00008C570000}"/>
    <cellStyle name="40% - Accent3 6 7 3" xfId="22423" xr:uid="{00000000-0005-0000-0000-00008D570000}"/>
    <cellStyle name="40% - Accent3 6 7 3 2" xfId="22424" xr:uid="{00000000-0005-0000-0000-00008E570000}"/>
    <cellStyle name="40% - Accent3 6 7 4" xfId="22425" xr:uid="{00000000-0005-0000-0000-00008F570000}"/>
    <cellStyle name="40% - Accent3 6 8" xfId="22426" xr:uid="{00000000-0005-0000-0000-000090570000}"/>
    <cellStyle name="40% - Accent3 6 8 2" xfId="22427" xr:uid="{00000000-0005-0000-0000-000091570000}"/>
    <cellStyle name="40% - Accent3 6 8 2 2" xfId="22428" xr:uid="{00000000-0005-0000-0000-000092570000}"/>
    <cellStyle name="40% - Accent3 6 8 3" xfId="22429" xr:uid="{00000000-0005-0000-0000-000093570000}"/>
    <cellStyle name="40% - Accent3 6 9" xfId="22430" xr:uid="{00000000-0005-0000-0000-000094570000}"/>
    <cellStyle name="40% - Accent3 6 9 2" xfId="22431" xr:uid="{00000000-0005-0000-0000-000095570000}"/>
    <cellStyle name="40% - Accent3 7" xfId="22432" xr:uid="{00000000-0005-0000-0000-000096570000}"/>
    <cellStyle name="40% - Accent3 7 2" xfId="22433" xr:uid="{00000000-0005-0000-0000-000097570000}"/>
    <cellStyle name="40% - Accent3 7 2 2" xfId="22434" xr:uid="{00000000-0005-0000-0000-000098570000}"/>
    <cellStyle name="40% - Accent3 7 2 2 2" xfId="22435" xr:uid="{00000000-0005-0000-0000-000099570000}"/>
    <cellStyle name="40% - Accent3 7 2 2 2 2" xfId="22436" xr:uid="{00000000-0005-0000-0000-00009A570000}"/>
    <cellStyle name="40% - Accent3 7 2 2 2 2 2" xfId="22437" xr:uid="{00000000-0005-0000-0000-00009B570000}"/>
    <cellStyle name="40% - Accent3 7 2 2 2 3" xfId="22438" xr:uid="{00000000-0005-0000-0000-00009C570000}"/>
    <cellStyle name="40% - Accent3 7 2 2 3" xfId="22439" xr:uid="{00000000-0005-0000-0000-00009D570000}"/>
    <cellStyle name="40% - Accent3 7 2 2 3 2" xfId="22440" xr:uid="{00000000-0005-0000-0000-00009E570000}"/>
    <cellStyle name="40% - Accent3 7 2 2 4" xfId="22441" xr:uid="{00000000-0005-0000-0000-00009F570000}"/>
    <cellStyle name="40% - Accent3 7 2 3" xfId="22442" xr:uid="{00000000-0005-0000-0000-0000A0570000}"/>
    <cellStyle name="40% - Accent3 7 2 3 2" xfId="22443" xr:uid="{00000000-0005-0000-0000-0000A1570000}"/>
    <cellStyle name="40% - Accent3 7 2 3 2 2" xfId="22444" xr:uid="{00000000-0005-0000-0000-0000A2570000}"/>
    <cellStyle name="40% - Accent3 7 2 3 3" xfId="22445" xr:uid="{00000000-0005-0000-0000-0000A3570000}"/>
    <cellStyle name="40% - Accent3 7 2 4" xfId="22446" xr:uid="{00000000-0005-0000-0000-0000A4570000}"/>
    <cellStyle name="40% - Accent3 7 2 4 2" xfId="22447" xr:uid="{00000000-0005-0000-0000-0000A5570000}"/>
    <cellStyle name="40% - Accent3 7 2 5" xfId="22448" xr:uid="{00000000-0005-0000-0000-0000A6570000}"/>
    <cellStyle name="40% - Accent3 7 2 5 2" xfId="22449" xr:uid="{00000000-0005-0000-0000-0000A7570000}"/>
    <cellStyle name="40% - Accent3 7 2 6" xfId="22450" xr:uid="{00000000-0005-0000-0000-0000A8570000}"/>
    <cellStyle name="40% - Accent3 7 3" xfId="22451" xr:uid="{00000000-0005-0000-0000-0000A9570000}"/>
    <cellStyle name="40% - Accent3 7 3 2" xfId="22452" xr:uid="{00000000-0005-0000-0000-0000AA570000}"/>
    <cellStyle name="40% - Accent3 7 3 2 2" xfId="22453" xr:uid="{00000000-0005-0000-0000-0000AB570000}"/>
    <cellStyle name="40% - Accent3 7 3 2 2 2" xfId="22454" xr:uid="{00000000-0005-0000-0000-0000AC570000}"/>
    <cellStyle name="40% - Accent3 7 3 2 2 2 2" xfId="22455" xr:uid="{00000000-0005-0000-0000-0000AD570000}"/>
    <cellStyle name="40% - Accent3 7 3 2 2 3" xfId="22456" xr:uid="{00000000-0005-0000-0000-0000AE570000}"/>
    <cellStyle name="40% - Accent3 7 3 2 3" xfId="22457" xr:uid="{00000000-0005-0000-0000-0000AF570000}"/>
    <cellStyle name="40% - Accent3 7 3 2 3 2" xfId="22458" xr:uid="{00000000-0005-0000-0000-0000B0570000}"/>
    <cellStyle name="40% - Accent3 7 3 2 4" xfId="22459" xr:uid="{00000000-0005-0000-0000-0000B1570000}"/>
    <cellStyle name="40% - Accent3 7 3 3" xfId="22460" xr:uid="{00000000-0005-0000-0000-0000B2570000}"/>
    <cellStyle name="40% - Accent3 7 3 3 2" xfId="22461" xr:uid="{00000000-0005-0000-0000-0000B3570000}"/>
    <cellStyle name="40% - Accent3 7 3 3 2 2" xfId="22462" xr:uid="{00000000-0005-0000-0000-0000B4570000}"/>
    <cellStyle name="40% - Accent3 7 3 3 3" xfId="22463" xr:uid="{00000000-0005-0000-0000-0000B5570000}"/>
    <cellStyle name="40% - Accent3 7 3 4" xfId="22464" xr:uid="{00000000-0005-0000-0000-0000B6570000}"/>
    <cellStyle name="40% - Accent3 7 3 4 2" xfId="22465" xr:uid="{00000000-0005-0000-0000-0000B7570000}"/>
    <cellStyle name="40% - Accent3 7 3 5" xfId="22466" xr:uid="{00000000-0005-0000-0000-0000B8570000}"/>
    <cellStyle name="40% - Accent3 7 3 5 2" xfId="22467" xr:uid="{00000000-0005-0000-0000-0000B9570000}"/>
    <cellStyle name="40% - Accent3 7 3 6" xfId="22468" xr:uid="{00000000-0005-0000-0000-0000BA570000}"/>
    <cellStyle name="40% - Accent3 7 4" xfId="22469" xr:uid="{00000000-0005-0000-0000-0000BB570000}"/>
    <cellStyle name="40% - Accent3 7 4 2" xfId="22470" xr:uid="{00000000-0005-0000-0000-0000BC570000}"/>
    <cellStyle name="40% - Accent3 7 4 2 2" xfId="22471" xr:uid="{00000000-0005-0000-0000-0000BD570000}"/>
    <cellStyle name="40% - Accent3 7 4 2 2 2" xfId="22472" xr:uid="{00000000-0005-0000-0000-0000BE570000}"/>
    <cellStyle name="40% - Accent3 7 4 2 3" xfId="22473" xr:uid="{00000000-0005-0000-0000-0000BF570000}"/>
    <cellStyle name="40% - Accent3 7 4 3" xfId="22474" xr:uid="{00000000-0005-0000-0000-0000C0570000}"/>
    <cellStyle name="40% - Accent3 7 4 3 2" xfId="22475" xr:uid="{00000000-0005-0000-0000-0000C1570000}"/>
    <cellStyle name="40% - Accent3 7 4 4" xfId="22476" xr:uid="{00000000-0005-0000-0000-0000C2570000}"/>
    <cellStyle name="40% - Accent3 7 5" xfId="22477" xr:uid="{00000000-0005-0000-0000-0000C3570000}"/>
    <cellStyle name="40% - Accent3 7 5 2" xfId="22478" xr:uid="{00000000-0005-0000-0000-0000C4570000}"/>
    <cellStyle name="40% - Accent3 7 5 2 2" xfId="22479" xr:uid="{00000000-0005-0000-0000-0000C5570000}"/>
    <cellStyle name="40% - Accent3 7 5 3" xfId="22480" xr:uid="{00000000-0005-0000-0000-0000C6570000}"/>
    <cellStyle name="40% - Accent3 7 6" xfId="22481" xr:uid="{00000000-0005-0000-0000-0000C7570000}"/>
    <cellStyle name="40% - Accent3 7 6 2" xfId="22482" xr:uid="{00000000-0005-0000-0000-0000C8570000}"/>
    <cellStyle name="40% - Accent3 7 7" xfId="22483" xr:uid="{00000000-0005-0000-0000-0000C9570000}"/>
    <cellStyle name="40% - Accent3 7 7 2" xfId="22484" xr:uid="{00000000-0005-0000-0000-0000CA570000}"/>
    <cellStyle name="40% - Accent3 7 8" xfId="22485" xr:uid="{00000000-0005-0000-0000-0000CB570000}"/>
    <cellStyle name="40% - Accent3 8" xfId="22486" xr:uid="{00000000-0005-0000-0000-0000CC570000}"/>
    <cellStyle name="40% - Accent3 8 2" xfId="22487" xr:uid="{00000000-0005-0000-0000-0000CD570000}"/>
    <cellStyle name="40% - Accent3 8 2 2" xfId="22488" xr:uid="{00000000-0005-0000-0000-0000CE570000}"/>
    <cellStyle name="40% - Accent3 8 2 2 2" xfId="22489" xr:uid="{00000000-0005-0000-0000-0000CF570000}"/>
    <cellStyle name="40% - Accent3 8 2 2 2 2" xfId="22490" xr:uid="{00000000-0005-0000-0000-0000D0570000}"/>
    <cellStyle name="40% - Accent3 8 2 2 2 2 2" xfId="22491" xr:uid="{00000000-0005-0000-0000-0000D1570000}"/>
    <cellStyle name="40% - Accent3 8 2 2 2 3" xfId="22492" xr:uid="{00000000-0005-0000-0000-0000D2570000}"/>
    <cellStyle name="40% - Accent3 8 2 2 3" xfId="22493" xr:uid="{00000000-0005-0000-0000-0000D3570000}"/>
    <cellStyle name="40% - Accent3 8 2 2 3 2" xfId="22494" xr:uid="{00000000-0005-0000-0000-0000D4570000}"/>
    <cellStyle name="40% - Accent3 8 2 2 4" xfId="22495" xr:uid="{00000000-0005-0000-0000-0000D5570000}"/>
    <cellStyle name="40% - Accent3 8 2 3" xfId="22496" xr:uid="{00000000-0005-0000-0000-0000D6570000}"/>
    <cellStyle name="40% - Accent3 8 2 3 2" xfId="22497" xr:uid="{00000000-0005-0000-0000-0000D7570000}"/>
    <cellStyle name="40% - Accent3 8 2 3 2 2" xfId="22498" xr:uid="{00000000-0005-0000-0000-0000D8570000}"/>
    <cellStyle name="40% - Accent3 8 2 3 3" xfId="22499" xr:uid="{00000000-0005-0000-0000-0000D9570000}"/>
    <cellStyle name="40% - Accent3 8 2 4" xfId="22500" xr:uid="{00000000-0005-0000-0000-0000DA570000}"/>
    <cellStyle name="40% - Accent3 8 2 4 2" xfId="22501" xr:uid="{00000000-0005-0000-0000-0000DB570000}"/>
    <cellStyle name="40% - Accent3 8 2 5" xfId="22502" xr:uid="{00000000-0005-0000-0000-0000DC570000}"/>
    <cellStyle name="40% - Accent3 8 2 5 2" xfId="22503" xr:uid="{00000000-0005-0000-0000-0000DD570000}"/>
    <cellStyle name="40% - Accent3 8 2 6" xfId="22504" xr:uid="{00000000-0005-0000-0000-0000DE570000}"/>
    <cellStyle name="40% - Accent3 8 3" xfId="22505" xr:uid="{00000000-0005-0000-0000-0000DF570000}"/>
    <cellStyle name="40% - Accent3 8 3 2" xfId="22506" xr:uid="{00000000-0005-0000-0000-0000E0570000}"/>
    <cellStyle name="40% - Accent3 8 3 2 2" xfId="22507" xr:uid="{00000000-0005-0000-0000-0000E1570000}"/>
    <cellStyle name="40% - Accent3 8 3 2 2 2" xfId="22508" xr:uid="{00000000-0005-0000-0000-0000E2570000}"/>
    <cellStyle name="40% - Accent3 8 3 2 2 2 2" xfId="22509" xr:uid="{00000000-0005-0000-0000-0000E3570000}"/>
    <cellStyle name="40% - Accent3 8 3 2 2 3" xfId="22510" xr:uid="{00000000-0005-0000-0000-0000E4570000}"/>
    <cellStyle name="40% - Accent3 8 3 2 3" xfId="22511" xr:uid="{00000000-0005-0000-0000-0000E5570000}"/>
    <cellStyle name="40% - Accent3 8 3 2 3 2" xfId="22512" xr:uid="{00000000-0005-0000-0000-0000E6570000}"/>
    <cellStyle name="40% - Accent3 8 3 2 4" xfId="22513" xr:uid="{00000000-0005-0000-0000-0000E7570000}"/>
    <cellStyle name="40% - Accent3 8 3 3" xfId="22514" xr:uid="{00000000-0005-0000-0000-0000E8570000}"/>
    <cellStyle name="40% - Accent3 8 3 3 2" xfId="22515" xr:uid="{00000000-0005-0000-0000-0000E9570000}"/>
    <cellStyle name="40% - Accent3 8 3 3 2 2" xfId="22516" xr:uid="{00000000-0005-0000-0000-0000EA570000}"/>
    <cellStyle name="40% - Accent3 8 3 3 3" xfId="22517" xr:uid="{00000000-0005-0000-0000-0000EB570000}"/>
    <cellStyle name="40% - Accent3 8 3 4" xfId="22518" xr:uid="{00000000-0005-0000-0000-0000EC570000}"/>
    <cellStyle name="40% - Accent3 8 3 4 2" xfId="22519" xr:uid="{00000000-0005-0000-0000-0000ED570000}"/>
    <cellStyle name="40% - Accent3 8 3 5" xfId="22520" xr:uid="{00000000-0005-0000-0000-0000EE570000}"/>
    <cellStyle name="40% - Accent3 8 3 5 2" xfId="22521" xr:uid="{00000000-0005-0000-0000-0000EF570000}"/>
    <cellStyle name="40% - Accent3 8 3 6" xfId="22522" xr:uid="{00000000-0005-0000-0000-0000F0570000}"/>
    <cellStyle name="40% - Accent3 8 4" xfId="22523" xr:uid="{00000000-0005-0000-0000-0000F1570000}"/>
    <cellStyle name="40% - Accent3 8 4 2" xfId="22524" xr:uid="{00000000-0005-0000-0000-0000F2570000}"/>
    <cellStyle name="40% - Accent3 8 4 2 2" xfId="22525" xr:uid="{00000000-0005-0000-0000-0000F3570000}"/>
    <cellStyle name="40% - Accent3 8 4 2 2 2" xfId="22526" xr:uid="{00000000-0005-0000-0000-0000F4570000}"/>
    <cellStyle name="40% - Accent3 8 4 2 3" xfId="22527" xr:uid="{00000000-0005-0000-0000-0000F5570000}"/>
    <cellStyle name="40% - Accent3 8 4 3" xfId="22528" xr:uid="{00000000-0005-0000-0000-0000F6570000}"/>
    <cellStyle name="40% - Accent3 8 4 3 2" xfId="22529" xr:uid="{00000000-0005-0000-0000-0000F7570000}"/>
    <cellStyle name="40% - Accent3 8 4 4" xfId="22530" xr:uid="{00000000-0005-0000-0000-0000F8570000}"/>
    <cellStyle name="40% - Accent3 8 5" xfId="22531" xr:uid="{00000000-0005-0000-0000-0000F9570000}"/>
    <cellStyle name="40% - Accent3 8 5 2" xfId="22532" xr:uid="{00000000-0005-0000-0000-0000FA570000}"/>
    <cellStyle name="40% - Accent3 8 5 2 2" xfId="22533" xr:uid="{00000000-0005-0000-0000-0000FB570000}"/>
    <cellStyle name="40% - Accent3 8 5 3" xfId="22534" xr:uid="{00000000-0005-0000-0000-0000FC570000}"/>
    <cellStyle name="40% - Accent3 8 6" xfId="22535" xr:uid="{00000000-0005-0000-0000-0000FD570000}"/>
    <cellStyle name="40% - Accent3 8 6 2" xfId="22536" xr:uid="{00000000-0005-0000-0000-0000FE570000}"/>
    <cellStyle name="40% - Accent3 8 7" xfId="22537" xr:uid="{00000000-0005-0000-0000-0000FF570000}"/>
    <cellStyle name="40% - Accent3 8 7 2" xfId="22538" xr:uid="{00000000-0005-0000-0000-000000580000}"/>
    <cellStyle name="40% - Accent3 8 8" xfId="22539" xr:uid="{00000000-0005-0000-0000-000001580000}"/>
    <cellStyle name="40% - Accent3 9" xfId="22540" xr:uid="{00000000-0005-0000-0000-000002580000}"/>
    <cellStyle name="40% - Accent3 9 2" xfId="22541" xr:uid="{00000000-0005-0000-0000-000003580000}"/>
    <cellStyle name="40% - Accent3 9 2 2" xfId="22542" xr:uid="{00000000-0005-0000-0000-000004580000}"/>
    <cellStyle name="40% - Accent3 9 2 2 2" xfId="22543" xr:uid="{00000000-0005-0000-0000-000005580000}"/>
    <cellStyle name="40% - Accent3 9 2 2 2 2" xfId="22544" xr:uid="{00000000-0005-0000-0000-000006580000}"/>
    <cellStyle name="40% - Accent3 9 2 2 3" xfId="22545" xr:uid="{00000000-0005-0000-0000-000007580000}"/>
    <cellStyle name="40% - Accent3 9 2 3" xfId="22546" xr:uid="{00000000-0005-0000-0000-000008580000}"/>
    <cellStyle name="40% - Accent3 9 2 3 2" xfId="22547" xr:uid="{00000000-0005-0000-0000-000009580000}"/>
    <cellStyle name="40% - Accent3 9 2 4" xfId="22548" xr:uid="{00000000-0005-0000-0000-00000A580000}"/>
    <cellStyle name="40% - Accent3 9 3" xfId="22549" xr:uid="{00000000-0005-0000-0000-00000B580000}"/>
    <cellStyle name="40% - Accent3 9 3 2" xfId="22550" xr:uid="{00000000-0005-0000-0000-00000C580000}"/>
    <cellStyle name="40% - Accent3 9 3 2 2" xfId="22551" xr:uid="{00000000-0005-0000-0000-00000D580000}"/>
    <cellStyle name="40% - Accent3 9 3 3" xfId="22552" xr:uid="{00000000-0005-0000-0000-00000E580000}"/>
    <cellStyle name="40% - Accent3 9 4" xfId="22553" xr:uid="{00000000-0005-0000-0000-00000F580000}"/>
    <cellStyle name="40% - Accent3 9 4 2" xfId="22554" xr:uid="{00000000-0005-0000-0000-000010580000}"/>
    <cellStyle name="40% - Accent3 9 5" xfId="22555" xr:uid="{00000000-0005-0000-0000-000011580000}"/>
    <cellStyle name="40% - Accent3 9 5 2" xfId="22556" xr:uid="{00000000-0005-0000-0000-000012580000}"/>
    <cellStyle name="40% - Accent3 9 6" xfId="22557" xr:uid="{00000000-0005-0000-0000-000013580000}"/>
    <cellStyle name="40% - Accent4 10" xfId="22558" xr:uid="{00000000-0005-0000-0000-000014580000}"/>
    <cellStyle name="40% - Accent4 10 2" xfId="22559" xr:uid="{00000000-0005-0000-0000-000015580000}"/>
    <cellStyle name="40% - Accent4 10 2 2" xfId="22560" xr:uid="{00000000-0005-0000-0000-000016580000}"/>
    <cellStyle name="40% - Accent4 10 2 2 2" xfId="22561" xr:uid="{00000000-0005-0000-0000-000017580000}"/>
    <cellStyle name="40% - Accent4 10 2 2 2 2" xfId="22562" xr:uid="{00000000-0005-0000-0000-000018580000}"/>
    <cellStyle name="40% - Accent4 10 2 2 3" xfId="22563" xr:uid="{00000000-0005-0000-0000-000019580000}"/>
    <cellStyle name="40% - Accent4 10 2 3" xfId="22564" xr:uid="{00000000-0005-0000-0000-00001A580000}"/>
    <cellStyle name="40% - Accent4 10 2 3 2" xfId="22565" xr:uid="{00000000-0005-0000-0000-00001B580000}"/>
    <cellStyle name="40% - Accent4 10 2 4" xfId="22566" xr:uid="{00000000-0005-0000-0000-00001C580000}"/>
    <cellStyle name="40% - Accent4 10 3" xfId="22567" xr:uid="{00000000-0005-0000-0000-00001D580000}"/>
    <cellStyle name="40% - Accent4 10 3 2" xfId="22568" xr:uid="{00000000-0005-0000-0000-00001E580000}"/>
    <cellStyle name="40% - Accent4 10 3 2 2" xfId="22569" xr:uid="{00000000-0005-0000-0000-00001F580000}"/>
    <cellStyle name="40% - Accent4 10 3 3" xfId="22570" xr:uid="{00000000-0005-0000-0000-000020580000}"/>
    <cellStyle name="40% - Accent4 10 4" xfId="22571" xr:uid="{00000000-0005-0000-0000-000021580000}"/>
    <cellStyle name="40% - Accent4 10 4 2" xfId="22572" xr:uid="{00000000-0005-0000-0000-000022580000}"/>
    <cellStyle name="40% - Accent4 10 5" xfId="22573" xr:uid="{00000000-0005-0000-0000-000023580000}"/>
    <cellStyle name="40% - Accent4 10 5 2" xfId="22574" xr:uid="{00000000-0005-0000-0000-000024580000}"/>
    <cellStyle name="40% - Accent4 10 6" xfId="22575" xr:uid="{00000000-0005-0000-0000-000025580000}"/>
    <cellStyle name="40% - Accent4 11" xfId="22576" xr:uid="{00000000-0005-0000-0000-000026580000}"/>
    <cellStyle name="40% - Accent4 11 2" xfId="22577" xr:uid="{00000000-0005-0000-0000-000027580000}"/>
    <cellStyle name="40% - Accent4 11 2 2" xfId="22578" xr:uid="{00000000-0005-0000-0000-000028580000}"/>
    <cellStyle name="40% - Accent4 11 2 2 2" xfId="22579" xr:uid="{00000000-0005-0000-0000-000029580000}"/>
    <cellStyle name="40% - Accent4 11 2 2 2 2" xfId="22580" xr:uid="{00000000-0005-0000-0000-00002A580000}"/>
    <cellStyle name="40% - Accent4 11 2 2 3" xfId="22581" xr:uid="{00000000-0005-0000-0000-00002B580000}"/>
    <cellStyle name="40% - Accent4 11 2 3" xfId="22582" xr:uid="{00000000-0005-0000-0000-00002C580000}"/>
    <cellStyle name="40% - Accent4 11 2 3 2" xfId="22583" xr:uid="{00000000-0005-0000-0000-00002D580000}"/>
    <cellStyle name="40% - Accent4 11 2 4" xfId="22584" xr:uid="{00000000-0005-0000-0000-00002E580000}"/>
    <cellStyle name="40% - Accent4 11 3" xfId="22585" xr:uid="{00000000-0005-0000-0000-00002F580000}"/>
    <cellStyle name="40% - Accent4 11 3 2" xfId="22586" xr:uid="{00000000-0005-0000-0000-000030580000}"/>
    <cellStyle name="40% - Accent4 11 3 2 2" xfId="22587" xr:uid="{00000000-0005-0000-0000-000031580000}"/>
    <cellStyle name="40% - Accent4 11 3 3" xfId="22588" xr:uid="{00000000-0005-0000-0000-000032580000}"/>
    <cellStyle name="40% - Accent4 11 4" xfId="22589" xr:uid="{00000000-0005-0000-0000-000033580000}"/>
    <cellStyle name="40% - Accent4 11 4 2" xfId="22590" xr:uid="{00000000-0005-0000-0000-000034580000}"/>
    <cellStyle name="40% - Accent4 11 5" xfId="22591" xr:uid="{00000000-0005-0000-0000-000035580000}"/>
    <cellStyle name="40% - Accent4 11 5 2" xfId="22592" xr:uid="{00000000-0005-0000-0000-000036580000}"/>
    <cellStyle name="40% - Accent4 11 6" xfId="22593" xr:uid="{00000000-0005-0000-0000-000037580000}"/>
    <cellStyle name="40% - Accent4 12" xfId="22594" xr:uid="{00000000-0005-0000-0000-000038580000}"/>
    <cellStyle name="40% - Accent4 12 2" xfId="22595" xr:uid="{00000000-0005-0000-0000-000039580000}"/>
    <cellStyle name="40% - Accent4 12 2 2" xfId="22596" xr:uid="{00000000-0005-0000-0000-00003A580000}"/>
    <cellStyle name="40% - Accent4 12 2 2 2" xfId="22597" xr:uid="{00000000-0005-0000-0000-00003B580000}"/>
    <cellStyle name="40% - Accent4 12 2 2 2 2" xfId="22598" xr:uid="{00000000-0005-0000-0000-00003C580000}"/>
    <cellStyle name="40% - Accent4 12 2 2 3" xfId="22599" xr:uid="{00000000-0005-0000-0000-00003D580000}"/>
    <cellStyle name="40% - Accent4 12 2 3" xfId="22600" xr:uid="{00000000-0005-0000-0000-00003E580000}"/>
    <cellStyle name="40% - Accent4 12 2 3 2" xfId="22601" xr:uid="{00000000-0005-0000-0000-00003F580000}"/>
    <cellStyle name="40% - Accent4 12 2 4" xfId="22602" xr:uid="{00000000-0005-0000-0000-000040580000}"/>
    <cellStyle name="40% - Accent4 12 3" xfId="22603" xr:uid="{00000000-0005-0000-0000-000041580000}"/>
    <cellStyle name="40% - Accent4 12 3 2" xfId="22604" xr:uid="{00000000-0005-0000-0000-000042580000}"/>
    <cellStyle name="40% - Accent4 12 3 2 2" xfId="22605" xr:uid="{00000000-0005-0000-0000-000043580000}"/>
    <cellStyle name="40% - Accent4 12 3 3" xfId="22606" xr:uid="{00000000-0005-0000-0000-000044580000}"/>
    <cellStyle name="40% - Accent4 12 4" xfId="22607" xr:uid="{00000000-0005-0000-0000-000045580000}"/>
    <cellStyle name="40% - Accent4 12 4 2" xfId="22608" xr:uid="{00000000-0005-0000-0000-000046580000}"/>
    <cellStyle name="40% - Accent4 12 5" xfId="22609" xr:uid="{00000000-0005-0000-0000-000047580000}"/>
    <cellStyle name="40% - Accent4 12 5 2" xfId="22610" xr:uid="{00000000-0005-0000-0000-000048580000}"/>
    <cellStyle name="40% - Accent4 12 6" xfId="22611" xr:uid="{00000000-0005-0000-0000-000049580000}"/>
    <cellStyle name="40% - Accent4 13" xfId="22612" xr:uid="{00000000-0005-0000-0000-00004A580000}"/>
    <cellStyle name="40% - Accent4 13 2" xfId="22613" xr:uid="{00000000-0005-0000-0000-00004B580000}"/>
    <cellStyle name="40% - Accent4 13 2 2" xfId="22614" xr:uid="{00000000-0005-0000-0000-00004C580000}"/>
    <cellStyle name="40% - Accent4 13 2 2 2" xfId="22615" xr:uid="{00000000-0005-0000-0000-00004D580000}"/>
    <cellStyle name="40% - Accent4 13 2 2 2 2" xfId="22616" xr:uid="{00000000-0005-0000-0000-00004E580000}"/>
    <cellStyle name="40% - Accent4 13 2 2 3" xfId="22617" xr:uid="{00000000-0005-0000-0000-00004F580000}"/>
    <cellStyle name="40% - Accent4 13 2 3" xfId="22618" xr:uid="{00000000-0005-0000-0000-000050580000}"/>
    <cellStyle name="40% - Accent4 13 2 3 2" xfId="22619" xr:uid="{00000000-0005-0000-0000-000051580000}"/>
    <cellStyle name="40% - Accent4 13 2 4" xfId="22620" xr:uid="{00000000-0005-0000-0000-000052580000}"/>
    <cellStyle name="40% - Accent4 13 3" xfId="22621" xr:uid="{00000000-0005-0000-0000-000053580000}"/>
    <cellStyle name="40% - Accent4 13 3 2" xfId="22622" xr:uid="{00000000-0005-0000-0000-000054580000}"/>
    <cellStyle name="40% - Accent4 13 3 2 2" xfId="22623" xr:uid="{00000000-0005-0000-0000-000055580000}"/>
    <cellStyle name="40% - Accent4 13 3 3" xfId="22624" xr:uid="{00000000-0005-0000-0000-000056580000}"/>
    <cellStyle name="40% - Accent4 13 4" xfId="22625" xr:uid="{00000000-0005-0000-0000-000057580000}"/>
    <cellStyle name="40% - Accent4 13 4 2" xfId="22626" xr:uid="{00000000-0005-0000-0000-000058580000}"/>
    <cellStyle name="40% - Accent4 13 5" xfId="22627" xr:uid="{00000000-0005-0000-0000-000059580000}"/>
    <cellStyle name="40% - Accent4 13 5 2" xfId="22628" xr:uid="{00000000-0005-0000-0000-00005A580000}"/>
    <cellStyle name="40% - Accent4 13 6" xfId="22629" xr:uid="{00000000-0005-0000-0000-00005B580000}"/>
    <cellStyle name="40% - Accent4 14" xfId="22630" xr:uid="{00000000-0005-0000-0000-00005C580000}"/>
    <cellStyle name="40% - Accent4 14 2" xfId="22631" xr:uid="{00000000-0005-0000-0000-00005D580000}"/>
    <cellStyle name="40% - Accent4 14 2 2" xfId="22632" xr:uid="{00000000-0005-0000-0000-00005E580000}"/>
    <cellStyle name="40% - Accent4 14 2 2 2" xfId="22633" xr:uid="{00000000-0005-0000-0000-00005F580000}"/>
    <cellStyle name="40% - Accent4 14 2 3" xfId="22634" xr:uid="{00000000-0005-0000-0000-000060580000}"/>
    <cellStyle name="40% - Accent4 14 3" xfId="22635" xr:uid="{00000000-0005-0000-0000-000061580000}"/>
    <cellStyle name="40% - Accent4 14 3 2" xfId="22636" xr:uid="{00000000-0005-0000-0000-000062580000}"/>
    <cellStyle name="40% - Accent4 14 4" xfId="22637" xr:uid="{00000000-0005-0000-0000-000063580000}"/>
    <cellStyle name="40% - Accent4 15" xfId="22638" xr:uid="{00000000-0005-0000-0000-000064580000}"/>
    <cellStyle name="40% - Accent4 15 2" xfId="22639" xr:uid="{00000000-0005-0000-0000-000065580000}"/>
    <cellStyle name="40% - Accent4 15 2 2" xfId="22640" xr:uid="{00000000-0005-0000-0000-000066580000}"/>
    <cellStyle name="40% - Accent4 15 3" xfId="22641" xr:uid="{00000000-0005-0000-0000-000067580000}"/>
    <cellStyle name="40% - Accent4 16" xfId="22642" xr:uid="{00000000-0005-0000-0000-000068580000}"/>
    <cellStyle name="40% - Accent4 16 2" xfId="22643" xr:uid="{00000000-0005-0000-0000-000069580000}"/>
    <cellStyle name="40% - Accent4 17" xfId="22644" xr:uid="{00000000-0005-0000-0000-00006A580000}"/>
    <cellStyle name="40% - Accent4 17 2" xfId="22645" xr:uid="{00000000-0005-0000-0000-00006B580000}"/>
    <cellStyle name="40% - Accent4 18" xfId="22646" xr:uid="{00000000-0005-0000-0000-00006C580000}"/>
    <cellStyle name="40% - Accent4 2" xfId="22647" xr:uid="{00000000-0005-0000-0000-00006D580000}"/>
    <cellStyle name="40% - Accent4 2 2" xfId="22648" xr:uid="{00000000-0005-0000-0000-00006E580000}"/>
    <cellStyle name="40% - Accent4 3" xfId="22649" xr:uid="{00000000-0005-0000-0000-00006F580000}"/>
    <cellStyle name="40% - Accent4 3 10" xfId="22650" xr:uid="{00000000-0005-0000-0000-000070580000}"/>
    <cellStyle name="40% - Accent4 3 10 2" xfId="22651" xr:uid="{00000000-0005-0000-0000-000071580000}"/>
    <cellStyle name="40% - Accent4 3 10 2 2" xfId="22652" xr:uid="{00000000-0005-0000-0000-000072580000}"/>
    <cellStyle name="40% - Accent4 3 10 2 2 2" xfId="22653" xr:uid="{00000000-0005-0000-0000-000073580000}"/>
    <cellStyle name="40% - Accent4 3 10 2 2 2 2" xfId="22654" xr:uid="{00000000-0005-0000-0000-000074580000}"/>
    <cellStyle name="40% - Accent4 3 10 2 2 3" xfId="22655" xr:uid="{00000000-0005-0000-0000-000075580000}"/>
    <cellStyle name="40% - Accent4 3 10 2 3" xfId="22656" xr:uid="{00000000-0005-0000-0000-000076580000}"/>
    <cellStyle name="40% - Accent4 3 10 2 3 2" xfId="22657" xr:uid="{00000000-0005-0000-0000-000077580000}"/>
    <cellStyle name="40% - Accent4 3 10 2 4" xfId="22658" xr:uid="{00000000-0005-0000-0000-000078580000}"/>
    <cellStyle name="40% - Accent4 3 10 3" xfId="22659" xr:uid="{00000000-0005-0000-0000-000079580000}"/>
    <cellStyle name="40% - Accent4 3 10 3 2" xfId="22660" xr:uid="{00000000-0005-0000-0000-00007A580000}"/>
    <cellStyle name="40% - Accent4 3 10 3 2 2" xfId="22661" xr:uid="{00000000-0005-0000-0000-00007B580000}"/>
    <cellStyle name="40% - Accent4 3 10 3 3" xfId="22662" xr:uid="{00000000-0005-0000-0000-00007C580000}"/>
    <cellStyle name="40% - Accent4 3 10 4" xfId="22663" xr:uid="{00000000-0005-0000-0000-00007D580000}"/>
    <cellStyle name="40% - Accent4 3 10 4 2" xfId="22664" xr:uid="{00000000-0005-0000-0000-00007E580000}"/>
    <cellStyle name="40% - Accent4 3 10 5" xfId="22665" xr:uid="{00000000-0005-0000-0000-00007F580000}"/>
    <cellStyle name="40% - Accent4 3 10 5 2" xfId="22666" xr:uid="{00000000-0005-0000-0000-000080580000}"/>
    <cellStyle name="40% - Accent4 3 10 6" xfId="22667" xr:uid="{00000000-0005-0000-0000-000081580000}"/>
    <cellStyle name="40% - Accent4 3 11" xfId="22668" xr:uid="{00000000-0005-0000-0000-000082580000}"/>
    <cellStyle name="40% - Accent4 3 11 2" xfId="22669" xr:uid="{00000000-0005-0000-0000-000083580000}"/>
    <cellStyle name="40% - Accent4 3 11 2 2" xfId="22670" xr:uid="{00000000-0005-0000-0000-000084580000}"/>
    <cellStyle name="40% - Accent4 3 11 2 2 2" xfId="22671" xr:uid="{00000000-0005-0000-0000-000085580000}"/>
    <cellStyle name="40% - Accent4 3 11 2 2 2 2" xfId="22672" xr:uid="{00000000-0005-0000-0000-000086580000}"/>
    <cellStyle name="40% - Accent4 3 11 2 2 3" xfId="22673" xr:uid="{00000000-0005-0000-0000-000087580000}"/>
    <cellStyle name="40% - Accent4 3 11 2 3" xfId="22674" xr:uid="{00000000-0005-0000-0000-000088580000}"/>
    <cellStyle name="40% - Accent4 3 11 2 3 2" xfId="22675" xr:uid="{00000000-0005-0000-0000-000089580000}"/>
    <cellStyle name="40% - Accent4 3 11 2 4" xfId="22676" xr:uid="{00000000-0005-0000-0000-00008A580000}"/>
    <cellStyle name="40% - Accent4 3 11 3" xfId="22677" xr:uid="{00000000-0005-0000-0000-00008B580000}"/>
    <cellStyle name="40% - Accent4 3 11 3 2" xfId="22678" xr:uid="{00000000-0005-0000-0000-00008C580000}"/>
    <cellStyle name="40% - Accent4 3 11 3 2 2" xfId="22679" xr:uid="{00000000-0005-0000-0000-00008D580000}"/>
    <cellStyle name="40% - Accent4 3 11 3 3" xfId="22680" xr:uid="{00000000-0005-0000-0000-00008E580000}"/>
    <cellStyle name="40% - Accent4 3 11 4" xfId="22681" xr:uid="{00000000-0005-0000-0000-00008F580000}"/>
    <cellStyle name="40% - Accent4 3 11 4 2" xfId="22682" xr:uid="{00000000-0005-0000-0000-000090580000}"/>
    <cellStyle name="40% - Accent4 3 11 5" xfId="22683" xr:uid="{00000000-0005-0000-0000-000091580000}"/>
    <cellStyle name="40% - Accent4 3 11 5 2" xfId="22684" xr:uid="{00000000-0005-0000-0000-000092580000}"/>
    <cellStyle name="40% - Accent4 3 11 6" xfId="22685" xr:uid="{00000000-0005-0000-0000-000093580000}"/>
    <cellStyle name="40% - Accent4 3 12" xfId="22686" xr:uid="{00000000-0005-0000-0000-000094580000}"/>
    <cellStyle name="40% - Accent4 3 12 2" xfId="22687" xr:uid="{00000000-0005-0000-0000-000095580000}"/>
    <cellStyle name="40% - Accent4 3 12 2 2" xfId="22688" xr:uid="{00000000-0005-0000-0000-000096580000}"/>
    <cellStyle name="40% - Accent4 3 12 2 2 2" xfId="22689" xr:uid="{00000000-0005-0000-0000-000097580000}"/>
    <cellStyle name="40% - Accent4 3 12 2 3" xfId="22690" xr:uid="{00000000-0005-0000-0000-000098580000}"/>
    <cellStyle name="40% - Accent4 3 12 3" xfId="22691" xr:uid="{00000000-0005-0000-0000-000099580000}"/>
    <cellStyle name="40% - Accent4 3 12 3 2" xfId="22692" xr:uid="{00000000-0005-0000-0000-00009A580000}"/>
    <cellStyle name="40% - Accent4 3 12 4" xfId="22693" xr:uid="{00000000-0005-0000-0000-00009B580000}"/>
    <cellStyle name="40% - Accent4 3 13" xfId="22694" xr:uid="{00000000-0005-0000-0000-00009C580000}"/>
    <cellStyle name="40% - Accent4 3 13 2" xfId="22695" xr:uid="{00000000-0005-0000-0000-00009D580000}"/>
    <cellStyle name="40% - Accent4 3 13 2 2" xfId="22696" xr:uid="{00000000-0005-0000-0000-00009E580000}"/>
    <cellStyle name="40% - Accent4 3 13 3" xfId="22697" xr:uid="{00000000-0005-0000-0000-00009F580000}"/>
    <cellStyle name="40% - Accent4 3 13 4" xfId="22698" xr:uid="{00000000-0005-0000-0000-0000A0580000}"/>
    <cellStyle name="40% - Accent4 3 14" xfId="22699" xr:uid="{00000000-0005-0000-0000-0000A1580000}"/>
    <cellStyle name="40% - Accent4 3 14 2" xfId="22700" xr:uid="{00000000-0005-0000-0000-0000A2580000}"/>
    <cellStyle name="40% - Accent4 3 15" xfId="22701" xr:uid="{00000000-0005-0000-0000-0000A3580000}"/>
    <cellStyle name="40% - Accent4 3 15 2" xfId="22702" xr:uid="{00000000-0005-0000-0000-0000A4580000}"/>
    <cellStyle name="40% - Accent4 3 16" xfId="22703" xr:uid="{00000000-0005-0000-0000-0000A5580000}"/>
    <cellStyle name="40% - Accent4 3 2" xfId="22704" xr:uid="{00000000-0005-0000-0000-0000A6580000}"/>
    <cellStyle name="40% - Accent4 3 2 10" xfId="22705" xr:uid="{00000000-0005-0000-0000-0000A7580000}"/>
    <cellStyle name="40% - Accent4 3 2 10 2" xfId="22706" xr:uid="{00000000-0005-0000-0000-0000A8580000}"/>
    <cellStyle name="40% - Accent4 3 2 10 2 2" xfId="22707" xr:uid="{00000000-0005-0000-0000-0000A9580000}"/>
    <cellStyle name="40% - Accent4 3 2 10 2 2 2" xfId="22708" xr:uid="{00000000-0005-0000-0000-0000AA580000}"/>
    <cellStyle name="40% - Accent4 3 2 10 2 2 2 2" xfId="22709" xr:uid="{00000000-0005-0000-0000-0000AB580000}"/>
    <cellStyle name="40% - Accent4 3 2 10 2 2 3" xfId="22710" xr:uid="{00000000-0005-0000-0000-0000AC580000}"/>
    <cellStyle name="40% - Accent4 3 2 10 2 3" xfId="22711" xr:uid="{00000000-0005-0000-0000-0000AD580000}"/>
    <cellStyle name="40% - Accent4 3 2 10 2 3 2" xfId="22712" xr:uid="{00000000-0005-0000-0000-0000AE580000}"/>
    <cellStyle name="40% - Accent4 3 2 10 2 4" xfId="22713" xr:uid="{00000000-0005-0000-0000-0000AF580000}"/>
    <cellStyle name="40% - Accent4 3 2 10 3" xfId="22714" xr:uid="{00000000-0005-0000-0000-0000B0580000}"/>
    <cellStyle name="40% - Accent4 3 2 10 3 2" xfId="22715" xr:uid="{00000000-0005-0000-0000-0000B1580000}"/>
    <cellStyle name="40% - Accent4 3 2 10 3 2 2" xfId="22716" xr:uid="{00000000-0005-0000-0000-0000B2580000}"/>
    <cellStyle name="40% - Accent4 3 2 10 3 3" xfId="22717" xr:uid="{00000000-0005-0000-0000-0000B3580000}"/>
    <cellStyle name="40% - Accent4 3 2 10 4" xfId="22718" xr:uid="{00000000-0005-0000-0000-0000B4580000}"/>
    <cellStyle name="40% - Accent4 3 2 10 4 2" xfId="22719" xr:uid="{00000000-0005-0000-0000-0000B5580000}"/>
    <cellStyle name="40% - Accent4 3 2 10 5" xfId="22720" xr:uid="{00000000-0005-0000-0000-0000B6580000}"/>
    <cellStyle name="40% - Accent4 3 2 10 5 2" xfId="22721" xr:uid="{00000000-0005-0000-0000-0000B7580000}"/>
    <cellStyle name="40% - Accent4 3 2 10 6" xfId="22722" xr:uid="{00000000-0005-0000-0000-0000B8580000}"/>
    <cellStyle name="40% - Accent4 3 2 11" xfId="22723" xr:uid="{00000000-0005-0000-0000-0000B9580000}"/>
    <cellStyle name="40% - Accent4 3 2 11 2" xfId="22724" xr:uid="{00000000-0005-0000-0000-0000BA580000}"/>
    <cellStyle name="40% - Accent4 3 2 11 2 2" xfId="22725" xr:uid="{00000000-0005-0000-0000-0000BB580000}"/>
    <cellStyle name="40% - Accent4 3 2 11 2 2 2" xfId="22726" xr:uid="{00000000-0005-0000-0000-0000BC580000}"/>
    <cellStyle name="40% - Accent4 3 2 11 2 3" xfId="22727" xr:uid="{00000000-0005-0000-0000-0000BD580000}"/>
    <cellStyle name="40% - Accent4 3 2 11 3" xfId="22728" xr:uid="{00000000-0005-0000-0000-0000BE580000}"/>
    <cellStyle name="40% - Accent4 3 2 11 3 2" xfId="22729" xr:uid="{00000000-0005-0000-0000-0000BF580000}"/>
    <cellStyle name="40% - Accent4 3 2 11 4" xfId="22730" xr:uid="{00000000-0005-0000-0000-0000C0580000}"/>
    <cellStyle name="40% - Accent4 3 2 12" xfId="22731" xr:uid="{00000000-0005-0000-0000-0000C1580000}"/>
    <cellStyle name="40% - Accent4 3 2 12 2" xfId="22732" xr:uid="{00000000-0005-0000-0000-0000C2580000}"/>
    <cellStyle name="40% - Accent4 3 2 12 2 2" xfId="22733" xr:uid="{00000000-0005-0000-0000-0000C3580000}"/>
    <cellStyle name="40% - Accent4 3 2 12 3" xfId="22734" xr:uid="{00000000-0005-0000-0000-0000C4580000}"/>
    <cellStyle name="40% - Accent4 3 2 13" xfId="22735" xr:uid="{00000000-0005-0000-0000-0000C5580000}"/>
    <cellStyle name="40% - Accent4 3 2 13 2" xfId="22736" xr:uid="{00000000-0005-0000-0000-0000C6580000}"/>
    <cellStyle name="40% - Accent4 3 2 14" xfId="22737" xr:uid="{00000000-0005-0000-0000-0000C7580000}"/>
    <cellStyle name="40% - Accent4 3 2 14 2" xfId="22738" xr:uid="{00000000-0005-0000-0000-0000C8580000}"/>
    <cellStyle name="40% - Accent4 3 2 15" xfId="22739" xr:uid="{00000000-0005-0000-0000-0000C9580000}"/>
    <cellStyle name="40% - Accent4 3 2 2" xfId="22740" xr:uid="{00000000-0005-0000-0000-0000CA580000}"/>
    <cellStyle name="40% - Accent4 3 2 2 10" xfId="22741" xr:uid="{00000000-0005-0000-0000-0000CB580000}"/>
    <cellStyle name="40% - Accent4 3 2 2 10 2" xfId="22742" xr:uid="{00000000-0005-0000-0000-0000CC580000}"/>
    <cellStyle name="40% - Accent4 3 2 2 11" xfId="22743" xr:uid="{00000000-0005-0000-0000-0000CD580000}"/>
    <cellStyle name="40% - Accent4 3 2 2 2" xfId="22744" xr:uid="{00000000-0005-0000-0000-0000CE580000}"/>
    <cellStyle name="40% - Accent4 3 2 2 2 2" xfId="22745" xr:uid="{00000000-0005-0000-0000-0000CF580000}"/>
    <cellStyle name="40% - Accent4 3 2 2 2 2 2" xfId="22746" xr:uid="{00000000-0005-0000-0000-0000D0580000}"/>
    <cellStyle name="40% - Accent4 3 2 2 2 2 2 2" xfId="22747" xr:uid="{00000000-0005-0000-0000-0000D1580000}"/>
    <cellStyle name="40% - Accent4 3 2 2 2 2 2 2 2" xfId="22748" xr:uid="{00000000-0005-0000-0000-0000D2580000}"/>
    <cellStyle name="40% - Accent4 3 2 2 2 2 2 2 2 2" xfId="22749" xr:uid="{00000000-0005-0000-0000-0000D3580000}"/>
    <cellStyle name="40% - Accent4 3 2 2 2 2 2 2 3" xfId="22750" xr:uid="{00000000-0005-0000-0000-0000D4580000}"/>
    <cellStyle name="40% - Accent4 3 2 2 2 2 2 3" xfId="22751" xr:uid="{00000000-0005-0000-0000-0000D5580000}"/>
    <cellStyle name="40% - Accent4 3 2 2 2 2 2 3 2" xfId="22752" xr:uid="{00000000-0005-0000-0000-0000D6580000}"/>
    <cellStyle name="40% - Accent4 3 2 2 2 2 2 4" xfId="22753" xr:uid="{00000000-0005-0000-0000-0000D7580000}"/>
    <cellStyle name="40% - Accent4 3 2 2 2 2 3" xfId="22754" xr:uid="{00000000-0005-0000-0000-0000D8580000}"/>
    <cellStyle name="40% - Accent4 3 2 2 2 2 3 2" xfId="22755" xr:uid="{00000000-0005-0000-0000-0000D9580000}"/>
    <cellStyle name="40% - Accent4 3 2 2 2 2 3 2 2" xfId="22756" xr:uid="{00000000-0005-0000-0000-0000DA580000}"/>
    <cellStyle name="40% - Accent4 3 2 2 2 2 3 3" xfId="22757" xr:uid="{00000000-0005-0000-0000-0000DB580000}"/>
    <cellStyle name="40% - Accent4 3 2 2 2 2 4" xfId="22758" xr:uid="{00000000-0005-0000-0000-0000DC580000}"/>
    <cellStyle name="40% - Accent4 3 2 2 2 2 4 2" xfId="22759" xr:uid="{00000000-0005-0000-0000-0000DD580000}"/>
    <cellStyle name="40% - Accent4 3 2 2 2 2 5" xfId="22760" xr:uid="{00000000-0005-0000-0000-0000DE580000}"/>
    <cellStyle name="40% - Accent4 3 2 2 2 2 5 2" xfId="22761" xr:uid="{00000000-0005-0000-0000-0000DF580000}"/>
    <cellStyle name="40% - Accent4 3 2 2 2 2 6" xfId="22762" xr:uid="{00000000-0005-0000-0000-0000E0580000}"/>
    <cellStyle name="40% - Accent4 3 2 2 2 3" xfId="22763" xr:uid="{00000000-0005-0000-0000-0000E1580000}"/>
    <cellStyle name="40% - Accent4 3 2 2 2 3 2" xfId="22764" xr:uid="{00000000-0005-0000-0000-0000E2580000}"/>
    <cellStyle name="40% - Accent4 3 2 2 2 3 2 2" xfId="22765" xr:uid="{00000000-0005-0000-0000-0000E3580000}"/>
    <cellStyle name="40% - Accent4 3 2 2 2 3 2 2 2" xfId="22766" xr:uid="{00000000-0005-0000-0000-0000E4580000}"/>
    <cellStyle name="40% - Accent4 3 2 2 2 3 2 2 2 2" xfId="22767" xr:uid="{00000000-0005-0000-0000-0000E5580000}"/>
    <cellStyle name="40% - Accent4 3 2 2 2 3 2 2 3" xfId="22768" xr:uid="{00000000-0005-0000-0000-0000E6580000}"/>
    <cellStyle name="40% - Accent4 3 2 2 2 3 2 3" xfId="22769" xr:uid="{00000000-0005-0000-0000-0000E7580000}"/>
    <cellStyle name="40% - Accent4 3 2 2 2 3 2 3 2" xfId="22770" xr:uid="{00000000-0005-0000-0000-0000E8580000}"/>
    <cellStyle name="40% - Accent4 3 2 2 2 3 2 4" xfId="22771" xr:uid="{00000000-0005-0000-0000-0000E9580000}"/>
    <cellStyle name="40% - Accent4 3 2 2 2 3 3" xfId="22772" xr:uid="{00000000-0005-0000-0000-0000EA580000}"/>
    <cellStyle name="40% - Accent4 3 2 2 2 3 3 2" xfId="22773" xr:uid="{00000000-0005-0000-0000-0000EB580000}"/>
    <cellStyle name="40% - Accent4 3 2 2 2 3 3 2 2" xfId="22774" xr:uid="{00000000-0005-0000-0000-0000EC580000}"/>
    <cellStyle name="40% - Accent4 3 2 2 2 3 3 3" xfId="22775" xr:uid="{00000000-0005-0000-0000-0000ED580000}"/>
    <cellStyle name="40% - Accent4 3 2 2 2 3 4" xfId="22776" xr:uid="{00000000-0005-0000-0000-0000EE580000}"/>
    <cellStyle name="40% - Accent4 3 2 2 2 3 4 2" xfId="22777" xr:uid="{00000000-0005-0000-0000-0000EF580000}"/>
    <cellStyle name="40% - Accent4 3 2 2 2 3 5" xfId="22778" xr:uid="{00000000-0005-0000-0000-0000F0580000}"/>
    <cellStyle name="40% - Accent4 3 2 2 2 3 5 2" xfId="22779" xr:uid="{00000000-0005-0000-0000-0000F1580000}"/>
    <cellStyle name="40% - Accent4 3 2 2 2 3 6" xfId="22780" xr:uid="{00000000-0005-0000-0000-0000F2580000}"/>
    <cellStyle name="40% - Accent4 3 2 2 2 4" xfId="22781" xr:uid="{00000000-0005-0000-0000-0000F3580000}"/>
    <cellStyle name="40% - Accent4 3 2 2 2 4 2" xfId="22782" xr:uid="{00000000-0005-0000-0000-0000F4580000}"/>
    <cellStyle name="40% - Accent4 3 2 2 2 4 2 2" xfId="22783" xr:uid="{00000000-0005-0000-0000-0000F5580000}"/>
    <cellStyle name="40% - Accent4 3 2 2 2 4 2 2 2" xfId="22784" xr:uid="{00000000-0005-0000-0000-0000F6580000}"/>
    <cellStyle name="40% - Accent4 3 2 2 2 4 2 3" xfId="22785" xr:uid="{00000000-0005-0000-0000-0000F7580000}"/>
    <cellStyle name="40% - Accent4 3 2 2 2 4 3" xfId="22786" xr:uid="{00000000-0005-0000-0000-0000F8580000}"/>
    <cellStyle name="40% - Accent4 3 2 2 2 4 3 2" xfId="22787" xr:uid="{00000000-0005-0000-0000-0000F9580000}"/>
    <cellStyle name="40% - Accent4 3 2 2 2 4 4" xfId="22788" xr:uid="{00000000-0005-0000-0000-0000FA580000}"/>
    <cellStyle name="40% - Accent4 3 2 2 2 5" xfId="22789" xr:uid="{00000000-0005-0000-0000-0000FB580000}"/>
    <cellStyle name="40% - Accent4 3 2 2 2 5 2" xfId="22790" xr:uid="{00000000-0005-0000-0000-0000FC580000}"/>
    <cellStyle name="40% - Accent4 3 2 2 2 5 2 2" xfId="22791" xr:uid="{00000000-0005-0000-0000-0000FD580000}"/>
    <cellStyle name="40% - Accent4 3 2 2 2 5 3" xfId="22792" xr:uid="{00000000-0005-0000-0000-0000FE580000}"/>
    <cellStyle name="40% - Accent4 3 2 2 2 6" xfId="22793" xr:uid="{00000000-0005-0000-0000-0000FF580000}"/>
    <cellStyle name="40% - Accent4 3 2 2 2 6 2" xfId="22794" xr:uid="{00000000-0005-0000-0000-000000590000}"/>
    <cellStyle name="40% - Accent4 3 2 2 2 7" xfId="22795" xr:uid="{00000000-0005-0000-0000-000001590000}"/>
    <cellStyle name="40% - Accent4 3 2 2 2 7 2" xfId="22796" xr:uid="{00000000-0005-0000-0000-000002590000}"/>
    <cellStyle name="40% - Accent4 3 2 2 2 8" xfId="22797" xr:uid="{00000000-0005-0000-0000-000003590000}"/>
    <cellStyle name="40% - Accent4 3 2 2 3" xfId="22798" xr:uid="{00000000-0005-0000-0000-000004590000}"/>
    <cellStyle name="40% - Accent4 3 2 2 3 2" xfId="22799" xr:uid="{00000000-0005-0000-0000-000005590000}"/>
    <cellStyle name="40% - Accent4 3 2 2 3 2 2" xfId="22800" xr:uid="{00000000-0005-0000-0000-000006590000}"/>
    <cellStyle name="40% - Accent4 3 2 2 3 2 2 2" xfId="22801" xr:uid="{00000000-0005-0000-0000-000007590000}"/>
    <cellStyle name="40% - Accent4 3 2 2 3 2 2 2 2" xfId="22802" xr:uid="{00000000-0005-0000-0000-000008590000}"/>
    <cellStyle name="40% - Accent4 3 2 2 3 2 2 2 2 2" xfId="22803" xr:uid="{00000000-0005-0000-0000-000009590000}"/>
    <cellStyle name="40% - Accent4 3 2 2 3 2 2 2 3" xfId="22804" xr:uid="{00000000-0005-0000-0000-00000A590000}"/>
    <cellStyle name="40% - Accent4 3 2 2 3 2 2 3" xfId="22805" xr:uid="{00000000-0005-0000-0000-00000B590000}"/>
    <cellStyle name="40% - Accent4 3 2 2 3 2 2 3 2" xfId="22806" xr:uid="{00000000-0005-0000-0000-00000C590000}"/>
    <cellStyle name="40% - Accent4 3 2 2 3 2 2 4" xfId="22807" xr:uid="{00000000-0005-0000-0000-00000D590000}"/>
    <cellStyle name="40% - Accent4 3 2 2 3 2 3" xfId="22808" xr:uid="{00000000-0005-0000-0000-00000E590000}"/>
    <cellStyle name="40% - Accent4 3 2 2 3 2 3 2" xfId="22809" xr:uid="{00000000-0005-0000-0000-00000F590000}"/>
    <cellStyle name="40% - Accent4 3 2 2 3 2 3 2 2" xfId="22810" xr:uid="{00000000-0005-0000-0000-000010590000}"/>
    <cellStyle name="40% - Accent4 3 2 2 3 2 3 3" xfId="22811" xr:uid="{00000000-0005-0000-0000-000011590000}"/>
    <cellStyle name="40% - Accent4 3 2 2 3 2 4" xfId="22812" xr:uid="{00000000-0005-0000-0000-000012590000}"/>
    <cellStyle name="40% - Accent4 3 2 2 3 2 4 2" xfId="22813" xr:uid="{00000000-0005-0000-0000-000013590000}"/>
    <cellStyle name="40% - Accent4 3 2 2 3 2 5" xfId="22814" xr:uid="{00000000-0005-0000-0000-000014590000}"/>
    <cellStyle name="40% - Accent4 3 2 2 3 2 5 2" xfId="22815" xr:uid="{00000000-0005-0000-0000-000015590000}"/>
    <cellStyle name="40% - Accent4 3 2 2 3 2 6" xfId="22816" xr:uid="{00000000-0005-0000-0000-000016590000}"/>
    <cellStyle name="40% - Accent4 3 2 2 3 3" xfId="22817" xr:uid="{00000000-0005-0000-0000-000017590000}"/>
    <cellStyle name="40% - Accent4 3 2 2 3 3 2" xfId="22818" xr:uid="{00000000-0005-0000-0000-000018590000}"/>
    <cellStyle name="40% - Accent4 3 2 2 3 3 2 2" xfId="22819" xr:uid="{00000000-0005-0000-0000-000019590000}"/>
    <cellStyle name="40% - Accent4 3 2 2 3 3 2 2 2" xfId="22820" xr:uid="{00000000-0005-0000-0000-00001A590000}"/>
    <cellStyle name="40% - Accent4 3 2 2 3 3 2 2 2 2" xfId="22821" xr:uid="{00000000-0005-0000-0000-00001B590000}"/>
    <cellStyle name="40% - Accent4 3 2 2 3 3 2 2 3" xfId="22822" xr:uid="{00000000-0005-0000-0000-00001C590000}"/>
    <cellStyle name="40% - Accent4 3 2 2 3 3 2 3" xfId="22823" xr:uid="{00000000-0005-0000-0000-00001D590000}"/>
    <cellStyle name="40% - Accent4 3 2 2 3 3 2 3 2" xfId="22824" xr:uid="{00000000-0005-0000-0000-00001E590000}"/>
    <cellStyle name="40% - Accent4 3 2 2 3 3 2 4" xfId="22825" xr:uid="{00000000-0005-0000-0000-00001F590000}"/>
    <cellStyle name="40% - Accent4 3 2 2 3 3 3" xfId="22826" xr:uid="{00000000-0005-0000-0000-000020590000}"/>
    <cellStyle name="40% - Accent4 3 2 2 3 3 3 2" xfId="22827" xr:uid="{00000000-0005-0000-0000-000021590000}"/>
    <cellStyle name="40% - Accent4 3 2 2 3 3 3 2 2" xfId="22828" xr:uid="{00000000-0005-0000-0000-000022590000}"/>
    <cellStyle name="40% - Accent4 3 2 2 3 3 3 3" xfId="22829" xr:uid="{00000000-0005-0000-0000-000023590000}"/>
    <cellStyle name="40% - Accent4 3 2 2 3 3 4" xfId="22830" xr:uid="{00000000-0005-0000-0000-000024590000}"/>
    <cellStyle name="40% - Accent4 3 2 2 3 3 4 2" xfId="22831" xr:uid="{00000000-0005-0000-0000-000025590000}"/>
    <cellStyle name="40% - Accent4 3 2 2 3 3 5" xfId="22832" xr:uid="{00000000-0005-0000-0000-000026590000}"/>
    <cellStyle name="40% - Accent4 3 2 2 3 3 5 2" xfId="22833" xr:uid="{00000000-0005-0000-0000-000027590000}"/>
    <cellStyle name="40% - Accent4 3 2 2 3 3 6" xfId="22834" xr:uid="{00000000-0005-0000-0000-000028590000}"/>
    <cellStyle name="40% - Accent4 3 2 2 3 4" xfId="22835" xr:uid="{00000000-0005-0000-0000-000029590000}"/>
    <cellStyle name="40% - Accent4 3 2 2 3 4 2" xfId="22836" xr:uid="{00000000-0005-0000-0000-00002A590000}"/>
    <cellStyle name="40% - Accent4 3 2 2 3 4 2 2" xfId="22837" xr:uid="{00000000-0005-0000-0000-00002B590000}"/>
    <cellStyle name="40% - Accent4 3 2 2 3 4 2 2 2" xfId="22838" xr:uid="{00000000-0005-0000-0000-00002C590000}"/>
    <cellStyle name="40% - Accent4 3 2 2 3 4 2 3" xfId="22839" xr:uid="{00000000-0005-0000-0000-00002D590000}"/>
    <cellStyle name="40% - Accent4 3 2 2 3 4 3" xfId="22840" xr:uid="{00000000-0005-0000-0000-00002E590000}"/>
    <cellStyle name="40% - Accent4 3 2 2 3 4 3 2" xfId="22841" xr:uid="{00000000-0005-0000-0000-00002F590000}"/>
    <cellStyle name="40% - Accent4 3 2 2 3 4 4" xfId="22842" xr:uid="{00000000-0005-0000-0000-000030590000}"/>
    <cellStyle name="40% - Accent4 3 2 2 3 5" xfId="22843" xr:uid="{00000000-0005-0000-0000-000031590000}"/>
    <cellStyle name="40% - Accent4 3 2 2 3 5 2" xfId="22844" xr:uid="{00000000-0005-0000-0000-000032590000}"/>
    <cellStyle name="40% - Accent4 3 2 2 3 5 2 2" xfId="22845" xr:uid="{00000000-0005-0000-0000-000033590000}"/>
    <cellStyle name="40% - Accent4 3 2 2 3 5 3" xfId="22846" xr:uid="{00000000-0005-0000-0000-000034590000}"/>
    <cellStyle name="40% - Accent4 3 2 2 3 6" xfId="22847" xr:uid="{00000000-0005-0000-0000-000035590000}"/>
    <cellStyle name="40% - Accent4 3 2 2 3 6 2" xfId="22848" xr:uid="{00000000-0005-0000-0000-000036590000}"/>
    <cellStyle name="40% - Accent4 3 2 2 3 7" xfId="22849" xr:uid="{00000000-0005-0000-0000-000037590000}"/>
    <cellStyle name="40% - Accent4 3 2 2 3 7 2" xfId="22850" xr:uid="{00000000-0005-0000-0000-000038590000}"/>
    <cellStyle name="40% - Accent4 3 2 2 3 8" xfId="22851" xr:uid="{00000000-0005-0000-0000-000039590000}"/>
    <cellStyle name="40% - Accent4 3 2 2 4" xfId="22852" xr:uid="{00000000-0005-0000-0000-00003A590000}"/>
    <cellStyle name="40% - Accent4 3 2 2 4 2" xfId="22853" xr:uid="{00000000-0005-0000-0000-00003B590000}"/>
    <cellStyle name="40% - Accent4 3 2 2 4 2 2" xfId="22854" xr:uid="{00000000-0005-0000-0000-00003C590000}"/>
    <cellStyle name="40% - Accent4 3 2 2 4 2 2 2" xfId="22855" xr:uid="{00000000-0005-0000-0000-00003D590000}"/>
    <cellStyle name="40% - Accent4 3 2 2 4 2 2 2 2" xfId="22856" xr:uid="{00000000-0005-0000-0000-00003E590000}"/>
    <cellStyle name="40% - Accent4 3 2 2 4 2 2 3" xfId="22857" xr:uid="{00000000-0005-0000-0000-00003F590000}"/>
    <cellStyle name="40% - Accent4 3 2 2 4 2 3" xfId="22858" xr:uid="{00000000-0005-0000-0000-000040590000}"/>
    <cellStyle name="40% - Accent4 3 2 2 4 2 3 2" xfId="22859" xr:uid="{00000000-0005-0000-0000-000041590000}"/>
    <cellStyle name="40% - Accent4 3 2 2 4 2 4" xfId="22860" xr:uid="{00000000-0005-0000-0000-000042590000}"/>
    <cellStyle name="40% - Accent4 3 2 2 4 3" xfId="22861" xr:uid="{00000000-0005-0000-0000-000043590000}"/>
    <cellStyle name="40% - Accent4 3 2 2 4 3 2" xfId="22862" xr:uid="{00000000-0005-0000-0000-000044590000}"/>
    <cellStyle name="40% - Accent4 3 2 2 4 3 2 2" xfId="22863" xr:uid="{00000000-0005-0000-0000-000045590000}"/>
    <cellStyle name="40% - Accent4 3 2 2 4 3 3" xfId="22864" xr:uid="{00000000-0005-0000-0000-000046590000}"/>
    <cellStyle name="40% - Accent4 3 2 2 4 4" xfId="22865" xr:uid="{00000000-0005-0000-0000-000047590000}"/>
    <cellStyle name="40% - Accent4 3 2 2 4 4 2" xfId="22866" xr:uid="{00000000-0005-0000-0000-000048590000}"/>
    <cellStyle name="40% - Accent4 3 2 2 4 5" xfId="22867" xr:uid="{00000000-0005-0000-0000-000049590000}"/>
    <cellStyle name="40% - Accent4 3 2 2 4 5 2" xfId="22868" xr:uid="{00000000-0005-0000-0000-00004A590000}"/>
    <cellStyle name="40% - Accent4 3 2 2 4 6" xfId="22869" xr:uid="{00000000-0005-0000-0000-00004B590000}"/>
    <cellStyle name="40% - Accent4 3 2 2 5" xfId="22870" xr:uid="{00000000-0005-0000-0000-00004C590000}"/>
    <cellStyle name="40% - Accent4 3 2 2 5 2" xfId="22871" xr:uid="{00000000-0005-0000-0000-00004D590000}"/>
    <cellStyle name="40% - Accent4 3 2 2 5 2 2" xfId="22872" xr:uid="{00000000-0005-0000-0000-00004E590000}"/>
    <cellStyle name="40% - Accent4 3 2 2 5 2 2 2" xfId="22873" xr:uid="{00000000-0005-0000-0000-00004F590000}"/>
    <cellStyle name="40% - Accent4 3 2 2 5 2 2 2 2" xfId="22874" xr:uid="{00000000-0005-0000-0000-000050590000}"/>
    <cellStyle name="40% - Accent4 3 2 2 5 2 2 3" xfId="22875" xr:uid="{00000000-0005-0000-0000-000051590000}"/>
    <cellStyle name="40% - Accent4 3 2 2 5 2 3" xfId="22876" xr:uid="{00000000-0005-0000-0000-000052590000}"/>
    <cellStyle name="40% - Accent4 3 2 2 5 2 3 2" xfId="22877" xr:uid="{00000000-0005-0000-0000-000053590000}"/>
    <cellStyle name="40% - Accent4 3 2 2 5 2 4" xfId="22878" xr:uid="{00000000-0005-0000-0000-000054590000}"/>
    <cellStyle name="40% - Accent4 3 2 2 5 3" xfId="22879" xr:uid="{00000000-0005-0000-0000-000055590000}"/>
    <cellStyle name="40% - Accent4 3 2 2 5 3 2" xfId="22880" xr:uid="{00000000-0005-0000-0000-000056590000}"/>
    <cellStyle name="40% - Accent4 3 2 2 5 3 2 2" xfId="22881" xr:uid="{00000000-0005-0000-0000-000057590000}"/>
    <cellStyle name="40% - Accent4 3 2 2 5 3 3" xfId="22882" xr:uid="{00000000-0005-0000-0000-000058590000}"/>
    <cellStyle name="40% - Accent4 3 2 2 5 4" xfId="22883" xr:uid="{00000000-0005-0000-0000-000059590000}"/>
    <cellStyle name="40% - Accent4 3 2 2 5 4 2" xfId="22884" xr:uid="{00000000-0005-0000-0000-00005A590000}"/>
    <cellStyle name="40% - Accent4 3 2 2 5 5" xfId="22885" xr:uid="{00000000-0005-0000-0000-00005B590000}"/>
    <cellStyle name="40% - Accent4 3 2 2 5 5 2" xfId="22886" xr:uid="{00000000-0005-0000-0000-00005C590000}"/>
    <cellStyle name="40% - Accent4 3 2 2 5 6" xfId="22887" xr:uid="{00000000-0005-0000-0000-00005D590000}"/>
    <cellStyle name="40% - Accent4 3 2 2 6" xfId="22888" xr:uid="{00000000-0005-0000-0000-00005E590000}"/>
    <cellStyle name="40% - Accent4 3 2 2 6 2" xfId="22889" xr:uid="{00000000-0005-0000-0000-00005F590000}"/>
    <cellStyle name="40% - Accent4 3 2 2 6 2 2" xfId="22890" xr:uid="{00000000-0005-0000-0000-000060590000}"/>
    <cellStyle name="40% - Accent4 3 2 2 6 2 2 2" xfId="22891" xr:uid="{00000000-0005-0000-0000-000061590000}"/>
    <cellStyle name="40% - Accent4 3 2 2 6 2 2 2 2" xfId="22892" xr:uid="{00000000-0005-0000-0000-000062590000}"/>
    <cellStyle name="40% - Accent4 3 2 2 6 2 2 3" xfId="22893" xr:uid="{00000000-0005-0000-0000-000063590000}"/>
    <cellStyle name="40% - Accent4 3 2 2 6 2 3" xfId="22894" xr:uid="{00000000-0005-0000-0000-000064590000}"/>
    <cellStyle name="40% - Accent4 3 2 2 6 2 3 2" xfId="22895" xr:uid="{00000000-0005-0000-0000-000065590000}"/>
    <cellStyle name="40% - Accent4 3 2 2 6 2 4" xfId="22896" xr:uid="{00000000-0005-0000-0000-000066590000}"/>
    <cellStyle name="40% - Accent4 3 2 2 6 3" xfId="22897" xr:uid="{00000000-0005-0000-0000-000067590000}"/>
    <cellStyle name="40% - Accent4 3 2 2 6 3 2" xfId="22898" xr:uid="{00000000-0005-0000-0000-000068590000}"/>
    <cellStyle name="40% - Accent4 3 2 2 6 3 2 2" xfId="22899" xr:uid="{00000000-0005-0000-0000-000069590000}"/>
    <cellStyle name="40% - Accent4 3 2 2 6 3 3" xfId="22900" xr:uid="{00000000-0005-0000-0000-00006A590000}"/>
    <cellStyle name="40% - Accent4 3 2 2 6 4" xfId="22901" xr:uid="{00000000-0005-0000-0000-00006B590000}"/>
    <cellStyle name="40% - Accent4 3 2 2 6 4 2" xfId="22902" xr:uid="{00000000-0005-0000-0000-00006C590000}"/>
    <cellStyle name="40% - Accent4 3 2 2 6 5" xfId="22903" xr:uid="{00000000-0005-0000-0000-00006D590000}"/>
    <cellStyle name="40% - Accent4 3 2 2 6 5 2" xfId="22904" xr:uid="{00000000-0005-0000-0000-00006E590000}"/>
    <cellStyle name="40% - Accent4 3 2 2 6 6" xfId="22905" xr:uid="{00000000-0005-0000-0000-00006F590000}"/>
    <cellStyle name="40% - Accent4 3 2 2 7" xfId="22906" xr:uid="{00000000-0005-0000-0000-000070590000}"/>
    <cellStyle name="40% - Accent4 3 2 2 7 2" xfId="22907" xr:uid="{00000000-0005-0000-0000-000071590000}"/>
    <cellStyle name="40% - Accent4 3 2 2 7 2 2" xfId="22908" xr:uid="{00000000-0005-0000-0000-000072590000}"/>
    <cellStyle name="40% - Accent4 3 2 2 7 2 2 2" xfId="22909" xr:uid="{00000000-0005-0000-0000-000073590000}"/>
    <cellStyle name="40% - Accent4 3 2 2 7 2 3" xfId="22910" xr:uid="{00000000-0005-0000-0000-000074590000}"/>
    <cellStyle name="40% - Accent4 3 2 2 7 3" xfId="22911" xr:uid="{00000000-0005-0000-0000-000075590000}"/>
    <cellStyle name="40% - Accent4 3 2 2 7 3 2" xfId="22912" xr:uid="{00000000-0005-0000-0000-000076590000}"/>
    <cellStyle name="40% - Accent4 3 2 2 7 4" xfId="22913" xr:uid="{00000000-0005-0000-0000-000077590000}"/>
    <cellStyle name="40% - Accent4 3 2 2 8" xfId="22914" xr:uid="{00000000-0005-0000-0000-000078590000}"/>
    <cellStyle name="40% - Accent4 3 2 2 8 2" xfId="22915" xr:uid="{00000000-0005-0000-0000-000079590000}"/>
    <cellStyle name="40% - Accent4 3 2 2 8 2 2" xfId="22916" xr:uid="{00000000-0005-0000-0000-00007A590000}"/>
    <cellStyle name="40% - Accent4 3 2 2 8 3" xfId="22917" xr:uid="{00000000-0005-0000-0000-00007B590000}"/>
    <cellStyle name="40% - Accent4 3 2 2 9" xfId="22918" xr:uid="{00000000-0005-0000-0000-00007C590000}"/>
    <cellStyle name="40% - Accent4 3 2 2 9 2" xfId="22919" xr:uid="{00000000-0005-0000-0000-00007D590000}"/>
    <cellStyle name="40% - Accent4 3 2 3" xfId="22920" xr:uid="{00000000-0005-0000-0000-00007E590000}"/>
    <cellStyle name="40% - Accent4 3 2 3 10" xfId="22921" xr:uid="{00000000-0005-0000-0000-00007F590000}"/>
    <cellStyle name="40% - Accent4 3 2 3 10 2" xfId="22922" xr:uid="{00000000-0005-0000-0000-000080590000}"/>
    <cellStyle name="40% - Accent4 3 2 3 11" xfId="22923" xr:uid="{00000000-0005-0000-0000-000081590000}"/>
    <cellStyle name="40% - Accent4 3 2 3 2" xfId="22924" xr:uid="{00000000-0005-0000-0000-000082590000}"/>
    <cellStyle name="40% - Accent4 3 2 3 2 2" xfId="22925" xr:uid="{00000000-0005-0000-0000-000083590000}"/>
    <cellStyle name="40% - Accent4 3 2 3 2 2 2" xfId="22926" xr:uid="{00000000-0005-0000-0000-000084590000}"/>
    <cellStyle name="40% - Accent4 3 2 3 2 2 2 2" xfId="22927" xr:uid="{00000000-0005-0000-0000-000085590000}"/>
    <cellStyle name="40% - Accent4 3 2 3 2 2 2 2 2" xfId="22928" xr:uid="{00000000-0005-0000-0000-000086590000}"/>
    <cellStyle name="40% - Accent4 3 2 3 2 2 2 2 2 2" xfId="22929" xr:uid="{00000000-0005-0000-0000-000087590000}"/>
    <cellStyle name="40% - Accent4 3 2 3 2 2 2 2 3" xfId="22930" xr:uid="{00000000-0005-0000-0000-000088590000}"/>
    <cellStyle name="40% - Accent4 3 2 3 2 2 2 3" xfId="22931" xr:uid="{00000000-0005-0000-0000-000089590000}"/>
    <cellStyle name="40% - Accent4 3 2 3 2 2 2 3 2" xfId="22932" xr:uid="{00000000-0005-0000-0000-00008A590000}"/>
    <cellStyle name="40% - Accent4 3 2 3 2 2 2 4" xfId="22933" xr:uid="{00000000-0005-0000-0000-00008B590000}"/>
    <cellStyle name="40% - Accent4 3 2 3 2 2 3" xfId="22934" xr:uid="{00000000-0005-0000-0000-00008C590000}"/>
    <cellStyle name="40% - Accent4 3 2 3 2 2 3 2" xfId="22935" xr:uid="{00000000-0005-0000-0000-00008D590000}"/>
    <cellStyle name="40% - Accent4 3 2 3 2 2 3 2 2" xfId="22936" xr:uid="{00000000-0005-0000-0000-00008E590000}"/>
    <cellStyle name="40% - Accent4 3 2 3 2 2 3 3" xfId="22937" xr:uid="{00000000-0005-0000-0000-00008F590000}"/>
    <cellStyle name="40% - Accent4 3 2 3 2 2 4" xfId="22938" xr:uid="{00000000-0005-0000-0000-000090590000}"/>
    <cellStyle name="40% - Accent4 3 2 3 2 2 4 2" xfId="22939" xr:uid="{00000000-0005-0000-0000-000091590000}"/>
    <cellStyle name="40% - Accent4 3 2 3 2 2 5" xfId="22940" xr:uid="{00000000-0005-0000-0000-000092590000}"/>
    <cellStyle name="40% - Accent4 3 2 3 2 2 5 2" xfId="22941" xr:uid="{00000000-0005-0000-0000-000093590000}"/>
    <cellStyle name="40% - Accent4 3 2 3 2 2 6" xfId="22942" xr:uid="{00000000-0005-0000-0000-000094590000}"/>
    <cellStyle name="40% - Accent4 3 2 3 2 3" xfId="22943" xr:uid="{00000000-0005-0000-0000-000095590000}"/>
    <cellStyle name="40% - Accent4 3 2 3 2 3 2" xfId="22944" xr:uid="{00000000-0005-0000-0000-000096590000}"/>
    <cellStyle name="40% - Accent4 3 2 3 2 3 2 2" xfId="22945" xr:uid="{00000000-0005-0000-0000-000097590000}"/>
    <cellStyle name="40% - Accent4 3 2 3 2 3 2 2 2" xfId="22946" xr:uid="{00000000-0005-0000-0000-000098590000}"/>
    <cellStyle name="40% - Accent4 3 2 3 2 3 2 2 2 2" xfId="22947" xr:uid="{00000000-0005-0000-0000-000099590000}"/>
    <cellStyle name="40% - Accent4 3 2 3 2 3 2 2 3" xfId="22948" xr:uid="{00000000-0005-0000-0000-00009A590000}"/>
    <cellStyle name="40% - Accent4 3 2 3 2 3 2 3" xfId="22949" xr:uid="{00000000-0005-0000-0000-00009B590000}"/>
    <cellStyle name="40% - Accent4 3 2 3 2 3 2 3 2" xfId="22950" xr:uid="{00000000-0005-0000-0000-00009C590000}"/>
    <cellStyle name="40% - Accent4 3 2 3 2 3 2 4" xfId="22951" xr:uid="{00000000-0005-0000-0000-00009D590000}"/>
    <cellStyle name="40% - Accent4 3 2 3 2 3 3" xfId="22952" xr:uid="{00000000-0005-0000-0000-00009E590000}"/>
    <cellStyle name="40% - Accent4 3 2 3 2 3 3 2" xfId="22953" xr:uid="{00000000-0005-0000-0000-00009F590000}"/>
    <cellStyle name="40% - Accent4 3 2 3 2 3 3 2 2" xfId="22954" xr:uid="{00000000-0005-0000-0000-0000A0590000}"/>
    <cellStyle name="40% - Accent4 3 2 3 2 3 3 3" xfId="22955" xr:uid="{00000000-0005-0000-0000-0000A1590000}"/>
    <cellStyle name="40% - Accent4 3 2 3 2 3 4" xfId="22956" xr:uid="{00000000-0005-0000-0000-0000A2590000}"/>
    <cellStyle name="40% - Accent4 3 2 3 2 3 4 2" xfId="22957" xr:uid="{00000000-0005-0000-0000-0000A3590000}"/>
    <cellStyle name="40% - Accent4 3 2 3 2 3 5" xfId="22958" xr:uid="{00000000-0005-0000-0000-0000A4590000}"/>
    <cellStyle name="40% - Accent4 3 2 3 2 3 5 2" xfId="22959" xr:uid="{00000000-0005-0000-0000-0000A5590000}"/>
    <cellStyle name="40% - Accent4 3 2 3 2 3 6" xfId="22960" xr:uid="{00000000-0005-0000-0000-0000A6590000}"/>
    <cellStyle name="40% - Accent4 3 2 3 2 4" xfId="22961" xr:uid="{00000000-0005-0000-0000-0000A7590000}"/>
    <cellStyle name="40% - Accent4 3 2 3 2 4 2" xfId="22962" xr:uid="{00000000-0005-0000-0000-0000A8590000}"/>
    <cellStyle name="40% - Accent4 3 2 3 2 4 2 2" xfId="22963" xr:uid="{00000000-0005-0000-0000-0000A9590000}"/>
    <cellStyle name="40% - Accent4 3 2 3 2 4 2 2 2" xfId="22964" xr:uid="{00000000-0005-0000-0000-0000AA590000}"/>
    <cellStyle name="40% - Accent4 3 2 3 2 4 2 3" xfId="22965" xr:uid="{00000000-0005-0000-0000-0000AB590000}"/>
    <cellStyle name="40% - Accent4 3 2 3 2 4 3" xfId="22966" xr:uid="{00000000-0005-0000-0000-0000AC590000}"/>
    <cellStyle name="40% - Accent4 3 2 3 2 4 3 2" xfId="22967" xr:uid="{00000000-0005-0000-0000-0000AD590000}"/>
    <cellStyle name="40% - Accent4 3 2 3 2 4 4" xfId="22968" xr:uid="{00000000-0005-0000-0000-0000AE590000}"/>
    <cellStyle name="40% - Accent4 3 2 3 2 5" xfId="22969" xr:uid="{00000000-0005-0000-0000-0000AF590000}"/>
    <cellStyle name="40% - Accent4 3 2 3 2 5 2" xfId="22970" xr:uid="{00000000-0005-0000-0000-0000B0590000}"/>
    <cellStyle name="40% - Accent4 3 2 3 2 5 2 2" xfId="22971" xr:uid="{00000000-0005-0000-0000-0000B1590000}"/>
    <cellStyle name="40% - Accent4 3 2 3 2 5 3" xfId="22972" xr:uid="{00000000-0005-0000-0000-0000B2590000}"/>
    <cellStyle name="40% - Accent4 3 2 3 2 6" xfId="22973" xr:uid="{00000000-0005-0000-0000-0000B3590000}"/>
    <cellStyle name="40% - Accent4 3 2 3 2 6 2" xfId="22974" xr:uid="{00000000-0005-0000-0000-0000B4590000}"/>
    <cellStyle name="40% - Accent4 3 2 3 2 7" xfId="22975" xr:uid="{00000000-0005-0000-0000-0000B5590000}"/>
    <cellStyle name="40% - Accent4 3 2 3 2 7 2" xfId="22976" xr:uid="{00000000-0005-0000-0000-0000B6590000}"/>
    <cellStyle name="40% - Accent4 3 2 3 2 8" xfId="22977" xr:uid="{00000000-0005-0000-0000-0000B7590000}"/>
    <cellStyle name="40% - Accent4 3 2 3 3" xfId="22978" xr:uid="{00000000-0005-0000-0000-0000B8590000}"/>
    <cellStyle name="40% - Accent4 3 2 3 3 2" xfId="22979" xr:uid="{00000000-0005-0000-0000-0000B9590000}"/>
    <cellStyle name="40% - Accent4 3 2 3 3 2 2" xfId="22980" xr:uid="{00000000-0005-0000-0000-0000BA590000}"/>
    <cellStyle name="40% - Accent4 3 2 3 3 2 2 2" xfId="22981" xr:uid="{00000000-0005-0000-0000-0000BB590000}"/>
    <cellStyle name="40% - Accent4 3 2 3 3 2 2 2 2" xfId="22982" xr:uid="{00000000-0005-0000-0000-0000BC590000}"/>
    <cellStyle name="40% - Accent4 3 2 3 3 2 2 2 2 2" xfId="22983" xr:uid="{00000000-0005-0000-0000-0000BD590000}"/>
    <cellStyle name="40% - Accent4 3 2 3 3 2 2 2 3" xfId="22984" xr:uid="{00000000-0005-0000-0000-0000BE590000}"/>
    <cellStyle name="40% - Accent4 3 2 3 3 2 2 3" xfId="22985" xr:uid="{00000000-0005-0000-0000-0000BF590000}"/>
    <cellStyle name="40% - Accent4 3 2 3 3 2 2 3 2" xfId="22986" xr:uid="{00000000-0005-0000-0000-0000C0590000}"/>
    <cellStyle name="40% - Accent4 3 2 3 3 2 2 4" xfId="22987" xr:uid="{00000000-0005-0000-0000-0000C1590000}"/>
    <cellStyle name="40% - Accent4 3 2 3 3 2 3" xfId="22988" xr:uid="{00000000-0005-0000-0000-0000C2590000}"/>
    <cellStyle name="40% - Accent4 3 2 3 3 2 3 2" xfId="22989" xr:uid="{00000000-0005-0000-0000-0000C3590000}"/>
    <cellStyle name="40% - Accent4 3 2 3 3 2 3 2 2" xfId="22990" xr:uid="{00000000-0005-0000-0000-0000C4590000}"/>
    <cellStyle name="40% - Accent4 3 2 3 3 2 3 3" xfId="22991" xr:uid="{00000000-0005-0000-0000-0000C5590000}"/>
    <cellStyle name="40% - Accent4 3 2 3 3 2 4" xfId="22992" xr:uid="{00000000-0005-0000-0000-0000C6590000}"/>
    <cellStyle name="40% - Accent4 3 2 3 3 2 4 2" xfId="22993" xr:uid="{00000000-0005-0000-0000-0000C7590000}"/>
    <cellStyle name="40% - Accent4 3 2 3 3 2 5" xfId="22994" xr:uid="{00000000-0005-0000-0000-0000C8590000}"/>
    <cellStyle name="40% - Accent4 3 2 3 3 2 5 2" xfId="22995" xr:uid="{00000000-0005-0000-0000-0000C9590000}"/>
    <cellStyle name="40% - Accent4 3 2 3 3 2 6" xfId="22996" xr:uid="{00000000-0005-0000-0000-0000CA590000}"/>
    <cellStyle name="40% - Accent4 3 2 3 3 3" xfId="22997" xr:uid="{00000000-0005-0000-0000-0000CB590000}"/>
    <cellStyle name="40% - Accent4 3 2 3 3 3 2" xfId="22998" xr:uid="{00000000-0005-0000-0000-0000CC590000}"/>
    <cellStyle name="40% - Accent4 3 2 3 3 3 2 2" xfId="22999" xr:uid="{00000000-0005-0000-0000-0000CD590000}"/>
    <cellStyle name="40% - Accent4 3 2 3 3 3 2 2 2" xfId="23000" xr:uid="{00000000-0005-0000-0000-0000CE590000}"/>
    <cellStyle name="40% - Accent4 3 2 3 3 3 2 2 2 2" xfId="23001" xr:uid="{00000000-0005-0000-0000-0000CF590000}"/>
    <cellStyle name="40% - Accent4 3 2 3 3 3 2 2 3" xfId="23002" xr:uid="{00000000-0005-0000-0000-0000D0590000}"/>
    <cellStyle name="40% - Accent4 3 2 3 3 3 2 3" xfId="23003" xr:uid="{00000000-0005-0000-0000-0000D1590000}"/>
    <cellStyle name="40% - Accent4 3 2 3 3 3 2 3 2" xfId="23004" xr:uid="{00000000-0005-0000-0000-0000D2590000}"/>
    <cellStyle name="40% - Accent4 3 2 3 3 3 2 4" xfId="23005" xr:uid="{00000000-0005-0000-0000-0000D3590000}"/>
    <cellStyle name="40% - Accent4 3 2 3 3 3 3" xfId="23006" xr:uid="{00000000-0005-0000-0000-0000D4590000}"/>
    <cellStyle name="40% - Accent4 3 2 3 3 3 3 2" xfId="23007" xr:uid="{00000000-0005-0000-0000-0000D5590000}"/>
    <cellStyle name="40% - Accent4 3 2 3 3 3 3 2 2" xfId="23008" xr:uid="{00000000-0005-0000-0000-0000D6590000}"/>
    <cellStyle name="40% - Accent4 3 2 3 3 3 3 3" xfId="23009" xr:uid="{00000000-0005-0000-0000-0000D7590000}"/>
    <cellStyle name="40% - Accent4 3 2 3 3 3 4" xfId="23010" xr:uid="{00000000-0005-0000-0000-0000D8590000}"/>
    <cellStyle name="40% - Accent4 3 2 3 3 3 4 2" xfId="23011" xr:uid="{00000000-0005-0000-0000-0000D9590000}"/>
    <cellStyle name="40% - Accent4 3 2 3 3 3 5" xfId="23012" xr:uid="{00000000-0005-0000-0000-0000DA590000}"/>
    <cellStyle name="40% - Accent4 3 2 3 3 3 5 2" xfId="23013" xr:uid="{00000000-0005-0000-0000-0000DB590000}"/>
    <cellStyle name="40% - Accent4 3 2 3 3 3 6" xfId="23014" xr:uid="{00000000-0005-0000-0000-0000DC590000}"/>
    <cellStyle name="40% - Accent4 3 2 3 3 4" xfId="23015" xr:uid="{00000000-0005-0000-0000-0000DD590000}"/>
    <cellStyle name="40% - Accent4 3 2 3 3 4 2" xfId="23016" xr:uid="{00000000-0005-0000-0000-0000DE590000}"/>
    <cellStyle name="40% - Accent4 3 2 3 3 4 2 2" xfId="23017" xr:uid="{00000000-0005-0000-0000-0000DF590000}"/>
    <cellStyle name="40% - Accent4 3 2 3 3 4 2 2 2" xfId="23018" xr:uid="{00000000-0005-0000-0000-0000E0590000}"/>
    <cellStyle name="40% - Accent4 3 2 3 3 4 2 3" xfId="23019" xr:uid="{00000000-0005-0000-0000-0000E1590000}"/>
    <cellStyle name="40% - Accent4 3 2 3 3 4 3" xfId="23020" xr:uid="{00000000-0005-0000-0000-0000E2590000}"/>
    <cellStyle name="40% - Accent4 3 2 3 3 4 3 2" xfId="23021" xr:uid="{00000000-0005-0000-0000-0000E3590000}"/>
    <cellStyle name="40% - Accent4 3 2 3 3 4 4" xfId="23022" xr:uid="{00000000-0005-0000-0000-0000E4590000}"/>
    <cellStyle name="40% - Accent4 3 2 3 3 5" xfId="23023" xr:uid="{00000000-0005-0000-0000-0000E5590000}"/>
    <cellStyle name="40% - Accent4 3 2 3 3 5 2" xfId="23024" xr:uid="{00000000-0005-0000-0000-0000E6590000}"/>
    <cellStyle name="40% - Accent4 3 2 3 3 5 2 2" xfId="23025" xr:uid="{00000000-0005-0000-0000-0000E7590000}"/>
    <cellStyle name="40% - Accent4 3 2 3 3 5 3" xfId="23026" xr:uid="{00000000-0005-0000-0000-0000E8590000}"/>
    <cellStyle name="40% - Accent4 3 2 3 3 6" xfId="23027" xr:uid="{00000000-0005-0000-0000-0000E9590000}"/>
    <cellStyle name="40% - Accent4 3 2 3 3 6 2" xfId="23028" xr:uid="{00000000-0005-0000-0000-0000EA590000}"/>
    <cellStyle name="40% - Accent4 3 2 3 3 7" xfId="23029" xr:uid="{00000000-0005-0000-0000-0000EB590000}"/>
    <cellStyle name="40% - Accent4 3 2 3 3 7 2" xfId="23030" xr:uid="{00000000-0005-0000-0000-0000EC590000}"/>
    <cellStyle name="40% - Accent4 3 2 3 3 8" xfId="23031" xr:uid="{00000000-0005-0000-0000-0000ED590000}"/>
    <cellStyle name="40% - Accent4 3 2 3 4" xfId="23032" xr:uid="{00000000-0005-0000-0000-0000EE590000}"/>
    <cellStyle name="40% - Accent4 3 2 3 4 2" xfId="23033" xr:uid="{00000000-0005-0000-0000-0000EF590000}"/>
    <cellStyle name="40% - Accent4 3 2 3 4 2 2" xfId="23034" xr:uid="{00000000-0005-0000-0000-0000F0590000}"/>
    <cellStyle name="40% - Accent4 3 2 3 4 2 2 2" xfId="23035" xr:uid="{00000000-0005-0000-0000-0000F1590000}"/>
    <cellStyle name="40% - Accent4 3 2 3 4 2 2 2 2" xfId="23036" xr:uid="{00000000-0005-0000-0000-0000F2590000}"/>
    <cellStyle name="40% - Accent4 3 2 3 4 2 2 3" xfId="23037" xr:uid="{00000000-0005-0000-0000-0000F3590000}"/>
    <cellStyle name="40% - Accent4 3 2 3 4 2 3" xfId="23038" xr:uid="{00000000-0005-0000-0000-0000F4590000}"/>
    <cellStyle name="40% - Accent4 3 2 3 4 2 3 2" xfId="23039" xr:uid="{00000000-0005-0000-0000-0000F5590000}"/>
    <cellStyle name="40% - Accent4 3 2 3 4 2 4" xfId="23040" xr:uid="{00000000-0005-0000-0000-0000F6590000}"/>
    <cellStyle name="40% - Accent4 3 2 3 4 3" xfId="23041" xr:uid="{00000000-0005-0000-0000-0000F7590000}"/>
    <cellStyle name="40% - Accent4 3 2 3 4 3 2" xfId="23042" xr:uid="{00000000-0005-0000-0000-0000F8590000}"/>
    <cellStyle name="40% - Accent4 3 2 3 4 3 2 2" xfId="23043" xr:uid="{00000000-0005-0000-0000-0000F9590000}"/>
    <cellStyle name="40% - Accent4 3 2 3 4 3 3" xfId="23044" xr:uid="{00000000-0005-0000-0000-0000FA590000}"/>
    <cellStyle name="40% - Accent4 3 2 3 4 4" xfId="23045" xr:uid="{00000000-0005-0000-0000-0000FB590000}"/>
    <cellStyle name="40% - Accent4 3 2 3 4 4 2" xfId="23046" xr:uid="{00000000-0005-0000-0000-0000FC590000}"/>
    <cellStyle name="40% - Accent4 3 2 3 4 5" xfId="23047" xr:uid="{00000000-0005-0000-0000-0000FD590000}"/>
    <cellStyle name="40% - Accent4 3 2 3 4 5 2" xfId="23048" xr:uid="{00000000-0005-0000-0000-0000FE590000}"/>
    <cellStyle name="40% - Accent4 3 2 3 4 6" xfId="23049" xr:uid="{00000000-0005-0000-0000-0000FF590000}"/>
    <cellStyle name="40% - Accent4 3 2 3 5" xfId="23050" xr:uid="{00000000-0005-0000-0000-0000005A0000}"/>
    <cellStyle name="40% - Accent4 3 2 3 5 2" xfId="23051" xr:uid="{00000000-0005-0000-0000-0000015A0000}"/>
    <cellStyle name="40% - Accent4 3 2 3 5 2 2" xfId="23052" xr:uid="{00000000-0005-0000-0000-0000025A0000}"/>
    <cellStyle name="40% - Accent4 3 2 3 5 2 2 2" xfId="23053" xr:uid="{00000000-0005-0000-0000-0000035A0000}"/>
    <cellStyle name="40% - Accent4 3 2 3 5 2 2 2 2" xfId="23054" xr:uid="{00000000-0005-0000-0000-0000045A0000}"/>
    <cellStyle name="40% - Accent4 3 2 3 5 2 2 3" xfId="23055" xr:uid="{00000000-0005-0000-0000-0000055A0000}"/>
    <cellStyle name="40% - Accent4 3 2 3 5 2 3" xfId="23056" xr:uid="{00000000-0005-0000-0000-0000065A0000}"/>
    <cellStyle name="40% - Accent4 3 2 3 5 2 3 2" xfId="23057" xr:uid="{00000000-0005-0000-0000-0000075A0000}"/>
    <cellStyle name="40% - Accent4 3 2 3 5 2 4" xfId="23058" xr:uid="{00000000-0005-0000-0000-0000085A0000}"/>
    <cellStyle name="40% - Accent4 3 2 3 5 3" xfId="23059" xr:uid="{00000000-0005-0000-0000-0000095A0000}"/>
    <cellStyle name="40% - Accent4 3 2 3 5 3 2" xfId="23060" xr:uid="{00000000-0005-0000-0000-00000A5A0000}"/>
    <cellStyle name="40% - Accent4 3 2 3 5 3 2 2" xfId="23061" xr:uid="{00000000-0005-0000-0000-00000B5A0000}"/>
    <cellStyle name="40% - Accent4 3 2 3 5 3 3" xfId="23062" xr:uid="{00000000-0005-0000-0000-00000C5A0000}"/>
    <cellStyle name="40% - Accent4 3 2 3 5 4" xfId="23063" xr:uid="{00000000-0005-0000-0000-00000D5A0000}"/>
    <cellStyle name="40% - Accent4 3 2 3 5 4 2" xfId="23064" xr:uid="{00000000-0005-0000-0000-00000E5A0000}"/>
    <cellStyle name="40% - Accent4 3 2 3 5 5" xfId="23065" xr:uid="{00000000-0005-0000-0000-00000F5A0000}"/>
    <cellStyle name="40% - Accent4 3 2 3 5 5 2" xfId="23066" xr:uid="{00000000-0005-0000-0000-0000105A0000}"/>
    <cellStyle name="40% - Accent4 3 2 3 5 6" xfId="23067" xr:uid="{00000000-0005-0000-0000-0000115A0000}"/>
    <cellStyle name="40% - Accent4 3 2 3 6" xfId="23068" xr:uid="{00000000-0005-0000-0000-0000125A0000}"/>
    <cellStyle name="40% - Accent4 3 2 3 6 2" xfId="23069" xr:uid="{00000000-0005-0000-0000-0000135A0000}"/>
    <cellStyle name="40% - Accent4 3 2 3 6 2 2" xfId="23070" xr:uid="{00000000-0005-0000-0000-0000145A0000}"/>
    <cellStyle name="40% - Accent4 3 2 3 6 2 2 2" xfId="23071" xr:uid="{00000000-0005-0000-0000-0000155A0000}"/>
    <cellStyle name="40% - Accent4 3 2 3 6 2 2 2 2" xfId="23072" xr:uid="{00000000-0005-0000-0000-0000165A0000}"/>
    <cellStyle name="40% - Accent4 3 2 3 6 2 2 3" xfId="23073" xr:uid="{00000000-0005-0000-0000-0000175A0000}"/>
    <cellStyle name="40% - Accent4 3 2 3 6 2 3" xfId="23074" xr:uid="{00000000-0005-0000-0000-0000185A0000}"/>
    <cellStyle name="40% - Accent4 3 2 3 6 2 3 2" xfId="23075" xr:uid="{00000000-0005-0000-0000-0000195A0000}"/>
    <cellStyle name="40% - Accent4 3 2 3 6 2 4" xfId="23076" xr:uid="{00000000-0005-0000-0000-00001A5A0000}"/>
    <cellStyle name="40% - Accent4 3 2 3 6 3" xfId="23077" xr:uid="{00000000-0005-0000-0000-00001B5A0000}"/>
    <cellStyle name="40% - Accent4 3 2 3 6 3 2" xfId="23078" xr:uid="{00000000-0005-0000-0000-00001C5A0000}"/>
    <cellStyle name="40% - Accent4 3 2 3 6 3 2 2" xfId="23079" xr:uid="{00000000-0005-0000-0000-00001D5A0000}"/>
    <cellStyle name="40% - Accent4 3 2 3 6 3 3" xfId="23080" xr:uid="{00000000-0005-0000-0000-00001E5A0000}"/>
    <cellStyle name="40% - Accent4 3 2 3 6 4" xfId="23081" xr:uid="{00000000-0005-0000-0000-00001F5A0000}"/>
    <cellStyle name="40% - Accent4 3 2 3 6 4 2" xfId="23082" xr:uid="{00000000-0005-0000-0000-0000205A0000}"/>
    <cellStyle name="40% - Accent4 3 2 3 6 5" xfId="23083" xr:uid="{00000000-0005-0000-0000-0000215A0000}"/>
    <cellStyle name="40% - Accent4 3 2 3 6 5 2" xfId="23084" xr:uid="{00000000-0005-0000-0000-0000225A0000}"/>
    <cellStyle name="40% - Accent4 3 2 3 6 6" xfId="23085" xr:uid="{00000000-0005-0000-0000-0000235A0000}"/>
    <cellStyle name="40% - Accent4 3 2 3 7" xfId="23086" xr:uid="{00000000-0005-0000-0000-0000245A0000}"/>
    <cellStyle name="40% - Accent4 3 2 3 7 2" xfId="23087" xr:uid="{00000000-0005-0000-0000-0000255A0000}"/>
    <cellStyle name="40% - Accent4 3 2 3 7 2 2" xfId="23088" xr:uid="{00000000-0005-0000-0000-0000265A0000}"/>
    <cellStyle name="40% - Accent4 3 2 3 7 2 2 2" xfId="23089" xr:uid="{00000000-0005-0000-0000-0000275A0000}"/>
    <cellStyle name="40% - Accent4 3 2 3 7 2 3" xfId="23090" xr:uid="{00000000-0005-0000-0000-0000285A0000}"/>
    <cellStyle name="40% - Accent4 3 2 3 7 3" xfId="23091" xr:uid="{00000000-0005-0000-0000-0000295A0000}"/>
    <cellStyle name="40% - Accent4 3 2 3 7 3 2" xfId="23092" xr:uid="{00000000-0005-0000-0000-00002A5A0000}"/>
    <cellStyle name="40% - Accent4 3 2 3 7 4" xfId="23093" xr:uid="{00000000-0005-0000-0000-00002B5A0000}"/>
    <cellStyle name="40% - Accent4 3 2 3 8" xfId="23094" xr:uid="{00000000-0005-0000-0000-00002C5A0000}"/>
    <cellStyle name="40% - Accent4 3 2 3 8 2" xfId="23095" xr:uid="{00000000-0005-0000-0000-00002D5A0000}"/>
    <cellStyle name="40% - Accent4 3 2 3 8 2 2" xfId="23096" xr:uid="{00000000-0005-0000-0000-00002E5A0000}"/>
    <cellStyle name="40% - Accent4 3 2 3 8 3" xfId="23097" xr:uid="{00000000-0005-0000-0000-00002F5A0000}"/>
    <cellStyle name="40% - Accent4 3 2 3 9" xfId="23098" xr:uid="{00000000-0005-0000-0000-0000305A0000}"/>
    <cellStyle name="40% - Accent4 3 2 3 9 2" xfId="23099" xr:uid="{00000000-0005-0000-0000-0000315A0000}"/>
    <cellStyle name="40% - Accent4 3 2 4" xfId="23100" xr:uid="{00000000-0005-0000-0000-0000325A0000}"/>
    <cellStyle name="40% - Accent4 3 2 4 10" xfId="23101" xr:uid="{00000000-0005-0000-0000-0000335A0000}"/>
    <cellStyle name="40% - Accent4 3 2 4 10 2" xfId="23102" xr:uid="{00000000-0005-0000-0000-0000345A0000}"/>
    <cellStyle name="40% - Accent4 3 2 4 11" xfId="23103" xr:uid="{00000000-0005-0000-0000-0000355A0000}"/>
    <cellStyle name="40% - Accent4 3 2 4 2" xfId="23104" xr:uid="{00000000-0005-0000-0000-0000365A0000}"/>
    <cellStyle name="40% - Accent4 3 2 4 2 2" xfId="23105" xr:uid="{00000000-0005-0000-0000-0000375A0000}"/>
    <cellStyle name="40% - Accent4 3 2 4 2 2 2" xfId="23106" xr:uid="{00000000-0005-0000-0000-0000385A0000}"/>
    <cellStyle name="40% - Accent4 3 2 4 2 2 2 2" xfId="23107" xr:uid="{00000000-0005-0000-0000-0000395A0000}"/>
    <cellStyle name="40% - Accent4 3 2 4 2 2 2 2 2" xfId="23108" xr:uid="{00000000-0005-0000-0000-00003A5A0000}"/>
    <cellStyle name="40% - Accent4 3 2 4 2 2 2 2 2 2" xfId="23109" xr:uid="{00000000-0005-0000-0000-00003B5A0000}"/>
    <cellStyle name="40% - Accent4 3 2 4 2 2 2 2 3" xfId="23110" xr:uid="{00000000-0005-0000-0000-00003C5A0000}"/>
    <cellStyle name="40% - Accent4 3 2 4 2 2 2 3" xfId="23111" xr:uid="{00000000-0005-0000-0000-00003D5A0000}"/>
    <cellStyle name="40% - Accent4 3 2 4 2 2 2 3 2" xfId="23112" xr:uid="{00000000-0005-0000-0000-00003E5A0000}"/>
    <cellStyle name="40% - Accent4 3 2 4 2 2 2 4" xfId="23113" xr:uid="{00000000-0005-0000-0000-00003F5A0000}"/>
    <cellStyle name="40% - Accent4 3 2 4 2 2 3" xfId="23114" xr:uid="{00000000-0005-0000-0000-0000405A0000}"/>
    <cellStyle name="40% - Accent4 3 2 4 2 2 3 2" xfId="23115" xr:uid="{00000000-0005-0000-0000-0000415A0000}"/>
    <cellStyle name="40% - Accent4 3 2 4 2 2 3 2 2" xfId="23116" xr:uid="{00000000-0005-0000-0000-0000425A0000}"/>
    <cellStyle name="40% - Accent4 3 2 4 2 2 3 3" xfId="23117" xr:uid="{00000000-0005-0000-0000-0000435A0000}"/>
    <cellStyle name="40% - Accent4 3 2 4 2 2 4" xfId="23118" xr:uid="{00000000-0005-0000-0000-0000445A0000}"/>
    <cellStyle name="40% - Accent4 3 2 4 2 2 4 2" xfId="23119" xr:uid="{00000000-0005-0000-0000-0000455A0000}"/>
    <cellStyle name="40% - Accent4 3 2 4 2 2 5" xfId="23120" xr:uid="{00000000-0005-0000-0000-0000465A0000}"/>
    <cellStyle name="40% - Accent4 3 2 4 2 2 5 2" xfId="23121" xr:uid="{00000000-0005-0000-0000-0000475A0000}"/>
    <cellStyle name="40% - Accent4 3 2 4 2 2 6" xfId="23122" xr:uid="{00000000-0005-0000-0000-0000485A0000}"/>
    <cellStyle name="40% - Accent4 3 2 4 2 3" xfId="23123" xr:uid="{00000000-0005-0000-0000-0000495A0000}"/>
    <cellStyle name="40% - Accent4 3 2 4 2 3 2" xfId="23124" xr:uid="{00000000-0005-0000-0000-00004A5A0000}"/>
    <cellStyle name="40% - Accent4 3 2 4 2 3 2 2" xfId="23125" xr:uid="{00000000-0005-0000-0000-00004B5A0000}"/>
    <cellStyle name="40% - Accent4 3 2 4 2 3 2 2 2" xfId="23126" xr:uid="{00000000-0005-0000-0000-00004C5A0000}"/>
    <cellStyle name="40% - Accent4 3 2 4 2 3 2 2 2 2" xfId="23127" xr:uid="{00000000-0005-0000-0000-00004D5A0000}"/>
    <cellStyle name="40% - Accent4 3 2 4 2 3 2 2 3" xfId="23128" xr:uid="{00000000-0005-0000-0000-00004E5A0000}"/>
    <cellStyle name="40% - Accent4 3 2 4 2 3 2 3" xfId="23129" xr:uid="{00000000-0005-0000-0000-00004F5A0000}"/>
    <cellStyle name="40% - Accent4 3 2 4 2 3 2 3 2" xfId="23130" xr:uid="{00000000-0005-0000-0000-0000505A0000}"/>
    <cellStyle name="40% - Accent4 3 2 4 2 3 2 4" xfId="23131" xr:uid="{00000000-0005-0000-0000-0000515A0000}"/>
    <cellStyle name="40% - Accent4 3 2 4 2 3 3" xfId="23132" xr:uid="{00000000-0005-0000-0000-0000525A0000}"/>
    <cellStyle name="40% - Accent4 3 2 4 2 3 3 2" xfId="23133" xr:uid="{00000000-0005-0000-0000-0000535A0000}"/>
    <cellStyle name="40% - Accent4 3 2 4 2 3 3 2 2" xfId="23134" xr:uid="{00000000-0005-0000-0000-0000545A0000}"/>
    <cellStyle name="40% - Accent4 3 2 4 2 3 3 3" xfId="23135" xr:uid="{00000000-0005-0000-0000-0000555A0000}"/>
    <cellStyle name="40% - Accent4 3 2 4 2 3 4" xfId="23136" xr:uid="{00000000-0005-0000-0000-0000565A0000}"/>
    <cellStyle name="40% - Accent4 3 2 4 2 3 4 2" xfId="23137" xr:uid="{00000000-0005-0000-0000-0000575A0000}"/>
    <cellStyle name="40% - Accent4 3 2 4 2 3 5" xfId="23138" xr:uid="{00000000-0005-0000-0000-0000585A0000}"/>
    <cellStyle name="40% - Accent4 3 2 4 2 3 5 2" xfId="23139" xr:uid="{00000000-0005-0000-0000-0000595A0000}"/>
    <cellStyle name="40% - Accent4 3 2 4 2 3 6" xfId="23140" xr:uid="{00000000-0005-0000-0000-00005A5A0000}"/>
    <cellStyle name="40% - Accent4 3 2 4 2 4" xfId="23141" xr:uid="{00000000-0005-0000-0000-00005B5A0000}"/>
    <cellStyle name="40% - Accent4 3 2 4 2 4 2" xfId="23142" xr:uid="{00000000-0005-0000-0000-00005C5A0000}"/>
    <cellStyle name="40% - Accent4 3 2 4 2 4 2 2" xfId="23143" xr:uid="{00000000-0005-0000-0000-00005D5A0000}"/>
    <cellStyle name="40% - Accent4 3 2 4 2 4 2 2 2" xfId="23144" xr:uid="{00000000-0005-0000-0000-00005E5A0000}"/>
    <cellStyle name="40% - Accent4 3 2 4 2 4 2 3" xfId="23145" xr:uid="{00000000-0005-0000-0000-00005F5A0000}"/>
    <cellStyle name="40% - Accent4 3 2 4 2 4 3" xfId="23146" xr:uid="{00000000-0005-0000-0000-0000605A0000}"/>
    <cellStyle name="40% - Accent4 3 2 4 2 4 3 2" xfId="23147" xr:uid="{00000000-0005-0000-0000-0000615A0000}"/>
    <cellStyle name="40% - Accent4 3 2 4 2 4 4" xfId="23148" xr:uid="{00000000-0005-0000-0000-0000625A0000}"/>
    <cellStyle name="40% - Accent4 3 2 4 2 5" xfId="23149" xr:uid="{00000000-0005-0000-0000-0000635A0000}"/>
    <cellStyle name="40% - Accent4 3 2 4 2 5 2" xfId="23150" xr:uid="{00000000-0005-0000-0000-0000645A0000}"/>
    <cellStyle name="40% - Accent4 3 2 4 2 5 2 2" xfId="23151" xr:uid="{00000000-0005-0000-0000-0000655A0000}"/>
    <cellStyle name="40% - Accent4 3 2 4 2 5 3" xfId="23152" xr:uid="{00000000-0005-0000-0000-0000665A0000}"/>
    <cellStyle name="40% - Accent4 3 2 4 2 6" xfId="23153" xr:uid="{00000000-0005-0000-0000-0000675A0000}"/>
    <cellStyle name="40% - Accent4 3 2 4 2 6 2" xfId="23154" xr:uid="{00000000-0005-0000-0000-0000685A0000}"/>
    <cellStyle name="40% - Accent4 3 2 4 2 7" xfId="23155" xr:uid="{00000000-0005-0000-0000-0000695A0000}"/>
    <cellStyle name="40% - Accent4 3 2 4 2 7 2" xfId="23156" xr:uid="{00000000-0005-0000-0000-00006A5A0000}"/>
    <cellStyle name="40% - Accent4 3 2 4 2 8" xfId="23157" xr:uid="{00000000-0005-0000-0000-00006B5A0000}"/>
    <cellStyle name="40% - Accent4 3 2 4 3" xfId="23158" xr:uid="{00000000-0005-0000-0000-00006C5A0000}"/>
    <cellStyle name="40% - Accent4 3 2 4 3 2" xfId="23159" xr:uid="{00000000-0005-0000-0000-00006D5A0000}"/>
    <cellStyle name="40% - Accent4 3 2 4 3 2 2" xfId="23160" xr:uid="{00000000-0005-0000-0000-00006E5A0000}"/>
    <cellStyle name="40% - Accent4 3 2 4 3 2 2 2" xfId="23161" xr:uid="{00000000-0005-0000-0000-00006F5A0000}"/>
    <cellStyle name="40% - Accent4 3 2 4 3 2 2 2 2" xfId="23162" xr:uid="{00000000-0005-0000-0000-0000705A0000}"/>
    <cellStyle name="40% - Accent4 3 2 4 3 2 2 2 2 2" xfId="23163" xr:uid="{00000000-0005-0000-0000-0000715A0000}"/>
    <cellStyle name="40% - Accent4 3 2 4 3 2 2 2 3" xfId="23164" xr:uid="{00000000-0005-0000-0000-0000725A0000}"/>
    <cellStyle name="40% - Accent4 3 2 4 3 2 2 3" xfId="23165" xr:uid="{00000000-0005-0000-0000-0000735A0000}"/>
    <cellStyle name="40% - Accent4 3 2 4 3 2 2 3 2" xfId="23166" xr:uid="{00000000-0005-0000-0000-0000745A0000}"/>
    <cellStyle name="40% - Accent4 3 2 4 3 2 2 4" xfId="23167" xr:uid="{00000000-0005-0000-0000-0000755A0000}"/>
    <cellStyle name="40% - Accent4 3 2 4 3 2 3" xfId="23168" xr:uid="{00000000-0005-0000-0000-0000765A0000}"/>
    <cellStyle name="40% - Accent4 3 2 4 3 2 3 2" xfId="23169" xr:uid="{00000000-0005-0000-0000-0000775A0000}"/>
    <cellStyle name="40% - Accent4 3 2 4 3 2 3 2 2" xfId="23170" xr:uid="{00000000-0005-0000-0000-0000785A0000}"/>
    <cellStyle name="40% - Accent4 3 2 4 3 2 3 3" xfId="23171" xr:uid="{00000000-0005-0000-0000-0000795A0000}"/>
    <cellStyle name="40% - Accent4 3 2 4 3 2 4" xfId="23172" xr:uid="{00000000-0005-0000-0000-00007A5A0000}"/>
    <cellStyle name="40% - Accent4 3 2 4 3 2 4 2" xfId="23173" xr:uid="{00000000-0005-0000-0000-00007B5A0000}"/>
    <cellStyle name="40% - Accent4 3 2 4 3 2 5" xfId="23174" xr:uid="{00000000-0005-0000-0000-00007C5A0000}"/>
    <cellStyle name="40% - Accent4 3 2 4 3 2 5 2" xfId="23175" xr:uid="{00000000-0005-0000-0000-00007D5A0000}"/>
    <cellStyle name="40% - Accent4 3 2 4 3 2 6" xfId="23176" xr:uid="{00000000-0005-0000-0000-00007E5A0000}"/>
    <cellStyle name="40% - Accent4 3 2 4 3 3" xfId="23177" xr:uid="{00000000-0005-0000-0000-00007F5A0000}"/>
    <cellStyle name="40% - Accent4 3 2 4 3 3 2" xfId="23178" xr:uid="{00000000-0005-0000-0000-0000805A0000}"/>
    <cellStyle name="40% - Accent4 3 2 4 3 3 2 2" xfId="23179" xr:uid="{00000000-0005-0000-0000-0000815A0000}"/>
    <cellStyle name="40% - Accent4 3 2 4 3 3 2 2 2" xfId="23180" xr:uid="{00000000-0005-0000-0000-0000825A0000}"/>
    <cellStyle name="40% - Accent4 3 2 4 3 3 2 2 2 2" xfId="23181" xr:uid="{00000000-0005-0000-0000-0000835A0000}"/>
    <cellStyle name="40% - Accent4 3 2 4 3 3 2 2 3" xfId="23182" xr:uid="{00000000-0005-0000-0000-0000845A0000}"/>
    <cellStyle name="40% - Accent4 3 2 4 3 3 2 3" xfId="23183" xr:uid="{00000000-0005-0000-0000-0000855A0000}"/>
    <cellStyle name="40% - Accent4 3 2 4 3 3 2 3 2" xfId="23184" xr:uid="{00000000-0005-0000-0000-0000865A0000}"/>
    <cellStyle name="40% - Accent4 3 2 4 3 3 2 4" xfId="23185" xr:uid="{00000000-0005-0000-0000-0000875A0000}"/>
    <cellStyle name="40% - Accent4 3 2 4 3 3 3" xfId="23186" xr:uid="{00000000-0005-0000-0000-0000885A0000}"/>
    <cellStyle name="40% - Accent4 3 2 4 3 3 3 2" xfId="23187" xr:uid="{00000000-0005-0000-0000-0000895A0000}"/>
    <cellStyle name="40% - Accent4 3 2 4 3 3 3 2 2" xfId="23188" xr:uid="{00000000-0005-0000-0000-00008A5A0000}"/>
    <cellStyle name="40% - Accent4 3 2 4 3 3 3 3" xfId="23189" xr:uid="{00000000-0005-0000-0000-00008B5A0000}"/>
    <cellStyle name="40% - Accent4 3 2 4 3 3 4" xfId="23190" xr:uid="{00000000-0005-0000-0000-00008C5A0000}"/>
    <cellStyle name="40% - Accent4 3 2 4 3 3 4 2" xfId="23191" xr:uid="{00000000-0005-0000-0000-00008D5A0000}"/>
    <cellStyle name="40% - Accent4 3 2 4 3 3 5" xfId="23192" xr:uid="{00000000-0005-0000-0000-00008E5A0000}"/>
    <cellStyle name="40% - Accent4 3 2 4 3 3 5 2" xfId="23193" xr:uid="{00000000-0005-0000-0000-00008F5A0000}"/>
    <cellStyle name="40% - Accent4 3 2 4 3 3 6" xfId="23194" xr:uid="{00000000-0005-0000-0000-0000905A0000}"/>
    <cellStyle name="40% - Accent4 3 2 4 3 4" xfId="23195" xr:uid="{00000000-0005-0000-0000-0000915A0000}"/>
    <cellStyle name="40% - Accent4 3 2 4 3 4 2" xfId="23196" xr:uid="{00000000-0005-0000-0000-0000925A0000}"/>
    <cellStyle name="40% - Accent4 3 2 4 3 4 2 2" xfId="23197" xr:uid="{00000000-0005-0000-0000-0000935A0000}"/>
    <cellStyle name="40% - Accent4 3 2 4 3 4 2 2 2" xfId="23198" xr:uid="{00000000-0005-0000-0000-0000945A0000}"/>
    <cellStyle name="40% - Accent4 3 2 4 3 4 2 3" xfId="23199" xr:uid="{00000000-0005-0000-0000-0000955A0000}"/>
    <cellStyle name="40% - Accent4 3 2 4 3 4 3" xfId="23200" xr:uid="{00000000-0005-0000-0000-0000965A0000}"/>
    <cellStyle name="40% - Accent4 3 2 4 3 4 3 2" xfId="23201" xr:uid="{00000000-0005-0000-0000-0000975A0000}"/>
    <cellStyle name="40% - Accent4 3 2 4 3 4 4" xfId="23202" xr:uid="{00000000-0005-0000-0000-0000985A0000}"/>
    <cellStyle name="40% - Accent4 3 2 4 3 5" xfId="23203" xr:uid="{00000000-0005-0000-0000-0000995A0000}"/>
    <cellStyle name="40% - Accent4 3 2 4 3 5 2" xfId="23204" xr:uid="{00000000-0005-0000-0000-00009A5A0000}"/>
    <cellStyle name="40% - Accent4 3 2 4 3 5 2 2" xfId="23205" xr:uid="{00000000-0005-0000-0000-00009B5A0000}"/>
    <cellStyle name="40% - Accent4 3 2 4 3 5 3" xfId="23206" xr:uid="{00000000-0005-0000-0000-00009C5A0000}"/>
    <cellStyle name="40% - Accent4 3 2 4 3 6" xfId="23207" xr:uid="{00000000-0005-0000-0000-00009D5A0000}"/>
    <cellStyle name="40% - Accent4 3 2 4 3 6 2" xfId="23208" xr:uid="{00000000-0005-0000-0000-00009E5A0000}"/>
    <cellStyle name="40% - Accent4 3 2 4 3 7" xfId="23209" xr:uid="{00000000-0005-0000-0000-00009F5A0000}"/>
    <cellStyle name="40% - Accent4 3 2 4 3 7 2" xfId="23210" xr:uid="{00000000-0005-0000-0000-0000A05A0000}"/>
    <cellStyle name="40% - Accent4 3 2 4 3 8" xfId="23211" xr:uid="{00000000-0005-0000-0000-0000A15A0000}"/>
    <cellStyle name="40% - Accent4 3 2 4 4" xfId="23212" xr:uid="{00000000-0005-0000-0000-0000A25A0000}"/>
    <cellStyle name="40% - Accent4 3 2 4 4 2" xfId="23213" xr:uid="{00000000-0005-0000-0000-0000A35A0000}"/>
    <cellStyle name="40% - Accent4 3 2 4 4 2 2" xfId="23214" xr:uid="{00000000-0005-0000-0000-0000A45A0000}"/>
    <cellStyle name="40% - Accent4 3 2 4 4 2 2 2" xfId="23215" xr:uid="{00000000-0005-0000-0000-0000A55A0000}"/>
    <cellStyle name="40% - Accent4 3 2 4 4 2 2 2 2" xfId="23216" xr:uid="{00000000-0005-0000-0000-0000A65A0000}"/>
    <cellStyle name="40% - Accent4 3 2 4 4 2 2 3" xfId="23217" xr:uid="{00000000-0005-0000-0000-0000A75A0000}"/>
    <cellStyle name="40% - Accent4 3 2 4 4 2 3" xfId="23218" xr:uid="{00000000-0005-0000-0000-0000A85A0000}"/>
    <cellStyle name="40% - Accent4 3 2 4 4 2 3 2" xfId="23219" xr:uid="{00000000-0005-0000-0000-0000A95A0000}"/>
    <cellStyle name="40% - Accent4 3 2 4 4 2 4" xfId="23220" xr:uid="{00000000-0005-0000-0000-0000AA5A0000}"/>
    <cellStyle name="40% - Accent4 3 2 4 4 3" xfId="23221" xr:uid="{00000000-0005-0000-0000-0000AB5A0000}"/>
    <cellStyle name="40% - Accent4 3 2 4 4 3 2" xfId="23222" xr:uid="{00000000-0005-0000-0000-0000AC5A0000}"/>
    <cellStyle name="40% - Accent4 3 2 4 4 3 2 2" xfId="23223" xr:uid="{00000000-0005-0000-0000-0000AD5A0000}"/>
    <cellStyle name="40% - Accent4 3 2 4 4 3 3" xfId="23224" xr:uid="{00000000-0005-0000-0000-0000AE5A0000}"/>
    <cellStyle name="40% - Accent4 3 2 4 4 4" xfId="23225" xr:uid="{00000000-0005-0000-0000-0000AF5A0000}"/>
    <cellStyle name="40% - Accent4 3 2 4 4 4 2" xfId="23226" xr:uid="{00000000-0005-0000-0000-0000B05A0000}"/>
    <cellStyle name="40% - Accent4 3 2 4 4 5" xfId="23227" xr:uid="{00000000-0005-0000-0000-0000B15A0000}"/>
    <cellStyle name="40% - Accent4 3 2 4 4 5 2" xfId="23228" xr:uid="{00000000-0005-0000-0000-0000B25A0000}"/>
    <cellStyle name="40% - Accent4 3 2 4 4 6" xfId="23229" xr:uid="{00000000-0005-0000-0000-0000B35A0000}"/>
    <cellStyle name="40% - Accent4 3 2 4 5" xfId="23230" xr:uid="{00000000-0005-0000-0000-0000B45A0000}"/>
    <cellStyle name="40% - Accent4 3 2 4 5 2" xfId="23231" xr:uid="{00000000-0005-0000-0000-0000B55A0000}"/>
    <cellStyle name="40% - Accent4 3 2 4 5 2 2" xfId="23232" xr:uid="{00000000-0005-0000-0000-0000B65A0000}"/>
    <cellStyle name="40% - Accent4 3 2 4 5 2 2 2" xfId="23233" xr:uid="{00000000-0005-0000-0000-0000B75A0000}"/>
    <cellStyle name="40% - Accent4 3 2 4 5 2 2 2 2" xfId="23234" xr:uid="{00000000-0005-0000-0000-0000B85A0000}"/>
    <cellStyle name="40% - Accent4 3 2 4 5 2 2 3" xfId="23235" xr:uid="{00000000-0005-0000-0000-0000B95A0000}"/>
    <cellStyle name="40% - Accent4 3 2 4 5 2 3" xfId="23236" xr:uid="{00000000-0005-0000-0000-0000BA5A0000}"/>
    <cellStyle name="40% - Accent4 3 2 4 5 2 3 2" xfId="23237" xr:uid="{00000000-0005-0000-0000-0000BB5A0000}"/>
    <cellStyle name="40% - Accent4 3 2 4 5 2 4" xfId="23238" xr:uid="{00000000-0005-0000-0000-0000BC5A0000}"/>
    <cellStyle name="40% - Accent4 3 2 4 5 3" xfId="23239" xr:uid="{00000000-0005-0000-0000-0000BD5A0000}"/>
    <cellStyle name="40% - Accent4 3 2 4 5 3 2" xfId="23240" xr:uid="{00000000-0005-0000-0000-0000BE5A0000}"/>
    <cellStyle name="40% - Accent4 3 2 4 5 3 2 2" xfId="23241" xr:uid="{00000000-0005-0000-0000-0000BF5A0000}"/>
    <cellStyle name="40% - Accent4 3 2 4 5 3 3" xfId="23242" xr:uid="{00000000-0005-0000-0000-0000C05A0000}"/>
    <cellStyle name="40% - Accent4 3 2 4 5 4" xfId="23243" xr:uid="{00000000-0005-0000-0000-0000C15A0000}"/>
    <cellStyle name="40% - Accent4 3 2 4 5 4 2" xfId="23244" xr:uid="{00000000-0005-0000-0000-0000C25A0000}"/>
    <cellStyle name="40% - Accent4 3 2 4 5 5" xfId="23245" xr:uid="{00000000-0005-0000-0000-0000C35A0000}"/>
    <cellStyle name="40% - Accent4 3 2 4 5 5 2" xfId="23246" xr:uid="{00000000-0005-0000-0000-0000C45A0000}"/>
    <cellStyle name="40% - Accent4 3 2 4 5 6" xfId="23247" xr:uid="{00000000-0005-0000-0000-0000C55A0000}"/>
    <cellStyle name="40% - Accent4 3 2 4 6" xfId="23248" xr:uid="{00000000-0005-0000-0000-0000C65A0000}"/>
    <cellStyle name="40% - Accent4 3 2 4 6 2" xfId="23249" xr:uid="{00000000-0005-0000-0000-0000C75A0000}"/>
    <cellStyle name="40% - Accent4 3 2 4 6 2 2" xfId="23250" xr:uid="{00000000-0005-0000-0000-0000C85A0000}"/>
    <cellStyle name="40% - Accent4 3 2 4 6 2 2 2" xfId="23251" xr:uid="{00000000-0005-0000-0000-0000C95A0000}"/>
    <cellStyle name="40% - Accent4 3 2 4 6 2 2 2 2" xfId="23252" xr:uid="{00000000-0005-0000-0000-0000CA5A0000}"/>
    <cellStyle name="40% - Accent4 3 2 4 6 2 2 3" xfId="23253" xr:uid="{00000000-0005-0000-0000-0000CB5A0000}"/>
    <cellStyle name="40% - Accent4 3 2 4 6 2 3" xfId="23254" xr:uid="{00000000-0005-0000-0000-0000CC5A0000}"/>
    <cellStyle name="40% - Accent4 3 2 4 6 2 3 2" xfId="23255" xr:uid="{00000000-0005-0000-0000-0000CD5A0000}"/>
    <cellStyle name="40% - Accent4 3 2 4 6 2 4" xfId="23256" xr:uid="{00000000-0005-0000-0000-0000CE5A0000}"/>
    <cellStyle name="40% - Accent4 3 2 4 6 3" xfId="23257" xr:uid="{00000000-0005-0000-0000-0000CF5A0000}"/>
    <cellStyle name="40% - Accent4 3 2 4 6 3 2" xfId="23258" xr:uid="{00000000-0005-0000-0000-0000D05A0000}"/>
    <cellStyle name="40% - Accent4 3 2 4 6 3 2 2" xfId="23259" xr:uid="{00000000-0005-0000-0000-0000D15A0000}"/>
    <cellStyle name="40% - Accent4 3 2 4 6 3 3" xfId="23260" xr:uid="{00000000-0005-0000-0000-0000D25A0000}"/>
    <cellStyle name="40% - Accent4 3 2 4 6 4" xfId="23261" xr:uid="{00000000-0005-0000-0000-0000D35A0000}"/>
    <cellStyle name="40% - Accent4 3 2 4 6 4 2" xfId="23262" xr:uid="{00000000-0005-0000-0000-0000D45A0000}"/>
    <cellStyle name="40% - Accent4 3 2 4 6 5" xfId="23263" xr:uid="{00000000-0005-0000-0000-0000D55A0000}"/>
    <cellStyle name="40% - Accent4 3 2 4 6 5 2" xfId="23264" xr:uid="{00000000-0005-0000-0000-0000D65A0000}"/>
    <cellStyle name="40% - Accent4 3 2 4 6 6" xfId="23265" xr:uid="{00000000-0005-0000-0000-0000D75A0000}"/>
    <cellStyle name="40% - Accent4 3 2 4 7" xfId="23266" xr:uid="{00000000-0005-0000-0000-0000D85A0000}"/>
    <cellStyle name="40% - Accent4 3 2 4 7 2" xfId="23267" xr:uid="{00000000-0005-0000-0000-0000D95A0000}"/>
    <cellStyle name="40% - Accent4 3 2 4 7 2 2" xfId="23268" xr:uid="{00000000-0005-0000-0000-0000DA5A0000}"/>
    <cellStyle name="40% - Accent4 3 2 4 7 2 2 2" xfId="23269" xr:uid="{00000000-0005-0000-0000-0000DB5A0000}"/>
    <cellStyle name="40% - Accent4 3 2 4 7 2 3" xfId="23270" xr:uid="{00000000-0005-0000-0000-0000DC5A0000}"/>
    <cellStyle name="40% - Accent4 3 2 4 7 3" xfId="23271" xr:uid="{00000000-0005-0000-0000-0000DD5A0000}"/>
    <cellStyle name="40% - Accent4 3 2 4 7 3 2" xfId="23272" xr:uid="{00000000-0005-0000-0000-0000DE5A0000}"/>
    <cellStyle name="40% - Accent4 3 2 4 7 4" xfId="23273" xr:uid="{00000000-0005-0000-0000-0000DF5A0000}"/>
    <cellStyle name="40% - Accent4 3 2 4 8" xfId="23274" xr:uid="{00000000-0005-0000-0000-0000E05A0000}"/>
    <cellStyle name="40% - Accent4 3 2 4 8 2" xfId="23275" xr:uid="{00000000-0005-0000-0000-0000E15A0000}"/>
    <cellStyle name="40% - Accent4 3 2 4 8 2 2" xfId="23276" xr:uid="{00000000-0005-0000-0000-0000E25A0000}"/>
    <cellStyle name="40% - Accent4 3 2 4 8 3" xfId="23277" xr:uid="{00000000-0005-0000-0000-0000E35A0000}"/>
    <cellStyle name="40% - Accent4 3 2 4 9" xfId="23278" xr:uid="{00000000-0005-0000-0000-0000E45A0000}"/>
    <cellStyle name="40% - Accent4 3 2 4 9 2" xfId="23279" xr:uid="{00000000-0005-0000-0000-0000E55A0000}"/>
    <cellStyle name="40% - Accent4 3 2 5" xfId="23280" xr:uid="{00000000-0005-0000-0000-0000E65A0000}"/>
    <cellStyle name="40% - Accent4 3 2 5 2" xfId="23281" xr:uid="{00000000-0005-0000-0000-0000E75A0000}"/>
    <cellStyle name="40% - Accent4 3 2 5 2 2" xfId="23282" xr:uid="{00000000-0005-0000-0000-0000E85A0000}"/>
    <cellStyle name="40% - Accent4 3 2 5 2 2 2" xfId="23283" xr:uid="{00000000-0005-0000-0000-0000E95A0000}"/>
    <cellStyle name="40% - Accent4 3 2 5 2 2 2 2" xfId="23284" xr:uid="{00000000-0005-0000-0000-0000EA5A0000}"/>
    <cellStyle name="40% - Accent4 3 2 5 2 2 2 2 2" xfId="23285" xr:uid="{00000000-0005-0000-0000-0000EB5A0000}"/>
    <cellStyle name="40% - Accent4 3 2 5 2 2 2 3" xfId="23286" xr:uid="{00000000-0005-0000-0000-0000EC5A0000}"/>
    <cellStyle name="40% - Accent4 3 2 5 2 2 3" xfId="23287" xr:uid="{00000000-0005-0000-0000-0000ED5A0000}"/>
    <cellStyle name="40% - Accent4 3 2 5 2 2 3 2" xfId="23288" xr:uid="{00000000-0005-0000-0000-0000EE5A0000}"/>
    <cellStyle name="40% - Accent4 3 2 5 2 2 4" xfId="23289" xr:uid="{00000000-0005-0000-0000-0000EF5A0000}"/>
    <cellStyle name="40% - Accent4 3 2 5 2 3" xfId="23290" xr:uid="{00000000-0005-0000-0000-0000F05A0000}"/>
    <cellStyle name="40% - Accent4 3 2 5 2 3 2" xfId="23291" xr:uid="{00000000-0005-0000-0000-0000F15A0000}"/>
    <cellStyle name="40% - Accent4 3 2 5 2 3 2 2" xfId="23292" xr:uid="{00000000-0005-0000-0000-0000F25A0000}"/>
    <cellStyle name="40% - Accent4 3 2 5 2 3 3" xfId="23293" xr:uid="{00000000-0005-0000-0000-0000F35A0000}"/>
    <cellStyle name="40% - Accent4 3 2 5 2 4" xfId="23294" xr:uid="{00000000-0005-0000-0000-0000F45A0000}"/>
    <cellStyle name="40% - Accent4 3 2 5 2 4 2" xfId="23295" xr:uid="{00000000-0005-0000-0000-0000F55A0000}"/>
    <cellStyle name="40% - Accent4 3 2 5 2 5" xfId="23296" xr:uid="{00000000-0005-0000-0000-0000F65A0000}"/>
    <cellStyle name="40% - Accent4 3 2 5 2 5 2" xfId="23297" xr:uid="{00000000-0005-0000-0000-0000F75A0000}"/>
    <cellStyle name="40% - Accent4 3 2 5 2 6" xfId="23298" xr:uid="{00000000-0005-0000-0000-0000F85A0000}"/>
    <cellStyle name="40% - Accent4 3 2 5 3" xfId="23299" xr:uid="{00000000-0005-0000-0000-0000F95A0000}"/>
    <cellStyle name="40% - Accent4 3 2 5 3 2" xfId="23300" xr:uid="{00000000-0005-0000-0000-0000FA5A0000}"/>
    <cellStyle name="40% - Accent4 3 2 5 3 2 2" xfId="23301" xr:uid="{00000000-0005-0000-0000-0000FB5A0000}"/>
    <cellStyle name="40% - Accent4 3 2 5 3 2 2 2" xfId="23302" xr:uid="{00000000-0005-0000-0000-0000FC5A0000}"/>
    <cellStyle name="40% - Accent4 3 2 5 3 2 2 2 2" xfId="23303" xr:uid="{00000000-0005-0000-0000-0000FD5A0000}"/>
    <cellStyle name="40% - Accent4 3 2 5 3 2 2 3" xfId="23304" xr:uid="{00000000-0005-0000-0000-0000FE5A0000}"/>
    <cellStyle name="40% - Accent4 3 2 5 3 2 3" xfId="23305" xr:uid="{00000000-0005-0000-0000-0000FF5A0000}"/>
    <cellStyle name="40% - Accent4 3 2 5 3 2 3 2" xfId="23306" xr:uid="{00000000-0005-0000-0000-0000005B0000}"/>
    <cellStyle name="40% - Accent4 3 2 5 3 2 4" xfId="23307" xr:uid="{00000000-0005-0000-0000-0000015B0000}"/>
    <cellStyle name="40% - Accent4 3 2 5 3 3" xfId="23308" xr:uid="{00000000-0005-0000-0000-0000025B0000}"/>
    <cellStyle name="40% - Accent4 3 2 5 3 3 2" xfId="23309" xr:uid="{00000000-0005-0000-0000-0000035B0000}"/>
    <cellStyle name="40% - Accent4 3 2 5 3 3 2 2" xfId="23310" xr:uid="{00000000-0005-0000-0000-0000045B0000}"/>
    <cellStyle name="40% - Accent4 3 2 5 3 3 3" xfId="23311" xr:uid="{00000000-0005-0000-0000-0000055B0000}"/>
    <cellStyle name="40% - Accent4 3 2 5 3 4" xfId="23312" xr:uid="{00000000-0005-0000-0000-0000065B0000}"/>
    <cellStyle name="40% - Accent4 3 2 5 3 4 2" xfId="23313" xr:uid="{00000000-0005-0000-0000-0000075B0000}"/>
    <cellStyle name="40% - Accent4 3 2 5 3 5" xfId="23314" xr:uid="{00000000-0005-0000-0000-0000085B0000}"/>
    <cellStyle name="40% - Accent4 3 2 5 3 5 2" xfId="23315" xr:uid="{00000000-0005-0000-0000-0000095B0000}"/>
    <cellStyle name="40% - Accent4 3 2 5 3 6" xfId="23316" xr:uid="{00000000-0005-0000-0000-00000A5B0000}"/>
    <cellStyle name="40% - Accent4 3 2 5 4" xfId="23317" xr:uid="{00000000-0005-0000-0000-00000B5B0000}"/>
    <cellStyle name="40% - Accent4 3 2 5 4 2" xfId="23318" xr:uid="{00000000-0005-0000-0000-00000C5B0000}"/>
    <cellStyle name="40% - Accent4 3 2 5 4 2 2" xfId="23319" xr:uid="{00000000-0005-0000-0000-00000D5B0000}"/>
    <cellStyle name="40% - Accent4 3 2 5 4 2 2 2" xfId="23320" xr:uid="{00000000-0005-0000-0000-00000E5B0000}"/>
    <cellStyle name="40% - Accent4 3 2 5 4 2 3" xfId="23321" xr:uid="{00000000-0005-0000-0000-00000F5B0000}"/>
    <cellStyle name="40% - Accent4 3 2 5 4 3" xfId="23322" xr:uid="{00000000-0005-0000-0000-0000105B0000}"/>
    <cellStyle name="40% - Accent4 3 2 5 4 3 2" xfId="23323" xr:uid="{00000000-0005-0000-0000-0000115B0000}"/>
    <cellStyle name="40% - Accent4 3 2 5 4 4" xfId="23324" xr:uid="{00000000-0005-0000-0000-0000125B0000}"/>
    <cellStyle name="40% - Accent4 3 2 5 5" xfId="23325" xr:uid="{00000000-0005-0000-0000-0000135B0000}"/>
    <cellStyle name="40% - Accent4 3 2 5 5 2" xfId="23326" xr:uid="{00000000-0005-0000-0000-0000145B0000}"/>
    <cellStyle name="40% - Accent4 3 2 5 5 2 2" xfId="23327" xr:uid="{00000000-0005-0000-0000-0000155B0000}"/>
    <cellStyle name="40% - Accent4 3 2 5 5 3" xfId="23328" xr:uid="{00000000-0005-0000-0000-0000165B0000}"/>
    <cellStyle name="40% - Accent4 3 2 5 6" xfId="23329" xr:uid="{00000000-0005-0000-0000-0000175B0000}"/>
    <cellStyle name="40% - Accent4 3 2 5 6 2" xfId="23330" xr:uid="{00000000-0005-0000-0000-0000185B0000}"/>
    <cellStyle name="40% - Accent4 3 2 5 7" xfId="23331" xr:uid="{00000000-0005-0000-0000-0000195B0000}"/>
    <cellStyle name="40% - Accent4 3 2 5 7 2" xfId="23332" xr:uid="{00000000-0005-0000-0000-00001A5B0000}"/>
    <cellStyle name="40% - Accent4 3 2 5 8" xfId="23333" xr:uid="{00000000-0005-0000-0000-00001B5B0000}"/>
    <cellStyle name="40% - Accent4 3 2 6" xfId="23334" xr:uid="{00000000-0005-0000-0000-00001C5B0000}"/>
    <cellStyle name="40% - Accent4 3 2 6 2" xfId="23335" xr:uid="{00000000-0005-0000-0000-00001D5B0000}"/>
    <cellStyle name="40% - Accent4 3 2 6 2 2" xfId="23336" xr:uid="{00000000-0005-0000-0000-00001E5B0000}"/>
    <cellStyle name="40% - Accent4 3 2 6 2 2 2" xfId="23337" xr:uid="{00000000-0005-0000-0000-00001F5B0000}"/>
    <cellStyle name="40% - Accent4 3 2 6 2 2 2 2" xfId="23338" xr:uid="{00000000-0005-0000-0000-0000205B0000}"/>
    <cellStyle name="40% - Accent4 3 2 6 2 2 2 2 2" xfId="23339" xr:uid="{00000000-0005-0000-0000-0000215B0000}"/>
    <cellStyle name="40% - Accent4 3 2 6 2 2 2 3" xfId="23340" xr:uid="{00000000-0005-0000-0000-0000225B0000}"/>
    <cellStyle name="40% - Accent4 3 2 6 2 2 3" xfId="23341" xr:uid="{00000000-0005-0000-0000-0000235B0000}"/>
    <cellStyle name="40% - Accent4 3 2 6 2 2 3 2" xfId="23342" xr:uid="{00000000-0005-0000-0000-0000245B0000}"/>
    <cellStyle name="40% - Accent4 3 2 6 2 2 4" xfId="23343" xr:uid="{00000000-0005-0000-0000-0000255B0000}"/>
    <cellStyle name="40% - Accent4 3 2 6 2 3" xfId="23344" xr:uid="{00000000-0005-0000-0000-0000265B0000}"/>
    <cellStyle name="40% - Accent4 3 2 6 2 3 2" xfId="23345" xr:uid="{00000000-0005-0000-0000-0000275B0000}"/>
    <cellStyle name="40% - Accent4 3 2 6 2 3 2 2" xfId="23346" xr:uid="{00000000-0005-0000-0000-0000285B0000}"/>
    <cellStyle name="40% - Accent4 3 2 6 2 3 3" xfId="23347" xr:uid="{00000000-0005-0000-0000-0000295B0000}"/>
    <cellStyle name="40% - Accent4 3 2 6 2 4" xfId="23348" xr:uid="{00000000-0005-0000-0000-00002A5B0000}"/>
    <cellStyle name="40% - Accent4 3 2 6 2 4 2" xfId="23349" xr:uid="{00000000-0005-0000-0000-00002B5B0000}"/>
    <cellStyle name="40% - Accent4 3 2 6 2 5" xfId="23350" xr:uid="{00000000-0005-0000-0000-00002C5B0000}"/>
    <cellStyle name="40% - Accent4 3 2 6 2 5 2" xfId="23351" xr:uid="{00000000-0005-0000-0000-00002D5B0000}"/>
    <cellStyle name="40% - Accent4 3 2 6 2 6" xfId="23352" xr:uid="{00000000-0005-0000-0000-00002E5B0000}"/>
    <cellStyle name="40% - Accent4 3 2 6 3" xfId="23353" xr:uid="{00000000-0005-0000-0000-00002F5B0000}"/>
    <cellStyle name="40% - Accent4 3 2 6 3 2" xfId="23354" xr:uid="{00000000-0005-0000-0000-0000305B0000}"/>
    <cellStyle name="40% - Accent4 3 2 6 3 2 2" xfId="23355" xr:uid="{00000000-0005-0000-0000-0000315B0000}"/>
    <cellStyle name="40% - Accent4 3 2 6 3 2 2 2" xfId="23356" xr:uid="{00000000-0005-0000-0000-0000325B0000}"/>
    <cellStyle name="40% - Accent4 3 2 6 3 2 2 2 2" xfId="23357" xr:uid="{00000000-0005-0000-0000-0000335B0000}"/>
    <cellStyle name="40% - Accent4 3 2 6 3 2 2 3" xfId="23358" xr:uid="{00000000-0005-0000-0000-0000345B0000}"/>
    <cellStyle name="40% - Accent4 3 2 6 3 2 3" xfId="23359" xr:uid="{00000000-0005-0000-0000-0000355B0000}"/>
    <cellStyle name="40% - Accent4 3 2 6 3 2 3 2" xfId="23360" xr:uid="{00000000-0005-0000-0000-0000365B0000}"/>
    <cellStyle name="40% - Accent4 3 2 6 3 2 4" xfId="23361" xr:uid="{00000000-0005-0000-0000-0000375B0000}"/>
    <cellStyle name="40% - Accent4 3 2 6 3 3" xfId="23362" xr:uid="{00000000-0005-0000-0000-0000385B0000}"/>
    <cellStyle name="40% - Accent4 3 2 6 3 3 2" xfId="23363" xr:uid="{00000000-0005-0000-0000-0000395B0000}"/>
    <cellStyle name="40% - Accent4 3 2 6 3 3 2 2" xfId="23364" xr:uid="{00000000-0005-0000-0000-00003A5B0000}"/>
    <cellStyle name="40% - Accent4 3 2 6 3 3 3" xfId="23365" xr:uid="{00000000-0005-0000-0000-00003B5B0000}"/>
    <cellStyle name="40% - Accent4 3 2 6 3 4" xfId="23366" xr:uid="{00000000-0005-0000-0000-00003C5B0000}"/>
    <cellStyle name="40% - Accent4 3 2 6 3 4 2" xfId="23367" xr:uid="{00000000-0005-0000-0000-00003D5B0000}"/>
    <cellStyle name="40% - Accent4 3 2 6 3 5" xfId="23368" xr:uid="{00000000-0005-0000-0000-00003E5B0000}"/>
    <cellStyle name="40% - Accent4 3 2 6 3 5 2" xfId="23369" xr:uid="{00000000-0005-0000-0000-00003F5B0000}"/>
    <cellStyle name="40% - Accent4 3 2 6 3 6" xfId="23370" xr:uid="{00000000-0005-0000-0000-0000405B0000}"/>
    <cellStyle name="40% - Accent4 3 2 6 4" xfId="23371" xr:uid="{00000000-0005-0000-0000-0000415B0000}"/>
    <cellStyle name="40% - Accent4 3 2 6 4 2" xfId="23372" xr:uid="{00000000-0005-0000-0000-0000425B0000}"/>
    <cellStyle name="40% - Accent4 3 2 6 4 2 2" xfId="23373" xr:uid="{00000000-0005-0000-0000-0000435B0000}"/>
    <cellStyle name="40% - Accent4 3 2 6 4 2 2 2" xfId="23374" xr:uid="{00000000-0005-0000-0000-0000445B0000}"/>
    <cellStyle name="40% - Accent4 3 2 6 4 2 3" xfId="23375" xr:uid="{00000000-0005-0000-0000-0000455B0000}"/>
    <cellStyle name="40% - Accent4 3 2 6 4 3" xfId="23376" xr:uid="{00000000-0005-0000-0000-0000465B0000}"/>
    <cellStyle name="40% - Accent4 3 2 6 4 3 2" xfId="23377" xr:uid="{00000000-0005-0000-0000-0000475B0000}"/>
    <cellStyle name="40% - Accent4 3 2 6 4 4" xfId="23378" xr:uid="{00000000-0005-0000-0000-0000485B0000}"/>
    <cellStyle name="40% - Accent4 3 2 6 5" xfId="23379" xr:uid="{00000000-0005-0000-0000-0000495B0000}"/>
    <cellStyle name="40% - Accent4 3 2 6 5 2" xfId="23380" xr:uid="{00000000-0005-0000-0000-00004A5B0000}"/>
    <cellStyle name="40% - Accent4 3 2 6 5 2 2" xfId="23381" xr:uid="{00000000-0005-0000-0000-00004B5B0000}"/>
    <cellStyle name="40% - Accent4 3 2 6 5 3" xfId="23382" xr:uid="{00000000-0005-0000-0000-00004C5B0000}"/>
    <cellStyle name="40% - Accent4 3 2 6 6" xfId="23383" xr:uid="{00000000-0005-0000-0000-00004D5B0000}"/>
    <cellStyle name="40% - Accent4 3 2 6 6 2" xfId="23384" xr:uid="{00000000-0005-0000-0000-00004E5B0000}"/>
    <cellStyle name="40% - Accent4 3 2 6 7" xfId="23385" xr:uid="{00000000-0005-0000-0000-00004F5B0000}"/>
    <cellStyle name="40% - Accent4 3 2 6 7 2" xfId="23386" xr:uid="{00000000-0005-0000-0000-0000505B0000}"/>
    <cellStyle name="40% - Accent4 3 2 6 8" xfId="23387" xr:uid="{00000000-0005-0000-0000-0000515B0000}"/>
    <cellStyle name="40% - Accent4 3 2 7" xfId="23388" xr:uid="{00000000-0005-0000-0000-0000525B0000}"/>
    <cellStyle name="40% - Accent4 3 2 7 2" xfId="23389" xr:uid="{00000000-0005-0000-0000-0000535B0000}"/>
    <cellStyle name="40% - Accent4 3 2 7 2 2" xfId="23390" xr:uid="{00000000-0005-0000-0000-0000545B0000}"/>
    <cellStyle name="40% - Accent4 3 2 7 2 2 2" xfId="23391" xr:uid="{00000000-0005-0000-0000-0000555B0000}"/>
    <cellStyle name="40% - Accent4 3 2 7 2 2 2 2" xfId="23392" xr:uid="{00000000-0005-0000-0000-0000565B0000}"/>
    <cellStyle name="40% - Accent4 3 2 7 2 2 3" xfId="23393" xr:uid="{00000000-0005-0000-0000-0000575B0000}"/>
    <cellStyle name="40% - Accent4 3 2 7 2 3" xfId="23394" xr:uid="{00000000-0005-0000-0000-0000585B0000}"/>
    <cellStyle name="40% - Accent4 3 2 7 2 3 2" xfId="23395" xr:uid="{00000000-0005-0000-0000-0000595B0000}"/>
    <cellStyle name="40% - Accent4 3 2 7 2 4" xfId="23396" xr:uid="{00000000-0005-0000-0000-00005A5B0000}"/>
    <cellStyle name="40% - Accent4 3 2 7 3" xfId="23397" xr:uid="{00000000-0005-0000-0000-00005B5B0000}"/>
    <cellStyle name="40% - Accent4 3 2 7 3 2" xfId="23398" xr:uid="{00000000-0005-0000-0000-00005C5B0000}"/>
    <cellStyle name="40% - Accent4 3 2 7 3 2 2" xfId="23399" xr:uid="{00000000-0005-0000-0000-00005D5B0000}"/>
    <cellStyle name="40% - Accent4 3 2 7 3 3" xfId="23400" xr:uid="{00000000-0005-0000-0000-00005E5B0000}"/>
    <cellStyle name="40% - Accent4 3 2 7 4" xfId="23401" xr:uid="{00000000-0005-0000-0000-00005F5B0000}"/>
    <cellStyle name="40% - Accent4 3 2 7 4 2" xfId="23402" xr:uid="{00000000-0005-0000-0000-0000605B0000}"/>
    <cellStyle name="40% - Accent4 3 2 7 5" xfId="23403" xr:uid="{00000000-0005-0000-0000-0000615B0000}"/>
    <cellStyle name="40% - Accent4 3 2 7 5 2" xfId="23404" xr:uid="{00000000-0005-0000-0000-0000625B0000}"/>
    <cellStyle name="40% - Accent4 3 2 7 6" xfId="23405" xr:uid="{00000000-0005-0000-0000-0000635B0000}"/>
    <cellStyle name="40% - Accent4 3 2 8" xfId="23406" xr:uid="{00000000-0005-0000-0000-0000645B0000}"/>
    <cellStyle name="40% - Accent4 3 2 8 2" xfId="23407" xr:uid="{00000000-0005-0000-0000-0000655B0000}"/>
    <cellStyle name="40% - Accent4 3 2 8 2 2" xfId="23408" xr:uid="{00000000-0005-0000-0000-0000665B0000}"/>
    <cellStyle name="40% - Accent4 3 2 8 2 2 2" xfId="23409" xr:uid="{00000000-0005-0000-0000-0000675B0000}"/>
    <cellStyle name="40% - Accent4 3 2 8 2 2 2 2" xfId="23410" xr:uid="{00000000-0005-0000-0000-0000685B0000}"/>
    <cellStyle name="40% - Accent4 3 2 8 2 2 3" xfId="23411" xr:uid="{00000000-0005-0000-0000-0000695B0000}"/>
    <cellStyle name="40% - Accent4 3 2 8 2 3" xfId="23412" xr:uid="{00000000-0005-0000-0000-00006A5B0000}"/>
    <cellStyle name="40% - Accent4 3 2 8 2 3 2" xfId="23413" xr:uid="{00000000-0005-0000-0000-00006B5B0000}"/>
    <cellStyle name="40% - Accent4 3 2 8 2 4" xfId="23414" xr:uid="{00000000-0005-0000-0000-00006C5B0000}"/>
    <cellStyle name="40% - Accent4 3 2 8 3" xfId="23415" xr:uid="{00000000-0005-0000-0000-00006D5B0000}"/>
    <cellStyle name="40% - Accent4 3 2 8 3 2" xfId="23416" xr:uid="{00000000-0005-0000-0000-00006E5B0000}"/>
    <cellStyle name="40% - Accent4 3 2 8 3 2 2" xfId="23417" xr:uid="{00000000-0005-0000-0000-00006F5B0000}"/>
    <cellStyle name="40% - Accent4 3 2 8 3 3" xfId="23418" xr:uid="{00000000-0005-0000-0000-0000705B0000}"/>
    <cellStyle name="40% - Accent4 3 2 8 4" xfId="23419" xr:uid="{00000000-0005-0000-0000-0000715B0000}"/>
    <cellStyle name="40% - Accent4 3 2 8 4 2" xfId="23420" xr:uid="{00000000-0005-0000-0000-0000725B0000}"/>
    <cellStyle name="40% - Accent4 3 2 8 5" xfId="23421" xr:uid="{00000000-0005-0000-0000-0000735B0000}"/>
    <cellStyle name="40% - Accent4 3 2 8 5 2" xfId="23422" xr:uid="{00000000-0005-0000-0000-0000745B0000}"/>
    <cellStyle name="40% - Accent4 3 2 8 6" xfId="23423" xr:uid="{00000000-0005-0000-0000-0000755B0000}"/>
    <cellStyle name="40% - Accent4 3 2 9" xfId="23424" xr:uid="{00000000-0005-0000-0000-0000765B0000}"/>
    <cellStyle name="40% - Accent4 3 2 9 2" xfId="23425" xr:uid="{00000000-0005-0000-0000-0000775B0000}"/>
    <cellStyle name="40% - Accent4 3 2 9 2 2" xfId="23426" xr:uid="{00000000-0005-0000-0000-0000785B0000}"/>
    <cellStyle name="40% - Accent4 3 2 9 2 2 2" xfId="23427" xr:uid="{00000000-0005-0000-0000-0000795B0000}"/>
    <cellStyle name="40% - Accent4 3 2 9 2 2 2 2" xfId="23428" xr:uid="{00000000-0005-0000-0000-00007A5B0000}"/>
    <cellStyle name="40% - Accent4 3 2 9 2 2 3" xfId="23429" xr:uid="{00000000-0005-0000-0000-00007B5B0000}"/>
    <cellStyle name="40% - Accent4 3 2 9 2 3" xfId="23430" xr:uid="{00000000-0005-0000-0000-00007C5B0000}"/>
    <cellStyle name="40% - Accent4 3 2 9 2 3 2" xfId="23431" xr:uid="{00000000-0005-0000-0000-00007D5B0000}"/>
    <cellStyle name="40% - Accent4 3 2 9 2 4" xfId="23432" xr:uid="{00000000-0005-0000-0000-00007E5B0000}"/>
    <cellStyle name="40% - Accent4 3 2 9 3" xfId="23433" xr:uid="{00000000-0005-0000-0000-00007F5B0000}"/>
    <cellStyle name="40% - Accent4 3 2 9 3 2" xfId="23434" xr:uid="{00000000-0005-0000-0000-0000805B0000}"/>
    <cellStyle name="40% - Accent4 3 2 9 3 2 2" xfId="23435" xr:uid="{00000000-0005-0000-0000-0000815B0000}"/>
    <cellStyle name="40% - Accent4 3 2 9 3 3" xfId="23436" xr:uid="{00000000-0005-0000-0000-0000825B0000}"/>
    <cellStyle name="40% - Accent4 3 2 9 4" xfId="23437" xr:uid="{00000000-0005-0000-0000-0000835B0000}"/>
    <cellStyle name="40% - Accent4 3 2 9 4 2" xfId="23438" xr:uid="{00000000-0005-0000-0000-0000845B0000}"/>
    <cellStyle name="40% - Accent4 3 2 9 5" xfId="23439" xr:uid="{00000000-0005-0000-0000-0000855B0000}"/>
    <cellStyle name="40% - Accent4 3 2 9 5 2" xfId="23440" xr:uid="{00000000-0005-0000-0000-0000865B0000}"/>
    <cellStyle name="40% - Accent4 3 2 9 6" xfId="23441" xr:uid="{00000000-0005-0000-0000-0000875B0000}"/>
    <cellStyle name="40% - Accent4 3 3" xfId="23442" xr:uid="{00000000-0005-0000-0000-0000885B0000}"/>
    <cellStyle name="40% - Accent4 3 3 10" xfId="23443" xr:uid="{00000000-0005-0000-0000-0000895B0000}"/>
    <cellStyle name="40% - Accent4 3 3 10 2" xfId="23444" xr:uid="{00000000-0005-0000-0000-00008A5B0000}"/>
    <cellStyle name="40% - Accent4 3 3 11" xfId="23445" xr:uid="{00000000-0005-0000-0000-00008B5B0000}"/>
    <cellStyle name="40% - Accent4 3 3 2" xfId="23446" xr:uid="{00000000-0005-0000-0000-00008C5B0000}"/>
    <cellStyle name="40% - Accent4 3 3 2 2" xfId="23447" xr:uid="{00000000-0005-0000-0000-00008D5B0000}"/>
    <cellStyle name="40% - Accent4 3 3 2 2 2" xfId="23448" xr:uid="{00000000-0005-0000-0000-00008E5B0000}"/>
    <cellStyle name="40% - Accent4 3 3 2 2 2 2" xfId="23449" xr:uid="{00000000-0005-0000-0000-00008F5B0000}"/>
    <cellStyle name="40% - Accent4 3 3 2 2 2 2 2" xfId="23450" xr:uid="{00000000-0005-0000-0000-0000905B0000}"/>
    <cellStyle name="40% - Accent4 3 3 2 2 2 2 2 2" xfId="23451" xr:uid="{00000000-0005-0000-0000-0000915B0000}"/>
    <cellStyle name="40% - Accent4 3 3 2 2 2 2 3" xfId="23452" xr:uid="{00000000-0005-0000-0000-0000925B0000}"/>
    <cellStyle name="40% - Accent4 3 3 2 2 2 3" xfId="23453" xr:uid="{00000000-0005-0000-0000-0000935B0000}"/>
    <cellStyle name="40% - Accent4 3 3 2 2 2 3 2" xfId="23454" xr:uid="{00000000-0005-0000-0000-0000945B0000}"/>
    <cellStyle name="40% - Accent4 3 3 2 2 2 4" xfId="23455" xr:uid="{00000000-0005-0000-0000-0000955B0000}"/>
    <cellStyle name="40% - Accent4 3 3 2 2 3" xfId="23456" xr:uid="{00000000-0005-0000-0000-0000965B0000}"/>
    <cellStyle name="40% - Accent4 3 3 2 2 3 2" xfId="23457" xr:uid="{00000000-0005-0000-0000-0000975B0000}"/>
    <cellStyle name="40% - Accent4 3 3 2 2 3 2 2" xfId="23458" xr:uid="{00000000-0005-0000-0000-0000985B0000}"/>
    <cellStyle name="40% - Accent4 3 3 2 2 3 3" xfId="23459" xr:uid="{00000000-0005-0000-0000-0000995B0000}"/>
    <cellStyle name="40% - Accent4 3 3 2 2 4" xfId="23460" xr:uid="{00000000-0005-0000-0000-00009A5B0000}"/>
    <cellStyle name="40% - Accent4 3 3 2 2 4 2" xfId="23461" xr:uid="{00000000-0005-0000-0000-00009B5B0000}"/>
    <cellStyle name="40% - Accent4 3 3 2 2 5" xfId="23462" xr:uid="{00000000-0005-0000-0000-00009C5B0000}"/>
    <cellStyle name="40% - Accent4 3 3 2 2 5 2" xfId="23463" xr:uid="{00000000-0005-0000-0000-00009D5B0000}"/>
    <cellStyle name="40% - Accent4 3 3 2 2 6" xfId="23464" xr:uid="{00000000-0005-0000-0000-00009E5B0000}"/>
    <cellStyle name="40% - Accent4 3 3 2 3" xfId="23465" xr:uid="{00000000-0005-0000-0000-00009F5B0000}"/>
    <cellStyle name="40% - Accent4 3 3 2 3 2" xfId="23466" xr:uid="{00000000-0005-0000-0000-0000A05B0000}"/>
    <cellStyle name="40% - Accent4 3 3 2 3 2 2" xfId="23467" xr:uid="{00000000-0005-0000-0000-0000A15B0000}"/>
    <cellStyle name="40% - Accent4 3 3 2 3 2 2 2" xfId="23468" xr:uid="{00000000-0005-0000-0000-0000A25B0000}"/>
    <cellStyle name="40% - Accent4 3 3 2 3 2 2 2 2" xfId="23469" xr:uid="{00000000-0005-0000-0000-0000A35B0000}"/>
    <cellStyle name="40% - Accent4 3 3 2 3 2 2 3" xfId="23470" xr:uid="{00000000-0005-0000-0000-0000A45B0000}"/>
    <cellStyle name="40% - Accent4 3 3 2 3 2 3" xfId="23471" xr:uid="{00000000-0005-0000-0000-0000A55B0000}"/>
    <cellStyle name="40% - Accent4 3 3 2 3 2 3 2" xfId="23472" xr:uid="{00000000-0005-0000-0000-0000A65B0000}"/>
    <cellStyle name="40% - Accent4 3 3 2 3 2 4" xfId="23473" xr:uid="{00000000-0005-0000-0000-0000A75B0000}"/>
    <cellStyle name="40% - Accent4 3 3 2 3 3" xfId="23474" xr:uid="{00000000-0005-0000-0000-0000A85B0000}"/>
    <cellStyle name="40% - Accent4 3 3 2 3 3 2" xfId="23475" xr:uid="{00000000-0005-0000-0000-0000A95B0000}"/>
    <cellStyle name="40% - Accent4 3 3 2 3 3 2 2" xfId="23476" xr:uid="{00000000-0005-0000-0000-0000AA5B0000}"/>
    <cellStyle name="40% - Accent4 3 3 2 3 3 3" xfId="23477" xr:uid="{00000000-0005-0000-0000-0000AB5B0000}"/>
    <cellStyle name="40% - Accent4 3 3 2 3 4" xfId="23478" xr:uid="{00000000-0005-0000-0000-0000AC5B0000}"/>
    <cellStyle name="40% - Accent4 3 3 2 3 4 2" xfId="23479" xr:uid="{00000000-0005-0000-0000-0000AD5B0000}"/>
    <cellStyle name="40% - Accent4 3 3 2 3 5" xfId="23480" xr:uid="{00000000-0005-0000-0000-0000AE5B0000}"/>
    <cellStyle name="40% - Accent4 3 3 2 3 5 2" xfId="23481" xr:uid="{00000000-0005-0000-0000-0000AF5B0000}"/>
    <cellStyle name="40% - Accent4 3 3 2 3 6" xfId="23482" xr:uid="{00000000-0005-0000-0000-0000B05B0000}"/>
    <cellStyle name="40% - Accent4 3 3 2 4" xfId="23483" xr:uid="{00000000-0005-0000-0000-0000B15B0000}"/>
    <cellStyle name="40% - Accent4 3 3 2 4 2" xfId="23484" xr:uid="{00000000-0005-0000-0000-0000B25B0000}"/>
    <cellStyle name="40% - Accent4 3 3 2 4 2 2" xfId="23485" xr:uid="{00000000-0005-0000-0000-0000B35B0000}"/>
    <cellStyle name="40% - Accent4 3 3 2 4 2 2 2" xfId="23486" xr:uid="{00000000-0005-0000-0000-0000B45B0000}"/>
    <cellStyle name="40% - Accent4 3 3 2 4 2 3" xfId="23487" xr:uid="{00000000-0005-0000-0000-0000B55B0000}"/>
    <cellStyle name="40% - Accent4 3 3 2 4 3" xfId="23488" xr:uid="{00000000-0005-0000-0000-0000B65B0000}"/>
    <cellStyle name="40% - Accent4 3 3 2 4 3 2" xfId="23489" xr:uid="{00000000-0005-0000-0000-0000B75B0000}"/>
    <cellStyle name="40% - Accent4 3 3 2 4 4" xfId="23490" xr:uid="{00000000-0005-0000-0000-0000B85B0000}"/>
    <cellStyle name="40% - Accent4 3 3 2 5" xfId="23491" xr:uid="{00000000-0005-0000-0000-0000B95B0000}"/>
    <cellStyle name="40% - Accent4 3 3 2 5 2" xfId="23492" xr:uid="{00000000-0005-0000-0000-0000BA5B0000}"/>
    <cellStyle name="40% - Accent4 3 3 2 5 2 2" xfId="23493" xr:uid="{00000000-0005-0000-0000-0000BB5B0000}"/>
    <cellStyle name="40% - Accent4 3 3 2 5 3" xfId="23494" xr:uid="{00000000-0005-0000-0000-0000BC5B0000}"/>
    <cellStyle name="40% - Accent4 3 3 2 6" xfId="23495" xr:uid="{00000000-0005-0000-0000-0000BD5B0000}"/>
    <cellStyle name="40% - Accent4 3 3 2 6 2" xfId="23496" xr:uid="{00000000-0005-0000-0000-0000BE5B0000}"/>
    <cellStyle name="40% - Accent4 3 3 2 7" xfId="23497" xr:uid="{00000000-0005-0000-0000-0000BF5B0000}"/>
    <cellStyle name="40% - Accent4 3 3 2 7 2" xfId="23498" xr:uid="{00000000-0005-0000-0000-0000C05B0000}"/>
    <cellStyle name="40% - Accent4 3 3 2 8" xfId="23499" xr:uid="{00000000-0005-0000-0000-0000C15B0000}"/>
    <cellStyle name="40% - Accent4 3 3 3" xfId="23500" xr:uid="{00000000-0005-0000-0000-0000C25B0000}"/>
    <cellStyle name="40% - Accent4 3 3 3 2" xfId="23501" xr:uid="{00000000-0005-0000-0000-0000C35B0000}"/>
    <cellStyle name="40% - Accent4 3 3 3 2 2" xfId="23502" xr:uid="{00000000-0005-0000-0000-0000C45B0000}"/>
    <cellStyle name="40% - Accent4 3 3 3 2 2 2" xfId="23503" xr:uid="{00000000-0005-0000-0000-0000C55B0000}"/>
    <cellStyle name="40% - Accent4 3 3 3 2 2 2 2" xfId="23504" xr:uid="{00000000-0005-0000-0000-0000C65B0000}"/>
    <cellStyle name="40% - Accent4 3 3 3 2 2 2 2 2" xfId="23505" xr:uid="{00000000-0005-0000-0000-0000C75B0000}"/>
    <cellStyle name="40% - Accent4 3 3 3 2 2 2 3" xfId="23506" xr:uid="{00000000-0005-0000-0000-0000C85B0000}"/>
    <cellStyle name="40% - Accent4 3 3 3 2 2 3" xfId="23507" xr:uid="{00000000-0005-0000-0000-0000C95B0000}"/>
    <cellStyle name="40% - Accent4 3 3 3 2 2 3 2" xfId="23508" xr:uid="{00000000-0005-0000-0000-0000CA5B0000}"/>
    <cellStyle name="40% - Accent4 3 3 3 2 2 4" xfId="23509" xr:uid="{00000000-0005-0000-0000-0000CB5B0000}"/>
    <cellStyle name="40% - Accent4 3 3 3 2 3" xfId="23510" xr:uid="{00000000-0005-0000-0000-0000CC5B0000}"/>
    <cellStyle name="40% - Accent4 3 3 3 2 3 2" xfId="23511" xr:uid="{00000000-0005-0000-0000-0000CD5B0000}"/>
    <cellStyle name="40% - Accent4 3 3 3 2 3 2 2" xfId="23512" xr:uid="{00000000-0005-0000-0000-0000CE5B0000}"/>
    <cellStyle name="40% - Accent4 3 3 3 2 3 3" xfId="23513" xr:uid="{00000000-0005-0000-0000-0000CF5B0000}"/>
    <cellStyle name="40% - Accent4 3 3 3 2 4" xfId="23514" xr:uid="{00000000-0005-0000-0000-0000D05B0000}"/>
    <cellStyle name="40% - Accent4 3 3 3 2 4 2" xfId="23515" xr:uid="{00000000-0005-0000-0000-0000D15B0000}"/>
    <cellStyle name="40% - Accent4 3 3 3 2 5" xfId="23516" xr:uid="{00000000-0005-0000-0000-0000D25B0000}"/>
    <cellStyle name="40% - Accent4 3 3 3 2 5 2" xfId="23517" xr:uid="{00000000-0005-0000-0000-0000D35B0000}"/>
    <cellStyle name="40% - Accent4 3 3 3 2 6" xfId="23518" xr:uid="{00000000-0005-0000-0000-0000D45B0000}"/>
    <cellStyle name="40% - Accent4 3 3 3 3" xfId="23519" xr:uid="{00000000-0005-0000-0000-0000D55B0000}"/>
    <cellStyle name="40% - Accent4 3 3 3 3 2" xfId="23520" xr:uid="{00000000-0005-0000-0000-0000D65B0000}"/>
    <cellStyle name="40% - Accent4 3 3 3 3 2 2" xfId="23521" xr:uid="{00000000-0005-0000-0000-0000D75B0000}"/>
    <cellStyle name="40% - Accent4 3 3 3 3 2 2 2" xfId="23522" xr:uid="{00000000-0005-0000-0000-0000D85B0000}"/>
    <cellStyle name="40% - Accent4 3 3 3 3 2 2 2 2" xfId="23523" xr:uid="{00000000-0005-0000-0000-0000D95B0000}"/>
    <cellStyle name="40% - Accent4 3 3 3 3 2 2 3" xfId="23524" xr:uid="{00000000-0005-0000-0000-0000DA5B0000}"/>
    <cellStyle name="40% - Accent4 3 3 3 3 2 3" xfId="23525" xr:uid="{00000000-0005-0000-0000-0000DB5B0000}"/>
    <cellStyle name="40% - Accent4 3 3 3 3 2 3 2" xfId="23526" xr:uid="{00000000-0005-0000-0000-0000DC5B0000}"/>
    <cellStyle name="40% - Accent4 3 3 3 3 2 4" xfId="23527" xr:uid="{00000000-0005-0000-0000-0000DD5B0000}"/>
    <cellStyle name="40% - Accent4 3 3 3 3 3" xfId="23528" xr:uid="{00000000-0005-0000-0000-0000DE5B0000}"/>
    <cellStyle name="40% - Accent4 3 3 3 3 3 2" xfId="23529" xr:uid="{00000000-0005-0000-0000-0000DF5B0000}"/>
    <cellStyle name="40% - Accent4 3 3 3 3 3 2 2" xfId="23530" xr:uid="{00000000-0005-0000-0000-0000E05B0000}"/>
    <cellStyle name="40% - Accent4 3 3 3 3 3 3" xfId="23531" xr:uid="{00000000-0005-0000-0000-0000E15B0000}"/>
    <cellStyle name="40% - Accent4 3 3 3 3 4" xfId="23532" xr:uid="{00000000-0005-0000-0000-0000E25B0000}"/>
    <cellStyle name="40% - Accent4 3 3 3 3 4 2" xfId="23533" xr:uid="{00000000-0005-0000-0000-0000E35B0000}"/>
    <cellStyle name="40% - Accent4 3 3 3 3 5" xfId="23534" xr:uid="{00000000-0005-0000-0000-0000E45B0000}"/>
    <cellStyle name="40% - Accent4 3 3 3 3 5 2" xfId="23535" xr:uid="{00000000-0005-0000-0000-0000E55B0000}"/>
    <cellStyle name="40% - Accent4 3 3 3 3 6" xfId="23536" xr:uid="{00000000-0005-0000-0000-0000E65B0000}"/>
    <cellStyle name="40% - Accent4 3 3 3 4" xfId="23537" xr:uid="{00000000-0005-0000-0000-0000E75B0000}"/>
    <cellStyle name="40% - Accent4 3 3 3 4 2" xfId="23538" xr:uid="{00000000-0005-0000-0000-0000E85B0000}"/>
    <cellStyle name="40% - Accent4 3 3 3 4 2 2" xfId="23539" xr:uid="{00000000-0005-0000-0000-0000E95B0000}"/>
    <cellStyle name="40% - Accent4 3 3 3 4 2 2 2" xfId="23540" xr:uid="{00000000-0005-0000-0000-0000EA5B0000}"/>
    <cellStyle name="40% - Accent4 3 3 3 4 2 3" xfId="23541" xr:uid="{00000000-0005-0000-0000-0000EB5B0000}"/>
    <cellStyle name="40% - Accent4 3 3 3 4 3" xfId="23542" xr:uid="{00000000-0005-0000-0000-0000EC5B0000}"/>
    <cellStyle name="40% - Accent4 3 3 3 4 3 2" xfId="23543" xr:uid="{00000000-0005-0000-0000-0000ED5B0000}"/>
    <cellStyle name="40% - Accent4 3 3 3 4 4" xfId="23544" xr:uid="{00000000-0005-0000-0000-0000EE5B0000}"/>
    <cellStyle name="40% - Accent4 3 3 3 5" xfId="23545" xr:uid="{00000000-0005-0000-0000-0000EF5B0000}"/>
    <cellStyle name="40% - Accent4 3 3 3 5 2" xfId="23546" xr:uid="{00000000-0005-0000-0000-0000F05B0000}"/>
    <cellStyle name="40% - Accent4 3 3 3 5 2 2" xfId="23547" xr:uid="{00000000-0005-0000-0000-0000F15B0000}"/>
    <cellStyle name="40% - Accent4 3 3 3 5 3" xfId="23548" xr:uid="{00000000-0005-0000-0000-0000F25B0000}"/>
    <cellStyle name="40% - Accent4 3 3 3 6" xfId="23549" xr:uid="{00000000-0005-0000-0000-0000F35B0000}"/>
    <cellStyle name="40% - Accent4 3 3 3 6 2" xfId="23550" xr:uid="{00000000-0005-0000-0000-0000F45B0000}"/>
    <cellStyle name="40% - Accent4 3 3 3 7" xfId="23551" xr:uid="{00000000-0005-0000-0000-0000F55B0000}"/>
    <cellStyle name="40% - Accent4 3 3 3 7 2" xfId="23552" xr:uid="{00000000-0005-0000-0000-0000F65B0000}"/>
    <cellStyle name="40% - Accent4 3 3 3 8" xfId="23553" xr:uid="{00000000-0005-0000-0000-0000F75B0000}"/>
    <cellStyle name="40% - Accent4 3 3 4" xfId="23554" xr:uid="{00000000-0005-0000-0000-0000F85B0000}"/>
    <cellStyle name="40% - Accent4 3 3 4 2" xfId="23555" xr:uid="{00000000-0005-0000-0000-0000F95B0000}"/>
    <cellStyle name="40% - Accent4 3 3 4 2 2" xfId="23556" xr:uid="{00000000-0005-0000-0000-0000FA5B0000}"/>
    <cellStyle name="40% - Accent4 3 3 4 2 2 2" xfId="23557" xr:uid="{00000000-0005-0000-0000-0000FB5B0000}"/>
    <cellStyle name="40% - Accent4 3 3 4 2 2 2 2" xfId="23558" xr:uid="{00000000-0005-0000-0000-0000FC5B0000}"/>
    <cellStyle name="40% - Accent4 3 3 4 2 2 3" xfId="23559" xr:uid="{00000000-0005-0000-0000-0000FD5B0000}"/>
    <cellStyle name="40% - Accent4 3 3 4 2 3" xfId="23560" xr:uid="{00000000-0005-0000-0000-0000FE5B0000}"/>
    <cellStyle name="40% - Accent4 3 3 4 2 3 2" xfId="23561" xr:uid="{00000000-0005-0000-0000-0000FF5B0000}"/>
    <cellStyle name="40% - Accent4 3 3 4 2 4" xfId="23562" xr:uid="{00000000-0005-0000-0000-0000005C0000}"/>
    <cellStyle name="40% - Accent4 3 3 4 3" xfId="23563" xr:uid="{00000000-0005-0000-0000-0000015C0000}"/>
    <cellStyle name="40% - Accent4 3 3 4 3 2" xfId="23564" xr:uid="{00000000-0005-0000-0000-0000025C0000}"/>
    <cellStyle name="40% - Accent4 3 3 4 3 2 2" xfId="23565" xr:uid="{00000000-0005-0000-0000-0000035C0000}"/>
    <cellStyle name="40% - Accent4 3 3 4 3 3" xfId="23566" xr:uid="{00000000-0005-0000-0000-0000045C0000}"/>
    <cellStyle name="40% - Accent4 3 3 4 4" xfId="23567" xr:uid="{00000000-0005-0000-0000-0000055C0000}"/>
    <cellStyle name="40% - Accent4 3 3 4 4 2" xfId="23568" xr:uid="{00000000-0005-0000-0000-0000065C0000}"/>
    <cellStyle name="40% - Accent4 3 3 4 5" xfId="23569" xr:uid="{00000000-0005-0000-0000-0000075C0000}"/>
    <cellStyle name="40% - Accent4 3 3 4 5 2" xfId="23570" xr:uid="{00000000-0005-0000-0000-0000085C0000}"/>
    <cellStyle name="40% - Accent4 3 3 4 6" xfId="23571" xr:uid="{00000000-0005-0000-0000-0000095C0000}"/>
    <cellStyle name="40% - Accent4 3 3 5" xfId="23572" xr:uid="{00000000-0005-0000-0000-00000A5C0000}"/>
    <cellStyle name="40% - Accent4 3 3 5 2" xfId="23573" xr:uid="{00000000-0005-0000-0000-00000B5C0000}"/>
    <cellStyle name="40% - Accent4 3 3 5 2 2" xfId="23574" xr:uid="{00000000-0005-0000-0000-00000C5C0000}"/>
    <cellStyle name="40% - Accent4 3 3 5 2 2 2" xfId="23575" xr:uid="{00000000-0005-0000-0000-00000D5C0000}"/>
    <cellStyle name="40% - Accent4 3 3 5 2 2 2 2" xfId="23576" xr:uid="{00000000-0005-0000-0000-00000E5C0000}"/>
    <cellStyle name="40% - Accent4 3 3 5 2 2 3" xfId="23577" xr:uid="{00000000-0005-0000-0000-00000F5C0000}"/>
    <cellStyle name="40% - Accent4 3 3 5 2 3" xfId="23578" xr:uid="{00000000-0005-0000-0000-0000105C0000}"/>
    <cellStyle name="40% - Accent4 3 3 5 2 3 2" xfId="23579" xr:uid="{00000000-0005-0000-0000-0000115C0000}"/>
    <cellStyle name="40% - Accent4 3 3 5 2 4" xfId="23580" xr:uid="{00000000-0005-0000-0000-0000125C0000}"/>
    <cellStyle name="40% - Accent4 3 3 5 3" xfId="23581" xr:uid="{00000000-0005-0000-0000-0000135C0000}"/>
    <cellStyle name="40% - Accent4 3 3 5 3 2" xfId="23582" xr:uid="{00000000-0005-0000-0000-0000145C0000}"/>
    <cellStyle name="40% - Accent4 3 3 5 3 2 2" xfId="23583" xr:uid="{00000000-0005-0000-0000-0000155C0000}"/>
    <cellStyle name="40% - Accent4 3 3 5 3 3" xfId="23584" xr:uid="{00000000-0005-0000-0000-0000165C0000}"/>
    <cellStyle name="40% - Accent4 3 3 5 4" xfId="23585" xr:uid="{00000000-0005-0000-0000-0000175C0000}"/>
    <cellStyle name="40% - Accent4 3 3 5 4 2" xfId="23586" xr:uid="{00000000-0005-0000-0000-0000185C0000}"/>
    <cellStyle name="40% - Accent4 3 3 5 5" xfId="23587" xr:uid="{00000000-0005-0000-0000-0000195C0000}"/>
    <cellStyle name="40% - Accent4 3 3 5 5 2" xfId="23588" xr:uid="{00000000-0005-0000-0000-00001A5C0000}"/>
    <cellStyle name="40% - Accent4 3 3 5 6" xfId="23589" xr:uid="{00000000-0005-0000-0000-00001B5C0000}"/>
    <cellStyle name="40% - Accent4 3 3 6" xfId="23590" xr:uid="{00000000-0005-0000-0000-00001C5C0000}"/>
    <cellStyle name="40% - Accent4 3 3 6 2" xfId="23591" xr:uid="{00000000-0005-0000-0000-00001D5C0000}"/>
    <cellStyle name="40% - Accent4 3 3 6 2 2" xfId="23592" xr:uid="{00000000-0005-0000-0000-00001E5C0000}"/>
    <cellStyle name="40% - Accent4 3 3 6 2 2 2" xfId="23593" xr:uid="{00000000-0005-0000-0000-00001F5C0000}"/>
    <cellStyle name="40% - Accent4 3 3 6 2 2 2 2" xfId="23594" xr:uid="{00000000-0005-0000-0000-0000205C0000}"/>
    <cellStyle name="40% - Accent4 3 3 6 2 2 3" xfId="23595" xr:uid="{00000000-0005-0000-0000-0000215C0000}"/>
    <cellStyle name="40% - Accent4 3 3 6 2 3" xfId="23596" xr:uid="{00000000-0005-0000-0000-0000225C0000}"/>
    <cellStyle name="40% - Accent4 3 3 6 2 3 2" xfId="23597" xr:uid="{00000000-0005-0000-0000-0000235C0000}"/>
    <cellStyle name="40% - Accent4 3 3 6 2 4" xfId="23598" xr:uid="{00000000-0005-0000-0000-0000245C0000}"/>
    <cellStyle name="40% - Accent4 3 3 6 3" xfId="23599" xr:uid="{00000000-0005-0000-0000-0000255C0000}"/>
    <cellStyle name="40% - Accent4 3 3 6 3 2" xfId="23600" xr:uid="{00000000-0005-0000-0000-0000265C0000}"/>
    <cellStyle name="40% - Accent4 3 3 6 3 2 2" xfId="23601" xr:uid="{00000000-0005-0000-0000-0000275C0000}"/>
    <cellStyle name="40% - Accent4 3 3 6 3 3" xfId="23602" xr:uid="{00000000-0005-0000-0000-0000285C0000}"/>
    <cellStyle name="40% - Accent4 3 3 6 4" xfId="23603" xr:uid="{00000000-0005-0000-0000-0000295C0000}"/>
    <cellStyle name="40% - Accent4 3 3 6 4 2" xfId="23604" xr:uid="{00000000-0005-0000-0000-00002A5C0000}"/>
    <cellStyle name="40% - Accent4 3 3 6 5" xfId="23605" xr:uid="{00000000-0005-0000-0000-00002B5C0000}"/>
    <cellStyle name="40% - Accent4 3 3 6 5 2" xfId="23606" xr:uid="{00000000-0005-0000-0000-00002C5C0000}"/>
    <cellStyle name="40% - Accent4 3 3 6 6" xfId="23607" xr:uid="{00000000-0005-0000-0000-00002D5C0000}"/>
    <cellStyle name="40% - Accent4 3 3 7" xfId="23608" xr:uid="{00000000-0005-0000-0000-00002E5C0000}"/>
    <cellStyle name="40% - Accent4 3 3 7 2" xfId="23609" xr:uid="{00000000-0005-0000-0000-00002F5C0000}"/>
    <cellStyle name="40% - Accent4 3 3 7 2 2" xfId="23610" xr:uid="{00000000-0005-0000-0000-0000305C0000}"/>
    <cellStyle name="40% - Accent4 3 3 7 2 2 2" xfId="23611" xr:uid="{00000000-0005-0000-0000-0000315C0000}"/>
    <cellStyle name="40% - Accent4 3 3 7 2 3" xfId="23612" xr:uid="{00000000-0005-0000-0000-0000325C0000}"/>
    <cellStyle name="40% - Accent4 3 3 7 3" xfId="23613" xr:uid="{00000000-0005-0000-0000-0000335C0000}"/>
    <cellStyle name="40% - Accent4 3 3 7 3 2" xfId="23614" xr:uid="{00000000-0005-0000-0000-0000345C0000}"/>
    <cellStyle name="40% - Accent4 3 3 7 4" xfId="23615" xr:uid="{00000000-0005-0000-0000-0000355C0000}"/>
    <cellStyle name="40% - Accent4 3 3 8" xfId="23616" xr:uid="{00000000-0005-0000-0000-0000365C0000}"/>
    <cellStyle name="40% - Accent4 3 3 8 2" xfId="23617" xr:uid="{00000000-0005-0000-0000-0000375C0000}"/>
    <cellStyle name="40% - Accent4 3 3 8 2 2" xfId="23618" xr:uid="{00000000-0005-0000-0000-0000385C0000}"/>
    <cellStyle name="40% - Accent4 3 3 8 3" xfId="23619" xr:uid="{00000000-0005-0000-0000-0000395C0000}"/>
    <cellStyle name="40% - Accent4 3 3 9" xfId="23620" xr:uid="{00000000-0005-0000-0000-00003A5C0000}"/>
    <cellStyle name="40% - Accent4 3 3 9 2" xfId="23621" xr:uid="{00000000-0005-0000-0000-00003B5C0000}"/>
    <cellStyle name="40% - Accent4 3 4" xfId="23622" xr:uid="{00000000-0005-0000-0000-00003C5C0000}"/>
    <cellStyle name="40% - Accent4 3 4 10" xfId="23623" xr:uid="{00000000-0005-0000-0000-00003D5C0000}"/>
    <cellStyle name="40% - Accent4 3 4 10 2" xfId="23624" xr:uid="{00000000-0005-0000-0000-00003E5C0000}"/>
    <cellStyle name="40% - Accent4 3 4 11" xfId="23625" xr:uid="{00000000-0005-0000-0000-00003F5C0000}"/>
    <cellStyle name="40% - Accent4 3 4 2" xfId="23626" xr:uid="{00000000-0005-0000-0000-0000405C0000}"/>
    <cellStyle name="40% - Accent4 3 4 2 2" xfId="23627" xr:uid="{00000000-0005-0000-0000-0000415C0000}"/>
    <cellStyle name="40% - Accent4 3 4 2 2 2" xfId="23628" xr:uid="{00000000-0005-0000-0000-0000425C0000}"/>
    <cellStyle name="40% - Accent4 3 4 2 2 2 2" xfId="23629" xr:uid="{00000000-0005-0000-0000-0000435C0000}"/>
    <cellStyle name="40% - Accent4 3 4 2 2 2 2 2" xfId="23630" xr:uid="{00000000-0005-0000-0000-0000445C0000}"/>
    <cellStyle name="40% - Accent4 3 4 2 2 2 2 2 2" xfId="23631" xr:uid="{00000000-0005-0000-0000-0000455C0000}"/>
    <cellStyle name="40% - Accent4 3 4 2 2 2 2 3" xfId="23632" xr:uid="{00000000-0005-0000-0000-0000465C0000}"/>
    <cellStyle name="40% - Accent4 3 4 2 2 2 3" xfId="23633" xr:uid="{00000000-0005-0000-0000-0000475C0000}"/>
    <cellStyle name="40% - Accent4 3 4 2 2 2 3 2" xfId="23634" xr:uid="{00000000-0005-0000-0000-0000485C0000}"/>
    <cellStyle name="40% - Accent4 3 4 2 2 2 4" xfId="23635" xr:uid="{00000000-0005-0000-0000-0000495C0000}"/>
    <cellStyle name="40% - Accent4 3 4 2 2 3" xfId="23636" xr:uid="{00000000-0005-0000-0000-00004A5C0000}"/>
    <cellStyle name="40% - Accent4 3 4 2 2 3 2" xfId="23637" xr:uid="{00000000-0005-0000-0000-00004B5C0000}"/>
    <cellStyle name="40% - Accent4 3 4 2 2 3 2 2" xfId="23638" xr:uid="{00000000-0005-0000-0000-00004C5C0000}"/>
    <cellStyle name="40% - Accent4 3 4 2 2 3 3" xfId="23639" xr:uid="{00000000-0005-0000-0000-00004D5C0000}"/>
    <cellStyle name="40% - Accent4 3 4 2 2 4" xfId="23640" xr:uid="{00000000-0005-0000-0000-00004E5C0000}"/>
    <cellStyle name="40% - Accent4 3 4 2 2 4 2" xfId="23641" xr:uid="{00000000-0005-0000-0000-00004F5C0000}"/>
    <cellStyle name="40% - Accent4 3 4 2 2 5" xfId="23642" xr:uid="{00000000-0005-0000-0000-0000505C0000}"/>
    <cellStyle name="40% - Accent4 3 4 2 2 5 2" xfId="23643" xr:uid="{00000000-0005-0000-0000-0000515C0000}"/>
    <cellStyle name="40% - Accent4 3 4 2 2 6" xfId="23644" xr:uid="{00000000-0005-0000-0000-0000525C0000}"/>
    <cellStyle name="40% - Accent4 3 4 2 3" xfId="23645" xr:uid="{00000000-0005-0000-0000-0000535C0000}"/>
    <cellStyle name="40% - Accent4 3 4 2 3 2" xfId="23646" xr:uid="{00000000-0005-0000-0000-0000545C0000}"/>
    <cellStyle name="40% - Accent4 3 4 2 3 2 2" xfId="23647" xr:uid="{00000000-0005-0000-0000-0000555C0000}"/>
    <cellStyle name="40% - Accent4 3 4 2 3 2 2 2" xfId="23648" xr:uid="{00000000-0005-0000-0000-0000565C0000}"/>
    <cellStyle name="40% - Accent4 3 4 2 3 2 2 2 2" xfId="23649" xr:uid="{00000000-0005-0000-0000-0000575C0000}"/>
    <cellStyle name="40% - Accent4 3 4 2 3 2 2 3" xfId="23650" xr:uid="{00000000-0005-0000-0000-0000585C0000}"/>
    <cellStyle name="40% - Accent4 3 4 2 3 2 3" xfId="23651" xr:uid="{00000000-0005-0000-0000-0000595C0000}"/>
    <cellStyle name="40% - Accent4 3 4 2 3 2 3 2" xfId="23652" xr:uid="{00000000-0005-0000-0000-00005A5C0000}"/>
    <cellStyle name="40% - Accent4 3 4 2 3 2 4" xfId="23653" xr:uid="{00000000-0005-0000-0000-00005B5C0000}"/>
    <cellStyle name="40% - Accent4 3 4 2 3 3" xfId="23654" xr:uid="{00000000-0005-0000-0000-00005C5C0000}"/>
    <cellStyle name="40% - Accent4 3 4 2 3 3 2" xfId="23655" xr:uid="{00000000-0005-0000-0000-00005D5C0000}"/>
    <cellStyle name="40% - Accent4 3 4 2 3 3 2 2" xfId="23656" xr:uid="{00000000-0005-0000-0000-00005E5C0000}"/>
    <cellStyle name="40% - Accent4 3 4 2 3 3 3" xfId="23657" xr:uid="{00000000-0005-0000-0000-00005F5C0000}"/>
    <cellStyle name="40% - Accent4 3 4 2 3 4" xfId="23658" xr:uid="{00000000-0005-0000-0000-0000605C0000}"/>
    <cellStyle name="40% - Accent4 3 4 2 3 4 2" xfId="23659" xr:uid="{00000000-0005-0000-0000-0000615C0000}"/>
    <cellStyle name="40% - Accent4 3 4 2 3 5" xfId="23660" xr:uid="{00000000-0005-0000-0000-0000625C0000}"/>
    <cellStyle name="40% - Accent4 3 4 2 3 5 2" xfId="23661" xr:uid="{00000000-0005-0000-0000-0000635C0000}"/>
    <cellStyle name="40% - Accent4 3 4 2 3 6" xfId="23662" xr:uid="{00000000-0005-0000-0000-0000645C0000}"/>
    <cellStyle name="40% - Accent4 3 4 2 4" xfId="23663" xr:uid="{00000000-0005-0000-0000-0000655C0000}"/>
    <cellStyle name="40% - Accent4 3 4 2 4 2" xfId="23664" xr:uid="{00000000-0005-0000-0000-0000665C0000}"/>
    <cellStyle name="40% - Accent4 3 4 2 4 2 2" xfId="23665" xr:uid="{00000000-0005-0000-0000-0000675C0000}"/>
    <cellStyle name="40% - Accent4 3 4 2 4 2 2 2" xfId="23666" xr:uid="{00000000-0005-0000-0000-0000685C0000}"/>
    <cellStyle name="40% - Accent4 3 4 2 4 2 3" xfId="23667" xr:uid="{00000000-0005-0000-0000-0000695C0000}"/>
    <cellStyle name="40% - Accent4 3 4 2 4 3" xfId="23668" xr:uid="{00000000-0005-0000-0000-00006A5C0000}"/>
    <cellStyle name="40% - Accent4 3 4 2 4 3 2" xfId="23669" xr:uid="{00000000-0005-0000-0000-00006B5C0000}"/>
    <cellStyle name="40% - Accent4 3 4 2 4 4" xfId="23670" xr:uid="{00000000-0005-0000-0000-00006C5C0000}"/>
    <cellStyle name="40% - Accent4 3 4 2 5" xfId="23671" xr:uid="{00000000-0005-0000-0000-00006D5C0000}"/>
    <cellStyle name="40% - Accent4 3 4 2 5 2" xfId="23672" xr:uid="{00000000-0005-0000-0000-00006E5C0000}"/>
    <cellStyle name="40% - Accent4 3 4 2 5 2 2" xfId="23673" xr:uid="{00000000-0005-0000-0000-00006F5C0000}"/>
    <cellStyle name="40% - Accent4 3 4 2 5 3" xfId="23674" xr:uid="{00000000-0005-0000-0000-0000705C0000}"/>
    <cellStyle name="40% - Accent4 3 4 2 6" xfId="23675" xr:uid="{00000000-0005-0000-0000-0000715C0000}"/>
    <cellStyle name="40% - Accent4 3 4 2 6 2" xfId="23676" xr:uid="{00000000-0005-0000-0000-0000725C0000}"/>
    <cellStyle name="40% - Accent4 3 4 2 7" xfId="23677" xr:uid="{00000000-0005-0000-0000-0000735C0000}"/>
    <cellStyle name="40% - Accent4 3 4 2 7 2" xfId="23678" xr:uid="{00000000-0005-0000-0000-0000745C0000}"/>
    <cellStyle name="40% - Accent4 3 4 2 8" xfId="23679" xr:uid="{00000000-0005-0000-0000-0000755C0000}"/>
    <cellStyle name="40% - Accent4 3 4 3" xfId="23680" xr:uid="{00000000-0005-0000-0000-0000765C0000}"/>
    <cellStyle name="40% - Accent4 3 4 3 2" xfId="23681" xr:uid="{00000000-0005-0000-0000-0000775C0000}"/>
    <cellStyle name="40% - Accent4 3 4 3 2 2" xfId="23682" xr:uid="{00000000-0005-0000-0000-0000785C0000}"/>
    <cellStyle name="40% - Accent4 3 4 3 2 2 2" xfId="23683" xr:uid="{00000000-0005-0000-0000-0000795C0000}"/>
    <cellStyle name="40% - Accent4 3 4 3 2 2 2 2" xfId="23684" xr:uid="{00000000-0005-0000-0000-00007A5C0000}"/>
    <cellStyle name="40% - Accent4 3 4 3 2 2 2 2 2" xfId="23685" xr:uid="{00000000-0005-0000-0000-00007B5C0000}"/>
    <cellStyle name="40% - Accent4 3 4 3 2 2 2 3" xfId="23686" xr:uid="{00000000-0005-0000-0000-00007C5C0000}"/>
    <cellStyle name="40% - Accent4 3 4 3 2 2 3" xfId="23687" xr:uid="{00000000-0005-0000-0000-00007D5C0000}"/>
    <cellStyle name="40% - Accent4 3 4 3 2 2 3 2" xfId="23688" xr:uid="{00000000-0005-0000-0000-00007E5C0000}"/>
    <cellStyle name="40% - Accent4 3 4 3 2 2 4" xfId="23689" xr:uid="{00000000-0005-0000-0000-00007F5C0000}"/>
    <cellStyle name="40% - Accent4 3 4 3 2 3" xfId="23690" xr:uid="{00000000-0005-0000-0000-0000805C0000}"/>
    <cellStyle name="40% - Accent4 3 4 3 2 3 2" xfId="23691" xr:uid="{00000000-0005-0000-0000-0000815C0000}"/>
    <cellStyle name="40% - Accent4 3 4 3 2 3 2 2" xfId="23692" xr:uid="{00000000-0005-0000-0000-0000825C0000}"/>
    <cellStyle name="40% - Accent4 3 4 3 2 3 3" xfId="23693" xr:uid="{00000000-0005-0000-0000-0000835C0000}"/>
    <cellStyle name="40% - Accent4 3 4 3 2 4" xfId="23694" xr:uid="{00000000-0005-0000-0000-0000845C0000}"/>
    <cellStyle name="40% - Accent4 3 4 3 2 4 2" xfId="23695" xr:uid="{00000000-0005-0000-0000-0000855C0000}"/>
    <cellStyle name="40% - Accent4 3 4 3 2 5" xfId="23696" xr:uid="{00000000-0005-0000-0000-0000865C0000}"/>
    <cellStyle name="40% - Accent4 3 4 3 2 5 2" xfId="23697" xr:uid="{00000000-0005-0000-0000-0000875C0000}"/>
    <cellStyle name="40% - Accent4 3 4 3 2 6" xfId="23698" xr:uid="{00000000-0005-0000-0000-0000885C0000}"/>
    <cellStyle name="40% - Accent4 3 4 3 3" xfId="23699" xr:uid="{00000000-0005-0000-0000-0000895C0000}"/>
    <cellStyle name="40% - Accent4 3 4 3 3 2" xfId="23700" xr:uid="{00000000-0005-0000-0000-00008A5C0000}"/>
    <cellStyle name="40% - Accent4 3 4 3 3 2 2" xfId="23701" xr:uid="{00000000-0005-0000-0000-00008B5C0000}"/>
    <cellStyle name="40% - Accent4 3 4 3 3 2 2 2" xfId="23702" xr:uid="{00000000-0005-0000-0000-00008C5C0000}"/>
    <cellStyle name="40% - Accent4 3 4 3 3 2 2 2 2" xfId="23703" xr:uid="{00000000-0005-0000-0000-00008D5C0000}"/>
    <cellStyle name="40% - Accent4 3 4 3 3 2 2 3" xfId="23704" xr:uid="{00000000-0005-0000-0000-00008E5C0000}"/>
    <cellStyle name="40% - Accent4 3 4 3 3 2 3" xfId="23705" xr:uid="{00000000-0005-0000-0000-00008F5C0000}"/>
    <cellStyle name="40% - Accent4 3 4 3 3 2 3 2" xfId="23706" xr:uid="{00000000-0005-0000-0000-0000905C0000}"/>
    <cellStyle name="40% - Accent4 3 4 3 3 2 4" xfId="23707" xr:uid="{00000000-0005-0000-0000-0000915C0000}"/>
    <cellStyle name="40% - Accent4 3 4 3 3 3" xfId="23708" xr:uid="{00000000-0005-0000-0000-0000925C0000}"/>
    <cellStyle name="40% - Accent4 3 4 3 3 3 2" xfId="23709" xr:uid="{00000000-0005-0000-0000-0000935C0000}"/>
    <cellStyle name="40% - Accent4 3 4 3 3 3 2 2" xfId="23710" xr:uid="{00000000-0005-0000-0000-0000945C0000}"/>
    <cellStyle name="40% - Accent4 3 4 3 3 3 3" xfId="23711" xr:uid="{00000000-0005-0000-0000-0000955C0000}"/>
    <cellStyle name="40% - Accent4 3 4 3 3 4" xfId="23712" xr:uid="{00000000-0005-0000-0000-0000965C0000}"/>
    <cellStyle name="40% - Accent4 3 4 3 3 4 2" xfId="23713" xr:uid="{00000000-0005-0000-0000-0000975C0000}"/>
    <cellStyle name="40% - Accent4 3 4 3 3 5" xfId="23714" xr:uid="{00000000-0005-0000-0000-0000985C0000}"/>
    <cellStyle name="40% - Accent4 3 4 3 3 5 2" xfId="23715" xr:uid="{00000000-0005-0000-0000-0000995C0000}"/>
    <cellStyle name="40% - Accent4 3 4 3 3 6" xfId="23716" xr:uid="{00000000-0005-0000-0000-00009A5C0000}"/>
    <cellStyle name="40% - Accent4 3 4 3 4" xfId="23717" xr:uid="{00000000-0005-0000-0000-00009B5C0000}"/>
    <cellStyle name="40% - Accent4 3 4 3 4 2" xfId="23718" xr:uid="{00000000-0005-0000-0000-00009C5C0000}"/>
    <cellStyle name="40% - Accent4 3 4 3 4 2 2" xfId="23719" xr:uid="{00000000-0005-0000-0000-00009D5C0000}"/>
    <cellStyle name="40% - Accent4 3 4 3 4 2 2 2" xfId="23720" xr:uid="{00000000-0005-0000-0000-00009E5C0000}"/>
    <cellStyle name="40% - Accent4 3 4 3 4 2 3" xfId="23721" xr:uid="{00000000-0005-0000-0000-00009F5C0000}"/>
    <cellStyle name="40% - Accent4 3 4 3 4 3" xfId="23722" xr:uid="{00000000-0005-0000-0000-0000A05C0000}"/>
    <cellStyle name="40% - Accent4 3 4 3 4 3 2" xfId="23723" xr:uid="{00000000-0005-0000-0000-0000A15C0000}"/>
    <cellStyle name="40% - Accent4 3 4 3 4 4" xfId="23724" xr:uid="{00000000-0005-0000-0000-0000A25C0000}"/>
    <cellStyle name="40% - Accent4 3 4 3 5" xfId="23725" xr:uid="{00000000-0005-0000-0000-0000A35C0000}"/>
    <cellStyle name="40% - Accent4 3 4 3 5 2" xfId="23726" xr:uid="{00000000-0005-0000-0000-0000A45C0000}"/>
    <cellStyle name="40% - Accent4 3 4 3 5 2 2" xfId="23727" xr:uid="{00000000-0005-0000-0000-0000A55C0000}"/>
    <cellStyle name="40% - Accent4 3 4 3 5 3" xfId="23728" xr:uid="{00000000-0005-0000-0000-0000A65C0000}"/>
    <cellStyle name="40% - Accent4 3 4 3 6" xfId="23729" xr:uid="{00000000-0005-0000-0000-0000A75C0000}"/>
    <cellStyle name="40% - Accent4 3 4 3 6 2" xfId="23730" xr:uid="{00000000-0005-0000-0000-0000A85C0000}"/>
    <cellStyle name="40% - Accent4 3 4 3 7" xfId="23731" xr:uid="{00000000-0005-0000-0000-0000A95C0000}"/>
    <cellStyle name="40% - Accent4 3 4 3 7 2" xfId="23732" xr:uid="{00000000-0005-0000-0000-0000AA5C0000}"/>
    <cellStyle name="40% - Accent4 3 4 3 8" xfId="23733" xr:uid="{00000000-0005-0000-0000-0000AB5C0000}"/>
    <cellStyle name="40% - Accent4 3 4 4" xfId="23734" xr:uid="{00000000-0005-0000-0000-0000AC5C0000}"/>
    <cellStyle name="40% - Accent4 3 4 4 2" xfId="23735" xr:uid="{00000000-0005-0000-0000-0000AD5C0000}"/>
    <cellStyle name="40% - Accent4 3 4 4 2 2" xfId="23736" xr:uid="{00000000-0005-0000-0000-0000AE5C0000}"/>
    <cellStyle name="40% - Accent4 3 4 4 2 2 2" xfId="23737" xr:uid="{00000000-0005-0000-0000-0000AF5C0000}"/>
    <cellStyle name="40% - Accent4 3 4 4 2 2 2 2" xfId="23738" xr:uid="{00000000-0005-0000-0000-0000B05C0000}"/>
    <cellStyle name="40% - Accent4 3 4 4 2 2 3" xfId="23739" xr:uid="{00000000-0005-0000-0000-0000B15C0000}"/>
    <cellStyle name="40% - Accent4 3 4 4 2 3" xfId="23740" xr:uid="{00000000-0005-0000-0000-0000B25C0000}"/>
    <cellStyle name="40% - Accent4 3 4 4 2 3 2" xfId="23741" xr:uid="{00000000-0005-0000-0000-0000B35C0000}"/>
    <cellStyle name="40% - Accent4 3 4 4 2 4" xfId="23742" xr:uid="{00000000-0005-0000-0000-0000B45C0000}"/>
    <cellStyle name="40% - Accent4 3 4 4 3" xfId="23743" xr:uid="{00000000-0005-0000-0000-0000B55C0000}"/>
    <cellStyle name="40% - Accent4 3 4 4 3 2" xfId="23744" xr:uid="{00000000-0005-0000-0000-0000B65C0000}"/>
    <cellStyle name="40% - Accent4 3 4 4 3 2 2" xfId="23745" xr:uid="{00000000-0005-0000-0000-0000B75C0000}"/>
    <cellStyle name="40% - Accent4 3 4 4 3 3" xfId="23746" xr:uid="{00000000-0005-0000-0000-0000B85C0000}"/>
    <cellStyle name="40% - Accent4 3 4 4 4" xfId="23747" xr:uid="{00000000-0005-0000-0000-0000B95C0000}"/>
    <cellStyle name="40% - Accent4 3 4 4 4 2" xfId="23748" xr:uid="{00000000-0005-0000-0000-0000BA5C0000}"/>
    <cellStyle name="40% - Accent4 3 4 4 5" xfId="23749" xr:uid="{00000000-0005-0000-0000-0000BB5C0000}"/>
    <cellStyle name="40% - Accent4 3 4 4 5 2" xfId="23750" xr:uid="{00000000-0005-0000-0000-0000BC5C0000}"/>
    <cellStyle name="40% - Accent4 3 4 4 6" xfId="23751" xr:uid="{00000000-0005-0000-0000-0000BD5C0000}"/>
    <cellStyle name="40% - Accent4 3 4 5" xfId="23752" xr:uid="{00000000-0005-0000-0000-0000BE5C0000}"/>
    <cellStyle name="40% - Accent4 3 4 5 2" xfId="23753" xr:uid="{00000000-0005-0000-0000-0000BF5C0000}"/>
    <cellStyle name="40% - Accent4 3 4 5 2 2" xfId="23754" xr:uid="{00000000-0005-0000-0000-0000C05C0000}"/>
    <cellStyle name="40% - Accent4 3 4 5 2 2 2" xfId="23755" xr:uid="{00000000-0005-0000-0000-0000C15C0000}"/>
    <cellStyle name="40% - Accent4 3 4 5 2 2 2 2" xfId="23756" xr:uid="{00000000-0005-0000-0000-0000C25C0000}"/>
    <cellStyle name="40% - Accent4 3 4 5 2 2 3" xfId="23757" xr:uid="{00000000-0005-0000-0000-0000C35C0000}"/>
    <cellStyle name="40% - Accent4 3 4 5 2 3" xfId="23758" xr:uid="{00000000-0005-0000-0000-0000C45C0000}"/>
    <cellStyle name="40% - Accent4 3 4 5 2 3 2" xfId="23759" xr:uid="{00000000-0005-0000-0000-0000C55C0000}"/>
    <cellStyle name="40% - Accent4 3 4 5 2 4" xfId="23760" xr:uid="{00000000-0005-0000-0000-0000C65C0000}"/>
    <cellStyle name="40% - Accent4 3 4 5 3" xfId="23761" xr:uid="{00000000-0005-0000-0000-0000C75C0000}"/>
    <cellStyle name="40% - Accent4 3 4 5 3 2" xfId="23762" xr:uid="{00000000-0005-0000-0000-0000C85C0000}"/>
    <cellStyle name="40% - Accent4 3 4 5 3 2 2" xfId="23763" xr:uid="{00000000-0005-0000-0000-0000C95C0000}"/>
    <cellStyle name="40% - Accent4 3 4 5 3 3" xfId="23764" xr:uid="{00000000-0005-0000-0000-0000CA5C0000}"/>
    <cellStyle name="40% - Accent4 3 4 5 4" xfId="23765" xr:uid="{00000000-0005-0000-0000-0000CB5C0000}"/>
    <cellStyle name="40% - Accent4 3 4 5 4 2" xfId="23766" xr:uid="{00000000-0005-0000-0000-0000CC5C0000}"/>
    <cellStyle name="40% - Accent4 3 4 5 5" xfId="23767" xr:uid="{00000000-0005-0000-0000-0000CD5C0000}"/>
    <cellStyle name="40% - Accent4 3 4 5 5 2" xfId="23768" xr:uid="{00000000-0005-0000-0000-0000CE5C0000}"/>
    <cellStyle name="40% - Accent4 3 4 5 6" xfId="23769" xr:uid="{00000000-0005-0000-0000-0000CF5C0000}"/>
    <cellStyle name="40% - Accent4 3 4 6" xfId="23770" xr:uid="{00000000-0005-0000-0000-0000D05C0000}"/>
    <cellStyle name="40% - Accent4 3 4 6 2" xfId="23771" xr:uid="{00000000-0005-0000-0000-0000D15C0000}"/>
    <cellStyle name="40% - Accent4 3 4 6 2 2" xfId="23772" xr:uid="{00000000-0005-0000-0000-0000D25C0000}"/>
    <cellStyle name="40% - Accent4 3 4 6 2 2 2" xfId="23773" xr:uid="{00000000-0005-0000-0000-0000D35C0000}"/>
    <cellStyle name="40% - Accent4 3 4 6 2 2 2 2" xfId="23774" xr:uid="{00000000-0005-0000-0000-0000D45C0000}"/>
    <cellStyle name="40% - Accent4 3 4 6 2 2 3" xfId="23775" xr:uid="{00000000-0005-0000-0000-0000D55C0000}"/>
    <cellStyle name="40% - Accent4 3 4 6 2 3" xfId="23776" xr:uid="{00000000-0005-0000-0000-0000D65C0000}"/>
    <cellStyle name="40% - Accent4 3 4 6 2 3 2" xfId="23777" xr:uid="{00000000-0005-0000-0000-0000D75C0000}"/>
    <cellStyle name="40% - Accent4 3 4 6 2 4" xfId="23778" xr:uid="{00000000-0005-0000-0000-0000D85C0000}"/>
    <cellStyle name="40% - Accent4 3 4 6 3" xfId="23779" xr:uid="{00000000-0005-0000-0000-0000D95C0000}"/>
    <cellStyle name="40% - Accent4 3 4 6 3 2" xfId="23780" xr:uid="{00000000-0005-0000-0000-0000DA5C0000}"/>
    <cellStyle name="40% - Accent4 3 4 6 3 2 2" xfId="23781" xr:uid="{00000000-0005-0000-0000-0000DB5C0000}"/>
    <cellStyle name="40% - Accent4 3 4 6 3 3" xfId="23782" xr:uid="{00000000-0005-0000-0000-0000DC5C0000}"/>
    <cellStyle name="40% - Accent4 3 4 6 4" xfId="23783" xr:uid="{00000000-0005-0000-0000-0000DD5C0000}"/>
    <cellStyle name="40% - Accent4 3 4 6 4 2" xfId="23784" xr:uid="{00000000-0005-0000-0000-0000DE5C0000}"/>
    <cellStyle name="40% - Accent4 3 4 6 5" xfId="23785" xr:uid="{00000000-0005-0000-0000-0000DF5C0000}"/>
    <cellStyle name="40% - Accent4 3 4 6 5 2" xfId="23786" xr:uid="{00000000-0005-0000-0000-0000E05C0000}"/>
    <cellStyle name="40% - Accent4 3 4 6 6" xfId="23787" xr:uid="{00000000-0005-0000-0000-0000E15C0000}"/>
    <cellStyle name="40% - Accent4 3 4 7" xfId="23788" xr:uid="{00000000-0005-0000-0000-0000E25C0000}"/>
    <cellStyle name="40% - Accent4 3 4 7 2" xfId="23789" xr:uid="{00000000-0005-0000-0000-0000E35C0000}"/>
    <cellStyle name="40% - Accent4 3 4 7 2 2" xfId="23790" xr:uid="{00000000-0005-0000-0000-0000E45C0000}"/>
    <cellStyle name="40% - Accent4 3 4 7 2 2 2" xfId="23791" xr:uid="{00000000-0005-0000-0000-0000E55C0000}"/>
    <cellStyle name="40% - Accent4 3 4 7 2 3" xfId="23792" xr:uid="{00000000-0005-0000-0000-0000E65C0000}"/>
    <cellStyle name="40% - Accent4 3 4 7 3" xfId="23793" xr:uid="{00000000-0005-0000-0000-0000E75C0000}"/>
    <cellStyle name="40% - Accent4 3 4 7 3 2" xfId="23794" xr:uid="{00000000-0005-0000-0000-0000E85C0000}"/>
    <cellStyle name="40% - Accent4 3 4 7 4" xfId="23795" xr:uid="{00000000-0005-0000-0000-0000E95C0000}"/>
    <cellStyle name="40% - Accent4 3 4 8" xfId="23796" xr:uid="{00000000-0005-0000-0000-0000EA5C0000}"/>
    <cellStyle name="40% - Accent4 3 4 8 2" xfId="23797" xr:uid="{00000000-0005-0000-0000-0000EB5C0000}"/>
    <cellStyle name="40% - Accent4 3 4 8 2 2" xfId="23798" xr:uid="{00000000-0005-0000-0000-0000EC5C0000}"/>
    <cellStyle name="40% - Accent4 3 4 8 3" xfId="23799" xr:uid="{00000000-0005-0000-0000-0000ED5C0000}"/>
    <cellStyle name="40% - Accent4 3 4 9" xfId="23800" xr:uid="{00000000-0005-0000-0000-0000EE5C0000}"/>
    <cellStyle name="40% - Accent4 3 4 9 2" xfId="23801" xr:uid="{00000000-0005-0000-0000-0000EF5C0000}"/>
    <cellStyle name="40% - Accent4 3 5" xfId="23802" xr:uid="{00000000-0005-0000-0000-0000F05C0000}"/>
    <cellStyle name="40% - Accent4 3 5 10" xfId="23803" xr:uid="{00000000-0005-0000-0000-0000F15C0000}"/>
    <cellStyle name="40% - Accent4 3 5 10 2" xfId="23804" xr:uid="{00000000-0005-0000-0000-0000F25C0000}"/>
    <cellStyle name="40% - Accent4 3 5 11" xfId="23805" xr:uid="{00000000-0005-0000-0000-0000F35C0000}"/>
    <cellStyle name="40% - Accent4 3 5 2" xfId="23806" xr:uid="{00000000-0005-0000-0000-0000F45C0000}"/>
    <cellStyle name="40% - Accent4 3 5 2 2" xfId="23807" xr:uid="{00000000-0005-0000-0000-0000F55C0000}"/>
    <cellStyle name="40% - Accent4 3 5 2 2 2" xfId="23808" xr:uid="{00000000-0005-0000-0000-0000F65C0000}"/>
    <cellStyle name="40% - Accent4 3 5 2 2 2 2" xfId="23809" xr:uid="{00000000-0005-0000-0000-0000F75C0000}"/>
    <cellStyle name="40% - Accent4 3 5 2 2 2 2 2" xfId="23810" xr:uid="{00000000-0005-0000-0000-0000F85C0000}"/>
    <cellStyle name="40% - Accent4 3 5 2 2 2 2 2 2" xfId="23811" xr:uid="{00000000-0005-0000-0000-0000F95C0000}"/>
    <cellStyle name="40% - Accent4 3 5 2 2 2 2 3" xfId="23812" xr:uid="{00000000-0005-0000-0000-0000FA5C0000}"/>
    <cellStyle name="40% - Accent4 3 5 2 2 2 3" xfId="23813" xr:uid="{00000000-0005-0000-0000-0000FB5C0000}"/>
    <cellStyle name="40% - Accent4 3 5 2 2 2 3 2" xfId="23814" xr:uid="{00000000-0005-0000-0000-0000FC5C0000}"/>
    <cellStyle name="40% - Accent4 3 5 2 2 2 4" xfId="23815" xr:uid="{00000000-0005-0000-0000-0000FD5C0000}"/>
    <cellStyle name="40% - Accent4 3 5 2 2 3" xfId="23816" xr:uid="{00000000-0005-0000-0000-0000FE5C0000}"/>
    <cellStyle name="40% - Accent4 3 5 2 2 3 2" xfId="23817" xr:uid="{00000000-0005-0000-0000-0000FF5C0000}"/>
    <cellStyle name="40% - Accent4 3 5 2 2 3 2 2" xfId="23818" xr:uid="{00000000-0005-0000-0000-0000005D0000}"/>
    <cellStyle name="40% - Accent4 3 5 2 2 3 3" xfId="23819" xr:uid="{00000000-0005-0000-0000-0000015D0000}"/>
    <cellStyle name="40% - Accent4 3 5 2 2 4" xfId="23820" xr:uid="{00000000-0005-0000-0000-0000025D0000}"/>
    <cellStyle name="40% - Accent4 3 5 2 2 4 2" xfId="23821" xr:uid="{00000000-0005-0000-0000-0000035D0000}"/>
    <cellStyle name="40% - Accent4 3 5 2 2 5" xfId="23822" xr:uid="{00000000-0005-0000-0000-0000045D0000}"/>
    <cellStyle name="40% - Accent4 3 5 2 2 5 2" xfId="23823" xr:uid="{00000000-0005-0000-0000-0000055D0000}"/>
    <cellStyle name="40% - Accent4 3 5 2 2 6" xfId="23824" xr:uid="{00000000-0005-0000-0000-0000065D0000}"/>
    <cellStyle name="40% - Accent4 3 5 2 3" xfId="23825" xr:uid="{00000000-0005-0000-0000-0000075D0000}"/>
    <cellStyle name="40% - Accent4 3 5 2 3 2" xfId="23826" xr:uid="{00000000-0005-0000-0000-0000085D0000}"/>
    <cellStyle name="40% - Accent4 3 5 2 3 2 2" xfId="23827" xr:uid="{00000000-0005-0000-0000-0000095D0000}"/>
    <cellStyle name="40% - Accent4 3 5 2 3 2 2 2" xfId="23828" xr:uid="{00000000-0005-0000-0000-00000A5D0000}"/>
    <cellStyle name="40% - Accent4 3 5 2 3 2 2 2 2" xfId="23829" xr:uid="{00000000-0005-0000-0000-00000B5D0000}"/>
    <cellStyle name="40% - Accent4 3 5 2 3 2 2 3" xfId="23830" xr:uid="{00000000-0005-0000-0000-00000C5D0000}"/>
    <cellStyle name="40% - Accent4 3 5 2 3 2 3" xfId="23831" xr:uid="{00000000-0005-0000-0000-00000D5D0000}"/>
    <cellStyle name="40% - Accent4 3 5 2 3 2 3 2" xfId="23832" xr:uid="{00000000-0005-0000-0000-00000E5D0000}"/>
    <cellStyle name="40% - Accent4 3 5 2 3 2 4" xfId="23833" xr:uid="{00000000-0005-0000-0000-00000F5D0000}"/>
    <cellStyle name="40% - Accent4 3 5 2 3 3" xfId="23834" xr:uid="{00000000-0005-0000-0000-0000105D0000}"/>
    <cellStyle name="40% - Accent4 3 5 2 3 3 2" xfId="23835" xr:uid="{00000000-0005-0000-0000-0000115D0000}"/>
    <cellStyle name="40% - Accent4 3 5 2 3 3 2 2" xfId="23836" xr:uid="{00000000-0005-0000-0000-0000125D0000}"/>
    <cellStyle name="40% - Accent4 3 5 2 3 3 3" xfId="23837" xr:uid="{00000000-0005-0000-0000-0000135D0000}"/>
    <cellStyle name="40% - Accent4 3 5 2 3 4" xfId="23838" xr:uid="{00000000-0005-0000-0000-0000145D0000}"/>
    <cellStyle name="40% - Accent4 3 5 2 3 4 2" xfId="23839" xr:uid="{00000000-0005-0000-0000-0000155D0000}"/>
    <cellStyle name="40% - Accent4 3 5 2 3 5" xfId="23840" xr:uid="{00000000-0005-0000-0000-0000165D0000}"/>
    <cellStyle name="40% - Accent4 3 5 2 3 5 2" xfId="23841" xr:uid="{00000000-0005-0000-0000-0000175D0000}"/>
    <cellStyle name="40% - Accent4 3 5 2 3 6" xfId="23842" xr:uid="{00000000-0005-0000-0000-0000185D0000}"/>
    <cellStyle name="40% - Accent4 3 5 2 4" xfId="23843" xr:uid="{00000000-0005-0000-0000-0000195D0000}"/>
    <cellStyle name="40% - Accent4 3 5 2 4 2" xfId="23844" xr:uid="{00000000-0005-0000-0000-00001A5D0000}"/>
    <cellStyle name="40% - Accent4 3 5 2 4 2 2" xfId="23845" xr:uid="{00000000-0005-0000-0000-00001B5D0000}"/>
    <cellStyle name="40% - Accent4 3 5 2 4 2 2 2" xfId="23846" xr:uid="{00000000-0005-0000-0000-00001C5D0000}"/>
    <cellStyle name="40% - Accent4 3 5 2 4 2 3" xfId="23847" xr:uid="{00000000-0005-0000-0000-00001D5D0000}"/>
    <cellStyle name="40% - Accent4 3 5 2 4 3" xfId="23848" xr:uid="{00000000-0005-0000-0000-00001E5D0000}"/>
    <cellStyle name="40% - Accent4 3 5 2 4 3 2" xfId="23849" xr:uid="{00000000-0005-0000-0000-00001F5D0000}"/>
    <cellStyle name="40% - Accent4 3 5 2 4 4" xfId="23850" xr:uid="{00000000-0005-0000-0000-0000205D0000}"/>
    <cellStyle name="40% - Accent4 3 5 2 5" xfId="23851" xr:uid="{00000000-0005-0000-0000-0000215D0000}"/>
    <cellStyle name="40% - Accent4 3 5 2 5 2" xfId="23852" xr:uid="{00000000-0005-0000-0000-0000225D0000}"/>
    <cellStyle name="40% - Accent4 3 5 2 5 2 2" xfId="23853" xr:uid="{00000000-0005-0000-0000-0000235D0000}"/>
    <cellStyle name="40% - Accent4 3 5 2 5 3" xfId="23854" xr:uid="{00000000-0005-0000-0000-0000245D0000}"/>
    <cellStyle name="40% - Accent4 3 5 2 6" xfId="23855" xr:uid="{00000000-0005-0000-0000-0000255D0000}"/>
    <cellStyle name="40% - Accent4 3 5 2 6 2" xfId="23856" xr:uid="{00000000-0005-0000-0000-0000265D0000}"/>
    <cellStyle name="40% - Accent4 3 5 2 7" xfId="23857" xr:uid="{00000000-0005-0000-0000-0000275D0000}"/>
    <cellStyle name="40% - Accent4 3 5 2 7 2" xfId="23858" xr:uid="{00000000-0005-0000-0000-0000285D0000}"/>
    <cellStyle name="40% - Accent4 3 5 2 8" xfId="23859" xr:uid="{00000000-0005-0000-0000-0000295D0000}"/>
    <cellStyle name="40% - Accent4 3 5 3" xfId="23860" xr:uid="{00000000-0005-0000-0000-00002A5D0000}"/>
    <cellStyle name="40% - Accent4 3 5 3 2" xfId="23861" xr:uid="{00000000-0005-0000-0000-00002B5D0000}"/>
    <cellStyle name="40% - Accent4 3 5 3 2 2" xfId="23862" xr:uid="{00000000-0005-0000-0000-00002C5D0000}"/>
    <cellStyle name="40% - Accent4 3 5 3 2 2 2" xfId="23863" xr:uid="{00000000-0005-0000-0000-00002D5D0000}"/>
    <cellStyle name="40% - Accent4 3 5 3 2 2 2 2" xfId="23864" xr:uid="{00000000-0005-0000-0000-00002E5D0000}"/>
    <cellStyle name="40% - Accent4 3 5 3 2 2 2 2 2" xfId="23865" xr:uid="{00000000-0005-0000-0000-00002F5D0000}"/>
    <cellStyle name="40% - Accent4 3 5 3 2 2 2 3" xfId="23866" xr:uid="{00000000-0005-0000-0000-0000305D0000}"/>
    <cellStyle name="40% - Accent4 3 5 3 2 2 3" xfId="23867" xr:uid="{00000000-0005-0000-0000-0000315D0000}"/>
    <cellStyle name="40% - Accent4 3 5 3 2 2 3 2" xfId="23868" xr:uid="{00000000-0005-0000-0000-0000325D0000}"/>
    <cellStyle name="40% - Accent4 3 5 3 2 2 4" xfId="23869" xr:uid="{00000000-0005-0000-0000-0000335D0000}"/>
    <cellStyle name="40% - Accent4 3 5 3 2 3" xfId="23870" xr:uid="{00000000-0005-0000-0000-0000345D0000}"/>
    <cellStyle name="40% - Accent4 3 5 3 2 3 2" xfId="23871" xr:uid="{00000000-0005-0000-0000-0000355D0000}"/>
    <cellStyle name="40% - Accent4 3 5 3 2 3 2 2" xfId="23872" xr:uid="{00000000-0005-0000-0000-0000365D0000}"/>
    <cellStyle name="40% - Accent4 3 5 3 2 3 3" xfId="23873" xr:uid="{00000000-0005-0000-0000-0000375D0000}"/>
    <cellStyle name="40% - Accent4 3 5 3 2 4" xfId="23874" xr:uid="{00000000-0005-0000-0000-0000385D0000}"/>
    <cellStyle name="40% - Accent4 3 5 3 2 4 2" xfId="23875" xr:uid="{00000000-0005-0000-0000-0000395D0000}"/>
    <cellStyle name="40% - Accent4 3 5 3 2 5" xfId="23876" xr:uid="{00000000-0005-0000-0000-00003A5D0000}"/>
    <cellStyle name="40% - Accent4 3 5 3 2 5 2" xfId="23877" xr:uid="{00000000-0005-0000-0000-00003B5D0000}"/>
    <cellStyle name="40% - Accent4 3 5 3 2 6" xfId="23878" xr:uid="{00000000-0005-0000-0000-00003C5D0000}"/>
    <cellStyle name="40% - Accent4 3 5 3 3" xfId="23879" xr:uid="{00000000-0005-0000-0000-00003D5D0000}"/>
    <cellStyle name="40% - Accent4 3 5 3 3 2" xfId="23880" xr:uid="{00000000-0005-0000-0000-00003E5D0000}"/>
    <cellStyle name="40% - Accent4 3 5 3 3 2 2" xfId="23881" xr:uid="{00000000-0005-0000-0000-00003F5D0000}"/>
    <cellStyle name="40% - Accent4 3 5 3 3 2 2 2" xfId="23882" xr:uid="{00000000-0005-0000-0000-0000405D0000}"/>
    <cellStyle name="40% - Accent4 3 5 3 3 2 2 2 2" xfId="23883" xr:uid="{00000000-0005-0000-0000-0000415D0000}"/>
    <cellStyle name="40% - Accent4 3 5 3 3 2 2 3" xfId="23884" xr:uid="{00000000-0005-0000-0000-0000425D0000}"/>
    <cellStyle name="40% - Accent4 3 5 3 3 2 3" xfId="23885" xr:uid="{00000000-0005-0000-0000-0000435D0000}"/>
    <cellStyle name="40% - Accent4 3 5 3 3 2 3 2" xfId="23886" xr:uid="{00000000-0005-0000-0000-0000445D0000}"/>
    <cellStyle name="40% - Accent4 3 5 3 3 2 4" xfId="23887" xr:uid="{00000000-0005-0000-0000-0000455D0000}"/>
    <cellStyle name="40% - Accent4 3 5 3 3 3" xfId="23888" xr:uid="{00000000-0005-0000-0000-0000465D0000}"/>
    <cellStyle name="40% - Accent4 3 5 3 3 3 2" xfId="23889" xr:uid="{00000000-0005-0000-0000-0000475D0000}"/>
    <cellStyle name="40% - Accent4 3 5 3 3 3 2 2" xfId="23890" xr:uid="{00000000-0005-0000-0000-0000485D0000}"/>
    <cellStyle name="40% - Accent4 3 5 3 3 3 3" xfId="23891" xr:uid="{00000000-0005-0000-0000-0000495D0000}"/>
    <cellStyle name="40% - Accent4 3 5 3 3 4" xfId="23892" xr:uid="{00000000-0005-0000-0000-00004A5D0000}"/>
    <cellStyle name="40% - Accent4 3 5 3 3 4 2" xfId="23893" xr:uid="{00000000-0005-0000-0000-00004B5D0000}"/>
    <cellStyle name="40% - Accent4 3 5 3 3 5" xfId="23894" xr:uid="{00000000-0005-0000-0000-00004C5D0000}"/>
    <cellStyle name="40% - Accent4 3 5 3 3 5 2" xfId="23895" xr:uid="{00000000-0005-0000-0000-00004D5D0000}"/>
    <cellStyle name="40% - Accent4 3 5 3 3 6" xfId="23896" xr:uid="{00000000-0005-0000-0000-00004E5D0000}"/>
    <cellStyle name="40% - Accent4 3 5 3 4" xfId="23897" xr:uid="{00000000-0005-0000-0000-00004F5D0000}"/>
    <cellStyle name="40% - Accent4 3 5 3 4 2" xfId="23898" xr:uid="{00000000-0005-0000-0000-0000505D0000}"/>
    <cellStyle name="40% - Accent4 3 5 3 4 2 2" xfId="23899" xr:uid="{00000000-0005-0000-0000-0000515D0000}"/>
    <cellStyle name="40% - Accent4 3 5 3 4 2 2 2" xfId="23900" xr:uid="{00000000-0005-0000-0000-0000525D0000}"/>
    <cellStyle name="40% - Accent4 3 5 3 4 2 3" xfId="23901" xr:uid="{00000000-0005-0000-0000-0000535D0000}"/>
    <cellStyle name="40% - Accent4 3 5 3 4 3" xfId="23902" xr:uid="{00000000-0005-0000-0000-0000545D0000}"/>
    <cellStyle name="40% - Accent4 3 5 3 4 3 2" xfId="23903" xr:uid="{00000000-0005-0000-0000-0000555D0000}"/>
    <cellStyle name="40% - Accent4 3 5 3 4 4" xfId="23904" xr:uid="{00000000-0005-0000-0000-0000565D0000}"/>
    <cellStyle name="40% - Accent4 3 5 3 5" xfId="23905" xr:uid="{00000000-0005-0000-0000-0000575D0000}"/>
    <cellStyle name="40% - Accent4 3 5 3 5 2" xfId="23906" xr:uid="{00000000-0005-0000-0000-0000585D0000}"/>
    <cellStyle name="40% - Accent4 3 5 3 5 2 2" xfId="23907" xr:uid="{00000000-0005-0000-0000-0000595D0000}"/>
    <cellStyle name="40% - Accent4 3 5 3 5 3" xfId="23908" xr:uid="{00000000-0005-0000-0000-00005A5D0000}"/>
    <cellStyle name="40% - Accent4 3 5 3 6" xfId="23909" xr:uid="{00000000-0005-0000-0000-00005B5D0000}"/>
    <cellStyle name="40% - Accent4 3 5 3 6 2" xfId="23910" xr:uid="{00000000-0005-0000-0000-00005C5D0000}"/>
    <cellStyle name="40% - Accent4 3 5 3 7" xfId="23911" xr:uid="{00000000-0005-0000-0000-00005D5D0000}"/>
    <cellStyle name="40% - Accent4 3 5 3 7 2" xfId="23912" xr:uid="{00000000-0005-0000-0000-00005E5D0000}"/>
    <cellStyle name="40% - Accent4 3 5 3 8" xfId="23913" xr:uid="{00000000-0005-0000-0000-00005F5D0000}"/>
    <cellStyle name="40% - Accent4 3 5 4" xfId="23914" xr:uid="{00000000-0005-0000-0000-0000605D0000}"/>
    <cellStyle name="40% - Accent4 3 5 4 2" xfId="23915" xr:uid="{00000000-0005-0000-0000-0000615D0000}"/>
    <cellStyle name="40% - Accent4 3 5 4 2 2" xfId="23916" xr:uid="{00000000-0005-0000-0000-0000625D0000}"/>
    <cellStyle name="40% - Accent4 3 5 4 2 2 2" xfId="23917" xr:uid="{00000000-0005-0000-0000-0000635D0000}"/>
    <cellStyle name="40% - Accent4 3 5 4 2 2 2 2" xfId="23918" xr:uid="{00000000-0005-0000-0000-0000645D0000}"/>
    <cellStyle name="40% - Accent4 3 5 4 2 2 3" xfId="23919" xr:uid="{00000000-0005-0000-0000-0000655D0000}"/>
    <cellStyle name="40% - Accent4 3 5 4 2 3" xfId="23920" xr:uid="{00000000-0005-0000-0000-0000665D0000}"/>
    <cellStyle name="40% - Accent4 3 5 4 2 3 2" xfId="23921" xr:uid="{00000000-0005-0000-0000-0000675D0000}"/>
    <cellStyle name="40% - Accent4 3 5 4 2 4" xfId="23922" xr:uid="{00000000-0005-0000-0000-0000685D0000}"/>
    <cellStyle name="40% - Accent4 3 5 4 3" xfId="23923" xr:uid="{00000000-0005-0000-0000-0000695D0000}"/>
    <cellStyle name="40% - Accent4 3 5 4 3 2" xfId="23924" xr:uid="{00000000-0005-0000-0000-00006A5D0000}"/>
    <cellStyle name="40% - Accent4 3 5 4 3 2 2" xfId="23925" xr:uid="{00000000-0005-0000-0000-00006B5D0000}"/>
    <cellStyle name="40% - Accent4 3 5 4 3 3" xfId="23926" xr:uid="{00000000-0005-0000-0000-00006C5D0000}"/>
    <cellStyle name="40% - Accent4 3 5 4 4" xfId="23927" xr:uid="{00000000-0005-0000-0000-00006D5D0000}"/>
    <cellStyle name="40% - Accent4 3 5 4 4 2" xfId="23928" xr:uid="{00000000-0005-0000-0000-00006E5D0000}"/>
    <cellStyle name="40% - Accent4 3 5 4 5" xfId="23929" xr:uid="{00000000-0005-0000-0000-00006F5D0000}"/>
    <cellStyle name="40% - Accent4 3 5 4 5 2" xfId="23930" xr:uid="{00000000-0005-0000-0000-0000705D0000}"/>
    <cellStyle name="40% - Accent4 3 5 4 6" xfId="23931" xr:uid="{00000000-0005-0000-0000-0000715D0000}"/>
    <cellStyle name="40% - Accent4 3 5 5" xfId="23932" xr:uid="{00000000-0005-0000-0000-0000725D0000}"/>
    <cellStyle name="40% - Accent4 3 5 5 2" xfId="23933" xr:uid="{00000000-0005-0000-0000-0000735D0000}"/>
    <cellStyle name="40% - Accent4 3 5 5 2 2" xfId="23934" xr:uid="{00000000-0005-0000-0000-0000745D0000}"/>
    <cellStyle name="40% - Accent4 3 5 5 2 2 2" xfId="23935" xr:uid="{00000000-0005-0000-0000-0000755D0000}"/>
    <cellStyle name="40% - Accent4 3 5 5 2 2 2 2" xfId="23936" xr:uid="{00000000-0005-0000-0000-0000765D0000}"/>
    <cellStyle name="40% - Accent4 3 5 5 2 2 3" xfId="23937" xr:uid="{00000000-0005-0000-0000-0000775D0000}"/>
    <cellStyle name="40% - Accent4 3 5 5 2 3" xfId="23938" xr:uid="{00000000-0005-0000-0000-0000785D0000}"/>
    <cellStyle name="40% - Accent4 3 5 5 2 3 2" xfId="23939" xr:uid="{00000000-0005-0000-0000-0000795D0000}"/>
    <cellStyle name="40% - Accent4 3 5 5 2 4" xfId="23940" xr:uid="{00000000-0005-0000-0000-00007A5D0000}"/>
    <cellStyle name="40% - Accent4 3 5 5 3" xfId="23941" xr:uid="{00000000-0005-0000-0000-00007B5D0000}"/>
    <cellStyle name="40% - Accent4 3 5 5 3 2" xfId="23942" xr:uid="{00000000-0005-0000-0000-00007C5D0000}"/>
    <cellStyle name="40% - Accent4 3 5 5 3 2 2" xfId="23943" xr:uid="{00000000-0005-0000-0000-00007D5D0000}"/>
    <cellStyle name="40% - Accent4 3 5 5 3 3" xfId="23944" xr:uid="{00000000-0005-0000-0000-00007E5D0000}"/>
    <cellStyle name="40% - Accent4 3 5 5 4" xfId="23945" xr:uid="{00000000-0005-0000-0000-00007F5D0000}"/>
    <cellStyle name="40% - Accent4 3 5 5 4 2" xfId="23946" xr:uid="{00000000-0005-0000-0000-0000805D0000}"/>
    <cellStyle name="40% - Accent4 3 5 5 5" xfId="23947" xr:uid="{00000000-0005-0000-0000-0000815D0000}"/>
    <cellStyle name="40% - Accent4 3 5 5 5 2" xfId="23948" xr:uid="{00000000-0005-0000-0000-0000825D0000}"/>
    <cellStyle name="40% - Accent4 3 5 5 6" xfId="23949" xr:uid="{00000000-0005-0000-0000-0000835D0000}"/>
    <cellStyle name="40% - Accent4 3 5 6" xfId="23950" xr:uid="{00000000-0005-0000-0000-0000845D0000}"/>
    <cellStyle name="40% - Accent4 3 5 6 2" xfId="23951" xr:uid="{00000000-0005-0000-0000-0000855D0000}"/>
    <cellStyle name="40% - Accent4 3 5 6 2 2" xfId="23952" xr:uid="{00000000-0005-0000-0000-0000865D0000}"/>
    <cellStyle name="40% - Accent4 3 5 6 2 2 2" xfId="23953" xr:uid="{00000000-0005-0000-0000-0000875D0000}"/>
    <cellStyle name="40% - Accent4 3 5 6 2 2 2 2" xfId="23954" xr:uid="{00000000-0005-0000-0000-0000885D0000}"/>
    <cellStyle name="40% - Accent4 3 5 6 2 2 3" xfId="23955" xr:uid="{00000000-0005-0000-0000-0000895D0000}"/>
    <cellStyle name="40% - Accent4 3 5 6 2 3" xfId="23956" xr:uid="{00000000-0005-0000-0000-00008A5D0000}"/>
    <cellStyle name="40% - Accent4 3 5 6 2 3 2" xfId="23957" xr:uid="{00000000-0005-0000-0000-00008B5D0000}"/>
    <cellStyle name="40% - Accent4 3 5 6 2 4" xfId="23958" xr:uid="{00000000-0005-0000-0000-00008C5D0000}"/>
    <cellStyle name="40% - Accent4 3 5 6 3" xfId="23959" xr:uid="{00000000-0005-0000-0000-00008D5D0000}"/>
    <cellStyle name="40% - Accent4 3 5 6 3 2" xfId="23960" xr:uid="{00000000-0005-0000-0000-00008E5D0000}"/>
    <cellStyle name="40% - Accent4 3 5 6 3 2 2" xfId="23961" xr:uid="{00000000-0005-0000-0000-00008F5D0000}"/>
    <cellStyle name="40% - Accent4 3 5 6 3 3" xfId="23962" xr:uid="{00000000-0005-0000-0000-0000905D0000}"/>
    <cellStyle name="40% - Accent4 3 5 6 4" xfId="23963" xr:uid="{00000000-0005-0000-0000-0000915D0000}"/>
    <cellStyle name="40% - Accent4 3 5 6 4 2" xfId="23964" xr:uid="{00000000-0005-0000-0000-0000925D0000}"/>
    <cellStyle name="40% - Accent4 3 5 6 5" xfId="23965" xr:uid="{00000000-0005-0000-0000-0000935D0000}"/>
    <cellStyle name="40% - Accent4 3 5 6 5 2" xfId="23966" xr:uid="{00000000-0005-0000-0000-0000945D0000}"/>
    <cellStyle name="40% - Accent4 3 5 6 6" xfId="23967" xr:uid="{00000000-0005-0000-0000-0000955D0000}"/>
    <cellStyle name="40% - Accent4 3 5 7" xfId="23968" xr:uid="{00000000-0005-0000-0000-0000965D0000}"/>
    <cellStyle name="40% - Accent4 3 5 7 2" xfId="23969" xr:uid="{00000000-0005-0000-0000-0000975D0000}"/>
    <cellStyle name="40% - Accent4 3 5 7 2 2" xfId="23970" xr:uid="{00000000-0005-0000-0000-0000985D0000}"/>
    <cellStyle name="40% - Accent4 3 5 7 2 2 2" xfId="23971" xr:uid="{00000000-0005-0000-0000-0000995D0000}"/>
    <cellStyle name="40% - Accent4 3 5 7 2 3" xfId="23972" xr:uid="{00000000-0005-0000-0000-00009A5D0000}"/>
    <cellStyle name="40% - Accent4 3 5 7 3" xfId="23973" xr:uid="{00000000-0005-0000-0000-00009B5D0000}"/>
    <cellStyle name="40% - Accent4 3 5 7 3 2" xfId="23974" xr:uid="{00000000-0005-0000-0000-00009C5D0000}"/>
    <cellStyle name="40% - Accent4 3 5 7 4" xfId="23975" xr:uid="{00000000-0005-0000-0000-00009D5D0000}"/>
    <cellStyle name="40% - Accent4 3 5 8" xfId="23976" xr:uid="{00000000-0005-0000-0000-00009E5D0000}"/>
    <cellStyle name="40% - Accent4 3 5 8 2" xfId="23977" xr:uid="{00000000-0005-0000-0000-00009F5D0000}"/>
    <cellStyle name="40% - Accent4 3 5 8 2 2" xfId="23978" xr:uid="{00000000-0005-0000-0000-0000A05D0000}"/>
    <cellStyle name="40% - Accent4 3 5 8 3" xfId="23979" xr:uid="{00000000-0005-0000-0000-0000A15D0000}"/>
    <cellStyle name="40% - Accent4 3 5 9" xfId="23980" xr:uid="{00000000-0005-0000-0000-0000A25D0000}"/>
    <cellStyle name="40% - Accent4 3 5 9 2" xfId="23981" xr:uid="{00000000-0005-0000-0000-0000A35D0000}"/>
    <cellStyle name="40% - Accent4 3 6" xfId="23982" xr:uid="{00000000-0005-0000-0000-0000A45D0000}"/>
    <cellStyle name="40% - Accent4 3 6 2" xfId="23983" xr:uid="{00000000-0005-0000-0000-0000A55D0000}"/>
    <cellStyle name="40% - Accent4 3 6 2 2" xfId="23984" xr:uid="{00000000-0005-0000-0000-0000A65D0000}"/>
    <cellStyle name="40% - Accent4 3 6 2 2 2" xfId="23985" xr:uid="{00000000-0005-0000-0000-0000A75D0000}"/>
    <cellStyle name="40% - Accent4 3 6 2 2 2 2" xfId="23986" xr:uid="{00000000-0005-0000-0000-0000A85D0000}"/>
    <cellStyle name="40% - Accent4 3 6 2 2 2 2 2" xfId="23987" xr:uid="{00000000-0005-0000-0000-0000A95D0000}"/>
    <cellStyle name="40% - Accent4 3 6 2 2 2 3" xfId="23988" xr:uid="{00000000-0005-0000-0000-0000AA5D0000}"/>
    <cellStyle name="40% - Accent4 3 6 2 2 3" xfId="23989" xr:uid="{00000000-0005-0000-0000-0000AB5D0000}"/>
    <cellStyle name="40% - Accent4 3 6 2 2 3 2" xfId="23990" xr:uid="{00000000-0005-0000-0000-0000AC5D0000}"/>
    <cellStyle name="40% - Accent4 3 6 2 2 4" xfId="23991" xr:uid="{00000000-0005-0000-0000-0000AD5D0000}"/>
    <cellStyle name="40% - Accent4 3 6 2 3" xfId="23992" xr:uid="{00000000-0005-0000-0000-0000AE5D0000}"/>
    <cellStyle name="40% - Accent4 3 6 2 3 2" xfId="23993" xr:uid="{00000000-0005-0000-0000-0000AF5D0000}"/>
    <cellStyle name="40% - Accent4 3 6 2 3 2 2" xfId="23994" xr:uid="{00000000-0005-0000-0000-0000B05D0000}"/>
    <cellStyle name="40% - Accent4 3 6 2 3 3" xfId="23995" xr:uid="{00000000-0005-0000-0000-0000B15D0000}"/>
    <cellStyle name="40% - Accent4 3 6 2 4" xfId="23996" xr:uid="{00000000-0005-0000-0000-0000B25D0000}"/>
    <cellStyle name="40% - Accent4 3 6 2 4 2" xfId="23997" xr:uid="{00000000-0005-0000-0000-0000B35D0000}"/>
    <cellStyle name="40% - Accent4 3 6 2 5" xfId="23998" xr:uid="{00000000-0005-0000-0000-0000B45D0000}"/>
    <cellStyle name="40% - Accent4 3 6 2 5 2" xfId="23999" xr:uid="{00000000-0005-0000-0000-0000B55D0000}"/>
    <cellStyle name="40% - Accent4 3 6 2 6" xfId="24000" xr:uid="{00000000-0005-0000-0000-0000B65D0000}"/>
    <cellStyle name="40% - Accent4 3 6 3" xfId="24001" xr:uid="{00000000-0005-0000-0000-0000B75D0000}"/>
    <cellStyle name="40% - Accent4 3 6 3 2" xfId="24002" xr:uid="{00000000-0005-0000-0000-0000B85D0000}"/>
    <cellStyle name="40% - Accent4 3 6 3 2 2" xfId="24003" xr:uid="{00000000-0005-0000-0000-0000B95D0000}"/>
    <cellStyle name="40% - Accent4 3 6 3 2 2 2" xfId="24004" xr:uid="{00000000-0005-0000-0000-0000BA5D0000}"/>
    <cellStyle name="40% - Accent4 3 6 3 2 2 2 2" xfId="24005" xr:uid="{00000000-0005-0000-0000-0000BB5D0000}"/>
    <cellStyle name="40% - Accent4 3 6 3 2 2 3" xfId="24006" xr:uid="{00000000-0005-0000-0000-0000BC5D0000}"/>
    <cellStyle name="40% - Accent4 3 6 3 2 3" xfId="24007" xr:uid="{00000000-0005-0000-0000-0000BD5D0000}"/>
    <cellStyle name="40% - Accent4 3 6 3 2 3 2" xfId="24008" xr:uid="{00000000-0005-0000-0000-0000BE5D0000}"/>
    <cellStyle name="40% - Accent4 3 6 3 2 4" xfId="24009" xr:uid="{00000000-0005-0000-0000-0000BF5D0000}"/>
    <cellStyle name="40% - Accent4 3 6 3 3" xfId="24010" xr:uid="{00000000-0005-0000-0000-0000C05D0000}"/>
    <cellStyle name="40% - Accent4 3 6 3 3 2" xfId="24011" xr:uid="{00000000-0005-0000-0000-0000C15D0000}"/>
    <cellStyle name="40% - Accent4 3 6 3 3 2 2" xfId="24012" xr:uid="{00000000-0005-0000-0000-0000C25D0000}"/>
    <cellStyle name="40% - Accent4 3 6 3 3 3" xfId="24013" xr:uid="{00000000-0005-0000-0000-0000C35D0000}"/>
    <cellStyle name="40% - Accent4 3 6 3 4" xfId="24014" xr:uid="{00000000-0005-0000-0000-0000C45D0000}"/>
    <cellStyle name="40% - Accent4 3 6 3 4 2" xfId="24015" xr:uid="{00000000-0005-0000-0000-0000C55D0000}"/>
    <cellStyle name="40% - Accent4 3 6 3 5" xfId="24016" xr:uid="{00000000-0005-0000-0000-0000C65D0000}"/>
    <cellStyle name="40% - Accent4 3 6 3 5 2" xfId="24017" xr:uid="{00000000-0005-0000-0000-0000C75D0000}"/>
    <cellStyle name="40% - Accent4 3 6 3 6" xfId="24018" xr:uid="{00000000-0005-0000-0000-0000C85D0000}"/>
    <cellStyle name="40% - Accent4 3 6 4" xfId="24019" xr:uid="{00000000-0005-0000-0000-0000C95D0000}"/>
    <cellStyle name="40% - Accent4 3 6 4 2" xfId="24020" xr:uid="{00000000-0005-0000-0000-0000CA5D0000}"/>
    <cellStyle name="40% - Accent4 3 6 4 2 2" xfId="24021" xr:uid="{00000000-0005-0000-0000-0000CB5D0000}"/>
    <cellStyle name="40% - Accent4 3 6 4 2 2 2" xfId="24022" xr:uid="{00000000-0005-0000-0000-0000CC5D0000}"/>
    <cellStyle name="40% - Accent4 3 6 4 2 3" xfId="24023" xr:uid="{00000000-0005-0000-0000-0000CD5D0000}"/>
    <cellStyle name="40% - Accent4 3 6 4 3" xfId="24024" xr:uid="{00000000-0005-0000-0000-0000CE5D0000}"/>
    <cellStyle name="40% - Accent4 3 6 4 3 2" xfId="24025" xr:uid="{00000000-0005-0000-0000-0000CF5D0000}"/>
    <cellStyle name="40% - Accent4 3 6 4 4" xfId="24026" xr:uid="{00000000-0005-0000-0000-0000D05D0000}"/>
    <cellStyle name="40% - Accent4 3 6 5" xfId="24027" xr:uid="{00000000-0005-0000-0000-0000D15D0000}"/>
    <cellStyle name="40% - Accent4 3 6 5 2" xfId="24028" xr:uid="{00000000-0005-0000-0000-0000D25D0000}"/>
    <cellStyle name="40% - Accent4 3 6 5 2 2" xfId="24029" xr:uid="{00000000-0005-0000-0000-0000D35D0000}"/>
    <cellStyle name="40% - Accent4 3 6 5 3" xfId="24030" xr:uid="{00000000-0005-0000-0000-0000D45D0000}"/>
    <cellStyle name="40% - Accent4 3 6 6" xfId="24031" xr:uid="{00000000-0005-0000-0000-0000D55D0000}"/>
    <cellStyle name="40% - Accent4 3 6 6 2" xfId="24032" xr:uid="{00000000-0005-0000-0000-0000D65D0000}"/>
    <cellStyle name="40% - Accent4 3 6 7" xfId="24033" xr:uid="{00000000-0005-0000-0000-0000D75D0000}"/>
    <cellStyle name="40% - Accent4 3 6 7 2" xfId="24034" xr:uid="{00000000-0005-0000-0000-0000D85D0000}"/>
    <cellStyle name="40% - Accent4 3 6 8" xfId="24035" xr:uid="{00000000-0005-0000-0000-0000D95D0000}"/>
    <cellStyle name="40% - Accent4 3 7" xfId="24036" xr:uid="{00000000-0005-0000-0000-0000DA5D0000}"/>
    <cellStyle name="40% - Accent4 3 7 2" xfId="24037" xr:uid="{00000000-0005-0000-0000-0000DB5D0000}"/>
    <cellStyle name="40% - Accent4 3 7 2 2" xfId="24038" xr:uid="{00000000-0005-0000-0000-0000DC5D0000}"/>
    <cellStyle name="40% - Accent4 3 7 2 2 2" xfId="24039" xr:uid="{00000000-0005-0000-0000-0000DD5D0000}"/>
    <cellStyle name="40% - Accent4 3 7 2 2 2 2" xfId="24040" xr:uid="{00000000-0005-0000-0000-0000DE5D0000}"/>
    <cellStyle name="40% - Accent4 3 7 2 2 2 2 2" xfId="24041" xr:uid="{00000000-0005-0000-0000-0000DF5D0000}"/>
    <cellStyle name="40% - Accent4 3 7 2 2 2 3" xfId="24042" xr:uid="{00000000-0005-0000-0000-0000E05D0000}"/>
    <cellStyle name="40% - Accent4 3 7 2 2 3" xfId="24043" xr:uid="{00000000-0005-0000-0000-0000E15D0000}"/>
    <cellStyle name="40% - Accent4 3 7 2 2 3 2" xfId="24044" xr:uid="{00000000-0005-0000-0000-0000E25D0000}"/>
    <cellStyle name="40% - Accent4 3 7 2 2 4" xfId="24045" xr:uid="{00000000-0005-0000-0000-0000E35D0000}"/>
    <cellStyle name="40% - Accent4 3 7 2 3" xfId="24046" xr:uid="{00000000-0005-0000-0000-0000E45D0000}"/>
    <cellStyle name="40% - Accent4 3 7 2 3 2" xfId="24047" xr:uid="{00000000-0005-0000-0000-0000E55D0000}"/>
    <cellStyle name="40% - Accent4 3 7 2 3 2 2" xfId="24048" xr:uid="{00000000-0005-0000-0000-0000E65D0000}"/>
    <cellStyle name="40% - Accent4 3 7 2 3 3" xfId="24049" xr:uid="{00000000-0005-0000-0000-0000E75D0000}"/>
    <cellStyle name="40% - Accent4 3 7 2 4" xfId="24050" xr:uid="{00000000-0005-0000-0000-0000E85D0000}"/>
    <cellStyle name="40% - Accent4 3 7 2 4 2" xfId="24051" xr:uid="{00000000-0005-0000-0000-0000E95D0000}"/>
    <cellStyle name="40% - Accent4 3 7 2 5" xfId="24052" xr:uid="{00000000-0005-0000-0000-0000EA5D0000}"/>
    <cellStyle name="40% - Accent4 3 7 2 5 2" xfId="24053" xr:uid="{00000000-0005-0000-0000-0000EB5D0000}"/>
    <cellStyle name="40% - Accent4 3 7 2 6" xfId="24054" xr:uid="{00000000-0005-0000-0000-0000EC5D0000}"/>
    <cellStyle name="40% - Accent4 3 7 3" xfId="24055" xr:uid="{00000000-0005-0000-0000-0000ED5D0000}"/>
    <cellStyle name="40% - Accent4 3 7 3 2" xfId="24056" xr:uid="{00000000-0005-0000-0000-0000EE5D0000}"/>
    <cellStyle name="40% - Accent4 3 7 3 2 2" xfId="24057" xr:uid="{00000000-0005-0000-0000-0000EF5D0000}"/>
    <cellStyle name="40% - Accent4 3 7 3 2 2 2" xfId="24058" xr:uid="{00000000-0005-0000-0000-0000F05D0000}"/>
    <cellStyle name="40% - Accent4 3 7 3 2 2 2 2" xfId="24059" xr:uid="{00000000-0005-0000-0000-0000F15D0000}"/>
    <cellStyle name="40% - Accent4 3 7 3 2 2 3" xfId="24060" xr:uid="{00000000-0005-0000-0000-0000F25D0000}"/>
    <cellStyle name="40% - Accent4 3 7 3 2 3" xfId="24061" xr:uid="{00000000-0005-0000-0000-0000F35D0000}"/>
    <cellStyle name="40% - Accent4 3 7 3 2 3 2" xfId="24062" xr:uid="{00000000-0005-0000-0000-0000F45D0000}"/>
    <cellStyle name="40% - Accent4 3 7 3 2 4" xfId="24063" xr:uid="{00000000-0005-0000-0000-0000F55D0000}"/>
    <cellStyle name="40% - Accent4 3 7 3 3" xfId="24064" xr:uid="{00000000-0005-0000-0000-0000F65D0000}"/>
    <cellStyle name="40% - Accent4 3 7 3 3 2" xfId="24065" xr:uid="{00000000-0005-0000-0000-0000F75D0000}"/>
    <cellStyle name="40% - Accent4 3 7 3 3 2 2" xfId="24066" xr:uid="{00000000-0005-0000-0000-0000F85D0000}"/>
    <cellStyle name="40% - Accent4 3 7 3 3 3" xfId="24067" xr:uid="{00000000-0005-0000-0000-0000F95D0000}"/>
    <cellStyle name="40% - Accent4 3 7 3 4" xfId="24068" xr:uid="{00000000-0005-0000-0000-0000FA5D0000}"/>
    <cellStyle name="40% - Accent4 3 7 3 4 2" xfId="24069" xr:uid="{00000000-0005-0000-0000-0000FB5D0000}"/>
    <cellStyle name="40% - Accent4 3 7 3 5" xfId="24070" xr:uid="{00000000-0005-0000-0000-0000FC5D0000}"/>
    <cellStyle name="40% - Accent4 3 7 3 5 2" xfId="24071" xr:uid="{00000000-0005-0000-0000-0000FD5D0000}"/>
    <cellStyle name="40% - Accent4 3 7 3 6" xfId="24072" xr:uid="{00000000-0005-0000-0000-0000FE5D0000}"/>
    <cellStyle name="40% - Accent4 3 7 4" xfId="24073" xr:uid="{00000000-0005-0000-0000-0000FF5D0000}"/>
    <cellStyle name="40% - Accent4 3 7 4 2" xfId="24074" xr:uid="{00000000-0005-0000-0000-0000005E0000}"/>
    <cellStyle name="40% - Accent4 3 7 4 2 2" xfId="24075" xr:uid="{00000000-0005-0000-0000-0000015E0000}"/>
    <cellStyle name="40% - Accent4 3 7 4 2 2 2" xfId="24076" xr:uid="{00000000-0005-0000-0000-0000025E0000}"/>
    <cellStyle name="40% - Accent4 3 7 4 2 3" xfId="24077" xr:uid="{00000000-0005-0000-0000-0000035E0000}"/>
    <cellStyle name="40% - Accent4 3 7 4 3" xfId="24078" xr:uid="{00000000-0005-0000-0000-0000045E0000}"/>
    <cellStyle name="40% - Accent4 3 7 4 3 2" xfId="24079" xr:uid="{00000000-0005-0000-0000-0000055E0000}"/>
    <cellStyle name="40% - Accent4 3 7 4 4" xfId="24080" xr:uid="{00000000-0005-0000-0000-0000065E0000}"/>
    <cellStyle name="40% - Accent4 3 7 5" xfId="24081" xr:uid="{00000000-0005-0000-0000-0000075E0000}"/>
    <cellStyle name="40% - Accent4 3 7 5 2" xfId="24082" xr:uid="{00000000-0005-0000-0000-0000085E0000}"/>
    <cellStyle name="40% - Accent4 3 7 5 2 2" xfId="24083" xr:uid="{00000000-0005-0000-0000-0000095E0000}"/>
    <cellStyle name="40% - Accent4 3 7 5 3" xfId="24084" xr:uid="{00000000-0005-0000-0000-00000A5E0000}"/>
    <cellStyle name="40% - Accent4 3 7 6" xfId="24085" xr:uid="{00000000-0005-0000-0000-00000B5E0000}"/>
    <cellStyle name="40% - Accent4 3 7 6 2" xfId="24086" xr:uid="{00000000-0005-0000-0000-00000C5E0000}"/>
    <cellStyle name="40% - Accent4 3 7 7" xfId="24087" xr:uid="{00000000-0005-0000-0000-00000D5E0000}"/>
    <cellStyle name="40% - Accent4 3 7 7 2" xfId="24088" xr:uid="{00000000-0005-0000-0000-00000E5E0000}"/>
    <cellStyle name="40% - Accent4 3 7 8" xfId="24089" xr:uid="{00000000-0005-0000-0000-00000F5E0000}"/>
    <cellStyle name="40% - Accent4 3 8" xfId="24090" xr:uid="{00000000-0005-0000-0000-0000105E0000}"/>
    <cellStyle name="40% - Accent4 3 8 2" xfId="24091" xr:uid="{00000000-0005-0000-0000-0000115E0000}"/>
    <cellStyle name="40% - Accent4 3 8 2 2" xfId="24092" xr:uid="{00000000-0005-0000-0000-0000125E0000}"/>
    <cellStyle name="40% - Accent4 3 8 2 2 2" xfId="24093" xr:uid="{00000000-0005-0000-0000-0000135E0000}"/>
    <cellStyle name="40% - Accent4 3 8 2 2 2 2" xfId="24094" xr:uid="{00000000-0005-0000-0000-0000145E0000}"/>
    <cellStyle name="40% - Accent4 3 8 2 2 3" xfId="24095" xr:uid="{00000000-0005-0000-0000-0000155E0000}"/>
    <cellStyle name="40% - Accent4 3 8 2 3" xfId="24096" xr:uid="{00000000-0005-0000-0000-0000165E0000}"/>
    <cellStyle name="40% - Accent4 3 8 2 3 2" xfId="24097" xr:uid="{00000000-0005-0000-0000-0000175E0000}"/>
    <cellStyle name="40% - Accent4 3 8 2 4" xfId="24098" xr:uid="{00000000-0005-0000-0000-0000185E0000}"/>
    <cellStyle name="40% - Accent4 3 8 3" xfId="24099" xr:uid="{00000000-0005-0000-0000-0000195E0000}"/>
    <cellStyle name="40% - Accent4 3 8 3 2" xfId="24100" xr:uid="{00000000-0005-0000-0000-00001A5E0000}"/>
    <cellStyle name="40% - Accent4 3 8 3 2 2" xfId="24101" xr:uid="{00000000-0005-0000-0000-00001B5E0000}"/>
    <cellStyle name="40% - Accent4 3 8 3 3" xfId="24102" xr:uid="{00000000-0005-0000-0000-00001C5E0000}"/>
    <cellStyle name="40% - Accent4 3 8 4" xfId="24103" xr:uid="{00000000-0005-0000-0000-00001D5E0000}"/>
    <cellStyle name="40% - Accent4 3 8 4 2" xfId="24104" xr:uid="{00000000-0005-0000-0000-00001E5E0000}"/>
    <cellStyle name="40% - Accent4 3 8 5" xfId="24105" xr:uid="{00000000-0005-0000-0000-00001F5E0000}"/>
    <cellStyle name="40% - Accent4 3 8 5 2" xfId="24106" xr:uid="{00000000-0005-0000-0000-0000205E0000}"/>
    <cellStyle name="40% - Accent4 3 8 6" xfId="24107" xr:uid="{00000000-0005-0000-0000-0000215E0000}"/>
    <cellStyle name="40% - Accent4 3 9" xfId="24108" xr:uid="{00000000-0005-0000-0000-0000225E0000}"/>
    <cellStyle name="40% - Accent4 3 9 2" xfId="24109" xr:uid="{00000000-0005-0000-0000-0000235E0000}"/>
    <cellStyle name="40% - Accent4 3 9 2 2" xfId="24110" xr:uid="{00000000-0005-0000-0000-0000245E0000}"/>
    <cellStyle name="40% - Accent4 3 9 2 2 2" xfId="24111" xr:uid="{00000000-0005-0000-0000-0000255E0000}"/>
    <cellStyle name="40% - Accent4 3 9 2 2 2 2" xfId="24112" xr:uid="{00000000-0005-0000-0000-0000265E0000}"/>
    <cellStyle name="40% - Accent4 3 9 2 2 3" xfId="24113" xr:uid="{00000000-0005-0000-0000-0000275E0000}"/>
    <cellStyle name="40% - Accent4 3 9 2 3" xfId="24114" xr:uid="{00000000-0005-0000-0000-0000285E0000}"/>
    <cellStyle name="40% - Accent4 3 9 2 3 2" xfId="24115" xr:uid="{00000000-0005-0000-0000-0000295E0000}"/>
    <cellStyle name="40% - Accent4 3 9 2 4" xfId="24116" xr:uid="{00000000-0005-0000-0000-00002A5E0000}"/>
    <cellStyle name="40% - Accent4 3 9 3" xfId="24117" xr:uid="{00000000-0005-0000-0000-00002B5E0000}"/>
    <cellStyle name="40% - Accent4 3 9 3 2" xfId="24118" xr:uid="{00000000-0005-0000-0000-00002C5E0000}"/>
    <cellStyle name="40% - Accent4 3 9 3 2 2" xfId="24119" xr:uid="{00000000-0005-0000-0000-00002D5E0000}"/>
    <cellStyle name="40% - Accent4 3 9 3 3" xfId="24120" xr:uid="{00000000-0005-0000-0000-00002E5E0000}"/>
    <cellStyle name="40% - Accent4 3 9 4" xfId="24121" xr:uid="{00000000-0005-0000-0000-00002F5E0000}"/>
    <cellStyle name="40% - Accent4 3 9 4 2" xfId="24122" xr:uid="{00000000-0005-0000-0000-0000305E0000}"/>
    <cellStyle name="40% - Accent4 3 9 5" xfId="24123" xr:uid="{00000000-0005-0000-0000-0000315E0000}"/>
    <cellStyle name="40% - Accent4 3 9 5 2" xfId="24124" xr:uid="{00000000-0005-0000-0000-0000325E0000}"/>
    <cellStyle name="40% - Accent4 3 9 6" xfId="24125" xr:uid="{00000000-0005-0000-0000-0000335E0000}"/>
    <cellStyle name="40% - Accent4 4" xfId="24126" xr:uid="{00000000-0005-0000-0000-0000345E0000}"/>
    <cellStyle name="40% - Accent4 5" xfId="24127" xr:uid="{00000000-0005-0000-0000-0000355E0000}"/>
    <cellStyle name="40% - Accent4 5 10" xfId="24128" xr:uid="{00000000-0005-0000-0000-0000365E0000}"/>
    <cellStyle name="40% - Accent4 5 10 2" xfId="24129" xr:uid="{00000000-0005-0000-0000-0000375E0000}"/>
    <cellStyle name="40% - Accent4 5 11" xfId="24130" xr:uid="{00000000-0005-0000-0000-0000385E0000}"/>
    <cellStyle name="40% - Accent4 5 2" xfId="24131" xr:uid="{00000000-0005-0000-0000-0000395E0000}"/>
    <cellStyle name="40% - Accent4 5 2 2" xfId="24132" xr:uid="{00000000-0005-0000-0000-00003A5E0000}"/>
    <cellStyle name="40% - Accent4 5 2 2 2" xfId="24133" xr:uid="{00000000-0005-0000-0000-00003B5E0000}"/>
    <cellStyle name="40% - Accent4 5 2 2 2 2" xfId="24134" xr:uid="{00000000-0005-0000-0000-00003C5E0000}"/>
    <cellStyle name="40% - Accent4 5 2 2 2 2 2" xfId="24135" xr:uid="{00000000-0005-0000-0000-00003D5E0000}"/>
    <cellStyle name="40% - Accent4 5 2 2 2 2 2 2" xfId="24136" xr:uid="{00000000-0005-0000-0000-00003E5E0000}"/>
    <cellStyle name="40% - Accent4 5 2 2 2 2 3" xfId="24137" xr:uid="{00000000-0005-0000-0000-00003F5E0000}"/>
    <cellStyle name="40% - Accent4 5 2 2 2 3" xfId="24138" xr:uid="{00000000-0005-0000-0000-0000405E0000}"/>
    <cellStyle name="40% - Accent4 5 2 2 2 3 2" xfId="24139" xr:uid="{00000000-0005-0000-0000-0000415E0000}"/>
    <cellStyle name="40% - Accent4 5 2 2 2 4" xfId="24140" xr:uid="{00000000-0005-0000-0000-0000425E0000}"/>
    <cellStyle name="40% - Accent4 5 2 2 3" xfId="24141" xr:uid="{00000000-0005-0000-0000-0000435E0000}"/>
    <cellStyle name="40% - Accent4 5 2 2 3 2" xfId="24142" xr:uid="{00000000-0005-0000-0000-0000445E0000}"/>
    <cellStyle name="40% - Accent4 5 2 2 3 2 2" xfId="24143" xr:uid="{00000000-0005-0000-0000-0000455E0000}"/>
    <cellStyle name="40% - Accent4 5 2 2 3 3" xfId="24144" xr:uid="{00000000-0005-0000-0000-0000465E0000}"/>
    <cellStyle name="40% - Accent4 5 2 2 4" xfId="24145" xr:uid="{00000000-0005-0000-0000-0000475E0000}"/>
    <cellStyle name="40% - Accent4 5 2 2 4 2" xfId="24146" xr:uid="{00000000-0005-0000-0000-0000485E0000}"/>
    <cellStyle name="40% - Accent4 5 2 2 5" xfId="24147" xr:uid="{00000000-0005-0000-0000-0000495E0000}"/>
    <cellStyle name="40% - Accent4 5 2 2 5 2" xfId="24148" xr:uid="{00000000-0005-0000-0000-00004A5E0000}"/>
    <cellStyle name="40% - Accent4 5 2 2 6" xfId="24149" xr:uid="{00000000-0005-0000-0000-00004B5E0000}"/>
    <cellStyle name="40% - Accent4 5 2 3" xfId="24150" xr:uid="{00000000-0005-0000-0000-00004C5E0000}"/>
    <cellStyle name="40% - Accent4 5 2 3 2" xfId="24151" xr:uid="{00000000-0005-0000-0000-00004D5E0000}"/>
    <cellStyle name="40% - Accent4 5 2 3 2 2" xfId="24152" xr:uid="{00000000-0005-0000-0000-00004E5E0000}"/>
    <cellStyle name="40% - Accent4 5 2 3 2 2 2" xfId="24153" xr:uid="{00000000-0005-0000-0000-00004F5E0000}"/>
    <cellStyle name="40% - Accent4 5 2 3 2 2 2 2" xfId="24154" xr:uid="{00000000-0005-0000-0000-0000505E0000}"/>
    <cellStyle name="40% - Accent4 5 2 3 2 2 3" xfId="24155" xr:uid="{00000000-0005-0000-0000-0000515E0000}"/>
    <cellStyle name="40% - Accent4 5 2 3 2 3" xfId="24156" xr:uid="{00000000-0005-0000-0000-0000525E0000}"/>
    <cellStyle name="40% - Accent4 5 2 3 2 3 2" xfId="24157" xr:uid="{00000000-0005-0000-0000-0000535E0000}"/>
    <cellStyle name="40% - Accent4 5 2 3 2 4" xfId="24158" xr:uid="{00000000-0005-0000-0000-0000545E0000}"/>
    <cellStyle name="40% - Accent4 5 2 3 3" xfId="24159" xr:uid="{00000000-0005-0000-0000-0000555E0000}"/>
    <cellStyle name="40% - Accent4 5 2 3 3 2" xfId="24160" xr:uid="{00000000-0005-0000-0000-0000565E0000}"/>
    <cellStyle name="40% - Accent4 5 2 3 3 2 2" xfId="24161" xr:uid="{00000000-0005-0000-0000-0000575E0000}"/>
    <cellStyle name="40% - Accent4 5 2 3 3 3" xfId="24162" xr:uid="{00000000-0005-0000-0000-0000585E0000}"/>
    <cellStyle name="40% - Accent4 5 2 3 4" xfId="24163" xr:uid="{00000000-0005-0000-0000-0000595E0000}"/>
    <cellStyle name="40% - Accent4 5 2 3 4 2" xfId="24164" xr:uid="{00000000-0005-0000-0000-00005A5E0000}"/>
    <cellStyle name="40% - Accent4 5 2 3 5" xfId="24165" xr:uid="{00000000-0005-0000-0000-00005B5E0000}"/>
    <cellStyle name="40% - Accent4 5 2 3 5 2" xfId="24166" xr:uid="{00000000-0005-0000-0000-00005C5E0000}"/>
    <cellStyle name="40% - Accent4 5 2 3 6" xfId="24167" xr:uid="{00000000-0005-0000-0000-00005D5E0000}"/>
    <cellStyle name="40% - Accent4 5 2 4" xfId="24168" xr:uid="{00000000-0005-0000-0000-00005E5E0000}"/>
    <cellStyle name="40% - Accent4 5 2 4 2" xfId="24169" xr:uid="{00000000-0005-0000-0000-00005F5E0000}"/>
    <cellStyle name="40% - Accent4 5 2 4 2 2" xfId="24170" xr:uid="{00000000-0005-0000-0000-0000605E0000}"/>
    <cellStyle name="40% - Accent4 5 2 4 2 2 2" xfId="24171" xr:uid="{00000000-0005-0000-0000-0000615E0000}"/>
    <cellStyle name="40% - Accent4 5 2 4 2 3" xfId="24172" xr:uid="{00000000-0005-0000-0000-0000625E0000}"/>
    <cellStyle name="40% - Accent4 5 2 4 3" xfId="24173" xr:uid="{00000000-0005-0000-0000-0000635E0000}"/>
    <cellStyle name="40% - Accent4 5 2 4 3 2" xfId="24174" xr:uid="{00000000-0005-0000-0000-0000645E0000}"/>
    <cellStyle name="40% - Accent4 5 2 4 4" xfId="24175" xr:uid="{00000000-0005-0000-0000-0000655E0000}"/>
    <cellStyle name="40% - Accent4 5 2 5" xfId="24176" xr:uid="{00000000-0005-0000-0000-0000665E0000}"/>
    <cellStyle name="40% - Accent4 5 2 5 2" xfId="24177" xr:uid="{00000000-0005-0000-0000-0000675E0000}"/>
    <cellStyle name="40% - Accent4 5 2 5 2 2" xfId="24178" xr:uid="{00000000-0005-0000-0000-0000685E0000}"/>
    <cellStyle name="40% - Accent4 5 2 5 3" xfId="24179" xr:uid="{00000000-0005-0000-0000-0000695E0000}"/>
    <cellStyle name="40% - Accent4 5 2 6" xfId="24180" xr:uid="{00000000-0005-0000-0000-00006A5E0000}"/>
    <cellStyle name="40% - Accent4 5 2 6 2" xfId="24181" xr:uid="{00000000-0005-0000-0000-00006B5E0000}"/>
    <cellStyle name="40% - Accent4 5 2 7" xfId="24182" xr:uid="{00000000-0005-0000-0000-00006C5E0000}"/>
    <cellStyle name="40% - Accent4 5 2 7 2" xfId="24183" xr:uid="{00000000-0005-0000-0000-00006D5E0000}"/>
    <cellStyle name="40% - Accent4 5 2 8" xfId="24184" xr:uid="{00000000-0005-0000-0000-00006E5E0000}"/>
    <cellStyle name="40% - Accent4 5 3" xfId="24185" xr:uid="{00000000-0005-0000-0000-00006F5E0000}"/>
    <cellStyle name="40% - Accent4 5 3 2" xfId="24186" xr:uid="{00000000-0005-0000-0000-0000705E0000}"/>
    <cellStyle name="40% - Accent4 5 3 2 2" xfId="24187" xr:uid="{00000000-0005-0000-0000-0000715E0000}"/>
    <cellStyle name="40% - Accent4 5 3 2 2 2" xfId="24188" xr:uid="{00000000-0005-0000-0000-0000725E0000}"/>
    <cellStyle name="40% - Accent4 5 3 2 2 2 2" xfId="24189" xr:uid="{00000000-0005-0000-0000-0000735E0000}"/>
    <cellStyle name="40% - Accent4 5 3 2 2 2 2 2" xfId="24190" xr:uid="{00000000-0005-0000-0000-0000745E0000}"/>
    <cellStyle name="40% - Accent4 5 3 2 2 2 3" xfId="24191" xr:uid="{00000000-0005-0000-0000-0000755E0000}"/>
    <cellStyle name="40% - Accent4 5 3 2 2 3" xfId="24192" xr:uid="{00000000-0005-0000-0000-0000765E0000}"/>
    <cellStyle name="40% - Accent4 5 3 2 2 3 2" xfId="24193" xr:uid="{00000000-0005-0000-0000-0000775E0000}"/>
    <cellStyle name="40% - Accent4 5 3 2 2 4" xfId="24194" xr:uid="{00000000-0005-0000-0000-0000785E0000}"/>
    <cellStyle name="40% - Accent4 5 3 2 3" xfId="24195" xr:uid="{00000000-0005-0000-0000-0000795E0000}"/>
    <cellStyle name="40% - Accent4 5 3 2 3 2" xfId="24196" xr:uid="{00000000-0005-0000-0000-00007A5E0000}"/>
    <cellStyle name="40% - Accent4 5 3 2 3 2 2" xfId="24197" xr:uid="{00000000-0005-0000-0000-00007B5E0000}"/>
    <cellStyle name="40% - Accent4 5 3 2 3 3" xfId="24198" xr:uid="{00000000-0005-0000-0000-00007C5E0000}"/>
    <cellStyle name="40% - Accent4 5 3 2 4" xfId="24199" xr:uid="{00000000-0005-0000-0000-00007D5E0000}"/>
    <cellStyle name="40% - Accent4 5 3 2 4 2" xfId="24200" xr:uid="{00000000-0005-0000-0000-00007E5E0000}"/>
    <cellStyle name="40% - Accent4 5 3 2 5" xfId="24201" xr:uid="{00000000-0005-0000-0000-00007F5E0000}"/>
    <cellStyle name="40% - Accent4 5 3 2 5 2" xfId="24202" xr:uid="{00000000-0005-0000-0000-0000805E0000}"/>
    <cellStyle name="40% - Accent4 5 3 2 6" xfId="24203" xr:uid="{00000000-0005-0000-0000-0000815E0000}"/>
    <cellStyle name="40% - Accent4 5 3 3" xfId="24204" xr:uid="{00000000-0005-0000-0000-0000825E0000}"/>
    <cellStyle name="40% - Accent4 5 3 3 2" xfId="24205" xr:uid="{00000000-0005-0000-0000-0000835E0000}"/>
    <cellStyle name="40% - Accent4 5 3 3 2 2" xfId="24206" xr:uid="{00000000-0005-0000-0000-0000845E0000}"/>
    <cellStyle name="40% - Accent4 5 3 3 2 2 2" xfId="24207" xr:uid="{00000000-0005-0000-0000-0000855E0000}"/>
    <cellStyle name="40% - Accent4 5 3 3 2 2 2 2" xfId="24208" xr:uid="{00000000-0005-0000-0000-0000865E0000}"/>
    <cellStyle name="40% - Accent4 5 3 3 2 2 3" xfId="24209" xr:uid="{00000000-0005-0000-0000-0000875E0000}"/>
    <cellStyle name="40% - Accent4 5 3 3 2 3" xfId="24210" xr:uid="{00000000-0005-0000-0000-0000885E0000}"/>
    <cellStyle name="40% - Accent4 5 3 3 2 3 2" xfId="24211" xr:uid="{00000000-0005-0000-0000-0000895E0000}"/>
    <cellStyle name="40% - Accent4 5 3 3 2 4" xfId="24212" xr:uid="{00000000-0005-0000-0000-00008A5E0000}"/>
    <cellStyle name="40% - Accent4 5 3 3 3" xfId="24213" xr:uid="{00000000-0005-0000-0000-00008B5E0000}"/>
    <cellStyle name="40% - Accent4 5 3 3 3 2" xfId="24214" xr:uid="{00000000-0005-0000-0000-00008C5E0000}"/>
    <cellStyle name="40% - Accent4 5 3 3 3 2 2" xfId="24215" xr:uid="{00000000-0005-0000-0000-00008D5E0000}"/>
    <cellStyle name="40% - Accent4 5 3 3 3 3" xfId="24216" xr:uid="{00000000-0005-0000-0000-00008E5E0000}"/>
    <cellStyle name="40% - Accent4 5 3 3 4" xfId="24217" xr:uid="{00000000-0005-0000-0000-00008F5E0000}"/>
    <cellStyle name="40% - Accent4 5 3 3 4 2" xfId="24218" xr:uid="{00000000-0005-0000-0000-0000905E0000}"/>
    <cellStyle name="40% - Accent4 5 3 3 5" xfId="24219" xr:uid="{00000000-0005-0000-0000-0000915E0000}"/>
    <cellStyle name="40% - Accent4 5 3 3 5 2" xfId="24220" xr:uid="{00000000-0005-0000-0000-0000925E0000}"/>
    <cellStyle name="40% - Accent4 5 3 3 6" xfId="24221" xr:uid="{00000000-0005-0000-0000-0000935E0000}"/>
    <cellStyle name="40% - Accent4 5 3 4" xfId="24222" xr:uid="{00000000-0005-0000-0000-0000945E0000}"/>
    <cellStyle name="40% - Accent4 5 3 4 2" xfId="24223" xr:uid="{00000000-0005-0000-0000-0000955E0000}"/>
    <cellStyle name="40% - Accent4 5 3 4 2 2" xfId="24224" xr:uid="{00000000-0005-0000-0000-0000965E0000}"/>
    <cellStyle name="40% - Accent4 5 3 4 2 2 2" xfId="24225" xr:uid="{00000000-0005-0000-0000-0000975E0000}"/>
    <cellStyle name="40% - Accent4 5 3 4 2 3" xfId="24226" xr:uid="{00000000-0005-0000-0000-0000985E0000}"/>
    <cellStyle name="40% - Accent4 5 3 4 3" xfId="24227" xr:uid="{00000000-0005-0000-0000-0000995E0000}"/>
    <cellStyle name="40% - Accent4 5 3 4 3 2" xfId="24228" xr:uid="{00000000-0005-0000-0000-00009A5E0000}"/>
    <cellStyle name="40% - Accent4 5 3 4 4" xfId="24229" xr:uid="{00000000-0005-0000-0000-00009B5E0000}"/>
    <cellStyle name="40% - Accent4 5 3 5" xfId="24230" xr:uid="{00000000-0005-0000-0000-00009C5E0000}"/>
    <cellStyle name="40% - Accent4 5 3 5 2" xfId="24231" xr:uid="{00000000-0005-0000-0000-00009D5E0000}"/>
    <cellStyle name="40% - Accent4 5 3 5 2 2" xfId="24232" xr:uid="{00000000-0005-0000-0000-00009E5E0000}"/>
    <cellStyle name="40% - Accent4 5 3 5 3" xfId="24233" xr:uid="{00000000-0005-0000-0000-00009F5E0000}"/>
    <cellStyle name="40% - Accent4 5 3 6" xfId="24234" xr:uid="{00000000-0005-0000-0000-0000A05E0000}"/>
    <cellStyle name="40% - Accent4 5 3 6 2" xfId="24235" xr:uid="{00000000-0005-0000-0000-0000A15E0000}"/>
    <cellStyle name="40% - Accent4 5 3 7" xfId="24236" xr:uid="{00000000-0005-0000-0000-0000A25E0000}"/>
    <cellStyle name="40% - Accent4 5 3 7 2" xfId="24237" xr:uid="{00000000-0005-0000-0000-0000A35E0000}"/>
    <cellStyle name="40% - Accent4 5 3 8" xfId="24238" xr:uid="{00000000-0005-0000-0000-0000A45E0000}"/>
    <cellStyle name="40% - Accent4 5 4" xfId="24239" xr:uid="{00000000-0005-0000-0000-0000A55E0000}"/>
    <cellStyle name="40% - Accent4 5 4 2" xfId="24240" xr:uid="{00000000-0005-0000-0000-0000A65E0000}"/>
    <cellStyle name="40% - Accent4 5 4 2 2" xfId="24241" xr:uid="{00000000-0005-0000-0000-0000A75E0000}"/>
    <cellStyle name="40% - Accent4 5 4 2 2 2" xfId="24242" xr:uid="{00000000-0005-0000-0000-0000A85E0000}"/>
    <cellStyle name="40% - Accent4 5 4 2 2 2 2" xfId="24243" xr:uid="{00000000-0005-0000-0000-0000A95E0000}"/>
    <cellStyle name="40% - Accent4 5 4 2 2 3" xfId="24244" xr:uid="{00000000-0005-0000-0000-0000AA5E0000}"/>
    <cellStyle name="40% - Accent4 5 4 2 3" xfId="24245" xr:uid="{00000000-0005-0000-0000-0000AB5E0000}"/>
    <cellStyle name="40% - Accent4 5 4 2 3 2" xfId="24246" xr:uid="{00000000-0005-0000-0000-0000AC5E0000}"/>
    <cellStyle name="40% - Accent4 5 4 2 4" xfId="24247" xr:uid="{00000000-0005-0000-0000-0000AD5E0000}"/>
    <cellStyle name="40% - Accent4 5 4 3" xfId="24248" xr:uid="{00000000-0005-0000-0000-0000AE5E0000}"/>
    <cellStyle name="40% - Accent4 5 4 3 2" xfId="24249" xr:uid="{00000000-0005-0000-0000-0000AF5E0000}"/>
    <cellStyle name="40% - Accent4 5 4 3 2 2" xfId="24250" xr:uid="{00000000-0005-0000-0000-0000B05E0000}"/>
    <cellStyle name="40% - Accent4 5 4 3 3" xfId="24251" xr:uid="{00000000-0005-0000-0000-0000B15E0000}"/>
    <cellStyle name="40% - Accent4 5 4 4" xfId="24252" xr:uid="{00000000-0005-0000-0000-0000B25E0000}"/>
    <cellStyle name="40% - Accent4 5 4 4 2" xfId="24253" xr:uid="{00000000-0005-0000-0000-0000B35E0000}"/>
    <cellStyle name="40% - Accent4 5 4 5" xfId="24254" xr:uid="{00000000-0005-0000-0000-0000B45E0000}"/>
    <cellStyle name="40% - Accent4 5 4 5 2" xfId="24255" xr:uid="{00000000-0005-0000-0000-0000B55E0000}"/>
    <cellStyle name="40% - Accent4 5 4 6" xfId="24256" xr:uid="{00000000-0005-0000-0000-0000B65E0000}"/>
    <cellStyle name="40% - Accent4 5 5" xfId="24257" xr:uid="{00000000-0005-0000-0000-0000B75E0000}"/>
    <cellStyle name="40% - Accent4 5 5 2" xfId="24258" xr:uid="{00000000-0005-0000-0000-0000B85E0000}"/>
    <cellStyle name="40% - Accent4 5 5 2 2" xfId="24259" xr:uid="{00000000-0005-0000-0000-0000B95E0000}"/>
    <cellStyle name="40% - Accent4 5 5 2 2 2" xfId="24260" xr:uid="{00000000-0005-0000-0000-0000BA5E0000}"/>
    <cellStyle name="40% - Accent4 5 5 2 2 2 2" xfId="24261" xr:uid="{00000000-0005-0000-0000-0000BB5E0000}"/>
    <cellStyle name="40% - Accent4 5 5 2 2 3" xfId="24262" xr:uid="{00000000-0005-0000-0000-0000BC5E0000}"/>
    <cellStyle name="40% - Accent4 5 5 2 3" xfId="24263" xr:uid="{00000000-0005-0000-0000-0000BD5E0000}"/>
    <cellStyle name="40% - Accent4 5 5 2 3 2" xfId="24264" xr:uid="{00000000-0005-0000-0000-0000BE5E0000}"/>
    <cellStyle name="40% - Accent4 5 5 2 4" xfId="24265" xr:uid="{00000000-0005-0000-0000-0000BF5E0000}"/>
    <cellStyle name="40% - Accent4 5 5 3" xfId="24266" xr:uid="{00000000-0005-0000-0000-0000C05E0000}"/>
    <cellStyle name="40% - Accent4 5 5 3 2" xfId="24267" xr:uid="{00000000-0005-0000-0000-0000C15E0000}"/>
    <cellStyle name="40% - Accent4 5 5 3 2 2" xfId="24268" xr:uid="{00000000-0005-0000-0000-0000C25E0000}"/>
    <cellStyle name="40% - Accent4 5 5 3 3" xfId="24269" xr:uid="{00000000-0005-0000-0000-0000C35E0000}"/>
    <cellStyle name="40% - Accent4 5 5 4" xfId="24270" xr:uid="{00000000-0005-0000-0000-0000C45E0000}"/>
    <cellStyle name="40% - Accent4 5 5 4 2" xfId="24271" xr:uid="{00000000-0005-0000-0000-0000C55E0000}"/>
    <cellStyle name="40% - Accent4 5 5 5" xfId="24272" xr:uid="{00000000-0005-0000-0000-0000C65E0000}"/>
    <cellStyle name="40% - Accent4 5 5 5 2" xfId="24273" xr:uid="{00000000-0005-0000-0000-0000C75E0000}"/>
    <cellStyle name="40% - Accent4 5 5 6" xfId="24274" xr:uid="{00000000-0005-0000-0000-0000C85E0000}"/>
    <cellStyle name="40% - Accent4 5 6" xfId="24275" xr:uid="{00000000-0005-0000-0000-0000C95E0000}"/>
    <cellStyle name="40% - Accent4 5 6 2" xfId="24276" xr:uid="{00000000-0005-0000-0000-0000CA5E0000}"/>
    <cellStyle name="40% - Accent4 5 6 2 2" xfId="24277" xr:uid="{00000000-0005-0000-0000-0000CB5E0000}"/>
    <cellStyle name="40% - Accent4 5 6 2 2 2" xfId="24278" xr:uid="{00000000-0005-0000-0000-0000CC5E0000}"/>
    <cellStyle name="40% - Accent4 5 6 2 2 2 2" xfId="24279" xr:uid="{00000000-0005-0000-0000-0000CD5E0000}"/>
    <cellStyle name="40% - Accent4 5 6 2 2 3" xfId="24280" xr:uid="{00000000-0005-0000-0000-0000CE5E0000}"/>
    <cellStyle name="40% - Accent4 5 6 2 3" xfId="24281" xr:uid="{00000000-0005-0000-0000-0000CF5E0000}"/>
    <cellStyle name="40% - Accent4 5 6 2 3 2" xfId="24282" xr:uid="{00000000-0005-0000-0000-0000D05E0000}"/>
    <cellStyle name="40% - Accent4 5 6 2 4" xfId="24283" xr:uid="{00000000-0005-0000-0000-0000D15E0000}"/>
    <cellStyle name="40% - Accent4 5 6 3" xfId="24284" xr:uid="{00000000-0005-0000-0000-0000D25E0000}"/>
    <cellStyle name="40% - Accent4 5 6 3 2" xfId="24285" xr:uid="{00000000-0005-0000-0000-0000D35E0000}"/>
    <cellStyle name="40% - Accent4 5 6 3 2 2" xfId="24286" xr:uid="{00000000-0005-0000-0000-0000D45E0000}"/>
    <cellStyle name="40% - Accent4 5 6 3 3" xfId="24287" xr:uid="{00000000-0005-0000-0000-0000D55E0000}"/>
    <cellStyle name="40% - Accent4 5 6 4" xfId="24288" xr:uid="{00000000-0005-0000-0000-0000D65E0000}"/>
    <cellStyle name="40% - Accent4 5 6 4 2" xfId="24289" xr:uid="{00000000-0005-0000-0000-0000D75E0000}"/>
    <cellStyle name="40% - Accent4 5 6 5" xfId="24290" xr:uid="{00000000-0005-0000-0000-0000D85E0000}"/>
    <cellStyle name="40% - Accent4 5 6 5 2" xfId="24291" xr:uid="{00000000-0005-0000-0000-0000D95E0000}"/>
    <cellStyle name="40% - Accent4 5 6 6" xfId="24292" xr:uid="{00000000-0005-0000-0000-0000DA5E0000}"/>
    <cellStyle name="40% - Accent4 5 7" xfId="24293" xr:uid="{00000000-0005-0000-0000-0000DB5E0000}"/>
    <cellStyle name="40% - Accent4 5 7 2" xfId="24294" xr:uid="{00000000-0005-0000-0000-0000DC5E0000}"/>
    <cellStyle name="40% - Accent4 5 7 2 2" xfId="24295" xr:uid="{00000000-0005-0000-0000-0000DD5E0000}"/>
    <cellStyle name="40% - Accent4 5 7 2 2 2" xfId="24296" xr:uid="{00000000-0005-0000-0000-0000DE5E0000}"/>
    <cellStyle name="40% - Accent4 5 7 2 3" xfId="24297" xr:uid="{00000000-0005-0000-0000-0000DF5E0000}"/>
    <cellStyle name="40% - Accent4 5 7 3" xfId="24298" xr:uid="{00000000-0005-0000-0000-0000E05E0000}"/>
    <cellStyle name="40% - Accent4 5 7 3 2" xfId="24299" xr:uid="{00000000-0005-0000-0000-0000E15E0000}"/>
    <cellStyle name="40% - Accent4 5 7 4" xfId="24300" xr:uid="{00000000-0005-0000-0000-0000E25E0000}"/>
    <cellStyle name="40% - Accent4 5 8" xfId="24301" xr:uid="{00000000-0005-0000-0000-0000E35E0000}"/>
    <cellStyle name="40% - Accent4 5 8 2" xfId="24302" xr:uid="{00000000-0005-0000-0000-0000E45E0000}"/>
    <cellStyle name="40% - Accent4 5 8 2 2" xfId="24303" xr:uid="{00000000-0005-0000-0000-0000E55E0000}"/>
    <cellStyle name="40% - Accent4 5 8 3" xfId="24304" xr:uid="{00000000-0005-0000-0000-0000E65E0000}"/>
    <cellStyle name="40% - Accent4 5 9" xfId="24305" xr:uid="{00000000-0005-0000-0000-0000E75E0000}"/>
    <cellStyle name="40% - Accent4 5 9 2" xfId="24306" xr:uid="{00000000-0005-0000-0000-0000E85E0000}"/>
    <cellStyle name="40% - Accent4 6" xfId="24307" xr:uid="{00000000-0005-0000-0000-0000E95E0000}"/>
    <cellStyle name="40% - Accent4 6 10" xfId="24308" xr:uid="{00000000-0005-0000-0000-0000EA5E0000}"/>
    <cellStyle name="40% - Accent4 6 10 2" xfId="24309" xr:uid="{00000000-0005-0000-0000-0000EB5E0000}"/>
    <cellStyle name="40% - Accent4 6 11" xfId="24310" xr:uid="{00000000-0005-0000-0000-0000EC5E0000}"/>
    <cellStyle name="40% - Accent4 6 2" xfId="24311" xr:uid="{00000000-0005-0000-0000-0000ED5E0000}"/>
    <cellStyle name="40% - Accent4 6 2 2" xfId="24312" xr:uid="{00000000-0005-0000-0000-0000EE5E0000}"/>
    <cellStyle name="40% - Accent4 6 2 2 2" xfId="24313" xr:uid="{00000000-0005-0000-0000-0000EF5E0000}"/>
    <cellStyle name="40% - Accent4 6 2 2 2 2" xfId="24314" xr:uid="{00000000-0005-0000-0000-0000F05E0000}"/>
    <cellStyle name="40% - Accent4 6 2 2 2 2 2" xfId="24315" xr:uid="{00000000-0005-0000-0000-0000F15E0000}"/>
    <cellStyle name="40% - Accent4 6 2 2 2 2 2 2" xfId="24316" xr:uid="{00000000-0005-0000-0000-0000F25E0000}"/>
    <cellStyle name="40% - Accent4 6 2 2 2 2 3" xfId="24317" xr:uid="{00000000-0005-0000-0000-0000F35E0000}"/>
    <cellStyle name="40% - Accent4 6 2 2 2 3" xfId="24318" xr:uid="{00000000-0005-0000-0000-0000F45E0000}"/>
    <cellStyle name="40% - Accent4 6 2 2 2 3 2" xfId="24319" xr:uid="{00000000-0005-0000-0000-0000F55E0000}"/>
    <cellStyle name="40% - Accent4 6 2 2 2 4" xfId="24320" xr:uid="{00000000-0005-0000-0000-0000F65E0000}"/>
    <cellStyle name="40% - Accent4 6 2 2 3" xfId="24321" xr:uid="{00000000-0005-0000-0000-0000F75E0000}"/>
    <cellStyle name="40% - Accent4 6 2 2 3 2" xfId="24322" xr:uid="{00000000-0005-0000-0000-0000F85E0000}"/>
    <cellStyle name="40% - Accent4 6 2 2 3 2 2" xfId="24323" xr:uid="{00000000-0005-0000-0000-0000F95E0000}"/>
    <cellStyle name="40% - Accent4 6 2 2 3 3" xfId="24324" xr:uid="{00000000-0005-0000-0000-0000FA5E0000}"/>
    <cellStyle name="40% - Accent4 6 2 2 4" xfId="24325" xr:uid="{00000000-0005-0000-0000-0000FB5E0000}"/>
    <cellStyle name="40% - Accent4 6 2 2 4 2" xfId="24326" xr:uid="{00000000-0005-0000-0000-0000FC5E0000}"/>
    <cellStyle name="40% - Accent4 6 2 2 5" xfId="24327" xr:uid="{00000000-0005-0000-0000-0000FD5E0000}"/>
    <cellStyle name="40% - Accent4 6 2 2 5 2" xfId="24328" xr:uid="{00000000-0005-0000-0000-0000FE5E0000}"/>
    <cellStyle name="40% - Accent4 6 2 2 6" xfId="24329" xr:uid="{00000000-0005-0000-0000-0000FF5E0000}"/>
    <cellStyle name="40% - Accent4 6 2 3" xfId="24330" xr:uid="{00000000-0005-0000-0000-0000005F0000}"/>
    <cellStyle name="40% - Accent4 6 2 3 2" xfId="24331" xr:uid="{00000000-0005-0000-0000-0000015F0000}"/>
    <cellStyle name="40% - Accent4 6 2 3 2 2" xfId="24332" xr:uid="{00000000-0005-0000-0000-0000025F0000}"/>
    <cellStyle name="40% - Accent4 6 2 3 2 2 2" xfId="24333" xr:uid="{00000000-0005-0000-0000-0000035F0000}"/>
    <cellStyle name="40% - Accent4 6 2 3 2 2 2 2" xfId="24334" xr:uid="{00000000-0005-0000-0000-0000045F0000}"/>
    <cellStyle name="40% - Accent4 6 2 3 2 2 3" xfId="24335" xr:uid="{00000000-0005-0000-0000-0000055F0000}"/>
    <cellStyle name="40% - Accent4 6 2 3 2 3" xfId="24336" xr:uid="{00000000-0005-0000-0000-0000065F0000}"/>
    <cellStyle name="40% - Accent4 6 2 3 2 3 2" xfId="24337" xr:uid="{00000000-0005-0000-0000-0000075F0000}"/>
    <cellStyle name="40% - Accent4 6 2 3 2 4" xfId="24338" xr:uid="{00000000-0005-0000-0000-0000085F0000}"/>
    <cellStyle name="40% - Accent4 6 2 3 3" xfId="24339" xr:uid="{00000000-0005-0000-0000-0000095F0000}"/>
    <cellStyle name="40% - Accent4 6 2 3 3 2" xfId="24340" xr:uid="{00000000-0005-0000-0000-00000A5F0000}"/>
    <cellStyle name="40% - Accent4 6 2 3 3 2 2" xfId="24341" xr:uid="{00000000-0005-0000-0000-00000B5F0000}"/>
    <cellStyle name="40% - Accent4 6 2 3 3 3" xfId="24342" xr:uid="{00000000-0005-0000-0000-00000C5F0000}"/>
    <cellStyle name="40% - Accent4 6 2 3 4" xfId="24343" xr:uid="{00000000-0005-0000-0000-00000D5F0000}"/>
    <cellStyle name="40% - Accent4 6 2 3 4 2" xfId="24344" xr:uid="{00000000-0005-0000-0000-00000E5F0000}"/>
    <cellStyle name="40% - Accent4 6 2 3 5" xfId="24345" xr:uid="{00000000-0005-0000-0000-00000F5F0000}"/>
    <cellStyle name="40% - Accent4 6 2 3 5 2" xfId="24346" xr:uid="{00000000-0005-0000-0000-0000105F0000}"/>
    <cellStyle name="40% - Accent4 6 2 3 6" xfId="24347" xr:uid="{00000000-0005-0000-0000-0000115F0000}"/>
    <cellStyle name="40% - Accent4 6 2 4" xfId="24348" xr:uid="{00000000-0005-0000-0000-0000125F0000}"/>
    <cellStyle name="40% - Accent4 6 2 4 2" xfId="24349" xr:uid="{00000000-0005-0000-0000-0000135F0000}"/>
    <cellStyle name="40% - Accent4 6 2 4 2 2" xfId="24350" xr:uid="{00000000-0005-0000-0000-0000145F0000}"/>
    <cellStyle name="40% - Accent4 6 2 4 2 2 2" xfId="24351" xr:uid="{00000000-0005-0000-0000-0000155F0000}"/>
    <cellStyle name="40% - Accent4 6 2 4 2 3" xfId="24352" xr:uid="{00000000-0005-0000-0000-0000165F0000}"/>
    <cellStyle name="40% - Accent4 6 2 4 3" xfId="24353" xr:uid="{00000000-0005-0000-0000-0000175F0000}"/>
    <cellStyle name="40% - Accent4 6 2 4 3 2" xfId="24354" xr:uid="{00000000-0005-0000-0000-0000185F0000}"/>
    <cellStyle name="40% - Accent4 6 2 4 4" xfId="24355" xr:uid="{00000000-0005-0000-0000-0000195F0000}"/>
    <cellStyle name="40% - Accent4 6 2 5" xfId="24356" xr:uid="{00000000-0005-0000-0000-00001A5F0000}"/>
    <cellStyle name="40% - Accent4 6 2 5 2" xfId="24357" xr:uid="{00000000-0005-0000-0000-00001B5F0000}"/>
    <cellStyle name="40% - Accent4 6 2 5 2 2" xfId="24358" xr:uid="{00000000-0005-0000-0000-00001C5F0000}"/>
    <cellStyle name="40% - Accent4 6 2 5 3" xfId="24359" xr:uid="{00000000-0005-0000-0000-00001D5F0000}"/>
    <cellStyle name="40% - Accent4 6 2 6" xfId="24360" xr:uid="{00000000-0005-0000-0000-00001E5F0000}"/>
    <cellStyle name="40% - Accent4 6 2 6 2" xfId="24361" xr:uid="{00000000-0005-0000-0000-00001F5F0000}"/>
    <cellStyle name="40% - Accent4 6 2 7" xfId="24362" xr:uid="{00000000-0005-0000-0000-0000205F0000}"/>
    <cellStyle name="40% - Accent4 6 2 7 2" xfId="24363" xr:uid="{00000000-0005-0000-0000-0000215F0000}"/>
    <cellStyle name="40% - Accent4 6 2 8" xfId="24364" xr:uid="{00000000-0005-0000-0000-0000225F0000}"/>
    <cellStyle name="40% - Accent4 6 3" xfId="24365" xr:uid="{00000000-0005-0000-0000-0000235F0000}"/>
    <cellStyle name="40% - Accent4 6 3 2" xfId="24366" xr:uid="{00000000-0005-0000-0000-0000245F0000}"/>
    <cellStyle name="40% - Accent4 6 3 2 2" xfId="24367" xr:uid="{00000000-0005-0000-0000-0000255F0000}"/>
    <cellStyle name="40% - Accent4 6 3 2 2 2" xfId="24368" xr:uid="{00000000-0005-0000-0000-0000265F0000}"/>
    <cellStyle name="40% - Accent4 6 3 2 2 2 2" xfId="24369" xr:uid="{00000000-0005-0000-0000-0000275F0000}"/>
    <cellStyle name="40% - Accent4 6 3 2 2 2 2 2" xfId="24370" xr:uid="{00000000-0005-0000-0000-0000285F0000}"/>
    <cellStyle name="40% - Accent4 6 3 2 2 2 3" xfId="24371" xr:uid="{00000000-0005-0000-0000-0000295F0000}"/>
    <cellStyle name="40% - Accent4 6 3 2 2 3" xfId="24372" xr:uid="{00000000-0005-0000-0000-00002A5F0000}"/>
    <cellStyle name="40% - Accent4 6 3 2 2 3 2" xfId="24373" xr:uid="{00000000-0005-0000-0000-00002B5F0000}"/>
    <cellStyle name="40% - Accent4 6 3 2 2 4" xfId="24374" xr:uid="{00000000-0005-0000-0000-00002C5F0000}"/>
    <cellStyle name="40% - Accent4 6 3 2 3" xfId="24375" xr:uid="{00000000-0005-0000-0000-00002D5F0000}"/>
    <cellStyle name="40% - Accent4 6 3 2 3 2" xfId="24376" xr:uid="{00000000-0005-0000-0000-00002E5F0000}"/>
    <cellStyle name="40% - Accent4 6 3 2 3 2 2" xfId="24377" xr:uid="{00000000-0005-0000-0000-00002F5F0000}"/>
    <cellStyle name="40% - Accent4 6 3 2 3 3" xfId="24378" xr:uid="{00000000-0005-0000-0000-0000305F0000}"/>
    <cellStyle name="40% - Accent4 6 3 2 4" xfId="24379" xr:uid="{00000000-0005-0000-0000-0000315F0000}"/>
    <cellStyle name="40% - Accent4 6 3 2 4 2" xfId="24380" xr:uid="{00000000-0005-0000-0000-0000325F0000}"/>
    <cellStyle name="40% - Accent4 6 3 2 5" xfId="24381" xr:uid="{00000000-0005-0000-0000-0000335F0000}"/>
    <cellStyle name="40% - Accent4 6 3 2 5 2" xfId="24382" xr:uid="{00000000-0005-0000-0000-0000345F0000}"/>
    <cellStyle name="40% - Accent4 6 3 2 6" xfId="24383" xr:uid="{00000000-0005-0000-0000-0000355F0000}"/>
    <cellStyle name="40% - Accent4 6 3 3" xfId="24384" xr:uid="{00000000-0005-0000-0000-0000365F0000}"/>
    <cellStyle name="40% - Accent4 6 3 3 2" xfId="24385" xr:uid="{00000000-0005-0000-0000-0000375F0000}"/>
    <cellStyle name="40% - Accent4 6 3 3 2 2" xfId="24386" xr:uid="{00000000-0005-0000-0000-0000385F0000}"/>
    <cellStyle name="40% - Accent4 6 3 3 2 2 2" xfId="24387" xr:uid="{00000000-0005-0000-0000-0000395F0000}"/>
    <cellStyle name="40% - Accent4 6 3 3 2 2 2 2" xfId="24388" xr:uid="{00000000-0005-0000-0000-00003A5F0000}"/>
    <cellStyle name="40% - Accent4 6 3 3 2 2 3" xfId="24389" xr:uid="{00000000-0005-0000-0000-00003B5F0000}"/>
    <cellStyle name="40% - Accent4 6 3 3 2 3" xfId="24390" xr:uid="{00000000-0005-0000-0000-00003C5F0000}"/>
    <cellStyle name="40% - Accent4 6 3 3 2 3 2" xfId="24391" xr:uid="{00000000-0005-0000-0000-00003D5F0000}"/>
    <cellStyle name="40% - Accent4 6 3 3 2 4" xfId="24392" xr:uid="{00000000-0005-0000-0000-00003E5F0000}"/>
    <cellStyle name="40% - Accent4 6 3 3 3" xfId="24393" xr:uid="{00000000-0005-0000-0000-00003F5F0000}"/>
    <cellStyle name="40% - Accent4 6 3 3 3 2" xfId="24394" xr:uid="{00000000-0005-0000-0000-0000405F0000}"/>
    <cellStyle name="40% - Accent4 6 3 3 3 2 2" xfId="24395" xr:uid="{00000000-0005-0000-0000-0000415F0000}"/>
    <cellStyle name="40% - Accent4 6 3 3 3 3" xfId="24396" xr:uid="{00000000-0005-0000-0000-0000425F0000}"/>
    <cellStyle name="40% - Accent4 6 3 3 4" xfId="24397" xr:uid="{00000000-0005-0000-0000-0000435F0000}"/>
    <cellStyle name="40% - Accent4 6 3 3 4 2" xfId="24398" xr:uid="{00000000-0005-0000-0000-0000445F0000}"/>
    <cellStyle name="40% - Accent4 6 3 3 5" xfId="24399" xr:uid="{00000000-0005-0000-0000-0000455F0000}"/>
    <cellStyle name="40% - Accent4 6 3 3 5 2" xfId="24400" xr:uid="{00000000-0005-0000-0000-0000465F0000}"/>
    <cellStyle name="40% - Accent4 6 3 3 6" xfId="24401" xr:uid="{00000000-0005-0000-0000-0000475F0000}"/>
    <cellStyle name="40% - Accent4 6 3 4" xfId="24402" xr:uid="{00000000-0005-0000-0000-0000485F0000}"/>
    <cellStyle name="40% - Accent4 6 3 4 2" xfId="24403" xr:uid="{00000000-0005-0000-0000-0000495F0000}"/>
    <cellStyle name="40% - Accent4 6 3 4 2 2" xfId="24404" xr:uid="{00000000-0005-0000-0000-00004A5F0000}"/>
    <cellStyle name="40% - Accent4 6 3 4 2 2 2" xfId="24405" xr:uid="{00000000-0005-0000-0000-00004B5F0000}"/>
    <cellStyle name="40% - Accent4 6 3 4 2 3" xfId="24406" xr:uid="{00000000-0005-0000-0000-00004C5F0000}"/>
    <cellStyle name="40% - Accent4 6 3 4 3" xfId="24407" xr:uid="{00000000-0005-0000-0000-00004D5F0000}"/>
    <cellStyle name="40% - Accent4 6 3 4 3 2" xfId="24408" xr:uid="{00000000-0005-0000-0000-00004E5F0000}"/>
    <cellStyle name="40% - Accent4 6 3 4 4" xfId="24409" xr:uid="{00000000-0005-0000-0000-00004F5F0000}"/>
    <cellStyle name="40% - Accent4 6 3 5" xfId="24410" xr:uid="{00000000-0005-0000-0000-0000505F0000}"/>
    <cellStyle name="40% - Accent4 6 3 5 2" xfId="24411" xr:uid="{00000000-0005-0000-0000-0000515F0000}"/>
    <cellStyle name="40% - Accent4 6 3 5 2 2" xfId="24412" xr:uid="{00000000-0005-0000-0000-0000525F0000}"/>
    <cellStyle name="40% - Accent4 6 3 5 3" xfId="24413" xr:uid="{00000000-0005-0000-0000-0000535F0000}"/>
    <cellStyle name="40% - Accent4 6 3 6" xfId="24414" xr:uid="{00000000-0005-0000-0000-0000545F0000}"/>
    <cellStyle name="40% - Accent4 6 3 6 2" xfId="24415" xr:uid="{00000000-0005-0000-0000-0000555F0000}"/>
    <cellStyle name="40% - Accent4 6 3 7" xfId="24416" xr:uid="{00000000-0005-0000-0000-0000565F0000}"/>
    <cellStyle name="40% - Accent4 6 3 7 2" xfId="24417" xr:uid="{00000000-0005-0000-0000-0000575F0000}"/>
    <cellStyle name="40% - Accent4 6 3 8" xfId="24418" xr:uid="{00000000-0005-0000-0000-0000585F0000}"/>
    <cellStyle name="40% - Accent4 6 4" xfId="24419" xr:uid="{00000000-0005-0000-0000-0000595F0000}"/>
    <cellStyle name="40% - Accent4 6 4 2" xfId="24420" xr:uid="{00000000-0005-0000-0000-00005A5F0000}"/>
    <cellStyle name="40% - Accent4 6 4 2 2" xfId="24421" xr:uid="{00000000-0005-0000-0000-00005B5F0000}"/>
    <cellStyle name="40% - Accent4 6 4 2 2 2" xfId="24422" xr:uid="{00000000-0005-0000-0000-00005C5F0000}"/>
    <cellStyle name="40% - Accent4 6 4 2 2 2 2" xfId="24423" xr:uid="{00000000-0005-0000-0000-00005D5F0000}"/>
    <cellStyle name="40% - Accent4 6 4 2 2 3" xfId="24424" xr:uid="{00000000-0005-0000-0000-00005E5F0000}"/>
    <cellStyle name="40% - Accent4 6 4 2 3" xfId="24425" xr:uid="{00000000-0005-0000-0000-00005F5F0000}"/>
    <cellStyle name="40% - Accent4 6 4 2 3 2" xfId="24426" xr:uid="{00000000-0005-0000-0000-0000605F0000}"/>
    <cellStyle name="40% - Accent4 6 4 2 4" xfId="24427" xr:uid="{00000000-0005-0000-0000-0000615F0000}"/>
    <cellStyle name="40% - Accent4 6 4 3" xfId="24428" xr:uid="{00000000-0005-0000-0000-0000625F0000}"/>
    <cellStyle name="40% - Accent4 6 4 3 2" xfId="24429" xr:uid="{00000000-0005-0000-0000-0000635F0000}"/>
    <cellStyle name="40% - Accent4 6 4 3 2 2" xfId="24430" xr:uid="{00000000-0005-0000-0000-0000645F0000}"/>
    <cellStyle name="40% - Accent4 6 4 3 3" xfId="24431" xr:uid="{00000000-0005-0000-0000-0000655F0000}"/>
    <cellStyle name="40% - Accent4 6 4 4" xfId="24432" xr:uid="{00000000-0005-0000-0000-0000665F0000}"/>
    <cellStyle name="40% - Accent4 6 4 4 2" xfId="24433" xr:uid="{00000000-0005-0000-0000-0000675F0000}"/>
    <cellStyle name="40% - Accent4 6 4 5" xfId="24434" xr:uid="{00000000-0005-0000-0000-0000685F0000}"/>
    <cellStyle name="40% - Accent4 6 4 5 2" xfId="24435" xr:uid="{00000000-0005-0000-0000-0000695F0000}"/>
    <cellStyle name="40% - Accent4 6 4 6" xfId="24436" xr:uid="{00000000-0005-0000-0000-00006A5F0000}"/>
    <cellStyle name="40% - Accent4 6 5" xfId="24437" xr:uid="{00000000-0005-0000-0000-00006B5F0000}"/>
    <cellStyle name="40% - Accent4 6 5 2" xfId="24438" xr:uid="{00000000-0005-0000-0000-00006C5F0000}"/>
    <cellStyle name="40% - Accent4 6 5 2 2" xfId="24439" xr:uid="{00000000-0005-0000-0000-00006D5F0000}"/>
    <cellStyle name="40% - Accent4 6 5 2 2 2" xfId="24440" xr:uid="{00000000-0005-0000-0000-00006E5F0000}"/>
    <cellStyle name="40% - Accent4 6 5 2 2 2 2" xfId="24441" xr:uid="{00000000-0005-0000-0000-00006F5F0000}"/>
    <cellStyle name="40% - Accent4 6 5 2 2 3" xfId="24442" xr:uid="{00000000-0005-0000-0000-0000705F0000}"/>
    <cellStyle name="40% - Accent4 6 5 2 3" xfId="24443" xr:uid="{00000000-0005-0000-0000-0000715F0000}"/>
    <cellStyle name="40% - Accent4 6 5 2 3 2" xfId="24444" xr:uid="{00000000-0005-0000-0000-0000725F0000}"/>
    <cellStyle name="40% - Accent4 6 5 2 4" xfId="24445" xr:uid="{00000000-0005-0000-0000-0000735F0000}"/>
    <cellStyle name="40% - Accent4 6 5 3" xfId="24446" xr:uid="{00000000-0005-0000-0000-0000745F0000}"/>
    <cellStyle name="40% - Accent4 6 5 3 2" xfId="24447" xr:uid="{00000000-0005-0000-0000-0000755F0000}"/>
    <cellStyle name="40% - Accent4 6 5 3 2 2" xfId="24448" xr:uid="{00000000-0005-0000-0000-0000765F0000}"/>
    <cellStyle name="40% - Accent4 6 5 3 3" xfId="24449" xr:uid="{00000000-0005-0000-0000-0000775F0000}"/>
    <cellStyle name="40% - Accent4 6 5 4" xfId="24450" xr:uid="{00000000-0005-0000-0000-0000785F0000}"/>
    <cellStyle name="40% - Accent4 6 5 4 2" xfId="24451" xr:uid="{00000000-0005-0000-0000-0000795F0000}"/>
    <cellStyle name="40% - Accent4 6 5 5" xfId="24452" xr:uid="{00000000-0005-0000-0000-00007A5F0000}"/>
    <cellStyle name="40% - Accent4 6 5 5 2" xfId="24453" xr:uid="{00000000-0005-0000-0000-00007B5F0000}"/>
    <cellStyle name="40% - Accent4 6 5 6" xfId="24454" xr:uid="{00000000-0005-0000-0000-00007C5F0000}"/>
    <cellStyle name="40% - Accent4 6 6" xfId="24455" xr:uid="{00000000-0005-0000-0000-00007D5F0000}"/>
    <cellStyle name="40% - Accent4 6 6 2" xfId="24456" xr:uid="{00000000-0005-0000-0000-00007E5F0000}"/>
    <cellStyle name="40% - Accent4 6 6 2 2" xfId="24457" xr:uid="{00000000-0005-0000-0000-00007F5F0000}"/>
    <cellStyle name="40% - Accent4 6 6 2 2 2" xfId="24458" xr:uid="{00000000-0005-0000-0000-0000805F0000}"/>
    <cellStyle name="40% - Accent4 6 6 2 2 2 2" xfId="24459" xr:uid="{00000000-0005-0000-0000-0000815F0000}"/>
    <cellStyle name="40% - Accent4 6 6 2 2 3" xfId="24460" xr:uid="{00000000-0005-0000-0000-0000825F0000}"/>
    <cellStyle name="40% - Accent4 6 6 2 3" xfId="24461" xr:uid="{00000000-0005-0000-0000-0000835F0000}"/>
    <cellStyle name="40% - Accent4 6 6 2 3 2" xfId="24462" xr:uid="{00000000-0005-0000-0000-0000845F0000}"/>
    <cellStyle name="40% - Accent4 6 6 2 4" xfId="24463" xr:uid="{00000000-0005-0000-0000-0000855F0000}"/>
    <cellStyle name="40% - Accent4 6 6 3" xfId="24464" xr:uid="{00000000-0005-0000-0000-0000865F0000}"/>
    <cellStyle name="40% - Accent4 6 6 3 2" xfId="24465" xr:uid="{00000000-0005-0000-0000-0000875F0000}"/>
    <cellStyle name="40% - Accent4 6 6 3 2 2" xfId="24466" xr:uid="{00000000-0005-0000-0000-0000885F0000}"/>
    <cellStyle name="40% - Accent4 6 6 3 3" xfId="24467" xr:uid="{00000000-0005-0000-0000-0000895F0000}"/>
    <cellStyle name="40% - Accent4 6 6 4" xfId="24468" xr:uid="{00000000-0005-0000-0000-00008A5F0000}"/>
    <cellStyle name="40% - Accent4 6 6 4 2" xfId="24469" xr:uid="{00000000-0005-0000-0000-00008B5F0000}"/>
    <cellStyle name="40% - Accent4 6 6 5" xfId="24470" xr:uid="{00000000-0005-0000-0000-00008C5F0000}"/>
    <cellStyle name="40% - Accent4 6 6 5 2" xfId="24471" xr:uid="{00000000-0005-0000-0000-00008D5F0000}"/>
    <cellStyle name="40% - Accent4 6 6 6" xfId="24472" xr:uid="{00000000-0005-0000-0000-00008E5F0000}"/>
    <cellStyle name="40% - Accent4 6 7" xfId="24473" xr:uid="{00000000-0005-0000-0000-00008F5F0000}"/>
    <cellStyle name="40% - Accent4 6 7 2" xfId="24474" xr:uid="{00000000-0005-0000-0000-0000905F0000}"/>
    <cellStyle name="40% - Accent4 6 7 2 2" xfId="24475" xr:uid="{00000000-0005-0000-0000-0000915F0000}"/>
    <cellStyle name="40% - Accent4 6 7 2 2 2" xfId="24476" xr:uid="{00000000-0005-0000-0000-0000925F0000}"/>
    <cellStyle name="40% - Accent4 6 7 2 3" xfId="24477" xr:uid="{00000000-0005-0000-0000-0000935F0000}"/>
    <cellStyle name="40% - Accent4 6 7 3" xfId="24478" xr:uid="{00000000-0005-0000-0000-0000945F0000}"/>
    <cellStyle name="40% - Accent4 6 7 3 2" xfId="24479" xr:uid="{00000000-0005-0000-0000-0000955F0000}"/>
    <cellStyle name="40% - Accent4 6 7 4" xfId="24480" xr:uid="{00000000-0005-0000-0000-0000965F0000}"/>
    <cellStyle name="40% - Accent4 6 8" xfId="24481" xr:uid="{00000000-0005-0000-0000-0000975F0000}"/>
    <cellStyle name="40% - Accent4 6 8 2" xfId="24482" xr:uid="{00000000-0005-0000-0000-0000985F0000}"/>
    <cellStyle name="40% - Accent4 6 8 2 2" xfId="24483" xr:uid="{00000000-0005-0000-0000-0000995F0000}"/>
    <cellStyle name="40% - Accent4 6 8 3" xfId="24484" xr:uid="{00000000-0005-0000-0000-00009A5F0000}"/>
    <cellStyle name="40% - Accent4 6 9" xfId="24485" xr:uid="{00000000-0005-0000-0000-00009B5F0000}"/>
    <cellStyle name="40% - Accent4 6 9 2" xfId="24486" xr:uid="{00000000-0005-0000-0000-00009C5F0000}"/>
    <cellStyle name="40% - Accent4 7" xfId="24487" xr:uid="{00000000-0005-0000-0000-00009D5F0000}"/>
    <cellStyle name="40% - Accent4 7 10" xfId="24488" xr:uid="{00000000-0005-0000-0000-00009E5F0000}"/>
    <cellStyle name="40% - Accent4 7 10 2" xfId="24489" xr:uid="{00000000-0005-0000-0000-00009F5F0000}"/>
    <cellStyle name="40% - Accent4 7 11" xfId="24490" xr:uid="{00000000-0005-0000-0000-0000A05F0000}"/>
    <cellStyle name="40% - Accent4 7 2" xfId="24491" xr:uid="{00000000-0005-0000-0000-0000A15F0000}"/>
    <cellStyle name="40% - Accent4 7 2 2" xfId="24492" xr:uid="{00000000-0005-0000-0000-0000A25F0000}"/>
    <cellStyle name="40% - Accent4 7 2 2 2" xfId="24493" xr:uid="{00000000-0005-0000-0000-0000A35F0000}"/>
    <cellStyle name="40% - Accent4 7 2 2 2 2" xfId="24494" xr:uid="{00000000-0005-0000-0000-0000A45F0000}"/>
    <cellStyle name="40% - Accent4 7 2 2 2 2 2" xfId="24495" xr:uid="{00000000-0005-0000-0000-0000A55F0000}"/>
    <cellStyle name="40% - Accent4 7 2 2 2 2 2 2" xfId="24496" xr:uid="{00000000-0005-0000-0000-0000A65F0000}"/>
    <cellStyle name="40% - Accent4 7 2 2 2 2 3" xfId="24497" xr:uid="{00000000-0005-0000-0000-0000A75F0000}"/>
    <cellStyle name="40% - Accent4 7 2 2 2 3" xfId="24498" xr:uid="{00000000-0005-0000-0000-0000A85F0000}"/>
    <cellStyle name="40% - Accent4 7 2 2 2 3 2" xfId="24499" xr:uid="{00000000-0005-0000-0000-0000A95F0000}"/>
    <cellStyle name="40% - Accent4 7 2 2 2 4" xfId="24500" xr:uid="{00000000-0005-0000-0000-0000AA5F0000}"/>
    <cellStyle name="40% - Accent4 7 2 2 3" xfId="24501" xr:uid="{00000000-0005-0000-0000-0000AB5F0000}"/>
    <cellStyle name="40% - Accent4 7 2 2 3 2" xfId="24502" xr:uid="{00000000-0005-0000-0000-0000AC5F0000}"/>
    <cellStyle name="40% - Accent4 7 2 2 3 2 2" xfId="24503" xr:uid="{00000000-0005-0000-0000-0000AD5F0000}"/>
    <cellStyle name="40% - Accent4 7 2 2 3 3" xfId="24504" xr:uid="{00000000-0005-0000-0000-0000AE5F0000}"/>
    <cellStyle name="40% - Accent4 7 2 2 4" xfId="24505" xr:uid="{00000000-0005-0000-0000-0000AF5F0000}"/>
    <cellStyle name="40% - Accent4 7 2 2 4 2" xfId="24506" xr:uid="{00000000-0005-0000-0000-0000B05F0000}"/>
    <cellStyle name="40% - Accent4 7 2 2 5" xfId="24507" xr:uid="{00000000-0005-0000-0000-0000B15F0000}"/>
    <cellStyle name="40% - Accent4 7 2 2 5 2" xfId="24508" xr:uid="{00000000-0005-0000-0000-0000B25F0000}"/>
    <cellStyle name="40% - Accent4 7 2 2 6" xfId="24509" xr:uid="{00000000-0005-0000-0000-0000B35F0000}"/>
    <cellStyle name="40% - Accent4 7 2 3" xfId="24510" xr:uid="{00000000-0005-0000-0000-0000B45F0000}"/>
    <cellStyle name="40% - Accent4 7 2 3 2" xfId="24511" xr:uid="{00000000-0005-0000-0000-0000B55F0000}"/>
    <cellStyle name="40% - Accent4 7 2 3 2 2" xfId="24512" xr:uid="{00000000-0005-0000-0000-0000B65F0000}"/>
    <cellStyle name="40% - Accent4 7 2 3 2 2 2" xfId="24513" xr:uid="{00000000-0005-0000-0000-0000B75F0000}"/>
    <cellStyle name="40% - Accent4 7 2 3 2 2 2 2" xfId="24514" xr:uid="{00000000-0005-0000-0000-0000B85F0000}"/>
    <cellStyle name="40% - Accent4 7 2 3 2 2 3" xfId="24515" xr:uid="{00000000-0005-0000-0000-0000B95F0000}"/>
    <cellStyle name="40% - Accent4 7 2 3 2 3" xfId="24516" xr:uid="{00000000-0005-0000-0000-0000BA5F0000}"/>
    <cellStyle name="40% - Accent4 7 2 3 2 3 2" xfId="24517" xr:uid="{00000000-0005-0000-0000-0000BB5F0000}"/>
    <cellStyle name="40% - Accent4 7 2 3 2 4" xfId="24518" xr:uid="{00000000-0005-0000-0000-0000BC5F0000}"/>
    <cellStyle name="40% - Accent4 7 2 3 3" xfId="24519" xr:uid="{00000000-0005-0000-0000-0000BD5F0000}"/>
    <cellStyle name="40% - Accent4 7 2 3 3 2" xfId="24520" xr:uid="{00000000-0005-0000-0000-0000BE5F0000}"/>
    <cellStyle name="40% - Accent4 7 2 3 3 2 2" xfId="24521" xr:uid="{00000000-0005-0000-0000-0000BF5F0000}"/>
    <cellStyle name="40% - Accent4 7 2 3 3 3" xfId="24522" xr:uid="{00000000-0005-0000-0000-0000C05F0000}"/>
    <cellStyle name="40% - Accent4 7 2 3 4" xfId="24523" xr:uid="{00000000-0005-0000-0000-0000C15F0000}"/>
    <cellStyle name="40% - Accent4 7 2 3 4 2" xfId="24524" xr:uid="{00000000-0005-0000-0000-0000C25F0000}"/>
    <cellStyle name="40% - Accent4 7 2 3 5" xfId="24525" xr:uid="{00000000-0005-0000-0000-0000C35F0000}"/>
    <cellStyle name="40% - Accent4 7 2 3 5 2" xfId="24526" xr:uid="{00000000-0005-0000-0000-0000C45F0000}"/>
    <cellStyle name="40% - Accent4 7 2 3 6" xfId="24527" xr:uid="{00000000-0005-0000-0000-0000C55F0000}"/>
    <cellStyle name="40% - Accent4 7 2 4" xfId="24528" xr:uid="{00000000-0005-0000-0000-0000C65F0000}"/>
    <cellStyle name="40% - Accent4 7 2 4 2" xfId="24529" xr:uid="{00000000-0005-0000-0000-0000C75F0000}"/>
    <cellStyle name="40% - Accent4 7 2 4 2 2" xfId="24530" xr:uid="{00000000-0005-0000-0000-0000C85F0000}"/>
    <cellStyle name="40% - Accent4 7 2 4 2 2 2" xfId="24531" xr:uid="{00000000-0005-0000-0000-0000C95F0000}"/>
    <cellStyle name="40% - Accent4 7 2 4 2 3" xfId="24532" xr:uid="{00000000-0005-0000-0000-0000CA5F0000}"/>
    <cellStyle name="40% - Accent4 7 2 4 3" xfId="24533" xr:uid="{00000000-0005-0000-0000-0000CB5F0000}"/>
    <cellStyle name="40% - Accent4 7 2 4 3 2" xfId="24534" xr:uid="{00000000-0005-0000-0000-0000CC5F0000}"/>
    <cellStyle name="40% - Accent4 7 2 4 4" xfId="24535" xr:uid="{00000000-0005-0000-0000-0000CD5F0000}"/>
    <cellStyle name="40% - Accent4 7 2 5" xfId="24536" xr:uid="{00000000-0005-0000-0000-0000CE5F0000}"/>
    <cellStyle name="40% - Accent4 7 2 5 2" xfId="24537" xr:uid="{00000000-0005-0000-0000-0000CF5F0000}"/>
    <cellStyle name="40% - Accent4 7 2 5 2 2" xfId="24538" xr:uid="{00000000-0005-0000-0000-0000D05F0000}"/>
    <cellStyle name="40% - Accent4 7 2 5 3" xfId="24539" xr:uid="{00000000-0005-0000-0000-0000D15F0000}"/>
    <cellStyle name="40% - Accent4 7 2 6" xfId="24540" xr:uid="{00000000-0005-0000-0000-0000D25F0000}"/>
    <cellStyle name="40% - Accent4 7 2 6 2" xfId="24541" xr:uid="{00000000-0005-0000-0000-0000D35F0000}"/>
    <cellStyle name="40% - Accent4 7 2 7" xfId="24542" xr:uid="{00000000-0005-0000-0000-0000D45F0000}"/>
    <cellStyle name="40% - Accent4 7 2 7 2" xfId="24543" xr:uid="{00000000-0005-0000-0000-0000D55F0000}"/>
    <cellStyle name="40% - Accent4 7 2 8" xfId="24544" xr:uid="{00000000-0005-0000-0000-0000D65F0000}"/>
    <cellStyle name="40% - Accent4 7 3" xfId="24545" xr:uid="{00000000-0005-0000-0000-0000D75F0000}"/>
    <cellStyle name="40% - Accent4 7 3 2" xfId="24546" xr:uid="{00000000-0005-0000-0000-0000D85F0000}"/>
    <cellStyle name="40% - Accent4 7 3 2 2" xfId="24547" xr:uid="{00000000-0005-0000-0000-0000D95F0000}"/>
    <cellStyle name="40% - Accent4 7 3 2 2 2" xfId="24548" xr:uid="{00000000-0005-0000-0000-0000DA5F0000}"/>
    <cellStyle name="40% - Accent4 7 3 2 2 2 2" xfId="24549" xr:uid="{00000000-0005-0000-0000-0000DB5F0000}"/>
    <cellStyle name="40% - Accent4 7 3 2 2 2 2 2" xfId="24550" xr:uid="{00000000-0005-0000-0000-0000DC5F0000}"/>
    <cellStyle name="40% - Accent4 7 3 2 2 2 3" xfId="24551" xr:uid="{00000000-0005-0000-0000-0000DD5F0000}"/>
    <cellStyle name="40% - Accent4 7 3 2 2 3" xfId="24552" xr:uid="{00000000-0005-0000-0000-0000DE5F0000}"/>
    <cellStyle name="40% - Accent4 7 3 2 2 3 2" xfId="24553" xr:uid="{00000000-0005-0000-0000-0000DF5F0000}"/>
    <cellStyle name="40% - Accent4 7 3 2 2 4" xfId="24554" xr:uid="{00000000-0005-0000-0000-0000E05F0000}"/>
    <cellStyle name="40% - Accent4 7 3 2 3" xfId="24555" xr:uid="{00000000-0005-0000-0000-0000E15F0000}"/>
    <cellStyle name="40% - Accent4 7 3 2 3 2" xfId="24556" xr:uid="{00000000-0005-0000-0000-0000E25F0000}"/>
    <cellStyle name="40% - Accent4 7 3 2 3 2 2" xfId="24557" xr:uid="{00000000-0005-0000-0000-0000E35F0000}"/>
    <cellStyle name="40% - Accent4 7 3 2 3 3" xfId="24558" xr:uid="{00000000-0005-0000-0000-0000E45F0000}"/>
    <cellStyle name="40% - Accent4 7 3 2 4" xfId="24559" xr:uid="{00000000-0005-0000-0000-0000E55F0000}"/>
    <cellStyle name="40% - Accent4 7 3 2 4 2" xfId="24560" xr:uid="{00000000-0005-0000-0000-0000E65F0000}"/>
    <cellStyle name="40% - Accent4 7 3 2 5" xfId="24561" xr:uid="{00000000-0005-0000-0000-0000E75F0000}"/>
    <cellStyle name="40% - Accent4 7 3 2 5 2" xfId="24562" xr:uid="{00000000-0005-0000-0000-0000E85F0000}"/>
    <cellStyle name="40% - Accent4 7 3 2 6" xfId="24563" xr:uid="{00000000-0005-0000-0000-0000E95F0000}"/>
    <cellStyle name="40% - Accent4 7 3 3" xfId="24564" xr:uid="{00000000-0005-0000-0000-0000EA5F0000}"/>
    <cellStyle name="40% - Accent4 7 3 3 2" xfId="24565" xr:uid="{00000000-0005-0000-0000-0000EB5F0000}"/>
    <cellStyle name="40% - Accent4 7 3 3 2 2" xfId="24566" xr:uid="{00000000-0005-0000-0000-0000EC5F0000}"/>
    <cellStyle name="40% - Accent4 7 3 3 2 2 2" xfId="24567" xr:uid="{00000000-0005-0000-0000-0000ED5F0000}"/>
    <cellStyle name="40% - Accent4 7 3 3 2 2 2 2" xfId="24568" xr:uid="{00000000-0005-0000-0000-0000EE5F0000}"/>
    <cellStyle name="40% - Accent4 7 3 3 2 2 3" xfId="24569" xr:uid="{00000000-0005-0000-0000-0000EF5F0000}"/>
    <cellStyle name="40% - Accent4 7 3 3 2 3" xfId="24570" xr:uid="{00000000-0005-0000-0000-0000F05F0000}"/>
    <cellStyle name="40% - Accent4 7 3 3 2 3 2" xfId="24571" xr:uid="{00000000-0005-0000-0000-0000F15F0000}"/>
    <cellStyle name="40% - Accent4 7 3 3 2 4" xfId="24572" xr:uid="{00000000-0005-0000-0000-0000F25F0000}"/>
    <cellStyle name="40% - Accent4 7 3 3 3" xfId="24573" xr:uid="{00000000-0005-0000-0000-0000F35F0000}"/>
    <cellStyle name="40% - Accent4 7 3 3 3 2" xfId="24574" xr:uid="{00000000-0005-0000-0000-0000F45F0000}"/>
    <cellStyle name="40% - Accent4 7 3 3 3 2 2" xfId="24575" xr:uid="{00000000-0005-0000-0000-0000F55F0000}"/>
    <cellStyle name="40% - Accent4 7 3 3 3 3" xfId="24576" xr:uid="{00000000-0005-0000-0000-0000F65F0000}"/>
    <cellStyle name="40% - Accent4 7 3 3 4" xfId="24577" xr:uid="{00000000-0005-0000-0000-0000F75F0000}"/>
    <cellStyle name="40% - Accent4 7 3 3 4 2" xfId="24578" xr:uid="{00000000-0005-0000-0000-0000F85F0000}"/>
    <cellStyle name="40% - Accent4 7 3 3 5" xfId="24579" xr:uid="{00000000-0005-0000-0000-0000F95F0000}"/>
    <cellStyle name="40% - Accent4 7 3 3 5 2" xfId="24580" xr:uid="{00000000-0005-0000-0000-0000FA5F0000}"/>
    <cellStyle name="40% - Accent4 7 3 3 6" xfId="24581" xr:uid="{00000000-0005-0000-0000-0000FB5F0000}"/>
    <cellStyle name="40% - Accent4 7 3 4" xfId="24582" xr:uid="{00000000-0005-0000-0000-0000FC5F0000}"/>
    <cellStyle name="40% - Accent4 7 3 4 2" xfId="24583" xr:uid="{00000000-0005-0000-0000-0000FD5F0000}"/>
    <cellStyle name="40% - Accent4 7 3 4 2 2" xfId="24584" xr:uid="{00000000-0005-0000-0000-0000FE5F0000}"/>
    <cellStyle name="40% - Accent4 7 3 4 2 2 2" xfId="24585" xr:uid="{00000000-0005-0000-0000-0000FF5F0000}"/>
    <cellStyle name="40% - Accent4 7 3 4 2 3" xfId="24586" xr:uid="{00000000-0005-0000-0000-000000600000}"/>
    <cellStyle name="40% - Accent4 7 3 4 3" xfId="24587" xr:uid="{00000000-0005-0000-0000-000001600000}"/>
    <cellStyle name="40% - Accent4 7 3 4 3 2" xfId="24588" xr:uid="{00000000-0005-0000-0000-000002600000}"/>
    <cellStyle name="40% - Accent4 7 3 4 4" xfId="24589" xr:uid="{00000000-0005-0000-0000-000003600000}"/>
    <cellStyle name="40% - Accent4 7 3 5" xfId="24590" xr:uid="{00000000-0005-0000-0000-000004600000}"/>
    <cellStyle name="40% - Accent4 7 3 5 2" xfId="24591" xr:uid="{00000000-0005-0000-0000-000005600000}"/>
    <cellStyle name="40% - Accent4 7 3 5 2 2" xfId="24592" xr:uid="{00000000-0005-0000-0000-000006600000}"/>
    <cellStyle name="40% - Accent4 7 3 5 3" xfId="24593" xr:uid="{00000000-0005-0000-0000-000007600000}"/>
    <cellStyle name="40% - Accent4 7 3 6" xfId="24594" xr:uid="{00000000-0005-0000-0000-000008600000}"/>
    <cellStyle name="40% - Accent4 7 3 6 2" xfId="24595" xr:uid="{00000000-0005-0000-0000-000009600000}"/>
    <cellStyle name="40% - Accent4 7 3 7" xfId="24596" xr:uid="{00000000-0005-0000-0000-00000A600000}"/>
    <cellStyle name="40% - Accent4 7 3 7 2" xfId="24597" xr:uid="{00000000-0005-0000-0000-00000B600000}"/>
    <cellStyle name="40% - Accent4 7 3 8" xfId="24598" xr:uid="{00000000-0005-0000-0000-00000C600000}"/>
    <cellStyle name="40% - Accent4 7 4" xfId="24599" xr:uid="{00000000-0005-0000-0000-00000D600000}"/>
    <cellStyle name="40% - Accent4 7 4 2" xfId="24600" xr:uid="{00000000-0005-0000-0000-00000E600000}"/>
    <cellStyle name="40% - Accent4 7 4 2 2" xfId="24601" xr:uid="{00000000-0005-0000-0000-00000F600000}"/>
    <cellStyle name="40% - Accent4 7 4 2 2 2" xfId="24602" xr:uid="{00000000-0005-0000-0000-000010600000}"/>
    <cellStyle name="40% - Accent4 7 4 2 2 2 2" xfId="24603" xr:uid="{00000000-0005-0000-0000-000011600000}"/>
    <cellStyle name="40% - Accent4 7 4 2 2 3" xfId="24604" xr:uid="{00000000-0005-0000-0000-000012600000}"/>
    <cellStyle name="40% - Accent4 7 4 2 3" xfId="24605" xr:uid="{00000000-0005-0000-0000-000013600000}"/>
    <cellStyle name="40% - Accent4 7 4 2 3 2" xfId="24606" xr:uid="{00000000-0005-0000-0000-000014600000}"/>
    <cellStyle name="40% - Accent4 7 4 2 4" xfId="24607" xr:uid="{00000000-0005-0000-0000-000015600000}"/>
    <cellStyle name="40% - Accent4 7 4 3" xfId="24608" xr:uid="{00000000-0005-0000-0000-000016600000}"/>
    <cellStyle name="40% - Accent4 7 4 3 2" xfId="24609" xr:uid="{00000000-0005-0000-0000-000017600000}"/>
    <cellStyle name="40% - Accent4 7 4 3 2 2" xfId="24610" xr:uid="{00000000-0005-0000-0000-000018600000}"/>
    <cellStyle name="40% - Accent4 7 4 3 3" xfId="24611" xr:uid="{00000000-0005-0000-0000-000019600000}"/>
    <cellStyle name="40% - Accent4 7 4 4" xfId="24612" xr:uid="{00000000-0005-0000-0000-00001A600000}"/>
    <cellStyle name="40% - Accent4 7 4 4 2" xfId="24613" xr:uid="{00000000-0005-0000-0000-00001B600000}"/>
    <cellStyle name="40% - Accent4 7 4 5" xfId="24614" xr:uid="{00000000-0005-0000-0000-00001C600000}"/>
    <cellStyle name="40% - Accent4 7 4 5 2" xfId="24615" xr:uid="{00000000-0005-0000-0000-00001D600000}"/>
    <cellStyle name="40% - Accent4 7 4 6" xfId="24616" xr:uid="{00000000-0005-0000-0000-00001E600000}"/>
    <cellStyle name="40% - Accent4 7 5" xfId="24617" xr:uid="{00000000-0005-0000-0000-00001F600000}"/>
    <cellStyle name="40% - Accent4 7 5 2" xfId="24618" xr:uid="{00000000-0005-0000-0000-000020600000}"/>
    <cellStyle name="40% - Accent4 7 5 2 2" xfId="24619" xr:uid="{00000000-0005-0000-0000-000021600000}"/>
    <cellStyle name="40% - Accent4 7 5 2 2 2" xfId="24620" xr:uid="{00000000-0005-0000-0000-000022600000}"/>
    <cellStyle name="40% - Accent4 7 5 2 2 2 2" xfId="24621" xr:uid="{00000000-0005-0000-0000-000023600000}"/>
    <cellStyle name="40% - Accent4 7 5 2 2 3" xfId="24622" xr:uid="{00000000-0005-0000-0000-000024600000}"/>
    <cellStyle name="40% - Accent4 7 5 2 3" xfId="24623" xr:uid="{00000000-0005-0000-0000-000025600000}"/>
    <cellStyle name="40% - Accent4 7 5 2 3 2" xfId="24624" xr:uid="{00000000-0005-0000-0000-000026600000}"/>
    <cellStyle name="40% - Accent4 7 5 2 4" xfId="24625" xr:uid="{00000000-0005-0000-0000-000027600000}"/>
    <cellStyle name="40% - Accent4 7 5 3" xfId="24626" xr:uid="{00000000-0005-0000-0000-000028600000}"/>
    <cellStyle name="40% - Accent4 7 5 3 2" xfId="24627" xr:uid="{00000000-0005-0000-0000-000029600000}"/>
    <cellStyle name="40% - Accent4 7 5 3 2 2" xfId="24628" xr:uid="{00000000-0005-0000-0000-00002A600000}"/>
    <cellStyle name="40% - Accent4 7 5 3 3" xfId="24629" xr:uid="{00000000-0005-0000-0000-00002B600000}"/>
    <cellStyle name="40% - Accent4 7 5 4" xfId="24630" xr:uid="{00000000-0005-0000-0000-00002C600000}"/>
    <cellStyle name="40% - Accent4 7 5 4 2" xfId="24631" xr:uid="{00000000-0005-0000-0000-00002D600000}"/>
    <cellStyle name="40% - Accent4 7 5 5" xfId="24632" xr:uid="{00000000-0005-0000-0000-00002E600000}"/>
    <cellStyle name="40% - Accent4 7 5 5 2" xfId="24633" xr:uid="{00000000-0005-0000-0000-00002F600000}"/>
    <cellStyle name="40% - Accent4 7 5 6" xfId="24634" xr:uid="{00000000-0005-0000-0000-000030600000}"/>
    <cellStyle name="40% - Accent4 7 6" xfId="24635" xr:uid="{00000000-0005-0000-0000-000031600000}"/>
    <cellStyle name="40% - Accent4 7 6 2" xfId="24636" xr:uid="{00000000-0005-0000-0000-000032600000}"/>
    <cellStyle name="40% - Accent4 7 6 2 2" xfId="24637" xr:uid="{00000000-0005-0000-0000-000033600000}"/>
    <cellStyle name="40% - Accent4 7 6 2 2 2" xfId="24638" xr:uid="{00000000-0005-0000-0000-000034600000}"/>
    <cellStyle name="40% - Accent4 7 6 2 2 2 2" xfId="24639" xr:uid="{00000000-0005-0000-0000-000035600000}"/>
    <cellStyle name="40% - Accent4 7 6 2 2 3" xfId="24640" xr:uid="{00000000-0005-0000-0000-000036600000}"/>
    <cellStyle name="40% - Accent4 7 6 2 3" xfId="24641" xr:uid="{00000000-0005-0000-0000-000037600000}"/>
    <cellStyle name="40% - Accent4 7 6 2 3 2" xfId="24642" xr:uid="{00000000-0005-0000-0000-000038600000}"/>
    <cellStyle name="40% - Accent4 7 6 2 4" xfId="24643" xr:uid="{00000000-0005-0000-0000-000039600000}"/>
    <cellStyle name="40% - Accent4 7 6 3" xfId="24644" xr:uid="{00000000-0005-0000-0000-00003A600000}"/>
    <cellStyle name="40% - Accent4 7 6 3 2" xfId="24645" xr:uid="{00000000-0005-0000-0000-00003B600000}"/>
    <cellStyle name="40% - Accent4 7 6 3 2 2" xfId="24646" xr:uid="{00000000-0005-0000-0000-00003C600000}"/>
    <cellStyle name="40% - Accent4 7 6 3 3" xfId="24647" xr:uid="{00000000-0005-0000-0000-00003D600000}"/>
    <cellStyle name="40% - Accent4 7 6 4" xfId="24648" xr:uid="{00000000-0005-0000-0000-00003E600000}"/>
    <cellStyle name="40% - Accent4 7 6 4 2" xfId="24649" xr:uid="{00000000-0005-0000-0000-00003F600000}"/>
    <cellStyle name="40% - Accent4 7 6 5" xfId="24650" xr:uid="{00000000-0005-0000-0000-000040600000}"/>
    <cellStyle name="40% - Accent4 7 6 5 2" xfId="24651" xr:uid="{00000000-0005-0000-0000-000041600000}"/>
    <cellStyle name="40% - Accent4 7 6 6" xfId="24652" xr:uid="{00000000-0005-0000-0000-000042600000}"/>
    <cellStyle name="40% - Accent4 7 7" xfId="24653" xr:uid="{00000000-0005-0000-0000-000043600000}"/>
    <cellStyle name="40% - Accent4 7 7 2" xfId="24654" xr:uid="{00000000-0005-0000-0000-000044600000}"/>
    <cellStyle name="40% - Accent4 7 7 2 2" xfId="24655" xr:uid="{00000000-0005-0000-0000-000045600000}"/>
    <cellStyle name="40% - Accent4 7 7 2 2 2" xfId="24656" xr:uid="{00000000-0005-0000-0000-000046600000}"/>
    <cellStyle name="40% - Accent4 7 7 2 3" xfId="24657" xr:uid="{00000000-0005-0000-0000-000047600000}"/>
    <cellStyle name="40% - Accent4 7 7 3" xfId="24658" xr:uid="{00000000-0005-0000-0000-000048600000}"/>
    <cellStyle name="40% - Accent4 7 7 3 2" xfId="24659" xr:uid="{00000000-0005-0000-0000-000049600000}"/>
    <cellStyle name="40% - Accent4 7 7 4" xfId="24660" xr:uid="{00000000-0005-0000-0000-00004A600000}"/>
    <cellStyle name="40% - Accent4 7 8" xfId="24661" xr:uid="{00000000-0005-0000-0000-00004B600000}"/>
    <cellStyle name="40% - Accent4 7 8 2" xfId="24662" xr:uid="{00000000-0005-0000-0000-00004C600000}"/>
    <cellStyle name="40% - Accent4 7 8 2 2" xfId="24663" xr:uid="{00000000-0005-0000-0000-00004D600000}"/>
    <cellStyle name="40% - Accent4 7 8 3" xfId="24664" xr:uid="{00000000-0005-0000-0000-00004E600000}"/>
    <cellStyle name="40% - Accent4 7 9" xfId="24665" xr:uid="{00000000-0005-0000-0000-00004F600000}"/>
    <cellStyle name="40% - Accent4 7 9 2" xfId="24666" xr:uid="{00000000-0005-0000-0000-000050600000}"/>
    <cellStyle name="40% - Accent4 8" xfId="24667" xr:uid="{00000000-0005-0000-0000-000051600000}"/>
    <cellStyle name="40% - Accent4 8 2" xfId="24668" xr:uid="{00000000-0005-0000-0000-000052600000}"/>
    <cellStyle name="40% - Accent4 8 2 2" xfId="24669" xr:uid="{00000000-0005-0000-0000-000053600000}"/>
    <cellStyle name="40% - Accent4 8 2 2 2" xfId="24670" xr:uid="{00000000-0005-0000-0000-000054600000}"/>
    <cellStyle name="40% - Accent4 8 2 2 2 2" xfId="24671" xr:uid="{00000000-0005-0000-0000-000055600000}"/>
    <cellStyle name="40% - Accent4 8 2 2 2 2 2" xfId="24672" xr:uid="{00000000-0005-0000-0000-000056600000}"/>
    <cellStyle name="40% - Accent4 8 2 2 2 3" xfId="24673" xr:uid="{00000000-0005-0000-0000-000057600000}"/>
    <cellStyle name="40% - Accent4 8 2 2 3" xfId="24674" xr:uid="{00000000-0005-0000-0000-000058600000}"/>
    <cellStyle name="40% - Accent4 8 2 2 3 2" xfId="24675" xr:uid="{00000000-0005-0000-0000-000059600000}"/>
    <cellStyle name="40% - Accent4 8 2 2 4" xfId="24676" xr:uid="{00000000-0005-0000-0000-00005A600000}"/>
    <cellStyle name="40% - Accent4 8 2 3" xfId="24677" xr:uid="{00000000-0005-0000-0000-00005B600000}"/>
    <cellStyle name="40% - Accent4 8 2 3 2" xfId="24678" xr:uid="{00000000-0005-0000-0000-00005C600000}"/>
    <cellStyle name="40% - Accent4 8 2 3 2 2" xfId="24679" xr:uid="{00000000-0005-0000-0000-00005D600000}"/>
    <cellStyle name="40% - Accent4 8 2 3 3" xfId="24680" xr:uid="{00000000-0005-0000-0000-00005E600000}"/>
    <cellStyle name="40% - Accent4 8 2 4" xfId="24681" xr:uid="{00000000-0005-0000-0000-00005F600000}"/>
    <cellStyle name="40% - Accent4 8 2 4 2" xfId="24682" xr:uid="{00000000-0005-0000-0000-000060600000}"/>
    <cellStyle name="40% - Accent4 8 2 5" xfId="24683" xr:uid="{00000000-0005-0000-0000-000061600000}"/>
    <cellStyle name="40% - Accent4 8 2 5 2" xfId="24684" xr:uid="{00000000-0005-0000-0000-000062600000}"/>
    <cellStyle name="40% - Accent4 8 2 6" xfId="24685" xr:uid="{00000000-0005-0000-0000-000063600000}"/>
    <cellStyle name="40% - Accent4 8 3" xfId="24686" xr:uid="{00000000-0005-0000-0000-000064600000}"/>
    <cellStyle name="40% - Accent4 8 3 2" xfId="24687" xr:uid="{00000000-0005-0000-0000-000065600000}"/>
    <cellStyle name="40% - Accent4 8 3 2 2" xfId="24688" xr:uid="{00000000-0005-0000-0000-000066600000}"/>
    <cellStyle name="40% - Accent4 8 3 2 2 2" xfId="24689" xr:uid="{00000000-0005-0000-0000-000067600000}"/>
    <cellStyle name="40% - Accent4 8 3 2 2 2 2" xfId="24690" xr:uid="{00000000-0005-0000-0000-000068600000}"/>
    <cellStyle name="40% - Accent4 8 3 2 2 3" xfId="24691" xr:uid="{00000000-0005-0000-0000-000069600000}"/>
    <cellStyle name="40% - Accent4 8 3 2 3" xfId="24692" xr:uid="{00000000-0005-0000-0000-00006A600000}"/>
    <cellStyle name="40% - Accent4 8 3 2 3 2" xfId="24693" xr:uid="{00000000-0005-0000-0000-00006B600000}"/>
    <cellStyle name="40% - Accent4 8 3 2 4" xfId="24694" xr:uid="{00000000-0005-0000-0000-00006C600000}"/>
    <cellStyle name="40% - Accent4 8 3 3" xfId="24695" xr:uid="{00000000-0005-0000-0000-00006D600000}"/>
    <cellStyle name="40% - Accent4 8 3 3 2" xfId="24696" xr:uid="{00000000-0005-0000-0000-00006E600000}"/>
    <cellStyle name="40% - Accent4 8 3 3 2 2" xfId="24697" xr:uid="{00000000-0005-0000-0000-00006F600000}"/>
    <cellStyle name="40% - Accent4 8 3 3 3" xfId="24698" xr:uid="{00000000-0005-0000-0000-000070600000}"/>
    <cellStyle name="40% - Accent4 8 3 4" xfId="24699" xr:uid="{00000000-0005-0000-0000-000071600000}"/>
    <cellStyle name="40% - Accent4 8 3 4 2" xfId="24700" xr:uid="{00000000-0005-0000-0000-000072600000}"/>
    <cellStyle name="40% - Accent4 8 3 5" xfId="24701" xr:uid="{00000000-0005-0000-0000-000073600000}"/>
    <cellStyle name="40% - Accent4 8 3 5 2" xfId="24702" xr:uid="{00000000-0005-0000-0000-000074600000}"/>
    <cellStyle name="40% - Accent4 8 3 6" xfId="24703" xr:uid="{00000000-0005-0000-0000-000075600000}"/>
    <cellStyle name="40% - Accent4 8 4" xfId="24704" xr:uid="{00000000-0005-0000-0000-000076600000}"/>
    <cellStyle name="40% - Accent4 8 4 2" xfId="24705" xr:uid="{00000000-0005-0000-0000-000077600000}"/>
    <cellStyle name="40% - Accent4 8 4 2 2" xfId="24706" xr:uid="{00000000-0005-0000-0000-000078600000}"/>
    <cellStyle name="40% - Accent4 8 4 2 2 2" xfId="24707" xr:uid="{00000000-0005-0000-0000-000079600000}"/>
    <cellStyle name="40% - Accent4 8 4 2 3" xfId="24708" xr:uid="{00000000-0005-0000-0000-00007A600000}"/>
    <cellStyle name="40% - Accent4 8 4 3" xfId="24709" xr:uid="{00000000-0005-0000-0000-00007B600000}"/>
    <cellStyle name="40% - Accent4 8 4 3 2" xfId="24710" xr:uid="{00000000-0005-0000-0000-00007C600000}"/>
    <cellStyle name="40% - Accent4 8 4 4" xfId="24711" xr:uid="{00000000-0005-0000-0000-00007D600000}"/>
    <cellStyle name="40% - Accent4 8 5" xfId="24712" xr:uid="{00000000-0005-0000-0000-00007E600000}"/>
    <cellStyle name="40% - Accent4 8 5 2" xfId="24713" xr:uid="{00000000-0005-0000-0000-00007F600000}"/>
    <cellStyle name="40% - Accent4 8 5 2 2" xfId="24714" xr:uid="{00000000-0005-0000-0000-000080600000}"/>
    <cellStyle name="40% - Accent4 8 5 3" xfId="24715" xr:uid="{00000000-0005-0000-0000-000081600000}"/>
    <cellStyle name="40% - Accent4 8 6" xfId="24716" xr:uid="{00000000-0005-0000-0000-000082600000}"/>
    <cellStyle name="40% - Accent4 8 6 2" xfId="24717" xr:uid="{00000000-0005-0000-0000-000083600000}"/>
    <cellStyle name="40% - Accent4 8 7" xfId="24718" xr:uid="{00000000-0005-0000-0000-000084600000}"/>
    <cellStyle name="40% - Accent4 8 7 2" xfId="24719" xr:uid="{00000000-0005-0000-0000-000085600000}"/>
    <cellStyle name="40% - Accent4 8 8" xfId="24720" xr:uid="{00000000-0005-0000-0000-000086600000}"/>
    <cellStyle name="40% - Accent4 9" xfId="24721" xr:uid="{00000000-0005-0000-0000-000087600000}"/>
    <cellStyle name="40% - Accent4 9 2" xfId="24722" xr:uid="{00000000-0005-0000-0000-000088600000}"/>
    <cellStyle name="40% - Accent4 9 2 2" xfId="24723" xr:uid="{00000000-0005-0000-0000-000089600000}"/>
    <cellStyle name="40% - Accent4 9 2 2 2" xfId="24724" xr:uid="{00000000-0005-0000-0000-00008A600000}"/>
    <cellStyle name="40% - Accent4 9 2 2 2 2" xfId="24725" xr:uid="{00000000-0005-0000-0000-00008B600000}"/>
    <cellStyle name="40% - Accent4 9 2 2 2 2 2" xfId="24726" xr:uid="{00000000-0005-0000-0000-00008C600000}"/>
    <cellStyle name="40% - Accent4 9 2 2 2 3" xfId="24727" xr:uid="{00000000-0005-0000-0000-00008D600000}"/>
    <cellStyle name="40% - Accent4 9 2 2 3" xfId="24728" xr:uid="{00000000-0005-0000-0000-00008E600000}"/>
    <cellStyle name="40% - Accent4 9 2 2 3 2" xfId="24729" xr:uid="{00000000-0005-0000-0000-00008F600000}"/>
    <cellStyle name="40% - Accent4 9 2 2 4" xfId="24730" xr:uid="{00000000-0005-0000-0000-000090600000}"/>
    <cellStyle name="40% - Accent4 9 2 3" xfId="24731" xr:uid="{00000000-0005-0000-0000-000091600000}"/>
    <cellStyle name="40% - Accent4 9 2 3 2" xfId="24732" xr:uid="{00000000-0005-0000-0000-000092600000}"/>
    <cellStyle name="40% - Accent4 9 2 3 2 2" xfId="24733" xr:uid="{00000000-0005-0000-0000-000093600000}"/>
    <cellStyle name="40% - Accent4 9 2 3 3" xfId="24734" xr:uid="{00000000-0005-0000-0000-000094600000}"/>
    <cellStyle name="40% - Accent4 9 2 4" xfId="24735" xr:uid="{00000000-0005-0000-0000-000095600000}"/>
    <cellStyle name="40% - Accent4 9 2 4 2" xfId="24736" xr:uid="{00000000-0005-0000-0000-000096600000}"/>
    <cellStyle name="40% - Accent4 9 2 5" xfId="24737" xr:uid="{00000000-0005-0000-0000-000097600000}"/>
    <cellStyle name="40% - Accent4 9 2 5 2" xfId="24738" xr:uid="{00000000-0005-0000-0000-000098600000}"/>
    <cellStyle name="40% - Accent4 9 2 6" xfId="24739" xr:uid="{00000000-0005-0000-0000-000099600000}"/>
    <cellStyle name="40% - Accent4 9 3" xfId="24740" xr:uid="{00000000-0005-0000-0000-00009A600000}"/>
    <cellStyle name="40% - Accent4 9 3 2" xfId="24741" xr:uid="{00000000-0005-0000-0000-00009B600000}"/>
    <cellStyle name="40% - Accent4 9 3 2 2" xfId="24742" xr:uid="{00000000-0005-0000-0000-00009C600000}"/>
    <cellStyle name="40% - Accent4 9 3 2 2 2" xfId="24743" xr:uid="{00000000-0005-0000-0000-00009D600000}"/>
    <cellStyle name="40% - Accent4 9 3 2 2 2 2" xfId="24744" xr:uid="{00000000-0005-0000-0000-00009E600000}"/>
    <cellStyle name="40% - Accent4 9 3 2 2 3" xfId="24745" xr:uid="{00000000-0005-0000-0000-00009F600000}"/>
    <cellStyle name="40% - Accent4 9 3 2 3" xfId="24746" xr:uid="{00000000-0005-0000-0000-0000A0600000}"/>
    <cellStyle name="40% - Accent4 9 3 2 3 2" xfId="24747" xr:uid="{00000000-0005-0000-0000-0000A1600000}"/>
    <cellStyle name="40% - Accent4 9 3 2 4" xfId="24748" xr:uid="{00000000-0005-0000-0000-0000A2600000}"/>
    <cellStyle name="40% - Accent4 9 3 3" xfId="24749" xr:uid="{00000000-0005-0000-0000-0000A3600000}"/>
    <cellStyle name="40% - Accent4 9 3 3 2" xfId="24750" xr:uid="{00000000-0005-0000-0000-0000A4600000}"/>
    <cellStyle name="40% - Accent4 9 3 3 2 2" xfId="24751" xr:uid="{00000000-0005-0000-0000-0000A5600000}"/>
    <cellStyle name="40% - Accent4 9 3 3 3" xfId="24752" xr:uid="{00000000-0005-0000-0000-0000A6600000}"/>
    <cellStyle name="40% - Accent4 9 3 4" xfId="24753" xr:uid="{00000000-0005-0000-0000-0000A7600000}"/>
    <cellStyle name="40% - Accent4 9 3 4 2" xfId="24754" xr:uid="{00000000-0005-0000-0000-0000A8600000}"/>
    <cellStyle name="40% - Accent4 9 3 5" xfId="24755" xr:uid="{00000000-0005-0000-0000-0000A9600000}"/>
    <cellStyle name="40% - Accent4 9 3 5 2" xfId="24756" xr:uid="{00000000-0005-0000-0000-0000AA600000}"/>
    <cellStyle name="40% - Accent4 9 3 6" xfId="24757" xr:uid="{00000000-0005-0000-0000-0000AB600000}"/>
    <cellStyle name="40% - Accent4 9 4" xfId="24758" xr:uid="{00000000-0005-0000-0000-0000AC600000}"/>
    <cellStyle name="40% - Accent4 9 4 2" xfId="24759" xr:uid="{00000000-0005-0000-0000-0000AD600000}"/>
    <cellStyle name="40% - Accent4 9 4 2 2" xfId="24760" xr:uid="{00000000-0005-0000-0000-0000AE600000}"/>
    <cellStyle name="40% - Accent4 9 4 2 2 2" xfId="24761" xr:uid="{00000000-0005-0000-0000-0000AF600000}"/>
    <cellStyle name="40% - Accent4 9 4 2 3" xfId="24762" xr:uid="{00000000-0005-0000-0000-0000B0600000}"/>
    <cellStyle name="40% - Accent4 9 4 3" xfId="24763" xr:uid="{00000000-0005-0000-0000-0000B1600000}"/>
    <cellStyle name="40% - Accent4 9 4 3 2" xfId="24764" xr:uid="{00000000-0005-0000-0000-0000B2600000}"/>
    <cellStyle name="40% - Accent4 9 4 4" xfId="24765" xr:uid="{00000000-0005-0000-0000-0000B3600000}"/>
    <cellStyle name="40% - Accent4 9 5" xfId="24766" xr:uid="{00000000-0005-0000-0000-0000B4600000}"/>
    <cellStyle name="40% - Accent4 9 5 2" xfId="24767" xr:uid="{00000000-0005-0000-0000-0000B5600000}"/>
    <cellStyle name="40% - Accent4 9 5 2 2" xfId="24768" xr:uid="{00000000-0005-0000-0000-0000B6600000}"/>
    <cellStyle name="40% - Accent4 9 5 3" xfId="24769" xr:uid="{00000000-0005-0000-0000-0000B7600000}"/>
    <cellStyle name="40% - Accent4 9 6" xfId="24770" xr:uid="{00000000-0005-0000-0000-0000B8600000}"/>
    <cellStyle name="40% - Accent4 9 6 2" xfId="24771" xr:uid="{00000000-0005-0000-0000-0000B9600000}"/>
    <cellStyle name="40% - Accent4 9 7" xfId="24772" xr:uid="{00000000-0005-0000-0000-0000BA600000}"/>
    <cellStyle name="40% - Accent4 9 7 2" xfId="24773" xr:uid="{00000000-0005-0000-0000-0000BB600000}"/>
    <cellStyle name="40% - Accent4 9 8" xfId="24774" xr:uid="{00000000-0005-0000-0000-0000BC600000}"/>
    <cellStyle name="40% - Accent5 10" xfId="24775" xr:uid="{00000000-0005-0000-0000-0000BD600000}"/>
    <cellStyle name="40% - Accent5 10 2" xfId="24776" xr:uid="{00000000-0005-0000-0000-0000BE600000}"/>
    <cellStyle name="40% - Accent5 10 2 2" xfId="24777" xr:uid="{00000000-0005-0000-0000-0000BF600000}"/>
    <cellStyle name="40% - Accent5 10 2 2 2" xfId="24778" xr:uid="{00000000-0005-0000-0000-0000C0600000}"/>
    <cellStyle name="40% - Accent5 10 2 2 2 2" xfId="24779" xr:uid="{00000000-0005-0000-0000-0000C1600000}"/>
    <cellStyle name="40% - Accent5 10 2 2 3" xfId="24780" xr:uid="{00000000-0005-0000-0000-0000C2600000}"/>
    <cellStyle name="40% - Accent5 10 2 3" xfId="24781" xr:uid="{00000000-0005-0000-0000-0000C3600000}"/>
    <cellStyle name="40% - Accent5 10 2 3 2" xfId="24782" xr:uid="{00000000-0005-0000-0000-0000C4600000}"/>
    <cellStyle name="40% - Accent5 10 2 4" xfId="24783" xr:uid="{00000000-0005-0000-0000-0000C5600000}"/>
    <cellStyle name="40% - Accent5 10 3" xfId="24784" xr:uid="{00000000-0005-0000-0000-0000C6600000}"/>
    <cellStyle name="40% - Accent5 10 3 2" xfId="24785" xr:uid="{00000000-0005-0000-0000-0000C7600000}"/>
    <cellStyle name="40% - Accent5 10 3 2 2" xfId="24786" xr:uid="{00000000-0005-0000-0000-0000C8600000}"/>
    <cellStyle name="40% - Accent5 10 3 3" xfId="24787" xr:uid="{00000000-0005-0000-0000-0000C9600000}"/>
    <cellStyle name="40% - Accent5 10 4" xfId="24788" xr:uid="{00000000-0005-0000-0000-0000CA600000}"/>
    <cellStyle name="40% - Accent5 10 4 2" xfId="24789" xr:uid="{00000000-0005-0000-0000-0000CB600000}"/>
    <cellStyle name="40% - Accent5 10 5" xfId="24790" xr:uid="{00000000-0005-0000-0000-0000CC600000}"/>
    <cellStyle name="40% - Accent5 10 5 2" xfId="24791" xr:uid="{00000000-0005-0000-0000-0000CD600000}"/>
    <cellStyle name="40% - Accent5 10 6" xfId="24792" xr:uid="{00000000-0005-0000-0000-0000CE600000}"/>
    <cellStyle name="40% - Accent5 11" xfId="24793" xr:uid="{00000000-0005-0000-0000-0000CF600000}"/>
    <cellStyle name="40% - Accent5 11 2" xfId="24794" xr:uid="{00000000-0005-0000-0000-0000D0600000}"/>
    <cellStyle name="40% - Accent5 11 2 2" xfId="24795" xr:uid="{00000000-0005-0000-0000-0000D1600000}"/>
    <cellStyle name="40% - Accent5 11 2 2 2" xfId="24796" xr:uid="{00000000-0005-0000-0000-0000D2600000}"/>
    <cellStyle name="40% - Accent5 11 2 2 2 2" xfId="24797" xr:uid="{00000000-0005-0000-0000-0000D3600000}"/>
    <cellStyle name="40% - Accent5 11 2 2 3" xfId="24798" xr:uid="{00000000-0005-0000-0000-0000D4600000}"/>
    <cellStyle name="40% - Accent5 11 2 3" xfId="24799" xr:uid="{00000000-0005-0000-0000-0000D5600000}"/>
    <cellStyle name="40% - Accent5 11 2 3 2" xfId="24800" xr:uid="{00000000-0005-0000-0000-0000D6600000}"/>
    <cellStyle name="40% - Accent5 11 2 4" xfId="24801" xr:uid="{00000000-0005-0000-0000-0000D7600000}"/>
    <cellStyle name="40% - Accent5 11 3" xfId="24802" xr:uid="{00000000-0005-0000-0000-0000D8600000}"/>
    <cellStyle name="40% - Accent5 11 3 2" xfId="24803" xr:uid="{00000000-0005-0000-0000-0000D9600000}"/>
    <cellStyle name="40% - Accent5 11 3 2 2" xfId="24804" xr:uid="{00000000-0005-0000-0000-0000DA600000}"/>
    <cellStyle name="40% - Accent5 11 3 3" xfId="24805" xr:uid="{00000000-0005-0000-0000-0000DB600000}"/>
    <cellStyle name="40% - Accent5 11 4" xfId="24806" xr:uid="{00000000-0005-0000-0000-0000DC600000}"/>
    <cellStyle name="40% - Accent5 11 4 2" xfId="24807" xr:uid="{00000000-0005-0000-0000-0000DD600000}"/>
    <cellStyle name="40% - Accent5 11 5" xfId="24808" xr:uid="{00000000-0005-0000-0000-0000DE600000}"/>
    <cellStyle name="40% - Accent5 11 5 2" xfId="24809" xr:uid="{00000000-0005-0000-0000-0000DF600000}"/>
    <cellStyle name="40% - Accent5 11 6" xfId="24810" xr:uid="{00000000-0005-0000-0000-0000E0600000}"/>
    <cellStyle name="40% - Accent5 12" xfId="24811" xr:uid="{00000000-0005-0000-0000-0000E1600000}"/>
    <cellStyle name="40% - Accent5 12 2" xfId="24812" xr:uid="{00000000-0005-0000-0000-0000E2600000}"/>
    <cellStyle name="40% - Accent5 12 2 2" xfId="24813" xr:uid="{00000000-0005-0000-0000-0000E3600000}"/>
    <cellStyle name="40% - Accent5 12 2 2 2" xfId="24814" xr:uid="{00000000-0005-0000-0000-0000E4600000}"/>
    <cellStyle name="40% - Accent5 12 2 2 2 2" xfId="24815" xr:uid="{00000000-0005-0000-0000-0000E5600000}"/>
    <cellStyle name="40% - Accent5 12 2 2 3" xfId="24816" xr:uid="{00000000-0005-0000-0000-0000E6600000}"/>
    <cellStyle name="40% - Accent5 12 2 3" xfId="24817" xr:uid="{00000000-0005-0000-0000-0000E7600000}"/>
    <cellStyle name="40% - Accent5 12 2 3 2" xfId="24818" xr:uid="{00000000-0005-0000-0000-0000E8600000}"/>
    <cellStyle name="40% - Accent5 12 2 4" xfId="24819" xr:uid="{00000000-0005-0000-0000-0000E9600000}"/>
    <cellStyle name="40% - Accent5 12 3" xfId="24820" xr:uid="{00000000-0005-0000-0000-0000EA600000}"/>
    <cellStyle name="40% - Accent5 12 3 2" xfId="24821" xr:uid="{00000000-0005-0000-0000-0000EB600000}"/>
    <cellStyle name="40% - Accent5 12 3 2 2" xfId="24822" xr:uid="{00000000-0005-0000-0000-0000EC600000}"/>
    <cellStyle name="40% - Accent5 12 3 3" xfId="24823" xr:uid="{00000000-0005-0000-0000-0000ED600000}"/>
    <cellStyle name="40% - Accent5 12 4" xfId="24824" xr:uid="{00000000-0005-0000-0000-0000EE600000}"/>
    <cellStyle name="40% - Accent5 12 4 2" xfId="24825" xr:uid="{00000000-0005-0000-0000-0000EF600000}"/>
    <cellStyle name="40% - Accent5 12 5" xfId="24826" xr:uid="{00000000-0005-0000-0000-0000F0600000}"/>
    <cellStyle name="40% - Accent5 12 5 2" xfId="24827" xr:uid="{00000000-0005-0000-0000-0000F1600000}"/>
    <cellStyle name="40% - Accent5 12 6" xfId="24828" xr:uid="{00000000-0005-0000-0000-0000F2600000}"/>
    <cellStyle name="40% - Accent5 13" xfId="24829" xr:uid="{00000000-0005-0000-0000-0000F3600000}"/>
    <cellStyle name="40% - Accent5 13 2" xfId="24830" xr:uid="{00000000-0005-0000-0000-0000F4600000}"/>
    <cellStyle name="40% - Accent5 13 2 2" xfId="24831" xr:uid="{00000000-0005-0000-0000-0000F5600000}"/>
    <cellStyle name="40% - Accent5 13 2 2 2" xfId="24832" xr:uid="{00000000-0005-0000-0000-0000F6600000}"/>
    <cellStyle name="40% - Accent5 13 2 2 2 2" xfId="24833" xr:uid="{00000000-0005-0000-0000-0000F7600000}"/>
    <cellStyle name="40% - Accent5 13 2 2 3" xfId="24834" xr:uid="{00000000-0005-0000-0000-0000F8600000}"/>
    <cellStyle name="40% - Accent5 13 2 3" xfId="24835" xr:uid="{00000000-0005-0000-0000-0000F9600000}"/>
    <cellStyle name="40% - Accent5 13 2 3 2" xfId="24836" xr:uid="{00000000-0005-0000-0000-0000FA600000}"/>
    <cellStyle name="40% - Accent5 13 2 4" xfId="24837" xr:uid="{00000000-0005-0000-0000-0000FB600000}"/>
    <cellStyle name="40% - Accent5 13 3" xfId="24838" xr:uid="{00000000-0005-0000-0000-0000FC600000}"/>
    <cellStyle name="40% - Accent5 13 3 2" xfId="24839" xr:uid="{00000000-0005-0000-0000-0000FD600000}"/>
    <cellStyle name="40% - Accent5 13 3 2 2" xfId="24840" xr:uid="{00000000-0005-0000-0000-0000FE600000}"/>
    <cellStyle name="40% - Accent5 13 3 3" xfId="24841" xr:uid="{00000000-0005-0000-0000-0000FF600000}"/>
    <cellStyle name="40% - Accent5 13 4" xfId="24842" xr:uid="{00000000-0005-0000-0000-000000610000}"/>
    <cellStyle name="40% - Accent5 13 4 2" xfId="24843" xr:uid="{00000000-0005-0000-0000-000001610000}"/>
    <cellStyle name="40% - Accent5 13 5" xfId="24844" xr:uid="{00000000-0005-0000-0000-000002610000}"/>
    <cellStyle name="40% - Accent5 13 5 2" xfId="24845" xr:uid="{00000000-0005-0000-0000-000003610000}"/>
    <cellStyle name="40% - Accent5 13 6" xfId="24846" xr:uid="{00000000-0005-0000-0000-000004610000}"/>
    <cellStyle name="40% - Accent5 14" xfId="24847" xr:uid="{00000000-0005-0000-0000-000005610000}"/>
    <cellStyle name="40% - Accent5 14 2" xfId="24848" xr:uid="{00000000-0005-0000-0000-000006610000}"/>
    <cellStyle name="40% - Accent5 14 2 2" xfId="24849" xr:uid="{00000000-0005-0000-0000-000007610000}"/>
    <cellStyle name="40% - Accent5 14 2 2 2" xfId="24850" xr:uid="{00000000-0005-0000-0000-000008610000}"/>
    <cellStyle name="40% - Accent5 14 2 3" xfId="24851" xr:uid="{00000000-0005-0000-0000-000009610000}"/>
    <cellStyle name="40% - Accent5 14 3" xfId="24852" xr:uid="{00000000-0005-0000-0000-00000A610000}"/>
    <cellStyle name="40% - Accent5 14 3 2" xfId="24853" xr:uid="{00000000-0005-0000-0000-00000B610000}"/>
    <cellStyle name="40% - Accent5 14 4" xfId="24854" xr:uid="{00000000-0005-0000-0000-00000C610000}"/>
    <cellStyle name="40% - Accent5 15" xfId="24855" xr:uid="{00000000-0005-0000-0000-00000D610000}"/>
    <cellStyle name="40% - Accent5 15 2" xfId="24856" xr:uid="{00000000-0005-0000-0000-00000E610000}"/>
    <cellStyle name="40% - Accent5 15 2 2" xfId="24857" xr:uid="{00000000-0005-0000-0000-00000F610000}"/>
    <cellStyle name="40% - Accent5 15 3" xfId="24858" xr:uid="{00000000-0005-0000-0000-000010610000}"/>
    <cellStyle name="40% - Accent5 16" xfId="24859" xr:uid="{00000000-0005-0000-0000-000011610000}"/>
    <cellStyle name="40% - Accent5 16 2" xfId="24860" xr:uid="{00000000-0005-0000-0000-000012610000}"/>
    <cellStyle name="40% - Accent5 17" xfId="24861" xr:uid="{00000000-0005-0000-0000-000013610000}"/>
    <cellStyle name="40% - Accent5 17 2" xfId="24862" xr:uid="{00000000-0005-0000-0000-000014610000}"/>
    <cellStyle name="40% - Accent5 18" xfId="24863" xr:uid="{00000000-0005-0000-0000-000015610000}"/>
    <cellStyle name="40% - Accent5 2" xfId="24864" xr:uid="{00000000-0005-0000-0000-000016610000}"/>
    <cellStyle name="40% - Accent5 2 2" xfId="24865" xr:uid="{00000000-0005-0000-0000-000017610000}"/>
    <cellStyle name="40% - Accent5 3" xfId="24866" xr:uid="{00000000-0005-0000-0000-000018610000}"/>
    <cellStyle name="40% - Accent5 3 10" xfId="24867" xr:uid="{00000000-0005-0000-0000-000019610000}"/>
    <cellStyle name="40% - Accent5 3 10 2" xfId="24868" xr:uid="{00000000-0005-0000-0000-00001A610000}"/>
    <cellStyle name="40% - Accent5 3 10 2 2" xfId="24869" xr:uid="{00000000-0005-0000-0000-00001B610000}"/>
    <cellStyle name="40% - Accent5 3 10 2 2 2" xfId="24870" xr:uid="{00000000-0005-0000-0000-00001C610000}"/>
    <cellStyle name="40% - Accent5 3 10 2 2 2 2" xfId="24871" xr:uid="{00000000-0005-0000-0000-00001D610000}"/>
    <cellStyle name="40% - Accent5 3 10 2 2 3" xfId="24872" xr:uid="{00000000-0005-0000-0000-00001E610000}"/>
    <cellStyle name="40% - Accent5 3 10 2 3" xfId="24873" xr:uid="{00000000-0005-0000-0000-00001F610000}"/>
    <cellStyle name="40% - Accent5 3 10 2 3 2" xfId="24874" xr:uid="{00000000-0005-0000-0000-000020610000}"/>
    <cellStyle name="40% - Accent5 3 10 2 4" xfId="24875" xr:uid="{00000000-0005-0000-0000-000021610000}"/>
    <cellStyle name="40% - Accent5 3 10 3" xfId="24876" xr:uid="{00000000-0005-0000-0000-000022610000}"/>
    <cellStyle name="40% - Accent5 3 10 3 2" xfId="24877" xr:uid="{00000000-0005-0000-0000-000023610000}"/>
    <cellStyle name="40% - Accent5 3 10 3 2 2" xfId="24878" xr:uid="{00000000-0005-0000-0000-000024610000}"/>
    <cellStyle name="40% - Accent5 3 10 3 3" xfId="24879" xr:uid="{00000000-0005-0000-0000-000025610000}"/>
    <cellStyle name="40% - Accent5 3 10 4" xfId="24880" xr:uid="{00000000-0005-0000-0000-000026610000}"/>
    <cellStyle name="40% - Accent5 3 10 4 2" xfId="24881" xr:uid="{00000000-0005-0000-0000-000027610000}"/>
    <cellStyle name="40% - Accent5 3 10 5" xfId="24882" xr:uid="{00000000-0005-0000-0000-000028610000}"/>
    <cellStyle name="40% - Accent5 3 10 5 2" xfId="24883" xr:uid="{00000000-0005-0000-0000-000029610000}"/>
    <cellStyle name="40% - Accent5 3 10 6" xfId="24884" xr:uid="{00000000-0005-0000-0000-00002A610000}"/>
    <cellStyle name="40% - Accent5 3 11" xfId="24885" xr:uid="{00000000-0005-0000-0000-00002B610000}"/>
    <cellStyle name="40% - Accent5 3 11 2" xfId="24886" xr:uid="{00000000-0005-0000-0000-00002C610000}"/>
    <cellStyle name="40% - Accent5 3 11 2 2" xfId="24887" xr:uid="{00000000-0005-0000-0000-00002D610000}"/>
    <cellStyle name="40% - Accent5 3 11 2 2 2" xfId="24888" xr:uid="{00000000-0005-0000-0000-00002E610000}"/>
    <cellStyle name="40% - Accent5 3 11 2 2 2 2" xfId="24889" xr:uid="{00000000-0005-0000-0000-00002F610000}"/>
    <cellStyle name="40% - Accent5 3 11 2 2 3" xfId="24890" xr:uid="{00000000-0005-0000-0000-000030610000}"/>
    <cellStyle name="40% - Accent5 3 11 2 3" xfId="24891" xr:uid="{00000000-0005-0000-0000-000031610000}"/>
    <cellStyle name="40% - Accent5 3 11 2 3 2" xfId="24892" xr:uid="{00000000-0005-0000-0000-000032610000}"/>
    <cellStyle name="40% - Accent5 3 11 2 4" xfId="24893" xr:uid="{00000000-0005-0000-0000-000033610000}"/>
    <cellStyle name="40% - Accent5 3 11 3" xfId="24894" xr:uid="{00000000-0005-0000-0000-000034610000}"/>
    <cellStyle name="40% - Accent5 3 11 3 2" xfId="24895" xr:uid="{00000000-0005-0000-0000-000035610000}"/>
    <cellStyle name="40% - Accent5 3 11 3 2 2" xfId="24896" xr:uid="{00000000-0005-0000-0000-000036610000}"/>
    <cellStyle name="40% - Accent5 3 11 3 3" xfId="24897" xr:uid="{00000000-0005-0000-0000-000037610000}"/>
    <cellStyle name="40% - Accent5 3 11 4" xfId="24898" xr:uid="{00000000-0005-0000-0000-000038610000}"/>
    <cellStyle name="40% - Accent5 3 11 4 2" xfId="24899" xr:uid="{00000000-0005-0000-0000-000039610000}"/>
    <cellStyle name="40% - Accent5 3 11 5" xfId="24900" xr:uid="{00000000-0005-0000-0000-00003A610000}"/>
    <cellStyle name="40% - Accent5 3 11 5 2" xfId="24901" xr:uid="{00000000-0005-0000-0000-00003B610000}"/>
    <cellStyle name="40% - Accent5 3 11 6" xfId="24902" xr:uid="{00000000-0005-0000-0000-00003C610000}"/>
    <cellStyle name="40% - Accent5 3 12" xfId="24903" xr:uid="{00000000-0005-0000-0000-00003D610000}"/>
    <cellStyle name="40% - Accent5 3 12 2" xfId="24904" xr:uid="{00000000-0005-0000-0000-00003E610000}"/>
    <cellStyle name="40% - Accent5 3 12 2 2" xfId="24905" xr:uid="{00000000-0005-0000-0000-00003F610000}"/>
    <cellStyle name="40% - Accent5 3 12 2 2 2" xfId="24906" xr:uid="{00000000-0005-0000-0000-000040610000}"/>
    <cellStyle name="40% - Accent5 3 12 2 3" xfId="24907" xr:uid="{00000000-0005-0000-0000-000041610000}"/>
    <cellStyle name="40% - Accent5 3 12 3" xfId="24908" xr:uid="{00000000-0005-0000-0000-000042610000}"/>
    <cellStyle name="40% - Accent5 3 12 3 2" xfId="24909" xr:uid="{00000000-0005-0000-0000-000043610000}"/>
    <cellStyle name="40% - Accent5 3 12 4" xfId="24910" xr:uid="{00000000-0005-0000-0000-000044610000}"/>
    <cellStyle name="40% - Accent5 3 13" xfId="24911" xr:uid="{00000000-0005-0000-0000-000045610000}"/>
    <cellStyle name="40% - Accent5 3 13 2" xfId="24912" xr:uid="{00000000-0005-0000-0000-000046610000}"/>
    <cellStyle name="40% - Accent5 3 13 2 2" xfId="24913" xr:uid="{00000000-0005-0000-0000-000047610000}"/>
    <cellStyle name="40% - Accent5 3 13 3" xfId="24914" xr:uid="{00000000-0005-0000-0000-000048610000}"/>
    <cellStyle name="40% - Accent5 3 13 4" xfId="24915" xr:uid="{00000000-0005-0000-0000-000049610000}"/>
    <cellStyle name="40% - Accent5 3 14" xfId="24916" xr:uid="{00000000-0005-0000-0000-00004A610000}"/>
    <cellStyle name="40% - Accent5 3 14 2" xfId="24917" xr:uid="{00000000-0005-0000-0000-00004B610000}"/>
    <cellStyle name="40% - Accent5 3 15" xfId="24918" xr:uid="{00000000-0005-0000-0000-00004C610000}"/>
    <cellStyle name="40% - Accent5 3 15 2" xfId="24919" xr:uid="{00000000-0005-0000-0000-00004D610000}"/>
    <cellStyle name="40% - Accent5 3 16" xfId="24920" xr:uid="{00000000-0005-0000-0000-00004E610000}"/>
    <cellStyle name="40% - Accent5 3 2" xfId="24921" xr:uid="{00000000-0005-0000-0000-00004F610000}"/>
    <cellStyle name="40% - Accent5 3 2 10" xfId="24922" xr:uid="{00000000-0005-0000-0000-000050610000}"/>
    <cellStyle name="40% - Accent5 3 2 10 2" xfId="24923" xr:uid="{00000000-0005-0000-0000-000051610000}"/>
    <cellStyle name="40% - Accent5 3 2 10 2 2" xfId="24924" xr:uid="{00000000-0005-0000-0000-000052610000}"/>
    <cellStyle name="40% - Accent5 3 2 10 2 2 2" xfId="24925" xr:uid="{00000000-0005-0000-0000-000053610000}"/>
    <cellStyle name="40% - Accent5 3 2 10 2 2 2 2" xfId="24926" xr:uid="{00000000-0005-0000-0000-000054610000}"/>
    <cellStyle name="40% - Accent5 3 2 10 2 2 3" xfId="24927" xr:uid="{00000000-0005-0000-0000-000055610000}"/>
    <cellStyle name="40% - Accent5 3 2 10 2 3" xfId="24928" xr:uid="{00000000-0005-0000-0000-000056610000}"/>
    <cellStyle name="40% - Accent5 3 2 10 2 3 2" xfId="24929" xr:uid="{00000000-0005-0000-0000-000057610000}"/>
    <cellStyle name="40% - Accent5 3 2 10 2 4" xfId="24930" xr:uid="{00000000-0005-0000-0000-000058610000}"/>
    <cellStyle name="40% - Accent5 3 2 10 3" xfId="24931" xr:uid="{00000000-0005-0000-0000-000059610000}"/>
    <cellStyle name="40% - Accent5 3 2 10 3 2" xfId="24932" xr:uid="{00000000-0005-0000-0000-00005A610000}"/>
    <cellStyle name="40% - Accent5 3 2 10 3 2 2" xfId="24933" xr:uid="{00000000-0005-0000-0000-00005B610000}"/>
    <cellStyle name="40% - Accent5 3 2 10 3 3" xfId="24934" xr:uid="{00000000-0005-0000-0000-00005C610000}"/>
    <cellStyle name="40% - Accent5 3 2 10 4" xfId="24935" xr:uid="{00000000-0005-0000-0000-00005D610000}"/>
    <cellStyle name="40% - Accent5 3 2 10 4 2" xfId="24936" xr:uid="{00000000-0005-0000-0000-00005E610000}"/>
    <cellStyle name="40% - Accent5 3 2 10 5" xfId="24937" xr:uid="{00000000-0005-0000-0000-00005F610000}"/>
    <cellStyle name="40% - Accent5 3 2 10 5 2" xfId="24938" xr:uid="{00000000-0005-0000-0000-000060610000}"/>
    <cellStyle name="40% - Accent5 3 2 10 6" xfId="24939" xr:uid="{00000000-0005-0000-0000-000061610000}"/>
    <cellStyle name="40% - Accent5 3 2 11" xfId="24940" xr:uid="{00000000-0005-0000-0000-000062610000}"/>
    <cellStyle name="40% - Accent5 3 2 11 2" xfId="24941" xr:uid="{00000000-0005-0000-0000-000063610000}"/>
    <cellStyle name="40% - Accent5 3 2 11 2 2" xfId="24942" xr:uid="{00000000-0005-0000-0000-000064610000}"/>
    <cellStyle name="40% - Accent5 3 2 11 2 2 2" xfId="24943" xr:uid="{00000000-0005-0000-0000-000065610000}"/>
    <cellStyle name="40% - Accent5 3 2 11 2 3" xfId="24944" xr:uid="{00000000-0005-0000-0000-000066610000}"/>
    <cellStyle name="40% - Accent5 3 2 11 3" xfId="24945" xr:uid="{00000000-0005-0000-0000-000067610000}"/>
    <cellStyle name="40% - Accent5 3 2 11 3 2" xfId="24946" xr:uid="{00000000-0005-0000-0000-000068610000}"/>
    <cellStyle name="40% - Accent5 3 2 11 4" xfId="24947" xr:uid="{00000000-0005-0000-0000-000069610000}"/>
    <cellStyle name="40% - Accent5 3 2 12" xfId="24948" xr:uid="{00000000-0005-0000-0000-00006A610000}"/>
    <cellStyle name="40% - Accent5 3 2 12 2" xfId="24949" xr:uid="{00000000-0005-0000-0000-00006B610000}"/>
    <cellStyle name="40% - Accent5 3 2 12 2 2" xfId="24950" xr:uid="{00000000-0005-0000-0000-00006C610000}"/>
    <cellStyle name="40% - Accent5 3 2 12 3" xfId="24951" xr:uid="{00000000-0005-0000-0000-00006D610000}"/>
    <cellStyle name="40% - Accent5 3 2 13" xfId="24952" xr:uid="{00000000-0005-0000-0000-00006E610000}"/>
    <cellStyle name="40% - Accent5 3 2 13 2" xfId="24953" xr:uid="{00000000-0005-0000-0000-00006F610000}"/>
    <cellStyle name="40% - Accent5 3 2 14" xfId="24954" xr:uid="{00000000-0005-0000-0000-000070610000}"/>
    <cellStyle name="40% - Accent5 3 2 14 2" xfId="24955" xr:uid="{00000000-0005-0000-0000-000071610000}"/>
    <cellStyle name="40% - Accent5 3 2 15" xfId="24956" xr:uid="{00000000-0005-0000-0000-000072610000}"/>
    <cellStyle name="40% - Accent5 3 2 2" xfId="24957" xr:uid="{00000000-0005-0000-0000-000073610000}"/>
    <cellStyle name="40% - Accent5 3 2 2 10" xfId="24958" xr:uid="{00000000-0005-0000-0000-000074610000}"/>
    <cellStyle name="40% - Accent5 3 2 2 10 2" xfId="24959" xr:uid="{00000000-0005-0000-0000-000075610000}"/>
    <cellStyle name="40% - Accent5 3 2 2 11" xfId="24960" xr:uid="{00000000-0005-0000-0000-000076610000}"/>
    <cellStyle name="40% - Accent5 3 2 2 2" xfId="24961" xr:uid="{00000000-0005-0000-0000-000077610000}"/>
    <cellStyle name="40% - Accent5 3 2 2 2 2" xfId="24962" xr:uid="{00000000-0005-0000-0000-000078610000}"/>
    <cellStyle name="40% - Accent5 3 2 2 2 2 2" xfId="24963" xr:uid="{00000000-0005-0000-0000-000079610000}"/>
    <cellStyle name="40% - Accent5 3 2 2 2 2 2 2" xfId="24964" xr:uid="{00000000-0005-0000-0000-00007A610000}"/>
    <cellStyle name="40% - Accent5 3 2 2 2 2 2 2 2" xfId="24965" xr:uid="{00000000-0005-0000-0000-00007B610000}"/>
    <cellStyle name="40% - Accent5 3 2 2 2 2 2 2 2 2" xfId="24966" xr:uid="{00000000-0005-0000-0000-00007C610000}"/>
    <cellStyle name="40% - Accent5 3 2 2 2 2 2 2 3" xfId="24967" xr:uid="{00000000-0005-0000-0000-00007D610000}"/>
    <cellStyle name="40% - Accent5 3 2 2 2 2 2 3" xfId="24968" xr:uid="{00000000-0005-0000-0000-00007E610000}"/>
    <cellStyle name="40% - Accent5 3 2 2 2 2 2 3 2" xfId="24969" xr:uid="{00000000-0005-0000-0000-00007F610000}"/>
    <cellStyle name="40% - Accent5 3 2 2 2 2 2 4" xfId="24970" xr:uid="{00000000-0005-0000-0000-000080610000}"/>
    <cellStyle name="40% - Accent5 3 2 2 2 2 3" xfId="24971" xr:uid="{00000000-0005-0000-0000-000081610000}"/>
    <cellStyle name="40% - Accent5 3 2 2 2 2 3 2" xfId="24972" xr:uid="{00000000-0005-0000-0000-000082610000}"/>
    <cellStyle name="40% - Accent5 3 2 2 2 2 3 2 2" xfId="24973" xr:uid="{00000000-0005-0000-0000-000083610000}"/>
    <cellStyle name="40% - Accent5 3 2 2 2 2 3 3" xfId="24974" xr:uid="{00000000-0005-0000-0000-000084610000}"/>
    <cellStyle name="40% - Accent5 3 2 2 2 2 4" xfId="24975" xr:uid="{00000000-0005-0000-0000-000085610000}"/>
    <cellStyle name="40% - Accent5 3 2 2 2 2 4 2" xfId="24976" xr:uid="{00000000-0005-0000-0000-000086610000}"/>
    <cellStyle name="40% - Accent5 3 2 2 2 2 5" xfId="24977" xr:uid="{00000000-0005-0000-0000-000087610000}"/>
    <cellStyle name="40% - Accent5 3 2 2 2 2 5 2" xfId="24978" xr:uid="{00000000-0005-0000-0000-000088610000}"/>
    <cellStyle name="40% - Accent5 3 2 2 2 2 6" xfId="24979" xr:uid="{00000000-0005-0000-0000-000089610000}"/>
    <cellStyle name="40% - Accent5 3 2 2 2 3" xfId="24980" xr:uid="{00000000-0005-0000-0000-00008A610000}"/>
    <cellStyle name="40% - Accent5 3 2 2 2 3 2" xfId="24981" xr:uid="{00000000-0005-0000-0000-00008B610000}"/>
    <cellStyle name="40% - Accent5 3 2 2 2 3 2 2" xfId="24982" xr:uid="{00000000-0005-0000-0000-00008C610000}"/>
    <cellStyle name="40% - Accent5 3 2 2 2 3 2 2 2" xfId="24983" xr:uid="{00000000-0005-0000-0000-00008D610000}"/>
    <cellStyle name="40% - Accent5 3 2 2 2 3 2 2 2 2" xfId="24984" xr:uid="{00000000-0005-0000-0000-00008E610000}"/>
    <cellStyle name="40% - Accent5 3 2 2 2 3 2 2 3" xfId="24985" xr:uid="{00000000-0005-0000-0000-00008F610000}"/>
    <cellStyle name="40% - Accent5 3 2 2 2 3 2 3" xfId="24986" xr:uid="{00000000-0005-0000-0000-000090610000}"/>
    <cellStyle name="40% - Accent5 3 2 2 2 3 2 3 2" xfId="24987" xr:uid="{00000000-0005-0000-0000-000091610000}"/>
    <cellStyle name="40% - Accent5 3 2 2 2 3 2 4" xfId="24988" xr:uid="{00000000-0005-0000-0000-000092610000}"/>
    <cellStyle name="40% - Accent5 3 2 2 2 3 3" xfId="24989" xr:uid="{00000000-0005-0000-0000-000093610000}"/>
    <cellStyle name="40% - Accent5 3 2 2 2 3 3 2" xfId="24990" xr:uid="{00000000-0005-0000-0000-000094610000}"/>
    <cellStyle name="40% - Accent5 3 2 2 2 3 3 2 2" xfId="24991" xr:uid="{00000000-0005-0000-0000-000095610000}"/>
    <cellStyle name="40% - Accent5 3 2 2 2 3 3 3" xfId="24992" xr:uid="{00000000-0005-0000-0000-000096610000}"/>
    <cellStyle name="40% - Accent5 3 2 2 2 3 4" xfId="24993" xr:uid="{00000000-0005-0000-0000-000097610000}"/>
    <cellStyle name="40% - Accent5 3 2 2 2 3 4 2" xfId="24994" xr:uid="{00000000-0005-0000-0000-000098610000}"/>
    <cellStyle name="40% - Accent5 3 2 2 2 3 5" xfId="24995" xr:uid="{00000000-0005-0000-0000-000099610000}"/>
    <cellStyle name="40% - Accent5 3 2 2 2 3 5 2" xfId="24996" xr:uid="{00000000-0005-0000-0000-00009A610000}"/>
    <cellStyle name="40% - Accent5 3 2 2 2 3 6" xfId="24997" xr:uid="{00000000-0005-0000-0000-00009B610000}"/>
    <cellStyle name="40% - Accent5 3 2 2 2 4" xfId="24998" xr:uid="{00000000-0005-0000-0000-00009C610000}"/>
    <cellStyle name="40% - Accent5 3 2 2 2 4 2" xfId="24999" xr:uid="{00000000-0005-0000-0000-00009D610000}"/>
    <cellStyle name="40% - Accent5 3 2 2 2 4 2 2" xfId="25000" xr:uid="{00000000-0005-0000-0000-00009E610000}"/>
    <cellStyle name="40% - Accent5 3 2 2 2 4 2 2 2" xfId="25001" xr:uid="{00000000-0005-0000-0000-00009F610000}"/>
    <cellStyle name="40% - Accent5 3 2 2 2 4 2 3" xfId="25002" xr:uid="{00000000-0005-0000-0000-0000A0610000}"/>
    <cellStyle name="40% - Accent5 3 2 2 2 4 3" xfId="25003" xr:uid="{00000000-0005-0000-0000-0000A1610000}"/>
    <cellStyle name="40% - Accent5 3 2 2 2 4 3 2" xfId="25004" xr:uid="{00000000-0005-0000-0000-0000A2610000}"/>
    <cellStyle name="40% - Accent5 3 2 2 2 4 4" xfId="25005" xr:uid="{00000000-0005-0000-0000-0000A3610000}"/>
    <cellStyle name="40% - Accent5 3 2 2 2 5" xfId="25006" xr:uid="{00000000-0005-0000-0000-0000A4610000}"/>
    <cellStyle name="40% - Accent5 3 2 2 2 5 2" xfId="25007" xr:uid="{00000000-0005-0000-0000-0000A5610000}"/>
    <cellStyle name="40% - Accent5 3 2 2 2 5 2 2" xfId="25008" xr:uid="{00000000-0005-0000-0000-0000A6610000}"/>
    <cellStyle name="40% - Accent5 3 2 2 2 5 3" xfId="25009" xr:uid="{00000000-0005-0000-0000-0000A7610000}"/>
    <cellStyle name="40% - Accent5 3 2 2 2 6" xfId="25010" xr:uid="{00000000-0005-0000-0000-0000A8610000}"/>
    <cellStyle name="40% - Accent5 3 2 2 2 6 2" xfId="25011" xr:uid="{00000000-0005-0000-0000-0000A9610000}"/>
    <cellStyle name="40% - Accent5 3 2 2 2 7" xfId="25012" xr:uid="{00000000-0005-0000-0000-0000AA610000}"/>
    <cellStyle name="40% - Accent5 3 2 2 2 7 2" xfId="25013" xr:uid="{00000000-0005-0000-0000-0000AB610000}"/>
    <cellStyle name="40% - Accent5 3 2 2 2 8" xfId="25014" xr:uid="{00000000-0005-0000-0000-0000AC610000}"/>
    <cellStyle name="40% - Accent5 3 2 2 3" xfId="25015" xr:uid="{00000000-0005-0000-0000-0000AD610000}"/>
    <cellStyle name="40% - Accent5 3 2 2 3 2" xfId="25016" xr:uid="{00000000-0005-0000-0000-0000AE610000}"/>
    <cellStyle name="40% - Accent5 3 2 2 3 2 2" xfId="25017" xr:uid="{00000000-0005-0000-0000-0000AF610000}"/>
    <cellStyle name="40% - Accent5 3 2 2 3 2 2 2" xfId="25018" xr:uid="{00000000-0005-0000-0000-0000B0610000}"/>
    <cellStyle name="40% - Accent5 3 2 2 3 2 2 2 2" xfId="25019" xr:uid="{00000000-0005-0000-0000-0000B1610000}"/>
    <cellStyle name="40% - Accent5 3 2 2 3 2 2 2 2 2" xfId="25020" xr:uid="{00000000-0005-0000-0000-0000B2610000}"/>
    <cellStyle name="40% - Accent5 3 2 2 3 2 2 2 3" xfId="25021" xr:uid="{00000000-0005-0000-0000-0000B3610000}"/>
    <cellStyle name="40% - Accent5 3 2 2 3 2 2 3" xfId="25022" xr:uid="{00000000-0005-0000-0000-0000B4610000}"/>
    <cellStyle name="40% - Accent5 3 2 2 3 2 2 3 2" xfId="25023" xr:uid="{00000000-0005-0000-0000-0000B5610000}"/>
    <cellStyle name="40% - Accent5 3 2 2 3 2 2 4" xfId="25024" xr:uid="{00000000-0005-0000-0000-0000B6610000}"/>
    <cellStyle name="40% - Accent5 3 2 2 3 2 3" xfId="25025" xr:uid="{00000000-0005-0000-0000-0000B7610000}"/>
    <cellStyle name="40% - Accent5 3 2 2 3 2 3 2" xfId="25026" xr:uid="{00000000-0005-0000-0000-0000B8610000}"/>
    <cellStyle name="40% - Accent5 3 2 2 3 2 3 2 2" xfId="25027" xr:uid="{00000000-0005-0000-0000-0000B9610000}"/>
    <cellStyle name="40% - Accent5 3 2 2 3 2 3 3" xfId="25028" xr:uid="{00000000-0005-0000-0000-0000BA610000}"/>
    <cellStyle name="40% - Accent5 3 2 2 3 2 4" xfId="25029" xr:uid="{00000000-0005-0000-0000-0000BB610000}"/>
    <cellStyle name="40% - Accent5 3 2 2 3 2 4 2" xfId="25030" xr:uid="{00000000-0005-0000-0000-0000BC610000}"/>
    <cellStyle name="40% - Accent5 3 2 2 3 2 5" xfId="25031" xr:uid="{00000000-0005-0000-0000-0000BD610000}"/>
    <cellStyle name="40% - Accent5 3 2 2 3 2 5 2" xfId="25032" xr:uid="{00000000-0005-0000-0000-0000BE610000}"/>
    <cellStyle name="40% - Accent5 3 2 2 3 2 6" xfId="25033" xr:uid="{00000000-0005-0000-0000-0000BF610000}"/>
    <cellStyle name="40% - Accent5 3 2 2 3 3" xfId="25034" xr:uid="{00000000-0005-0000-0000-0000C0610000}"/>
    <cellStyle name="40% - Accent5 3 2 2 3 3 2" xfId="25035" xr:uid="{00000000-0005-0000-0000-0000C1610000}"/>
    <cellStyle name="40% - Accent5 3 2 2 3 3 2 2" xfId="25036" xr:uid="{00000000-0005-0000-0000-0000C2610000}"/>
    <cellStyle name="40% - Accent5 3 2 2 3 3 2 2 2" xfId="25037" xr:uid="{00000000-0005-0000-0000-0000C3610000}"/>
    <cellStyle name="40% - Accent5 3 2 2 3 3 2 2 2 2" xfId="25038" xr:uid="{00000000-0005-0000-0000-0000C4610000}"/>
    <cellStyle name="40% - Accent5 3 2 2 3 3 2 2 3" xfId="25039" xr:uid="{00000000-0005-0000-0000-0000C5610000}"/>
    <cellStyle name="40% - Accent5 3 2 2 3 3 2 3" xfId="25040" xr:uid="{00000000-0005-0000-0000-0000C6610000}"/>
    <cellStyle name="40% - Accent5 3 2 2 3 3 2 3 2" xfId="25041" xr:uid="{00000000-0005-0000-0000-0000C7610000}"/>
    <cellStyle name="40% - Accent5 3 2 2 3 3 2 4" xfId="25042" xr:uid="{00000000-0005-0000-0000-0000C8610000}"/>
    <cellStyle name="40% - Accent5 3 2 2 3 3 3" xfId="25043" xr:uid="{00000000-0005-0000-0000-0000C9610000}"/>
    <cellStyle name="40% - Accent5 3 2 2 3 3 3 2" xfId="25044" xr:uid="{00000000-0005-0000-0000-0000CA610000}"/>
    <cellStyle name="40% - Accent5 3 2 2 3 3 3 2 2" xfId="25045" xr:uid="{00000000-0005-0000-0000-0000CB610000}"/>
    <cellStyle name="40% - Accent5 3 2 2 3 3 3 3" xfId="25046" xr:uid="{00000000-0005-0000-0000-0000CC610000}"/>
    <cellStyle name="40% - Accent5 3 2 2 3 3 4" xfId="25047" xr:uid="{00000000-0005-0000-0000-0000CD610000}"/>
    <cellStyle name="40% - Accent5 3 2 2 3 3 4 2" xfId="25048" xr:uid="{00000000-0005-0000-0000-0000CE610000}"/>
    <cellStyle name="40% - Accent5 3 2 2 3 3 5" xfId="25049" xr:uid="{00000000-0005-0000-0000-0000CF610000}"/>
    <cellStyle name="40% - Accent5 3 2 2 3 3 5 2" xfId="25050" xr:uid="{00000000-0005-0000-0000-0000D0610000}"/>
    <cellStyle name="40% - Accent5 3 2 2 3 3 6" xfId="25051" xr:uid="{00000000-0005-0000-0000-0000D1610000}"/>
    <cellStyle name="40% - Accent5 3 2 2 3 4" xfId="25052" xr:uid="{00000000-0005-0000-0000-0000D2610000}"/>
    <cellStyle name="40% - Accent5 3 2 2 3 4 2" xfId="25053" xr:uid="{00000000-0005-0000-0000-0000D3610000}"/>
    <cellStyle name="40% - Accent5 3 2 2 3 4 2 2" xfId="25054" xr:uid="{00000000-0005-0000-0000-0000D4610000}"/>
    <cellStyle name="40% - Accent5 3 2 2 3 4 2 2 2" xfId="25055" xr:uid="{00000000-0005-0000-0000-0000D5610000}"/>
    <cellStyle name="40% - Accent5 3 2 2 3 4 2 3" xfId="25056" xr:uid="{00000000-0005-0000-0000-0000D6610000}"/>
    <cellStyle name="40% - Accent5 3 2 2 3 4 3" xfId="25057" xr:uid="{00000000-0005-0000-0000-0000D7610000}"/>
    <cellStyle name="40% - Accent5 3 2 2 3 4 3 2" xfId="25058" xr:uid="{00000000-0005-0000-0000-0000D8610000}"/>
    <cellStyle name="40% - Accent5 3 2 2 3 4 4" xfId="25059" xr:uid="{00000000-0005-0000-0000-0000D9610000}"/>
    <cellStyle name="40% - Accent5 3 2 2 3 5" xfId="25060" xr:uid="{00000000-0005-0000-0000-0000DA610000}"/>
    <cellStyle name="40% - Accent5 3 2 2 3 5 2" xfId="25061" xr:uid="{00000000-0005-0000-0000-0000DB610000}"/>
    <cellStyle name="40% - Accent5 3 2 2 3 5 2 2" xfId="25062" xr:uid="{00000000-0005-0000-0000-0000DC610000}"/>
    <cellStyle name="40% - Accent5 3 2 2 3 5 3" xfId="25063" xr:uid="{00000000-0005-0000-0000-0000DD610000}"/>
    <cellStyle name="40% - Accent5 3 2 2 3 6" xfId="25064" xr:uid="{00000000-0005-0000-0000-0000DE610000}"/>
    <cellStyle name="40% - Accent5 3 2 2 3 6 2" xfId="25065" xr:uid="{00000000-0005-0000-0000-0000DF610000}"/>
    <cellStyle name="40% - Accent5 3 2 2 3 7" xfId="25066" xr:uid="{00000000-0005-0000-0000-0000E0610000}"/>
    <cellStyle name="40% - Accent5 3 2 2 3 7 2" xfId="25067" xr:uid="{00000000-0005-0000-0000-0000E1610000}"/>
    <cellStyle name="40% - Accent5 3 2 2 3 8" xfId="25068" xr:uid="{00000000-0005-0000-0000-0000E2610000}"/>
    <cellStyle name="40% - Accent5 3 2 2 4" xfId="25069" xr:uid="{00000000-0005-0000-0000-0000E3610000}"/>
    <cellStyle name="40% - Accent5 3 2 2 4 2" xfId="25070" xr:uid="{00000000-0005-0000-0000-0000E4610000}"/>
    <cellStyle name="40% - Accent5 3 2 2 4 2 2" xfId="25071" xr:uid="{00000000-0005-0000-0000-0000E5610000}"/>
    <cellStyle name="40% - Accent5 3 2 2 4 2 2 2" xfId="25072" xr:uid="{00000000-0005-0000-0000-0000E6610000}"/>
    <cellStyle name="40% - Accent5 3 2 2 4 2 2 2 2" xfId="25073" xr:uid="{00000000-0005-0000-0000-0000E7610000}"/>
    <cellStyle name="40% - Accent5 3 2 2 4 2 2 3" xfId="25074" xr:uid="{00000000-0005-0000-0000-0000E8610000}"/>
    <cellStyle name="40% - Accent5 3 2 2 4 2 3" xfId="25075" xr:uid="{00000000-0005-0000-0000-0000E9610000}"/>
    <cellStyle name="40% - Accent5 3 2 2 4 2 3 2" xfId="25076" xr:uid="{00000000-0005-0000-0000-0000EA610000}"/>
    <cellStyle name="40% - Accent5 3 2 2 4 2 4" xfId="25077" xr:uid="{00000000-0005-0000-0000-0000EB610000}"/>
    <cellStyle name="40% - Accent5 3 2 2 4 3" xfId="25078" xr:uid="{00000000-0005-0000-0000-0000EC610000}"/>
    <cellStyle name="40% - Accent5 3 2 2 4 3 2" xfId="25079" xr:uid="{00000000-0005-0000-0000-0000ED610000}"/>
    <cellStyle name="40% - Accent5 3 2 2 4 3 2 2" xfId="25080" xr:uid="{00000000-0005-0000-0000-0000EE610000}"/>
    <cellStyle name="40% - Accent5 3 2 2 4 3 3" xfId="25081" xr:uid="{00000000-0005-0000-0000-0000EF610000}"/>
    <cellStyle name="40% - Accent5 3 2 2 4 4" xfId="25082" xr:uid="{00000000-0005-0000-0000-0000F0610000}"/>
    <cellStyle name="40% - Accent5 3 2 2 4 4 2" xfId="25083" xr:uid="{00000000-0005-0000-0000-0000F1610000}"/>
    <cellStyle name="40% - Accent5 3 2 2 4 5" xfId="25084" xr:uid="{00000000-0005-0000-0000-0000F2610000}"/>
    <cellStyle name="40% - Accent5 3 2 2 4 5 2" xfId="25085" xr:uid="{00000000-0005-0000-0000-0000F3610000}"/>
    <cellStyle name="40% - Accent5 3 2 2 4 6" xfId="25086" xr:uid="{00000000-0005-0000-0000-0000F4610000}"/>
    <cellStyle name="40% - Accent5 3 2 2 5" xfId="25087" xr:uid="{00000000-0005-0000-0000-0000F5610000}"/>
    <cellStyle name="40% - Accent5 3 2 2 5 2" xfId="25088" xr:uid="{00000000-0005-0000-0000-0000F6610000}"/>
    <cellStyle name="40% - Accent5 3 2 2 5 2 2" xfId="25089" xr:uid="{00000000-0005-0000-0000-0000F7610000}"/>
    <cellStyle name="40% - Accent5 3 2 2 5 2 2 2" xfId="25090" xr:uid="{00000000-0005-0000-0000-0000F8610000}"/>
    <cellStyle name="40% - Accent5 3 2 2 5 2 2 2 2" xfId="25091" xr:uid="{00000000-0005-0000-0000-0000F9610000}"/>
    <cellStyle name="40% - Accent5 3 2 2 5 2 2 3" xfId="25092" xr:uid="{00000000-0005-0000-0000-0000FA610000}"/>
    <cellStyle name="40% - Accent5 3 2 2 5 2 3" xfId="25093" xr:uid="{00000000-0005-0000-0000-0000FB610000}"/>
    <cellStyle name="40% - Accent5 3 2 2 5 2 3 2" xfId="25094" xr:uid="{00000000-0005-0000-0000-0000FC610000}"/>
    <cellStyle name="40% - Accent5 3 2 2 5 2 4" xfId="25095" xr:uid="{00000000-0005-0000-0000-0000FD610000}"/>
    <cellStyle name="40% - Accent5 3 2 2 5 3" xfId="25096" xr:uid="{00000000-0005-0000-0000-0000FE610000}"/>
    <cellStyle name="40% - Accent5 3 2 2 5 3 2" xfId="25097" xr:uid="{00000000-0005-0000-0000-0000FF610000}"/>
    <cellStyle name="40% - Accent5 3 2 2 5 3 2 2" xfId="25098" xr:uid="{00000000-0005-0000-0000-000000620000}"/>
    <cellStyle name="40% - Accent5 3 2 2 5 3 3" xfId="25099" xr:uid="{00000000-0005-0000-0000-000001620000}"/>
    <cellStyle name="40% - Accent5 3 2 2 5 4" xfId="25100" xr:uid="{00000000-0005-0000-0000-000002620000}"/>
    <cellStyle name="40% - Accent5 3 2 2 5 4 2" xfId="25101" xr:uid="{00000000-0005-0000-0000-000003620000}"/>
    <cellStyle name="40% - Accent5 3 2 2 5 5" xfId="25102" xr:uid="{00000000-0005-0000-0000-000004620000}"/>
    <cellStyle name="40% - Accent5 3 2 2 5 5 2" xfId="25103" xr:uid="{00000000-0005-0000-0000-000005620000}"/>
    <cellStyle name="40% - Accent5 3 2 2 5 6" xfId="25104" xr:uid="{00000000-0005-0000-0000-000006620000}"/>
    <cellStyle name="40% - Accent5 3 2 2 6" xfId="25105" xr:uid="{00000000-0005-0000-0000-000007620000}"/>
    <cellStyle name="40% - Accent5 3 2 2 6 2" xfId="25106" xr:uid="{00000000-0005-0000-0000-000008620000}"/>
    <cellStyle name="40% - Accent5 3 2 2 6 2 2" xfId="25107" xr:uid="{00000000-0005-0000-0000-000009620000}"/>
    <cellStyle name="40% - Accent5 3 2 2 6 2 2 2" xfId="25108" xr:uid="{00000000-0005-0000-0000-00000A620000}"/>
    <cellStyle name="40% - Accent5 3 2 2 6 2 2 2 2" xfId="25109" xr:uid="{00000000-0005-0000-0000-00000B620000}"/>
    <cellStyle name="40% - Accent5 3 2 2 6 2 2 3" xfId="25110" xr:uid="{00000000-0005-0000-0000-00000C620000}"/>
    <cellStyle name="40% - Accent5 3 2 2 6 2 3" xfId="25111" xr:uid="{00000000-0005-0000-0000-00000D620000}"/>
    <cellStyle name="40% - Accent5 3 2 2 6 2 3 2" xfId="25112" xr:uid="{00000000-0005-0000-0000-00000E620000}"/>
    <cellStyle name="40% - Accent5 3 2 2 6 2 4" xfId="25113" xr:uid="{00000000-0005-0000-0000-00000F620000}"/>
    <cellStyle name="40% - Accent5 3 2 2 6 3" xfId="25114" xr:uid="{00000000-0005-0000-0000-000010620000}"/>
    <cellStyle name="40% - Accent5 3 2 2 6 3 2" xfId="25115" xr:uid="{00000000-0005-0000-0000-000011620000}"/>
    <cellStyle name="40% - Accent5 3 2 2 6 3 2 2" xfId="25116" xr:uid="{00000000-0005-0000-0000-000012620000}"/>
    <cellStyle name="40% - Accent5 3 2 2 6 3 3" xfId="25117" xr:uid="{00000000-0005-0000-0000-000013620000}"/>
    <cellStyle name="40% - Accent5 3 2 2 6 4" xfId="25118" xr:uid="{00000000-0005-0000-0000-000014620000}"/>
    <cellStyle name="40% - Accent5 3 2 2 6 4 2" xfId="25119" xr:uid="{00000000-0005-0000-0000-000015620000}"/>
    <cellStyle name="40% - Accent5 3 2 2 6 5" xfId="25120" xr:uid="{00000000-0005-0000-0000-000016620000}"/>
    <cellStyle name="40% - Accent5 3 2 2 6 5 2" xfId="25121" xr:uid="{00000000-0005-0000-0000-000017620000}"/>
    <cellStyle name="40% - Accent5 3 2 2 6 6" xfId="25122" xr:uid="{00000000-0005-0000-0000-000018620000}"/>
    <cellStyle name="40% - Accent5 3 2 2 7" xfId="25123" xr:uid="{00000000-0005-0000-0000-000019620000}"/>
    <cellStyle name="40% - Accent5 3 2 2 7 2" xfId="25124" xr:uid="{00000000-0005-0000-0000-00001A620000}"/>
    <cellStyle name="40% - Accent5 3 2 2 7 2 2" xfId="25125" xr:uid="{00000000-0005-0000-0000-00001B620000}"/>
    <cellStyle name="40% - Accent5 3 2 2 7 2 2 2" xfId="25126" xr:uid="{00000000-0005-0000-0000-00001C620000}"/>
    <cellStyle name="40% - Accent5 3 2 2 7 2 3" xfId="25127" xr:uid="{00000000-0005-0000-0000-00001D620000}"/>
    <cellStyle name="40% - Accent5 3 2 2 7 3" xfId="25128" xr:uid="{00000000-0005-0000-0000-00001E620000}"/>
    <cellStyle name="40% - Accent5 3 2 2 7 3 2" xfId="25129" xr:uid="{00000000-0005-0000-0000-00001F620000}"/>
    <cellStyle name="40% - Accent5 3 2 2 7 4" xfId="25130" xr:uid="{00000000-0005-0000-0000-000020620000}"/>
    <cellStyle name="40% - Accent5 3 2 2 8" xfId="25131" xr:uid="{00000000-0005-0000-0000-000021620000}"/>
    <cellStyle name="40% - Accent5 3 2 2 8 2" xfId="25132" xr:uid="{00000000-0005-0000-0000-000022620000}"/>
    <cellStyle name="40% - Accent5 3 2 2 8 2 2" xfId="25133" xr:uid="{00000000-0005-0000-0000-000023620000}"/>
    <cellStyle name="40% - Accent5 3 2 2 8 3" xfId="25134" xr:uid="{00000000-0005-0000-0000-000024620000}"/>
    <cellStyle name="40% - Accent5 3 2 2 9" xfId="25135" xr:uid="{00000000-0005-0000-0000-000025620000}"/>
    <cellStyle name="40% - Accent5 3 2 2 9 2" xfId="25136" xr:uid="{00000000-0005-0000-0000-000026620000}"/>
    <cellStyle name="40% - Accent5 3 2 3" xfId="25137" xr:uid="{00000000-0005-0000-0000-000027620000}"/>
    <cellStyle name="40% - Accent5 3 2 3 10" xfId="25138" xr:uid="{00000000-0005-0000-0000-000028620000}"/>
    <cellStyle name="40% - Accent5 3 2 3 10 2" xfId="25139" xr:uid="{00000000-0005-0000-0000-000029620000}"/>
    <cellStyle name="40% - Accent5 3 2 3 11" xfId="25140" xr:uid="{00000000-0005-0000-0000-00002A620000}"/>
    <cellStyle name="40% - Accent5 3 2 3 2" xfId="25141" xr:uid="{00000000-0005-0000-0000-00002B620000}"/>
    <cellStyle name="40% - Accent5 3 2 3 2 2" xfId="25142" xr:uid="{00000000-0005-0000-0000-00002C620000}"/>
    <cellStyle name="40% - Accent5 3 2 3 2 2 2" xfId="25143" xr:uid="{00000000-0005-0000-0000-00002D620000}"/>
    <cellStyle name="40% - Accent5 3 2 3 2 2 2 2" xfId="25144" xr:uid="{00000000-0005-0000-0000-00002E620000}"/>
    <cellStyle name="40% - Accent5 3 2 3 2 2 2 2 2" xfId="25145" xr:uid="{00000000-0005-0000-0000-00002F620000}"/>
    <cellStyle name="40% - Accent5 3 2 3 2 2 2 2 2 2" xfId="25146" xr:uid="{00000000-0005-0000-0000-000030620000}"/>
    <cellStyle name="40% - Accent5 3 2 3 2 2 2 2 3" xfId="25147" xr:uid="{00000000-0005-0000-0000-000031620000}"/>
    <cellStyle name="40% - Accent5 3 2 3 2 2 2 3" xfId="25148" xr:uid="{00000000-0005-0000-0000-000032620000}"/>
    <cellStyle name="40% - Accent5 3 2 3 2 2 2 3 2" xfId="25149" xr:uid="{00000000-0005-0000-0000-000033620000}"/>
    <cellStyle name="40% - Accent5 3 2 3 2 2 2 4" xfId="25150" xr:uid="{00000000-0005-0000-0000-000034620000}"/>
    <cellStyle name="40% - Accent5 3 2 3 2 2 3" xfId="25151" xr:uid="{00000000-0005-0000-0000-000035620000}"/>
    <cellStyle name="40% - Accent5 3 2 3 2 2 3 2" xfId="25152" xr:uid="{00000000-0005-0000-0000-000036620000}"/>
    <cellStyle name="40% - Accent5 3 2 3 2 2 3 2 2" xfId="25153" xr:uid="{00000000-0005-0000-0000-000037620000}"/>
    <cellStyle name="40% - Accent5 3 2 3 2 2 3 3" xfId="25154" xr:uid="{00000000-0005-0000-0000-000038620000}"/>
    <cellStyle name="40% - Accent5 3 2 3 2 2 4" xfId="25155" xr:uid="{00000000-0005-0000-0000-000039620000}"/>
    <cellStyle name="40% - Accent5 3 2 3 2 2 4 2" xfId="25156" xr:uid="{00000000-0005-0000-0000-00003A620000}"/>
    <cellStyle name="40% - Accent5 3 2 3 2 2 5" xfId="25157" xr:uid="{00000000-0005-0000-0000-00003B620000}"/>
    <cellStyle name="40% - Accent5 3 2 3 2 2 5 2" xfId="25158" xr:uid="{00000000-0005-0000-0000-00003C620000}"/>
    <cellStyle name="40% - Accent5 3 2 3 2 2 6" xfId="25159" xr:uid="{00000000-0005-0000-0000-00003D620000}"/>
    <cellStyle name="40% - Accent5 3 2 3 2 3" xfId="25160" xr:uid="{00000000-0005-0000-0000-00003E620000}"/>
    <cellStyle name="40% - Accent5 3 2 3 2 3 2" xfId="25161" xr:uid="{00000000-0005-0000-0000-00003F620000}"/>
    <cellStyle name="40% - Accent5 3 2 3 2 3 2 2" xfId="25162" xr:uid="{00000000-0005-0000-0000-000040620000}"/>
    <cellStyle name="40% - Accent5 3 2 3 2 3 2 2 2" xfId="25163" xr:uid="{00000000-0005-0000-0000-000041620000}"/>
    <cellStyle name="40% - Accent5 3 2 3 2 3 2 2 2 2" xfId="25164" xr:uid="{00000000-0005-0000-0000-000042620000}"/>
    <cellStyle name="40% - Accent5 3 2 3 2 3 2 2 3" xfId="25165" xr:uid="{00000000-0005-0000-0000-000043620000}"/>
    <cellStyle name="40% - Accent5 3 2 3 2 3 2 3" xfId="25166" xr:uid="{00000000-0005-0000-0000-000044620000}"/>
    <cellStyle name="40% - Accent5 3 2 3 2 3 2 3 2" xfId="25167" xr:uid="{00000000-0005-0000-0000-000045620000}"/>
    <cellStyle name="40% - Accent5 3 2 3 2 3 2 4" xfId="25168" xr:uid="{00000000-0005-0000-0000-000046620000}"/>
    <cellStyle name="40% - Accent5 3 2 3 2 3 3" xfId="25169" xr:uid="{00000000-0005-0000-0000-000047620000}"/>
    <cellStyle name="40% - Accent5 3 2 3 2 3 3 2" xfId="25170" xr:uid="{00000000-0005-0000-0000-000048620000}"/>
    <cellStyle name="40% - Accent5 3 2 3 2 3 3 2 2" xfId="25171" xr:uid="{00000000-0005-0000-0000-000049620000}"/>
    <cellStyle name="40% - Accent5 3 2 3 2 3 3 3" xfId="25172" xr:uid="{00000000-0005-0000-0000-00004A620000}"/>
    <cellStyle name="40% - Accent5 3 2 3 2 3 4" xfId="25173" xr:uid="{00000000-0005-0000-0000-00004B620000}"/>
    <cellStyle name="40% - Accent5 3 2 3 2 3 4 2" xfId="25174" xr:uid="{00000000-0005-0000-0000-00004C620000}"/>
    <cellStyle name="40% - Accent5 3 2 3 2 3 5" xfId="25175" xr:uid="{00000000-0005-0000-0000-00004D620000}"/>
    <cellStyle name="40% - Accent5 3 2 3 2 3 5 2" xfId="25176" xr:uid="{00000000-0005-0000-0000-00004E620000}"/>
    <cellStyle name="40% - Accent5 3 2 3 2 3 6" xfId="25177" xr:uid="{00000000-0005-0000-0000-00004F620000}"/>
    <cellStyle name="40% - Accent5 3 2 3 2 4" xfId="25178" xr:uid="{00000000-0005-0000-0000-000050620000}"/>
    <cellStyle name="40% - Accent5 3 2 3 2 4 2" xfId="25179" xr:uid="{00000000-0005-0000-0000-000051620000}"/>
    <cellStyle name="40% - Accent5 3 2 3 2 4 2 2" xfId="25180" xr:uid="{00000000-0005-0000-0000-000052620000}"/>
    <cellStyle name="40% - Accent5 3 2 3 2 4 2 2 2" xfId="25181" xr:uid="{00000000-0005-0000-0000-000053620000}"/>
    <cellStyle name="40% - Accent5 3 2 3 2 4 2 3" xfId="25182" xr:uid="{00000000-0005-0000-0000-000054620000}"/>
    <cellStyle name="40% - Accent5 3 2 3 2 4 3" xfId="25183" xr:uid="{00000000-0005-0000-0000-000055620000}"/>
    <cellStyle name="40% - Accent5 3 2 3 2 4 3 2" xfId="25184" xr:uid="{00000000-0005-0000-0000-000056620000}"/>
    <cellStyle name="40% - Accent5 3 2 3 2 4 4" xfId="25185" xr:uid="{00000000-0005-0000-0000-000057620000}"/>
    <cellStyle name="40% - Accent5 3 2 3 2 5" xfId="25186" xr:uid="{00000000-0005-0000-0000-000058620000}"/>
    <cellStyle name="40% - Accent5 3 2 3 2 5 2" xfId="25187" xr:uid="{00000000-0005-0000-0000-000059620000}"/>
    <cellStyle name="40% - Accent5 3 2 3 2 5 2 2" xfId="25188" xr:uid="{00000000-0005-0000-0000-00005A620000}"/>
    <cellStyle name="40% - Accent5 3 2 3 2 5 3" xfId="25189" xr:uid="{00000000-0005-0000-0000-00005B620000}"/>
    <cellStyle name="40% - Accent5 3 2 3 2 6" xfId="25190" xr:uid="{00000000-0005-0000-0000-00005C620000}"/>
    <cellStyle name="40% - Accent5 3 2 3 2 6 2" xfId="25191" xr:uid="{00000000-0005-0000-0000-00005D620000}"/>
    <cellStyle name="40% - Accent5 3 2 3 2 7" xfId="25192" xr:uid="{00000000-0005-0000-0000-00005E620000}"/>
    <cellStyle name="40% - Accent5 3 2 3 2 7 2" xfId="25193" xr:uid="{00000000-0005-0000-0000-00005F620000}"/>
    <cellStyle name="40% - Accent5 3 2 3 2 8" xfId="25194" xr:uid="{00000000-0005-0000-0000-000060620000}"/>
    <cellStyle name="40% - Accent5 3 2 3 3" xfId="25195" xr:uid="{00000000-0005-0000-0000-000061620000}"/>
    <cellStyle name="40% - Accent5 3 2 3 3 2" xfId="25196" xr:uid="{00000000-0005-0000-0000-000062620000}"/>
    <cellStyle name="40% - Accent5 3 2 3 3 2 2" xfId="25197" xr:uid="{00000000-0005-0000-0000-000063620000}"/>
    <cellStyle name="40% - Accent5 3 2 3 3 2 2 2" xfId="25198" xr:uid="{00000000-0005-0000-0000-000064620000}"/>
    <cellStyle name="40% - Accent5 3 2 3 3 2 2 2 2" xfId="25199" xr:uid="{00000000-0005-0000-0000-000065620000}"/>
    <cellStyle name="40% - Accent5 3 2 3 3 2 2 2 2 2" xfId="25200" xr:uid="{00000000-0005-0000-0000-000066620000}"/>
    <cellStyle name="40% - Accent5 3 2 3 3 2 2 2 3" xfId="25201" xr:uid="{00000000-0005-0000-0000-000067620000}"/>
    <cellStyle name="40% - Accent5 3 2 3 3 2 2 3" xfId="25202" xr:uid="{00000000-0005-0000-0000-000068620000}"/>
    <cellStyle name="40% - Accent5 3 2 3 3 2 2 3 2" xfId="25203" xr:uid="{00000000-0005-0000-0000-000069620000}"/>
    <cellStyle name="40% - Accent5 3 2 3 3 2 2 4" xfId="25204" xr:uid="{00000000-0005-0000-0000-00006A620000}"/>
    <cellStyle name="40% - Accent5 3 2 3 3 2 3" xfId="25205" xr:uid="{00000000-0005-0000-0000-00006B620000}"/>
    <cellStyle name="40% - Accent5 3 2 3 3 2 3 2" xfId="25206" xr:uid="{00000000-0005-0000-0000-00006C620000}"/>
    <cellStyle name="40% - Accent5 3 2 3 3 2 3 2 2" xfId="25207" xr:uid="{00000000-0005-0000-0000-00006D620000}"/>
    <cellStyle name="40% - Accent5 3 2 3 3 2 3 3" xfId="25208" xr:uid="{00000000-0005-0000-0000-00006E620000}"/>
    <cellStyle name="40% - Accent5 3 2 3 3 2 4" xfId="25209" xr:uid="{00000000-0005-0000-0000-00006F620000}"/>
    <cellStyle name="40% - Accent5 3 2 3 3 2 4 2" xfId="25210" xr:uid="{00000000-0005-0000-0000-000070620000}"/>
    <cellStyle name="40% - Accent5 3 2 3 3 2 5" xfId="25211" xr:uid="{00000000-0005-0000-0000-000071620000}"/>
    <cellStyle name="40% - Accent5 3 2 3 3 2 5 2" xfId="25212" xr:uid="{00000000-0005-0000-0000-000072620000}"/>
    <cellStyle name="40% - Accent5 3 2 3 3 2 6" xfId="25213" xr:uid="{00000000-0005-0000-0000-000073620000}"/>
    <cellStyle name="40% - Accent5 3 2 3 3 3" xfId="25214" xr:uid="{00000000-0005-0000-0000-000074620000}"/>
    <cellStyle name="40% - Accent5 3 2 3 3 3 2" xfId="25215" xr:uid="{00000000-0005-0000-0000-000075620000}"/>
    <cellStyle name="40% - Accent5 3 2 3 3 3 2 2" xfId="25216" xr:uid="{00000000-0005-0000-0000-000076620000}"/>
    <cellStyle name="40% - Accent5 3 2 3 3 3 2 2 2" xfId="25217" xr:uid="{00000000-0005-0000-0000-000077620000}"/>
    <cellStyle name="40% - Accent5 3 2 3 3 3 2 2 2 2" xfId="25218" xr:uid="{00000000-0005-0000-0000-000078620000}"/>
    <cellStyle name="40% - Accent5 3 2 3 3 3 2 2 3" xfId="25219" xr:uid="{00000000-0005-0000-0000-000079620000}"/>
    <cellStyle name="40% - Accent5 3 2 3 3 3 2 3" xfId="25220" xr:uid="{00000000-0005-0000-0000-00007A620000}"/>
    <cellStyle name="40% - Accent5 3 2 3 3 3 2 3 2" xfId="25221" xr:uid="{00000000-0005-0000-0000-00007B620000}"/>
    <cellStyle name="40% - Accent5 3 2 3 3 3 2 4" xfId="25222" xr:uid="{00000000-0005-0000-0000-00007C620000}"/>
    <cellStyle name="40% - Accent5 3 2 3 3 3 3" xfId="25223" xr:uid="{00000000-0005-0000-0000-00007D620000}"/>
    <cellStyle name="40% - Accent5 3 2 3 3 3 3 2" xfId="25224" xr:uid="{00000000-0005-0000-0000-00007E620000}"/>
    <cellStyle name="40% - Accent5 3 2 3 3 3 3 2 2" xfId="25225" xr:uid="{00000000-0005-0000-0000-00007F620000}"/>
    <cellStyle name="40% - Accent5 3 2 3 3 3 3 3" xfId="25226" xr:uid="{00000000-0005-0000-0000-000080620000}"/>
    <cellStyle name="40% - Accent5 3 2 3 3 3 4" xfId="25227" xr:uid="{00000000-0005-0000-0000-000081620000}"/>
    <cellStyle name="40% - Accent5 3 2 3 3 3 4 2" xfId="25228" xr:uid="{00000000-0005-0000-0000-000082620000}"/>
    <cellStyle name="40% - Accent5 3 2 3 3 3 5" xfId="25229" xr:uid="{00000000-0005-0000-0000-000083620000}"/>
    <cellStyle name="40% - Accent5 3 2 3 3 3 5 2" xfId="25230" xr:uid="{00000000-0005-0000-0000-000084620000}"/>
    <cellStyle name="40% - Accent5 3 2 3 3 3 6" xfId="25231" xr:uid="{00000000-0005-0000-0000-000085620000}"/>
    <cellStyle name="40% - Accent5 3 2 3 3 4" xfId="25232" xr:uid="{00000000-0005-0000-0000-000086620000}"/>
    <cellStyle name="40% - Accent5 3 2 3 3 4 2" xfId="25233" xr:uid="{00000000-0005-0000-0000-000087620000}"/>
    <cellStyle name="40% - Accent5 3 2 3 3 4 2 2" xfId="25234" xr:uid="{00000000-0005-0000-0000-000088620000}"/>
    <cellStyle name="40% - Accent5 3 2 3 3 4 2 2 2" xfId="25235" xr:uid="{00000000-0005-0000-0000-000089620000}"/>
    <cellStyle name="40% - Accent5 3 2 3 3 4 2 3" xfId="25236" xr:uid="{00000000-0005-0000-0000-00008A620000}"/>
    <cellStyle name="40% - Accent5 3 2 3 3 4 3" xfId="25237" xr:uid="{00000000-0005-0000-0000-00008B620000}"/>
    <cellStyle name="40% - Accent5 3 2 3 3 4 3 2" xfId="25238" xr:uid="{00000000-0005-0000-0000-00008C620000}"/>
    <cellStyle name="40% - Accent5 3 2 3 3 4 4" xfId="25239" xr:uid="{00000000-0005-0000-0000-00008D620000}"/>
    <cellStyle name="40% - Accent5 3 2 3 3 5" xfId="25240" xr:uid="{00000000-0005-0000-0000-00008E620000}"/>
    <cellStyle name="40% - Accent5 3 2 3 3 5 2" xfId="25241" xr:uid="{00000000-0005-0000-0000-00008F620000}"/>
    <cellStyle name="40% - Accent5 3 2 3 3 5 2 2" xfId="25242" xr:uid="{00000000-0005-0000-0000-000090620000}"/>
    <cellStyle name="40% - Accent5 3 2 3 3 5 3" xfId="25243" xr:uid="{00000000-0005-0000-0000-000091620000}"/>
    <cellStyle name="40% - Accent5 3 2 3 3 6" xfId="25244" xr:uid="{00000000-0005-0000-0000-000092620000}"/>
    <cellStyle name="40% - Accent5 3 2 3 3 6 2" xfId="25245" xr:uid="{00000000-0005-0000-0000-000093620000}"/>
    <cellStyle name="40% - Accent5 3 2 3 3 7" xfId="25246" xr:uid="{00000000-0005-0000-0000-000094620000}"/>
    <cellStyle name="40% - Accent5 3 2 3 3 7 2" xfId="25247" xr:uid="{00000000-0005-0000-0000-000095620000}"/>
    <cellStyle name="40% - Accent5 3 2 3 3 8" xfId="25248" xr:uid="{00000000-0005-0000-0000-000096620000}"/>
    <cellStyle name="40% - Accent5 3 2 3 4" xfId="25249" xr:uid="{00000000-0005-0000-0000-000097620000}"/>
    <cellStyle name="40% - Accent5 3 2 3 4 2" xfId="25250" xr:uid="{00000000-0005-0000-0000-000098620000}"/>
    <cellStyle name="40% - Accent5 3 2 3 4 2 2" xfId="25251" xr:uid="{00000000-0005-0000-0000-000099620000}"/>
    <cellStyle name="40% - Accent5 3 2 3 4 2 2 2" xfId="25252" xr:uid="{00000000-0005-0000-0000-00009A620000}"/>
    <cellStyle name="40% - Accent5 3 2 3 4 2 2 2 2" xfId="25253" xr:uid="{00000000-0005-0000-0000-00009B620000}"/>
    <cellStyle name="40% - Accent5 3 2 3 4 2 2 3" xfId="25254" xr:uid="{00000000-0005-0000-0000-00009C620000}"/>
    <cellStyle name="40% - Accent5 3 2 3 4 2 3" xfId="25255" xr:uid="{00000000-0005-0000-0000-00009D620000}"/>
    <cellStyle name="40% - Accent5 3 2 3 4 2 3 2" xfId="25256" xr:uid="{00000000-0005-0000-0000-00009E620000}"/>
    <cellStyle name="40% - Accent5 3 2 3 4 2 4" xfId="25257" xr:uid="{00000000-0005-0000-0000-00009F620000}"/>
    <cellStyle name="40% - Accent5 3 2 3 4 3" xfId="25258" xr:uid="{00000000-0005-0000-0000-0000A0620000}"/>
    <cellStyle name="40% - Accent5 3 2 3 4 3 2" xfId="25259" xr:uid="{00000000-0005-0000-0000-0000A1620000}"/>
    <cellStyle name="40% - Accent5 3 2 3 4 3 2 2" xfId="25260" xr:uid="{00000000-0005-0000-0000-0000A2620000}"/>
    <cellStyle name="40% - Accent5 3 2 3 4 3 3" xfId="25261" xr:uid="{00000000-0005-0000-0000-0000A3620000}"/>
    <cellStyle name="40% - Accent5 3 2 3 4 4" xfId="25262" xr:uid="{00000000-0005-0000-0000-0000A4620000}"/>
    <cellStyle name="40% - Accent5 3 2 3 4 4 2" xfId="25263" xr:uid="{00000000-0005-0000-0000-0000A5620000}"/>
    <cellStyle name="40% - Accent5 3 2 3 4 5" xfId="25264" xr:uid="{00000000-0005-0000-0000-0000A6620000}"/>
    <cellStyle name="40% - Accent5 3 2 3 4 5 2" xfId="25265" xr:uid="{00000000-0005-0000-0000-0000A7620000}"/>
    <cellStyle name="40% - Accent5 3 2 3 4 6" xfId="25266" xr:uid="{00000000-0005-0000-0000-0000A8620000}"/>
    <cellStyle name="40% - Accent5 3 2 3 5" xfId="25267" xr:uid="{00000000-0005-0000-0000-0000A9620000}"/>
    <cellStyle name="40% - Accent5 3 2 3 5 2" xfId="25268" xr:uid="{00000000-0005-0000-0000-0000AA620000}"/>
    <cellStyle name="40% - Accent5 3 2 3 5 2 2" xfId="25269" xr:uid="{00000000-0005-0000-0000-0000AB620000}"/>
    <cellStyle name="40% - Accent5 3 2 3 5 2 2 2" xfId="25270" xr:uid="{00000000-0005-0000-0000-0000AC620000}"/>
    <cellStyle name="40% - Accent5 3 2 3 5 2 2 2 2" xfId="25271" xr:uid="{00000000-0005-0000-0000-0000AD620000}"/>
    <cellStyle name="40% - Accent5 3 2 3 5 2 2 3" xfId="25272" xr:uid="{00000000-0005-0000-0000-0000AE620000}"/>
    <cellStyle name="40% - Accent5 3 2 3 5 2 3" xfId="25273" xr:uid="{00000000-0005-0000-0000-0000AF620000}"/>
    <cellStyle name="40% - Accent5 3 2 3 5 2 3 2" xfId="25274" xr:uid="{00000000-0005-0000-0000-0000B0620000}"/>
    <cellStyle name="40% - Accent5 3 2 3 5 2 4" xfId="25275" xr:uid="{00000000-0005-0000-0000-0000B1620000}"/>
    <cellStyle name="40% - Accent5 3 2 3 5 3" xfId="25276" xr:uid="{00000000-0005-0000-0000-0000B2620000}"/>
    <cellStyle name="40% - Accent5 3 2 3 5 3 2" xfId="25277" xr:uid="{00000000-0005-0000-0000-0000B3620000}"/>
    <cellStyle name="40% - Accent5 3 2 3 5 3 2 2" xfId="25278" xr:uid="{00000000-0005-0000-0000-0000B4620000}"/>
    <cellStyle name="40% - Accent5 3 2 3 5 3 3" xfId="25279" xr:uid="{00000000-0005-0000-0000-0000B5620000}"/>
    <cellStyle name="40% - Accent5 3 2 3 5 4" xfId="25280" xr:uid="{00000000-0005-0000-0000-0000B6620000}"/>
    <cellStyle name="40% - Accent5 3 2 3 5 4 2" xfId="25281" xr:uid="{00000000-0005-0000-0000-0000B7620000}"/>
    <cellStyle name="40% - Accent5 3 2 3 5 5" xfId="25282" xr:uid="{00000000-0005-0000-0000-0000B8620000}"/>
    <cellStyle name="40% - Accent5 3 2 3 5 5 2" xfId="25283" xr:uid="{00000000-0005-0000-0000-0000B9620000}"/>
    <cellStyle name="40% - Accent5 3 2 3 5 6" xfId="25284" xr:uid="{00000000-0005-0000-0000-0000BA620000}"/>
    <cellStyle name="40% - Accent5 3 2 3 6" xfId="25285" xr:uid="{00000000-0005-0000-0000-0000BB620000}"/>
    <cellStyle name="40% - Accent5 3 2 3 6 2" xfId="25286" xr:uid="{00000000-0005-0000-0000-0000BC620000}"/>
    <cellStyle name="40% - Accent5 3 2 3 6 2 2" xfId="25287" xr:uid="{00000000-0005-0000-0000-0000BD620000}"/>
    <cellStyle name="40% - Accent5 3 2 3 6 2 2 2" xfId="25288" xr:uid="{00000000-0005-0000-0000-0000BE620000}"/>
    <cellStyle name="40% - Accent5 3 2 3 6 2 2 2 2" xfId="25289" xr:uid="{00000000-0005-0000-0000-0000BF620000}"/>
    <cellStyle name="40% - Accent5 3 2 3 6 2 2 3" xfId="25290" xr:uid="{00000000-0005-0000-0000-0000C0620000}"/>
    <cellStyle name="40% - Accent5 3 2 3 6 2 3" xfId="25291" xr:uid="{00000000-0005-0000-0000-0000C1620000}"/>
    <cellStyle name="40% - Accent5 3 2 3 6 2 3 2" xfId="25292" xr:uid="{00000000-0005-0000-0000-0000C2620000}"/>
    <cellStyle name="40% - Accent5 3 2 3 6 2 4" xfId="25293" xr:uid="{00000000-0005-0000-0000-0000C3620000}"/>
    <cellStyle name="40% - Accent5 3 2 3 6 3" xfId="25294" xr:uid="{00000000-0005-0000-0000-0000C4620000}"/>
    <cellStyle name="40% - Accent5 3 2 3 6 3 2" xfId="25295" xr:uid="{00000000-0005-0000-0000-0000C5620000}"/>
    <cellStyle name="40% - Accent5 3 2 3 6 3 2 2" xfId="25296" xr:uid="{00000000-0005-0000-0000-0000C6620000}"/>
    <cellStyle name="40% - Accent5 3 2 3 6 3 3" xfId="25297" xr:uid="{00000000-0005-0000-0000-0000C7620000}"/>
    <cellStyle name="40% - Accent5 3 2 3 6 4" xfId="25298" xr:uid="{00000000-0005-0000-0000-0000C8620000}"/>
    <cellStyle name="40% - Accent5 3 2 3 6 4 2" xfId="25299" xr:uid="{00000000-0005-0000-0000-0000C9620000}"/>
    <cellStyle name="40% - Accent5 3 2 3 6 5" xfId="25300" xr:uid="{00000000-0005-0000-0000-0000CA620000}"/>
    <cellStyle name="40% - Accent5 3 2 3 6 5 2" xfId="25301" xr:uid="{00000000-0005-0000-0000-0000CB620000}"/>
    <cellStyle name="40% - Accent5 3 2 3 6 6" xfId="25302" xr:uid="{00000000-0005-0000-0000-0000CC620000}"/>
    <cellStyle name="40% - Accent5 3 2 3 7" xfId="25303" xr:uid="{00000000-0005-0000-0000-0000CD620000}"/>
    <cellStyle name="40% - Accent5 3 2 3 7 2" xfId="25304" xr:uid="{00000000-0005-0000-0000-0000CE620000}"/>
    <cellStyle name="40% - Accent5 3 2 3 7 2 2" xfId="25305" xr:uid="{00000000-0005-0000-0000-0000CF620000}"/>
    <cellStyle name="40% - Accent5 3 2 3 7 2 2 2" xfId="25306" xr:uid="{00000000-0005-0000-0000-0000D0620000}"/>
    <cellStyle name="40% - Accent5 3 2 3 7 2 3" xfId="25307" xr:uid="{00000000-0005-0000-0000-0000D1620000}"/>
    <cellStyle name="40% - Accent5 3 2 3 7 3" xfId="25308" xr:uid="{00000000-0005-0000-0000-0000D2620000}"/>
    <cellStyle name="40% - Accent5 3 2 3 7 3 2" xfId="25309" xr:uid="{00000000-0005-0000-0000-0000D3620000}"/>
    <cellStyle name="40% - Accent5 3 2 3 7 4" xfId="25310" xr:uid="{00000000-0005-0000-0000-0000D4620000}"/>
    <cellStyle name="40% - Accent5 3 2 3 8" xfId="25311" xr:uid="{00000000-0005-0000-0000-0000D5620000}"/>
    <cellStyle name="40% - Accent5 3 2 3 8 2" xfId="25312" xr:uid="{00000000-0005-0000-0000-0000D6620000}"/>
    <cellStyle name="40% - Accent5 3 2 3 8 2 2" xfId="25313" xr:uid="{00000000-0005-0000-0000-0000D7620000}"/>
    <cellStyle name="40% - Accent5 3 2 3 8 3" xfId="25314" xr:uid="{00000000-0005-0000-0000-0000D8620000}"/>
    <cellStyle name="40% - Accent5 3 2 3 9" xfId="25315" xr:uid="{00000000-0005-0000-0000-0000D9620000}"/>
    <cellStyle name="40% - Accent5 3 2 3 9 2" xfId="25316" xr:uid="{00000000-0005-0000-0000-0000DA620000}"/>
    <cellStyle name="40% - Accent5 3 2 4" xfId="25317" xr:uid="{00000000-0005-0000-0000-0000DB620000}"/>
    <cellStyle name="40% - Accent5 3 2 4 10" xfId="25318" xr:uid="{00000000-0005-0000-0000-0000DC620000}"/>
    <cellStyle name="40% - Accent5 3 2 4 10 2" xfId="25319" xr:uid="{00000000-0005-0000-0000-0000DD620000}"/>
    <cellStyle name="40% - Accent5 3 2 4 11" xfId="25320" xr:uid="{00000000-0005-0000-0000-0000DE620000}"/>
    <cellStyle name="40% - Accent5 3 2 4 2" xfId="25321" xr:uid="{00000000-0005-0000-0000-0000DF620000}"/>
    <cellStyle name="40% - Accent5 3 2 4 2 2" xfId="25322" xr:uid="{00000000-0005-0000-0000-0000E0620000}"/>
    <cellStyle name="40% - Accent5 3 2 4 2 2 2" xfId="25323" xr:uid="{00000000-0005-0000-0000-0000E1620000}"/>
    <cellStyle name="40% - Accent5 3 2 4 2 2 2 2" xfId="25324" xr:uid="{00000000-0005-0000-0000-0000E2620000}"/>
    <cellStyle name="40% - Accent5 3 2 4 2 2 2 2 2" xfId="25325" xr:uid="{00000000-0005-0000-0000-0000E3620000}"/>
    <cellStyle name="40% - Accent5 3 2 4 2 2 2 2 2 2" xfId="25326" xr:uid="{00000000-0005-0000-0000-0000E4620000}"/>
    <cellStyle name="40% - Accent5 3 2 4 2 2 2 2 3" xfId="25327" xr:uid="{00000000-0005-0000-0000-0000E5620000}"/>
    <cellStyle name="40% - Accent5 3 2 4 2 2 2 3" xfId="25328" xr:uid="{00000000-0005-0000-0000-0000E6620000}"/>
    <cellStyle name="40% - Accent5 3 2 4 2 2 2 3 2" xfId="25329" xr:uid="{00000000-0005-0000-0000-0000E7620000}"/>
    <cellStyle name="40% - Accent5 3 2 4 2 2 2 4" xfId="25330" xr:uid="{00000000-0005-0000-0000-0000E8620000}"/>
    <cellStyle name="40% - Accent5 3 2 4 2 2 3" xfId="25331" xr:uid="{00000000-0005-0000-0000-0000E9620000}"/>
    <cellStyle name="40% - Accent5 3 2 4 2 2 3 2" xfId="25332" xr:uid="{00000000-0005-0000-0000-0000EA620000}"/>
    <cellStyle name="40% - Accent5 3 2 4 2 2 3 2 2" xfId="25333" xr:uid="{00000000-0005-0000-0000-0000EB620000}"/>
    <cellStyle name="40% - Accent5 3 2 4 2 2 3 3" xfId="25334" xr:uid="{00000000-0005-0000-0000-0000EC620000}"/>
    <cellStyle name="40% - Accent5 3 2 4 2 2 4" xfId="25335" xr:uid="{00000000-0005-0000-0000-0000ED620000}"/>
    <cellStyle name="40% - Accent5 3 2 4 2 2 4 2" xfId="25336" xr:uid="{00000000-0005-0000-0000-0000EE620000}"/>
    <cellStyle name="40% - Accent5 3 2 4 2 2 5" xfId="25337" xr:uid="{00000000-0005-0000-0000-0000EF620000}"/>
    <cellStyle name="40% - Accent5 3 2 4 2 2 5 2" xfId="25338" xr:uid="{00000000-0005-0000-0000-0000F0620000}"/>
    <cellStyle name="40% - Accent5 3 2 4 2 2 6" xfId="25339" xr:uid="{00000000-0005-0000-0000-0000F1620000}"/>
    <cellStyle name="40% - Accent5 3 2 4 2 3" xfId="25340" xr:uid="{00000000-0005-0000-0000-0000F2620000}"/>
    <cellStyle name="40% - Accent5 3 2 4 2 3 2" xfId="25341" xr:uid="{00000000-0005-0000-0000-0000F3620000}"/>
    <cellStyle name="40% - Accent5 3 2 4 2 3 2 2" xfId="25342" xr:uid="{00000000-0005-0000-0000-0000F4620000}"/>
    <cellStyle name="40% - Accent5 3 2 4 2 3 2 2 2" xfId="25343" xr:uid="{00000000-0005-0000-0000-0000F5620000}"/>
    <cellStyle name="40% - Accent5 3 2 4 2 3 2 2 2 2" xfId="25344" xr:uid="{00000000-0005-0000-0000-0000F6620000}"/>
    <cellStyle name="40% - Accent5 3 2 4 2 3 2 2 3" xfId="25345" xr:uid="{00000000-0005-0000-0000-0000F7620000}"/>
    <cellStyle name="40% - Accent5 3 2 4 2 3 2 3" xfId="25346" xr:uid="{00000000-0005-0000-0000-0000F8620000}"/>
    <cellStyle name="40% - Accent5 3 2 4 2 3 2 3 2" xfId="25347" xr:uid="{00000000-0005-0000-0000-0000F9620000}"/>
    <cellStyle name="40% - Accent5 3 2 4 2 3 2 4" xfId="25348" xr:uid="{00000000-0005-0000-0000-0000FA620000}"/>
    <cellStyle name="40% - Accent5 3 2 4 2 3 3" xfId="25349" xr:uid="{00000000-0005-0000-0000-0000FB620000}"/>
    <cellStyle name="40% - Accent5 3 2 4 2 3 3 2" xfId="25350" xr:uid="{00000000-0005-0000-0000-0000FC620000}"/>
    <cellStyle name="40% - Accent5 3 2 4 2 3 3 2 2" xfId="25351" xr:uid="{00000000-0005-0000-0000-0000FD620000}"/>
    <cellStyle name="40% - Accent5 3 2 4 2 3 3 3" xfId="25352" xr:uid="{00000000-0005-0000-0000-0000FE620000}"/>
    <cellStyle name="40% - Accent5 3 2 4 2 3 4" xfId="25353" xr:uid="{00000000-0005-0000-0000-0000FF620000}"/>
    <cellStyle name="40% - Accent5 3 2 4 2 3 4 2" xfId="25354" xr:uid="{00000000-0005-0000-0000-000000630000}"/>
    <cellStyle name="40% - Accent5 3 2 4 2 3 5" xfId="25355" xr:uid="{00000000-0005-0000-0000-000001630000}"/>
    <cellStyle name="40% - Accent5 3 2 4 2 3 5 2" xfId="25356" xr:uid="{00000000-0005-0000-0000-000002630000}"/>
    <cellStyle name="40% - Accent5 3 2 4 2 3 6" xfId="25357" xr:uid="{00000000-0005-0000-0000-000003630000}"/>
    <cellStyle name="40% - Accent5 3 2 4 2 4" xfId="25358" xr:uid="{00000000-0005-0000-0000-000004630000}"/>
    <cellStyle name="40% - Accent5 3 2 4 2 4 2" xfId="25359" xr:uid="{00000000-0005-0000-0000-000005630000}"/>
    <cellStyle name="40% - Accent5 3 2 4 2 4 2 2" xfId="25360" xr:uid="{00000000-0005-0000-0000-000006630000}"/>
    <cellStyle name="40% - Accent5 3 2 4 2 4 2 2 2" xfId="25361" xr:uid="{00000000-0005-0000-0000-000007630000}"/>
    <cellStyle name="40% - Accent5 3 2 4 2 4 2 3" xfId="25362" xr:uid="{00000000-0005-0000-0000-000008630000}"/>
    <cellStyle name="40% - Accent5 3 2 4 2 4 3" xfId="25363" xr:uid="{00000000-0005-0000-0000-000009630000}"/>
    <cellStyle name="40% - Accent5 3 2 4 2 4 3 2" xfId="25364" xr:uid="{00000000-0005-0000-0000-00000A630000}"/>
    <cellStyle name="40% - Accent5 3 2 4 2 4 4" xfId="25365" xr:uid="{00000000-0005-0000-0000-00000B630000}"/>
    <cellStyle name="40% - Accent5 3 2 4 2 5" xfId="25366" xr:uid="{00000000-0005-0000-0000-00000C630000}"/>
    <cellStyle name="40% - Accent5 3 2 4 2 5 2" xfId="25367" xr:uid="{00000000-0005-0000-0000-00000D630000}"/>
    <cellStyle name="40% - Accent5 3 2 4 2 5 2 2" xfId="25368" xr:uid="{00000000-0005-0000-0000-00000E630000}"/>
    <cellStyle name="40% - Accent5 3 2 4 2 5 3" xfId="25369" xr:uid="{00000000-0005-0000-0000-00000F630000}"/>
    <cellStyle name="40% - Accent5 3 2 4 2 6" xfId="25370" xr:uid="{00000000-0005-0000-0000-000010630000}"/>
    <cellStyle name="40% - Accent5 3 2 4 2 6 2" xfId="25371" xr:uid="{00000000-0005-0000-0000-000011630000}"/>
    <cellStyle name="40% - Accent5 3 2 4 2 7" xfId="25372" xr:uid="{00000000-0005-0000-0000-000012630000}"/>
    <cellStyle name="40% - Accent5 3 2 4 2 7 2" xfId="25373" xr:uid="{00000000-0005-0000-0000-000013630000}"/>
    <cellStyle name="40% - Accent5 3 2 4 2 8" xfId="25374" xr:uid="{00000000-0005-0000-0000-000014630000}"/>
    <cellStyle name="40% - Accent5 3 2 4 3" xfId="25375" xr:uid="{00000000-0005-0000-0000-000015630000}"/>
    <cellStyle name="40% - Accent5 3 2 4 3 2" xfId="25376" xr:uid="{00000000-0005-0000-0000-000016630000}"/>
    <cellStyle name="40% - Accent5 3 2 4 3 2 2" xfId="25377" xr:uid="{00000000-0005-0000-0000-000017630000}"/>
    <cellStyle name="40% - Accent5 3 2 4 3 2 2 2" xfId="25378" xr:uid="{00000000-0005-0000-0000-000018630000}"/>
    <cellStyle name="40% - Accent5 3 2 4 3 2 2 2 2" xfId="25379" xr:uid="{00000000-0005-0000-0000-000019630000}"/>
    <cellStyle name="40% - Accent5 3 2 4 3 2 2 2 2 2" xfId="25380" xr:uid="{00000000-0005-0000-0000-00001A630000}"/>
    <cellStyle name="40% - Accent5 3 2 4 3 2 2 2 3" xfId="25381" xr:uid="{00000000-0005-0000-0000-00001B630000}"/>
    <cellStyle name="40% - Accent5 3 2 4 3 2 2 3" xfId="25382" xr:uid="{00000000-0005-0000-0000-00001C630000}"/>
    <cellStyle name="40% - Accent5 3 2 4 3 2 2 3 2" xfId="25383" xr:uid="{00000000-0005-0000-0000-00001D630000}"/>
    <cellStyle name="40% - Accent5 3 2 4 3 2 2 4" xfId="25384" xr:uid="{00000000-0005-0000-0000-00001E630000}"/>
    <cellStyle name="40% - Accent5 3 2 4 3 2 3" xfId="25385" xr:uid="{00000000-0005-0000-0000-00001F630000}"/>
    <cellStyle name="40% - Accent5 3 2 4 3 2 3 2" xfId="25386" xr:uid="{00000000-0005-0000-0000-000020630000}"/>
    <cellStyle name="40% - Accent5 3 2 4 3 2 3 2 2" xfId="25387" xr:uid="{00000000-0005-0000-0000-000021630000}"/>
    <cellStyle name="40% - Accent5 3 2 4 3 2 3 3" xfId="25388" xr:uid="{00000000-0005-0000-0000-000022630000}"/>
    <cellStyle name="40% - Accent5 3 2 4 3 2 4" xfId="25389" xr:uid="{00000000-0005-0000-0000-000023630000}"/>
    <cellStyle name="40% - Accent5 3 2 4 3 2 4 2" xfId="25390" xr:uid="{00000000-0005-0000-0000-000024630000}"/>
    <cellStyle name="40% - Accent5 3 2 4 3 2 5" xfId="25391" xr:uid="{00000000-0005-0000-0000-000025630000}"/>
    <cellStyle name="40% - Accent5 3 2 4 3 2 5 2" xfId="25392" xr:uid="{00000000-0005-0000-0000-000026630000}"/>
    <cellStyle name="40% - Accent5 3 2 4 3 2 6" xfId="25393" xr:uid="{00000000-0005-0000-0000-000027630000}"/>
    <cellStyle name="40% - Accent5 3 2 4 3 3" xfId="25394" xr:uid="{00000000-0005-0000-0000-000028630000}"/>
    <cellStyle name="40% - Accent5 3 2 4 3 3 2" xfId="25395" xr:uid="{00000000-0005-0000-0000-000029630000}"/>
    <cellStyle name="40% - Accent5 3 2 4 3 3 2 2" xfId="25396" xr:uid="{00000000-0005-0000-0000-00002A630000}"/>
    <cellStyle name="40% - Accent5 3 2 4 3 3 2 2 2" xfId="25397" xr:uid="{00000000-0005-0000-0000-00002B630000}"/>
    <cellStyle name="40% - Accent5 3 2 4 3 3 2 2 2 2" xfId="25398" xr:uid="{00000000-0005-0000-0000-00002C630000}"/>
    <cellStyle name="40% - Accent5 3 2 4 3 3 2 2 3" xfId="25399" xr:uid="{00000000-0005-0000-0000-00002D630000}"/>
    <cellStyle name="40% - Accent5 3 2 4 3 3 2 3" xfId="25400" xr:uid="{00000000-0005-0000-0000-00002E630000}"/>
    <cellStyle name="40% - Accent5 3 2 4 3 3 2 3 2" xfId="25401" xr:uid="{00000000-0005-0000-0000-00002F630000}"/>
    <cellStyle name="40% - Accent5 3 2 4 3 3 2 4" xfId="25402" xr:uid="{00000000-0005-0000-0000-000030630000}"/>
    <cellStyle name="40% - Accent5 3 2 4 3 3 3" xfId="25403" xr:uid="{00000000-0005-0000-0000-000031630000}"/>
    <cellStyle name="40% - Accent5 3 2 4 3 3 3 2" xfId="25404" xr:uid="{00000000-0005-0000-0000-000032630000}"/>
    <cellStyle name="40% - Accent5 3 2 4 3 3 3 2 2" xfId="25405" xr:uid="{00000000-0005-0000-0000-000033630000}"/>
    <cellStyle name="40% - Accent5 3 2 4 3 3 3 3" xfId="25406" xr:uid="{00000000-0005-0000-0000-000034630000}"/>
    <cellStyle name="40% - Accent5 3 2 4 3 3 4" xfId="25407" xr:uid="{00000000-0005-0000-0000-000035630000}"/>
    <cellStyle name="40% - Accent5 3 2 4 3 3 4 2" xfId="25408" xr:uid="{00000000-0005-0000-0000-000036630000}"/>
    <cellStyle name="40% - Accent5 3 2 4 3 3 5" xfId="25409" xr:uid="{00000000-0005-0000-0000-000037630000}"/>
    <cellStyle name="40% - Accent5 3 2 4 3 3 5 2" xfId="25410" xr:uid="{00000000-0005-0000-0000-000038630000}"/>
    <cellStyle name="40% - Accent5 3 2 4 3 3 6" xfId="25411" xr:uid="{00000000-0005-0000-0000-000039630000}"/>
    <cellStyle name="40% - Accent5 3 2 4 3 4" xfId="25412" xr:uid="{00000000-0005-0000-0000-00003A630000}"/>
    <cellStyle name="40% - Accent5 3 2 4 3 4 2" xfId="25413" xr:uid="{00000000-0005-0000-0000-00003B630000}"/>
    <cellStyle name="40% - Accent5 3 2 4 3 4 2 2" xfId="25414" xr:uid="{00000000-0005-0000-0000-00003C630000}"/>
    <cellStyle name="40% - Accent5 3 2 4 3 4 2 2 2" xfId="25415" xr:uid="{00000000-0005-0000-0000-00003D630000}"/>
    <cellStyle name="40% - Accent5 3 2 4 3 4 2 3" xfId="25416" xr:uid="{00000000-0005-0000-0000-00003E630000}"/>
    <cellStyle name="40% - Accent5 3 2 4 3 4 3" xfId="25417" xr:uid="{00000000-0005-0000-0000-00003F630000}"/>
    <cellStyle name="40% - Accent5 3 2 4 3 4 3 2" xfId="25418" xr:uid="{00000000-0005-0000-0000-000040630000}"/>
    <cellStyle name="40% - Accent5 3 2 4 3 4 4" xfId="25419" xr:uid="{00000000-0005-0000-0000-000041630000}"/>
    <cellStyle name="40% - Accent5 3 2 4 3 5" xfId="25420" xr:uid="{00000000-0005-0000-0000-000042630000}"/>
    <cellStyle name="40% - Accent5 3 2 4 3 5 2" xfId="25421" xr:uid="{00000000-0005-0000-0000-000043630000}"/>
    <cellStyle name="40% - Accent5 3 2 4 3 5 2 2" xfId="25422" xr:uid="{00000000-0005-0000-0000-000044630000}"/>
    <cellStyle name="40% - Accent5 3 2 4 3 5 3" xfId="25423" xr:uid="{00000000-0005-0000-0000-000045630000}"/>
    <cellStyle name="40% - Accent5 3 2 4 3 6" xfId="25424" xr:uid="{00000000-0005-0000-0000-000046630000}"/>
    <cellStyle name="40% - Accent5 3 2 4 3 6 2" xfId="25425" xr:uid="{00000000-0005-0000-0000-000047630000}"/>
    <cellStyle name="40% - Accent5 3 2 4 3 7" xfId="25426" xr:uid="{00000000-0005-0000-0000-000048630000}"/>
    <cellStyle name="40% - Accent5 3 2 4 3 7 2" xfId="25427" xr:uid="{00000000-0005-0000-0000-000049630000}"/>
    <cellStyle name="40% - Accent5 3 2 4 3 8" xfId="25428" xr:uid="{00000000-0005-0000-0000-00004A630000}"/>
    <cellStyle name="40% - Accent5 3 2 4 4" xfId="25429" xr:uid="{00000000-0005-0000-0000-00004B630000}"/>
    <cellStyle name="40% - Accent5 3 2 4 4 2" xfId="25430" xr:uid="{00000000-0005-0000-0000-00004C630000}"/>
    <cellStyle name="40% - Accent5 3 2 4 4 2 2" xfId="25431" xr:uid="{00000000-0005-0000-0000-00004D630000}"/>
    <cellStyle name="40% - Accent5 3 2 4 4 2 2 2" xfId="25432" xr:uid="{00000000-0005-0000-0000-00004E630000}"/>
    <cellStyle name="40% - Accent5 3 2 4 4 2 2 2 2" xfId="25433" xr:uid="{00000000-0005-0000-0000-00004F630000}"/>
    <cellStyle name="40% - Accent5 3 2 4 4 2 2 3" xfId="25434" xr:uid="{00000000-0005-0000-0000-000050630000}"/>
    <cellStyle name="40% - Accent5 3 2 4 4 2 3" xfId="25435" xr:uid="{00000000-0005-0000-0000-000051630000}"/>
    <cellStyle name="40% - Accent5 3 2 4 4 2 3 2" xfId="25436" xr:uid="{00000000-0005-0000-0000-000052630000}"/>
    <cellStyle name="40% - Accent5 3 2 4 4 2 4" xfId="25437" xr:uid="{00000000-0005-0000-0000-000053630000}"/>
    <cellStyle name="40% - Accent5 3 2 4 4 3" xfId="25438" xr:uid="{00000000-0005-0000-0000-000054630000}"/>
    <cellStyle name="40% - Accent5 3 2 4 4 3 2" xfId="25439" xr:uid="{00000000-0005-0000-0000-000055630000}"/>
    <cellStyle name="40% - Accent5 3 2 4 4 3 2 2" xfId="25440" xr:uid="{00000000-0005-0000-0000-000056630000}"/>
    <cellStyle name="40% - Accent5 3 2 4 4 3 3" xfId="25441" xr:uid="{00000000-0005-0000-0000-000057630000}"/>
    <cellStyle name="40% - Accent5 3 2 4 4 4" xfId="25442" xr:uid="{00000000-0005-0000-0000-000058630000}"/>
    <cellStyle name="40% - Accent5 3 2 4 4 4 2" xfId="25443" xr:uid="{00000000-0005-0000-0000-000059630000}"/>
    <cellStyle name="40% - Accent5 3 2 4 4 5" xfId="25444" xr:uid="{00000000-0005-0000-0000-00005A630000}"/>
    <cellStyle name="40% - Accent5 3 2 4 4 5 2" xfId="25445" xr:uid="{00000000-0005-0000-0000-00005B630000}"/>
    <cellStyle name="40% - Accent5 3 2 4 4 6" xfId="25446" xr:uid="{00000000-0005-0000-0000-00005C630000}"/>
    <cellStyle name="40% - Accent5 3 2 4 5" xfId="25447" xr:uid="{00000000-0005-0000-0000-00005D630000}"/>
    <cellStyle name="40% - Accent5 3 2 4 5 2" xfId="25448" xr:uid="{00000000-0005-0000-0000-00005E630000}"/>
    <cellStyle name="40% - Accent5 3 2 4 5 2 2" xfId="25449" xr:uid="{00000000-0005-0000-0000-00005F630000}"/>
    <cellStyle name="40% - Accent5 3 2 4 5 2 2 2" xfId="25450" xr:uid="{00000000-0005-0000-0000-000060630000}"/>
    <cellStyle name="40% - Accent5 3 2 4 5 2 2 2 2" xfId="25451" xr:uid="{00000000-0005-0000-0000-000061630000}"/>
    <cellStyle name="40% - Accent5 3 2 4 5 2 2 3" xfId="25452" xr:uid="{00000000-0005-0000-0000-000062630000}"/>
    <cellStyle name="40% - Accent5 3 2 4 5 2 3" xfId="25453" xr:uid="{00000000-0005-0000-0000-000063630000}"/>
    <cellStyle name="40% - Accent5 3 2 4 5 2 3 2" xfId="25454" xr:uid="{00000000-0005-0000-0000-000064630000}"/>
    <cellStyle name="40% - Accent5 3 2 4 5 2 4" xfId="25455" xr:uid="{00000000-0005-0000-0000-000065630000}"/>
    <cellStyle name="40% - Accent5 3 2 4 5 3" xfId="25456" xr:uid="{00000000-0005-0000-0000-000066630000}"/>
    <cellStyle name="40% - Accent5 3 2 4 5 3 2" xfId="25457" xr:uid="{00000000-0005-0000-0000-000067630000}"/>
    <cellStyle name="40% - Accent5 3 2 4 5 3 2 2" xfId="25458" xr:uid="{00000000-0005-0000-0000-000068630000}"/>
    <cellStyle name="40% - Accent5 3 2 4 5 3 3" xfId="25459" xr:uid="{00000000-0005-0000-0000-000069630000}"/>
    <cellStyle name="40% - Accent5 3 2 4 5 4" xfId="25460" xr:uid="{00000000-0005-0000-0000-00006A630000}"/>
    <cellStyle name="40% - Accent5 3 2 4 5 4 2" xfId="25461" xr:uid="{00000000-0005-0000-0000-00006B630000}"/>
    <cellStyle name="40% - Accent5 3 2 4 5 5" xfId="25462" xr:uid="{00000000-0005-0000-0000-00006C630000}"/>
    <cellStyle name="40% - Accent5 3 2 4 5 5 2" xfId="25463" xr:uid="{00000000-0005-0000-0000-00006D630000}"/>
    <cellStyle name="40% - Accent5 3 2 4 5 6" xfId="25464" xr:uid="{00000000-0005-0000-0000-00006E630000}"/>
    <cellStyle name="40% - Accent5 3 2 4 6" xfId="25465" xr:uid="{00000000-0005-0000-0000-00006F630000}"/>
    <cellStyle name="40% - Accent5 3 2 4 6 2" xfId="25466" xr:uid="{00000000-0005-0000-0000-000070630000}"/>
    <cellStyle name="40% - Accent5 3 2 4 6 2 2" xfId="25467" xr:uid="{00000000-0005-0000-0000-000071630000}"/>
    <cellStyle name="40% - Accent5 3 2 4 6 2 2 2" xfId="25468" xr:uid="{00000000-0005-0000-0000-000072630000}"/>
    <cellStyle name="40% - Accent5 3 2 4 6 2 2 2 2" xfId="25469" xr:uid="{00000000-0005-0000-0000-000073630000}"/>
    <cellStyle name="40% - Accent5 3 2 4 6 2 2 3" xfId="25470" xr:uid="{00000000-0005-0000-0000-000074630000}"/>
    <cellStyle name="40% - Accent5 3 2 4 6 2 3" xfId="25471" xr:uid="{00000000-0005-0000-0000-000075630000}"/>
    <cellStyle name="40% - Accent5 3 2 4 6 2 3 2" xfId="25472" xr:uid="{00000000-0005-0000-0000-000076630000}"/>
    <cellStyle name="40% - Accent5 3 2 4 6 2 4" xfId="25473" xr:uid="{00000000-0005-0000-0000-000077630000}"/>
    <cellStyle name="40% - Accent5 3 2 4 6 3" xfId="25474" xr:uid="{00000000-0005-0000-0000-000078630000}"/>
    <cellStyle name="40% - Accent5 3 2 4 6 3 2" xfId="25475" xr:uid="{00000000-0005-0000-0000-000079630000}"/>
    <cellStyle name="40% - Accent5 3 2 4 6 3 2 2" xfId="25476" xr:uid="{00000000-0005-0000-0000-00007A630000}"/>
    <cellStyle name="40% - Accent5 3 2 4 6 3 3" xfId="25477" xr:uid="{00000000-0005-0000-0000-00007B630000}"/>
    <cellStyle name="40% - Accent5 3 2 4 6 4" xfId="25478" xr:uid="{00000000-0005-0000-0000-00007C630000}"/>
    <cellStyle name="40% - Accent5 3 2 4 6 4 2" xfId="25479" xr:uid="{00000000-0005-0000-0000-00007D630000}"/>
    <cellStyle name="40% - Accent5 3 2 4 6 5" xfId="25480" xr:uid="{00000000-0005-0000-0000-00007E630000}"/>
    <cellStyle name="40% - Accent5 3 2 4 6 5 2" xfId="25481" xr:uid="{00000000-0005-0000-0000-00007F630000}"/>
    <cellStyle name="40% - Accent5 3 2 4 6 6" xfId="25482" xr:uid="{00000000-0005-0000-0000-000080630000}"/>
    <cellStyle name="40% - Accent5 3 2 4 7" xfId="25483" xr:uid="{00000000-0005-0000-0000-000081630000}"/>
    <cellStyle name="40% - Accent5 3 2 4 7 2" xfId="25484" xr:uid="{00000000-0005-0000-0000-000082630000}"/>
    <cellStyle name="40% - Accent5 3 2 4 7 2 2" xfId="25485" xr:uid="{00000000-0005-0000-0000-000083630000}"/>
    <cellStyle name="40% - Accent5 3 2 4 7 2 2 2" xfId="25486" xr:uid="{00000000-0005-0000-0000-000084630000}"/>
    <cellStyle name="40% - Accent5 3 2 4 7 2 3" xfId="25487" xr:uid="{00000000-0005-0000-0000-000085630000}"/>
    <cellStyle name="40% - Accent5 3 2 4 7 3" xfId="25488" xr:uid="{00000000-0005-0000-0000-000086630000}"/>
    <cellStyle name="40% - Accent5 3 2 4 7 3 2" xfId="25489" xr:uid="{00000000-0005-0000-0000-000087630000}"/>
    <cellStyle name="40% - Accent5 3 2 4 7 4" xfId="25490" xr:uid="{00000000-0005-0000-0000-000088630000}"/>
    <cellStyle name="40% - Accent5 3 2 4 8" xfId="25491" xr:uid="{00000000-0005-0000-0000-000089630000}"/>
    <cellStyle name="40% - Accent5 3 2 4 8 2" xfId="25492" xr:uid="{00000000-0005-0000-0000-00008A630000}"/>
    <cellStyle name="40% - Accent5 3 2 4 8 2 2" xfId="25493" xr:uid="{00000000-0005-0000-0000-00008B630000}"/>
    <cellStyle name="40% - Accent5 3 2 4 8 3" xfId="25494" xr:uid="{00000000-0005-0000-0000-00008C630000}"/>
    <cellStyle name="40% - Accent5 3 2 4 9" xfId="25495" xr:uid="{00000000-0005-0000-0000-00008D630000}"/>
    <cellStyle name="40% - Accent5 3 2 4 9 2" xfId="25496" xr:uid="{00000000-0005-0000-0000-00008E630000}"/>
    <cellStyle name="40% - Accent5 3 2 5" xfId="25497" xr:uid="{00000000-0005-0000-0000-00008F630000}"/>
    <cellStyle name="40% - Accent5 3 2 5 2" xfId="25498" xr:uid="{00000000-0005-0000-0000-000090630000}"/>
    <cellStyle name="40% - Accent5 3 2 5 2 2" xfId="25499" xr:uid="{00000000-0005-0000-0000-000091630000}"/>
    <cellStyle name="40% - Accent5 3 2 5 2 2 2" xfId="25500" xr:uid="{00000000-0005-0000-0000-000092630000}"/>
    <cellStyle name="40% - Accent5 3 2 5 2 2 2 2" xfId="25501" xr:uid="{00000000-0005-0000-0000-000093630000}"/>
    <cellStyle name="40% - Accent5 3 2 5 2 2 2 2 2" xfId="25502" xr:uid="{00000000-0005-0000-0000-000094630000}"/>
    <cellStyle name="40% - Accent5 3 2 5 2 2 2 3" xfId="25503" xr:uid="{00000000-0005-0000-0000-000095630000}"/>
    <cellStyle name="40% - Accent5 3 2 5 2 2 3" xfId="25504" xr:uid="{00000000-0005-0000-0000-000096630000}"/>
    <cellStyle name="40% - Accent5 3 2 5 2 2 3 2" xfId="25505" xr:uid="{00000000-0005-0000-0000-000097630000}"/>
    <cellStyle name="40% - Accent5 3 2 5 2 2 4" xfId="25506" xr:uid="{00000000-0005-0000-0000-000098630000}"/>
    <cellStyle name="40% - Accent5 3 2 5 2 3" xfId="25507" xr:uid="{00000000-0005-0000-0000-000099630000}"/>
    <cellStyle name="40% - Accent5 3 2 5 2 3 2" xfId="25508" xr:uid="{00000000-0005-0000-0000-00009A630000}"/>
    <cellStyle name="40% - Accent5 3 2 5 2 3 2 2" xfId="25509" xr:uid="{00000000-0005-0000-0000-00009B630000}"/>
    <cellStyle name="40% - Accent5 3 2 5 2 3 3" xfId="25510" xr:uid="{00000000-0005-0000-0000-00009C630000}"/>
    <cellStyle name="40% - Accent5 3 2 5 2 4" xfId="25511" xr:uid="{00000000-0005-0000-0000-00009D630000}"/>
    <cellStyle name="40% - Accent5 3 2 5 2 4 2" xfId="25512" xr:uid="{00000000-0005-0000-0000-00009E630000}"/>
    <cellStyle name="40% - Accent5 3 2 5 2 5" xfId="25513" xr:uid="{00000000-0005-0000-0000-00009F630000}"/>
    <cellStyle name="40% - Accent5 3 2 5 2 5 2" xfId="25514" xr:uid="{00000000-0005-0000-0000-0000A0630000}"/>
    <cellStyle name="40% - Accent5 3 2 5 2 6" xfId="25515" xr:uid="{00000000-0005-0000-0000-0000A1630000}"/>
    <cellStyle name="40% - Accent5 3 2 5 3" xfId="25516" xr:uid="{00000000-0005-0000-0000-0000A2630000}"/>
    <cellStyle name="40% - Accent5 3 2 5 3 2" xfId="25517" xr:uid="{00000000-0005-0000-0000-0000A3630000}"/>
    <cellStyle name="40% - Accent5 3 2 5 3 2 2" xfId="25518" xr:uid="{00000000-0005-0000-0000-0000A4630000}"/>
    <cellStyle name="40% - Accent5 3 2 5 3 2 2 2" xfId="25519" xr:uid="{00000000-0005-0000-0000-0000A5630000}"/>
    <cellStyle name="40% - Accent5 3 2 5 3 2 2 2 2" xfId="25520" xr:uid="{00000000-0005-0000-0000-0000A6630000}"/>
    <cellStyle name="40% - Accent5 3 2 5 3 2 2 3" xfId="25521" xr:uid="{00000000-0005-0000-0000-0000A7630000}"/>
    <cellStyle name="40% - Accent5 3 2 5 3 2 3" xfId="25522" xr:uid="{00000000-0005-0000-0000-0000A8630000}"/>
    <cellStyle name="40% - Accent5 3 2 5 3 2 3 2" xfId="25523" xr:uid="{00000000-0005-0000-0000-0000A9630000}"/>
    <cellStyle name="40% - Accent5 3 2 5 3 2 4" xfId="25524" xr:uid="{00000000-0005-0000-0000-0000AA630000}"/>
    <cellStyle name="40% - Accent5 3 2 5 3 3" xfId="25525" xr:uid="{00000000-0005-0000-0000-0000AB630000}"/>
    <cellStyle name="40% - Accent5 3 2 5 3 3 2" xfId="25526" xr:uid="{00000000-0005-0000-0000-0000AC630000}"/>
    <cellStyle name="40% - Accent5 3 2 5 3 3 2 2" xfId="25527" xr:uid="{00000000-0005-0000-0000-0000AD630000}"/>
    <cellStyle name="40% - Accent5 3 2 5 3 3 3" xfId="25528" xr:uid="{00000000-0005-0000-0000-0000AE630000}"/>
    <cellStyle name="40% - Accent5 3 2 5 3 4" xfId="25529" xr:uid="{00000000-0005-0000-0000-0000AF630000}"/>
    <cellStyle name="40% - Accent5 3 2 5 3 4 2" xfId="25530" xr:uid="{00000000-0005-0000-0000-0000B0630000}"/>
    <cellStyle name="40% - Accent5 3 2 5 3 5" xfId="25531" xr:uid="{00000000-0005-0000-0000-0000B1630000}"/>
    <cellStyle name="40% - Accent5 3 2 5 3 5 2" xfId="25532" xr:uid="{00000000-0005-0000-0000-0000B2630000}"/>
    <cellStyle name="40% - Accent5 3 2 5 3 6" xfId="25533" xr:uid="{00000000-0005-0000-0000-0000B3630000}"/>
    <cellStyle name="40% - Accent5 3 2 5 4" xfId="25534" xr:uid="{00000000-0005-0000-0000-0000B4630000}"/>
    <cellStyle name="40% - Accent5 3 2 5 4 2" xfId="25535" xr:uid="{00000000-0005-0000-0000-0000B5630000}"/>
    <cellStyle name="40% - Accent5 3 2 5 4 2 2" xfId="25536" xr:uid="{00000000-0005-0000-0000-0000B6630000}"/>
    <cellStyle name="40% - Accent5 3 2 5 4 2 2 2" xfId="25537" xr:uid="{00000000-0005-0000-0000-0000B7630000}"/>
    <cellStyle name="40% - Accent5 3 2 5 4 2 3" xfId="25538" xr:uid="{00000000-0005-0000-0000-0000B8630000}"/>
    <cellStyle name="40% - Accent5 3 2 5 4 3" xfId="25539" xr:uid="{00000000-0005-0000-0000-0000B9630000}"/>
    <cellStyle name="40% - Accent5 3 2 5 4 3 2" xfId="25540" xr:uid="{00000000-0005-0000-0000-0000BA630000}"/>
    <cellStyle name="40% - Accent5 3 2 5 4 4" xfId="25541" xr:uid="{00000000-0005-0000-0000-0000BB630000}"/>
    <cellStyle name="40% - Accent5 3 2 5 5" xfId="25542" xr:uid="{00000000-0005-0000-0000-0000BC630000}"/>
    <cellStyle name="40% - Accent5 3 2 5 5 2" xfId="25543" xr:uid="{00000000-0005-0000-0000-0000BD630000}"/>
    <cellStyle name="40% - Accent5 3 2 5 5 2 2" xfId="25544" xr:uid="{00000000-0005-0000-0000-0000BE630000}"/>
    <cellStyle name="40% - Accent5 3 2 5 5 3" xfId="25545" xr:uid="{00000000-0005-0000-0000-0000BF630000}"/>
    <cellStyle name="40% - Accent5 3 2 5 6" xfId="25546" xr:uid="{00000000-0005-0000-0000-0000C0630000}"/>
    <cellStyle name="40% - Accent5 3 2 5 6 2" xfId="25547" xr:uid="{00000000-0005-0000-0000-0000C1630000}"/>
    <cellStyle name="40% - Accent5 3 2 5 7" xfId="25548" xr:uid="{00000000-0005-0000-0000-0000C2630000}"/>
    <cellStyle name="40% - Accent5 3 2 5 7 2" xfId="25549" xr:uid="{00000000-0005-0000-0000-0000C3630000}"/>
    <cellStyle name="40% - Accent5 3 2 5 8" xfId="25550" xr:uid="{00000000-0005-0000-0000-0000C4630000}"/>
    <cellStyle name="40% - Accent5 3 2 6" xfId="25551" xr:uid="{00000000-0005-0000-0000-0000C5630000}"/>
    <cellStyle name="40% - Accent5 3 2 6 2" xfId="25552" xr:uid="{00000000-0005-0000-0000-0000C6630000}"/>
    <cellStyle name="40% - Accent5 3 2 6 2 2" xfId="25553" xr:uid="{00000000-0005-0000-0000-0000C7630000}"/>
    <cellStyle name="40% - Accent5 3 2 6 2 2 2" xfId="25554" xr:uid="{00000000-0005-0000-0000-0000C8630000}"/>
    <cellStyle name="40% - Accent5 3 2 6 2 2 2 2" xfId="25555" xr:uid="{00000000-0005-0000-0000-0000C9630000}"/>
    <cellStyle name="40% - Accent5 3 2 6 2 2 2 2 2" xfId="25556" xr:uid="{00000000-0005-0000-0000-0000CA630000}"/>
    <cellStyle name="40% - Accent5 3 2 6 2 2 2 3" xfId="25557" xr:uid="{00000000-0005-0000-0000-0000CB630000}"/>
    <cellStyle name="40% - Accent5 3 2 6 2 2 3" xfId="25558" xr:uid="{00000000-0005-0000-0000-0000CC630000}"/>
    <cellStyle name="40% - Accent5 3 2 6 2 2 3 2" xfId="25559" xr:uid="{00000000-0005-0000-0000-0000CD630000}"/>
    <cellStyle name="40% - Accent5 3 2 6 2 2 4" xfId="25560" xr:uid="{00000000-0005-0000-0000-0000CE630000}"/>
    <cellStyle name="40% - Accent5 3 2 6 2 3" xfId="25561" xr:uid="{00000000-0005-0000-0000-0000CF630000}"/>
    <cellStyle name="40% - Accent5 3 2 6 2 3 2" xfId="25562" xr:uid="{00000000-0005-0000-0000-0000D0630000}"/>
    <cellStyle name="40% - Accent5 3 2 6 2 3 2 2" xfId="25563" xr:uid="{00000000-0005-0000-0000-0000D1630000}"/>
    <cellStyle name="40% - Accent5 3 2 6 2 3 3" xfId="25564" xr:uid="{00000000-0005-0000-0000-0000D2630000}"/>
    <cellStyle name="40% - Accent5 3 2 6 2 4" xfId="25565" xr:uid="{00000000-0005-0000-0000-0000D3630000}"/>
    <cellStyle name="40% - Accent5 3 2 6 2 4 2" xfId="25566" xr:uid="{00000000-0005-0000-0000-0000D4630000}"/>
    <cellStyle name="40% - Accent5 3 2 6 2 5" xfId="25567" xr:uid="{00000000-0005-0000-0000-0000D5630000}"/>
    <cellStyle name="40% - Accent5 3 2 6 2 5 2" xfId="25568" xr:uid="{00000000-0005-0000-0000-0000D6630000}"/>
    <cellStyle name="40% - Accent5 3 2 6 2 6" xfId="25569" xr:uid="{00000000-0005-0000-0000-0000D7630000}"/>
    <cellStyle name="40% - Accent5 3 2 6 3" xfId="25570" xr:uid="{00000000-0005-0000-0000-0000D8630000}"/>
    <cellStyle name="40% - Accent5 3 2 6 3 2" xfId="25571" xr:uid="{00000000-0005-0000-0000-0000D9630000}"/>
    <cellStyle name="40% - Accent5 3 2 6 3 2 2" xfId="25572" xr:uid="{00000000-0005-0000-0000-0000DA630000}"/>
    <cellStyle name="40% - Accent5 3 2 6 3 2 2 2" xfId="25573" xr:uid="{00000000-0005-0000-0000-0000DB630000}"/>
    <cellStyle name="40% - Accent5 3 2 6 3 2 2 2 2" xfId="25574" xr:uid="{00000000-0005-0000-0000-0000DC630000}"/>
    <cellStyle name="40% - Accent5 3 2 6 3 2 2 3" xfId="25575" xr:uid="{00000000-0005-0000-0000-0000DD630000}"/>
    <cellStyle name="40% - Accent5 3 2 6 3 2 3" xfId="25576" xr:uid="{00000000-0005-0000-0000-0000DE630000}"/>
    <cellStyle name="40% - Accent5 3 2 6 3 2 3 2" xfId="25577" xr:uid="{00000000-0005-0000-0000-0000DF630000}"/>
    <cellStyle name="40% - Accent5 3 2 6 3 2 4" xfId="25578" xr:uid="{00000000-0005-0000-0000-0000E0630000}"/>
    <cellStyle name="40% - Accent5 3 2 6 3 3" xfId="25579" xr:uid="{00000000-0005-0000-0000-0000E1630000}"/>
    <cellStyle name="40% - Accent5 3 2 6 3 3 2" xfId="25580" xr:uid="{00000000-0005-0000-0000-0000E2630000}"/>
    <cellStyle name="40% - Accent5 3 2 6 3 3 2 2" xfId="25581" xr:uid="{00000000-0005-0000-0000-0000E3630000}"/>
    <cellStyle name="40% - Accent5 3 2 6 3 3 3" xfId="25582" xr:uid="{00000000-0005-0000-0000-0000E4630000}"/>
    <cellStyle name="40% - Accent5 3 2 6 3 4" xfId="25583" xr:uid="{00000000-0005-0000-0000-0000E5630000}"/>
    <cellStyle name="40% - Accent5 3 2 6 3 4 2" xfId="25584" xr:uid="{00000000-0005-0000-0000-0000E6630000}"/>
    <cellStyle name="40% - Accent5 3 2 6 3 5" xfId="25585" xr:uid="{00000000-0005-0000-0000-0000E7630000}"/>
    <cellStyle name="40% - Accent5 3 2 6 3 5 2" xfId="25586" xr:uid="{00000000-0005-0000-0000-0000E8630000}"/>
    <cellStyle name="40% - Accent5 3 2 6 3 6" xfId="25587" xr:uid="{00000000-0005-0000-0000-0000E9630000}"/>
    <cellStyle name="40% - Accent5 3 2 6 4" xfId="25588" xr:uid="{00000000-0005-0000-0000-0000EA630000}"/>
    <cellStyle name="40% - Accent5 3 2 6 4 2" xfId="25589" xr:uid="{00000000-0005-0000-0000-0000EB630000}"/>
    <cellStyle name="40% - Accent5 3 2 6 4 2 2" xfId="25590" xr:uid="{00000000-0005-0000-0000-0000EC630000}"/>
    <cellStyle name="40% - Accent5 3 2 6 4 2 2 2" xfId="25591" xr:uid="{00000000-0005-0000-0000-0000ED630000}"/>
    <cellStyle name="40% - Accent5 3 2 6 4 2 3" xfId="25592" xr:uid="{00000000-0005-0000-0000-0000EE630000}"/>
    <cellStyle name="40% - Accent5 3 2 6 4 3" xfId="25593" xr:uid="{00000000-0005-0000-0000-0000EF630000}"/>
    <cellStyle name="40% - Accent5 3 2 6 4 3 2" xfId="25594" xr:uid="{00000000-0005-0000-0000-0000F0630000}"/>
    <cellStyle name="40% - Accent5 3 2 6 4 4" xfId="25595" xr:uid="{00000000-0005-0000-0000-0000F1630000}"/>
    <cellStyle name="40% - Accent5 3 2 6 5" xfId="25596" xr:uid="{00000000-0005-0000-0000-0000F2630000}"/>
    <cellStyle name="40% - Accent5 3 2 6 5 2" xfId="25597" xr:uid="{00000000-0005-0000-0000-0000F3630000}"/>
    <cellStyle name="40% - Accent5 3 2 6 5 2 2" xfId="25598" xr:uid="{00000000-0005-0000-0000-0000F4630000}"/>
    <cellStyle name="40% - Accent5 3 2 6 5 3" xfId="25599" xr:uid="{00000000-0005-0000-0000-0000F5630000}"/>
    <cellStyle name="40% - Accent5 3 2 6 6" xfId="25600" xr:uid="{00000000-0005-0000-0000-0000F6630000}"/>
    <cellStyle name="40% - Accent5 3 2 6 6 2" xfId="25601" xr:uid="{00000000-0005-0000-0000-0000F7630000}"/>
    <cellStyle name="40% - Accent5 3 2 6 7" xfId="25602" xr:uid="{00000000-0005-0000-0000-0000F8630000}"/>
    <cellStyle name="40% - Accent5 3 2 6 7 2" xfId="25603" xr:uid="{00000000-0005-0000-0000-0000F9630000}"/>
    <cellStyle name="40% - Accent5 3 2 6 8" xfId="25604" xr:uid="{00000000-0005-0000-0000-0000FA630000}"/>
    <cellStyle name="40% - Accent5 3 2 7" xfId="25605" xr:uid="{00000000-0005-0000-0000-0000FB630000}"/>
    <cellStyle name="40% - Accent5 3 2 7 2" xfId="25606" xr:uid="{00000000-0005-0000-0000-0000FC630000}"/>
    <cellStyle name="40% - Accent5 3 2 7 2 2" xfId="25607" xr:uid="{00000000-0005-0000-0000-0000FD630000}"/>
    <cellStyle name="40% - Accent5 3 2 7 2 2 2" xfId="25608" xr:uid="{00000000-0005-0000-0000-0000FE630000}"/>
    <cellStyle name="40% - Accent5 3 2 7 2 2 2 2" xfId="25609" xr:uid="{00000000-0005-0000-0000-0000FF630000}"/>
    <cellStyle name="40% - Accent5 3 2 7 2 2 3" xfId="25610" xr:uid="{00000000-0005-0000-0000-000000640000}"/>
    <cellStyle name="40% - Accent5 3 2 7 2 3" xfId="25611" xr:uid="{00000000-0005-0000-0000-000001640000}"/>
    <cellStyle name="40% - Accent5 3 2 7 2 3 2" xfId="25612" xr:uid="{00000000-0005-0000-0000-000002640000}"/>
    <cellStyle name="40% - Accent5 3 2 7 2 4" xfId="25613" xr:uid="{00000000-0005-0000-0000-000003640000}"/>
    <cellStyle name="40% - Accent5 3 2 7 3" xfId="25614" xr:uid="{00000000-0005-0000-0000-000004640000}"/>
    <cellStyle name="40% - Accent5 3 2 7 3 2" xfId="25615" xr:uid="{00000000-0005-0000-0000-000005640000}"/>
    <cellStyle name="40% - Accent5 3 2 7 3 2 2" xfId="25616" xr:uid="{00000000-0005-0000-0000-000006640000}"/>
    <cellStyle name="40% - Accent5 3 2 7 3 3" xfId="25617" xr:uid="{00000000-0005-0000-0000-000007640000}"/>
    <cellStyle name="40% - Accent5 3 2 7 4" xfId="25618" xr:uid="{00000000-0005-0000-0000-000008640000}"/>
    <cellStyle name="40% - Accent5 3 2 7 4 2" xfId="25619" xr:uid="{00000000-0005-0000-0000-000009640000}"/>
    <cellStyle name="40% - Accent5 3 2 7 5" xfId="25620" xr:uid="{00000000-0005-0000-0000-00000A640000}"/>
    <cellStyle name="40% - Accent5 3 2 7 5 2" xfId="25621" xr:uid="{00000000-0005-0000-0000-00000B640000}"/>
    <cellStyle name="40% - Accent5 3 2 7 6" xfId="25622" xr:uid="{00000000-0005-0000-0000-00000C640000}"/>
    <cellStyle name="40% - Accent5 3 2 8" xfId="25623" xr:uid="{00000000-0005-0000-0000-00000D640000}"/>
    <cellStyle name="40% - Accent5 3 2 8 2" xfId="25624" xr:uid="{00000000-0005-0000-0000-00000E640000}"/>
    <cellStyle name="40% - Accent5 3 2 8 2 2" xfId="25625" xr:uid="{00000000-0005-0000-0000-00000F640000}"/>
    <cellStyle name="40% - Accent5 3 2 8 2 2 2" xfId="25626" xr:uid="{00000000-0005-0000-0000-000010640000}"/>
    <cellStyle name="40% - Accent5 3 2 8 2 2 2 2" xfId="25627" xr:uid="{00000000-0005-0000-0000-000011640000}"/>
    <cellStyle name="40% - Accent5 3 2 8 2 2 3" xfId="25628" xr:uid="{00000000-0005-0000-0000-000012640000}"/>
    <cellStyle name="40% - Accent5 3 2 8 2 3" xfId="25629" xr:uid="{00000000-0005-0000-0000-000013640000}"/>
    <cellStyle name="40% - Accent5 3 2 8 2 3 2" xfId="25630" xr:uid="{00000000-0005-0000-0000-000014640000}"/>
    <cellStyle name="40% - Accent5 3 2 8 2 4" xfId="25631" xr:uid="{00000000-0005-0000-0000-000015640000}"/>
    <cellStyle name="40% - Accent5 3 2 8 3" xfId="25632" xr:uid="{00000000-0005-0000-0000-000016640000}"/>
    <cellStyle name="40% - Accent5 3 2 8 3 2" xfId="25633" xr:uid="{00000000-0005-0000-0000-000017640000}"/>
    <cellStyle name="40% - Accent5 3 2 8 3 2 2" xfId="25634" xr:uid="{00000000-0005-0000-0000-000018640000}"/>
    <cellStyle name="40% - Accent5 3 2 8 3 3" xfId="25635" xr:uid="{00000000-0005-0000-0000-000019640000}"/>
    <cellStyle name="40% - Accent5 3 2 8 4" xfId="25636" xr:uid="{00000000-0005-0000-0000-00001A640000}"/>
    <cellStyle name="40% - Accent5 3 2 8 4 2" xfId="25637" xr:uid="{00000000-0005-0000-0000-00001B640000}"/>
    <cellStyle name="40% - Accent5 3 2 8 5" xfId="25638" xr:uid="{00000000-0005-0000-0000-00001C640000}"/>
    <cellStyle name="40% - Accent5 3 2 8 5 2" xfId="25639" xr:uid="{00000000-0005-0000-0000-00001D640000}"/>
    <cellStyle name="40% - Accent5 3 2 8 6" xfId="25640" xr:uid="{00000000-0005-0000-0000-00001E640000}"/>
    <cellStyle name="40% - Accent5 3 2 9" xfId="25641" xr:uid="{00000000-0005-0000-0000-00001F640000}"/>
    <cellStyle name="40% - Accent5 3 2 9 2" xfId="25642" xr:uid="{00000000-0005-0000-0000-000020640000}"/>
    <cellStyle name="40% - Accent5 3 2 9 2 2" xfId="25643" xr:uid="{00000000-0005-0000-0000-000021640000}"/>
    <cellStyle name="40% - Accent5 3 2 9 2 2 2" xfId="25644" xr:uid="{00000000-0005-0000-0000-000022640000}"/>
    <cellStyle name="40% - Accent5 3 2 9 2 2 2 2" xfId="25645" xr:uid="{00000000-0005-0000-0000-000023640000}"/>
    <cellStyle name="40% - Accent5 3 2 9 2 2 3" xfId="25646" xr:uid="{00000000-0005-0000-0000-000024640000}"/>
    <cellStyle name="40% - Accent5 3 2 9 2 3" xfId="25647" xr:uid="{00000000-0005-0000-0000-000025640000}"/>
    <cellStyle name="40% - Accent5 3 2 9 2 3 2" xfId="25648" xr:uid="{00000000-0005-0000-0000-000026640000}"/>
    <cellStyle name="40% - Accent5 3 2 9 2 4" xfId="25649" xr:uid="{00000000-0005-0000-0000-000027640000}"/>
    <cellStyle name="40% - Accent5 3 2 9 3" xfId="25650" xr:uid="{00000000-0005-0000-0000-000028640000}"/>
    <cellStyle name="40% - Accent5 3 2 9 3 2" xfId="25651" xr:uid="{00000000-0005-0000-0000-000029640000}"/>
    <cellStyle name="40% - Accent5 3 2 9 3 2 2" xfId="25652" xr:uid="{00000000-0005-0000-0000-00002A640000}"/>
    <cellStyle name="40% - Accent5 3 2 9 3 3" xfId="25653" xr:uid="{00000000-0005-0000-0000-00002B640000}"/>
    <cellStyle name="40% - Accent5 3 2 9 4" xfId="25654" xr:uid="{00000000-0005-0000-0000-00002C640000}"/>
    <cellStyle name="40% - Accent5 3 2 9 4 2" xfId="25655" xr:uid="{00000000-0005-0000-0000-00002D640000}"/>
    <cellStyle name="40% - Accent5 3 2 9 5" xfId="25656" xr:uid="{00000000-0005-0000-0000-00002E640000}"/>
    <cellStyle name="40% - Accent5 3 2 9 5 2" xfId="25657" xr:uid="{00000000-0005-0000-0000-00002F640000}"/>
    <cellStyle name="40% - Accent5 3 2 9 6" xfId="25658" xr:uid="{00000000-0005-0000-0000-000030640000}"/>
    <cellStyle name="40% - Accent5 3 3" xfId="25659" xr:uid="{00000000-0005-0000-0000-000031640000}"/>
    <cellStyle name="40% - Accent5 3 3 10" xfId="25660" xr:uid="{00000000-0005-0000-0000-000032640000}"/>
    <cellStyle name="40% - Accent5 3 3 10 2" xfId="25661" xr:uid="{00000000-0005-0000-0000-000033640000}"/>
    <cellStyle name="40% - Accent5 3 3 11" xfId="25662" xr:uid="{00000000-0005-0000-0000-000034640000}"/>
    <cellStyle name="40% - Accent5 3 3 2" xfId="25663" xr:uid="{00000000-0005-0000-0000-000035640000}"/>
    <cellStyle name="40% - Accent5 3 3 2 2" xfId="25664" xr:uid="{00000000-0005-0000-0000-000036640000}"/>
    <cellStyle name="40% - Accent5 3 3 2 2 2" xfId="25665" xr:uid="{00000000-0005-0000-0000-000037640000}"/>
    <cellStyle name="40% - Accent5 3 3 2 2 2 2" xfId="25666" xr:uid="{00000000-0005-0000-0000-000038640000}"/>
    <cellStyle name="40% - Accent5 3 3 2 2 2 2 2" xfId="25667" xr:uid="{00000000-0005-0000-0000-000039640000}"/>
    <cellStyle name="40% - Accent5 3 3 2 2 2 2 2 2" xfId="25668" xr:uid="{00000000-0005-0000-0000-00003A640000}"/>
    <cellStyle name="40% - Accent5 3 3 2 2 2 2 3" xfId="25669" xr:uid="{00000000-0005-0000-0000-00003B640000}"/>
    <cellStyle name="40% - Accent5 3 3 2 2 2 3" xfId="25670" xr:uid="{00000000-0005-0000-0000-00003C640000}"/>
    <cellStyle name="40% - Accent5 3 3 2 2 2 3 2" xfId="25671" xr:uid="{00000000-0005-0000-0000-00003D640000}"/>
    <cellStyle name="40% - Accent5 3 3 2 2 2 4" xfId="25672" xr:uid="{00000000-0005-0000-0000-00003E640000}"/>
    <cellStyle name="40% - Accent5 3 3 2 2 3" xfId="25673" xr:uid="{00000000-0005-0000-0000-00003F640000}"/>
    <cellStyle name="40% - Accent5 3 3 2 2 3 2" xfId="25674" xr:uid="{00000000-0005-0000-0000-000040640000}"/>
    <cellStyle name="40% - Accent5 3 3 2 2 3 2 2" xfId="25675" xr:uid="{00000000-0005-0000-0000-000041640000}"/>
    <cellStyle name="40% - Accent5 3 3 2 2 3 3" xfId="25676" xr:uid="{00000000-0005-0000-0000-000042640000}"/>
    <cellStyle name="40% - Accent5 3 3 2 2 4" xfId="25677" xr:uid="{00000000-0005-0000-0000-000043640000}"/>
    <cellStyle name="40% - Accent5 3 3 2 2 4 2" xfId="25678" xr:uid="{00000000-0005-0000-0000-000044640000}"/>
    <cellStyle name="40% - Accent5 3 3 2 2 5" xfId="25679" xr:uid="{00000000-0005-0000-0000-000045640000}"/>
    <cellStyle name="40% - Accent5 3 3 2 2 5 2" xfId="25680" xr:uid="{00000000-0005-0000-0000-000046640000}"/>
    <cellStyle name="40% - Accent5 3 3 2 2 6" xfId="25681" xr:uid="{00000000-0005-0000-0000-000047640000}"/>
    <cellStyle name="40% - Accent5 3 3 2 3" xfId="25682" xr:uid="{00000000-0005-0000-0000-000048640000}"/>
    <cellStyle name="40% - Accent5 3 3 2 3 2" xfId="25683" xr:uid="{00000000-0005-0000-0000-000049640000}"/>
    <cellStyle name="40% - Accent5 3 3 2 3 2 2" xfId="25684" xr:uid="{00000000-0005-0000-0000-00004A640000}"/>
    <cellStyle name="40% - Accent5 3 3 2 3 2 2 2" xfId="25685" xr:uid="{00000000-0005-0000-0000-00004B640000}"/>
    <cellStyle name="40% - Accent5 3 3 2 3 2 2 2 2" xfId="25686" xr:uid="{00000000-0005-0000-0000-00004C640000}"/>
    <cellStyle name="40% - Accent5 3 3 2 3 2 2 3" xfId="25687" xr:uid="{00000000-0005-0000-0000-00004D640000}"/>
    <cellStyle name="40% - Accent5 3 3 2 3 2 3" xfId="25688" xr:uid="{00000000-0005-0000-0000-00004E640000}"/>
    <cellStyle name="40% - Accent5 3 3 2 3 2 3 2" xfId="25689" xr:uid="{00000000-0005-0000-0000-00004F640000}"/>
    <cellStyle name="40% - Accent5 3 3 2 3 2 4" xfId="25690" xr:uid="{00000000-0005-0000-0000-000050640000}"/>
    <cellStyle name="40% - Accent5 3 3 2 3 3" xfId="25691" xr:uid="{00000000-0005-0000-0000-000051640000}"/>
    <cellStyle name="40% - Accent5 3 3 2 3 3 2" xfId="25692" xr:uid="{00000000-0005-0000-0000-000052640000}"/>
    <cellStyle name="40% - Accent5 3 3 2 3 3 2 2" xfId="25693" xr:uid="{00000000-0005-0000-0000-000053640000}"/>
    <cellStyle name="40% - Accent5 3 3 2 3 3 3" xfId="25694" xr:uid="{00000000-0005-0000-0000-000054640000}"/>
    <cellStyle name="40% - Accent5 3 3 2 3 4" xfId="25695" xr:uid="{00000000-0005-0000-0000-000055640000}"/>
    <cellStyle name="40% - Accent5 3 3 2 3 4 2" xfId="25696" xr:uid="{00000000-0005-0000-0000-000056640000}"/>
    <cellStyle name="40% - Accent5 3 3 2 3 5" xfId="25697" xr:uid="{00000000-0005-0000-0000-000057640000}"/>
    <cellStyle name="40% - Accent5 3 3 2 3 5 2" xfId="25698" xr:uid="{00000000-0005-0000-0000-000058640000}"/>
    <cellStyle name="40% - Accent5 3 3 2 3 6" xfId="25699" xr:uid="{00000000-0005-0000-0000-000059640000}"/>
    <cellStyle name="40% - Accent5 3 3 2 4" xfId="25700" xr:uid="{00000000-0005-0000-0000-00005A640000}"/>
    <cellStyle name="40% - Accent5 3 3 2 4 2" xfId="25701" xr:uid="{00000000-0005-0000-0000-00005B640000}"/>
    <cellStyle name="40% - Accent5 3 3 2 4 2 2" xfId="25702" xr:uid="{00000000-0005-0000-0000-00005C640000}"/>
    <cellStyle name="40% - Accent5 3 3 2 4 2 2 2" xfId="25703" xr:uid="{00000000-0005-0000-0000-00005D640000}"/>
    <cellStyle name="40% - Accent5 3 3 2 4 2 3" xfId="25704" xr:uid="{00000000-0005-0000-0000-00005E640000}"/>
    <cellStyle name="40% - Accent5 3 3 2 4 3" xfId="25705" xr:uid="{00000000-0005-0000-0000-00005F640000}"/>
    <cellStyle name="40% - Accent5 3 3 2 4 3 2" xfId="25706" xr:uid="{00000000-0005-0000-0000-000060640000}"/>
    <cellStyle name="40% - Accent5 3 3 2 4 4" xfId="25707" xr:uid="{00000000-0005-0000-0000-000061640000}"/>
    <cellStyle name="40% - Accent5 3 3 2 5" xfId="25708" xr:uid="{00000000-0005-0000-0000-000062640000}"/>
    <cellStyle name="40% - Accent5 3 3 2 5 2" xfId="25709" xr:uid="{00000000-0005-0000-0000-000063640000}"/>
    <cellStyle name="40% - Accent5 3 3 2 5 2 2" xfId="25710" xr:uid="{00000000-0005-0000-0000-000064640000}"/>
    <cellStyle name="40% - Accent5 3 3 2 5 3" xfId="25711" xr:uid="{00000000-0005-0000-0000-000065640000}"/>
    <cellStyle name="40% - Accent5 3 3 2 6" xfId="25712" xr:uid="{00000000-0005-0000-0000-000066640000}"/>
    <cellStyle name="40% - Accent5 3 3 2 6 2" xfId="25713" xr:uid="{00000000-0005-0000-0000-000067640000}"/>
    <cellStyle name="40% - Accent5 3 3 2 7" xfId="25714" xr:uid="{00000000-0005-0000-0000-000068640000}"/>
    <cellStyle name="40% - Accent5 3 3 2 7 2" xfId="25715" xr:uid="{00000000-0005-0000-0000-000069640000}"/>
    <cellStyle name="40% - Accent5 3 3 2 8" xfId="25716" xr:uid="{00000000-0005-0000-0000-00006A640000}"/>
    <cellStyle name="40% - Accent5 3 3 3" xfId="25717" xr:uid="{00000000-0005-0000-0000-00006B640000}"/>
    <cellStyle name="40% - Accent5 3 3 3 2" xfId="25718" xr:uid="{00000000-0005-0000-0000-00006C640000}"/>
    <cellStyle name="40% - Accent5 3 3 3 2 2" xfId="25719" xr:uid="{00000000-0005-0000-0000-00006D640000}"/>
    <cellStyle name="40% - Accent5 3 3 3 2 2 2" xfId="25720" xr:uid="{00000000-0005-0000-0000-00006E640000}"/>
    <cellStyle name="40% - Accent5 3 3 3 2 2 2 2" xfId="25721" xr:uid="{00000000-0005-0000-0000-00006F640000}"/>
    <cellStyle name="40% - Accent5 3 3 3 2 2 2 2 2" xfId="25722" xr:uid="{00000000-0005-0000-0000-000070640000}"/>
    <cellStyle name="40% - Accent5 3 3 3 2 2 2 3" xfId="25723" xr:uid="{00000000-0005-0000-0000-000071640000}"/>
    <cellStyle name="40% - Accent5 3 3 3 2 2 3" xfId="25724" xr:uid="{00000000-0005-0000-0000-000072640000}"/>
    <cellStyle name="40% - Accent5 3 3 3 2 2 3 2" xfId="25725" xr:uid="{00000000-0005-0000-0000-000073640000}"/>
    <cellStyle name="40% - Accent5 3 3 3 2 2 4" xfId="25726" xr:uid="{00000000-0005-0000-0000-000074640000}"/>
    <cellStyle name="40% - Accent5 3 3 3 2 3" xfId="25727" xr:uid="{00000000-0005-0000-0000-000075640000}"/>
    <cellStyle name="40% - Accent5 3 3 3 2 3 2" xfId="25728" xr:uid="{00000000-0005-0000-0000-000076640000}"/>
    <cellStyle name="40% - Accent5 3 3 3 2 3 2 2" xfId="25729" xr:uid="{00000000-0005-0000-0000-000077640000}"/>
    <cellStyle name="40% - Accent5 3 3 3 2 3 3" xfId="25730" xr:uid="{00000000-0005-0000-0000-000078640000}"/>
    <cellStyle name="40% - Accent5 3 3 3 2 4" xfId="25731" xr:uid="{00000000-0005-0000-0000-000079640000}"/>
    <cellStyle name="40% - Accent5 3 3 3 2 4 2" xfId="25732" xr:uid="{00000000-0005-0000-0000-00007A640000}"/>
    <cellStyle name="40% - Accent5 3 3 3 2 5" xfId="25733" xr:uid="{00000000-0005-0000-0000-00007B640000}"/>
    <cellStyle name="40% - Accent5 3 3 3 2 5 2" xfId="25734" xr:uid="{00000000-0005-0000-0000-00007C640000}"/>
    <cellStyle name="40% - Accent5 3 3 3 2 6" xfId="25735" xr:uid="{00000000-0005-0000-0000-00007D640000}"/>
    <cellStyle name="40% - Accent5 3 3 3 3" xfId="25736" xr:uid="{00000000-0005-0000-0000-00007E640000}"/>
    <cellStyle name="40% - Accent5 3 3 3 3 2" xfId="25737" xr:uid="{00000000-0005-0000-0000-00007F640000}"/>
    <cellStyle name="40% - Accent5 3 3 3 3 2 2" xfId="25738" xr:uid="{00000000-0005-0000-0000-000080640000}"/>
    <cellStyle name="40% - Accent5 3 3 3 3 2 2 2" xfId="25739" xr:uid="{00000000-0005-0000-0000-000081640000}"/>
    <cellStyle name="40% - Accent5 3 3 3 3 2 2 2 2" xfId="25740" xr:uid="{00000000-0005-0000-0000-000082640000}"/>
    <cellStyle name="40% - Accent5 3 3 3 3 2 2 3" xfId="25741" xr:uid="{00000000-0005-0000-0000-000083640000}"/>
    <cellStyle name="40% - Accent5 3 3 3 3 2 3" xfId="25742" xr:uid="{00000000-0005-0000-0000-000084640000}"/>
    <cellStyle name="40% - Accent5 3 3 3 3 2 3 2" xfId="25743" xr:uid="{00000000-0005-0000-0000-000085640000}"/>
    <cellStyle name="40% - Accent5 3 3 3 3 2 4" xfId="25744" xr:uid="{00000000-0005-0000-0000-000086640000}"/>
    <cellStyle name="40% - Accent5 3 3 3 3 3" xfId="25745" xr:uid="{00000000-0005-0000-0000-000087640000}"/>
    <cellStyle name="40% - Accent5 3 3 3 3 3 2" xfId="25746" xr:uid="{00000000-0005-0000-0000-000088640000}"/>
    <cellStyle name="40% - Accent5 3 3 3 3 3 2 2" xfId="25747" xr:uid="{00000000-0005-0000-0000-000089640000}"/>
    <cellStyle name="40% - Accent5 3 3 3 3 3 3" xfId="25748" xr:uid="{00000000-0005-0000-0000-00008A640000}"/>
    <cellStyle name="40% - Accent5 3 3 3 3 4" xfId="25749" xr:uid="{00000000-0005-0000-0000-00008B640000}"/>
    <cellStyle name="40% - Accent5 3 3 3 3 4 2" xfId="25750" xr:uid="{00000000-0005-0000-0000-00008C640000}"/>
    <cellStyle name="40% - Accent5 3 3 3 3 5" xfId="25751" xr:uid="{00000000-0005-0000-0000-00008D640000}"/>
    <cellStyle name="40% - Accent5 3 3 3 3 5 2" xfId="25752" xr:uid="{00000000-0005-0000-0000-00008E640000}"/>
    <cellStyle name="40% - Accent5 3 3 3 3 6" xfId="25753" xr:uid="{00000000-0005-0000-0000-00008F640000}"/>
    <cellStyle name="40% - Accent5 3 3 3 4" xfId="25754" xr:uid="{00000000-0005-0000-0000-000090640000}"/>
    <cellStyle name="40% - Accent5 3 3 3 4 2" xfId="25755" xr:uid="{00000000-0005-0000-0000-000091640000}"/>
    <cellStyle name="40% - Accent5 3 3 3 4 2 2" xfId="25756" xr:uid="{00000000-0005-0000-0000-000092640000}"/>
    <cellStyle name="40% - Accent5 3 3 3 4 2 2 2" xfId="25757" xr:uid="{00000000-0005-0000-0000-000093640000}"/>
    <cellStyle name="40% - Accent5 3 3 3 4 2 3" xfId="25758" xr:uid="{00000000-0005-0000-0000-000094640000}"/>
    <cellStyle name="40% - Accent5 3 3 3 4 3" xfId="25759" xr:uid="{00000000-0005-0000-0000-000095640000}"/>
    <cellStyle name="40% - Accent5 3 3 3 4 3 2" xfId="25760" xr:uid="{00000000-0005-0000-0000-000096640000}"/>
    <cellStyle name="40% - Accent5 3 3 3 4 4" xfId="25761" xr:uid="{00000000-0005-0000-0000-000097640000}"/>
    <cellStyle name="40% - Accent5 3 3 3 5" xfId="25762" xr:uid="{00000000-0005-0000-0000-000098640000}"/>
    <cellStyle name="40% - Accent5 3 3 3 5 2" xfId="25763" xr:uid="{00000000-0005-0000-0000-000099640000}"/>
    <cellStyle name="40% - Accent5 3 3 3 5 2 2" xfId="25764" xr:uid="{00000000-0005-0000-0000-00009A640000}"/>
    <cellStyle name="40% - Accent5 3 3 3 5 3" xfId="25765" xr:uid="{00000000-0005-0000-0000-00009B640000}"/>
    <cellStyle name="40% - Accent5 3 3 3 6" xfId="25766" xr:uid="{00000000-0005-0000-0000-00009C640000}"/>
    <cellStyle name="40% - Accent5 3 3 3 6 2" xfId="25767" xr:uid="{00000000-0005-0000-0000-00009D640000}"/>
    <cellStyle name="40% - Accent5 3 3 3 7" xfId="25768" xr:uid="{00000000-0005-0000-0000-00009E640000}"/>
    <cellStyle name="40% - Accent5 3 3 3 7 2" xfId="25769" xr:uid="{00000000-0005-0000-0000-00009F640000}"/>
    <cellStyle name="40% - Accent5 3 3 3 8" xfId="25770" xr:uid="{00000000-0005-0000-0000-0000A0640000}"/>
    <cellStyle name="40% - Accent5 3 3 4" xfId="25771" xr:uid="{00000000-0005-0000-0000-0000A1640000}"/>
    <cellStyle name="40% - Accent5 3 3 4 2" xfId="25772" xr:uid="{00000000-0005-0000-0000-0000A2640000}"/>
    <cellStyle name="40% - Accent5 3 3 4 2 2" xfId="25773" xr:uid="{00000000-0005-0000-0000-0000A3640000}"/>
    <cellStyle name="40% - Accent5 3 3 4 2 2 2" xfId="25774" xr:uid="{00000000-0005-0000-0000-0000A4640000}"/>
    <cellStyle name="40% - Accent5 3 3 4 2 2 2 2" xfId="25775" xr:uid="{00000000-0005-0000-0000-0000A5640000}"/>
    <cellStyle name="40% - Accent5 3 3 4 2 2 3" xfId="25776" xr:uid="{00000000-0005-0000-0000-0000A6640000}"/>
    <cellStyle name="40% - Accent5 3 3 4 2 3" xfId="25777" xr:uid="{00000000-0005-0000-0000-0000A7640000}"/>
    <cellStyle name="40% - Accent5 3 3 4 2 3 2" xfId="25778" xr:uid="{00000000-0005-0000-0000-0000A8640000}"/>
    <cellStyle name="40% - Accent5 3 3 4 2 4" xfId="25779" xr:uid="{00000000-0005-0000-0000-0000A9640000}"/>
    <cellStyle name="40% - Accent5 3 3 4 3" xfId="25780" xr:uid="{00000000-0005-0000-0000-0000AA640000}"/>
    <cellStyle name="40% - Accent5 3 3 4 3 2" xfId="25781" xr:uid="{00000000-0005-0000-0000-0000AB640000}"/>
    <cellStyle name="40% - Accent5 3 3 4 3 2 2" xfId="25782" xr:uid="{00000000-0005-0000-0000-0000AC640000}"/>
    <cellStyle name="40% - Accent5 3 3 4 3 3" xfId="25783" xr:uid="{00000000-0005-0000-0000-0000AD640000}"/>
    <cellStyle name="40% - Accent5 3 3 4 4" xfId="25784" xr:uid="{00000000-0005-0000-0000-0000AE640000}"/>
    <cellStyle name="40% - Accent5 3 3 4 4 2" xfId="25785" xr:uid="{00000000-0005-0000-0000-0000AF640000}"/>
    <cellStyle name="40% - Accent5 3 3 4 5" xfId="25786" xr:uid="{00000000-0005-0000-0000-0000B0640000}"/>
    <cellStyle name="40% - Accent5 3 3 4 5 2" xfId="25787" xr:uid="{00000000-0005-0000-0000-0000B1640000}"/>
    <cellStyle name="40% - Accent5 3 3 4 6" xfId="25788" xr:uid="{00000000-0005-0000-0000-0000B2640000}"/>
    <cellStyle name="40% - Accent5 3 3 5" xfId="25789" xr:uid="{00000000-0005-0000-0000-0000B3640000}"/>
    <cellStyle name="40% - Accent5 3 3 5 2" xfId="25790" xr:uid="{00000000-0005-0000-0000-0000B4640000}"/>
    <cellStyle name="40% - Accent5 3 3 5 2 2" xfId="25791" xr:uid="{00000000-0005-0000-0000-0000B5640000}"/>
    <cellStyle name="40% - Accent5 3 3 5 2 2 2" xfId="25792" xr:uid="{00000000-0005-0000-0000-0000B6640000}"/>
    <cellStyle name="40% - Accent5 3 3 5 2 2 2 2" xfId="25793" xr:uid="{00000000-0005-0000-0000-0000B7640000}"/>
    <cellStyle name="40% - Accent5 3 3 5 2 2 3" xfId="25794" xr:uid="{00000000-0005-0000-0000-0000B8640000}"/>
    <cellStyle name="40% - Accent5 3 3 5 2 3" xfId="25795" xr:uid="{00000000-0005-0000-0000-0000B9640000}"/>
    <cellStyle name="40% - Accent5 3 3 5 2 3 2" xfId="25796" xr:uid="{00000000-0005-0000-0000-0000BA640000}"/>
    <cellStyle name="40% - Accent5 3 3 5 2 4" xfId="25797" xr:uid="{00000000-0005-0000-0000-0000BB640000}"/>
    <cellStyle name="40% - Accent5 3 3 5 3" xfId="25798" xr:uid="{00000000-0005-0000-0000-0000BC640000}"/>
    <cellStyle name="40% - Accent5 3 3 5 3 2" xfId="25799" xr:uid="{00000000-0005-0000-0000-0000BD640000}"/>
    <cellStyle name="40% - Accent5 3 3 5 3 2 2" xfId="25800" xr:uid="{00000000-0005-0000-0000-0000BE640000}"/>
    <cellStyle name="40% - Accent5 3 3 5 3 3" xfId="25801" xr:uid="{00000000-0005-0000-0000-0000BF640000}"/>
    <cellStyle name="40% - Accent5 3 3 5 4" xfId="25802" xr:uid="{00000000-0005-0000-0000-0000C0640000}"/>
    <cellStyle name="40% - Accent5 3 3 5 4 2" xfId="25803" xr:uid="{00000000-0005-0000-0000-0000C1640000}"/>
    <cellStyle name="40% - Accent5 3 3 5 5" xfId="25804" xr:uid="{00000000-0005-0000-0000-0000C2640000}"/>
    <cellStyle name="40% - Accent5 3 3 5 5 2" xfId="25805" xr:uid="{00000000-0005-0000-0000-0000C3640000}"/>
    <cellStyle name="40% - Accent5 3 3 5 6" xfId="25806" xr:uid="{00000000-0005-0000-0000-0000C4640000}"/>
    <cellStyle name="40% - Accent5 3 3 6" xfId="25807" xr:uid="{00000000-0005-0000-0000-0000C5640000}"/>
    <cellStyle name="40% - Accent5 3 3 6 2" xfId="25808" xr:uid="{00000000-0005-0000-0000-0000C6640000}"/>
    <cellStyle name="40% - Accent5 3 3 6 2 2" xfId="25809" xr:uid="{00000000-0005-0000-0000-0000C7640000}"/>
    <cellStyle name="40% - Accent5 3 3 6 2 2 2" xfId="25810" xr:uid="{00000000-0005-0000-0000-0000C8640000}"/>
    <cellStyle name="40% - Accent5 3 3 6 2 2 2 2" xfId="25811" xr:uid="{00000000-0005-0000-0000-0000C9640000}"/>
    <cellStyle name="40% - Accent5 3 3 6 2 2 3" xfId="25812" xr:uid="{00000000-0005-0000-0000-0000CA640000}"/>
    <cellStyle name="40% - Accent5 3 3 6 2 3" xfId="25813" xr:uid="{00000000-0005-0000-0000-0000CB640000}"/>
    <cellStyle name="40% - Accent5 3 3 6 2 3 2" xfId="25814" xr:uid="{00000000-0005-0000-0000-0000CC640000}"/>
    <cellStyle name="40% - Accent5 3 3 6 2 4" xfId="25815" xr:uid="{00000000-0005-0000-0000-0000CD640000}"/>
    <cellStyle name="40% - Accent5 3 3 6 3" xfId="25816" xr:uid="{00000000-0005-0000-0000-0000CE640000}"/>
    <cellStyle name="40% - Accent5 3 3 6 3 2" xfId="25817" xr:uid="{00000000-0005-0000-0000-0000CF640000}"/>
    <cellStyle name="40% - Accent5 3 3 6 3 2 2" xfId="25818" xr:uid="{00000000-0005-0000-0000-0000D0640000}"/>
    <cellStyle name="40% - Accent5 3 3 6 3 3" xfId="25819" xr:uid="{00000000-0005-0000-0000-0000D1640000}"/>
    <cellStyle name="40% - Accent5 3 3 6 4" xfId="25820" xr:uid="{00000000-0005-0000-0000-0000D2640000}"/>
    <cellStyle name="40% - Accent5 3 3 6 4 2" xfId="25821" xr:uid="{00000000-0005-0000-0000-0000D3640000}"/>
    <cellStyle name="40% - Accent5 3 3 6 5" xfId="25822" xr:uid="{00000000-0005-0000-0000-0000D4640000}"/>
    <cellStyle name="40% - Accent5 3 3 6 5 2" xfId="25823" xr:uid="{00000000-0005-0000-0000-0000D5640000}"/>
    <cellStyle name="40% - Accent5 3 3 6 6" xfId="25824" xr:uid="{00000000-0005-0000-0000-0000D6640000}"/>
    <cellStyle name="40% - Accent5 3 3 7" xfId="25825" xr:uid="{00000000-0005-0000-0000-0000D7640000}"/>
    <cellStyle name="40% - Accent5 3 3 7 2" xfId="25826" xr:uid="{00000000-0005-0000-0000-0000D8640000}"/>
    <cellStyle name="40% - Accent5 3 3 7 2 2" xfId="25827" xr:uid="{00000000-0005-0000-0000-0000D9640000}"/>
    <cellStyle name="40% - Accent5 3 3 7 2 2 2" xfId="25828" xr:uid="{00000000-0005-0000-0000-0000DA640000}"/>
    <cellStyle name="40% - Accent5 3 3 7 2 3" xfId="25829" xr:uid="{00000000-0005-0000-0000-0000DB640000}"/>
    <cellStyle name="40% - Accent5 3 3 7 3" xfId="25830" xr:uid="{00000000-0005-0000-0000-0000DC640000}"/>
    <cellStyle name="40% - Accent5 3 3 7 3 2" xfId="25831" xr:uid="{00000000-0005-0000-0000-0000DD640000}"/>
    <cellStyle name="40% - Accent5 3 3 7 4" xfId="25832" xr:uid="{00000000-0005-0000-0000-0000DE640000}"/>
    <cellStyle name="40% - Accent5 3 3 8" xfId="25833" xr:uid="{00000000-0005-0000-0000-0000DF640000}"/>
    <cellStyle name="40% - Accent5 3 3 8 2" xfId="25834" xr:uid="{00000000-0005-0000-0000-0000E0640000}"/>
    <cellStyle name="40% - Accent5 3 3 8 2 2" xfId="25835" xr:uid="{00000000-0005-0000-0000-0000E1640000}"/>
    <cellStyle name="40% - Accent5 3 3 8 3" xfId="25836" xr:uid="{00000000-0005-0000-0000-0000E2640000}"/>
    <cellStyle name="40% - Accent5 3 3 9" xfId="25837" xr:uid="{00000000-0005-0000-0000-0000E3640000}"/>
    <cellStyle name="40% - Accent5 3 3 9 2" xfId="25838" xr:uid="{00000000-0005-0000-0000-0000E4640000}"/>
    <cellStyle name="40% - Accent5 3 4" xfId="25839" xr:uid="{00000000-0005-0000-0000-0000E5640000}"/>
    <cellStyle name="40% - Accent5 3 4 10" xfId="25840" xr:uid="{00000000-0005-0000-0000-0000E6640000}"/>
    <cellStyle name="40% - Accent5 3 4 10 2" xfId="25841" xr:uid="{00000000-0005-0000-0000-0000E7640000}"/>
    <cellStyle name="40% - Accent5 3 4 11" xfId="25842" xr:uid="{00000000-0005-0000-0000-0000E8640000}"/>
    <cellStyle name="40% - Accent5 3 4 2" xfId="25843" xr:uid="{00000000-0005-0000-0000-0000E9640000}"/>
    <cellStyle name="40% - Accent5 3 4 2 2" xfId="25844" xr:uid="{00000000-0005-0000-0000-0000EA640000}"/>
    <cellStyle name="40% - Accent5 3 4 2 2 2" xfId="25845" xr:uid="{00000000-0005-0000-0000-0000EB640000}"/>
    <cellStyle name="40% - Accent5 3 4 2 2 2 2" xfId="25846" xr:uid="{00000000-0005-0000-0000-0000EC640000}"/>
    <cellStyle name="40% - Accent5 3 4 2 2 2 2 2" xfId="25847" xr:uid="{00000000-0005-0000-0000-0000ED640000}"/>
    <cellStyle name="40% - Accent5 3 4 2 2 2 2 2 2" xfId="25848" xr:uid="{00000000-0005-0000-0000-0000EE640000}"/>
    <cellStyle name="40% - Accent5 3 4 2 2 2 2 3" xfId="25849" xr:uid="{00000000-0005-0000-0000-0000EF640000}"/>
    <cellStyle name="40% - Accent5 3 4 2 2 2 3" xfId="25850" xr:uid="{00000000-0005-0000-0000-0000F0640000}"/>
    <cellStyle name="40% - Accent5 3 4 2 2 2 3 2" xfId="25851" xr:uid="{00000000-0005-0000-0000-0000F1640000}"/>
    <cellStyle name="40% - Accent5 3 4 2 2 2 4" xfId="25852" xr:uid="{00000000-0005-0000-0000-0000F2640000}"/>
    <cellStyle name="40% - Accent5 3 4 2 2 3" xfId="25853" xr:uid="{00000000-0005-0000-0000-0000F3640000}"/>
    <cellStyle name="40% - Accent5 3 4 2 2 3 2" xfId="25854" xr:uid="{00000000-0005-0000-0000-0000F4640000}"/>
    <cellStyle name="40% - Accent5 3 4 2 2 3 2 2" xfId="25855" xr:uid="{00000000-0005-0000-0000-0000F5640000}"/>
    <cellStyle name="40% - Accent5 3 4 2 2 3 3" xfId="25856" xr:uid="{00000000-0005-0000-0000-0000F6640000}"/>
    <cellStyle name="40% - Accent5 3 4 2 2 4" xfId="25857" xr:uid="{00000000-0005-0000-0000-0000F7640000}"/>
    <cellStyle name="40% - Accent5 3 4 2 2 4 2" xfId="25858" xr:uid="{00000000-0005-0000-0000-0000F8640000}"/>
    <cellStyle name="40% - Accent5 3 4 2 2 5" xfId="25859" xr:uid="{00000000-0005-0000-0000-0000F9640000}"/>
    <cellStyle name="40% - Accent5 3 4 2 2 5 2" xfId="25860" xr:uid="{00000000-0005-0000-0000-0000FA640000}"/>
    <cellStyle name="40% - Accent5 3 4 2 2 6" xfId="25861" xr:uid="{00000000-0005-0000-0000-0000FB640000}"/>
    <cellStyle name="40% - Accent5 3 4 2 3" xfId="25862" xr:uid="{00000000-0005-0000-0000-0000FC640000}"/>
    <cellStyle name="40% - Accent5 3 4 2 3 2" xfId="25863" xr:uid="{00000000-0005-0000-0000-0000FD640000}"/>
    <cellStyle name="40% - Accent5 3 4 2 3 2 2" xfId="25864" xr:uid="{00000000-0005-0000-0000-0000FE640000}"/>
    <cellStyle name="40% - Accent5 3 4 2 3 2 2 2" xfId="25865" xr:uid="{00000000-0005-0000-0000-0000FF640000}"/>
    <cellStyle name="40% - Accent5 3 4 2 3 2 2 2 2" xfId="25866" xr:uid="{00000000-0005-0000-0000-000000650000}"/>
    <cellStyle name="40% - Accent5 3 4 2 3 2 2 3" xfId="25867" xr:uid="{00000000-0005-0000-0000-000001650000}"/>
    <cellStyle name="40% - Accent5 3 4 2 3 2 3" xfId="25868" xr:uid="{00000000-0005-0000-0000-000002650000}"/>
    <cellStyle name="40% - Accent5 3 4 2 3 2 3 2" xfId="25869" xr:uid="{00000000-0005-0000-0000-000003650000}"/>
    <cellStyle name="40% - Accent5 3 4 2 3 2 4" xfId="25870" xr:uid="{00000000-0005-0000-0000-000004650000}"/>
    <cellStyle name="40% - Accent5 3 4 2 3 3" xfId="25871" xr:uid="{00000000-0005-0000-0000-000005650000}"/>
    <cellStyle name="40% - Accent5 3 4 2 3 3 2" xfId="25872" xr:uid="{00000000-0005-0000-0000-000006650000}"/>
    <cellStyle name="40% - Accent5 3 4 2 3 3 2 2" xfId="25873" xr:uid="{00000000-0005-0000-0000-000007650000}"/>
    <cellStyle name="40% - Accent5 3 4 2 3 3 3" xfId="25874" xr:uid="{00000000-0005-0000-0000-000008650000}"/>
    <cellStyle name="40% - Accent5 3 4 2 3 4" xfId="25875" xr:uid="{00000000-0005-0000-0000-000009650000}"/>
    <cellStyle name="40% - Accent5 3 4 2 3 4 2" xfId="25876" xr:uid="{00000000-0005-0000-0000-00000A650000}"/>
    <cellStyle name="40% - Accent5 3 4 2 3 5" xfId="25877" xr:uid="{00000000-0005-0000-0000-00000B650000}"/>
    <cellStyle name="40% - Accent5 3 4 2 3 5 2" xfId="25878" xr:uid="{00000000-0005-0000-0000-00000C650000}"/>
    <cellStyle name="40% - Accent5 3 4 2 3 6" xfId="25879" xr:uid="{00000000-0005-0000-0000-00000D650000}"/>
    <cellStyle name="40% - Accent5 3 4 2 4" xfId="25880" xr:uid="{00000000-0005-0000-0000-00000E650000}"/>
    <cellStyle name="40% - Accent5 3 4 2 4 2" xfId="25881" xr:uid="{00000000-0005-0000-0000-00000F650000}"/>
    <cellStyle name="40% - Accent5 3 4 2 4 2 2" xfId="25882" xr:uid="{00000000-0005-0000-0000-000010650000}"/>
    <cellStyle name="40% - Accent5 3 4 2 4 2 2 2" xfId="25883" xr:uid="{00000000-0005-0000-0000-000011650000}"/>
    <cellStyle name="40% - Accent5 3 4 2 4 2 3" xfId="25884" xr:uid="{00000000-0005-0000-0000-000012650000}"/>
    <cellStyle name="40% - Accent5 3 4 2 4 3" xfId="25885" xr:uid="{00000000-0005-0000-0000-000013650000}"/>
    <cellStyle name="40% - Accent5 3 4 2 4 3 2" xfId="25886" xr:uid="{00000000-0005-0000-0000-000014650000}"/>
    <cellStyle name="40% - Accent5 3 4 2 4 4" xfId="25887" xr:uid="{00000000-0005-0000-0000-000015650000}"/>
    <cellStyle name="40% - Accent5 3 4 2 5" xfId="25888" xr:uid="{00000000-0005-0000-0000-000016650000}"/>
    <cellStyle name="40% - Accent5 3 4 2 5 2" xfId="25889" xr:uid="{00000000-0005-0000-0000-000017650000}"/>
    <cellStyle name="40% - Accent5 3 4 2 5 2 2" xfId="25890" xr:uid="{00000000-0005-0000-0000-000018650000}"/>
    <cellStyle name="40% - Accent5 3 4 2 5 3" xfId="25891" xr:uid="{00000000-0005-0000-0000-000019650000}"/>
    <cellStyle name="40% - Accent5 3 4 2 6" xfId="25892" xr:uid="{00000000-0005-0000-0000-00001A650000}"/>
    <cellStyle name="40% - Accent5 3 4 2 6 2" xfId="25893" xr:uid="{00000000-0005-0000-0000-00001B650000}"/>
    <cellStyle name="40% - Accent5 3 4 2 7" xfId="25894" xr:uid="{00000000-0005-0000-0000-00001C650000}"/>
    <cellStyle name="40% - Accent5 3 4 2 7 2" xfId="25895" xr:uid="{00000000-0005-0000-0000-00001D650000}"/>
    <cellStyle name="40% - Accent5 3 4 2 8" xfId="25896" xr:uid="{00000000-0005-0000-0000-00001E650000}"/>
    <cellStyle name="40% - Accent5 3 4 3" xfId="25897" xr:uid="{00000000-0005-0000-0000-00001F650000}"/>
    <cellStyle name="40% - Accent5 3 4 3 2" xfId="25898" xr:uid="{00000000-0005-0000-0000-000020650000}"/>
    <cellStyle name="40% - Accent5 3 4 3 2 2" xfId="25899" xr:uid="{00000000-0005-0000-0000-000021650000}"/>
    <cellStyle name="40% - Accent5 3 4 3 2 2 2" xfId="25900" xr:uid="{00000000-0005-0000-0000-000022650000}"/>
    <cellStyle name="40% - Accent5 3 4 3 2 2 2 2" xfId="25901" xr:uid="{00000000-0005-0000-0000-000023650000}"/>
    <cellStyle name="40% - Accent5 3 4 3 2 2 2 2 2" xfId="25902" xr:uid="{00000000-0005-0000-0000-000024650000}"/>
    <cellStyle name="40% - Accent5 3 4 3 2 2 2 3" xfId="25903" xr:uid="{00000000-0005-0000-0000-000025650000}"/>
    <cellStyle name="40% - Accent5 3 4 3 2 2 3" xfId="25904" xr:uid="{00000000-0005-0000-0000-000026650000}"/>
    <cellStyle name="40% - Accent5 3 4 3 2 2 3 2" xfId="25905" xr:uid="{00000000-0005-0000-0000-000027650000}"/>
    <cellStyle name="40% - Accent5 3 4 3 2 2 4" xfId="25906" xr:uid="{00000000-0005-0000-0000-000028650000}"/>
    <cellStyle name="40% - Accent5 3 4 3 2 3" xfId="25907" xr:uid="{00000000-0005-0000-0000-000029650000}"/>
    <cellStyle name="40% - Accent5 3 4 3 2 3 2" xfId="25908" xr:uid="{00000000-0005-0000-0000-00002A650000}"/>
    <cellStyle name="40% - Accent5 3 4 3 2 3 2 2" xfId="25909" xr:uid="{00000000-0005-0000-0000-00002B650000}"/>
    <cellStyle name="40% - Accent5 3 4 3 2 3 3" xfId="25910" xr:uid="{00000000-0005-0000-0000-00002C650000}"/>
    <cellStyle name="40% - Accent5 3 4 3 2 4" xfId="25911" xr:uid="{00000000-0005-0000-0000-00002D650000}"/>
    <cellStyle name="40% - Accent5 3 4 3 2 4 2" xfId="25912" xr:uid="{00000000-0005-0000-0000-00002E650000}"/>
    <cellStyle name="40% - Accent5 3 4 3 2 5" xfId="25913" xr:uid="{00000000-0005-0000-0000-00002F650000}"/>
    <cellStyle name="40% - Accent5 3 4 3 2 5 2" xfId="25914" xr:uid="{00000000-0005-0000-0000-000030650000}"/>
    <cellStyle name="40% - Accent5 3 4 3 2 6" xfId="25915" xr:uid="{00000000-0005-0000-0000-000031650000}"/>
    <cellStyle name="40% - Accent5 3 4 3 3" xfId="25916" xr:uid="{00000000-0005-0000-0000-000032650000}"/>
    <cellStyle name="40% - Accent5 3 4 3 3 2" xfId="25917" xr:uid="{00000000-0005-0000-0000-000033650000}"/>
    <cellStyle name="40% - Accent5 3 4 3 3 2 2" xfId="25918" xr:uid="{00000000-0005-0000-0000-000034650000}"/>
    <cellStyle name="40% - Accent5 3 4 3 3 2 2 2" xfId="25919" xr:uid="{00000000-0005-0000-0000-000035650000}"/>
    <cellStyle name="40% - Accent5 3 4 3 3 2 2 2 2" xfId="25920" xr:uid="{00000000-0005-0000-0000-000036650000}"/>
    <cellStyle name="40% - Accent5 3 4 3 3 2 2 3" xfId="25921" xr:uid="{00000000-0005-0000-0000-000037650000}"/>
    <cellStyle name="40% - Accent5 3 4 3 3 2 3" xfId="25922" xr:uid="{00000000-0005-0000-0000-000038650000}"/>
    <cellStyle name="40% - Accent5 3 4 3 3 2 3 2" xfId="25923" xr:uid="{00000000-0005-0000-0000-000039650000}"/>
    <cellStyle name="40% - Accent5 3 4 3 3 2 4" xfId="25924" xr:uid="{00000000-0005-0000-0000-00003A650000}"/>
    <cellStyle name="40% - Accent5 3 4 3 3 3" xfId="25925" xr:uid="{00000000-0005-0000-0000-00003B650000}"/>
    <cellStyle name="40% - Accent5 3 4 3 3 3 2" xfId="25926" xr:uid="{00000000-0005-0000-0000-00003C650000}"/>
    <cellStyle name="40% - Accent5 3 4 3 3 3 2 2" xfId="25927" xr:uid="{00000000-0005-0000-0000-00003D650000}"/>
    <cellStyle name="40% - Accent5 3 4 3 3 3 3" xfId="25928" xr:uid="{00000000-0005-0000-0000-00003E650000}"/>
    <cellStyle name="40% - Accent5 3 4 3 3 4" xfId="25929" xr:uid="{00000000-0005-0000-0000-00003F650000}"/>
    <cellStyle name="40% - Accent5 3 4 3 3 4 2" xfId="25930" xr:uid="{00000000-0005-0000-0000-000040650000}"/>
    <cellStyle name="40% - Accent5 3 4 3 3 5" xfId="25931" xr:uid="{00000000-0005-0000-0000-000041650000}"/>
    <cellStyle name="40% - Accent5 3 4 3 3 5 2" xfId="25932" xr:uid="{00000000-0005-0000-0000-000042650000}"/>
    <cellStyle name="40% - Accent5 3 4 3 3 6" xfId="25933" xr:uid="{00000000-0005-0000-0000-000043650000}"/>
    <cellStyle name="40% - Accent5 3 4 3 4" xfId="25934" xr:uid="{00000000-0005-0000-0000-000044650000}"/>
    <cellStyle name="40% - Accent5 3 4 3 4 2" xfId="25935" xr:uid="{00000000-0005-0000-0000-000045650000}"/>
    <cellStyle name="40% - Accent5 3 4 3 4 2 2" xfId="25936" xr:uid="{00000000-0005-0000-0000-000046650000}"/>
    <cellStyle name="40% - Accent5 3 4 3 4 2 2 2" xfId="25937" xr:uid="{00000000-0005-0000-0000-000047650000}"/>
    <cellStyle name="40% - Accent5 3 4 3 4 2 3" xfId="25938" xr:uid="{00000000-0005-0000-0000-000048650000}"/>
    <cellStyle name="40% - Accent5 3 4 3 4 3" xfId="25939" xr:uid="{00000000-0005-0000-0000-000049650000}"/>
    <cellStyle name="40% - Accent5 3 4 3 4 3 2" xfId="25940" xr:uid="{00000000-0005-0000-0000-00004A650000}"/>
    <cellStyle name="40% - Accent5 3 4 3 4 4" xfId="25941" xr:uid="{00000000-0005-0000-0000-00004B650000}"/>
    <cellStyle name="40% - Accent5 3 4 3 5" xfId="25942" xr:uid="{00000000-0005-0000-0000-00004C650000}"/>
    <cellStyle name="40% - Accent5 3 4 3 5 2" xfId="25943" xr:uid="{00000000-0005-0000-0000-00004D650000}"/>
    <cellStyle name="40% - Accent5 3 4 3 5 2 2" xfId="25944" xr:uid="{00000000-0005-0000-0000-00004E650000}"/>
    <cellStyle name="40% - Accent5 3 4 3 5 3" xfId="25945" xr:uid="{00000000-0005-0000-0000-00004F650000}"/>
    <cellStyle name="40% - Accent5 3 4 3 6" xfId="25946" xr:uid="{00000000-0005-0000-0000-000050650000}"/>
    <cellStyle name="40% - Accent5 3 4 3 6 2" xfId="25947" xr:uid="{00000000-0005-0000-0000-000051650000}"/>
    <cellStyle name="40% - Accent5 3 4 3 7" xfId="25948" xr:uid="{00000000-0005-0000-0000-000052650000}"/>
    <cellStyle name="40% - Accent5 3 4 3 7 2" xfId="25949" xr:uid="{00000000-0005-0000-0000-000053650000}"/>
    <cellStyle name="40% - Accent5 3 4 3 8" xfId="25950" xr:uid="{00000000-0005-0000-0000-000054650000}"/>
    <cellStyle name="40% - Accent5 3 4 4" xfId="25951" xr:uid="{00000000-0005-0000-0000-000055650000}"/>
    <cellStyle name="40% - Accent5 3 4 4 2" xfId="25952" xr:uid="{00000000-0005-0000-0000-000056650000}"/>
    <cellStyle name="40% - Accent5 3 4 4 2 2" xfId="25953" xr:uid="{00000000-0005-0000-0000-000057650000}"/>
    <cellStyle name="40% - Accent5 3 4 4 2 2 2" xfId="25954" xr:uid="{00000000-0005-0000-0000-000058650000}"/>
    <cellStyle name="40% - Accent5 3 4 4 2 2 2 2" xfId="25955" xr:uid="{00000000-0005-0000-0000-000059650000}"/>
    <cellStyle name="40% - Accent5 3 4 4 2 2 3" xfId="25956" xr:uid="{00000000-0005-0000-0000-00005A650000}"/>
    <cellStyle name="40% - Accent5 3 4 4 2 3" xfId="25957" xr:uid="{00000000-0005-0000-0000-00005B650000}"/>
    <cellStyle name="40% - Accent5 3 4 4 2 3 2" xfId="25958" xr:uid="{00000000-0005-0000-0000-00005C650000}"/>
    <cellStyle name="40% - Accent5 3 4 4 2 4" xfId="25959" xr:uid="{00000000-0005-0000-0000-00005D650000}"/>
    <cellStyle name="40% - Accent5 3 4 4 3" xfId="25960" xr:uid="{00000000-0005-0000-0000-00005E650000}"/>
    <cellStyle name="40% - Accent5 3 4 4 3 2" xfId="25961" xr:uid="{00000000-0005-0000-0000-00005F650000}"/>
    <cellStyle name="40% - Accent5 3 4 4 3 2 2" xfId="25962" xr:uid="{00000000-0005-0000-0000-000060650000}"/>
    <cellStyle name="40% - Accent5 3 4 4 3 3" xfId="25963" xr:uid="{00000000-0005-0000-0000-000061650000}"/>
    <cellStyle name="40% - Accent5 3 4 4 4" xfId="25964" xr:uid="{00000000-0005-0000-0000-000062650000}"/>
    <cellStyle name="40% - Accent5 3 4 4 4 2" xfId="25965" xr:uid="{00000000-0005-0000-0000-000063650000}"/>
    <cellStyle name="40% - Accent5 3 4 4 5" xfId="25966" xr:uid="{00000000-0005-0000-0000-000064650000}"/>
    <cellStyle name="40% - Accent5 3 4 4 5 2" xfId="25967" xr:uid="{00000000-0005-0000-0000-000065650000}"/>
    <cellStyle name="40% - Accent5 3 4 4 6" xfId="25968" xr:uid="{00000000-0005-0000-0000-000066650000}"/>
    <cellStyle name="40% - Accent5 3 4 5" xfId="25969" xr:uid="{00000000-0005-0000-0000-000067650000}"/>
    <cellStyle name="40% - Accent5 3 4 5 2" xfId="25970" xr:uid="{00000000-0005-0000-0000-000068650000}"/>
    <cellStyle name="40% - Accent5 3 4 5 2 2" xfId="25971" xr:uid="{00000000-0005-0000-0000-000069650000}"/>
    <cellStyle name="40% - Accent5 3 4 5 2 2 2" xfId="25972" xr:uid="{00000000-0005-0000-0000-00006A650000}"/>
    <cellStyle name="40% - Accent5 3 4 5 2 2 2 2" xfId="25973" xr:uid="{00000000-0005-0000-0000-00006B650000}"/>
    <cellStyle name="40% - Accent5 3 4 5 2 2 3" xfId="25974" xr:uid="{00000000-0005-0000-0000-00006C650000}"/>
    <cellStyle name="40% - Accent5 3 4 5 2 3" xfId="25975" xr:uid="{00000000-0005-0000-0000-00006D650000}"/>
    <cellStyle name="40% - Accent5 3 4 5 2 3 2" xfId="25976" xr:uid="{00000000-0005-0000-0000-00006E650000}"/>
    <cellStyle name="40% - Accent5 3 4 5 2 4" xfId="25977" xr:uid="{00000000-0005-0000-0000-00006F650000}"/>
    <cellStyle name="40% - Accent5 3 4 5 3" xfId="25978" xr:uid="{00000000-0005-0000-0000-000070650000}"/>
    <cellStyle name="40% - Accent5 3 4 5 3 2" xfId="25979" xr:uid="{00000000-0005-0000-0000-000071650000}"/>
    <cellStyle name="40% - Accent5 3 4 5 3 2 2" xfId="25980" xr:uid="{00000000-0005-0000-0000-000072650000}"/>
    <cellStyle name="40% - Accent5 3 4 5 3 3" xfId="25981" xr:uid="{00000000-0005-0000-0000-000073650000}"/>
    <cellStyle name="40% - Accent5 3 4 5 4" xfId="25982" xr:uid="{00000000-0005-0000-0000-000074650000}"/>
    <cellStyle name="40% - Accent5 3 4 5 4 2" xfId="25983" xr:uid="{00000000-0005-0000-0000-000075650000}"/>
    <cellStyle name="40% - Accent5 3 4 5 5" xfId="25984" xr:uid="{00000000-0005-0000-0000-000076650000}"/>
    <cellStyle name="40% - Accent5 3 4 5 5 2" xfId="25985" xr:uid="{00000000-0005-0000-0000-000077650000}"/>
    <cellStyle name="40% - Accent5 3 4 5 6" xfId="25986" xr:uid="{00000000-0005-0000-0000-000078650000}"/>
    <cellStyle name="40% - Accent5 3 4 6" xfId="25987" xr:uid="{00000000-0005-0000-0000-000079650000}"/>
    <cellStyle name="40% - Accent5 3 4 6 2" xfId="25988" xr:uid="{00000000-0005-0000-0000-00007A650000}"/>
    <cellStyle name="40% - Accent5 3 4 6 2 2" xfId="25989" xr:uid="{00000000-0005-0000-0000-00007B650000}"/>
    <cellStyle name="40% - Accent5 3 4 6 2 2 2" xfId="25990" xr:uid="{00000000-0005-0000-0000-00007C650000}"/>
    <cellStyle name="40% - Accent5 3 4 6 2 2 2 2" xfId="25991" xr:uid="{00000000-0005-0000-0000-00007D650000}"/>
    <cellStyle name="40% - Accent5 3 4 6 2 2 3" xfId="25992" xr:uid="{00000000-0005-0000-0000-00007E650000}"/>
    <cellStyle name="40% - Accent5 3 4 6 2 3" xfId="25993" xr:uid="{00000000-0005-0000-0000-00007F650000}"/>
    <cellStyle name="40% - Accent5 3 4 6 2 3 2" xfId="25994" xr:uid="{00000000-0005-0000-0000-000080650000}"/>
    <cellStyle name="40% - Accent5 3 4 6 2 4" xfId="25995" xr:uid="{00000000-0005-0000-0000-000081650000}"/>
    <cellStyle name="40% - Accent5 3 4 6 3" xfId="25996" xr:uid="{00000000-0005-0000-0000-000082650000}"/>
    <cellStyle name="40% - Accent5 3 4 6 3 2" xfId="25997" xr:uid="{00000000-0005-0000-0000-000083650000}"/>
    <cellStyle name="40% - Accent5 3 4 6 3 2 2" xfId="25998" xr:uid="{00000000-0005-0000-0000-000084650000}"/>
    <cellStyle name="40% - Accent5 3 4 6 3 3" xfId="25999" xr:uid="{00000000-0005-0000-0000-000085650000}"/>
    <cellStyle name="40% - Accent5 3 4 6 4" xfId="26000" xr:uid="{00000000-0005-0000-0000-000086650000}"/>
    <cellStyle name="40% - Accent5 3 4 6 4 2" xfId="26001" xr:uid="{00000000-0005-0000-0000-000087650000}"/>
    <cellStyle name="40% - Accent5 3 4 6 5" xfId="26002" xr:uid="{00000000-0005-0000-0000-000088650000}"/>
    <cellStyle name="40% - Accent5 3 4 6 5 2" xfId="26003" xr:uid="{00000000-0005-0000-0000-000089650000}"/>
    <cellStyle name="40% - Accent5 3 4 6 6" xfId="26004" xr:uid="{00000000-0005-0000-0000-00008A650000}"/>
    <cellStyle name="40% - Accent5 3 4 7" xfId="26005" xr:uid="{00000000-0005-0000-0000-00008B650000}"/>
    <cellStyle name="40% - Accent5 3 4 7 2" xfId="26006" xr:uid="{00000000-0005-0000-0000-00008C650000}"/>
    <cellStyle name="40% - Accent5 3 4 7 2 2" xfId="26007" xr:uid="{00000000-0005-0000-0000-00008D650000}"/>
    <cellStyle name="40% - Accent5 3 4 7 2 2 2" xfId="26008" xr:uid="{00000000-0005-0000-0000-00008E650000}"/>
    <cellStyle name="40% - Accent5 3 4 7 2 3" xfId="26009" xr:uid="{00000000-0005-0000-0000-00008F650000}"/>
    <cellStyle name="40% - Accent5 3 4 7 3" xfId="26010" xr:uid="{00000000-0005-0000-0000-000090650000}"/>
    <cellStyle name="40% - Accent5 3 4 7 3 2" xfId="26011" xr:uid="{00000000-0005-0000-0000-000091650000}"/>
    <cellStyle name="40% - Accent5 3 4 7 4" xfId="26012" xr:uid="{00000000-0005-0000-0000-000092650000}"/>
    <cellStyle name="40% - Accent5 3 4 8" xfId="26013" xr:uid="{00000000-0005-0000-0000-000093650000}"/>
    <cellStyle name="40% - Accent5 3 4 8 2" xfId="26014" xr:uid="{00000000-0005-0000-0000-000094650000}"/>
    <cellStyle name="40% - Accent5 3 4 8 2 2" xfId="26015" xr:uid="{00000000-0005-0000-0000-000095650000}"/>
    <cellStyle name="40% - Accent5 3 4 8 3" xfId="26016" xr:uid="{00000000-0005-0000-0000-000096650000}"/>
    <cellStyle name="40% - Accent5 3 4 9" xfId="26017" xr:uid="{00000000-0005-0000-0000-000097650000}"/>
    <cellStyle name="40% - Accent5 3 4 9 2" xfId="26018" xr:uid="{00000000-0005-0000-0000-000098650000}"/>
    <cellStyle name="40% - Accent5 3 5" xfId="26019" xr:uid="{00000000-0005-0000-0000-000099650000}"/>
    <cellStyle name="40% - Accent5 3 5 10" xfId="26020" xr:uid="{00000000-0005-0000-0000-00009A650000}"/>
    <cellStyle name="40% - Accent5 3 5 10 2" xfId="26021" xr:uid="{00000000-0005-0000-0000-00009B650000}"/>
    <cellStyle name="40% - Accent5 3 5 11" xfId="26022" xr:uid="{00000000-0005-0000-0000-00009C650000}"/>
    <cellStyle name="40% - Accent5 3 5 2" xfId="26023" xr:uid="{00000000-0005-0000-0000-00009D650000}"/>
    <cellStyle name="40% - Accent5 3 5 2 2" xfId="26024" xr:uid="{00000000-0005-0000-0000-00009E650000}"/>
    <cellStyle name="40% - Accent5 3 5 2 2 2" xfId="26025" xr:uid="{00000000-0005-0000-0000-00009F650000}"/>
    <cellStyle name="40% - Accent5 3 5 2 2 2 2" xfId="26026" xr:uid="{00000000-0005-0000-0000-0000A0650000}"/>
    <cellStyle name="40% - Accent5 3 5 2 2 2 2 2" xfId="26027" xr:uid="{00000000-0005-0000-0000-0000A1650000}"/>
    <cellStyle name="40% - Accent5 3 5 2 2 2 2 2 2" xfId="26028" xr:uid="{00000000-0005-0000-0000-0000A2650000}"/>
    <cellStyle name="40% - Accent5 3 5 2 2 2 2 3" xfId="26029" xr:uid="{00000000-0005-0000-0000-0000A3650000}"/>
    <cellStyle name="40% - Accent5 3 5 2 2 2 3" xfId="26030" xr:uid="{00000000-0005-0000-0000-0000A4650000}"/>
    <cellStyle name="40% - Accent5 3 5 2 2 2 3 2" xfId="26031" xr:uid="{00000000-0005-0000-0000-0000A5650000}"/>
    <cellStyle name="40% - Accent5 3 5 2 2 2 4" xfId="26032" xr:uid="{00000000-0005-0000-0000-0000A6650000}"/>
    <cellStyle name="40% - Accent5 3 5 2 2 3" xfId="26033" xr:uid="{00000000-0005-0000-0000-0000A7650000}"/>
    <cellStyle name="40% - Accent5 3 5 2 2 3 2" xfId="26034" xr:uid="{00000000-0005-0000-0000-0000A8650000}"/>
    <cellStyle name="40% - Accent5 3 5 2 2 3 2 2" xfId="26035" xr:uid="{00000000-0005-0000-0000-0000A9650000}"/>
    <cellStyle name="40% - Accent5 3 5 2 2 3 3" xfId="26036" xr:uid="{00000000-0005-0000-0000-0000AA650000}"/>
    <cellStyle name="40% - Accent5 3 5 2 2 4" xfId="26037" xr:uid="{00000000-0005-0000-0000-0000AB650000}"/>
    <cellStyle name="40% - Accent5 3 5 2 2 4 2" xfId="26038" xr:uid="{00000000-0005-0000-0000-0000AC650000}"/>
    <cellStyle name="40% - Accent5 3 5 2 2 5" xfId="26039" xr:uid="{00000000-0005-0000-0000-0000AD650000}"/>
    <cellStyle name="40% - Accent5 3 5 2 2 5 2" xfId="26040" xr:uid="{00000000-0005-0000-0000-0000AE650000}"/>
    <cellStyle name="40% - Accent5 3 5 2 2 6" xfId="26041" xr:uid="{00000000-0005-0000-0000-0000AF650000}"/>
    <cellStyle name="40% - Accent5 3 5 2 3" xfId="26042" xr:uid="{00000000-0005-0000-0000-0000B0650000}"/>
    <cellStyle name="40% - Accent5 3 5 2 3 2" xfId="26043" xr:uid="{00000000-0005-0000-0000-0000B1650000}"/>
    <cellStyle name="40% - Accent5 3 5 2 3 2 2" xfId="26044" xr:uid="{00000000-0005-0000-0000-0000B2650000}"/>
    <cellStyle name="40% - Accent5 3 5 2 3 2 2 2" xfId="26045" xr:uid="{00000000-0005-0000-0000-0000B3650000}"/>
    <cellStyle name="40% - Accent5 3 5 2 3 2 2 2 2" xfId="26046" xr:uid="{00000000-0005-0000-0000-0000B4650000}"/>
    <cellStyle name="40% - Accent5 3 5 2 3 2 2 3" xfId="26047" xr:uid="{00000000-0005-0000-0000-0000B5650000}"/>
    <cellStyle name="40% - Accent5 3 5 2 3 2 3" xfId="26048" xr:uid="{00000000-0005-0000-0000-0000B6650000}"/>
    <cellStyle name="40% - Accent5 3 5 2 3 2 3 2" xfId="26049" xr:uid="{00000000-0005-0000-0000-0000B7650000}"/>
    <cellStyle name="40% - Accent5 3 5 2 3 2 4" xfId="26050" xr:uid="{00000000-0005-0000-0000-0000B8650000}"/>
    <cellStyle name="40% - Accent5 3 5 2 3 3" xfId="26051" xr:uid="{00000000-0005-0000-0000-0000B9650000}"/>
    <cellStyle name="40% - Accent5 3 5 2 3 3 2" xfId="26052" xr:uid="{00000000-0005-0000-0000-0000BA650000}"/>
    <cellStyle name="40% - Accent5 3 5 2 3 3 2 2" xfId="26053" xr:uid="{00000000-0005-0000-0000-0000BB650000}"/>
    <cellStyle name="40% - Accent5 3 5 2 3 3 3" xfId="26054" xr:uid="{00000000-0005-0000-0000-0000BC650000}"/>
    <cellStyle name="40% - Accent5 3 5 2 3 4" xfId="26055" xr:uid="{00000000-0005-0000-0000-0000BD650000}"/>
    <cellStyle name="40% - Accent5 3 5 2 3 4 2" xfId="26056" xr:uid="{00000000-0005-0000-0000-0000BE650000}"/>
    <cellStyle name="40% - Accent5 3 5 2 3 5" xfId="26057" xr:uid="{00000000-0005-0000-0000-0000BF650000}"/>
    <cellStyle name="40% - Accent5 3 5 2 3 5 2" xfId="26058" xr:uid="{00000000-0005-0000-0000-0000C0650000}"/>
    <cellStyle name="40% - Accent5 3 5 2 3 6" xfId="26059" xr:uid="{00000000-0005-0000-0000-0000C1650000}"/>
    <cellStyle name="40% - Accent5 3 5 2 4" xfId="26060" xr:uid="{00000000-0005-0000-0000-0000C2650000}"/>
    <cellStyle name="40% - Accent5 3 5 2 4 2" xfId="26061" xr:uid="{00000000-0005-0000-0000-0000C3650000}"/>
    <cellStyle name="40% - Accent5 3 5 2 4 2 2" xfId="26062" xr:uid="{00000000-0005-0000-0000-0000C4650000}"/>
    <cellStyle name="40% - Accent5 3 5 2 4 2 2 2" xfId="26063" xr:uid="{00000000-0005-0000-0000-0000C5650000}"/>
    <cellStyle name="40% - Accent5 3 5 2 4 2 3" xfId="26064" xr:uid="{00000000-0005-0000-0000-0000C6650000}"/>
    <cellStyle name="40% - Accent5 3 5 2 4 3" xfId="26065" xr:uid="{00000000-0005-0000-0000-0000C7650000}"/>
    <cellStyle name="40% - Accent5 3 5 2 4 3 2" xfId="26066" xr:uid="{00000000-0005-0000-0000-0000C8650000}"/>
    <cellStyle name="40% - Accent5 3 5 2 4 4" xfId="26067" xr:uid="{00000000-0005-0000-0000-0000C9650000}"/>
    <cellStyle name="40% - Accent5 3 5 2 5" xfId="26068" xr:uid="{00000000-0005-0000-0000-0000CA650000}"/>
    <cellStyle name="40% - Accent5 3 5 2 5 2" xfId="26069" xr:uid="{00000000-0005-0000-0000-0000CB650000}"/>
    <cellStyle name="40% - Accent5 3 5 2 5 2 2" xfId="26070" xr:uid="{00000000-0005-0000-0000-0000CC650000}"/>
    <cellStyle name="40% - Accent5 3 5 2 5 3" xfId="26071" xr:uid="{00000000-0005-0000-0000-0000CD650000}"/>
    <cellStyle name="40% - Accent5 3 5 2 6" xfId="26072" xr:uid="{00000000-0005-0000-0000-0000CE650000}"/>
    <cellStyle name="40% - Accent5 3 5 2 6 2" xfId="26073" xr:uid="{00000000-0005-0000-0000-0000CF650000}"/>
    <cellStyle name="40% - Accent5 3 5 2 7" xfId="26074" xr:uid="{00000000-0005-0000-0000-0000D0650000}"/>
    <cellStyle name="40% - Accent5 3 5 2 7 2" xfId="26075" xr:uid="{00000000-0005-0000-0000-0000D1650000}"/>
    <cellStyle name="40% - Accent5 3 5 2 8" xfId="26076" xr:uid="{00000000-0005-0000-0000-0000D2650000}"/>
    <cellStyle name="40% - Accent5 3 5 3" xfId="26077" xr:uid="{00000000-0005-0000-0000-0000D3650000}"/>
    <cellStyle name="40% - Accent5 3 5 3 2" xfId="26078" xr:uid="{00000000-0005-0000-0000-0000D4650000}"/>
    <cellStyle name="40% - Accent5 3 5 3 2 2" xfId="26079" xr:uid="{00000000-0005-0000-0000-0000D5650000}"/>
    <cellStyle name="40% - Accent5 3 5 3 2 2 2" xfId="26080" xr:uid="{00000000-0005-0000-0000-0000D6650000}"/>
    <cellStyle name="40% - Accent5 3 5 3 2 2 2 2" xfId="26081" xr:uid="{00000000-0005-0000-0000-0000D7650000}"/>
    <cellStyle name="40% - Accent5 3 5 3 2 2 2 2 2" xfId="26082" xr:uid="{00000000-0005-0000-0000-0000D8650000}"/>
    <cellStyle name="40% - Accent5 3 5 3 2 2 2 3" xfId="26083" xr:uid="{00000000-0005-0000-0000-0000D9650000}"/>
    <cellStyle name="40% - Accent5 3 5 3 2 2 3" xfId="26084" xr:uid="{00000000-0005-0000-0000-0000DA650000}"/>
    <cellStyle name="40% - Accent5 3 5 3 2 2 3 2" xfId="26085" xr:uid="{00000000-0005-0000-0000-0000DB650000}"/>
    <cellStyle name="40% - Accent5 3 5 3 2 2 4" xfId="26086" xr:uid="{00000000-0005-0000-0000-0000DC650000}"/>
    <cellStyle name="40% - Accent5 3 5 3 2 3" xfId="26087" xr:uid="{00000000-0005-0000-0000-0000DD650000}"/>
    <cellStyle name="40% - Accent5 3 5 3 2 3 2" xfId="26088" xr:uid="{00000000-0005-0000-0000-0000DE650000}"/>
    <cellStyle name="40% - Accent5 3 5 3 2 3 2 2" xfId="26089" xr:uid="{00000000-0005-0000-0000-0000DF650000}"/>
    <cellStyle name="40% - Accent5 3 5 3 2 3 3" xfId="26090" xr:uid="{00000000-0005-0000-0000-0000E0650000}"/>
    <cellStyle name="40% - Accent5 3 5 3 2 4" xfId="26091" xr:uid="{00000000-0005-0000-0000-0000E1650000}"/>
    <cellStyle name="40% - Accent5 3 5 3 2 4 2" xfId="26092" xr:uid="{00000000-0005-0000-0000-0000E2650000}"/>
    <cellStyle name="40% - Accent5 3 5 3 2 5" xfId="26093" xr:uid="{00000000-0005-0000-0000-0000E3650000}"/>
    <cellStyle name="40% - Accent5 3 5 3 2 5 2" xfId="26094" xr:uid="{00000000-0005-0000-0000-0000E4650000}"/>
    <cellStyle name="40% - Accent5 3 5 3 2 6" xfId="26095" xr:uid="{00000000-0005-0000-0000-0000E5650000}"/>
    <cellStyle name="40% - Accent5 3 5 3 3" xfId="26096" xr:uid="{00000000-0005-0000-0000-0000E6650000}"/>
    <cellStyle name="40% - Accent5 3 5 3 3 2" xfId="26097" xr:uid="{00000000-0005-0000-0000-0000E7650000}"/>
    <cellStyle name="40% - Accent5 3 5 3 3 2 2" xfId="26098" xr:uid="{00000000-0005-0000-0000-0000E8650000}"/>
    <cellStyle name="40% - Accent5 3 5 3 3 2 2 2" xfId="26099" xr:uid="{00000000-0005-0000-0000-0000E9650000}"/>
    <cellStyle name="40% - Accent5 3 5 3 3 2 2 2 2" xfId="26100" xr:uid="{00000000-0005-0000-0000-0000EA650000}"/>
    <cellStyle name="40% - Accent5 3 5 3 3 2 2 3" xfId="26101" xr:uid="{00000000-0005-0000-0000-0000EB650000}"/>
    <cellStyle name="40% - Accent5 3 5 3 3 2 3" xfId="26102" xr:uid="{00000000-0005-0000-0000-0000EC650000}"/>
    <cellStyle name="40% - Accent5 3 5 3 3 2 3 2" xfId="26103" xr:uid="{00000000-0005-0000-0000-0000ED650000}"/>
    <cellStyle name="40% - Accent5 3 5 3 3 2 4" xfId="26104" xr:uid="{00000000-0005-0000-0000-0000EE650000}"/>
    <cellStyle name="40% - Accent5 3 5 3 3 3" xfId="26105" xr:uid="{00000000-0005-0000-0000-0000EF650000}"/>
    <cellStyle name="40% - Accent5 3 5 3 3 3 2" xfId="26106" xr:uid="{00000000-0005-0000-0000-0000F0650000}"/>
    <cellStyle name="40% - Accent5 3 5 3 3 3 2 2" xfId="26107" xr:uid="{00000000-0005-0000-0000-0000F1650000}"/>
    <cellStyle name="40% - Accent5 3 5 3 3 3 3" xfId="26108" xr:uid="{00000000-0005-0000-0000-0000F2650000}"/>
    <cellStyle name="40% - Accent5 3 5 3 3 4" xfId="26109" xr:uid="{00000000-0005-0000-0000-0000F3650000}"/>
    <cellStyle name="40% - Accent5 3 5 3 3 4 2" xfId="26110" xr:uid="{00000000-0005-0000-0000-0000F4650000}"/>
    <cellStyle name="40% - Accent5 3 5 3 3 5" xfId="26111" xr:uid="{00000000-0005-0000-0000-0000F5650000}"/>
    <cellStyle name="40% - Accent5 3 5 3 3 5 2" xfId="26112" xr:uid="{00000000-0005-0000-0000-0000F6650000}"/>
    <cellStyle name="40% - Accent5 3 5 3 3 6" xfId="26113" xr:uid="{00000000-0005-0000-0000-0000F7650000}"/>
    <cellStyle name="40% - Accent5 3 5 3 4" xfId="26114" xr:uid="{00000000-0005-0000-0000-0000F8650000}"/>
    <cellStyle name="40% - Accent5 3 5 3 4 2" xfId="26115" xr:uid="{00000000-0005-0000-0000-0000F9650000}"/>
    <cellStyle name="40% - Accent5 3 5 3 4 2 2" xfId="26116" xr:uid="{00000000-0005-0000-0000-0000FA650000}"/>
    <cellStyle name="40% - Accent5 3 5 3 4 2 2 2" xfId="26117" xr:uid="{00000000-0005-0000-0000-0000FB650000}"/>
    <cellStyle name="40% - Accent5 3 5 3 4 2 3" xfId="26118" xr:uid="{00000000-0005-0000-0000-0000FC650000}"/>
    <cellStyle name="40% - Accent5 3 5 3 4 3" xfId="26119" xr:uid="{00000000-0005-0000-0000-0000FD650000}"/>
    <cellStyle name="40% - Accent5 3 5 3 4 3 2" xfId="26120" xr:uid="{00000000-0005-0000-0000-0000FE650000}"/>
    <cellStyle name="40% - Accent5 3 5 3 4 4" xfId="26121" xr:uid="{00000000-0005-0000-0000-0000FF650000}"/>
    <cellStyle name="40% - Accent5 3 5 3 5" xfId="26122" xr:uid="{00000000-0005-0000-0000-000000660000}"/>
    <cellStyle name="40% - Accent5 3 5 3 5 2" xfId="26123" xr:uid="{00000000-0005-0000-0000-000001660000}"/>
    <cellStyle name="40% - Accent5 3 5 3 5 2 2" xfId="26124" xr:uid="{00000000-0005-0000-0000-000002660000}"/>
    <cellStyle name="40% - Accent5 3 5 3 5 3" xfId="26125" xr:uid="{00000000-0005-0000-0000-000003660000}"/>
    <cellStyle name="40% - Accent5 3 5 3 6" xfId="26126" xr:uid="{00000000-0005-0000-0000-000004660000}"/>
    <cellStyle name="40% - Accent5 3 5 3 6 2" xfId="26127" xr:uid="{00000000-0005-0000-0000-000005660000}"/>
    <cellStyle name="40% - Accent5 3 5 3 7" xfId="26128" xr:uid="{00000000-0005-0000-0000-000006660000}"/>
    <cellStyle name="40% - Accent5 3 5 3 7 2" xfId="26129" xr:uid="{00000000-0005-0000-0000-000007660000}"/>
    <cellStyle name="40% - Accent5 3 5 3 8" xfId="26130" xr:uid="{00000000-0005-0000-0000-000008660000}"/>
    <cellStyle name="40% - Accent5 3 5 4" xfId="26131" xr:uid="{00000000-0005-0000-0000-000009660000}"/>
    <cellStyle name="40% - Accent5 3 5 4 2" xfId="26132" xr:uid="{00000000-0005-0000-0000-00000A660000}"/>
    <cellStyle name="40% - Accent5 3 5 4 2 2" xfId="26133" xr:uid="{00000000-0005-0000-0000-00000B660000}"/>
    <cellStyle name="40% - Accent5 3 5 4 2 2 2" xfId="26134" xr:uid="{00000000-0005-0000-0000-00000C660000}"/>
    <cellStyle name="40% - Accent5 3 5 4 2 2 2 2" xfId="26135" xr:uid="{00000000-0005-0000-0000-00000D660000}"/>
    <cellStyle name="40% - Accent5 3 5 4 2 2 3" xfId="26136" xr:uid="{00000000-0005-0000-0000-00000E660000}"/>
    <cellStyle name="40% - Accent5 3 5 4 2 3" xfId="26137" xr:uid="{00000000-0005-0000-0000-00000F660000}"/>
    <cellStyle name="40% - Accent5 3 5 4 2 3 2" xfId="26138" xr:uid="{00000000-0005-0000-0000-000010660000}"/>
    <cellStyle name="40% - Accent5 3 5 4 2 4" xfId="26139" xr:uid="{00000000-0005-0000-0000-000011660000}"/>
    <cellStyle name="40% - Accent5 3 5 4 3" xfId="26140" xr:uid="{00000000-0005-0000-0000-000012660000}"/>
    <cellStyle name="40% - Accent5 3 5 4 3 2" xfId="26141" xr:uid="{00000000-0005-0000-0000-000013660000}"/>
    <cellStyle name="40% - Accent5 3 5 4 3 2 2" xfId="26142" xr:uid="{00000000-0005-0000-0000-000014660000}"/>
    <cellStyle name="40% - Accent5 3 5 4 3 3" xfId="26143" xr:uid="{00000000-0005-0000-0000-000015660000}"/>
    <cellStyle name="40% - Accent5 3 5 4 4" xfId="26144" xr:uid="{00000000-0005-0000-0000-000016660000}"/>
    <cellStyle name="40% - Accent5 3 5 4 4 2" xfId="26145" xr:uid="{00000000-0005-0000-0000-000017660000}"/>
    <cellStyle name="40% - Accent5 3 5 4 5" xfId="26146" xr:uid="{00000000-0005-0000-0000-000018660000}"/>
    <cellStyle name="40% - Accent5 3 5 4 5 2" xfId="26147" xr:uid="{00000000-0005-0000-0000-000019660000}"/>
    <cellStyle name="40% - Accent5 3 5 4 6" xfId="26148" xr:uid="{00000000-0005-0000-0000-00001A660000}"/>
    <cellStyle name="40% - Accent5 3 5 5" xfId="26149" xr:uid="{00000000-0005-0000-0000-00001B660000}"/>
    <cellStyle name="40% - Accent5 3 5 5 2" xfId="26150" xr:uid="{00000000-0005-0000-0000-00001C660000}"/>
    <cellStyle name="40% - Accent5 3 5 5 2 2" xfId="26151" xr:uid="{00000000-0005-0000-0000-00001D660000}"/>
    <cellStyle name="40% - Accent5 3 5 5 2 2 2" xfId="26152" xr:uid="{00000000-0005-0000-0000-00001E660000}"/>
    <cellStyle name="40% - Accent5 3 5 5 2 2 2 2" xfId="26153" xr:uid="{00000000-0005-0000-0000-00001F660000}"/>
    <cellStyle name="40% - Accent5 3 5 5 2 2 3" xfId="26154" xr:uid="{00000000-0005-0000-0000-000020660000}"/>
    <cellStyle name="40% - Accent5 3 5 5 2 3" xfId="26155" xr:uid="{00000000-0005-0000-0000-000021660000}"/>
    <cellStyle name="40% - Accent5 3 5 5 2 3 2" xfId="26156" xr:uid="{00000000-0005-0000-0000-000022660000}"/>
    <cellStyle name="40% - Accent5 3 5 5 2 4" xfId="26157" xr:uid="{00000000-0005-0000-0000-000023660000}"/>
    <cellStyle name="40% - Accent5 3 5 5 3" xfId="26158" xr:uid="{00000000-0005-0000-0000-000024660000}"/>
    <cellStyle name="40% - Accent5 3 5 5 3 2" xfId="26159" xr:uid="{00000000-0005-0000-0000-000025660000}"/>
    <cellStyle name="40% - Accent5 3 5 5 3 2 2" xfId="26160" xr:uid="{00000000-0005-0000-0000-000026660000}"/>
    <cellStyle name="40% - Accent5 3 5 5 3 3" xfId="26161" xr:uid="{00000000-0005-0000-0000-000027660000}"/>
    <cellStyle name="40% - Accent5 3 5 5 4" xfId="26162" xr:uid="{00000000-0005-0000-0000-000028660000}"/>
    <cellStyle name="40% - Accent5 3 5 5 4 2" xfId="26163" xr:uid="{00000000-0005-0000-0000-000029660000}"/>
    <cellStyle name="40% - Accent5 3 5 5 5" xfId="26164" xr:uid="{00000000-0005-0000-0000-00002A660000}"/>
    <cellStyle name="40% - Accent5 3 5 5 5 2" xfId="26165" xr:uid="{00000000-0005-0000-0000-00002B660000}"/>
    <cellStyle name="40% - Accent5 3 5 5 6" xfId="26166" xr:uid="{00000000-0005-0000-0000-00002C660000}"/>
    <cellStyle name="40% - Accent5 3 5 6" xfId="26167" xr:uid="{00000000-0005-0000-0000-00002D660000}"/>
    <cellStyle name="40% - Accent5 3 5 6 2" xfId="26168" xr:uid="{00000000-0005-0000-0000-00002E660000}"/>
    <cellStyle name="40% - Accent5 3 5 6 2 2" xfId="26169" xr:uid="{00000000-0005-0000-0000-00002F660000}"/>
    <cellStyle name="40% - Accent5 3 5 6 2 2 2" xfId="26170" xr:uid="{00000000-0005-0000-0000-000030660000}"/>
    <cellStyle name="40% - Accent5 3 5 6 2 2 2 2" xfId="26171" xr:uid="{00000000-0005-0000-0000-000031660000}"/>
    <cellStyle name="40% - Accent5 3 5 6 2 2 3" xfId="26172" xr:uid="{00000000-0005-0000-0000-000032660000}"/>
    <cellStyle name="40% - Accent5 3 5 6 2 3" xfId="26173" xr:uid="{00000000-0005-0000-0000-000033660000}"/>
    <cellStyle name="40% - Accent5 3 5 6 2 3 2" xfId="26174" xr:uid="{00000000-0005-0000-0000-000034660000}"/>
    <cellStyle name="40% - Accent5 3 5 6 2 4" xfId="26175" xr:uid="{00000000-0005-0000-0000-000035660000}"/>
    <cellStyle name="40% - Accent5 3 5 6 3" xfId="26176" xr:uid="{00000000-0005-0000-0000-000036660000}"/>
    <cellStyle name="40% - Accent5 3 5 6 3 2" xfId="26177" xr:uid="{00000000-0005-0000-0000-000037660000}"/>
    <cellStyle name="40% - Accent5 3 5 6 3 2 2" xfId="26178" xr:uid="{00000000-0005-0000-0000-000038660000}"/>
    <cellStyle name="40% - Accent5 3 5 6 3 3" xfId="26179" xr:uid="{00000000-0005-0000-0000-000039660000}"/>
    <cellStyle name="40% - Accent5 3 5 6 4" xfId="26180" xr:uid="{00000000-0005-0000-0000-00003A660000}"/>
    <cellStyle name="40% - Accent5 3 5 6 4 2" xfId="26181" xr:uid="{00000000-0005-0000-0000-00003B660000}"/>
    <cellStyle name="40% - Accent5 3 5 6 5" xfId="26182" xr:uid="{00000000-0005-0000-0000-00003C660000}"/>
    <cellStyle name="40% - Accent5 3 5 6 5 2" xfId="26183" xr:uid="{00000000-0005-0000-0000-00003D660000}"/>
    <cellStyle name="40% - Accent5 3 5 6 6" xfId="26184" xr:uid="{00000000-0005-0000-0000-00003E660000}"/>
    <cellStyle name="40% - Accent5 3 5 7" xfId="26185" xr:uid="{00000000-0005-0000-0000-00003F660000}"/>
    <cellStyle name="40% - Accent5 3 5 7 2" xfId="26186" xr:uid="{00000000-0005-0000-0000-000040660000}"/>
    <cellStyle name="40% - Accent5 3 5 7 2 2" xfId="26187" xr:uid="{00000000-0005-0000-0000-000041660000}"/>
    <cellStyle name="40% - Accent5 3 5 7 2 2 2" xfId="26188" xr:uid="{00000000-0005-0000-0000-000042660000}"/>
    <cellStyle name="40% - Accent5 3 5 7 2 3" xfId="26189" xr:uid="{00000000-0005-0000-0000-000043660000}"/>
    <cellStyle name="40% - Accent5 3 5 7 3" xfId="26190" xr:uid="{00000000-0005-0000-0000-000044660000}"/>
    <cellStyle name="40% - Accent5 3 5 7 3 2" xfId="26191" xr:uid="{00000000-0005-0000-0000-000045660000}"/>
    <cellStyle name="40% - Accent5 3 5 7 4" xfId="26192" xr:uid="{00000000-0005-0000-0000-000046660000}"/>
    <cellStyle name="40% - Accent5 3 5 8" xfId="26193" xr:uid="{00000000-0005-0000-0000-000047660000}"/>
    <cellStyle name="40% - Accent5 3 5 8 2" xfId="26194" xr:uid="{00000000-0005-0000-0000-000048660000}"/>
    <cellStyle name="40% - Accent5 3 5 8 2 2" xfId="26195" xr:uid="{00000000-0005-0000-0000-000049660000}"/>
    <cellStyle name="40% - Accent5 3 5 8 3" xfId="26196" xr:uid="{00000000-0005-0000-0000-00004A660000}"/>
    <cellStyle name="40% - Accent5 3 5 9" xfId="26197" xr:uid="{00000000-0005-0000-0000-00004B660000}"/>
    <cellStyle name="40% - Accent5 3 5 9 2" xfId="26198" xr:uid="{00000000-0005-0000-0000-00004C660000}"/>
    <cellStyle name="40% - Accent5 3 6" xfId="26199" xr:uid="{00000000-0005-0000-0000-00004D660000}"/>
    <cellStyle name="40% - Accent5 3 6 2" xfId="26200" xr:uid="{00000000-0005-0000-0000-00004E660000}"/>
    <cellStyle name="40% - Accent5 3 6 2 2" xfId="26201" xr:uid="{00000000-0005-0000-0000-00004F660000}"/>
    <cellStyle name="40% - Accent5 3 6 2 2 2" xfId="26202" xr:uid="{00000000-0005-0000-0000-000050660000}"/>
    <cellStyle name="40% - Accent5 3 6 2 2 2 2" xfId="26203" xr:uid="{00000000-0005-0000-0000-000051660000}"/>
    <cellStyle name="40% - Accent5 3 6 2 2 2 2 2" xfId="26204" xr:uid="{00000000-0005-0000-0000-000052660000}"/>
    <cellStyle name="40% - Accent5 3 6 2 2 2 3" xfId="26205" xr:uid="{00000000-0005-0000-0000-000053660000}"/>
    <cellStyle name="40% - Accent5 3 6 2 2 3" xfId="26206" xr:uid="{00000000-0005-0000-0000-000054660000}"/>
    <cellStyle name="40% - Accent5 3 6 2 2 3 2" xfId="26207" xr:uid="{00000000-0005-0000-0000-000055660000}"/>
    <cellStyle name="40% - Accent5 3 6 2 2 4" xfId="26208" xr:uid="{00000000-0005-0000-0000-000056660000}"/>
    <cellStyle name="40% - Accent5 3 6 2 3" xfId="26209" xr:uid="{00000000-0005-0000-0000-000057660000}"/>
    <cellStyle name="40% - Accent5 3 6 2 3 2" xfId="26210" xr:uid="{00000000-0005-0000-0000-000058660000}"/>
    <cellStyle name="40% - Accent5 3 6 2 3 2 2" xfId="26211" xr:uid="{00000000-0005-0000-0000-000059660000}"/>
    <cellStyle name="40% - Accent5 3 6 2 3 3" xfId="26212" xr:uid="{00000000-0005-0000-0000-00005A660000}"/>
    <cellStyle name="40% - Accent5 3 6 2 4" xfId="26213" xr:uid="{00000000-0005-0000-0000-00005B660000}"/>
    <cellStyle name="40% - Accent5 3 6 2 4 2" xfId="26214" xr:uid="{00000000-0005-0000-0000-00005C660000}"/>
    <cellStyle name="40% - Accent5 3 6 2 5" xfId="26215" xr:uid="{00000000-0005-0000-0000-00005D660000}"/>
    <cellStyle name="40% - Accent5 3 6 2 5 2" xfId="26216" xr:uid="{00000000-0005-0000-0000-00005E660000}"/>
    <cellStyle name="40% - Accent5 3 6 2 6" xfId="26217" xr:uid="{00000000-0005-0000-0000-00005F660000}"/>
    <cellStyle name="40% - Accent5 3 6 3" xfId="26218" xr:uid="{00000000-0005-0000-0000-000060660000}"/>
    <cellStyle name="40% - Accent5 3 6 3 2" xfId="26219" xr:uid="{00000000-0005-0000-0000-000061660000}"/>
    <cellStyle name="40% - Accent5 3 6 3 2 2" xfId="26220" xr:uid="{00000000-0005-0000-0000-000062660000}"/>
    <cellStyle name="40% - Accent5 3 6 3 2 2 2" xfId="26221" xr:uid="{00000000-0005-0000-0000-000063660000}"/>
    <cellStyle name="40% - Accent5 3 6 3 2 2 2 2" xfId="26222" xr:uid="{00000000-0005-0000-0000-000064660000}"/>
    <cellStyle name="40% - Accent5 3 6 3 2 2 3" xfId="26223" xr:uid="{00000000-0005-0000-0000-000065660000}"/>
    <cellStyle name="40% - Accent5 3 6 3 2 3" xfId="26224" xr:uid="{00000000-0005-0000-0000-000066660000}"/>
    <cellStyle name="40% - Accent5 3 6 3 2 3 2" xfId="26225" xr:uid="{00000000-0005-0000-0000-000067660000}"/>
    <cellStyle name="40% - Accent5 3 6 3 2 4" xfId="26226" xr:uid="{00000000-0005-0000-0000-000068660000}"/>
    <cellStyle name="40% - Accent5 3 6 3 3" xfId="26227" xr:uid="{00000000-0005-0000-0000-000069660000}"/>
    <cellStyle name="40% - Accent5 3 6 3 3 2" xfId="26228" xr:uid="{00000000-0005-0000-0000-00006A660000}"/>
    <cellStyle name="40% - Accent5 3 6 3 3 2 2" xfId="26229" xr:uid="{00000000-0005-0000-0000-00006B660000}"/>
    <cellStyle name="40% - Accent5 3 6 3 3 3" xfId="26230" xr:uid="{00000000-0005-0000-0000-00006C660000}"/>
    <cellStyle name="40% - Accent5 3 6 3 4" xfId="26231" xr:uid="{00000000-0005-0000-0000-00006D660000}"/>
    <cellStyle name="40% - Accent5 3 6 3 4 2" xfId="26232" xr:uid="{00000000-0005-0000-0000-00006E660000}"/>
    <cellStyle name="40% - Accent5 3 6 3 5" xfId="26233" xr:uid="{00000000-0005-0000-0000-00006F660000}"/>
    <cellStyle name="40% - Accent5 3 6 3 5 2" xfId="26234" xr:uid="{00000000-0005-0000-0000-000070660000}"/>
    <cellStyle name="40% - Accent5 3 6 3 6" xfId="26235" xr:uid="{00000000-0005-0000-0000-000071660000}"/>
    <cellStyle name="40% - Accent5 3 6 4" xfId="26236" xr:uid="{00000000-0005-0000-0000-000072660000}"/>
    <cellStyle name="40% - Accent5 3 6 4 2" xfId="26237" xr:uid="{00000000-0005-0000-0000-000073660000}"/>
    <cellStyle name="40% - Accent5 3 6 4 2 2" xfId="26238" xr:uid="{00000000-0005-0000-0000-000074660000}"/>
    <cellStyle name="40% - Accent5 3 6 4 2 2 2" xfId="26239" xr:uid="{00000000-0005-0000-0000-000075660000}"/>
    <cellStyle name="40% - Accent5 3 6 4 2 3" xfId="26240" xr:uid="{00000000-0005-0000-0000-000076660000}"/>
    <cellStyle name="40% - Accent5 3 6 4 3" xfId="26241" xr:uid="{00000000-0005-0000-0000-000077660000}"/>
    <cellStyle name="40% - Accent5 3 6 4 3 2" xfId="26242" xr:uid="{00000000-0005-0000-0000-000078660000}"/>
    <cellStyle name="40% - Accent5 3 6 4 4" xfId="26243" xr:uid="{00000000-0005-0000-0000-000079660000}"/>
    <cellStyle name="40% - Accent5 3 6 5" xfId="26244" xr:uid="{00000000-0005-0000-0000-00007A660000}"/>
    <cellStyle name="40% - Accent5 3 6 5 2" xfId="26245" xr:uid="{00000000-0005-0000-0000-00007B660000}"/>
    <cellStyle name="40% - Accent5 3 6 5 2 2" xfId="26246" xr:uid="{00000000-0005-0000-0000-00007C660000}"/>
    <cellStyle name="40% - Accent5 3 6 5 3" xfId="26247" xr:uid="{00000000-0005-0000-0000-00007D660000}"/>
    <cellStyle name="40% - Accent5 3 6 6" xfId="26248" xr:uid="{00000000-0005-0000-0000-00007E660000}"/>
    <cellStyle name="40% - Accent5 3 6 6 2" xfId="26249" xr:uid="{00000000-0005-0000-0000-00007F660000}"/>
    <cellStyle name="40% - Accent5 3 6 7" xfId="26250" xr:uid="{00000000-0005-0000-0000-000080660000}"/>
    <cellStyle name="40% - Accent5 3 6 7 2" xfId="26251" xr:uid="{00000000-0005-0000-0000-000081660000}"/>
    <cellStyle name="40% - Accent5 3 6 8" xfId="26252" xr:uid="{00000000-0005-0000-0000-000082660000}"/>
    <cellStyle name="40% - Accent5 3 7" xfId="26253" xr:uid="{00000000-0005-0000-0000-000083660000}"/>
    <cellStyle name="40% - Accent5 3 7 2" xfId="26254" xr:uid="{00000000-0005-0000-0000-000084660000}"/>
    <cellStyle name="40% - Accent5 3 7 2 2" xfId="26255" xr:uid="{00000000-0005-0000-0000-000085660000}"/>
    <cellStyle name="40% - Accent5 3 7 2 2 2" xfId="26256" xr:uid="{00000000-0005-0000-0000-000086660000}"/>
    <cellStyle name="40% - Accent5 3 7 2 2 2 2" xfId="26257" xr:uid="{00000000-0005-0000-0000-000087660000}"/>
    <cellStyle name="40% - Accent5 3 7 2 2 2 2 2" xfId="26258" xr:uid="{00000000-0005-0000-0000-000088660000}"/>
    <cellStyle name="40% - Accent5 3 7 2 2 2 3" xfId="26259" xr:uid="{00000000-0005-0000-0000-000089660000}"/>
    <cellStyle name="40% - Accent5 3 7 2 2 3" xfId="26260" xr:uid="{00000000-0005-0000-0000-00008A660000}"/>
    <cellStyle name="40% - Accent5 3 7 2 2 3 2" xfId="26261" xr:uid="{00000000-0005-0000-0000-00008B660000}"/>
    <cellStyle name="40% - Accent5 3 7 2 2 4" xfId="26262" xr:uid="{00000000-0005-0000-0000-00008C660000}"/>
    <cellStyle name="40% - Accent5 3 7 2 3" xfId="26263" xr:uid="{00000000-0005-0000-0000-00008D660000}"/>
    <cellStyle name="40% - Accent5 3 7 2 3 2" xfId="26264" xr:uid="{00000000-0005-0000-0000-00008E660000}"/>
    <cellStyle name="40% - Accent5 3 7 2 3 2 2" xfId="26265" xr:uid="{00000000-0005-0000-0000-00008F660000}"/>
    <cellStyle name="40% - Accent5 3 7 2 3 3" xfId="26266" xr:uid="{00000000-0005-0000-0000-000090660000}"/>
    <cellStyle name="40% - Accent5 3 7 2 4" xfId="26267" xr:uid="{00000000-0005-0000-0000-000091660000}"/>
    <cellStyle name="40% - Accent5 3 7 2 4 2" xfId="26268" xr:uid="{00000000-0005-0000-0000-000092660000}"/>
    <cellStyle name="40% - Accent5 3 7 2 5" xfId="26269" xr:uid="{00000000-0005-0000-0000-000093660000}"/>
    <cellStyle name="40% - Accent5 3 7 2 5 2" xfId="26270" xr:uid="{00000000-0005-0000-0000-000094660000}"/>
    <cellStyle name="40% - Accent5 3 7 2 6" xfId="26271" xr:uid="{00000000-0005-0000-0000-000095660000}"/>
    <cellStyle name="40% - Accent5 3 7 3" xfId="26272" xr:uid="{00000000-0005-0000-0000-000096660000}"/>
    <cellStyle name="40% - Accent5 3 7 3 2" xfId="26273" xr:uid="{00000000-0005-0000-0000-000097660000}"/>
    <cellStyle name="40% - Accent5 3 7 3 2 2" xfId="26274" xr:uid="{00000000-0005-0000-0000-000098660000}"/>
    <cellStyle name="40% - Accent5 3 7 3 2 2 2" xfId="26275" xr:uid="{00000000-0005-0000-0000-000099660000}"/>
    <cellStyle name="40% - Accent5 3 7 3 2 2 2 2" xfId="26276" xr:uid="{00000000-0005-0000-0000-00009A660000}"/>
    <cellStyle name="40% - Accent5 3 7 3 2 2 3" xfId="26277" xr:uid="{00000000-0005-0000-0000-00009B660000}"/>
    <cellStyle name="40% - Accent5 3 7 3 2 3" xfId="26278" xr:uid="{00000000-0005-0000-0000-00009C660000}"/>
    <cellStyle name="40% - Accent5 3 7 3 2 3 2" xfId="26279" xr:uid="{00000000-0005-0000-0000-00009D660000}"/>
    <cellStyle name="40% - Accent5 3 7 3 2 4" xfId="26280" xr:uid="{00000000-0005-0000-0000-00009E660000}"/>
    <cellStyle name="40% - Accent5 3 7 3 3" xfId="26281" xr:uid="{00000000-0005-0000-0000-00009F660000}"/>
    <cellStyle name="40% - Accent5 3 7 3 3 2" xfId="26282" xr:uid="{00000000-0005-0000-0000-0000A0660000}"/>
    <cellStyle name="40% - Accent5 3 7 3 3 2 2" xfId="26283" xr:uid="{00000000-0005-0000-0000-0000A1660000}"/>
    <cellStyle name="40% - Accent5 3 7 3 3 3" xfId="26284" xr:uid="{00000000-0005-0000-0000-0000A2660000}"/>
    <cellStyle name="40% - Accent5 3 7 3 4" xfId="26285" xr:uid="{00000000-0005-0000-0000-0000A3660000}"/>
    <cellStyle name="40% - Accent5 3 7 3 4 2" xfId="26286" xr:uid="{00000000-0005-0000-0000-0000A4660000}"/>
    <cellStyle name="40% - Accent5 3 7 3 5" xfId="26287" xr:uid="{00000000-0005-0000-0000-0000A5660000}"/>
    <cellStyle name="40% - Accent5 3 7 3 5 2" xfId="26288" xr:uid="{00000000-0005-0000-0000-0000A6660000}"/>
    <cellStyle name="40% - Accent5 3 7 3 6" xfId="26289" xr:uid="{00000000-0005-0000-0000-0000A7660000}"/>
    <cellStyle name="40% - Accent5 3 7 4" xfId="26290" xr:uid="{00000000-0005-0000-0000-0000A8660000}"/>
    <cellStyle name="40% - Accent5 3 7 4 2" xfId="26291" xr:uid="{00000000-0005-0000-0000-0000A9660000}"/>
    <cellStyle name="40% - Accent5 3 7 4 2 2" xfId="26292" xr:uid="{00000000-0005-0000-0000-0000AA660000}"/>
    <cellStyle name="40% - Accent5 3 7 4 2 2 2" xfId="26293" xr:uid="{00000000-0005-0000-0000-0000AB660000}"/>
    <cellStyle name="40% - Accent5 3 7 4 2 3" xfId="26294" xr:uid="{00000000-0005-0000-0000-0000AC660000}"/>
    <cellStyle name="40% - Accent5 3 7 4 3" xfId="26295" xr:uid="{00000000-0005-0000-0000-0000AD660000}"/>
    <cellStyle name="40% - Accent5 3 7 4 3 2" xfId="26296" xr:uid="{00000000-0005-0000-0000-0000AE660000}"/>
    <cellStyle name="40% - Accent5 3 7 4 4" xfId="26297" xr:uid="{00000000-0005-0000-0000-0000AF660000}"/>
    <cellStyle name="40% - Accent5 3 7 5" xfId="26298" xr:uid="{00000000-0005-0000-0000-0000B0660000}"/>
    <cellStyle name="40% - Accent5 3 7 5 2" xfId="26299" xr:uid="{00000000-0005-0000-0000-0000B1660000}"/>
    <cellStyle name="40% - Accent5 3 7 5 2 2" xfId="26300" xr:uid="{00000000-0005-0000-0000-0000B2660000}"/>
    <cellStyle name="40% - Accent5 3 7 5 3" xfId="26301" xr:uid="{00000000-0005-0000-0000-0000B3660000}"/>
    <cellStyle name="40% - Accent5 3 7 6" xfId="26302" xr:uid="{00000000-0005-0000-0000-0000B4660000}"/>
    <cellStyle name="40% - Accent5 3 7 6 2" xfId="26303" xr:uid="{00000000-0005-0000-0000-0000B5660000}"/>
    <cellStyle name="40% - Accent5 3 7 7" xfId="26304" xr:uid="{00000000-0005-0000-0000-0000B6660000}"/>
    <cellStyle name="40% - Accent5 3 7 7 2" xfId="26305" xr:uid="{00000000-0005-0000-0000-0000B7660000}"/>
    <cellStyle name="40% - Accent5 3 7 8" xfId="26306" xr:uid="{00000000-0005-0000-0000-0000B8660000}"/>
    <cellStyle name="40% - Accent5 3 8" xfId="26307" xr:uid="{00000000-0005-0000-0000-0000B9660000}"/>
    <cellStyle name="40% - Accent5 3 8 2" xfId="26308" xr:uid="{00000000-0005-0000-0000-0000BA660000}"/>
    <cellStyle name="40% - Accent5 3 8 2 2" xfId="26309" xr:uid="{00000000-0005-0000-0000-0000BB660000}"/>
    <cellStyle name="40% - Accent5 3 8 2 2 2" xfId="26310" xr:uid="{00000000-0005-0000-0000-0000BC660000}"/>
    <cellStyle name="40% - Accent5 3 8 2 2 2 2" xfId="26311" xr:uid="{00000000-0005-0000-0000-0000BD660000}"/>
    <cellStyle name="40% - Accent5 3 8 2 2 3" xfId="26312" xr:uid="{00000000-0005-0000-0000-0000BE660000}"/>
    <cellStyle name="40% - Accent5 3 8 2 3" xfId="26313" xr:uid="{00000000-0005-0000-0000-0000BF660000}"/>
    <cellStyle name="40% - Accent5 3 8 2 3 2" xfId="26314" xr:uid="{00000000-0005-0000-0000-0000C0660000}"/>
    <cellStyle name="40% - Accent5 3 8 2 4" xfId="26315" xr:uid="{00000000-0005-0000-0000-0000C1660000}"/>
    <cellStyle name="40% - Accent5 3 8 3" xfId="26316" xr:uid="{00000000-0005-0000-0000-0000C2660000}"/>
    <cellStyle name="40% - Accent5 3 8 3 2" xfId="26317" xr:uid="{00000000-0005-0000-0000-0000C3660000}"/>
    <cellStyle name="40% - Accent5 3 8 3 2 2" xfId="26318" xr:uid="{00000000-0005-0000-0000-0000C4660000}"/>
    <cellStyle name="40% - Accent5 3 8 3 3" xfId="26319" xr:uid="{00000000-0005-0000-0000-0000C5660000}"/>
    <cellStyle name="40% - Accent5 3 8 4" xfId="26320" xr:uid="{00000000-0005-0000-0000-0000C6660000}"/>
    <cellStyle name="40% - Accent5 3 8 4 2" xfId="26321" xr:uid="{00000000-0005-0000-0000-0000C7660000}"/>
    <cellStyle name="40% - Accent5 3 8 5" xfId="26322" xr:uid="{00000000-0005-0000-0000-0000C8660000}"/>
    <cellStyle name="40% - Accent5 3 8 5 2" xfId="26323" xr:uid="{00000000-0005-0000-0000-0000C9660000}"/>
    <cellStyle name="40% - Accent5 3 8 6" xfId="26324" xr:uid="{00000000-0005-0000-0000-0000CA660000}"/>
    <cellStyle name="40% - Accent5 3 9" xfId="26325" xr:uid="{00000000-0005-0000-0000-0000CB660000}"/>
    <cellStyle name="40% - Accent5 3 9 2" xfId="26326" xr:uid="{00000000-0005-0000-0000-0000CC660000}"/>
    <cellStyle name="40% - Accent5 3 9 2 2" xfId="26327" xr:uid="{00000000-0005-0000-0000-0000CD660000}"/>
    <cellStyle name="40% - Accent5 3 9 2 2 2" xfId="26328" xr:uid="{00000000-0005-0000-0000-0000CE660000}"/>
    <cellStyle name="40% - Accent5 3 9 2 2 2 2" xfId="26329" xr:uid="{00000000-0005-0000-0000-0000CF660000}"/>
    <cellStyle name="40% - Accent5 3 9 2 2 3" xfId="26330" xr:uid="{00000000-0005-0000-0000-0000D0660000}"/>
    <cellStyle name="40% - Accent5 3 9 2 3" xfId="26331" xr:uid="{00000000-0005-0000-0000-0000D1660000}"/>
    <cellStyle name="40% - Accent5 3 9 2 3 2" xfId="26332" xr:uid="{00000000-0005-0000-0000-0000D2660000}"/>
    <cellStyle name="40% - Accent5 3 9 2 4" xfId="26333" xr:uid="{00000000-0005-0000-0000-0000D3660000}"/>
    <cellStyle name="40% - Accent5 3 9 3" xfId="26334" xr:uid="{00000000-0005-0000-0000-0000D4660000}"/>
    <cellStyle name="40% - Accent5 3 9 3 2" xfId="26335" xr:uid="{00000000-0005-0000-0000-0000D5660000}"/>
    <cellStyle name="40% - Accent5 3 9 3 2 2" xfId="26336" xr:uid="{00000000-0005-0000-0000-0000D6660000}"/>
    <cellStyle name="40% - Accent5 3 9 3 3" xfId="26337" xr:uid="{00000000-0005-0000-0000-0000D7660000}"/>
    <cellStyle name="40% - Accent5 3 9 4" xfId="26338" xr:uid="{00000000-0005-0000-0000-0000D8660000}"/>
    <cellStyle name="40% - Accent5 3 9 4 2" xfId="26339" xr:uid="{00000000-0005-0000-0000-0000D9660000}"/>
    <cellStyle name="40% - Accent5 3 9 5" xfId="26340" xr:uid="{00000000-0005-0000-0000-0000DA660000}"/>
    <cellStyle name="40% - Accent5 3 9 5 2" xfId="26341" xr:uid="{00000000-0005-0000-0000-0000DB660000}"/>
    <cellStyle name="40% - Accent5 3 9 6" xfId="26342" xr:uid="{00000000-0005-0000-0000-0000DC660000}"/>
    <cellStyle name="40% - Accent5 4" xfId="26343" xr:uid="{00000000-0005-0000-0000-0000DD660000}"/>
    <cellStyle name="40% - Accent5 5" xfId="26344" xr:uid="{00000000-0005-0000-0000-0000DE660000}"/>
    <cellStyle name="40% - Accent5 5 10" xfId="26345" xr:uid="{00000000-0005-0000-0000-0000DF660000}"/>
    <cellStyle name="40% - Accent5 5 10 2" xfId="26346" xr:uid="{00000000-0005-0000-0000-0000E0660000}"/>
    <cellStyle name="40% - Accent5 5 11" xfId="26347" xr:uid="{00000000-0005-0000-0000-0000E1660000}"/>
    <cellStyle name="40% - Accent5 5 2" xfId="26348" xr:uid="{00000000-0005-0000-0000-0000E2660000}"/>
    <cellStyle name="40% - Accent5 5 2 2" xfId="26349" xr:uid="{00000000-0005-0000-0000-0000E3660000}"/>
    <cellStyle name="40% - Accent5 5 2 2 2" xfId="26350" xr:uid="{00000000-0005-0000-0000-0000E4660000}"/>
    <cellStyle name="40% - Accent5 5 2 2 2 2" xfId="26351" xr:uid="{00000000-0005-0000-0000-0000E5660000}"/>
    <cellStyle name="40% - Accent5 5 2 2 2 2 2" xfId="26352" xr:uid="{00000000-0005-0000-0000-0000E6660000}"/>
    <cellStyle name="40% - Accent5 5 2 2 2 2 2 2" xfId="26353" xr:uid="{00000000-0005-0000-0000-0000E7660000}"/>
    <cellStyle name="40% - Accent5 5 2 2 2 2 3" xfId="26354" xr:uid="{00000000-0005-0000-0000-0000E8660000}"/>
    <cellStyle name="40% - Accent5 5 2 2 2 3" xfId="26355" xr:uid="{00000000-0005-0000-0000-0000E9660000}"/>
    <cellStyle name="40% - Accent5 5 2 2 2 3 2" xfId="26356" xr:uid="{00000000-0005-0000-0000-0000EA660000}"/>
    <cellStyle name="40% - Accent5 5 2 2 2 4" xfId="26357" xr:uid="{00000000-0005-0000-0000-0000EB660000}"/>
    <cellStyle name="40% - Accent5 5 2 2 3" xfId="26358" xr:uid="{00000000-0005-0000-0000-0000EC660000}"/>
    <cellStyle name="40% - Accent5 5 2 2 3 2" xfId="26359" xr:uid="{00000000-0005-0000-0000-0000ED660000}"/>
    <cellStyle name="40% - Accent5 5 2 2 3 2 2" xfId="26360" xr:uid="{00000000-0005-0000-0000-0000EE660000}"/>
    <cellStyle name="40% - Accent5 5 2 2 3 3" xfId="26361" xr:uid="{00000000-0005-0000-0000-0000EF660000}"/>
    <cellStyle name="40% - Accent5 5 2 2 4" xfId="26362" xr:uid="{00000000-0005-0000-0000-0000F0660000}"/>
    <cellStyle name="40% - Accent5 5 2 2 4 2" xfId="26363" xr:uid="{00000000-0005-0000-0000-0000F1660000}"/>
    <cellStyle name="40% - Accent5 5 2 2 5" xfId="26364" xr:uid="{00000000-0005-0000-0000-0000F2660000}"/>
    <cellStyle name="40% - Accent5 5 2 2 5 2" xfId="26365" xr:uid="{00000000-0005-0000-0000-0000F3660000}"/>
    <cellStyle name="40% - Accent5 5 2 2 6" xfId="26366" xr:uid="{00000000-0005-0000-0000-0000F4660000}"/>
    <cellStyle name="40% - Accent5 5 2 3" xfId="26367" xr:uid="{00000000-0005-0000-0000-0000F5660000}"/>
    <cellStyle name="40% - Accent5 5 2 3 2" xfId="26368" xr:uid="{00000000-0005-0000-0000-0000F6660000}"/>
    <cellStyle name="40% - Accent5 5 2 3 2 2" xfId="26369" xr:uid="{00000000-0005-0000-0000-0000F7660000}"/>
    <cellStyle name="40% - Accent5 5 2 3 2 2 2" xfId="26370" xr:uid="{00000000-0005-0000-0000-0000F8660000}"/>
    <cellStyle name="40% - Accent5 5 2 3 2 2 2 2" xfId="26371" xr:uid="{00000000-0005-0000-0000-0000F9660000}"/>
    <cellStyle name="40% - Accent5 5 2 3 2 2 3" xfId="26372" xr:uid="{00000000-0005-0000-0000-0000FA660000}"/>
    <cellStyle name="40% - Accent5 5 2 3 2 3" xfId="26373" xr:uid="{00000000-0005-0000-0000-0000FB660000}"/>
    <cellStyle name="40% - Accent5 5 2 3 2 3 2" xfId="26374" xr:uid="{00000000-0005-0000-0000-0000FC660000}"/>
    <cellStyle name="40% - Accent5 5 2 3 2 4" xfId="26375" xr:uid="{00000000-0005-0000-0000-0000FD660000}"/>
    <cellStyle name="40% - Accent5 5 2 3 3" xfId="26376" xr:uid="{00000000-0005-0000-0000-0000FE660000}"/>
    <cellStyle name="40% - Accent5 5 2 3 3 2" xfId="26377" xr:uid="{00000000-0005-0000-0000-0000FF660000}"/>
    <cellStyle name="40% - Accent5 5 2 3 3 2 2" xfId="26378" xr:uid="{00000000-0005-0000-0000-000000670000}"/>
    <cellStyle name="40% - Accent5 5 2 3 3 3" xfId="26379" xr:uid="{00000000-0005-0000-0000-000001670000}"/>
    <cellStyle name="40% - Accent5 5 2 3 4" xfId="26380" xr:uid="{00000000-0005-0000-0000-000002670000}"/>
    <cellStyle name="40% - Accent5 5 2 3 4 2" xfId="26381" xr:uid="{00000000-0005-0000-0000-000003670000}"/>
    <cellStyle name="40% - Accent5 5 2 3 5" xfId="26382" xr:uid="{00000000-0005-0000-0000-000004670000}"/>
    <cellStyle name="40% - Accent5 5 2 3 5 2" xfId="26383" xr:uid="{00000000-0005-0000-0000-000005670000}"/>
    <cellStyle name="40% - Accent5 5 2 3 6" xfId="26384" xr:uid="{00000000-0005-0000-0000-000006670000}"/>
    <cellStyle name="40% - Accent5 5 2 4" xfId="26385" xr:uid="{00000000-0005-0000-0000-000007670000}"/>
    <cellStyle name="40% - Accent5 5 2 4 2" xfId="26386" xr:uid="{00000000-0005-0000-0000-000008670000}"/>
    <cellStyle name="40% - Accent5 5 2 4 2 2" xfId="26387" xr:uid="{00000000-0005-0000-0000-000009670000}"/>
    <cellStyle name="40% - Accent5 5 2 4 2 2 2" xfId="26388" xr:uid="{00000000-0005-0000-0000-00000A670000}"/>
    <cellStyle name="40% - Accent5 5 2 4 2 3" xfId="26389" xr:uid="{00000000-0005-0000-0000-00000B670000}"/>
    <cellStyle name="40% - Accent5 5 2 4 3" xfId="26390" xr:uid="{00000000-0005-0000-0000-00000C670000}"/>
    <cellStyle name="40% - Accent5 5 2 4 3 2" xfId="26391" xr:uid="{00000000-0005-0000-0000-00000D670000}"/>
    <cellStyle name="40% - Accent5 5 2 4 4" xfId="26392" xr:uid="{00000000-0005-0000-0000-00000E670000}"/>
    <cellStyle name="40% - Accent5 5 2 5" xfId="26393" xr:uid="{00000000-0005-0000-0000-00000F670000}"/>
    <cellStyle name="40% - Accent5 5 2 5 2" xfId="26394" xr:uid="{00000000-0005-0000-0000-000010670000}"/>
    <cellStyle name="40% - Accent5 5 2 5 2 2" xfId="26395" xr:uid="{00000000-0005-0000-0000-000011670000}"/>
    <cellStyle name="40% - Accent5 5 2 5 3" xfId="26396" xr:uid="{00000000-0005-0000-0000-000012670000}"/>
    <cellStyle name="40% - Accent5 5 2 6" xfId="26397" xr:uid="{00000000-0005-0000-0000-000013670000}"/>
    <cellStyle name="40% - Accent5 5 2 6 2" xfId="26398" xr:uid="{00000000-0005-0000-0000-000014670000}"/>
    <cellStyle name="40% - Accent5 5 2 7" xfId="26399" xr:uid="{00000000-0005-0000-0000-000015670000}"/>
    <cellStyle name="40% - Accent5 5 2 7 2" xfId="26400" xr:uid="{00000000-0005-0000-0000-000016670000}"/>
    <cellStyle name="40% - Accent5 5 2 8" xfId="26401" xr:uid="{00000000-0005-0000-0000-000017670000}"/>
    <cellStyle name="40% - Accent5 5 3" xfId="26402" xr:uid="{00000000-0005-0000-0000-000018670000}"/>
    <cellStyle name="40% - Accent5 5 3 2" xfId="26403" xr:uid="{00000000-0005-0000-0000-000019670000}"/>
    <cellStyle name="40% - Accent5 5 3 2 2" xfId="26404" xr:uid="{00000000-0005-0000-0000-00001A670000}"/>
    <cellStyle name="40% - Accent5 5 3 2 2 2" xfId="26405" xr:uid="{00000000-0005-0000-0000-00001B670000}"/>
    <cellStyle name="40% - Accent5 5 3 2 2 2 2" xfId="26406" xr:uid="{00000000-0005-0000-0000-00001C670000}"/>
    <cellStyle name="40% - Accent5 5 3 2 2 2 2 2" xfId="26407" xr:uid="{00000000-0005-0000-0000-00001D670000}"/>
    <cellStyle name="40% - Accent5 5 3 2 2 2 3" xfId="26408" xr:uid="{00000000-0005-0000-0000-00001E670000}"/>
    <cellStyle name="40% - Accent5 5 3 2 2 3" xfId="26409" xr:uid="{00000000-0005-0000-0000-00001F670000}"/>
    <cellStyle name="40% - Accent5 5 3 2 2 3 2" xfId="26410" xr:uid="{00000000-0005-0000-0000-000020670000}"/>
    <cellStyle name="40% - Accent5 5 3 2 2 4" xfId="26411" xr:uid="{00000000-0005-0000-0000-000021670000}"/>
    <cellStyle name="40% - Accent5 5 3 2 3" xfId="26412" xr:uid="{00000000-0005-0000-0000-000022670000}"/>
    <cellStyle name="40% - Accent5 5 3 2 3 2" xfId="26413" xr:uid="{00000000-0005-0000-0000-000023670000}"/>
    <cellStyle name="40% - Accent5 5 3 2 3 2 2" xfId="26414" xr:uid="{00000000-0005-0000-0000-000024670000}"/>
    <cellStyle name="40% - Accent5 5 3 2 3 3" xfId="26415" xr:uid="{00000000-0005-0000-0000-000025670000}"/>
    <cellStyle name="40% - Accent5 5 3 2 4" xfId="26416" xr:uid="{00000000-0005-0000-0000-000026670000}"/>
    <cellStyle name="40% - Accent5 5 3 2 4 2" xfId="26417" xr:uid="{00000000-0005-0000-0000-000027670000}"/>
    <cellStyle name="40% - Accent5 5 3 2 5" xfId="26418" xr:uid="{00000000-0005-0000-0000-000028670000}"/>
    <cellStyle name="40% - Accent5 5 3 2 5 2" xfId="26419" xr:uid="{00000000-0005-0000-0000-000029670000}"/>
    <cellStyle name="40% - Accent5 5 3 2 6" xfId="26420" xr:uid="{00000000-0005-0000-0000-00002A670000}"/>
    <cellStyle name="40% - Accent5 5 3 3" xfId="26421" xr:uid="{00000000-0005-0000-0000-00002B670000}"/>
    <cellStyle name="40% - Accent5 5 3 3 2" xfId="26422" xr:uid="{00000000-0005-0000-0000-00002C670000}"/>
    <cellStyle name="40% - Accent5 5 3 3 2 2" xfId="26423" xr:uid="{00000000-0005-0000-0000-00002D670000}"/>
    <cellStyle name="40% - Accent5 5 3 3 2 2 2" xfId="26424" xr:uid="{00000000-0005-0000-0000-00002E670000}"/>
    <cellStyle name="40% - Accent5 5 3 3 2 2 2 2" xfId="26425" xr:uid="{00000000-0005-0000-0000-00002F670000}"/>
    <cellStyle name="40% - Accent5 5 3 3 2 2 3" xfId="26426" xr:uid="{00000000-0005-0000-0000-000030670000}"/>
    <cellStyle name="40% - Accent5 5 3 3 2 3" xfId="26427" xr:uid="{00000000-0005-0000-0000-000031670000}"/>
    <cellStyle name="40% - Accent5 5 3 3 2 3 2" xfId="26428" xr:uid="{00000000-0005-0000-0000-000032670000}"/>
    <cellStyle name="40% - Accent5 5 3 3 2 4" xfId="26429" xr:uid="{00000000-0005-0000-0000-000033670000}"/>
    <cellStyle name="40% - Accent5 5 3 3 3" xfId="26430" xr:uid="{00000000-0005-0000-0000-000034670000}"/>
    <cellStyle name="40% - Accent5 5 3 3 3 2" xfId="26431" xr:uid="{00000000-0005-0000-0000-000035670000}"/>
    <cellStyle name="40% - Accent5 5 3 3 3 2 2" xfId="26432" xr:uid="{00000000-0005-0000-0000-000036670000}"/>
    <cellStyle name="40% - Accent5 5 3 3 3 3" xfId="26433" xr:uid="{00000000-0005-0000-0000-000037670000}"/>
    <cellStyle name="40% - Accent5 5 3 3 4" xfId="26434" xr:uid="{00000000-0005-0000-0000-000038670000}"/>
    <cellStyle name="40% - Accent5 5 3 3 4 2" xfId="26435" xr:uid="{00000000-0005-0000-0000-000039670000}"/>
    <cellStyle name="40% - Accent5 5 3 3 5" xfId="26436" xr:uid="{00000000-0005-0000-0000-00003A670000}"/>
    <cellStyle name="40% - Accent5 5 3 3 5 2" xfId="26437" xr:uid="{00000000-0005-0000-0000-00003B670000}"/>
    <cellStyle name="40% - Accent5 5 3 3 6" xfId="26438" xr:uid="{00000000-0005-0000-0000-00003C670000}"/>
    <cellStyle name="40% - Accent5 5 3 4" xfId="26439" xr:uid="{00000000-0005-0000-0000-00003D670000}"/>
    <cellStyle name="40% - Accent5 5 3 4 2" xfId="26440" xr:uid="{00000000-0005-0000-0000-00003E670000}"/>
    <cellStyle name="40% - Accent5 5 3 4 2 2" xfId="26441" xr:uid="{00000000-0005-0000-0000-00003F670000}"/>
    <cellStyle name="40% - Accent5 5 3 4 2 2 2" xfId="26442" xr:uid="{00000000-0005-0000-0000-000040670000}"/>
    <cellStyle name="40% - Accent5 5 3 4 2 3" xfId="26443" xr:uid="{00000000-0005-0000-0000-000041670000}"/>
    <cellStyle name="40% - Accent5 5 3 4 3" xfId="26444" xr:uid="{00000000-0005-0000-0000-000042670000}"/>
    <cellStyle name="40% - Accent5 5 3 4 3 2" xfId="26445" xr:uid="{00000000-0005-0000-0000-000043670000}"/>
    <cellStyle name="40% - Accent5 5 3 4 4" xfId="26446" xr:uid="{00000000-0005-0000-0000-000044670000}"/>
    <cellStyle name="40% - Accent5 5 3 5" xfId="26447" xr:uid="{00000000-0005-0000-0000-000045670000}"/>
    <cellStyle name="40% - Accent5 5 3 5 2" xfId="26448" xr:uid="{00000000-0005-0000-0000-000046670000}"/>
    <cellStyle name="40% - Accent5 5 3 5 2 2" xfId="26449" xr:uid="{00000000-0005-0000-0000-000047670000}"/>
    <cellStyle name="40% - Accent5 5 3 5 3" xfId="26450" xr:uid="{00000000-0005-0000-0000-000048670000}"/>
    <cellStyle name="40% - Accent5 5 3 6" xfId="26451" xr:uid="{00000000-0005-0000-0000-000049670000}"/>
    <cellStyle name="40% - Accent5 5 3 6 2" xfId="26452" xr:uid="{00000000-0005-0000-0000-00004A670000}"/>
    <cellStyle name="40% - Accent5 5 3 7" xfId="26453" xr:uid="{00000000-0005-0000-0000-00004B670000}"/>
    <cellStyle name="40% - Accent5 5 3 7 2" xfId="26454" xr:uid="{00000000-0005-0000-0000-00004C670000}"/>
    <cellStyle name="40% - Accent5 5 3 8" xfId="26455" xr:uid="{00000000-0005-0000-0000-00004D670000}"/>
    <cellStyle name="40% - Accent5 5 4" xfId="26456" xr:uid="{00000000-0005-0000-0000-00004E670000}"/>
    <cellStyle name="40% - Accent5 5 4 2" xfId="26457" xr:uid="{00000000-0005-0000-0000-00004F670000}"/>
    <cellStyle name="40% - Accent5 5 4 2 2" xfId="26458" xr:uid="{00000000-0005-0000-0000-000050670000}"/>
    <cellStyle name="40% - Accent5 5 4 2 2 2" xfId="26459" xr:uid="{00000000-0005-0000-0000-000051670000}"/>
    <cellStyle name="40% - Accent5 5 4 2 2 2 2" xfId="26460" xr:uid="{00000000-0005-0000-0000-000052670000}"/>
    <cellStyle name="40% - Accent5 5 4 2 2 3" xfId="26461" xr:uid="{00000000-0005-0000-0000-000053670000}"/>
    <cellStyle name="40% - Accent5 5 4 2 3" xfId="26462" xr:uid="{00000000-0005-0000-0000-000054670000}"/>
    <cellStyle name="40% - Accent5 5 4 2 3 2" xfId="26463" xr:uid="{00000000-0005-0000-0000-000055670000}"/>
    <cellStyle name="40% - Accent5 5 4 2 4" xfId="26464" xr:uid="{00000000-0005-0000-0000-000056670000}"/>
    <cellStyle name="40% - Accent5 5 4 3" xfId="26465" xr:uid="{00000000-0005-0000-0000-000057670000}"/>
    <cellStyle name="40% - Accent5 5 4 3 2" xfId="26466" xr:uid="{00000000-0005-0000-0000-000058670000}"/>
    <cellStyle name="40% - Accent5 5 4 3 2 2" xfId="26467" xr:uid="{00000000-0005-0000-0000-000059670000}"/>
    <cellStyle name="40% - Accent5 5 4 3 3" xfId="26468" xr:uid="{00000000-0005-0000-0000-00005A670000}"/>
    <cellStyle name="40% - Accent5 5 4 4" xfId="26469" xr:uid="{00000000-0005-0000-0000-00005B670000}"/>
    <cellStyle name="40% - Accent5 5 4 4 2" xfId="26470" xr:uid="{00000000-0005-0000-0000-00005C670000}"/>
    <cellStyle name="40% - Accent5 5 4 5" xfId="26471" xr:uid="{00000000-0005-0000-0000-00005D670000}"/>
    <cellStyle name="40% - Accent5 5 4 5 2" xfId="26472" xr:uid="{00000000-0005-0000-0000-00005E670000}"/>
    <cellStyle name="40% - Accent5 5 4 6" xfId="26473" xr:uid="{00000000-0005-0000-0000-00005F670000}"/>
    <cellStyle name="40% - Accent5 5 5" xfId="26474" xr:uid="{00000000-0005-0000-0000-000060670000}"/>
    <cellStyle name="40% - Accent5 5 5 2" xfId="26475" xr:uid="{00000000-0005-0000-0000-000061670000}"/>
    <cellStyle name="40% - Accent5 5 5 2 2" xfId="26476" xr:uid="{00000000-0005-0000-0000-000062670000}"/>
    <cellStyle name="40% - Accent5 5 5 2 2 2" xfId="26477" xr:uid="{00000000-0005-0000-0000-000063670000}"/>
    <cellStyle name="40% - Accent5 5 5 2 2 2 2" xfId="26478" xr:uid="{00000000-0005-0000-0000-000064670000}"/>
    <cellStyle name="40% - Accent5 5 5 2 2 3" xfId="26479" xr:uid="{00000000-0005-0000-0000-000065670000}"/>
    <cellStyle name="40% - Accent5 5 5 2 3" xfId="26480" xr:uid="{00000000-0005-0000-0000-000066670000}"/>
    <cellStyle name="40% - Accent5 5 5 2 3 2" xfId="26481" xr:uid="{00000000-0005-0000-0000-000067670000}"/>
    <cellStyle name="40% - Accent5 5 5 2 4" xfId="26482" xr:uid="{00000000-0005-0000-0000-000068670000}"/>
    <cellStyle name="40% - Accent5 5 5 3" xfId="26483" xr:uid="{00000000-0005-0000-0000-000069670000}"/>
    <cellStyle name="40% - Accent5 5 5 3 2" xfId="26484" xr:uid="{00000000-0005-0000-0000-00006A670000}"/>
    <cellStyle name="40% - Accent5 5 5 3 2 2" xfId="26485" xr:uid="{00000000-0005-0000-0000-00006B670000}"/>
    <cellStyle name="40% - Accent5 5 5 3 3" xfId="26486" xr:uid="{00000000-0005-0000-0000-00006C670000}"/>
    <cellStyle name="40% - Accent5 5 5 4" xfId="26487" xr:uid="{00000000-0005-0000-0000-00006D670000}"/>
    <cellStyle name="40% - Accent5 5 5 4 2" xfId="26488" xr:uid="{00000000-0005-0000-0000-00006E670000}"/>
    <cellStyle name="40% - Accent5 5 5 5" xfId="26489" xr:uid="{00000000-0005-0000-0000-00006F670000}"/>
    <cellStyle name="40% - Accent5 5 5 5 2" xfId="26490" xr:uid="{00000000-0005-0000-0000-000070670000}"/>
    <cellStyle name="40% - Accent5 5 5 6" xfId="26491" xr:uid="{00000000-0005-0000-0000-000071670000}"/>
    <cellStyle name="40% - Accent5 5 6" xfId="26492" xr:uid="{00000000-0005-0000-0000-000072670000}"/>
    <cellStyle name="40% - Accent5 5 6 2" xfId="26493" xr:uid="{00000000-0005-0000-0000-000073670000}"/>
    <cellStyle name="40% - Accent5 5 6 2 2" xfId="26494" xr:uid="{00000000-0005-0000-0000-000074670000}"/>
    <cellStyle name="40% - Accent5 5 6 2 2 2" xfId="26495" xr:uid="{00000000-0005-0000-0000-000075670000}"/>
    <cellStyle name="40% - Accent5 5 6 2 2 2 2" xfId="26496" xr:uid="{00000000-0005-0000-0000-000076670000}"/>
    <cellStyle name="40% - Accent5 5 6 2 2 3" xfId="26497" xr:uid="{00000000-0005-0000-0000-000077670000}"/>
    <cellStyle name="40% - Accent5 5 6 2 3" xfId="26498" xr:uid="{00000000-0005-0000-0000-000078670000}"/>
    <cellStyle name="40% - Accent5 5 6 2 3 2" xfId="26499" xr:uid="{00000000-0005-0000-0000-000079670000}"/>
    <cellStyle name="40% - Accent5 5 6 2 4" xfId="26500" xr:uid="{00000000-0005-0000-0000-00007A670000}"/>
    <cellStyle name="40% - Accent5 5 6 3" xfId="26501" xr:uid="{00000000-0005-0000-0000-00007B670000}"/>
    <cellStyle name="40% - Accent5 5 6 3 2" xfId="26502" xr:uid="{00000000-0005-0000-0000-00007C670000}"/>
    <cellStyle name="40% - Accent5 5 6 3 2 2" xfId="26503" xr:uid="{00000000-0005-0000-0000-00007D670000}"/>
    <cellStyle name="40% - Accent5 5 6 3 3" xfId="26504" xr:uid="{00000000-0005-0000-0000-00007E670000}"/>
    <cellStyle name="40% - Accent5 5 6 4" xfId="26505" xr:uid="{00000000-0005-0000-0000-00007F670000}"/>
    <cellStyle name="40% - Accent5 5 6 4 2" xfId="26506" xr:uid="{00000000-0005-0000-0000-000080670000}"/>
    <cellStyle name="40% - Accent5 5 6 5" xfId="26507" xr:uid="{00000000-0005-0000-0000-000081670000}"/>
    <cellStyle name="40% - Accent5 5 6 5 2" xfId="26508" xr:uid="{00000000-0005-0000-0000-000082670000}"/>
    <cellStyle name="40% - Accent5 5 6 6" xfId="26509" xr:uid="{00000000-0005-0000-0000-000083670000}"/>
    <cellStyle name="40% - Accent5 5 7" xfId="26510" xr:uid="{00000000-0005-0000-0000-000084670000}"/>
    <cellStyle name="40% - Accent5 5 7 2" xfId="26511" xr:uid="{00000000-0005-0000-0000-000085670000}"/>
    <cellStyle name="40% - Accent5 5 7 2 2" xfId="26512" xr:uid="{00000000-0005-0000-0000-000086670000}"/>
    <cellStyle name="40% - Accent5 5 7 2 2 2" xfId="26513" xr:uid="{00000000-0005-0000-0000-000087670000}"/>
    <cellStyle name="40% - Accent5 5 7 2 3" xfId="26514" xr:uid="{00000000-0005-0000-0000-000088670000}"/>
    <cellStyle name="40% - Accent5 5 7 3" xfId="26515" xr:uid="{00000000-0005-0000-0000-000089670000}"/>
    <cellStyle name="40% - Accent5 5 7 3 2" xfId="26516" xr:uid="{00000000-0005-0000-0000-00008A670000}"/>
    <cellStyle name="40% - Accent5 5 7 4" xfId="26517" xr:uid="{00000000-0005-0000-0000-00008B670000}"/>
    <cellStyle name="40% - Accent5 5 8" xfId="26518" xr:uid="{00000000-0005-0000-0000-00008C670000}"/>
    <cellStyle name="40% - Accent5 5 8 2" xfId="26519" xr:uid="{00000000-0005-0000-0000-00008D670000}"/>
    <cellStyle name="40% - Accent5 5 8 2 2" xfId="26520" xr:uid="{00000000-0005-0000-0000-00008E670000}"/>
    <cellStyle name="40% - Accent5 5 8 3" xfId="26521" xr:uid="{00000000-0005-0000-0000-00008F670000}"/>
    <cellStyle name="40% - Accent5 5 9" xfId="26522" xr:uid="{00000000-0005-0000-0000-000090670000}"/>
    <cellStyle name="40% - Accent5 5 9 2" xfId="26523" xr:uid="{00000000-0005-0000-0000-000091670000}"/>
    <cellStyle name="40% - Accent5 6" xfId="26524" xr:uid="{00000000-0005-0000-0000-000092670000}"/>
    <cellStyle name="40% - Accent5 6 10" xfId="26525" xr:uid="{00000000-0005-0000-0000-000093670000}"/>
    <cellStyle name="40% - Accent5 6 10 2" xfId="26526" xr:uid="{00000000-0005-0000-0000-000094670000}"/>
    <cellStyle name="40% - Accent5 6 11" xfId="26527" xr:uid="{00000000-0005-0000-0000-000095670000}"/>
    <cellStyle name="40% - Accent5 6 2" xfId="26528" xr:uid="{00000000-0005-0000-0000-000096670000}"/>
    <cellStyle name="40% - Accent5 6 2 2" xfId="26529" xr:uid="{00000000-0005-0000-0000-000097670000}"/>
    <cellStyle name="40% - Accent5 6 2 2 2" xfId="26530" xr:uid="{00000000-0005-0000-0000-000098670000}"/>
    <cellStyle name="40% - Accent5 6 2 2 2 2" xfId="26531" xr:uid="{00000000-0005-0000-0000-000099670000}"/>
    <cellStyle name="40% - Accent5 6 2 2 2 2 2" xfId="26532" xr:uid="{00000000-0005-0000-0000-00009A670000}"/>
    <cellStyle name="40% - Accent5 6 2 2 2 2 2 2" xfId="26533" xr:uid="{00000000-0005-0000-0000-00009B670000}"/>
    <cellStyle name="40% - Accent5 6 2 2 2 2 3" xfId="26534" xr:uid="{00000000-0005-0000-0000-00009C670000}"/>
    <cellStyle name="40% - Accent5 6 2 2 2 3" xfId="26535" xr:uid="{00000000-0005-0000-0000-00009D670000}"/>
    <cellStyle name="40% - Accent5 6 2 2 2 3 2" xfId="26536" xr:uid="{00000000-0005-0000-0000-00009E670000}"/>
    <cellStyle name="40% - Accent5 6 2 2 2 4" xfId="26537" xr:uid="{00000000-0005-0000-0000-00009F670000}"/>
    <cellStyle name="40% - Accent5 6 2 2 3" xfId="26538" xr:uid="{00000000-0005-0000-0000-0000A0670000}"/>
    <cellStyle name="40% - Accent5 6 2 2 3 2" xfId="26539" xr:uid="{00000000-0005-0000-0000-0000A1670000}"/>
    <cellStyle name="40% - Accent5 6 2 2 3 2 2" xfId="26540" xr:uid="{00000000-0005-0000-0000-0000A2670000}"/>
    <cellStyle name="40% - Accent5 6 2 2 3 3" xfId="26541" xr:uid="{00000000-0005-0000-0000-0000A3670000}"/>
    <cellStyle name="40% - Accent5 6 2 2 4" xfId="26542" xr:uid="{00000000-0005-0000-0000-0000A4670000}"/>
    <cellStyle name="40% - Accent5 6 2 2 4 2" xfId="26543" xr:uid="{00000000-0005-0000-0000-0000A5670000}"/>
    <cellStyle name="40% - Accent5 6 2 2 5" xfId="26544" xr:uid="{00000000-0005-0000-0000-0000A6670000}"/>
    <cellStyle name="40% - Accent5 6 2 2 5 2" xfId="26545" xr:uid="{00000000-0005-0000-0000-0000A7670000}"/>
    <cellStyle name="40% - Accent5 6 2 2 6" xfId="26546" xr:uid="{00000000-0005-0000-0000-0000A8670000}"/>
    <cellStyle name="40% - Accent5 6 2 3" xfId="26547" xr:uid="{00000000-0005-0000-0000-0000A9670000}"/>
    <cellStyle name="40% - Accent5 6 2 3 2" xfId="26548" xr:uid="{00000000-0005-0000-0000-0000AA670000}"/>
    <cellStyle name="40% - Accent5 6 2 3 2 2" xfId="26549" xr:uid="{00000000-0005-0000-0000-0000AB670000}"/>
    <cellStyle name="40% - Accent5 6 2 3 2 2 2" xfId="26550" xr:uid="{00000000-0005-0000-0000-0000AC670000}"/>
    <cellStyle name="40% - Accent5 6 2 3 2 2 2 2" xfId="26551" xr:uid="{00000000-0005-0000-0000-0000AD670000}"/>
    <cellStyle name="40% - Accent5 6 2 3 2 2 3" xfId="26552" xr:uid="{00000000-0005-0000-0000-0000AE670000}"/>
    <cellStyle name="40% - Accent5 6 2 3 2 3" xfId="26553" xr:uid="{00000000-0005-0000-0000-0000AF670000}"/>
    <cellStyle name="40% - Accent5 6 2 3 2 3 2" xfId="26554" xr:uid="{00000000-0005-0000-0000-0000B0670000}"/>
    <cellStyle name="40% - Accent5 6 2 3 2 4" xfId="26555" xr:uid="{00000000-0005-0000-0000-0000B1670000}"/>
    <cellStyle name="40% - Accent5 6 2 3 3" xfId="26556" xr:uid="{00000000-0005-0000-0000-0000B2670000}"/>
    <cellStyle name="40% - Accent5 6 2 3 3 2" xfId="26557" xr:uid="{00000000-0005-0000-0000-0000B3670000}"/>
    <cellStyle name="40% - Accent5 6 2 3 3 2 2" xfId="26558" xr:uid="{00000000-0005-0000-0000-0000B4670000}"/>
    <cellStyle name="40% - Accent5 6 2 3 3 3" xfId="26559" xr:uid="{00000000-0005-0000-0000-0000B5670000}"/>
    <cellStyle name="40% - Accent5 6 2 3 4" xfId="26560" xr:uid="{00000000-0005-0000-0000-0000B6670000}"/>
    <cellStyle name="40% - Accent5 6 2 3 4 2" xfId="26561" xr:uid="{00000000-0005-0000-0000-0000B7670000}"/>
    <cellStyle name="40% - Accent5 6 2 3 5" xfId="26562" xr:uid="{00000000-0005-0000-0000-0000B8670000}"/>
    <cellStyle name="40% - Accent5 6 2 3 5 2" xfId="26563" xr:uid="{00000000-0005-0000-0000-0000B9670000}"/>
    <cellStyle name="40% - Accent5 6 2 3 6" xfId="26564" xr:uid="{00000000-0005-0000-0000-0000BA670000}"/>
    <cellStyle name="40% - Accent5 6 2 4" xfId="26565" xr:uid="{00000000-0005-0000-0000-0000BB670000}"/>
    <cellStyle name="40% - Accent5 6 2 4 2" xfId="26566" xr:uid="{00000000-0005-0000-0000-0000BC670000}"/>
    <cellStyle name="40% - Accent5 6 2 4 2 2" xfId="26567" xr:uid="{00000000-0005-0000-0000-0000BD670000}"/>
    <cellStyle name="40% - Accent5 6 2 4 2 2 2" xfId="26568" xr:uid="{00000000-0005-0000-0000-0000BE670000}"/>
    <cellStyle name="40% - Accent5 6 2 4 2 3" xfId="26569" xr:uid="{00000000-0005-0000-0000-0000BF670000}"/>
    <cellStyle name="40% - Accent5 6 2 4 3" xfId="26570" xr:uid="{00000000-0005-0000-0000-0000C0670000}"/>
    <cellStyle name="40% - Accent5 6 2 4 3 2" xfId="26571" xr:uid="{00000000-0005-0000-0000-0000C1670000}"/>
    <cellStyle name="40% - Accent5 6 2 4 4" xfId="26572" xr:uid="{00000000-0005-0000-0000-0000C2670000}"/>
    <cellStyle name="40% - Accent5 6 2 5" xfId="26573" xr:uid="{00000000-0005-0000-0000-0000C3670000}"/>
    <cellStyle name="40% - Accent5 6 2 5 2" xfId="26574" xr:uid="{00000000-0005-0000-0000-0000C4670000}"/>
    <cellStyle name="40% - Accent5 6 2 5 2 2" xfId="26575" xr:uid="{00000000-0005-0000-0000-0000C5670000}"/>
    <cellStyle name="40% - Accent5 6 2 5 3" xfId="26576" xr:uid="{00000000-0005-0000-0000-0000C6670000}"/>
    <cellStyle name="40% - Accent5 6 2 6" xfId="26577" xr:uid="{00000000-0005-0000-0000-0000C7670000}"/>
    <cellStyle name="40% - Accent5 6 2 6 2" xfId="26578" xr:uid="{00000000-0005-0000-0000-0000C8670000}"/>
    <cellStyle name="40% - Accent5 6 2 7" xfId="26579" xr:uid="{00000000-0005-0000-0000-0000C9670000}"/>
    <cellStyle name="40% - Accent5 6 2 7 2" xfId="26580" xr:uid="{00000000-0005-0000-0000-0000CA670000}"/>
    <cellStyle name="40% - Accent5 6 2 8" xfId="26581" xr:uid="{00000000-0005-0000-0000-0000CB670000}"/>
    <cellStyle name="40% - Accent5 6 3" xfId="26582" xr:uid="{00000000-0005-0000-0000-0000CC670000}"/>
    <cellStyle name="40% - Accent5 6 3 2" xfId="26583" xr:uid="{00000000-0005-0000-0000-0000CD670000}"/>
    <cellStyle name="40% - Accent5 6 3 2 2" xfId="26584" xr:uid="{00000000-0005-0000-0000-0000CE670000}"/>
    <cellStyle name="40% - Accent5 6 3 2 2 2" xfId="26585" xr:uid="{00000000-0005-0000-0000-0000CF670000}"/>
    <cellStyle name="40% - Accent5 6 3 2 2 2 2" xfId="26586" xr:uid="{00000000-0005-0000-0000-0000D0670000}"/>
    <cellStyle name="40% - Accent5 6 3 2 2 2 2 2" xfId="26587" xr:uid="{00000000-0005-0000-0000-0000D1670000}"/>
    <cellStyle name="40% - Accent5 6 3 2 2 2 3" xfId="26588" xr:uid="{00000000-0005-0000-0000-0000D2670000}"/>
    <cellStyle name="40% - Accent5 6 3 2 2 3" xfId="26589" xr:uid="{00000000-0005-0000-0000-0000D3670000}"/>
    <cellStyle name="40% - Accent5 6 3 2 2 3 2" xfId="26590" xr:uid="{00000000-0005-0000-0000-0000D4670000}"/>
    <cellStyle name="40% - Accent5 6 3 2 2 4" xfId="26591" xr:uid="{00000000-0005-0000-0000-0000D5670000}"/>
    <cellStyle name="40% - Accent5 6 3 2 3" xfId="26592" xr:uid="{00000000-0005-0000-0000-0000D6670000}"/>
    <cellStyle name="40% - Accent5 6 3 2 3 2" xfId="26593" xr:uid="{00000000-0005-0000-0000-0000D7670000}"/>
    <cellStyle name="40% - Accent5 6 3 2 3 2 2" xfId="26594" xr:uid="{00000000-0005-0000-0000-0000D8670000}"/>
    <cellStyle name="40% - Accent5 6 3 2 3 3" xfId="26595" xr:uid="{00000000-0005-0000-0000-0000D9670000}"/>
    <cellStyle name="40% - Accent5 6 3 2 4" xfId="26596" xr:uid="{00000000-0005-0000-0000-0000DA670000}"/>
    <cellStyle name="40% - Accent5 6 3 2 4 2" xfId="26597" xr:uid="{00000000-0005-0000-0000-0000DB670000}"/>
    <cellStyle name="40% - Accent5 6 3 2 5" xfId="26598" xr:uid="{00000000-0005-0000-0000-0000DC670000}"/>
    <cellStyle name="40% - Accent5 6 3 2 5 2" xfId="26599" xr:uid="{00000000-0005-0000-0000-0000DD670000}"/>
    <cellStyle name="40% - Accent5 6 3 2 6" xfId="26600" xr:uid="{00000000-0005-0000-0000-0000DE670000}"/>
    <cellStyle name="40% - Accent5 6 3 3" xfId="26601" xr:uid="{00000000-0005-0000-0000-0000DF670000}"/>
    <cellStyle name="40% - Accent5 6 3 3 2" xfId="26602" xr:uid="{00000000-0005-0000-0000-0000E0670000}"/>
    <cellStyle name="40% - Accent5 6 3 3 2 2" xfId="26603" xr:uid="{00000000-0005-0000-0000-0000E1670000}"/>
    <cellStyle name="40% - Accent5 6 3 3 2 2 2" xfId="26604" xr:uid="{00000000-0005-0000-0000-0000E2670000}"/>
    <cellStyle name="40% - Accent5 6 3 3 2 2 2 2" xfId="26605" xr:uid="{00000000-0005-0000-0000-0000E3670000}"/>
    <cellStyle name="40% - Accent5 6 3 3 2 2 3" xfId="26606" xr:uid="{00000000-0005-0000-0000-0000E4670000}"/>
    <cellStyle name="40% - Accent5 6 3 3 2 3" xfId="26607" xr:uid="{00000000-0005-0000-0000-0000E5670000}"/>
    <cellStyle name="40% - Accent5 6 3 3 2 3 2" xfId="26608" xr:uid="{00000000-0005-0000-0000-0000E6670000}"/>
    <cellStyle name="40% - Accent5 6 3 3 2 4" xfId="26609" xr:uid="{00000000-0005-0000-0000-0000E7670000}"/>
    <cellStyle name="40% - Accent5 6 3 3 3" xfId="26610" xr:uid="{00000000-0005-0000-0000-0000E8670000}"/>
    <cellStyle name="40% - Accent5 6 3 3 3 2" xfId="26611" xr:uid="{00000000-0005-0000-0000-0000E9670000}"/>
    <cellStyle name="40% - Accent5 6 3 3 3 2 2" xfId="26612" xr:uid="{00000000-0005-0000-0000-0000EA670000}"/>
    <cellStyle name="40% - Accent5 6 3 3 3 3" xfId="26613" xr:uid="{00000000-0005-0000-0000-0000EB670000}"/>
    <cellStyle name="40% - Accent5 6 3 3 4" xfId="26614" xr:uid="{00000000-0005-0000-0000-0000EC670000}"/>
    <cellStyle name="40% - Accent5 6 3 3 4 2" xfId="26615" xr:uid="{00000000-0005-0000-0000-0000ED670000}"/>
    <cellStyle name="40% - Accent5 6 3 3 5" xfId="26616" xr:uid="{00000000-0005-0000-0000-0000EE670000}"/>
    <cellStyle name="40% - Accent5 6 3 3 5 2" xfId="26617" xr:uid="{00000000-0005-0000-0000-0000EF670000}"/>
    <cellStyle name="40% - Accent5 6 3 3 6" xfId="26618" xr:uid="{00000000-0005-0000-0000-0000F0670000}"/>
    <cellStyle name="40% - Accent5 6 3 4" xfId="26619" xr:uid="{00000000-0005-0000-0000-0000F1670000}"/>
    <cellStyle name="40% - Accent5 6 3 4 2" xfId="26620" xr:uid="{00000000-0005-0000-0000-0000F2670000}"/>
    <cellStyle name="40% - Accent5 6 3 4 2 2" xfId="26621" xr:uid="{00000000-0005-0000-0000-0000F3670000}"/>
    <cellStyle name="40% - Accent5 6 3 4 2 2 2" xfId="26622" xr:uid="{00000000-0005-0000-0000-0000F4670000}"/>
    <cellStyle name="40% - Accent5 6 3 4 2 3" xfId="26623" xr:uid="{00000000-0005-0000-0000-0000F5670000}"/>
    <cellStyle name="40% - Accent5 6 3 4 3" xfId="26624" xr:uid="{00000000-0005-0000-0000-0000F6670000}"/>
    <cellStyle name="40% - Accent5 6 3 4 3 2" xfId="26625" xr:uid="{00000000-0005-0000-0000-0000F7670000}"/>
    <cellStyle name="40% - Accent5 6 3 4 4" xfId="26626" xr:uid="{00000000-0005-0000-0000-0000F8670000}"/>
    <cellStyle name="40% - Accent5 6 3 5" xfId="26627" xr:uid="{00000000-0005-0000-0000-0000F9670000}"/>
    <cellStyle name="40% - Accent5 6 3 5 2" xfId="26628" xr:uid="{00000000-0005-0000-0000-0000FA670000}"/>
    <cellStyle name="40% - Accent5 6 3 5 2 2" xfId="26629" xr:uid="{00000000-0005-0000-0000-0000FB670000}"/>
    <cellStyle name="40% - Accent5 6 3 5 3" xfId="26630" xr:uid="{00000000-0005-0000-0000-0000FC670000}"/>
    <cellStyle name="40% - Accent5 6 3 6" xfId="26631" xr:uid="{00000000-0005-0000-0000-0000FD670000}"/>
    <cellStyle name="40% - Accent5 6 3 6 2" xfId="26632" xr:uid="{00000000-0005-0000-0000-0000FE670000}"/>
    <cellStyle name="40% - Accent5 6 3 7" xfId="26633" xr:uid="{00000000-0005-0000-0000-0000FF670000}"/>
    <cellStyle name="40% - Accent5 6 3 7 2" xfId="26634" xr:uid="{00000000-0005-0000-0000-000000680000}"/>
    <cellStyle name="40% - Accent5 6 3 8" xfId="26635" xr:uid="{00000000-0005-0000-0000-000001680000}"/>
    <cellStyle name="40% - Accent5 6 4" xfId="26636" xr:uid="{00000000-0005-0000-0000-000002680000}"/>
    <cellStyle name="40% - Accent5 6 4 2" xfId="26637" xr:uid="{00000000-0005-0000-0000-000003680000}"/>
    <cellStyle name="40% - Accent5 6 4 2 2" xfId="26638" xr:uid="{00000000-0005-0000-0000-000004680000}"/>
    <cellStyle name="40% - Accent5 6 4 2 2 2" xfId="26639" xr:uid="{00000000-0005-0000-0000-000005680000}"/>
    <cellStyle name="40% - Accent5 6 4 2 2 2 2" xfId="26640" xr:uid="{00000000-0005-0000-0000-000006680000}"/>
    <cellStyle name="40% - Accent5 6 4 2 2 3" xfId="26641" xr:uid="{00000000-0005-0000-0000-000007680000}"/>
    <cellStyle name="40% - Accent5 6 4 2 3" xfId="26642" xr:uid="{00000000-0005-0000-0000-000008680000}"/>
    <cellStyle name="40% - Accent5 6 4 2 3 2" xfId="26643" xr:uid="{00000000-0005-0000-0000-000009680000}"/>
    <cellStyle name="40% - Accent5 6 4 2 4" xfId="26644" xr:uid="{00000000-0005-0000-0000-00000A680000}"/>
    <cellStyle name="40% - Accent5 6 4 3" xfId="26645" xr:uid="{00000000-0005-0000-0000-00000B680000}"/>
    <cellStyle name="40% - Accent5 6 4 3 2" xfId="26646" xr:uid="{00000000-0005-0000-0000-00000C680000}"/>
    <cellStyle name="40% - Accent5 6 4 3 2 2" xfId="26647" xr:uid="{00000000-0005-0000-0000-00000D680000}"/>
    <cellStyle name="40% - Accent5 6 4 3 3" xfId="26648" xr:uid="{00000000-0005-0000-0000-00000E680000}"/>
    <cellStyle name="40% - Accent5 6 4 4" xfId="26649" xr:uid="{00000000-0005-0000-0000-00000F680000}"/>
    <cellStyle name="40% - Accent5 6 4 4 2" xfId="26650" xr:uid="{00000000-0005-0000-0000-000010680000}"/>
    <cellStyle name="40% - Accent5 6 4 5" xfId="26651" xr:uid="{00000000-0005-0000-0000-000011680000}"/>
    <cellStyle name="40% - Accent5 6 4 5 2" xfId="26652" xr:uid="{00000000-0005-0000-0000-000012680000}"/>
    <cellStyle name="40% - Accent5 6 4 6" xfId="26653" xr:uid="{00000000-0005-0000-0000-000013680000}"/>
    <cellStyle name="40% - Accent5 6 5" xfId="26654" xr:uid="{00000000-0005-0000-0000-000014680000}"/>
    <cellStyle name="40% - Accent5 6 5 2" xfId="26655" xr:uid="{00000000-0005-0000-0000-000015680000}"/>
    <cellStyle name="40% - Accent5 6 5 2 2" xfId="26656" xr:uid="{00000000-0005-0000-0000-000016680000}"/>
    <cellStyle name="40% - Accent5 6 5 2 2 2" xfId="26657" xr:uid="{00000000-0005-0000-0000-000017680000}"/>
    <cellStyle name="40% - Accent5 6 5 2 2 2 2" xfId="26658" xr:uid="{00000000-0005-0000-0000-000018680000}"/>
    <cellStyle name="40% - Accent5 6 5 2 2 3" xfId="26659" xr:uid="{00000000-0005-0000-0000-000019680000}"/>
    <cellStyle name="40% - Accent5 6 5 2 3" xfId="26660" xr:uid="{00000000-0005-0000-0000-00001A680000}"/>
    <cellStyle name="40% - Accent5 6 5 2 3 2" xfId="26661" xr:uid="{00000000-0005-0000-0000-00001B680000}"/>
    <cellStyle name="40% - Accent5 6 5 2 4" xfId="26662" xr:uid="{00000000-0005-0000-0000-00001C680000}"/>
    <cellStyle name="40% - Accent5 6 5 3" xfId="26663" xr:uid="{00000000-0005-0000-0000-00001D680000}"/>
    <cellStyle name="40% - Accent5 6 5 3 2" xfId="26664" xr:uid="{00000000-0005-0000-0000-00001E680000}"/>
    <cellStyle name="40% - Accent5 6 5 3 2 2" xfId="26665" xr:uid="{00000000-0005-0000-0000-00001F680000}"/>
    <cellStyle name="40% - Accent5 6 5 3 3" xfId="26666" xr:uid="{00000000-0005-0000-0000-000020680000}"/>
    <cellStyle name="40% - Accent5 6 5 4" xfId="26667" xr:uid="{00000000-0005-0000-0000-000021680000}"/>
    <cellStyle name="40% - Accent5 6 5 4 2" xfId="26668" xr:uid="{00000000-0005-0000-0000-000022680000}"/>
    <cellStyle name="40% - Accent5 6 5 5" xfId="26669" xr:uid="{00000000-0005-0000-0000-000023680000}"/>
    <cellStyle name="40% - Accent5 6 5 5 2" xfId="26670" xr:uid="{00000000-0005-0000-0000-000024680000}"/>
    <cellStyle name="40% - Accent5 6 5 6" xfId="26671" xr:uid="{00000000-0005-0000-0000-000025680000}"/>
    <cellStyle name="40% - Accent5 6 6" xfId="26672" xr:uid="{00000000-0005-0000-0000-000026680000}"/>
    <cellStyle name="40% - Accent5 6 6 2" xfId="26673" xr:uid="{00000000-0005-0000-0000-000027680000}"/>
    <cellStyle name="40% - Accent5 6 6 2 2" xfId="26674" xr:uid="{00000000-0005-0000-0000-000028680000}"/>
    <cellStyle name="40% - Accent5 6 6 2 2 2" xfId="26675" xr:uid="{00000000-0005-0000-0000-000029680000}"/>
    <cellStyle name="40% - Accent5 6 6 2 2 2 2" xfId="26676" xr:uid="{00000000-0005-0000-0000-00002A680000}"/>
    <cellStyle name="40% - Accent5 6 6 2 2 3" xfId="26677" xr:uid="{00000000-0005-0000-0000-00002B680000}"/>
    <cellStyle name="40% - Accent5 6 6 2 3" xfId="26678" xr:uid="{00000000-0005-0000-0000-00002C680000}"/>
    <cellStyle name="40% - Accent5 6 6 2 3 2" xfId="26679" xr:uid="{00000000-0005-0000-0000-00002D680000}"/>
    <cellStyle name="40% - Accent5 6 6 2 4" xfId="26680" xr:uid="{00000000-0005-0000-0000-00002E680000}"/>
    <cellStyle name="40% - Accent5 6 6 3" xfId="26681" xr:uid="{00000000-0005-0000-0000-00002F680000}"/>
    <cellStyle name="40% - Accent5 6 6 3 2" xfId="26682" xr:uid="{00000000-0005-0000-0000-000030680000}"/>
    <cellStyle name="40% - Accent5 6 6 3 2 2" xfId="26683" xr:uid="{00000000-0005-0000-0000-000031680000}"/>
    <cellStyle name="40% - Accent5 6 6 3 3" xfId="26684" xr:uid="{00000000-0005-0000-0000-000032680000}"/>
    <cellStyle name="40% - Accent5 6 6 4" xfId="26685" xr:uid="{00000000-0005-0000-0000-000033680000}"/>
    <cellStyle name="40% - Accent5 6 6 4 2" xfId="26686" xr:uid="{00000000-0005-0000-0000-000034680000}"/>
    <cellStyle name="40% - Accent5 6 6 5" xfId="26687" xr:uid="{00000000-0005-0000-0000-000035680000}"/>
    <cellStyle name="40% - Accent5 6 6 5 2" xfId="26688" xr:uid="{00000000-0005-0000-0000-000036680000}"/>
    <cellStyle name="40% - Accent5 6 6 6" xfId="26689" xr:uid="{00000000-0005-0000-0000-000037680000}"/>
    <cellStyle name="40% - Accent5 6 7" xfId="26690" xr:uid="{00000000-0005-0000-0000-000038680000}"/>
    <cellStyle name="40% - Accent5 6 7 2" xfId="26691" xr:uid="{00000000-0005-0000-0000-000039680000}"/>
    <cellStyle name="40% - Accent5 6 7 2 2" xfId="26692" xr:uid="{00000000-0005-0000-0000-00003A680000}"/>
    <cellStyle name="40% - Accent5 6 7 2 2 2" xfId="26693" xr:uid="{00000000-0005-0000-0000-00003B680000}"/>
    <cellStyle name="40% - Accent5 6 7 2 3" xfId="26694" xr:uid="{00000000-0005-0000-0000-00003C680000}"/>
    <cellStyle name="40% - Accent5 6 7 3" xfId="26695" xr:uid="{00000000-0005-0000-0000-00003D680000}"/>
    <cellStyle name="40% - Accent5 6 7 3 2" xfId="26696" xr:uid="{00000000-0005-0000-0000-00003E680000}"/>
    <cellStyle name="40% - Accent5 6 7 4" xfId="26697" xr:uid="{00000000-0005-0000-0000-00003F680000}"/>
    <cellStyle name="40% - Accent5 6 8" xfId="26698" xr:uid="{00000000-0005-0000-0000-000040680000}"/>
    <cellStyle name="40% - Accent5 6 8 2" xfId="26699" xr:uid="{00000000-0005-0000-0000-000041680000}"/>
    <cellStyle name="40% - Accent5 6 8 2 2" xfId="26700" xr:uid="{00000000-0005-0000-0000-000042680000}"/>
    <cellStyle name="40% - Accent5 6 8 3" xfId="26701" xr:uid="{00000000-0005-0000-0000-000043680000}"/>
    <cellStyle name="40% - Accent5 6 9" xfId="26702" xr:uid="{00000000-0005-0000-0000-000044680000}"/>
    <cellStyle name="40% - Accent5 6 9 2" xfId="26703" xr:uid="{00000000-0005-0000-0000-000045680000}"/>
    <cellStyle name="40% - Accent5 7" xfId="26704" xr:uid="{00000000-0005-0000-0000-000046680000}"/>
    <cellStyle name="40% - Accent5 7 10" xfId="26705" xr:uid="{00000000-0005-0000-0000-000047680000}"/>
    <cellStyle name="40% - Accent5 7 10 2" xfId="26706" xr:uid="{00000000-0005-0000-0000-000048680000}"/>
    <cellStyle name="40% - Accent5 7 11" xfId="26707" xr:uid="{00000000-0005-0000-0000-000049680000}"/>
    <cellStyle name="40% - Accent5 7 2" xfId="26708" xr:uid="{00000000-0005-0000-0000-00004A680000}"/>
    <cellStyle name="40% - Accent5 7 2 2" xfId="26709" xr:uid="{00000000-0005-0000-0000-00004B680000}"/>
    <cellStyle name="40% - Accent5 7 2 2 2" xfId="26710" xr:uid="{00000000-0005-0000-0000-00004C680000}"/>
    <cellStyle name="40% - Accent5 7 2 2 2 2" xfId="26711" xr:uid="{00000000-0005-0000-0000-00004D680000}"/>
    <cellStyle name="40% - Accent5 7 2 2 2 2 2" xfId="26712" xr:uid="{00000000-0005-0000-0000-00004E680000}"/>
    <cellStyle name="40% - Accent5 7 2 2 2 2 2 2" xfId="26713" xr:uid="{00000000-0005-0000-0000-00004F680000}"/>
    <cellStyle name="40% - Accent5 7 2 2 2 2 3" xfId="26714" xr:uid="{00000000-0005-0000-0000-000050680000}"/>
    <cellStyle name="40% - Accent5 7 2 2 2 3" xfId="26715" xr:uid="{00000000-0005-0000-0000-000051680000}"/>
    <cellStyle name="40% - Accent5 7 2 2 2 3 2" xfId="26716" xr:uid="{00000000-0005-0000-0000-000052680000}"/>
    <cellStyle name="40% - Accent5 7 2 2 2 4" xfId="26717" xr:uid="{00000000-0005-0000-0000-000053680000}"/>
    <cellStyle name="40% - Accent5 7 2 2 3" xfId="26718" xr:uid="{00000000-0005-0000-0000-000054680000}"/>
    <cellStyle name="40% - Accent5 7 2 2 3 2" xfId="26719" xr:uid="{00000000-0005-0000-0000-000055680000}"/>
    <cellStyle name="40% - Accent5 7 2 2 3 2 2" xfId="26720" xr:uid="{00000000-0005-0000-0000-000056680000}"/>
    <cellStyle name="40% - Accent5 7 2 2 3 3" xfId="26721" xr:uid="{00000000-0005-0000-0000-000057680000}"/>
    <cellStyle name="40% - Accent5 7 2 2 4" xfId="26722" xr:uid="{00000000-0005-0000-0000-000058680000}"/>
    <cellStyle name="40% - Accent5 7 2 2 4 2" xfId="26723" xr:uid="{00000000-0005-0000-0000-000059680000}"/>
    <cellStyle name="40% - Accent5 7 2 2 5" xfId="26724" xr:uid="{00000000-0005-0000-0000-00005A680000}"/>
    <cellStyle name="40% - Accent5 7 2 2 5 2" xfId="26725" xr:uid="{00000000-0005-0000-0000-00005B680000}"/>
    <cellStyle name="40% - Accent5 7 2 2 6" xfId="26726" xr:uid="{00000000-0005-0000-0000-00005C680000}"/>
    <cellStyle name="40% - Accent5 7 2 3" xfId="26727" xr:uid="{00000000-0005-0000-0000-00005D680000}"/>
    <cellStyle name="40% - Accent5 7 2 3 2" xfId="26728" xr:uid="{00000000-0005-0000-0000-00005E680000}"/>
    <cellStyle name="40% - Accent5 7 2 3 2 2" xfId="26729" xr:uid="{00000000-0005-0000-0000-00005F680000}"/>
    <cellStyle name="40% - Accent5 7 2 3 2 2 2" xfId="26730" xr:uid="{00000000-0005-0000-0000-000060680000}"/>
    <cellStyle name="40% - Accent5 7 2 3 2 2 2 2" xfId="26731" xr:uid="{00000000-0005-0000-0000-000061680000}"/>
    <cellStyle name="40% - Accent5 7 2 3 2 2 3" xfId="26732" xr:uid="{00000000-0005-0000-0000-000062680000}"/>
    <cellStyle name="40% - Accent5 7 2 3 2 3" xfId="26733" xr:uid="{00000000-0005-0000-0000-000063680000}"/>
    <cellStyle name="40% - Accent5 7 2 3 2 3 2" xfId="26734" xr:uid="{00000000-0005-0000-0000-000064680000}"/>
    <cellStyle name="40% - Accent5 7 2 3 2 4" xfId="26735" xr:uid="{00000000-0005-0000-0000-000065680000}"/>
    <cellStyle name="40% - Accent5 7 2 3 3" xfId="26736" xr:uid="{00000000-0005-0000-0000-000066680000}"/>
    <cellStyle name="40% - Accent5 7 2 3 3 2" xfId="26737" xr:uid="{00000000-0005-0000-0000-000067680000}"/>
    <cellStyle name="40% - Accent5 7 2 3 3 2 2" xfId="26738" xr:uid="{00000000-0005-0000-0000-000068680000}"/>
    <cellStyle name="40% - Accent5 7 2 3 3 3" xfId="26739" xr:uid="{00000000-0005-0000-0000-000069680000}"/>
    <cellStyle name="40% - Accent5 7 2 3 4" xfId="26740" xr:uid="{00000000-0005-0000-0000-00006A680000}"/>
    <cellStyle name="40% - Accent5 7 2 3 4 2" xfId="26741" xr:uid="{00000000-0005-0000-0000-00006B680000}"/>
    <cellStyle name="40% - Accent5 7 2 3 5" xfId="26742" xr:uid="{00000000-0005-0000-0000-00006C680000}"/>
    <cellStyle name="40% - Accent5 7 2 3 5 2" xfId="26743" xr:uid="{00000000-0005-0000-0000-00006D680000}"/>
    <cellStyle name="40% - Accent5 7 2 3 6" xfId="26744" xr:uid="{00000000-0005-0000-0000-00006E680000}"/>
    <cellStyle name="40% - Accent5 7 2 4" xfId="26745" xr:uid="{00000000-0005-0000-0000-00006F680000}"/>
    <cellStyle name="40% - Accent5 7 2 4 2" xfId="26746" xr:uid="{00000000-0005-0000-0000-000070680000}"/>
    <cellStyle name="40% - Accent5 7 2 4 2 2" xfId="26747" xr:uid="{00000000-0005-0000-0000-000071680000}"/>
    <cellStyle name="40% - Accent5 7 2 4 2 2 2" xfId="26748" xr:uid="{00000000-0005-0000-0000-000072680000}"/>
    <cellStyle name="40% - Accent5 7 2 4 2 3" xfId="26749" xr:uid="{00000000-0005-0000-0000-000073680000}"/>
    <cellStyle name="40% - Accent5 7 2 4 3" xfId="26750" xr:uid="{00000000-0005-0000-0000-000074680000}"/>
    <cellStyle name="40% - Accent5 7 2 4 3 2" xfId="26751" xr:uid="{00000000-0005-0000-0000-000075680000}"/>
    <cellStyle name="40% - Accent5 7 2 4 4" xfId="26752" xr:uid="{00000000-0005-0000-0000-000076680000}"/>
    <cellStyle name="40% - Accent5 7 2 5" xfId="26753" xr:uid="{00000000-0005-0000-0000-000077680000}"/>
    <cellStyle name="40% - Accent5 7 2 5 2" xfId="26754" xr:uid="{00000000-0005-0000-0000-000078680000}"/>
    <cellStyle name="40% - Accent5 7 2 5 2 2" xfId="26755" xr:uid="{00000000-0005-0000-0000-000079680000}"/>
    <cellStyle name="40% - Accent5 7 2 5 3" xfId="26756" xr:uid="{00000000-0005-0000-0000-00007A680000}"/>
    <cellStyle name="40% - Accent5 7 2 6" xfId="26757" xr:uid="{00000000-0005-0000-0000-00007B680000}"/>
    <cellStyle name="40% - Accent5 7 2 6 2" xfId="26758" xr:uid="{00000000-0005-0000-0000-00007C680000}"/>
    <cellStyle name="40% - Accent5 7 2 7" xfId="26759" xr:uid="{00000000-0005-0000-0000-00007D680000}"/>
    <cellStyle name="40% - Accent5 7 2 7 2" xfId="26760" xr:uid="{00000000-0005-0000-0000-00007E680000}"/>
    <cellStyle name="40% - Accent5 7 2 8" xfId="26761" xr:uid="{00000000-0005-0000-0000-00007F680000}"/>
    <cellStyle name="40% - Accent5 7 3" xfId="26762" xr:uid="{00000000-0005-0000-0000-000080680000}"/>
    <cellStyle name="40% - Accent5 7 3 2" xfId="26763" xr:uid="{00000000-0005-0000-0000-000081680000}"/>
    <cellStyle name="40% - Accent5 7 3 2 2" xfId="26764" xr:uid="{00000000-0005-0000-0000-000082680000}"/>
    <cellStyle name="40% - Accent5 7 3 2 2 2" xfId="26765" xr:uid="{00000000-0005-0000-0000-000083680000}"/>
    <cellStyle name="40% - Accent5 7 3 2 2 2 2" xfId="26766" xr:uid="{00000000-0005-0000-0000-000084680000}"/>
    <cellStyle name="40% - Accent5 7 3 2 2 2 2 2" xfId="26767" xr:uid="{00000000-0005-0000-0000-000085680000}"/>
    <cellStyle name="40% - Accent5 7 3 2 2 2 3" xfId="26768" xr:uid="{00000000-0005-0000-0000-000086680000}"/>
    <cellStyle name="40% - Accent5 7 3 2 2 3" xfId="26769" xr:uid="{00000000-0005-0000-0000-000087680000}"/>
    <cellStyle name="40% - Accent5 7 3 2 2 3 2" xfId="26770" xr:uid="{00000000-0005-0000-0000-000088680000}"/>
    <cellStyle name="40% - Accent5 7 3 2 2 4" xfId="26771" xr:uid="{00000000-0005-0000-0000-000089680000}"/>
    <cellStyle name="40% - Accent5 7 3 2 3" xfId="26772" xr:uid="{00000000-0005-0000-0000-00008A680000}"/>
    <cellStyle name="40% - Accent5 7 3 2 3 2" xfId="26773" xr:uid="{00000000-0005-0000-0000-00008B680000}"/>
    <cellStyle name="40% - Accent5 7 3 2 3 2 2" xfId="26774" xr:uid="{00000000-0005-0000-0000-00008C680000}"/>
    <cellStyle name="40% - Accent5 7 3 2 3 3" xfId="26775" xr:uid="{00000000-0005-0000-0000-00008D680000}"/>
    <cellStyle name="40% - Accent5 7 3 2 4" xfId="26776" xr:uid="{00000000-0005-0000-0000-00008E680000}"/>
    <cellStyle name="40% - Accent5 7 3 2 4 2" xfId="26777" xr:uid="{00000000-0005-0000-0000-00008F680000}"/>
    <cellStyle name="40% - Accent5 7 3 2 5" xfId="26778" xr:uid="{00000000-0005-0000-0000-000090680000}"/>
    <cellStyle name="40% - Accent5 7 3 2 5 2" xfId="26779" xr:uid="{00000000-0005-0000-0000-000091680000}"/>
    <cellStyle name="40% - Accent5 7 3 2 6" xfId="26780" xr:uid="{00000000-0005-0000-0000-000092680000}"/>
    <cellStyle name="40% - Accent5 7 3 3" xfId="26781" xr:uid="{00000000-0005-0000-0000-000093680000}"/>
    <cellStyle name="40% - Accent5 7 3 3 2" xfId="26782" xr:uid="{00000000-0005-0000-0000-000094680000}"/>
    <cellStyle name="40% - Accent5 7 3 3 2 2" xfId="26783" xr:uid="{00000000-0005-0000-0000-000095680000}"/>
    <cellStyle name="40% - Accent5 7 3 3 2 2 2" xfId="26784" xr:uid="{00000000-0005-0000-0000-000096680000}"/>
    <cellStyle name="40% - Accent5 7 3 3 2 2 2 2" xfId="26785" xr:uid="{00000000-0005-0000-0000-000097680000}"/>
    <cellStyle name="40% - Accent5 7 3 3 2 2 3" xfId="26786" xr:uid="{00000000-0005-0000-0000-000098680000}"/>
    <cellStyle name="40% - Accent5 7 3 3 2 3" xfId="26787" xr:uid="{00000000-0005-0000-0000-000099680000}"/>
    <cellStyle name="40% - Accent5 7 3 3 2 3 2" xfId="26788" xr:uid="{00000000-0005-0000-0000-00009A680000}"/>
    <cellStyle name="40% - Accent5 7 3 3 2 4" xfId="26789" xr:uid="{00000000-0005-0000-0000-00009B680000}"/>
    <cellStyle name="40% - Accent5 7 3 3 3" xfId="26790" xr:uid="{00000000-0005-0000-0000-00009C680000}"/>
    <cellStyle name="40% - Accent5 7 3 3 3 2" xfId="26791" xr:uid="{00000000-0005-0000-0000-00009D680000}"/>
    <cellStyle name="40% - Accent5 7 3 3 3 2 2" xfId="26792" xr:uid="{00000000-0005-0000-0000-00009E680000}"/>
    <cellStyle name="40% - Accent5 7 3 3 3 3" xfId="26793" xr:uid="{00000000-0005-0000-0000-00009F680000}"/>
    <cellStyle name="40% - Accent5 7 3 3 4" xfId="26794" xr:uid="{00000000-0005-0000-0000-0000A0680000}"/>
    <cellStyle name="40% - Accent5 7 3 3 4 2" xfId="26795" xr:uid="{00000000-0005-0000-0000-0000A1680000}"/>
    <cellStyle name="40% - Accent5 7 3 3 5" xfId="26796" xr:uid="{00000000-0005-0000-0000-0000A2680000}"/>
    <cellStyle name="40% - Accent5 7 3 3 5 2" xfId="26797" xr:uid="{00000000-0005-0000-0000-0000A3680000}"/>
    <cellStyle name="40% - Accent5 7 3 3 6" xfId="26798" xr:uid="{00000000-0005-0000-0000-0000A4680000}"/>
    <cellStyle name="40% - Accent5 7 3 4" xfId="26799" xr:uid="{00000000-0005-0000-0000-0000A5680000}"/>
    <cellStyle name="40% - Accent5 7 3 4 2" xfId="26800" xr:uid="{00000000-0005-0000-0000-0000A6680000}"/>
    <cellStyle name="40% - Accent5 7 3 4 2 2" xfId="26801" xr:uid="{00000000-0005-0000-0000-0000A7680000}"/>
    <cellStyle name="40% - Accent5 7 3 4 2 2 2" xfId="26802" xr:uid="{00000000-0005-0000-0000-0000A8680000}"/>
    <cellStyle name="40% - Accent5 7 3 4 2 3" xfId="26803" xr:uid="{00000000-0005-0000-0000-0000A9680000}"/>
    <cellStyle name="40% - Accent5 7 3 4 3" xfId="26804" xr:uid="{00000000-0005-0000-0000-0000AA680000}"/>
    <cellStyle name="40% - Accent5 7 3 4 3 2" xfId="26805" xr:uid="{00000000-0005-0000-0000-0000AB680000}"/>
    <cellStyle name="40% - Accent5 7 3 4 4" xfId="26806" xr:uid="{00000000-0005-0000-0000-0000AC680000}"/>
    <cellStyle name="40% - Accent5 7 3 5" xfId="26807" xr:uid="{00000000-0005-0000-0000-0000AD680000}"/>
    <cellStyle name="40% - Accent5 7 3 5 2" xfId="26808" xr:uid="{00000000-0005-0000-0000-0000AE680000}"/>
    <cellStyle name="40% - Accent5 7 3 5 2 2" xfId="26809" xr:uid="{00000000-0005-0000-0000-0000AF680000}"/>
    <cellStyle name="40% - Accent5 7 3 5 3" xfId="26810" xr:uid="{00000000-0005-0000-0000-0000B0680000}"/>
    <cellStyle name="40% - Accent5 7 3 6" xfId="26811" xr:uid="{00000000-0005-0000-0000-0000B1680000}"/>
    <cellStyle name="40% - Accent5 7 3 6 2" xfId="26812" xr:uid="{00000000-0005-0000-0000-0000B2680000}"/>
    <cellStyle name="40% - Accent5 7 3 7" xfId="26813" xr:uid="{00000000-0005-0000-0000-0000B3680000}"/>
    <cellStyle name="40% - Accent5 7 3 7 2" xfId="26814" xr:uid="{00000000-0005-0000-0000-0000B4680000}"/>
    <cellStyle name="40% - Accent5 7 3 8" xfId="26815" xr:uid="{00000000-0005-0000-0000-0000B5680000}"/>
    <cellStyle name="40% - Accent5 7 4" xfId="26816" xr:uid="{00000000-0005-0000-0000-0000B6680000}"/>
    <cellStyle name="40% - Accent5 7 4 2" xfId="26817" xr:uid="{00000000-0005-0000-0000-0000B7680000}"/>
    <cellStyle name="40% - Accent5 7 4 2 2" xfId="26818" xr:uid="{00000000-0005-0000-0000-0000B8680000}"/>
    <cellStyle name="40% - Accent5 7 4 2 2 2" xfId="26819" xr:uid="{00000000-0005-0000-0000-0000B9680000}"/>
    <cellStyle name="40% - Accent5 7 4 2 2 2 2" xfId="26820" xr:uid="{00000000-0005-0000-0000-0000BA680000}"/>
    <cellStyle name="40% - Accent5 7 4 2 2 3" xfId="26821" xr:uid="{00000000-0005-0000-0000-0000BB680000}"/>
    <cellStyle name="40% - Accent5 7 4 2 3" xfId="26822" xr:uid="{00000000-0005-0000-0000-0000BC680000}"/>
    <cellStyle name="40% - Accent5 7 4 2 3 2" xfId="26823" xr:uid="{00000000-0005-0000-0000-0000BD680000}"/>
    <cellStyle name="40% - Accent5 7 4 2 4" xfId="26824" xr:uid="{00000000-0005-0000-0000-0000BE680000}"/>
    <cellStyle name="40% - Accent5 7 4 3" xfId="26825" xr:uid="{00000000-0005-0000-0000-0000BF680000}"/>
    <cellStyle name="40% - Accent5 7 4 3 2" xfId="26826" xr:uid="{00000000-0005-0000-0000-0000C0680000}"/>
    <cellStyle name="40% - Accent5 7 4 3 2 2" xfId="26827" xr:uid="{00000000-0005-0000-0000-0000C1680000}"/>
    <cellStyle name="40% - Accent5 7 4 3 3" xfId="26828" xr:uid="{00000000-0005-0000-0000-0000C2680000}"/>
    <cellStyle name="40% - Accent5 7 4 4" xfId="26829" xr:uid="{00000000-0005-0000-0000-0000C3680000}"/>
    <cellStyle name="40% - Accent5 7 4 4 2" xfId="26830" xr:uid="{00000000-0005-0000-0000-0000C4680000}"/>
    <cellStyle name="40% - Accent5 7 4 5" xfId="26831" xr:uid="{00000000-0005-0000-0000-0000C5680000}"/>
    <cellStyle name="40% - Accent5 7 4 5 2" xfId="26832" xr:uid="{00000000-0005-0000-0000-0000C6680000}"/>
    <cellStyle name="40% - Accent5 7 4 6" xfId="26833" xr:uid="{00000000-0005-0000-0000-0000C7680000}"/>
    <cellStyle name="40% - Accent5 7 5" xfId="26834" xr:uid="{00000000-0005-0000-0000-0000C8680000}"/>
    <cellStyle name="40% - Accent5 7 5 2" xfId="26835" xr:uid="{00000000-0005-0000-0000-0000C9680000}"/>
    <cellStyle name="40% - Accent5 7 5 2 2" xfId="26836" xr:uid="{00000000-0005-0000-0000-0000CA680000}"/>
    <cellStyle name="40% - Accent5 7 5 2 2 2" xfId="26837" xr:uid="{00000000-0005-0000-0000-0000CB680000}"/>
    <cellStyle name="40% - Accent5 7 5 2 2 2 2" xfId="26838" xr:uid="{00000000-0005-0000-0000-0000CC680000}"/>
    <cellStyle name="40% - Accent5 7 5 2 2 3" xfId="26839" xr:uid="{00000000-0005-0000-0000-0000CD680000}"/>
    <cellStyle name="40% - Accent5 7 5 2 3" xfId="26840" xr:uid="{00000000-0005-0000-0000-0000CE680000}"/>
    <cellStyle name="40% - Accent5 7 5 2 3 2" xfId="26841" xr:uid="{00000000-0005-0000-0000-0000CF680000}"/>
    <cellStyle name="40% - Accent5 7 5 2 4" xfId="26842" xr:uid="{00000000-0005-0000-0000-0000D0680000}"/>
    <cellStyle name="40% - Accent5 7 5 3" xfId="26843" xr:uid="{00000000-0005-0000-0000-0000D1680000}"/>
    <cellStyle name="40% - Accent5 7 5 3 2" xfId="26844" xr:uid="{00000000-0005-0000-0000-0000D2680000}"/>
    <cellStyle name="40% - Accent5 7 5 3 2 2" xfId="26845" xr:uid="{00000000-0005-0000-0000-0000D3680000}"/>
    <cellStyle name="40% - Accent5 7 5 3 3" xfId="26846" xr:uid="{00000000-0005-0000-0000-0000D4680000}"/>
    <cellStyle name="40% - Accent5 7 5 4" xfId="26847" xr:uid="{00000000-0005-0000-0000-0000D5680000}"/>
    <cellStyle name="40% - Accent5 7 5 4 2" xfId="26848" xr:uid="{00000000-0005-0000-0000-0000D6680000}"/>
    <cellStyle name="40% - Accent5 7 5 5" xfId="26849" xr:uid="{00000000-0005-0000-0000-0000D7680000}"/>
    <cellStyle name="40% - Accent5 7 5 5 2" xfId="26850" xr:uid="{00000000-0005-0000-0000-0000D8680000}"/>
    <cellStyle name="40% - Accent5 7 5 6" xfId="26851" xr:uid="{00000000-0005-0000-0000-0000D9680000}"/>
    <cellStyle name="40% - Accent5 7 6" xfId="26852" xr:uid="{00000000-0005-0000-0000-0000DA680000}"/>
    <cellStyle name="40% - Accent5 7 6 2" xfId="26853" xr:uid="{00000000-0005-0000-0000-0000DB680000}"/>
    <cellStyle name="40% - Accent5 7 6 2 2" xfId="26854" xr:uid="{00000000-0005-0000-0000-0000DC680000}"/>
    <cellStyle name="40% - Accent5 7 6 2 2 2" xfId="26855" xr:uid="{00000000-0005-0000-0000-0000DD680000}"/>
    <cellStyle name="40% - Accent5 7 6 2 2 2 2" xfId="26856" xr:uid="{00000000-0005-0000-0000-0000DE680000}"/>
    <cellStyle name="40% - Accent5 7 6 2 2 3" xfId="26857" xr:uid="{00000000-0005-0000-0000-0000DF680000}"/>
    <cellStyle name="40% - Accent5 7 6 2 3" xfId="26858" xr:uid="{00000000-0005-0000-0000-0000E0680000}"/>
    <cellStyle name="40% - Accent5 7 6 2 3 2" xfId="26859" xr:uid="{00000000-0005-0000-0000-0000E1680000}"/>
    <cellStyle name="40% - Accent5 7 6 2 4" xfId="26860" xr:uid="{00000000-0005-0000-0000-0000E2680000}"/>
    <cellStyle name="40% - Accent5 7 6 3" xfId="26861" xr:uid="{00000000-0005-0000-0000-0000E3680000}"/>
    <cellStyle name="40% - Accent5 7 6 3 2" xfId="26862" xr:uid="{00000000-0005-0000-0000-0000E4680000}"/>
    <cellStyle name="40% - Accent5 7 6 3 2 2" xfId="26863" xr:uid="{00000000-0005-0000-0000-0000E5680000}"/>
    <cellStyle name="40% - Accent5 7 6 3 3" xfId="26864" xr:uid="{00000000-0005-0000-0000-0000E6680000}"/>
    <cellStyle name="40% - Accent5 7 6 4" xfId="26865" xr:uid="{00000000-0005-0000-0000-0000E7680000}"/>
    <cellStyle name="40% - Accent5 7 6 4 2" xfId="26866" xr:uid="{00000000-0005-0000-0000-0000E8680000}"/>
    <cellStyle name="40% - Accent5 7 6 5" xfId="26867" xr:uid="{00000000-0005-0000-0000-0000E9680000}"/>
    <cellStyle name="40% - Accent5 7 6 5 2" xfId="26868" xr:uid="{00000000-0005-0000-0000-0000EA680000}"/>
    <cellStyle name="40% - Accent5 7 6 6" xfId="26869" xr:uid="{00000000-0005-0000-0000-0000EB680000}"/>
    <cellStyle name="40% - Accent5 7 7" xfId="26870" xr:uid="{00000000-0005-0000-0000-0000EC680000}"/>
    <cellStyle name="40% - Accent5 7 7 2" xfId="26871" xr:uid="{00000000-0005-0000-0000-0000ED680000}"/>
    <cellStyle name="40% - Accent5 7 7 2 2" xfId="26872" xr:uid="{00000000-0005-0000-0000-0000EE680000}"/>
    <cellStyle name="40% - Accent5 7 7 2 2 2" xfId="26873" xr:uid="{00000000-0005-0000-0000-0000EF680000}"/>
    <cellStyle name="40% - Accent5 7 7 2 3" xfId="26874" xr:uid="{00000000-0005-0000-0000-0000F0680000}"/>
    <cellStyle name="40% - Accent5 7 7 3" xfId="26875" xr:uid="{00000000-0005-0000-0000-0000F1680000}"/>
    <cellStyle name="40% - Accent5 7 7 3 2" xfId="26876" xr:uid="{00000000-0005-0000-0000-0000F2680000}"/>
    <cellStyle name="40% - Accent5 7 7 4" xfId="26877" xr:uid="{00000000-0005-0000-0000-0000F3680000}"/>
    <cellStyle name="40% - Accent5 7 8" xfId="26878" xr:uid="{00000000-0005-0000-0000-0000F4680000}"/>
    <cellStyle name="40% - Accent5 7 8 2" xfId="26879" xr:uid="{00000000-0005-0000-0000-0000F5680000}"/>
    <cellStyle name="40% - Accent5 7 8 2 2" xfId="26880" xr:uid="{00000000-0005-0000-0000-0000F6680000}"/>
    <cellStyle name="40% - Accent5 7 8 3" xfId="26881" xr:uid="{00000000-0005-0000-0000-0000F7680000}"/>
    <cellStyle name="40% - Accent5 7 9" xfId="26882" xr:uid="{00000000-0005-0000-0000-0000F8680000}"/>
    <cellStyle name="40% - Accent5 7 9 2" xfId="26883" xr:uid="{00000000-0005-0000-0000-0000F9680000}"/>
    <cellStyle name="40% - Accent5 8" xfId="26884" xr:uid="{00000000-0005-0000-0000-0000FA680000}"/>
    <cellStyle name="40% - Accent5 8 2" xfId="26885" xr:uid="{00000000-0005-0000-0000-0000FB680000}"/>
    <cellStyle name="40% - Accent5 8 2 2" xfId="26886" xr:uid="{00000000-0005-0000-0000-0000FC680000}"/>
    <cellStyle name="40% - Accent5 8 2 2 2" xfId="26887" xr:uid="{00000000-0005-0000-0000-0000FD680000}"/>
    <cellStyle name="40% - Accent5 8 2 2 2 2" xfId="26888" xr:uid="{00000000-0005-0000-0000-0000FE680000}"/>
    <cellStyle name="40% - Accent5 8 2 2 2 2 2" xfId="26889" xr:uid="{00000000-0005-0000-0000-0000FF680000}"/>
    <cellStyle name="40% - Accent5 8 2 2 2 3" xfId="26890" xr:uid="{00000000-0005-0000-0000-000000690000}"/>
    <cellStyle name="40% - Accent5 8 2 2 3" xfId="26891" xr:uid="{00000000-0005-0000-0000-000001690000}"/>
    <cellStyle name="40% - Accent5 8 2 2 3 2" xfId="26892" xr:uid="{00000000-0005-0000-0000-000002690000}"/>
    <cellStyle name="40% - Accent5 8 2 2 4" xfId="26893" xr:uid="{00000000-0005-0000-0000-000003690000}"/>
    <cellStyle name="40% - Accent5 8 2 3" xfId="26894" xr:uid="{00000000-0005-0000-0000-000004690000}"/>
    <cellStyle name="40% - Accent5 8 2 3 2" xfId="26895" xr:uid="{00000000-0005-0000-0000-000005690000}"/>
    <cellStyle name="40% - Accent5 8 2 3 2 2" xfId="26896" xr:uid="{00000000-0005-0000-0000-000006690000}"/>
    <cellStyle name="40% - Accent5 8 2 3 3" xfId="26897" xr:uid="{00000000-0005-0000-0000-000007690000}"/>
    <cellStyle name="40% - Accent5 8 2 4" xfId="26898" xr:uid="{00000000-0005-0000-0000-000008690000}"/>
    <cellStyle name="40% - Accent5 8 2 4 2" xfId="26899" xr:uid="{00000000-0005-0000-0000-000009690000}"/>
    <cellStyle name="40% - Accent5 8 2 5" xfId="26900" xr:uid="{00000000-0005-0000-0000-00000A690000}"/>
    <cellStyle name="40% - Accent5 8 2 5 2" xfId="26901" xr:uid="{00000000-0005-0000-0000-00000B690000}"/>
    <cellStyle name="40% - Accent5 8 2 6" xfId="26902" xr:uid="{00000000-0005-0000-0000-00000C690000}"/>
    <cellStyle name="40% - Accent5 8 3" xfId="26903" xr:uid="{00000000-0005-0000-0000-00000D690000}"/>
    <cellStyle name="40% - Accent5 8 3 2" xfId="26904" xr:uid="{00000000-0005-0000-0000-00000E690000}"/>
    <cellStyle name="40% - Accent5 8 3 2 2" xfId="26905" xr:uid="{00000000-0005-0000-0000-00000F690000}"/>
    <cellStyle name="40% - Accent5 8 3 2 2 2" xfId="26906" xr:uid="{00000000-0005-0000-0000-000010690000}"/>
    <cellStyle name="40% - Accent5 8 3 2 2 2 2" xfId="26907" xr:uid="{00000000-0005-0000-0000-000011690000}"/>
    <cellStyle name="40% - Accent5 8 3 2 2 3" xfId="26908" xr:uid="{00000000-0005-0000-0000-000012690000}"/>
    <cellStyle name="40% - Accent5 8 3 2 3" xfId="26909" xr:uid="{00000000-0005-0000-0000-000013690000}"/>
    <cellStyle name="40% - Accent5 8 3 2 3 2" xfId="26910" xr:uid="{00000000-0005-0000-0000-000014690000}"/>
    <cellStyle name="40% - Accent5 8 3 2 4" xfId="26911" xr:uid="{00000000-0005-0000-0000-000015690000}"/>
    <cellStyle name="40% - Accent5 8 3 3" xfId="26912" xr:uid="{00000000-0005-0000-0000-000016690000}"/>
    <cellStyle name="40% - Accent5 8 3 3 2" xfId="26913" xr:uid="{00000000-0005-0000-0000-000017690000}"/>
    <cellStyle name="40% - Accent5 8 3 3 2 2" xfId="26914" xr:uid="{00000000-0005-0000-0000-000018690000}"/>
    <cellStyle name="40% - Accent5 8 3 3 3" xfId="26915" xr:uid="{00000000-0005-0000-0000-000019690000}"/>
    <cellStyle name="40% - Accent5 8 3 4" xfId="26916" xr:uid="{00000000-0005-0000-0000-00001A690000}"/>
    <cellStyle name="40% - Accent5 8 3 4 2" xfId="26917" xr:uid="{00000000-0005-0000-0000-00001B690000}"/>
    <cellStyle name="40% - Accent5 8 3 5" xfId="26918" xr:uid="{00000000-0005-0000-0000-00001C690000}"/>
    <cellStyle name="40% - Accent5 8 3 5 2" xfId="26919" xr:uid="{00000000-0005-0000-0000-00001D690000}"/>
    <cellStyle name="40% - Accent5 8 3 6" xfId="26920" xr:uid="{00000000-0005-0000-0000-00001E690000}"/>
    <cellStyle name="40% - Accent5 8 4" xfId="26921" xr:uid="{00000000-0005-0000-0000-00001F690000}"/>
    <cellStyle name="40% - Accent5 8 4 2" xfId="26922" xr:uid="{00000000-0005-0000-0000-000020690000}"/>
    <cellStyle name="40% - Accent5 8 4 2 2" xfId="26923" xr:uid="{00000000-0005-0000-0000-000021690000}"/>
    <cellStyle name="40% - Accent5 8 4 2 2 2" xfId="26924" xr:uid="{00000000-0005-0000-0000-000022690000}"/>
    <cellStyle name="40% - Accent5 8 4 2 3" xfId="26925" xr:uid="{00000000-0005-0000-0000-000023690000}"/>
    <cellStyle name="40% - Accent5 8 4 3" xfId="26926" xr:uid="{00000000-0005-0000-0000-000024690000}"/>
    <cellStyle name="40% - Accent5 8 4 3 2" xfId="26927" xr:uid="{00000000-0005-0000-0000-000025690000}"/>
    <cellStyle name="40% - Accent5 8 4 4" xfId="26928" xr:uid="{00000000-0005-0000-0000-000026690000}"/>
    <cellStyle name="40% - Accent5 8 5" xfId="26929" xr:uid="{00000000-0005-0000-0000-000027690000}"/>
    <cellStyle name="40% - Accent5 8 5 2" xfId="26930" xr:uid="{00000000-0005-0000-0000-000028690000}"/>
    <cellStyle name="40% - Accent5 8 5 2 2" xfId="26931" xr:uid="{00000000-0005-0000-0000-000029690000}"/>
    <cellStyle name="40% - Accent5 8 5 3" xfId="26932" xr:uid="{00000000-0005-0000-0000-00002A690000}"/>
    <cellStyle name="40% - Accent5 8 6" xfId="26933" xr:uid="{00000000-0005-0000-0000-00002B690000}"/>
    <cellStyle name="40% - Accent5 8 6 2" xfId="26934" xr:uid="{00000000-0005-0000-0000-00002C690000}"/>
    <cellStyle name="40% - Accent5 8 7" xfId="26935" xr:uid="{00000000-0005-0000-0000-00002D690000}"/>
    <cellStyle name="40% - Accent5 8 7 2" xfId="26936" xr:uid="{00000000-0005-0000-0000-00002E690000}"/>
    <cellStyle name="40% - Accent5 8 8" xfId="26937" xr:uid="{00000000-0005-0000-0000-00002F690000}"/>
    <cellStyle name="40% - Accent5 9" xfId="26938" xr:uid="{00000000-0005-0000-0000-000030690000}"/>
    <cellStyle name="40% - Accent5 9 2" xfId="26939" xr:uid="{00000000-0005-0000-0000-000031690000}"/>
    <cellStyle name="40% - Accent5 9 2 2" xfId="26940" xr:uid="{00000000-0005-0000-0000-000032690000}"/>
    <cellStyle name="40% - Accent5 9 2 2 2" xfId="26941" xr:uid="{00000000-0005-0000-0000-000033690000}"/>
    <cellStyle name="40% - Accent5 9 2 2 2 2" xfId="26942" xr:uid="{00000000-0005-0000-0000-000034690000}"/>
    <cellStyle name="40% - Accent5 9 2 2 2 2 2" xfId="26943" xr:uid="{00000000-0005-0000-0000-000035690000}"/>
    <cellStyle name="40% - Accent5 9 2 2 2 3" xfId="26944" xr:uid="{00000000-0005-0000-0000-000036690000}"/>
    <cellStyle name="40% - Accent5 9 2 2 3" xfId="26945" xr:uid="{00000000-0005-0000-0000-000037690000}"/>
    <cellStyle name="40% - Accent5 9 2 2 3 2" xfId="26946" xr:uid="{00000000-0005-0000-0000-000038690000}"/>
    <cellStyle name="40% - Accent5 9 2 2 4" xfId="26947" xr:uid="{00000000-0005-0000-0000-000039690000}"/>
    <cellStyle name="40% - Accent5 9 2 3" xfId="26948" xr:uid="{00000000-0005-0000-0000-00003A690000}"/>
    <cellStyle name="40% - Accent5 9 2 3 2" xfId="26949" xr:uid="{00000000-0005-0000-0000-00003B690000}"/>
    <cellStyle name="40% - Accent5 9 2 3 2 2" xfId="26950" xr:uid="{00000000-0005-0000-0000-00003C690000}"/>
    <cellStyle name="40% - Accent5 9 2 3 3" xfId="26951" xr:uid="{00000000-0005-0000-0000-00003D690000}"/>
    <cellStyle name="40% - Accent5 9 2 4" xfId="26952" xr:uid="{00000000-0005-0000-0000-00003E690000}"/>
    <cellStyle name="40% - Accent5 9 2 4 2" xfId="26953" xr:uid="{00000000-0005-0000-0000-00003F690000}"/>
    <cellStyle name="40% - Accent5 9 2 5" xfId="26954" xr:uid="{00000000-0005-0000-0000-000040690000}"/>
    <cellStyle name="40% - Accent5 9 2 5 2" xfId="26955" xr:uid="{00000000-0005-0000-0000-000041690000}"/>
    <cellStyle name="40% - Accent5 9 2 6" xfId="26956" xr:uid="{00000000-0005-0000-0000-000042690000}"/>
    <cellStyle name="40% - Accent5 9 3" xfId="26957" xr:uid="{00000000-0005-0000-0000-000043690000}"/>
    <cellStyle name="40% - Accent5 9 3 2" xfId="26958" xr:uid="{00000000-0005-0000-0000-000044690000}"/>
    <cellStyle name="40% - Accent5 9 3 2 2" xfId="26959" xr:uid="{00000000-0005-0000-0000-000045690000}"/>
    <cellStyle name="40% - Accent5 9 3 2 2 2" xfId="26960" xr:uid="{00000000-0005-0000-0000-000046690000}"/>
    <cellStyle name="40% - Accent5 9 3 2 2 2 2" xfId="26961" xr:uid="{00000000-0005-0000-0000-000047690000}"/>
    <cellStyle name="40% - Accent5 9 3 2 2 3" xfId="26962" xr:uid="{00000000-0005-0000-0000-000048690000}"/>
    <cellStyle name="40% - Accent5 9 3 2 3" xfId="26963" xr:uid="{00000000-0005-0000-0000-000049690000}"/>
    <cellStyle name="40% - Accent5 9 3 2 3 2" xfId="26964" xr:uid="{00000000-0005-0000-0000-00004A690000}"/>
    <cellStyle name="40% - Accent5 9 3 2 4" xfId="26965" xr:uid="{00000000-0005-0000-0000-00004B690000}"/>
    <cellStyle name="40% - Accent5 9 3 3" xfId="26966" xr:uid="{00000000-0005-0000-0000-00004C690000}"/>
    <cellStyle name="40% - Accent5 9 3 3 2" xfId="26967" xr:uid="{00000000-0005-0000-0000-00004D690000}"/>
    <cellStyle name="40% - Accent5 9 3 3 2 2" xfId="26968" xr:uid="{00000000-0005-0000-0000-00004E690000}"/>
    <cellStyle name="40% - Accent5 9 3 3 3" xfId="26969" xr:uid="{00000000-0005-0000-0000-00004F690000}"/>
    <cellStyle name="40% - Accent5 9 3 4" xfId="26970" xr:uid="{00000000-0005-0000-0000-000050690000}"/>
    <cellStyle name="40% - Accent5 9 3 4 2" xfId="26971" xr:uid="{00000000-0005-0000-0000-000051690000}"/>
    <cellStyle name="40% - Accent5 9 3 5" xfId="26972" xr:uid="{00000000-0005-0000-0000-000052690000}"/>
    <cellStyle name="40% - Accent5 9 3 5 2" xfId="26973" xr:uid="{00000000-0005-0000-0000-000053690000}"/>
    <cellStyle name="40% - Accent5 9 3 6" xfId="26974" xr:uid="{00000000-0005-0000-0000-000054690000}"/>
    <cellStyle name="40% - Accent5 9 4" xfId="26975" xr:uid="{00000000-0005-0000-0000-000055690000}"/>
    <cellStyle name="40% - Accent5 9 4 2" xfId="26976" xr:uid="{00000000-0005-0000-0000-000056690000}"/>
    <cellStyle name="40% - Accent5 9 4 2 2" xfId="26977" xr:uid="{00000000-0005-0000-0000-000057690000}"/>
    <cellStyle name="40% - Accent5 9 4 2 2 2" xfId="26978" xr:uid="{00000000-0005-0000-0000-000058690000}"/>
    <cellStyle name="40% - Accent5 9 4 2 3" xfId="26979" xr:uid="{00000000-0005-0000-0000-000059690000}"/>
    <cellStyle name="40% - Accent5 9 4 3" xfId="26980" xr:uid="{00000000-0005-0000-0000-00005A690000}"/>
    <cellStyle name="40% - Accent5 9 4 3 2" xfId="26981" xr:uid="{00000000-0005-0000-0000-00005B690000}"/>
    <cellStyle name="40% - Accent5 9 4 4" xfId="26982" xr:uid="{00000000-0005-0000-0000-00005C690000}"/>
    <cellStyle name="40% - Accent5 9 5" xfId="26983" xr:uid="{00000000-0005-0000-0000-00005D690000}"/>
    <cellStyle name="40% - Accent5 9 5 2" xfId="26984" xr:uid="{00000000-0005-0000-0000-00005E690000}"/>
    <cellStyle name="40% - Accent5 9 5 2 2" xfId="26985" xr:uid="{00000000-0005-0000-0000-00005F690000}"/>
    <cellStyle name="40% - Accent5 9 5 3" xfId="26986" xr:uid="{00000000-0005-0000-0000-000060690000}"/>
    <cellStyle name="40% - Accent5 9 6" xfId="26987" xr:uid="{00000000-0005-0000-0000-000061690000}"/>
    <cellStyle name="40% - Accent5 9 6 2" xfId="26988" xr:uid="{00000000-0005-0000-0000-000062690000}"/>
    <cellStyle name="40% - Accent5 9 7" xfId="26989" xr:uid="{00000000-0005-0000-0000-000063690000}"/>
    <cellStyle name="40% - Accent5 9 7 2" xfId="26990" xr:uid="{00000000-0005-0000-0000-000064690000}"/>
    <cellStyle name="40% - Accent5 9 8" xfId="26991" xr:uid="{00000000-0005-0000-0000-000065690000}"/>
    <cellStyle name="40% - Accent6 10" xfId="26992" xr:uid="{00000000-0005-0000-0000-000066690000}"/>
    <cellStyle name="40% - Accent6 10 2" xfId="26993" xr:uid="{00000000-0005-0000-0000-000067690000}"/>
    <cellStyle name="40% - Accent6 10 2 2" xfId="26994" xr:uid="{00000000-0005-0000-0000-000068690000}"/>
    <cellStyle name="40% - Accent6 10 2 2 2" xfId="26995" xr:uid="{00000000-0005-0000-0000-000069690000}"/>
    <cellStyle name="40% - Accent6 10 2 2 2 2" xfId="26996" xr:uid="{00000000-0005-0000-0000-00006A690000}"/>
    <cellStyle name="40% - Accent6 10 2 2 3" xfId="26997" xr:uid="{00000000-0005-0000-0000-00006B690000}"/>
    <cellStyle name="40% - Accent6 10 2 3" xfId="26998" xr:uid="{00000000-0005-0000-0000-00006C690000}"/>
    <cellStyle name="40% - Accent6 10 2 3 2" xfId="26999" xr:uid="{00000000-0005-0000-0000-00006D690000}"/>
    <cellStyle name="40% - Accent6 10 2 4" xfId="27000" xr:uid="{00000000-0005-0000-0000-00006E690000}"/>
    <cellStyle name="40% - Accent6 10 3" xfId="27001" xr:uid="{00000000-0005-0000-0000-00006F690000}"/>
    <cellStyle name="40% - Accent6 10 3 2" xfId="27002" xr:uid="{00000000-0005-0000-0000-000070690000}"/>
    <cellStyle name="40% - Accent6 10 3 2 2" xfId="27003" xr:uid="{00000000-0005-0000-0000-000071690000}"/>
    <cellStyle name="40% - Accent6 10 3 3" xfId="27004" xr:uid="{00000000-0005-0000-0000-000072690000}"/>
    <cellStyle name="40% - Accent6 10 4" xfId="27005" xr:uid="{00000000-0005-0000-0000-000073690000}"/>
    <cellStyle name="40% - Accent6 10 4 2" xfId="27006" xr:uid="{00000000-0005-0000-0000-000074690000}"/>
    <cellStyle name="40% - Accent6 10 5" xfId="27007" xr:uid="{00000000-0005-0000-0000-000075690000}"/>
    <cellStyle name="40% - Accent6 10 5 2" xfId="27008" xr:uid="{00000000-0005-0000-0000-000076690000}"/>
    <cellStyle name="40% - Accent6 10 6" xfId="27009" xr:uid="{00000000-0005-0000-0000-000077690000}"/>
    <cellStyle name="40% - Accent6 11" xfId="27010" xr:uid="{00000000-0005-0000-0000-000078690000}"/>
    <cellStyle name="40% - Accent6 11 2" xfId="27011" xr:uid="{00000000-0005-0000-0000-000079690000}"/>
    <cellStyle name="40% - Accent6 11 2 2" xfId="27012" xr:uid="{00000000-0005-0000-0000-00007A690000}"/>
    <cellStyle name="40% - Accent6 11 2 2 2" xfId="27013" xr:uid="{00000000-0005-0000-0000-00007B690000}"/>
    <cellStyle name="40% - Accent6 11 2 2 2 2" xfId="27014" xr:uid="{00000000-0005-0000-0000-00007C690000}"/>
    <cellStyle name="40% - Accent6 11 2 2 3" xfId="27015" xr:uid="{00000000-0005-0000-0000-00007D690000}"/>
    <cellStyle name="40% - Accent6 11 2 3" xfId="27016" xr:uid="{00000000-0005-0000-0000-00007E690000}"/>
    <cellStyle name="40% - Accent6 11 2 3 2" xfId="27017" xr:uid="{00000000-0005-0000-0000-00007F690000}"/>
    <cellStyle name="40% - Accent6 11 2 4" xfId="27018" xr:uid="{00000000-0005-0000-0000-000080690000}"/>
    <cellStyle name="40% - Accent6 11 3" xfId="27019" xr:uid="{00000000-0005-0000-0000-000081690000}"/>
    <cellStyle name="40% - Accent6 11 3 2" xfId="27020" xr:uid="{00000000-0005-0000-0000-000082690000}"/>
    <cellStyle name="40% - Accent6 11 3 2 2" xfId="27021" xr:uid="{00000000-0005-0000-0000-000083690000}"/>
    <cellStyle name="40% - Accent6 11 3 3" xfId="27022" xr:uid="{00000000-0005-0000-0000-000084690000}"/>
    <cellStyle name="40% - Accent6 11 4" xfId="27023" xr:uid="{00000000-0005-0000-0000-000085690000}"/>
    <cellStyle name="40% - Accent6 11 4 2" xfId="27024" xr:uid="{00000000-0005-0000-0000-000086690000}"/>
    <cellStyle name="40% - Accent6 11 5" xfId="27025" xr:uid="{00000000-0005-0000-0000-000087690000}"/>
    <cellStyle name="40% - Accent6 11 5 2" xfId="27026" xr:uid="{00000000-0005-0000-0000-000088690000}"/>
    <cellStyle name="40% - Accent6 11 6" xfId="27027" xr:uid="{00000000-0005-0000-0000-000089690000}"/>
    <cellStyle name="40% - Accent6 12" xfId="27028" xr:uid="{00000000-0005-0000-0000-00008A690000}"/>
    <cellStyle name="40% - Accent6 12 2" xfId="27029" xr:uid="{00000000-0005-0000-0000-00008B690000}"/>
    <cellStyle name="40% - Accent6 12 2 2" xfId="27030" xr:uid="{00000000-0005-0000-0000-00008C690000}"/>
    <cellStyle name="40% - Accent6 12 2 2 2" xfId="27031" xr:uid="{00000000-0005-0000-0000-00008D690000}"/>
    <cellStyle name="40% - Accent6 12 2 2 2 2" xfId="27032" xr:uid="{00000000-0005-0000-0000-00008E690000}"/>
    <cellStyle name="40% - Accent6 12 2 2 3" xfId="27033" xr:uid="{00000000-0005-0000-0000-00008F690000}"/>
    <cellStyle name="40% - Accent6 12 2 3" xfId="27034" xr:uid="{00000000-0005-0000-0000-000090690000}"/>
    <cellStyle name="40% - Accent6 12 2 3 2" xfId="27035" xr:uid="{00000000-0005-0000-0000-000091690000}"/>
    <cellStyle name="40% - Accent6 12 2 4" xfId="27036" xr:uid="{00000000-0005-0000-0000-000092690000}"/>
    <cellStyle name="40% - Accent6 12 3" xfId="27037" xr:uid="{00000000-0005-0000-0000-000093690000}"/>
    <cellStyle name="40% - Accent6 12 3 2" xfId="27038" xr:uid="{00000000-0005-0000-0000-000094690000}"/>
    <cellStyle name="40% - Accent6 12 3 2 2" xfId="27039" xr:uid="{00000000-0005-0000-0000-000095690000}"/>
    <cellStyle name="40% - Accent6 12 3 3" xfId="27040" xr:uid="{00000000-0005-0000-0000-000096690000}"/>
    <cellStyle name="40% - Accent6 12 4" xfId="27041" xr:uid="{00000000-0005-0000-0000-000097690000}"/>
    <cellStyle name="40% - Accent6 12 4 2" xfId="27042" xr:uid="{00000000-0005-0000-0000-000098690000}"/>
    <cellStyle name="40% - Accent6 12 5" xfId="27043" xr:uid="{00000000-0005-0000-0000-000099690000}"/>
    <cellStyle name="40% - Accent6 12 5 2" xfId="27044" xr:uid="{00000000-0005-0000-0000-00009A690000}"/>
    <cellStyle name="40% - Accent6 12 6" xfId="27045" xr:uid="{00000000-0005-0000-0000-00009B690000}"/>
    <cellStyle name="40% - Accent6 13" xfId="27046" xr:uid="{00000000-0005-0000-0000-00009C690000}"/>
    <cellStyle name="40% - Accent6 13 2" xfId="27047" xr:uid="{00000000-0005-0000-0000-00009D690000}"/>
    <cellStyle name="40% - Accent6 13 2 2" xfId="27048" xr:uid="{00000000-0005-0000-0000-00009E690000}"/>
    <cellStyle name="40% - Accent6 13 2 2 2" xfId="27049" xr:uid="{00000000-0005-0000-0000-00009F690000}"/>
    <cellStyle name="40% - Accent6 13 2 2 2 2" xfId="27050" xr:uid="{00000000-0005-0000-0000-0000A0690000}"/>
    <cellStyle name="40% - Accent6 13 2 2 3" xfId="27051" xr:uid="{00000000-0005-0000-0000-0000A1690000}"/>
    <cellStyle name="40% - Accent6 13 2 3" xfId="27052" xr:uid="{00000000-0005-0000-0000-0000A2690000}"/>
    <cellStyle name="40% - Accent6 13 2 3 2" xfId="27053" xr:uid="{00000000-0005-0000-0000-0000A3690000}"/>
    <cellStyle name="40% - Accent6 13 2 4" xfId="27054" xr:uid="{00000000-0005-0000-0000-0000A4690000}"/>
    <cellStyle name="40% - Accent6 13 3" xfId="27055" xr:uid="{00000000-0005-0000-0000-0000A5690000}"/>
    <cellStyle name="40% - Accent6 13 3 2" xfId="27056" xr:uid="{00000000-0005-0000-0000-0000A6690000}"/>
    <cellStyle name="40% - Accent6 13 3 2 2" xfId="27057" xr:uid="{00000000-0005-0000-0000-0000A7690000}"/>
    <cellStyle name="40% - Accent6 13 3 3" xfId="27058" xr:uid="{00000000-0005-0000-0000-0000A8690000}"/>
    <cellStyle name="40% - Accent6 13 4" xfId="27059" xr:uid="{00000000-0005-0000-0000-0000A9690000}"/>
    <cellStyle name="40% - Accent6 13 4 2" xfId="27060" xr:uid="{00000000-0005-0000-0000-0000AA690000}"/>
    <cellStyle name="40% - Accent6 13 5" xfId="27061" xr:uid="{00000000-0005-0000-0000-0000AB690000}"/>
    <cellStyle name="40% - Accent6 13 5 2" xfId="27062" xr:uid="{00000000-0005-0000-0000-0000AC690000}"/>
    <cellStyle name="40% - Accent6 13 6" xfId="27063" xr:uid="{00000000-0005-0000-0000-0000AD690000}"/>
    <cellStyle name="40% - Accent6 14" xfId="27064" xr:uid="{00000000-0005-0000-0000-0000AE690000}"/>
    <cellStyle name="40% - Accent6 14 2" xfId="27065" xr:uid="{00000000-0005-0000-0000-0000AF690000}"/>
    <cellStyle name="40% - Accent6 14 2 2" xfId="27066" xr:uid="{00000000-0005-0000-0000-0000B0690000}"/>
    <cellStyle name="40% - Accent6 14 2 2 2" xfId="27067" xr:uid="{00000000-0005-0000-0000-0000B1690000}"/>
    <cellStyle name="40% - Accent6 14 2 3" xfId="27068" xr:uid="{00000000-0005-0000-0000-0000B2690000}"/>
    <cellStyle name="40% - Accent6 14 3" xfId="27069" xr:uid="{00000000-0005-0000-0000-0000B3690000}"/>
    <cellStyle name="40% - Accent6 14 3 2" xfId="27070" xr:uid="{00000000-0005-0000-0000-0000B4690000}"/>
    <cellStyle name="40% - Accent6 14 4" xfId="27071" xr:uid="{00000000-0005-0000-0000-0000B5690000}"/>
    <cellStyle name="40% - Accent6 15" xfId="27072" xr:uid="{00000000-0005-0000-0000-0000B6690000}"/>
    <cellStyle name="40% - Accent6 15 2" xfId="27073" xr:uid="{00000000-0005-0000-0000-0000B7690000}"/>
    <cellStyle name="40% - Accent6 15 2 2" xfId="27074" xr:uid="{00000000-0005-0000-0000-0000B8690000}"/>
    <cellStyle name="40% - Accent6 15 3" xfId="27075" xr:uid="{00000000-0005-0000-0000-0000B9690000}"/>
    <cellStyle name="40% - Accent6 16" xfId="27076" xr:uid="{00000000-0005-0000-0000-0000BA690000}"/>
    <cellStyle name="40% - Accent6 16 2" xfId="27077" xr:uid="{00000000-0005-0000-0000-0000BB690000}"/>
    <cellStyle name="40% - Accent6 17" xfId="27078" xr:uid="{00000000-0005-0000-0000-0000BC690000}"/>
    <cellStyle name="40% - Accent6 17 2" xfId="27079" xr:uid="{00000000-0005-0000-0000-0000BD690000}"/>
    <cellStyle name="40% - Accent6 18" xfId="27080" xr:uid="{00000000-0005-0000-0000-0000BE690000}"/>
    <cellStyle name="40% - Accent6 2" xfId="27081" xr:uid="{00000000-0005-0000-0000-0000BF690000}"/>
    <cellStyle name="40% - Accent6 2 2" xfId="27082" xr:uid="{00000000-0005-0000-0000-0000C0690000}"/>
    <cellStyle name="40% - Accent6 3" xfId="27083" xr:uid="{00000000-0005-0000-0000-0000C1690000}"/>
    <cellStyle name="40% - Accent6 3 10" xfId="27084" xr:uid="{00000000-0005-0000-0000-0000C2690000}"/>
    <cellStyle name="40% - Accent6 3 10 2" xfId="27085" xr:uid="{00000000-0005-0000-0000-0000C3690000}"/>
    <cellStyle name="40% - Accent6 3 10 2 2" xfId="27086" xr:uid="{00000000-0005-0000-0000-0000C4690000}"/>
    <cellStyle name="40% - Accent6 3 10 2 2 2" xfId="27087" xr:uid="{00000000-0005-0000-0000-0000C5690000}"/>
    <cellStyle name="40% - Accent6 3 10 2 2 2 2" xfId="27088" xr:uid="{00000000-0005-0000-0000-0000C6690000}"/>
    <cellStyle name="40% - Accent6 3 10 2 2 3" xfId="27089" xr:uid="{00000000-0005-0000-0000-0000C7690000}"/>
    <cellStyle name="40% - Accent6 3 10 2 3" xfId="27090" xr:uid="{00000000-0005-0000-0000-0000C8690000}"/>
    <cellStyle name="40% - Accent6 3 10 2 3 2" xfId="27091" xr:uid="{00000000-0005-0000-0000-0000C9690000}"/>
    <cellStyle name="40% - Accent6 3 10 2 4" xfId="27092" xr:uid="{00000000-0005-0000-0000-0000CA690000}"/>
    <cellStyle name="40% - Accent6 3 10 3" xfId="27093" xr:uid="{00000000-0005-0000-0000-0000CB690000}"/>
    <cellStyle name="40% - Accent6 3 10 3 2" xfId="27094" xr:uid="{00000000-0005-0000-0000-0000CC690000}"/>
    <cellStyle name="40% - Accent6 3 10 3 2 2" xfId="27095" xr:uid="{00000000-0005-0000-0000-0000CD690000}"/>
    <cellStyle name="40% - Accent6 3 10 3 3" xfId="27096" xr:uid="{00000000-0005-0000-0000-0000CE690000}"/>
    <cellStyle name="40% - Accent6 3 10 4" xfId="27097" xr:uid="{00000000-0005-0000-0000-0000CF690000}"/>
    <cellStyle name="40% - Accent6 3 10 4 2" xfId="27098" xr:uid="{00000000-0005-0000-0000-0000D0690000}"/>
    <cellStyle name="40% - Accent6 3 10 5" xfId="27099" xr:uid="{00000000-0005-0000-0000-0000D1690000}"/>
    <cellStyle name="40% - Accent6 3 10 5 2" xfId="27100" xr:uid="{00000000-0005-0000-0000-0000D2690000}"/>
    <cellStyle name="40% - Accent6 3 10 6" xfId="27101" xr:uid="{00000000-0005-0000-0000-0000D3690000}"/>
    <cellStyle name="40% - Accent6 3 11" xfId="27102" xr:uid="{00000000-0005-0000-0000-0000D4690000}"/>
    <cellStyle name="40% - Accent6 3 11 2" xfId="27103" xr:uid="{00000000-0005-0000-0000-0000D5690000}"/>
    <cellStyle name="40% - Accent6 3 11 2 2" xfId="27104" xr:uid="{00000000-0005-0000-0000-0000D6690000}"/>
    <cellStyle name="40% - Accent6 3 11 2 2 2" xfId="27105" xr:uid="{00000000-0005-0000-0000-0000D7690000}"/>
    <cellStyle name="40% - Accent6 3 11 2 2 2 2" xfId="27106" xr:uid="{00000000-0005-0000-0000-0000D8690000}"/>
    <cellStyle name="40% - Accent6 3 11 2 2 3" xfId="27107" xr:uid="{00000000-0005-0000-0000-0000D9690000}"/>
    <cellStyle name="40% - Accent6 3 11 2 3" xfId="27108" xr:uid="{00000000-0005-0000-0000-0000DA690000}"/>
    <cellStyle name="40% - Accent6 3 11 2 3 2" xfId="27109" xr:uid="{00000000-0005-0000-0000-0000DB690000}"/>
    <cellStyle name="40% - Accent6 3 11 2 4" xfId="27110" xr:uid="{00000000-0005-0000-0000-0000DC690000}"/>
    <cellStyle name="40% - Accent6 3 11 3" xfId="27111" xr:uid="{00000000-0005-0000-0000-0000DD690000}"/>
    <cellStyle name="40% - Accent6 3 11 3 2" xfId="27112" xr:uid="{00000000-0005-0000-0000-0000DE690000}"/>
    <cellStyle name="40% - Accent6 3 11 3 2 2" xfId="27113" xr:uid="{00000000-0005-0000-0000-0000DF690000}"/>
    <cellStyle name="40% - Accent6 3 11 3 3" xfId="27114" xr:uid="{00000000-0005-0000-0000-0000E0690000}"/>
    <cellStyle name="40% - Accent6 3 11 4" xfId="27115" xr:uid="{00000000-0005-0000-0000-0000E1690000}"/>
    <cellStyle name="40% - Accent6 3 11 4 2" xfId="27116" xr:uid="{00000000-0005-0000-0000-0000E2690000}"/>
    <cellStyle name="40% - Accent6 3 11 5" xfId="27117" xr:uid="{00000000-0005-0000-0000-0000E3690000}"/>
    <cellStyle name="40% - Accent6 3 11 5 2" xfId="27118" xr:uid="{00000000-0005-0000-0000-0000E4690000}"/>
    <cellStyle name="40% - Accent6 3 11 6" xfId="27119" xr:uid="{00000000-0005-0000-0000-0000E5690000}"/>
    <cellStyle name="40% - Accent6 3 12" xfId="27120" xr:uid="{00000000-0005-0000-0000-0000E6690000}"/>
    <cellStyle name="40% - Accent6 3 12 2" xfId="27121" xr:uid="{00000000-0005-0000-0000-0000E7690000}"/>
    <cellStyle name="40% - Accent6 3 12 2 2" xfId="27122" xr:uid="{00000000-0005-0000-0000-0000E8690000}"/>
    <cellStyle name="40% - Accent6 3 12 2 2 2" xfId="27123" xr:uid="{00000000-0005-0000-0000-0000E9690000}"/>
    <cellStyle name="40% - Accent6 3 12 2 3" xfId="27124" xr:uid="{00000000-0005-0000-0000-0000EA690000}"/>
    <cellStyle name="40% - Accent6 3 12 3" xfId="27125" xr:uid="{00000000-0005-0000-0000-0000EB690000}"/>
    <cellStyle name="40% - Accent6 3 12 3 2" xfId="27126" xr:uid="{00000000-0005-0000-0000-0000EC690000}"/>
    <cellStyle name="40% - Accent6 3 12 4" xfId="27127" xr:uid="{00000000-0005-0000-0000-0000ED690000}"/>
    <cellStyle name="40% - Accent6 3 13" xfId="27128" xr:uid="{00000000-0005-0000-0000-0000EE690000}"/>
    <cellStyle name="40% - Accent6 3 13 2" xfId="27129" xr:uid="{00000000-0005-0000-0000-0000EF690000}"/>
    <cellStyle name="40% - Accent6 3 13 2 2" xfId="27130" xr:uid="{00000000-0005-0000-0000-0000F0690000}"/>
    <cellStyle name="40% - Accent6 3 13 3" xfId="27131" xr:uid="{00000000-0005-0000-0000-0000F1690000}"/>
    <cellStyle name="40% - Accent6 3 13 4" xfId="27132" xr:uid="{00000000-0005-0000-0000-0000F2690000}"/>
    <cellStyle name="40% - Accent6 3 14" xfId="27133" xr:uid="{00000000-0005-0000-0000-0000F3690000}"/>
    <cellStyle name="40% - Accent6 3 14 2" xfId="27134" xr:uid="{00000000-0005-0000-0000-0000F4690000}"/>
    <cellStyle name="40% - Accent6 3 15" xfId="27135" xr:uid="{00000000-0005-0000-0000-0000F5690000}"/>
    <cellStyle name="40% - Accent6 3 15 2" xfId="27136" xr:uid="{00000000-0005-0000-0000-0000F6690000}"/>
    <cellStyle name="40% - Accent6 3 16" xfId="27137" xr:uid="{00000000-0005-0000-0000-0000F7690000}"/>
    <cellStyle name="40% - Accent6 3 2" xfId="27138" xr:uid="{00000000-0005-0000-0000-0000F8690000}"/>
    <cellStyle name="40% - Accent6 3 2 10" xfId="27139" xr:uid="{00000000-0005-0000-0000-0000F9690000}"/>
    <cellStyle name="40% - Accent6 3 2 10 2" xfId="27140" xr:uid="{00000000-0005-0000-0000-0000FA690000}"/>
    <cellStyle name="40% - Accent6 3 2 10 2 2" xfId="27141" xr:uid="{00000000-0005-0000-0000-0000FB690000}"/>
    <cellStyle name="40% - Accent6 3 2 10 2 2 2" xfId="27142" xr:uid="{00000000-0005-0000-0000-0000FC690000}"/>
    <cellStyle name="40% - Accent6 3 2 10 2 2 2 2" xfId="27143" xr:uid="{00000000-0005-0000-0000-0000FD690000}"/>
    <cellStyle name="40% - Accent6 3 2 10 2 2 3" xfId="27144" xr:uid="{00000000-0005-0000-0000-0000FE690000}"/>
    <cellStyle name="40% - Accent6 3 2 10 2 3" xfId="27145" xr:uid="{00000000-0005-0000-0000-0000FF690000}"/>
    <cellStyle name="40% - Accent6 3 2 10 2 3 2" xfId="27146" xr:uid="{00000000-0005-0000-0000-0000006A0000}"/>
    <cellStyle name="40% - Accent6 3 2 10 2 4" xfId="27147" xr:uid="{00000000-0005-0000-0000-0000016A0000}"/>
    <cellStyle name="40% - Accent6 3 2 10 3" xfId="27148" xr:uid="{00000000-0005-0000-0000-0000026A0000}"/>
    <cellStyle name="40% - Accent6 3 2 10 3 2" xfId="27149" xr:uid="{00000000-0005-0000-0000-0000036A0000}"/>
    <cellStyle name="40% - Accent6 3 2 10 3 2 2" xfId="27150" xr:uid="{00000000-0005-0000-0000-0000046A0000}"/>
    <cellStyle name="40% - Accent6 3 2 10 3 3" xfId="27151" xr:uid="{00000000-0005-0000-0000-0000056A0000}"/>
    <cellStyle name="40% - Accent6 3 2 10 4" xfId="27152" xr:uid="{00000000-0005-0000-0000-0000066A0000}"/>
    <cellStyle name="40% - Accent6 3 2 10 4 2" xfId="27153" xr:uid="{00000000-0005-0000-0000-0000076A0000}"/>
    <cellStyle name="40% - Accent6 3 2 10 5" xfId="27154" xr:uid="{00000000-0005-0000-0000-0000086A0000}"/>
    <cellStyle name="40% - Accent6 3 2 10 5 2" xfId="27155" xr:uid="{00000000-0005-0000-0000-0000096A0000}"/>
    <cellStyle name="40% - Accent6 3 2 10 6" xfId="27156" xr:uid="{00000000-0005-0000-0000-00000A6A0000}"/>
    <cellStyle name="40% - Accent6 3 2 11" xfId="27157" xr:uid="{00000000-0005-0000-0000-00000B6A0000}"/>
    <cellStyle name="40% - Accent6 3 2 11 2" xfId="27158" xr:uid="{00000000-0005-0000-0000-00000C6A0000}"/>
    <cellStyle name="40% - Accent6 3 2 11 2 2" xfId="27159" xr:uid="{00000000-0005-0000-0000-00000D6A0000}"/>
    <cellStyle name="40% - Accent6 3 2 11 2 2 2" xfId="27160" xr:uid="{00000000-0005-0000-0000-00000E6A0000}"/>
    <cellStyle name="40% - Accent6 3 2 11 2 3" xfId="27161" xr:uid="{00000000-0005-0000-0000-00000F6A0000}"/>
    <cellStyle name="40% - Accent6 3 2 11 3" xfId="27162" xr:uid="{00000000-0005-0000-0000-0000106A0000}"/>
    <cellStyle name="40% - Accent6 3 2 11 3 2" xfId="27163" xr:uid="{00000000-0005-0000-0000-0000116A0000}"/>
    <cellStyle name="40% - Accent6 3 2 11 4" xfId="27164" xr:uid="{00000000-0005-0000-0000-0000126A0000}"/>
    <cellStyle name="40% - Accent6 3 2 12" xfId="27165" xr:uid="{00000000-0005-0000-0000-0000136A0000}"/>
    <cellStyle name="40% - Accent6 3 2 12 2" xfId="27166" xr:uid="{00000000-0005-0000-0000-0000146A0000}"/>
    <cellStyle name="40% - Accent6 3 2 12 2 2" xfId="27167" xr:uid="{00000000-0005-0000-0000-0000156A0000}"/>
    <cellStyle name="40% - Accent6 3 2 12 3" xfId="27168" xr:uid="{00000000-0005-0000-0000-0000166A0000}"/>
    <cellStyle name="40% - Accent6 3 2 13" xfId="27169" xr:uid="{00000000-0005-0000-0000-0000176A0000}"/>
    <cellStyle name="40% - Accent6 3 2 13 2" xfId="27170" xr:uid="{00000000-0005-0000-0000-0000186A0000}"/>
    <cellStyle name="40% - Accent6 3 2 14" xfId="27171" xr:uid="{00000000-0005-0000-0000-0000196A0000}"/>
    <cellStyle name="40% - Accent6 3 2 14 2" xfId="27172" xr:uid="{00000000-0005-0000-0000-00001A6A0000}"/>
    <cellStyle name="40% - Accent6 3 2 15" xfId="27173" xr:uid="{00000000-0005-0000-0000-00001B6A0000}"/>
    <cellStyle name="40% - Accent6 3 2 2" xfId="27174" xr:uid="{00000000-0005-0000-0000-00001C6A0000}"/>
    <cellStyle name="40% - Accent6 3 2 2 10" xfId="27175" xr:uid="{00000000-0005-0000-0000-00001D6A0000}"/>
    <cellStyle name="40% - Accent6 3 2 2 10 2" xfId="27176" xr:uid="{00000000-0005-0000-0000-00001E6A0000}"/>
    <cellStyle name="40% - Accent6 3 2 2 11" xfId="27177" xr:uid="{00000000-0005-0000-0000-00001F6A0000}"/>
    <cellStyle name="40% - Accent6 3 2 2 2" xfId="27178" xr:uid="{00000000-0005-0000-0000-0000206A0000}"/>
    <cellStyle name="40% - Accent6 3 2 2 2 2" xfId="27179" xr:uid="{00000000-0005-0000-0000-0000216A0000}"/>
    <cellStyle name="40% - Accent6 3 2 2 2 2 2" xfId="27180" xr:uid="{00000000-0005-0000-0000-0000226A0000}"/>
    <cellStyle name="40% - Accent6 3 2 2 2 2 2 2" xfId="27181" xr:uid="{00000000-0005-0000-0000-0000236A0000}"/>
    <cellStyle name="40% - Accent6 3 2 2 2 2 2 2 2" xfId="27182" xr:uid="{00000000-0005-0000-0000-0000246A0000}"/>
    <cellStyle name="40% - Accent6 3 2 2 2 2 2 2 2 2" xfId="27183" xr:uid="{00000000-0005-0000-0000-0000256A0000}"/>
    <cellStyle name="40% - Accent6 3 2 2 2 2 2 2 3" xfId="27184" xr:uid="{00000000-0005-0000-0000-0000266A0000}"/>
    <cellStyle name="40% - Accent6 3 2 2 2 2 2 3" xfId="27185" xr:uid="{00000000-0005-0000-0000-0000276A0000}"/>
    <cellStyle name="40% - Accent6 3 2 2 2 2 2 3 2" xfId="27186" xr:uid="{00000000-0005-0000-0000-0000286A0000}"/>
    <cellStyle name="40% - Accent6 3 2 2 2 2 2 4" xfId="27187" xr:uid="{00000000-0005-0000-0000-0000296A0000}"/>
    <cellStyle name="40% - Accent6 3 2 2 2 2 3" xfId="27188" xr:uid="{00000000-0005-0000-0000-00002A6A0000}"/>
    <cellStyle name="40% - Accent6 3 2 2 2 2 3 2" xfId="27189" xr:uid="{00000000-0005-0000-0000-00002B6A0000}"/>
    <cellStyle name="40% - Accent6 3 2 2 2 2 3 2 2" xfId="27190" xr:uid="{00000000-0005-0000-0000-00002C6A0000}"/>
    <cellStyle name="40% - Accent6 3 2 2 2 2 3 3" xfId="27191" xr:uid="{00000000-0005-0000-0000-00002D6A0000}"/>
    <cellStyle name="40% - Accent6 3 2 2 2 2 4" xfId="27192" xr:uid="{00000000-0005-0000-0000-00002E6A0000}"/>
    <cellStyle name="40% - Accent6 3 2 2 2 2 4 2" xfId="27193" xr:uid="{00000000-0005-0000-0000-00002F6A0000}"/>
    <cellStyle name="40% - Accent6 3 2 2 2 2 5" xfId="27194" xr:uid="{00000000-0005-0000-0000-0000306A0000}"/>
    <cellStyle name="40% - Accent6 3 2 2 2 2 5 2" xfId="27195" xr:uid="{00000000-0005-0000-0000-0000316A0000}"/>
    <cellStyle name="40% - Accent6 3 2 2 2 2 6" xfId="27196" xr:uid="{00000000-0005-0000-0000-0000326A0000}"/>
    <cellStyle name="40% - Accent6 3 2 2 2 3" xfId="27197" xr:uid="{00000000-0005-0000-0000-0000336A0000}"/>
    <cellStyle name="40% - Accent6 3 2 2 2 3 2" xfId="27198" xr:uid="{00000000-0005-0000-0000-0000346A0000}"/>
    <cellStyle name="40% - Accent6 3 2 2 2 3 2 2" xfId="27199" xr:uid="{00000000-0005-0000-0000-0000356A0000}"/>
    <cellStyle name="40% - Accent6 3 2 2 2 3 2 2 2" xfId="27200" xr:uid="{00000000-0005-0000-0000-0000366A0000}"/>
    <cellStyle name="40% - Accent6 3 2 2 2 3 2 2 2 2" xfId="27201" xr:uid="{00000000-0005-0000-0000-0000376A0000}"/>
    <cellStyle name="40% - Accent6 3 2 2 2 3 2 2 3" xfId="27202" xr:uid="{00000000-0005-0000-0000-0000386A0000}"/>
    <cellStyle name="40% - Accent6 3 2 2 2 3 2 3" xfId="27203" xr:uid="{00000000-0005-0000-0000-0000396A0000}"/>
    <cellStyle name="40% - Accent6 3 2 2 2 3 2 3 2" xfId="27204" xr:uid="{00000000-0005-0000-0000-00003A6A0000}"/>
    <cellStyle name="40% - Accent6 3 2 2 2 3 2 4" xfId="27205" xr:uid="{00000000-0005-0000-0000-00003B6A0000}"/>
    <cellStyle name="40% - Accent6 3 2 2 2 3 3" xfId="27206" xr:uid="{00000000-0005-0000-0000-00003C6A0000}"/>
    <cellStyle name="40% - Accent6 3 2 2 2 3 3 2" xfId="27207" xr:uid="{00000000-0005-0000-0000-00003D6A0000}"/>
    <cellStyle name="40% - Accent6 3 2 2 2 3 3 2 2" xfId="27208" xr:uid="{00000000-0005-0000-0000-00003E6A0000}"/>
    <cellStyle name="40% - Accent6 3 2 2 2 3 3 3" xfId="27209" xr:uid="{00000000-0005-0000-0000-00003F6A0000}"/>
    <cellStyle name="40% - Accent6 3 2 2 2 3 4" xfId="27210" xr:uid="{00000000-0005-0000-0000-0000406A0000}"/>
    <cellStyle name="40% - Accent6 3 2 2 2 3 4 2" xfId="27211" xr:uid="{00000000-0005-0000-0000-0000416A0000}"/>
    <cellStyle name="40% - Accent6 3 2 2 2 3 5" xfId="27212" xr:uid="{00000000-0005-0000-0000-0000426A0000}"/>
    <cellStyle name="40% - Accent6 3 2 2 2 3 5 2" xfId="27213" xr:uid="{00000000-0005-0000-0000-0000436A0000}"/>
    <cellStyle name="40% - Accent6 3 2 2 2 3 6" xfId="27214" xr:uid="{00000000-0005-0000-0000-0000446A0000}"/>
    <cellStyle name="40% - Accent6 3 2 2 2 4" xfId="27215" xr:uid="{00000000-0005-0000-0000-0000456A0000}"/>
    <cellStyle name="40% - Accent6 3 2 2 2 4 2" xfId="27216" xr:uid="{00000000-0005-0000-0000-0000466A0000}"/>
    <cellStyle name="40% - Accent6 3 2 2 2 4 2 2" xfId="27217" xr:uid="{00000000-0005-0000-0000-0000476A0000}"/>
    <cellStyle name="40% - Accent6 3 2 2 2 4 2 2 2" xfId="27218" xr:uid="{00000000-0005-0000-0000-0000486A0000}"/>
    <cellStyle name="40% - Accent6 3 2 2 2 4 2 3" xfId="27219" xr:uid="{00000000-0005-0000-0000-0000496A0000}"/>
    <cellStyle name="40% - Accent6 3 2 2 2 4 3" xfId="27220" xr:uid="{00000000-0005-0000-0000-00004A6A0000}"/>
    <cellStyle name="40% - Accent6 3 2 2 2 4 3 2" xfId="27221" xr:uid="{00000000-0005-0000-0000-00004B6A0000}"/>
    <cellStyle name="40% - Accent6 3 2 2 2 4 4" xfId="27222" xr:uid="{00000000-0005-0000-0000-00004C6A0000}"/>
    <cellStyle name="40% - Accent6 3 2 2 2 5" xfId="27223" xr:uid="{00000000-0005-0000-0000-00004D6A0000}"/>
    <cellStyle name="40% - Accent6 3 2 2 2 5 2" xfId="27224" xr:uid="{00000000-0005-0000-0000-00004E6A0000}"/>
    <cellStyle name="40% - Accent6 3 2 2 2 5 2 2" xfId="27225" xr:uid="{00000000-0005-0000-0000-00004F6A0000}"/>
    <cellStyle name="40% - Accent6 3 2 2 2 5 3" xfId="27226" xr:uid="{00000000-0005-0000-0000-0000506A0000}"/>
    <cellStyle name="40% - Accent6 3 2 2 2 6" xfId="27227" xr:uid="{00000000-0005-0000-0000-0000516A0000}"/>
    <cellStyle name="40% - Accent6 3 2 2 2 6 2" xfId="27228" xr:uid="{00000000-0005-0000-0000-0000526A0000}"/>
    <cellStyle name="40% - Accent6 3 2 2 2 7" xfId="27229" xr:uid="{00000000-0005-0000-0000-0000536A0000}"/>
    <cellStyle name="40% - Accent6 3 2 2 2 7 2" xfId="27230" xr:uid="{00000000-0005-0000-0000-0000546A0000}"/>
    <cellStyle name="40% - Accent6 3 2 2 2 8" xfId="27231" xr:uid="{00000000-0005-0000-0000-0000556A0000}"/>
    <cellStyle name="40% - Accent6 3 2 2 3" xfId="27232" xr:uid="{00000000-0005-0000-0000-0000566A0000}"/>
    <cellStyle name="40% - Accent6 3 2 2 3 2" xfId="27233" xr:uid="{00000000-0005-0000-0000-0000576A0000}"/>
    <cellStyle name="40% - Accent6 3 2 2 3 2 2" xfId="27234" xr:uid="{00000000-0005-0000-0000-0000586A0000}"/>
    <cellStyle name="40% - Accent6 3 2 2 3 2 2 2" xfId="27235" xr:uid="{00000000-0005-0000-0000-0000596A0000}"/>
    <cellStyle name="40% - Accent6 3 2 2 3 2 2 2 2" xfId="27236" xr:uid="{00000000-0005-0000-0000-00005A6A0000}"/>
    <cellStyle name="40% - Accent6 3 2 2 3 2 2 2 2 2" xfId="27237" xr:uid="{00000000-0005-0000-0000-00005B6A0000}"/>
    <cellStyle name="40% - Accent6 3 2 2 3 2 2 2 3" xfId="27238" xr:uid="{00000000-0005-0000-0000-00005C6A0000}"/>
    <cellStyle name="40% - Accent6 3 2 2 3 2 2 3" xfId="27239" xr:uid="{00000000-0005-0000-0000-00005D6A0000}"/>
    <cellStyle name="40% - Accent6 3 2 2 3 2 2 3 2" xfId="27240" xr:uid="{00000000-0005-0000-0000-00005E6A0000}"/>
    <cellStyle name="40% - Accent6 3 2 2 3 2 2 4" xfId="27241" xr:uid="{00000000-0005-0000-0000-00005F6A0000}"/>
    <cellStyle name="40% - Accent6 3 2 2 3 2 3" xfId="27242" xr:uid="{00000000-0005-0000-0000-0000606A0000}"/>
    <cellStyle name="40% - Accent6 3 2 2 3 2 3 2" xfId="27243" xr:uid="{00000000-0005-0000-0000-0000616A0000}"/>
    <cellStyle name="40% - Accent6 3 2 2 3 2 3 2 2" xfId="27244" xr:uid="{00000000-0005-0000-0000-0000626A0000}"/>
    <cellStyle name="40% - Accent6 3 2 2 3 2 3 3" xfId="27245" xr:uid="{00000000-0005-0000-0000-0000636A0000}"/>
    <cellStyle name="40% - Accent6 3 2 2 3 2 4" xfId="27246" xr:uid="{00000000-0005-0000-0000-0000646A0000}"/>
    <cellStyle name="40% - Accent6 3 2 2 3 2 4 2" xfId="27247" xr:uid="{00000000-0005-0000-0000-0000656A0000}"/>
    <cellStyle name="40% - Accent6 3 2 2 3 2 5" xfId="27248" xr:uid="{00000000-0005-0000-0000-0000666A0000}"/>
    <cellStyle name="40% - Accent6 3 2 2 3 2 5 2" xfId="27249" xr:uid="{00000000-0005-0000-0000-0000676A0000}"/>
    <cellStyle name="40% - Accent6 3 2 2 3 2 6" xfId="27250" xr:uid="{00000000-0005-0000-0000-0000686A0000}"/>
    <cellStyle name="40% - Accent6 3 2 2 3 3" xfId="27251" xr:uid="{00000000-0005-0000-0000-0000696A0000}"/>
    <cellStyle name="40% - Accent6 3 2 2 3 3 2" xfId="27252" xr:uid="{00000000-0005-0000-0000-00006A6A0000}"/>
    <cellStyle name="40% - Accent6 3 2 2 3 3 2 2" xfId="27253" xr:uid="{00000000-0005-0000-0000-00006B6A0000}"/>
    <cellStyle name="40% - Accent6 3 2 2 3 3 2 2 2" xfId="27254" xr:uid="{00000000-0005-0000-0000-00006C6A0000}"/>
    <cellStyle name="40% - Accent6 3 2 2 3 3 2 2 2 2" xfId="27255" xr:uid="{00000000-0005-0000-0000-00006D6A0000}"/>
    <cellStyle name="40% - Accent6 3 2 2 3 3 2 2 3" xfId="27256" xr:uid="{00000000-0005-0000-0000-00006E6A0000}"/>
    <cellStyle name="40% - Accent6 3 2 2 3 3 2 3" xfId="27257" xr:uid="{00000000-0005-0000-0000-00006F6A0000}"/>
    <cellStyle name="40% - Accent6 3 2 2 3 3 2 3 2" xfId="27258" xr:uid="{00000000-0005-0000-0000-0000706A0000}"/>
    <cellStyle name="40% - Accent6 3 2 2 3 3 2 4" xfId="27259" xr:uid="{00000000-0005-0000-0000-0000716A0000}"/>
    <cellStyle name="40% - Accent6 3 2 2 3 3 3" xfId="27260" xr:uid="{00000000-0005-0000-0000-0000726A0000}"/>
    <cellStyle name="40% - Accent6 3 2 2 3 3 3 2" xfId="27261" xr:uid="{00000000-0005-0000-0000-0000736A0000}"/>
    <cellStyle name="40% - Accent6 3 2 2 3 3 3 2 2" xfId="27262" xr:uid="{00000000-0005-0000-0000-0000746A0000}"/>
    <cellStyle name="40% - Accent6 3 2 2 3 3 3 3" xfId="27263" xr:uid="{00000000-0005-0000-0000-0000756A0000}"/>
    <cellStyle name="40% - Accent6 3 2 2 3 3 4" xfId="27264" xr:uid="{00000000-0005-0000-0000-0000766A0000}"/>
    <cellStyle name="40% - Accent6 3 2 2 3 3 4 2" xfId="27265" xr:uid="{00000000-0005-0000-0000-0000776A0000}"/>
    <cellStyle name="40% - Accent6 3 2 2 3 3 5" xfId="27266" xr:uid="{00000000-0005-0000-0000-0000786A0000}"/>
    <cellStyle name="40% - Accent6 3 2 2 3 3 5 2" xfId="27267" xr:uid="{00000000-0005-0000-0000-0000796A0000}"/>
    <cellStyle name="40% - Accent6 3 2 2 3 3 6" xfId="27268" xr:uid="{00000000-0005-0000-0000-00007A6A0000}"/>
    <cellStyle name="40% - Accent6 3 2 2 3 4" xfId="27269" xr:uid="{00000000-0005-0000-0000-00007B6A0000}"/>
    <cellStyle name="40% - Accent6 3 2 2 3 4 2" xfId="27270" xr:uid="{00000000-0005-0000-0000-00007C6A0000}"/>
    <cellStyle name="40% - Accent6 3 2 2 3 4 2 2" xfId="27271" xr:uid="{00000000-0005-0000-0000-00007D6A0000}"/>
    <cellStyle name="40% - Accent6 3 2 2 3 4 2 2 2" xfId="27272" xr:uid="{00000000-0005-0000-0000-00007E6A0000}"/>
    <cellStyle name="40% - Accent6 3 2 2 3 4 2 3" xfId="27273" xr:uid="{00000000-0005-0000-0000-00007F6A0000}"/>
    <cellStyle name="40% - Accent6 3 2 2 3 4 3" xfId="27274" xr:uid="{00000000-0005-0000-0000-0000806A0000}"/>
    <cellStyle name="40% - Accent6 3 2 2 3 4 3 2" xfId="27275" xr:uid="{00000000-0005-0000-0000-0000816A0000}"/>
    <cellStyle name="40% - Accent6 3 2 2 3 4 4" xfId="27276" xr:uid="{00000000-0005-0000-0000-0000826A0000}"/>
    <cellStyle name="40% - Accent6 3 2 2 3 5" xfId="27277" xr:uid="{00000000-0005-0000-0000-0000836A0000}"/>
    <cellStyle name="40% - Accent6 3 2 2 3 5 2" xfId="27278" xr:uid="{00000000-0005-0000-0000-0000846A0000}"/>
    <cellStyle name="40% - Accent6 3 2 2 3 5 2 2" xfId="27279" xr:uid="{00000000-0005-0000-0000-0000856A0000}"/>
    <cellStyle name="40% - Accent6 3 2 2 3 5 3" xfId="27280" xr:uid="{00000000-0005-0000-0000-0000866A0000}"/>
    <cellStyle name="40% - Accent6 3 2 2 3 6" xfId="27281" xr:uid="{00000000-0005-0000-0000-0000876A0000}"/>
    <cellStyle name="40% - Accent6 3 2 2 3 6 2" xfId="27282" xr:uid="{00000000-0005-0000-0000-0000886A0000}"/>
    <cellStyle name="40% - Accent6 3 2 2 3 7" xfId="27283" xr:uid="{00000000-0005-0000-0000-0000896A0000}"/>
    <cellStyle name="40% - Accent6 3 2 2 3 7 2" xfId="27284" xr:uid="{00000000-0005-0000-0000-00008A6A0000}"/>
    <cellStyle name="40% - Accent6 3 2 2 3 8" xfId="27285" xr:uid="{00000000-0005-0000-0000-00008B6A0000}"/>
    <cellStyle name="40% - Accent6 3 2 2 4" xfId="27286" xr:uid="{00000000-0005-0000-0000-00008C6A0000}"/>
    <cellStyle name="40% - Accent6 3 2 2 4 2" xfId="27287" xr:uid="{00000000-0005-0000-0000-00008D6A0000}"/>
    <cellStyle name="40% - Accent6 3 2 2 4 2 2" xfId="27288" xr:uid="{00000000-0005-0000-0000-00008E6A0000}"/>
    <cellStyle name="40% - Accent6 3 2 2 4 2 2 2" xfId="27289" xr:uid="{00000000-0005-0000-0000-00008F6A0000}"/>
    <cellStyle name="40% - Accent6 3 2 2 4 2 2 2 2" xfId="27290" xr:uid="{00000000-0005-0000-0000-0000906A0000}"/>
    <cellStyle name="40% - Accent6 3 2 2 4 2 2 3" xfId="27291" xr:uid="{00000000-0005-0000-0000-0000916A0000}"/>
    <cellStyle name="40% - Accent6 3 2 2 4 2 3" xfId="27292" xr:uid="{00000000-0005-0000-0000-0000926A0000}"/>
    <cellStyle name="40% - Accent6 3 2 2 4 2 3 2" xfId="27293" xr:uid="{00000000-0005-0000-0000-0000936A0000}"/>
    <cellStyle name="40% - Accent6 3 2 2 4 2 4" xfId="27294" xr:uid="{00000000-0005-0000-0000-0000946A0000}"/>
    <cellStyle name="40% - Accent6 3 2 2 4 3" xfId="27295" xr:uid="{00000000-0005-0000-0000-0000956A0000}"/>
    <cellStyle name="40% - Accent6 3 2 2 4 3 2" xfId="27296" xr:uid="{00000000-0005-0000-0000-0000966A0000}"/>
    <cellStyle name="40% - Accent6 3 2 2 4 3 2 2" xfId="27297" xr:uid="{00000000-0005-0000-0000-0000976A0000}"/>
    <cellStyle name="40% - Accent6 3 2 2 4 3 3" xfId="27298" xr:uid="{00000000-0005-0000-0000-0000986A0000}"/>
    <cellStyle name="40% - Accent6 3 2 2 4 4" xfId="27299" xr:uid="{00000000-0005-0000-0000-0000996A0000}"/>
    <cellStyle name="40% - Accent6 3 2 2 4 4 2" xfId="27300" xr:uid="{00000000-0005-0000-0000-00009A6A0000}"/>
    <cellStyle name="40% - Accent6 3 2 2 4 5" xfId="27301" xr:uid="{00000000-0005-0000-0000-00009B6A0000}"/>
    <cellStyle name="40% - Accent6 3 2 2 4 5 2" xfId="27302" xr:uid="{00000000-0005-0000-0000-00009C6A0000}"/>
    <cellStyle name="40% - Accent6 3 2 2 4 6" xfId="27303" xr:uid="{00000000-0005-0000-0000-00009D6A0000}"/>
    <cellStyle name="40% - Accent6 3 2 2 5" xfId="27304" xr:uid="{00000000-0005-0000-0000-00009E6A0000}"/>
    <cellStyle name="40% - Accent6 3 2 2 5 2" xfId="27305" xr:uid="{00000000-0005-0000-0000-00009F6A0000}"/>
    <cellStyle name="40% - Accent6 3 2 2 5 2 2" xfId="27306" xr:uid="{00000000-0005-0000-0000-0000A06A0000}"/>
    <cellStyle name="40% - Accent6 3 2 2 5 2 2 2" xfId="27307" xr:uid="{00000000-0005-0000-0000-0000A16A0000}"/>
    <cellStyle name="40% - Accent6 3 2 2 5 2 2 2 2" xfId="27308" xr:uid="{00000000-0005-0000-0000-0000A26A0000}"/>
    <cellStyle name="40% - Accent6 3 2 2 5 2 2 3" xfId="27309" xr:uid="{00000000-0005-0000-0000-0000A36A0000}"/>
    <cellStyle name="40% - Accent6 3 2 2 5 2 3" xfId="27310" xr:uid="{00000000-0005-0000-0000-0000A46A0000}"/>
    <cellStyle name="40% - Accent6 3 2 2 5 2 3 2" xfId="27311" xr:uid="{00000000-0005-0000-0000-0000A56A0000}"/>
    <cellStyle name="40% - Accent6 3 2 2 5 2 4" xfId="27312" xr:uid="{00000000-0005-0000-0000-0000A66A0000}"/>
    <cellStyle name="40% - Accent6 3 2 2 5 3" xfId="27313" xr:uid="{00000000-0005-0000-0000-0000A76A0000}"/>
    <cellStyle name="40% - Accent6 3 2 2 5 3 2" xfId="27314" xr:uid="{00000000-0005-0000-0000-0000A86A0000}"/>
    <cellStyle name="40% - Accent6 3 2 2 5 3 2 2" xfId="27315" xr:uid="{00000000-0005-0000-0000-0000A96A0000}"/>
    <cellStyle name="40% - Accent6 3 2 2 5 3 3" xfId="27316" xr:uid="{00000000-0005-0000-0000-0000AA6A0000}"/>
    <cellStyle name="40% - Accent6 3 2 2 5 4" xfId="27317" xr:uid="{00000000-0005-0000-0000-0000AB6A0000}"/>
    <cellStyle name="40% - Accent6 3 2 2 5 4 2" xfId="27318" xr:uid="{00000000-0005-0000-0000-0000AC6A0000}"/>
    <cellStyle name="40% - Accent6 3 2 2 5 5" xfId="27319" xr:uid="{00000000-0005-0000-0000-0000AD6A0000}"/>
    <cellStyle name="40% - Accent6 3 2 2 5 5 2" xfId="27320" xr:uid="{00000000-0005-0000-0000-0000AE6A0000}"/>
    <cellStyle name="40% - Accent6 3 2 2 5 6" xfId="27321" xr:uid="{00000000-0005-0000-0000-0000AF6A0000}"/>
    <cellStyle name="40% - Accent6 3 2 2 6" xfId="27322" xr:uid="{00000000-0005-0000-0000-0000B06A0000}"/>
    <cellStyle name="40% - Accent6 3 2 2 6 2" xfId="27323" xr:uid="{00000000-0005-0000-0000-0000B16A0000}"/>
    <cellStyle name="40% - Accent6 3 2 2 6 2 2" xfId="27324" xr:uid="{00000000-0005-0000-0000-0000B26A0000}"/>
    <cellStyle name="40% - Accent6 3 2 2 6 2 2 2" xfId="27325" xr:uid="{00000000-0005-0000-0000-0000B36A0000}"/>
    <cellStyle name="40% - Accent6 3 2 2 6 2 2 2 2" xfId="27326" xr:uid="{00000000-0005-0000-0000-0000B46A0000}"/>
    <cellStyle name="40% - Accent6 3 2 2 6 2 2 3" xfId="27327" xr:uid="{00000000-0005-0000-0000-0000B56A0000}"/>
    <cellStyle name="40% - Accent6 3 2 2 6 2 3" xfId="27328" xr:uid="{00000000-0005-0000-0000-0000B66A0000}"/>
    <cellStyle name="40% - Accent6 3 2 2 6 2 3 2" xfId="27329" xr:uid="{00000000-0005-0000-0000-0000B76A0000}"/>
    <cellStyle name="40% - Accent6 3 2 2 6 2 4" xfId="27330" xr:uid="{00000000-0005-0000-0000-0000B86A0000}"/>
    <cellStyle name="40% - Accent6 3 2 2 6 3" xfId="27331" xr:uid="{00000000-0005-0000-0000-0000B96A0000}"/>
    <cellStyle name="40% - Accent6 3 2 2 6 3 2" xfId="27332" xr:uid="{00000000-0005-0000-0000-0000BA6A0000}"/>
    <cellStyle name="40% - Accent6 3 2 2 6 3 2 2" xfId="27333" xr:uid="{00000000-0005-0000-0000-0000BB6A0000}"/>
    <cellStyle name="40% - Accent6 3 2 2 6 3 3" xfId="27334" xr:uid="{00000000-0005-0000-0000-0000BC6A0000}"/>
    <cellStyle name="40% - Accent6 3 2 2 6 4" xfId="27335" xr:uid="{00000000-0005-0000-0000-0000BD6A0000}"/>
    <cellStyle name="40% - Accent6 3 2 2 6 4 2" xfId="27336" xr:uid="{00000000-0005-0000-0000-0000BE6A0000}"/>
    <cellStyle name="40% - Accent6 3 2 2 6 5" xfId="27337" xr:uid="{00000000-0005-0000-0000-0000BF6A0000}"/>
    <cellStyle name="40% - Accent6 3 2 2 6 5 2" xfId="27338" xr:uid="{00000000-0005-0000-0000-0000C06A0000}"/>
    <cellStyle name="40% - Accent6 3 2 2 6 6" xfId="27339" xr:uid="{00000000-0005-0000-0000-0000C16A0000}"/>
    <cellStyle name="40% - Accent6 3 2 2 7" xfId="27340" xr:uid="{00000000-0005-0000-0000-0000C26A0000}"/>
    <cellStyle name="40% - Accent6 3 2 2 7 2" xfId="27341" xr:uid="{00000000-0005-0000-0000-0000C36A0000}"/>
    <cellStyle name="40% - Accent6 3 2 2 7 2 2" xfId="27342" xr:uid="{00000000-0005-0000-0000-0000C46A0000}"/>
    <cellStyle name="40% - Accent6 3 2 2 7 2 2 2" xfId="27343" xr:uid="{00000000-0005-0000-0000-0000C56A0000}"/>
    <cellStyle name="40% - Accent6 3 2 2 7 2 3" xfId="27344" xr:uid="{00000000-0005-0000-0000-0000C66A0000}"/>
    <cellStyle name="40% - Accent6 3 2 2 7 3" xfId="27345" xr:uid="{00000000-0005-0000-0000-0000C76A0000}"/>
    <cellStyle name="40% - Accent6 3 2 2 7 3 2" xfId="27346" xr:uid="{00000000-0005-0000-0000-0000C86A0000}"/>
    <cellStyle name="40% - Accent6 3 2 2 7 4" xfId="27347" xr:uid="{00000000-0005-0000-0000-0000C96A0000}"/>
    <cellStyle name="40% - Accent6 3 2 2 8" xfId="27348" xr:uid="{00000000-0005-0000-0000-0000CA6A0000}"/>
    <cellStyle name="40% - Accent6 3 2 2 8 2" xfId="27349" xr:uid="{00000000-0005-0000-0000-0000CB6A0000}"/>
    <cellStyle name="40% - Accent6 3 2 2 8 2 2" xfId="27350" xr:uid="{00000000-0005-0000-0000-0000CC6A0000}"/>
    <cellStyle name="40% - Accent6 3 2 2 8 3" xfId="27351" xr:uid="{00000000-0005-0000-0000-0000CD6A0000}"/>
    <cellStyle name="40% - Accent6 3 2 2 9" xfId="27352" xr:uid="{00000000-0005-0000-0000-0000CE6A0000}"/>
    <cellStyle name="40% - Accent6 3 2 2 9 2" xfId="27353" xr:uid="{00000000-0005-0000-0000-0000CF6A0000}"/>
    <cellStyle name="40% - Accent6 3 2 3" xfId="27354" xr:uid="{00000000-0005-0000-0000-0000D06A0000}"/>
    <cellStyle name="40% - Accent6 3 2 3 10" xfId="27355" xr:uid="{00000000-0005-0000-0000-0000D16A0000}"/>
    <cellStyle name="40% - Accent6 3 2 3 10 2" xfId="27356" xr:uid="{00000000-0005-0000-0000-0000D26A0000}"/>
    <cellStyle name="40% - Accent6 3 2 3 11" xfId="27357" xr:uid="{00000000-0005-0000-0000-0000D36A0000}"/>
    <cellStyle name="40% - Accent6 3 2 3 2" xfId="27358" xr:uid="{00000000-0005-0000-0000-0000D46A0000}"/>
    <cellStyle name="40% - Accent6 3 2 3 2 2" xfId="27359" xr:uid="{00000000-0005-0000-0000-0000D56A0000}"/>
    <cellStyle name="40% - Accent6 3 2 3 2 2 2" xfId="27360" xr:uid="{00000000-0005-0000-0000-0000D66A0000}"/>
    <cellStyle name="40% - Accent6 3 2 3 2 2 2 2" xfId="27361" xr:uid="{00000000-0005-0000-0000-0000D76A0000}"/>
    <cellStyle name="40% - Accent6 3 2 3 2 2 2 2 2" xfId="27362" xr:uid="{00000000-0005-0000-0000-0000D86A0000}"/>
    <cellStyle name="40% - Accent6 3 2 3 2 2 2 2 2 2" xfId="27363" xr:uid="{00000000-0005-0000-0000-0000D96A0000}"/>
    <cellStyle name="40% - Accent6 3 2 3 2 2 2 2 3" xfId="27364" xr:uid="{00000000-0005-0000-0000-0000DA6A0000}"/>
    <cellStyle name="40% - Accent6 3 2 3 2 2 2 3" xfId="27365" xr:uid="{00000000-0005-0000-0000-0000DB6A0000}"/>
    <cellStyle name="40% - Accent6 3 2 3 2 2 2 3 2" xfId="27366" xr:uid="{00000000-0005-0000-0000-0000DC6A0000}"/>
    <cellStyle name="40% - Accent6 3 2 3 2 2 2 4" xfId="27367" xr:uid="{00000000-0005-0000-0000-0000DD6A0000}"/>
    <cellStyle name="40% - Accent6 3 2 3 2 2 3" xfId="27368" xr:uid="{00000000-0005-0000-0000-0000DE6A0000}"/>
    <cellStyle name="40% - Accent6 3 2 3 2 2 3 2" xfId="27369" xr:uid="{00000000-0005-0000-0000-0000DF6A0000}"/>
    <cellStyle name="40% - Accent6 3 2 3 2 2 3 2 2" xfId="27370" xr:uid="{00000000-0005-0000-0000-0000E06A0000}"/>
    <cellStyle name="40% - Accent6 3 2 3 2 2 3 3" xfId="27371" xr:uid="{00000000-0005-0000-0000-0000E16A0000}"/>
    <cellStyle name="40% - Accent6 3 2 3 2 2 4" xfId="27372" xr:uid="{00000000-0005-0000-0000-0000E26A0000}"/>
    <cellStyle name="40% - Accent6 3 2 3 2 2 4 2" xfId="27373" xr:uid="{00000000-0005-0000-0000-0000E36A0000}"/>
    <cellStyle name="40% - Accent6 3 2 3 2 2 5" xfId="27374" xr:uid="{00000000-0005-0000-0000-0000E46A0000}"/>
    <cellStyle name="40% - Accent6 3 2 3 2 2 5 2" xfId="27375" xr:uid="{00000000-0005-0000-0000-0000E56A0000}"/>
    <cellStyle name="40% - Accent6 3 2 3 2 2 6" xfId="27376" xr:uid="{00000000-0005-0000-0000-0000E66A0000}"/>
    <cellStyle name="40% - Accent6 3 2 3 2 3" xfId="27377" xr:uid="{00000000-0005-0000-0000-0000E76A0000}"/>
    <cellStyle name="40% - Accent6 3 2 3 2 3 2" xfId="27378" xr:uid="{00000000-0005-0000-0000-0000E86A0000}"/>
    <cellStyle name="40% - Accent6 3 2 3 2 3 2 2" xfId="27379" xr:uid="{00000000-0005-0000-0000-0000E96A0000}"/>
    <cellStyle name="40% - Accent6 3 2 3 2 3 2 2 2" xfId="27380" xr:uid="{00000000-0005-0000-0000-0000EA6A0000}"/>
    <cellStyle name="40% - Accent6 3 2 3 2 3 2 2 2 2" xfId="27381" xr:uid="{00000000-0005-0000-0000-0000EB6A0000}"/>
    <cellStyle name="40% - Accent6 3 2 3 2 3 2 2 3" xfId="27382" xr:uid="{00000000-0005-0000-0000-0000EC6A0000}"/>
    <cellStyle name="40% - Accent6 3 2 3 2 3 2 3" xfId="27383" xr:uid="{00000000-0005-0000-0000-0000ED6A0000}"/>
    <cellStyle name="40% - Accent6 3 2 3 2 3 2 3 2" xfId="27384" xr:uid="{00000000-0005-0000-0000-0000EE6A0000}"/>
    <cellStyle name="40% - Accent6 3 2 3 2 3 2 4" xfId="27385" xr:uid="{00000000-0005-0000-0000-0000EF6A0000}"/>
    <cellStyle name="40% - Accent6 3 2 3 2 3 3" xfId="27386" xr:uid="{00000000-0005-0000-0000-0000F06A0000}"/>
    <cellStyle name="40% - Accent6 3 2 3 2 3 3 2" xfId="27387" xr:uid="{00000000-0005-0000-0000-0000F16A0000}"/>
    <cellStyle name="40% - Accent6 3 2 3 2 3 3 2 2" xfId="27388" xr:uid="{00000000-0005-0000-0000-0000F26A0000}"/>
    <cellStyle name="40% - Accent6 3 2 3 2 3 3 3" xfId="27389" xr:uid="{00000000-0005-0000-0000-0000F36A0000}"/>
    <cellStyle name="40% - Accent6 3 2 3 2 3 4" xfId="27390" xr:uid="{00000000-0005-0000-0000-0000F46A0000}"/>
    <cellStyle name="40% - Accent6 3 2 3 2 3 4 2" xfId="27391" xr:uid="{00000000-0005-0000-0000-0000F56A0000}"/>
    <cellStyle name="40% - Accent6 3 2 3 2 3 5" xfId="27392" xr:uid="{00000000-0005-0000-0000-0000F66A0000}"/>
    <cellStyle name="40% - Accent6 3 2 3 2 3 5 2" xfId="27393" xr:uid="{00000000-0005-0000-0000-0000F76A0000}"/>
    <cellStyle name="40% - Accent6 3 2 3 2 3 6" xfId="27394" xr:uid="{00000000-0005-0000-0000-0000F86A0000}"/>
    <cellStyle name="40% - Accent6 3 2 3 2 4" xfId="27395" xr:uid="{00000000-0005-0000-0000-0000F96A0000}"/>
    <cellStyle name="40% - Accent6 3 2 3 2 4 2" xfId="27396" xr:uid="{00000000-0005-0000-0000-0000FA6A0000}"/>
    <cellStyle name="40% - Accent6 3 2 3 2 4 2 2" xfId="27397" xr:uid="{00000000-0005-0000-0000-0000FB6A0000}"/>
    <cellStyle name="40% - Accent6 3 2 3 2 4 2 2 2" xfId="27398" xr:uid="{00000000-0005-0000-0000-0000FC6A0000}"/>
    <cellStyle name="40% - Accent6 3 2 3 2 4 2 3" xfId="27399" xr:uid="{00000000-0005-0000-0000-0000FD6A0000}"/>
    <cellStyle name="40% - Accent6 3 2 3 2 4 3" xfId="27400" xr:uid="{00000000-0005-0000-0000-0000FE6A0000}"/>
    <cellStyle name="40% - Accent6 3 2 3 2 4 3 2" xfId="27401" xr:uid="{00000000-0005-0000-0000-0000FF6A0000}"/>
    <cellStyle name="40% - Accent6 3 2 3 2 4 4" xfId="27402" xr:uid="{00000000-0005-0000-0000-0000006B0000}"/>
    <cellStyle name="40% - Accent6 3 2 3 2 5" xfId="27403" xr:uid="{00000000-0005-0000-0000-0000016B0000}"/>
    <cellStyle name="40% - Accent6 3 2 3 2 5 2" xfId="27404" xr:uid="{00000000-0005-0000-0000-0000026B0000}"/>
    <cellStyle name="40% - Accent6 3 2 3 2 5 2 2" xfId="27405" xr:uid="{00000000-0005-0000-0000-0000036B0000}"/>
    <cellStyle name="40% - Accent6 3 2 3 2 5 3" xfId="27406" xr:uid="{00000000-0005-0000-0000-0000046B0000}"/>
    <cellStyle name="40% - Accent6 3 2 3 2 6" xfId="27407" xr:uid="{00000000-0005-0000-0000-0000056B0000}"/>
    <cellStyle name="40% - Accent6 3 2 3 2 6 2" xfId="27408" xr:uid="{00000000-0005-0000-0000-0000066B0000}"/>
    <cellStyle name="40% - Accent6 3 2 3 2 7" xfId="27409" xr:uid="{00000000-0005-0000-0000-0000076B0000}"/>
    <cellStyle name="40% - Accent6 3 2 3 2 7 2" xfId="27410" xr:uid="{00000000-0005-0000-0000-0000086B0000}"/>
    <cellStyle name="40% - Accent6 3 2 3 2 8" xfId="27411" xr:uid="{00000000-0005-0000-0000-0000096B0000}"/>
    <cellStyle name="40% - Accent6 3 2 3 3" xfId="27412" xr:uid="{00000000-0005-0000-0000-00000A6B0000}"/>
    <cellStyle name="40% - Accent6 3 2 3 3 2" xfId="27413" xr:uid="{00000000-0005-0000-0000-00000B6B0000}"/>
    <cellStyle name="40% - Accent6 3 2 3 3 2 2" xfId="27414" xr:uid="{00000000-0005-0000-0000-00000C6B0000}"/>
    <cellStyle name="40% - Accent6 3 2 3 3 2 2 2" xfId="27415" xr:uid="{00000000-0005-0000-0000-00000D6B0000}"/>
    <cellStyle name="40% - Accent6 3 2 3 3 2 2 2 2" xfId="27416" xr:uid="{00000000-0005-0000-0000-00000E6B0000}"/>
    <cellStyle name="40% - Accent6 3 2 3 3 2 2 2 2 2" xfId="27417" xr:uid="{00000000-0005-0000-0000-00000F6B0000}"/>
    <cellStyle name="40% - Accent6 3 2 3 3 2 2 2 3" xfId="27418" xr:uid="{00000000-0005-0000-0000-0000106B0000}"/>
    <cellStyle name="40% - Accent6 3 2 3 3 2 2 3" xfId="27419" xr:uid="{00000000-0005-0000-0000-0000116B0000}"/>
    <cellStyle name="40% - Accent6 3 2 3 3 2 2 3 2" xfId="27420" xr:uid="{00000000-0005-0000-0000-0000126B0000}"/>
    <cellStyle name="40% - Accent6 3 2 3 3 2 2 4" xfId="27421" xr:uid="{00000000-0005-0000-0000-0000136B0000}"/>
    <cellStyle name="40% - Accent6 3 2 3 3 2 3" xfId="27422" xr:uid="{00000000-0005-0000-0000-0000146B0000}"/>
    <cellStyle name="40% - Accent6 3 2 3 3 2 3 2" xfId="27423" xr:uid="{00000000-0005-0000-0000-0000156B0000}"/>
    <cellStyle name="40% - Accent6 3 2 3 3 2 3 2 2" xfId="27424" xr:uid="{00000000-0005-0000-0000-0000166B0000}"/>
    <cellStyle name="40% - Accent6 3 2 3 3 2 3 3" xfId="27425" xr:uid="{00000000-0005-0000-0000-0000176B0000}"/>
    <cellStyle name="40% - Accent6 3 2 3 3 2 4" xfId="27426" xr:uid="{00000000-0005-0000-0000-0000186B0000}"/>
    <cellStyle name="40% - Accent6 3 2 3 3 2 4 2" xfId="27427" xr:uid="{00000000-0005-0000-0000-0000196B0000}"/>
    <cellStyle name="40% - Accent6 3 2 3 3 2 5" xfId="27428" xr:uid="{00000000-0005-0000-0000-00001A6B0000}"/>
    <cellStyle name="40% - Accent6 3 2 3 3 2 5 2" xfId="27429" xr:uid="{00000000-0005-0000-0000-00001B6B0000}"/>
    <cellStyle name="40% - Accent6 3 2 3 3 2 6" xfId="27430" xr:uid="{00000000-0005-0000-0000-00001C6B0000}"/>
    <cellStyle name="40% - Accent6 3 2 3 3 3" xfId="27431" xr:uid="{00000000-0005-0000-0000-00001D6B0000}"/>
    <cellStyle name="40% - Accent6 3 2 3 3 3 2" xfId="27432" xr:uid="{00000000-0005-0000-0000-00001E6B0000}"/>
    <cellStyle name="40% - Accent6 3 2 3 3 3 2 2" xfId="27433" xr:uid="{00000000-0005-0000-0000-00001F6B0000}"/>
    <cellStyle name="40% - Accent6 3 2 3 3 3 2 2 2" xfId="27434" xr:uid="{00000000-0005-0000-0000-0000206B0000}"/>
    <cellStyle name="40% - Accent6 3 2 3 3 3 2 2 2 2" xfId="27435" xr:uid="{00000000-0005-0000-0000-0000216B0000}"/>
    <cellStyle name="40% - Accent6 3 2 3 3 3 2 2 3" xfId="27436" xr:uid="{00000000-0005-0000-0000-0000226B0000}"/>
    <cellStyle name="40% - Accent6 3 2 3 3 3 2 3" xfId="27437" xr:uid="{00000000-0005-0000-0000-0000236B0000}"/>
    <cellStyle name="40% - Accent6 3 2 3 3 3 2 3 2" xfId="27438" xr:uid="{00000000-0005-0000-0000-0000246B0000}"/>
    <cellStyle name="40% - Accent6 3 2 3 3 3 2 4" xfId="27439" xr:uid="{00000000-0005-0000-0000-0000256B0000}"/>
    <cellStyle name="40% - Accent6 3 2 3 3 3 3" xfId="27440" xr:uid="{00000000-0005-0000-0000-0000266B0000}"/>
    <cellStyle name="40% - Accent6 3 2 3 3 3 3 2" xfId="27441" xr:uid="{00000000-0005-0000-0000-0000276B0000}"/>
    <cellStyle name="40% - Accent6 3 2 3 3 3 3 2 2" xfId="27442" xr:uid="{00000000-0005-0000-0000-0000286B0000}"/>
    <cellStyle name="40% - Accent6 3 2 3 3 3 3 3" xfId="27443" xr:uid="{00000000-0005-0000-0000-0000296B0000}"/>
    <cellStyle name="40% - Accent6 3 2 3 3 3 4" xfId="27444" xr:uid="{00000000-0005-0000-0000-00002A6B0000}"/>
    <cellStyle name="40% - Accent6 3 2 3 3 3 4 2" xfId="27445" xr:uid="{00000000-0005-0000-0000-00002B6B0000}"/>
    <cellStyle name="40% - Accent6 3 2 3 3 3 5" xfId="27446" xr:uid="{00000000-0005-0000-0000-00002C6B0000}"/>
    <cellStyle name="40% - Accent6 3 2 3 3 3 5 2" xfId="27447" xr:uid="{00000000-0005-0000-0000-00002D6B0000}"/>
    <cellStyle name="40% - Accent6 3 2 3 3 3 6" xfId="27448" xr:uid="{00000000-0005-0000-0000-00002E6B0000}"/>
    <cellStyle name="40% - Accent6 3 2 3 3 4" xfId="27449" xr:uid="{00000000-0005-0000-0000-00002F6B0000}"/>
    <cellStyle name="40% - Accent6 3 2 3 3 4 2" xfId="27450" xr:uid="{00000000-0005-0000-0000-0000306B0000}"/>
    <cellStyle name="40% - Accent6 3 2 3 3 4 2 2" xfId="27451" xr:uid="{00000000-0005-0000-0000-0000316B0000}"/>
    <cellStyle name="40% - Accent6 3 2 3 3 4 2 2 2" xfId="27452" xr:uid="{00000000-0005-0000-0000-0000326B0000}"/>
    <cellStyle name="40% - Accent6 3 2 3 3 4 2 3" xfId="27453" xr:uid="{00000000-0005-0000-0000-0000336B0000}"/>
    <cellStyle name="40% - Accent6 3 2 3 3 4 3" xfId="27454" xr:uid="{00000000-0005-0000-0000-0000346B0000}"/>
    <cellStyle name="40% - Accent6 3 2 3 3 4 3 2" xfId="27455" xr:uid="{00000000-0005-0000-0000-0000356B0000}"/>
    <cellStyle name="40% - Accent6 3 2 3 3 4 4" xfId="27456" xr:uid="{00000000-0005-0000-0000-0000366B0000}"/>
    <cellStyle name="40% - Accent6 3 2 3 3 5" xfId="27457" xr:uid="{00000000-0005-0000-0000-0000376B0000}"/>
    <cellStyle name="40% - Accent6 3 2 3 3 5 2" xfId="27458" xr:uid="{00000000-0005-0000-0000-0000386B0000}"/>
    <cellStyle name="40% - Accent6 3 2 3 3 5 2 2" xfId="27459" xr:uid="{00000000-0005-0000-0000-0000396B0000}"/>
    <cellStyle name="40% - Accent6 3 2 3 3 5 3" xfId="27460" xr:uid="{00000000-0005-0000-0000-00003A6B0000}"/>
    <cellStyle name="40% - Accent6 3 2 3 3 6" xfId="27461" xr:uid="{00000000-0005-0000-0000-00003B6B0000}"/>
    <cellStyle name="40% - Accent6 3 2 3 3 6 2" xfId="27462" xr:uid="{00000000-0005-0000-0000-00003C6B0000}"/>
    <cellStyle name="40% - Accent6 3 2 3 3 7" xfId="27463" xr:uid="{00000000-0005-0000-0000-00003D6B0000}"/>
    <cellStyle name="40% - Accent6 3 2 3 3 7 2" xfId="27464" xr:uid="{00000000-0005-0000-0000-00003E6B0000}"/>
    <cellStyle name="40% - Accent6 3 2 3 3 8" xfId="27465" xr:uid="{00000000-0005-0000-0000-00003F6B0000}"/>
    <cellStyle name="40% - Accent6 3 2 3 4" xfId="27466" xr:uid="{00000000-0005-0000-0000-0000406B0000}"/>
    <cellStyle name="40% - Accent6 3 2 3 4 2" xfId="27467" xr:uid="{00000000-0005-0000-0000-0000416B0000}"/>
    <cellStyle name="40% - Accent6 3 2 3 4 2 2" xfId="27468" xr:uid="{00000000-0005-0000-0000-0000426B0000}"/>
    <cellStyle name="40% - Accent6 3 2 3 4 2 2 2" xfId="27469" xr:uid="{00000000-0005-0000-0000-0000436B0000}"/>
    <cellStyle name="40% - Accent6 3 2 3 4 2 2 2 2" xfId="27470" xr:uid="{00000000-0005-0000-0000-0000446B0000}"/>
    <cellStyle name="40% - Accent6 3 2 3 4 2 2 3" xfId="27471" xr:uid="{00000000-0005-0000-0000-0000456B0000}"/>
    <cellStyle name="40% - Accent6 3 2 3 4 2 3" xfId="27472" xr:uid="{00000000-0005-0000-0000-0000466B0000}"/>
    <cellStyle name="40% - Accent6 3 2 3 4 2 3 2" xfId="27473" xr:uid="{00000000-0005-0000-0000-0000476B0000}"/>
    <cellStyle name="40% - Accent6 3 2 3 4 2 4" xfId="27474" xr:uid="{00000000-0005-0000-0000-0000486B0000}"/>
    <cellStyle name="40% - Accent6 3 2 3 4 3" xfId="27475" xr:uid="{00000000-0005-0000-0000-0000496B0000}"/>
    <cellStyle name="40% - Accent6 3 2 3 4 3 2" xfId="27476" xr:uid="{00000000-0005-0000-0000-00004A6B0000}"/>
    <cellStyle name="40% - Accent6 3 2 3 4 3 2 2" xfId="27477" xr:uid="{00000000-0005-0000-0000-00004B6B0000}"/>
    <cellStyle name="40% - Accent6 3 2 3 4 3 3" xfId="27478" xr:uid="{00000000-0005-0000-0000-00004C6B0000}"/>
    <cellStyle name="40% - Accent6 3 2 3 4 4" xfId="27479" xr:uid="{00000000-0005-0000-0000-00004D6B0000}"/>
    <cellStyle name="40% - Accent6 3 2 3 4 4 2" xfId="27480" xr:uid="{00000000-0005-0000-0000-00004E6B0000}"/>
    <cellStyle name="40% - Accent6 3 2 3 4 5" xfId="27481" xr:uid="{00000000-0005-0000-0000-00004F6B0000}"/>
    <cellStyle name="40% - Accent6 3 2 3 4 5 2" xfId="27482" xr:uid="{00000000-0005-0000-0000-0000506B0000}"/>
    <cellStyle name="40% - Accent6 3 2 3 4 6" xfId="27483" xr:uid="{00000000-0005-0000-0000-0000516B0000}"/>
    <cellStyle name="40% - Accent6 3 2 3 5" xfId="27484" xr:uid="{00000000-0005-0000-0000-0000526B0000}"/>
    <cellStyle name="40% - Accent6 3 2 3 5 2" xfId="27485" xr:uid="{00000000-0005-0000-0000-0000536B0000}"/>
    <cellStyle name="40% - Accent6 3 2 3 5 2 2" xfId="27486" xr:uid="{00000000-0005-0000-0000-0000546B0000}"/>
    <cellStyle name="40% - Accent6 3 2 3 5 2 2 2" xfId="27487" xr:uid="{00000000-0005-0000-0000-0000556B0000}"/>
    <cellStyle name="40% - Accent6 3 2 3 5 2 2 2 2" xfId="27488" xr:uid="{00000000-0005-0000-0000-0000566B0000}"/>
    <cellStyle name="40% - Accent6 3 2 3 5 2 2 3" xfId="27489" xr:uid="{00000000-0005-0000-0000-0000576B0000}"/>
    <cellStyle name="40% - Accent6 3 2 3 5 2 3" xfId="27490" xr:uid="{00000000-0005-0000-0000-0000586B0000}"/>
    <cellStyle name="40% - Accent6 3 2 3 5 2 3 2" xfId="27491" xr:uid="{00000000-0005-0000-0000-0000596B0000}"/>
    <cellStyle name="40% - Accent6 3 2 3 5 2 4" xfId="27492" xr:uid="{00000000-0005-0000-0000-00005A6B0000}"/>
    <cellStyle name="40% - Accent6 3 2 3 5 3" xfId="27493" xr:uid="{00000000-0005-0000-0000-00005B6B0000}"/>
    <cellStyle name="40% - Accent6 3 2 3 5 3 2" xfId="27494" xr:uid="{00000000-0005-0000-0000-00005C6B0000}"/>
    <cellStyle name="40% - Accent6 3 2 3 5 3 2 2" xfId="27495" xr:uid="{00000000-0005-0000-0000-00005D6B0000}"/>
    <cellStyle name="40% - Accent6 3 2 3 5 3 3" xfId="27496" xr:uid="{00000000-0005-0000-0000-00005E6B0000}"/>
    <cellStyle name="40% - Accent6 3 2 3 5 4" xfId="27497" xr:uid="{00000000-0005-0000-0000-00005F6B0000}"/>
    <cellStyle name="40% - Accent6 3 2 3 5 4 2" xfId="27498" xr:uid="{00000000-0005-0000-0000-0000606B0000}"/>
    <cellStyle name="40% - Accent6 3 2 3 5 5" xfId="27499" xr:uid="{00000000-0005-0000-0000-0000616B0000}"/>
    <cellStyle name="40% - Accent6 3 2 3 5 5 2" xfId="27500" xr:uid="{00000000-0005-0000-0000-0000626B0000}"/>
    <cellStyle name="40% - Accent6 3 2 3 5 6" xfId="27501" xr:uid="{00000000-0005-0000-0000-0000636B0000}"/>
    <cellStyle name="40% - Accent6 3 2 3 6" xfId="27502" xr:uid="{00000000-0005-0000-0000-0000646B0000}"/>
    <cellStyle name="40% - Accent6 3 2 3 6 2" xfId="27503" xr:uid="{00000000-0005-0000-0000-0000656B0000}"/>
    <cellStyle name="40% - Accent6 3 2 3 6 2 2" xfId="27504" xr:uid="{00000000-0005-0000-0000-0000666B0000}"/>
    <cellStyle name="40% - Accent6 3 2 3 6 2 2 2" xfId="27505" xr:uid="{00000000-0005-0000-0000-0000676B0000}"/>
    <cellStyle name="40% - Accent6 3 2 3 6 2 2 2 2" xfId="27506" xr:uid="{00000000-0005-0000-0000-0000686B0000}"/>
    <cellStyle name="40% - Accent6 3 2 3 6 2 2 3" xfId="27507" xr:uid="{00000000-0005-0000-0000-0000696B0000}"/>
    <cellStyle name="40% - Accent6 3 2 3 6 2 3" xfId="27508" xr:uid="{00000000-0005-0000-0000-00006A6B0000}"/>
    <cellStyle name="40% - Accent6 3 2 3 6 2 3 2" xfId="27509" xr:uid="{00000000-0005-0000-0000-00006B6B0000}"/>
    <cellStyle name="40% - Accent6 3 2 3 6 2 4" xfId="27510" xr:uid="{00000000-0005-0000-0000-00006C6B0000}"/>
    <cellStyle name="40% - Accent6 3 2 3 6 3" xfId="27511" xr:uid="{00000000-0005-0000-0000-00006D6B0000}"/>
    <cellStyle name="40% - Accent6 3 2 3 6 3 2" xfId="27512" xr:uid="{00000000-0005-0000-0000-00006E6B0000}"/>
    <cellStyle name="40% - Accent6 3 2 3 6 3 2 2" xfId="27513" xr:uid="{00000000-0005-0000-0000-00006F6B0000}"/>
    <cellStyle name="40% - Accent6 3 2 3 6 3 3" xfId="27514" xr:uid="{00000000-0005-0000-0000-0000706B0000}"/>
    <cellStyle name="40% - Accent6 3 2 3 6 4" xfId="27515" xr:uid="{00000000-0005-0000-0000-0000716B0000}"/>
    <cellStyle name="40% - Accent6 3 2 3 6 4 2" xfId="27516" xr:uid="{00000000-0005-0000-0000-0000726B0000}"/>
    <cellStyle name="40% - Accent6 3 2 3 6 5" xfId="27517" xr:uid="{00000000-0005-0000-0000-0000736B0000}"/>
    <cellStyle name="40% - Accent6 3 2 3 6 5 2" xfId="27518" xr:uid="{00000000-0005-0000-0000-0000746B0000}"/>
    <cellStyle name="40% - Accent6 3 2 3 6 6" xfId="27519" xr:uid="{00000000-0005-0000-0000-0000756B0000}"/>
    <cellStyle name="40% - Accent6 3 2 3 7" xfId="27520" xr:uid="{00000000-0005-0000-0000-0000766B0000}"/>
    <cellStyle name="40% - Accent6 3 2 3 7 2" xfId="27521" xr:uid="{00000000-0005-0000-0000-0000776B0000}"/>
    <cellStyle name="40% - Accent6 3 2 3 7 2 2" xfId="27522" xr:uid="{00000000-0005-0000-0000-0000786B0000}"/>
    <cellStyle name="40% - Accent6 3 2 3 7 2 2 2" xfId="27523" xr:uid="{00000000-0005-0000-0000-0000796B0000}"/>
    <cellStyle name="40% - Accent6 3 2 3 7 2 3" xfId="27524" xr:uid="{00000000-0005-0000-0000-00007A6B0000}"/>
    <cellStyle name="40% - Accent6 3 2 3 7 3" xfId="27525" xr:uid="{00000000-0005-0000-0000-00007B6B0000}"/>
    <cellStyle name="40% - Accent6 3 2 3 7 3 2" xfId="27526" xr:uid="{00000000-0005-0000-0000-00007C6B0000}"/>
    <cellStyle name="40% - Accent6 3 2 3 7 4" xfId="27527" xr:uid="{00000000-0005-0000-0000-00007D6B0000}"/>
    <cellStyle name="40% - Accent6 3 2 3 8" xfId="27528" xr:uid="{00000000-0005-0000-0000-00007E6B0000}"/>
    <cellStyle name="40% - Accent6 3 2 3 8 2" xfId="27529" xr:uid="{00000000-0005-0000-0000-00007F6B0000}"/>
    <cellStyle name="40% - Accent6 3 2 3 8 2 2" xfId="27530" xr:uid="{00000000-0005-0000-0000-0000806B0000}"/>
    <cellStyle name="40% - Accent6 3 2 3 8 3" xfId="27531" xr:uid="{00000000-0005-0000-0000-0000816B0000}"/>
    <cellStyle name="40% - Accent6 3 2 3 9" xfId="27532" xr:uid="{00000000-0005-0000-0000-0000826B0000}"/>
    <cellStyle name="40% - Accent6 3 2 3 9 2" xfId="27533" xr:uid="{00000000-0005-0000-0000-0000836B0000}"/>
    <cellStyle name="40% - Accent6 3 2 4" xfId="27534" xr:uid="{00000000-0005-0000-0000-0000846B0000}"/>
    <cellStyle name="40% - Accent6 3 2 4 10" xfId="27535" xr:uid="{00000000-0005-0000-0000-0000856B0000}"/>
    <cellStyle name="40% - Accent6 3 2 4 10 2" xfId="27536" xr:uid="{00000000-0005-0000-0000-0000866B0000}"/>
    <cellStyle name="40% - Accent6 3 2 4 11" xfId="27537" xr:uid="{00000000-0005-0000-0000-0000876B0000}"/>
    <cellStyle name="40% - Accent6 3 2 4 2" xfId="27538" xr:uid="{00000000-0005-0000-0000-0000886B0000}"/>
    <cellStyle name="40% - Accent6 3 2 4 2 2" xfId="27539" xr:uid="{00000000-0005-0000-0000-0000896B0000}"/>
    <cellStyle name="40% - Accent6 3 2 4 2 2 2" xfId="27540" xr:uid="{00000000-0005-0000-0000-00008A6B0000}"/>
    <cellStyle name="40% - Accent6 3 2 4 2 2 2 2" xfId="27541" xr:uid="{00000000-0005-0000-0000-00008B6B0000}"/>
    <cellStyle name="40% - Accent6 3 2 4 2 2 2 2 2" xfId="27542" xr:uid="{00000000-0005-0000-0000-00008C6B0000}"/>
    <cellStyle name="40% - Accent6 3 2 4 2 2 2 2 2 2" xfId="27543" xr:uid="{00000000-0005-0000-0000-00008D6B0000}"/>
    <cellStyle name="40% - Accent6 3 2 4 2 2 2 2 3" xfId="27544" xr:uid="{00000000-0005-0000-0000-00008E6B0000}"/>
    <cellStyle name="40% - Accent6 3 2 4 2 2 2 3" xfId="27545" xr:uid="{00000000-0005-0000-0000-00008F6B0000}"/>
    <cellStyle name="40% - Accent6 3 2 4 2 2 2 3 2" xfId="27546" xr:uid="{00000000-0005-0000-0000-0000906B0000}"/>
    <cellStyle name="40% - Accent6 3 2 4 2 2 2 4" xfId="27547" xr:uid="{00000000-0005-0000-0000-0000916B0000}"/>
    <cellStyle name="40% - Accent6 3 2 4 2 2 3" xfId="27548" xr:uid="{00000000-0005-0000-0000-0000926B0000}"/>
    <cellStyle name="40% - Accent6 3 2 4 2 2 3 2" xfId="27549" xr:uid="{00000000-0005-0000-0000-0000936B0000}"/>
    <cellStyle name="40% - Accent6 3 2 4 2 2 3 2 2" xfId="27550" xr:uid="{00000000-0005-0000-0000-0000946B0000}"/>
    <cellStyle name="40% - Accent6 3 2 4 2 2 3 3" xfId="27551" xr:uid="{00000000-0005-0000-0000-0000956B0000}"/>
    <cellStyle name="40% - Accent6 3 2 4 2 2 4" xfId="27552" xr:uid="{00000000-0005-0000-0000-0000966B0000}"/>
    <cellStyle name="40% - Accent6 3 2 4 2 2 4 2" xfId="27553" xr:uid="{00000000-0005-0000-0000-0000976B0000}"/>
    <cellStyle name="40% - Accent6 3 2 4 2 2 5" xfId="27554" xr:uid="{00000000-0005-0000-0000-0000986B0000}"/>
    <cellStyle name="40% - Accent6 3 2 4 2 2 5 2" xfId="27555" xr:uid="{00000000-0005-0000-0000-0000996B0000}"/>
    <cellStyle name="40% - Accent6 3 2 4 2 2 6" xfId="27556" xr:uid="{00000000-0005-0000-0000-00009A6B0000}"/>
    <cellStyle name="40% - Accent6 3 2 4 2 3" xfId="27557" xr:uid="{00000000-0005-0000-0000-00009B6B0000}"/>
    <cellStyle name="40% - Accent6 3 2 4 2 3 2" xfId="27558" xr:uid="{00000000-0005-0000-0000-00009C6B0000}"/>
    <cellStyle name="40% - Accent6 3 2 4 2 3 2 2" xfId="27559" xr:uid="{00000000-0005-0000-0000-00009D6B0000}"/>
    <cellStyle name="40% - Accent6 3 2 4 2 3 2 2 2" xfId="27560" xr:uid="{00000000-0005-0000-0000-00009E6B0000}"/>
    <cellStyle name="40% - Accent6 3 2 4 2 3 2 2 2 2" xfId="27561" xr:uid="{00000000-0005-0000-0000-00009F6B0000}"/>
    <cellStyle name="40% - Accent6 3 2 4 2 3 2 2 3" xfId="27562" xr:uid="{00000000-0005-0000-0000-0000A06B0000}"/>
    <cellStyle name="40% - Accent6 3 2 4 2 3 2 3" xfId="27563" xr:uid="{00000000-0005-0000-0000-0000A16B0000}"/>
    <cellStyle name="40% - Accent6 3 2 4 2 3 2 3 2" xfId="27564" xr:uid="{00000000-0005-0000-0000-0000A26B0000}"/>
    <cellStyle name="40% - Accent6 3 2 4 2 3 2 4" xfId="27565" xr:uid="{00000000-0005-0000-0000-0000A36B0000}"/>
    <cellStyle name="40% - Accent6 3 2 4 2 3 3" xfId="27566" xr:uid="{00000000-0005-0000-0000-0000A46B0000}"/>
    <cellStyle name="40% - Accent6 3 2 4 2 3 3 2" xfId="27567" xr:uid="{00000000-0005-0000-0000-0000A56B0000}"/>
    <cellStyle name="40% - Accent6 3 2 4 2 3 3 2 2" xfId="27568" xr:uid="{00000000-0005-0000-0000-0000A66B0000}"/>
    <cellStyle name="40% - Accent6 3 2 4 2 3 3 3" xfId="27569" xr:uid="{00000000-0005-0000-0000-0000A76B0000}"/>
    <cellStyle name="40% - Accent6 3 2 4 2 3 4" xfId="27570" xr:uid="{00000000-0005-0000-0000-0000A86B0000}"/>
    <cellStyle name="40% - Accent6 3 2 4 2 3 4 2" xfId="27571" xr:uid="{00000000-0005-0000-0000-0000A96B0000}"/>
    <cellStyle name="40% - Accent6 3 2 4 2 3 5" xfId="27572" xr:uid="{00000000-0005-0000-0000-0000AA6B0000}"/>
    <cellStyle name="40% - Accent6 3 2 4 2 3 5 2" xfId="27573" xr:uid="{00000000-0005-0000-0000-0000AB6B0000}"/>
    <cellStyle name="40% - Accent6 3 2 4 2 3 6" xfId="27574" xr:uid="{00000000-0005-0000-0000-0000AC6B0000}"/>
    <cellStyle name="40% - Accent6 3 2 4 2 4" xfId="27575" xr:uid="{00000000-0005-0000-0000-0000AD6B0000}"/>
    <cellStyle name="40% - Accent6 3 2 4 2 4 2" xfId="27576" xr:uid="{00000000-0005-0000-0000-0000AE6B0000}"/>
    <cellStyle name="40% - Accent6 3 2 4 2 4 2 2" xfId="27577" xr:uid="{00000000-0005-0000-0000-0000AF6B0000}"/>
    <cellStyle name="40% - Accent6 3 2 4 2 4 2 2 2" xfId="27578" xr:uid="{00000000-0005-0000-0000-0000B06B0000}"/>
    <cellStyle name="40% - Accent6 3 2 4 2 4 2 3" xfId="27579" xr:uid="{00000000-0005-0000-0000-0000B16B0000}"/>
    <cellStyle name="40% - Accent6 3 2 4 2 4 3" xfId="27580" xr:uid="{00000000-0005-0000-0000-0000B26B0000}"/>
    <cellStyle name="40% - Accent6 3 2 4 2 4 3 2" xfId="27581" xr:uid="{00000000-0005-0000-0000-0000B36B0000}"/>
    <cellStyle name="40% - Accent6 3 2 4 2 4 4" xfId="27582" xr:uid="{00000000-0005-0000-0000-0000B46B0000}"/>
    <cellStyle name="40% - Accent6 3 2 4 2 5" xfId="27583" xr:uid="{00000000-0005-0000-0000-0000B56B0000}"/>
    <cellStyle name="40% - Accent6 3 2 4 2 5 2" xfId="27584" xr:uid="{00000000-0005-0000-0000-0000B66B0000}"/>
    <cellStyle name="40% - Accent6 3 2 4 2 5 2 2" xfId="27585" xr:uid="{00000000-0005-0000-0000-0000B76B0000}"/>
    <cellStyle name="40% - Accent6 3 2 4 2 5 3" xfId="27586" xr:uid="{00000000-0005-0000-0000-0000B86B0000}"/>
    <cellStyle name="40% - Accent6 3 2 4 2 6" xfId="27587" xr:uid="{00000000-0005-0000-0000-0000B96B0000}"/>
    <cellStyle name="40% - Accent6 3 2 4 2 6 2" xfId="27588" xr:uid="{00000000-0005-0000-0000-0000BA6B0000}"/>
    <cellStyle name="40% - Accent6 3 2 4 2 7" xfId="27589" xr:uid="{00000000-0005-0000-0000-0000BB6B0000}"/>
    <cellStyle name="40% - Accent6 3 2 4 2 7 2" xfId="27590" xr:uid="{00000000-0005-0000-0000-0000BC6B0000}"/>
    <cellStyle name="40% - Accent6 3 2 4 2 8" xfId="27591" xr:uid="{00000000-0005-0000-0000-0000BD6B0000}"/>
    <cellStyle name="40% - Accent6 3 2 4 3" xfId="27592" xr:uid="{00000000-0005-0000-0000-0000BE6B0000}"/>
    <cellStyle name="40% - Accent6 3 2 4 3 2" xfId="27593" xr:uid="{00000000-0005-0000-0000-0000BF6B0000}"/>
    <cellStyle name="40% - Accent6 3 2 4 3 2 2" xfId="27594" xr:uid="{00000000-0005-0000-0000-0000C06B0000}"/>
    <cellStyle name="40% - Accent6 3 2 4 3 2 2 2" xfId="27595" xr:uid="{00000000-0005-0000-0000-0000C16B0000}"/>
    <cellStyle name="40% - Accent6 3 2 4 3 2 2 2 2" xfId="27596" xr:uid="{00000000-0005-0000-0000-0000C26B0000}"/>
    <cellStyle name="40% - Accent6 3 2 4 3 2 2 2 2 2" xfId="27597" xr:uid="{00000000-0005-0000-0000-0000C36B0000}"/>
    <cellStyle name="40% - Accent6 3 2 4 3 2 2 2 3" xfId="27598" xr:uid="{00000000-0005-0000-0000-0000C46B0000}"/>
    <cellStyle name="40% - Accent6 3 2 4 3 2 2 3" xfId="27599" xr:uid="{00000000-0005-0000-0000-0000C56B0000}"/>
    <cellStyle name="40% - Accent6 3 2 4 3 2 2 3 2" xfId="27600" xr:uid="{00000000-0005-0000-0000-0000C66B0000}"/>
    <cellStyle name="40% - Accent6 3 2 4 3 2 2 4" xfId="27601" xr:uid="{00000000-0005-0000-0000-0000C76B0000}"/>
    <cellStyle name="40% - Accent6 3 2 4 3 2 3" xfId="27602" xr:uid="{00000000-0005-0000-0000-0000C86B0000}"/>
    <cellStyle name="40% - Accent6 3 2 4 3 2 3 2" xfId="27603" xr:uid="{00000000-0005-0000-0000-0000C96B0000}"/>
    <cellStyle name="40% - Accent6 3 2 4 3 2 3 2 2" xfId="27604" xr:uid="{00000000-0005-0000-0000-0000CA6B0000}"/>
    <cellStyle name="40% - Accent6 3 2 4 3 2 3 3" xfId="27605" xr:uid="{00000000-0005-0000-0000-0000CB6B0000}"/>
    <cellStyle name="40% - Accent6 3 2 4 3 2 4" xfId="27606" xr:uid="{00000000-0005-0000-0000-0000CC6B0000}"/>
    <cellStyle name="40% - Accent6 3 2 4 3 2 4 2" xfId="27607" xr:uid="{00000000-0005-0000-0000-0000CD6B0000}"/>
    <cellStyle name="40% - Accent6 3 2 4 3 2 5" xfId="27608" xr:uid="{00000000-0005-0000-0000-0000CE6B0000}"/>
    <cellStyle name="40% - Accent6 3 2 4 3 2 5 2" xfId="27609" xr:uid="{00000000-0005-0000-0000-0000CF6B0000}"/>
    <cellStyle name="40% - Accent6 3 2 4 3 2 6" xfId="27610" xr:uid="{00000000-0005-0000-0000-0000D06B0000}"/>
    <cellStyle name="40% - Accent6 3 2 4 3 3" xfId="27611" xr:uid="{00000000-0005-0000-0000-0000D16B0000}"/>
    <cellStyle name="40% - Accent6 3 2 4 3 3 2" xfId="27612" xr:uid="{00000000-0005-0000-0000-0000D26B0000}"/>
    <cellStyle name="40% - Accent6 3 2 4 3 3 2 2" xfId="27613" xr:uid="{00000000-0005-0000-0000-0000D36B0000}"/>
    <cellStyle name="40% - Accent6 3 2 4 3 3 2 2 2" xfId="27614" xr:uid="{00000000-0005-0000-0000-0000D46B0000}"/>
    <cellStyle name="40% - Accent6 3 2 4 3 3 2 2 2 2" xfId="27615" xr:uid="{00000000-0005-0000-0000-0000D56B0000}"/>
    <cellStyle name="40% - Accent6 3 2 4 3 3 2 2 3" xfId="27616" xr:uid="{00000000-0005-0000-0000-0000D66B0000}"/>
    <cellStyle name="40% - Accent6 3 2 4 3 3 2 3" xfId="27617" xr:uid="{00000000-0005-0000-0000-0000D76B0000}"/>
    <cellStyle name="40% - Accent6 3 2 4 3 3 2 3 2" xfId="27618" xr:uid="{00000000-0005-0000-0000-0000D86B0000}"/>
    <cellStyle name="40% - Accent6 3 2 4 3 3 2 4" xfId="27619" xr:uid="{00000000-0005-0000-0000-0000D96B0000}"/>
    <cellStyle name="40% - Accent6 3 2 4 3 3 3" xfId="27620" xr:uid="{00000000-0005-0000-0000-0000DA6B0000}"/>
    <cellStyle name="40% - Accent6 3 2 4 3 3 3 2" xfId="27621" xr:uid="{00000000-0005-0000-0000-0000DB6B0000}"/>
    <cellStyle name="40% - Accent6 3 2 4 3 3 3 2 2" xfId="27622" xr:uid="{00000000-0005-0000-0000-0000DC6B0000}"/>
    <cellStyle name="40% - Accent6 3 2 4 3 3 3 3" xfId="27623" xr:uid="{00000000-0005-0000-0000-0000DD6B0000}"/>
    <cellStyle name="40% - Accent6 3 2 4 3 3 4" xfId="27624" xr:uid="{00000000-0005-0000-0000-0000DE6B0000}"/>
    <cellStyle name="40% - Accent6 3 2 4 3 3 4 2" xfId="27625" xr:uid="{00000000-0005-0000-0000-0000DF6B0000}"/>
    <cellStyle name="40% - Accent6 3 2 4 3 3 5" xfId="27626" xr:uid="{00000000-0005-0000-0000-0000E06B0000}"/>
    <cellStyle name="40% - Accent6 3 2 4 3 3 5 2" xfId="27627" xr:uid="{00000000-0005-0000-0000-0000E16B0000}"/>
    <cellStyle name="40% - Accent6 3 2 4 3 3 6" xfId="27628" xr:uid="{00000000-0005-0000-0000-0000E26B0000}"/>
    <cellStyle name="40% - Accent6 3 2 4 3 4" xfId="27629" xr:uid="{00000000-0005-0000-0000-0000E36B0000}"/>
    <cellStyle name="40% - Accent6 3 2 4 3 4 2" xfId="27630" xr:uid="{00000000-0005-0000-0000-0000E46B0000}"/>
    <cellStyle name="40% - Accent6 3 2 4 3 4 2 2" xfId="27631" xr:uid="{00000000-0005-0000-0000-0000E56B0000}"/>
    <cellStyle name="40% - Accent6 3 2 4 3 4 2 2 2" xfId="27632" xr:uid="{00000000-0005-0000-0000-0000E66B0000}"/>
    <cellStyle name="40% - Accent6 3 2 4 3 4 2 3" xfId="27633" xr:uid="{00000000-0005-0000-0000-0000E76B0000}"/>
    <cellStyle name="40% - Accent6 3 2 4 3 4 3" xfId="27634" xr:uid="{00000000-0005-0000-0000-0000E86B0000}"/>
    <cellStyle name="40% - Accent6 3 2 4 3 4 3 2" xfId="27635" xr:uid="{00000000-0005-0000-0000-0000E96B0000}"/>
    <cellStyle name="40% - Accent6 3 2 4 3 4 4" xfId="27636" xr:uid="{00000000-0005-0000-0000-0000EA6B0000}"/>
    <cellStyle name="40% - Accent6 3 2 4 3 5" xfId="27637" xr:uid="{00000000-0005-0000-0000-0000EB6B0000}"/>
    <cellStyle name="40% - Accent6 3 2 4 3 5 2" xfId="27638" xr:uid="{00000000-0005-0000-0000-0000EC6B0000}"/>
    <cellStyle name="40% - Accent6 3 2 4 3 5 2 2" xfId="27639" xr:uid="{00000000-0005-0000-0000-0000ED6B0000}"/>
    <cellStyle name="40% - Accent6 3 2 4 3 5 3" xfId="27640" xr:uid="{00000000-0005-0000-0000-0000EE6B0000}"/>
    <cellStyle name="40% - Accent6 3 2 4 3 6" xfId="27641" xr:uid="{00000000-0005-0000-0000-0000EF6B0000}"/>
    <cellStyle name="40% - Accent6 3 2 4 3 6 2" xfId="27642" xr:uid="{00000000-0005-0000-0000-0000F06B0000}"/>
    <cellStyle name="40% - Accent6 3 2 4 3 7" xfId="27643" xr:uid="{00000000-0005-0000-0000-0000F16B0000}"/>
    <cellStyle name="40% - Accent6 3 2 4 3 7 2" xfId="27644" xr:uid="{00000000-0005-0000-0000-0000F26B0000}"/>
    <cellStyle name="40% - Accent6 3 2 4 3 8" xfId="27645" xr:uid="{00000000-0005-0000-0000-0000F36B0000}"/>
    <cellStyle name="40% - Accent6 3 2 4 4" xfId="27646" xr:uid="{00000000-0005-0000-0000-0000F46B0000}"/>
    <cellStyle name="40% - Accent6 3 2 4 4 2" xfId="27647" xr:uid="{00000000-0005-0000-0000-0000F56B0000}"/>
    <cellStyle name="40% - Accent6 3 2 4 4 2 2" xfId="27648" xr:uid="{00000000-0005-0000-0000-0000F66B0000}"/>
    <cellStyle name="40% - Accent6 3 2 4 4 2 2 2" xfId="27649" xr:uid="{00000000-0005-0000-0000-0000F76B0000}"/>
    <cellStyle name="40% - Accent6 3 2 4 4 2 2 2 2" xfId="27650" xr:uid="{00000000-0005-0000-0000-0000F86B0000}"/>
    <cellStyle name="40% - Accent6 3 2 4 4 2 2 3" xfId="27651" xr:uid="{00000000-0005-0000-0000-0000F96B0000}"/>
    <cellStyle name="40% - Accent6 3 2 4 4 2 3" xfId="27652" xr:uid="{00000000-0005-0000-0000-0000FA6B0000}"/>
    <cellStyle name="40% - Accent6 3 2 4 4 2 3 2" xfId="27653" xr:uid="{00000000-0005-0000-0000-0000FB6B0000}"/>
    <cellStyle name="40% - Accent6 3 2 4 4 2 4" xfId="27654" xr:uid="{00000000-0005-0000-0000-0000FC6B0000}"/>
    <cellStyle name="40% - Accent6 3 2 4 4 3" xfId="27655" xr:uid="{00000000-0005-0000-0000-0000FD6B0000}"/>
    <cellStyle name="40% - Accent6 3 2 4 4 3 2" xfId="27656" xr:uid="{00000000-0005-0000-0000-0000FE6B0000}"/>
    <cellStyle name="40% - Accent6 3 2 4 4 3 2 2" xfId="27657" xr:uid="{00000000-0005-0000-0000-0000FF6B0000}"/>
    <cellStyle name="40% - Accent6 3 2 4 4 3 3" xfId="27658" xr:uid="{00000000-0005-0000-0000-0000006C0000}"/>
    <cellStyle name="40% - Accent6 3 2 4 4 4" xfId="27659" xr:uid="{00000000-0005-0000-0000-0000016C0000}"/>
    <cellStyle name="40% - Accent6 3 2 4 4 4 2" xfId="27660" xr:uid="{00000000-0005-0000-0000-0000026C0000}"/>
    <cellStyle name="40% - Accent6 3 2 4 4 5" xfId="27661" xr:uid="{00000000-0005-0000-0000-0000036C0000}"/>
    <cellStyle name="40% - Accent6 3 2 4 4 5 2" xfId="27662" xr:uid="{00000000-0005-0000-0000-0000046C0000}"/>
    <cellStyle name="40% - Accent6 3 2 4 4 6" xfId="27663" xr:uid="{00000000-0005-0000-0000-0000056C0000}"/>
    <cellStyle name="40% - Accent6 3 2 4 5" xfId="27664" xr:uid="{00000000-0005-0000-0000-0000066C0000}"/>
    <cellStyle name="40% - Accent6 3 2 4 5 2" xfId="27665" xr:uid="{00000000-0005-0000-0000-0000076C0000}"/>
    <cellStyle name="40% - Accent6 3 2 4 5 2 2" xfId="27666" xr:uid="{00000000-0005-0000-0000-0000086C0000}"/>
    <cellStyle name="40% - Accent6 3 2 4 5 2 2 2" xfId="27667" xr:uid="{00000000-0005-0000-0000-0000096C0000}"/>
    <cellStyle name="40% - Accent6 3 2 4 5 2 2 2 2" xfId="27668" xr:uid="{00000000-0005-0000-0000-00000A6C0000}"/>
    <cellStyle name="40% - Accent6 3 2 4 5 2 2 3" xfId="27669" xr:uid="{00000000-0005-0000-0000-00000B6C0000}"/>
    <cellStyle name="40% - Accent6 3 2 4 5 2 3" xfId="27670" xr:uid="{00000000-0005-0000-0000-00000C6C0000}"/>
    <cellStyle name="40% - Accent6 3 2 4 5 2 3 2" xfId="27671" xr:uid="{00000000-0005-0000-0000-00000D6C0000}"/>
    <cellStyle name="40% - Accent6 3 2 4 5 2 4" xfId="27672" xr:uid="{00000000-0005-0000-0000-00000E6C0000}"/>
    <cellStyle name="40% - Accent6 3 2 4 5 3" xfId="27673" xr:uid="{00000000-0005-0000-0000-00000F6C0000}"/>
    <cellStyle name="40% - Accent6 3 2 4 5 3 2" xfId="27674" xr:uid="{00000000-0005-0000-0000-0000106C0000}"/>
    <cellStyle name="40% - Accent6 3 2 4 5 3 2 2" xfId="27675" xr:uid="{00000000-0005-0000-0000-0000116C0000}"/>
    <cellStyle name="40% - Accent6 3 2 4 5 3 3" xfId="27676" xr:uid="{00000000-0005-0000-0000-0000126C0000}"/>
    <cellStyle name="40% - Accent6 3 2 4 5 4" xfId="27677" xr:uid="{00000000-0005-0000-0000-0000136C0000}"/>
    <cellStyle name="40% - Accent6 3 2 4 5 4 2" xfId="27678" xr:uid="{00000000-0005-0000-0000-0000146C0000}"/>
    <cellStyle name="40% - Accent6 3 2 4 5 5" xfId="27679" xr:uid="{00000000-0005-0000-0000-0000156C0000}"/>
    <cellStyle name="40% - Accent6 3 2 4 5 5 2" xfId="27680" xr:uid="{00000000-0005-0000-0000-0000166C0000}"/>
    <cellStyle name="40% - Accent6 3 2 4 5 6" xfId="27681" xr:uid="{00000000-0005-0000-0000-0000176C0000}"/>
    <cellStyle name="40% - Accent6 3 2 4 6" xfId="27682" xr:uid="{00000000-0005-0000-0000-0000186C0000}"/>
    <cellStyle name="40% - Accent6 3 2 4 6 2" xfId="27683" xr:uid="{00000000-0005-0000-0000-0000196C0000}"/>
    <cellStyle name="40% - Accent6 3 2 4 6 2 2" xfId="27684" xr:uid="{00000000-0005-0000-0000-00001A6C0000}"/>
    <cellStyle name="40% - Accent6 3 2 4 6 2 2 2" xfId="27685" xr:uid="{00000000-0005-0000-0000-00001B6C0000}"/>
    <cellStyle name="40% - Accent6 3 2 4 6 2 2 2 2" xfId="27686" xr:uid="{00000000-0005-0000-0000-00001C6C0000}"/>
    <cellStyle name="40% - Accent6 3 2 4 6 2 2 3" xfId="27687" xr:uid="{00000000-0005-0000-0000-00001D6C0000}"/>
    <cellStyle name="40% - Accent6 3 2 4 6 2 3" xfId="27688" xr:uid="{00000000-0005-0000-0000-00001E6C0000}"/>
    <cellStyle name="40% - Accent6 3 2 4 6 2 3 2" xfId="27689" xr:uid="{00000000-0005-0000-0000-00001F6C0000}"/>
    <cellStyle name="40% - Accent6 3 2 4 6 2 4" xfId="27690" xr:uid="{00000000-0005-0000-0000-0000206C0000}"/>
    <cellStyle name="40% - Accent6 3 2 4 6 3" xfId="27691" xr:uid="{00000000-0005-0000-0000-0000216C0000}"/>
    <cellStyle name="40% - Accent6 3 2 4 6 3 2" xfId="27692" xr:uid="{00000000-0005-0000-0000-0000226C0000}"/>
    <cellStyle name="40% - Accent6 3 2 4 6 3 2 2" xfId="27693" xr:uid="{00000000-0005-0000-0000-0000236C0000}"/>
    <cellStyle name="40% - Accent6 3 2 4 6 3 3" xfId="27694" xr:uid="{00000000-0005-0000-0000-0000246C0000}"/>
    <cellStyle name="40% - Accent6 3 2 4 6 4" xfId="27695" xr:uid="{00000000-0005-0000-0000-0000256C0000}"/>
    <cellStyle name="40% - Accent6 3 2 4 6 4 2" xfId="27696" xr:uid="{00000000-0005-0000-0000-0000266C0000}"/>
    <cellStyle name="40% - Accent6 3 2 4 6 5" xfId="27697" xr:uid="{00000000-0005-0000-0000-0000276C0000}"/>
    <cellStyle name="40% - Accent6 3 2 4 6 5 2" xfId="27698" xr:uid="{00000000-0005-0000-0000-0000286C0000}"/>
    <cellStyle name="40% - Accent6 3 2 4 6 6" xfId="27699" xr:uid="{00000000-0005-0000-0000-0000296C0000}"/>
    <cellStyle name="40% - Accent6 3 2 4 7" xfId="27700" xr:uid="{00000000-0005-0000-0000-00002A6C0000}"/>
    <cellStyle name="40% - Accent6 3 2 4 7 2" xfId="27701" xr:uid="{00000000-0005-0000-0000-00002B6C0000}"/>
    <cellStyle name="40% - Accent6 3 2 4 7 2 2" xfId="27702" xr:uid="{00000000-0005-0000-0000-00002C6C0000}"/>
    <cellStyle name="40% - Accent6 3 2 4 7 2 2 2" xfId="27703" xr:uid="{00000000-0005-0000-0000-00002D6C0000}"/>
    <cellStyle name="40% - Accent6 3 2 4 7 2 3" xfId="27704" xr:uid="{00000000-0005-0000-0000-00002E6C0000}"/>
    <cellStyle name="40% - Accent6 3 2 4 7 3" xfId="27705" xr:uid="{00000000-0005-0000-0000-00002F6C0000}"/>
    <cellStyle name="40% - Accent6 3 2 4 7 3 2" xfId="27706" xr:uid="{00000000-0005-0000-0000-0000306C0000}"/>
    <cellStyle name="40% - Accent6 3 2 4 7 4" xfId="27707" xr:uid="{00000000-0005-0000-0000-0000316C0000}"/>
    <cellStyle name="40% - Accent6 3 2 4 8" xfId="27708" xr:uid="{00000000-0005-0000-0000-0000326C0000}"/>
    <cellStyle name="40% - Accent6 3 2 4 8 2" xfId="27709" xr:uid="{00000000-0005-0000-0000-0000336C0000}"/>
    <cellStyle name="40% - Accent6 3 2 4 8 2 2" xfId="27710" xr:uid="{00000000-0005-0000-0000-0000346C0000}"/>
    <cellStyle name="40% - Accent6 3 2 4 8 3" xfId="27711" xr:uid="{00000000-0005-0000-0000-0000356C0000}"/>
    <cellStyle name="40% - Accent6 3 2 4 9" xfId="27712" xr:uid="{00000000-0005-0000-0000-0000366C0000}"/>
    <cellStyle name="40% - Accent6 3 2 4 9 2" xfId="27713" xr:uid="{00000000-0005-0000-0000-0000376C0000}"/>
    <cellStyle name="40% - Accent6 3 2 5" xfId="27714" xr:uid="{00000000-0005-0000-0000-0000386C0000}"/>
    <cellStyle name="40% - Accent6 3 2 5 2" xfId="27715" xr:uid="{00000000-0005-0000-0000-0000396C0000}"/>
    <cellStyle name="40% - Accent6 3 2 5 2 2" xfId="27716" xr:uid="{00000000-0005-0000-0000-00003A6C0000}"/>
    <cellStyle name="40% - Accent6 3 2 5 2 2 2" xfId="27717" xr:uid="{00000000-0005-0000-0000-00003B6C0000}"/>
    <cellStyle name="40% - Accent6 3 2 5 2 2 2 2" xfId="27718" xr:uid="{00000000-0005-0000-0000-00003C6C0000}"/>
    <cellStyle name="40% - Accent6 3 2 5 2 2 2 2 2" xfId="27719" xr:uid="{00000000-0005-0000-0000-00003D6C0000}"/>
    <cellStyle name="40% - Accent6 3 2 5 2 2 2 3" xfId="27720" xr:uid="{00000000-0005-0000-0000-00003E6C0000}"/>
    <cellStyle name="40% - Accent6 3 2 5 2 2 3" xfId="27721" xr:uid="{00000000-0005-0000-0000-00003F6C0000}"/>
    <cellStyle name="40% - Accent6 3 2 5 2 2 3 2" xfId="27722" xr:uid="{00000000-0005-0000-0000-0000406C0000}"/>
    <cellStyle name="40% - Accent6 3 2 5 2 2 4" xfId="27723" xr:uid="{00000000-0005-0000-0000-0000416C0000}"/>
    <cellStyle name="40% - Accent6 3 2 5 2 3" xfId="27724" xr:uid="{00000000-0005-0000-0000-0000426C0000}"/>
    <cellStyle name="40% - Accent6 3 2 5 2 3 2" xfId="27725" xr:uid="{00000000-0005-0000-0000-0000436C0000}"/>
    <cellStyle name="40% - Accent6 3 2 5 2 3 2 2" xfId="27726" xr:uid="{00000000-0005-0000-0000-0000446C0000}"/>
    <cellStyle name="40% - Accent6 3 2 5 2 3 3" xfId="27727" xr:uid="{00000000-0005-0000-0000-0000456C0000}"/>
    <cellStyle name="40% - Accent6 3 2 5 2 4" xfId="27728" xr:uid="{00000000-0005-0000-0000-0000466C0000}"/>
    <cellStyle name="40% - Accent6 3 2 5 2 4 2" xfId="27729" xr:uid="{00000000-0005-0000-0000-0000476C0000}"/>
    <cellStyle name="40% - Accent6 3 2 5 2 5" xfId="27730" xr:uid="{00000000-0005-0000-0000-0000486C0000}"/>
    <cellStyle name="40% - Accent6 3 2 5 2 5 2" xfId="27731" xr:uid="{00000000-0005-0000-0000-0000496C0000}"/>
    <cellStyle name="40% - Accent6 3 2 5 2 6" xfId="27732" xr:uid="{00000000-0005-0000-0000-00004A6C0000}"/>
    <cellStyle name="40% - Accent6 3 2 5 3" xfId="27733" xr:uid="{00000000-0005-0000-0000-00004B6C0000}"/>
    <cellStyle name="40% - Accent6 3 2 5 3 2" xfId="27734" xr:uid="{00000000-0005-0000-0000-00004C6C0000}"/>
    <cellStyle name="40% - Accent6 3 2 5 3 2 2" xfId="27735" xr:uid="{00000000-0005-0000-0000-00004D6C0000}"/>
    <cellStyle name="40% - Accent6 3 2 5 3 2 2 2" xfId="27736" xr:uid="{00000000-0005-0000-0000-00004E6C0000}"/>
    <cellStyle name="40% - Accent6 3 2 5 3 2 2 2 2" xfId="27737" xr:uid="{00000000-0005-0000-0000-00004F6C0000}"/>
    <cellStyle name="40% - Accent6 3 2 5 3 2 2 3" xfId="27738" xr:uid="{00000000-0005-0000-0000-0000506C0000}"/>
    <cellStyle name="40% - Accent6 3 2 5 3 2 3" xfId="27739" xr:uid="{00000000-0005-0000-0000-0000516C0000}"/>
    <cellStyle name="40% - Accent6 3 2 5 3 2 3 2" xfId="27740" xr:uid="{00000000-0005-0000-0000-0000526C0000}"/>
    <cellStyle name="40% - Accent6 3 2 5 3 2 4" xfId="27741" xr:uid="{00000000-0005-0000-0000-0000536C0000}"/>
    <cellStyle name="40% - Accent6 3 2 5 3 3" xfId="27742" xr:uid="{00000000-0005-0000-0000-0000546C0000}"/>
    <cellStyle name="40% - Accent6 3 2 5 3 3 2" xfId="27743" xr:uid="{00000000-0005-0000-0000-0000556C0000}"/>
    <cellStyle name="40% - Accent6 3 2 5 3 3 2 2" xfId="27744" xr:uid="{00000000-0005-0000-0000-0000566C0000}"/>
    <cellStyle name="40% - Accent6 3 2 5 3 3 3" xfId="27745" xr:uid="{00000000-0005-0000-0000-0000576C0000}"/>
    <cellStyle name="40% - Accent6 3 2 5 3 4" xfId="27746" xr:uid="{00000000-0005-0000-0000-0000586C0000}"/>
    <cellStyle name="40% - Accent6 3 2 5 3 4 2" xfId="27747" xr:uid="{00000000-0005-0000-0000-0000596C0000}"/>
    <cellStyle name="40% - Accent6 3 2 5 3 5" xfId="27748" xr:uid="{00000000-0005-0000-0000-00005A6C0000}"/>
    <cellStyle name="40% - Accent6 3 2 5 3 5 2" xfId="27749" xr:uid="{00000000-0005-0000-0000-00005B6C0000}"/>
    <cellStyle name="40% - Accent6 3 2 5 3 6" xfId="27750" xr:uid="{00000000-0005-0000-0000-00005C6C0000}"/>
    <cellStyle name="40% - Accent6 3 2 5 4" xfId="27751" xr:uid="{00000000-0005-0000-0000-00005D6C0000}"/>
    <cellStyle name="40% - Accent6 3 2 5 4 2" xfId="27752" xr:uid="{00000000-0005-0000-0000-00005E6C0000}"/>
    <cellStyle name="40% - Accent6 3 2 5 4 2 2" xfId="27753" xr:uid="{00000000-0005-0000-0000-00005F6C0000}"/>
    <cellStyle name="40% - Accent6 3 2 5 4 2 2 2" xfId="27754" xr:uid="{00000000-0005-0000-0000-0000606C0000}"/>
    <cellStyle name="40% - Accent6 3 2 5 4 2 3" xfId="27755" xr:uid="{00000000-0005-0000-0000-0000616C0000}"/>
    <cellStyle name="40% - Accent6 3 2 5 4 3" xfId="27756" xr:uid="{00000000-0005-0000-0000-0000626C0000}"/>
    <cellStyle name="40% - Accent6 3 2 5 4 3 2" xfId="27757" xr:uid="{00000000-0005-0000-0000-0000636C0000}"/>
    <cellStyle name="40% - Accent6 3 2 5 4 4" xfId="27758" xr:uid="{00000000-0005-0000-0000-0000646C0000}"/>
    <cellStyle name="40% - Accent6 3 2 5 5" xfId="27759" xr:uid="{00000000-0005-0000-0000-0000656C0000}"/>
    <cellStyle name="40% - Accent6 3 2 5 5 2" xfId="27760" xr:uid="{00000000-0005-0000-0000-0000666C0000}"/>
    <cellStyle name="40% - Accent6 3 2 5 5 2 2" xfId="27761" xr:uid="{00000000-0005-0000-0000-0000676C0000}"/>
    <cellStyle name="40% - Accent6 3 2 5 5 3" xfId="27762" xr:uid="{00000000-0005-0000-0000-0000686C0000}"/>
    <cellStyle name="40% - Accent6 3 2 5 6" xfId="27763" xr:uid="{00000000-0005-0000-0000-0000696C0000}"/>
    <cellStyle name="40% - Accent6 3 2 5 6 2" xfId="27764" xr:uid="{00000000-0005-0000-0000-00006A6C0000}"/>
    <cellStyle name="40% - Accent6 3 2 5 7" xfId="27765" xr:uid="{00000000-0005-0000-0000-00006B6C0000}"/>
    <cellStyle name="40% - Accent6 3 2 5 7 2" xfId="27766" xr:uid="{00000000-0005-0000-0000-00006C6C0000}"/>
    <cellStyle name="40% - Accent6 3 2 5 8" xfId="27767" xr:uid="{00000000-0005-0000-0000-00006D6C0000}"/>
    <cellStyle name="40% - Accent6 3 2 6" xfId="27768" xr:uid="{00000000-0005-0000-0000-00006E6C0000}"/>
    <cellStyle name="40% - Accent6 3 2 6 2" xfId="27769" xr:uid="{00000000-0005-0000-0000-00006F6C0000}"/>
    <cellStyle name="40% - Accent6 3 2 6 2 2" xfId="27770" xr:uid="{00000000-0005-0000-0000-0000706C0000}"/>
    <cellStyle name="40% - Accent6 3 2 6 2 2 2" xfId="27771" xr:uid="{00000000-0005-0000-0000-0000716C0000}"/>
    <cellStyle name="40% - Accent6 3 2 6 2 2 2 2" xfId="27772" xr:uid="{00000000-0005-0000-0000-0000726C0000}"/>
    <cellStyle name="40% - Accent6 3 2 6 2 2 2 2 2" xfId="27773" xr:uid="{00000000-0005-0000-0000-0000736C0000}"/>
    <cellStyle name="40% - Accent6 3 2 6 2 2 2 3" xfId="27774" xr:uid="{00000000-0005-0000-0000-0000746C0000}"/>
    <cellStyle name="40% - Accent6 3 2 6 2 2 3" xfId="27775" xr:uid="{00000000-0005-0000-0000-0000756C0000}"/>
    <cellStyle name="40% - Accent6 3 2 6 2 2 3 2" xfId="27776" xr:uid="{00000000-0005-0000-0000-0000766C0000}"/>
    <cellStyle name="40% - Accent6 3 2 6 2 2 4" xfId="27777" xr:uid="{00000000-0005-0000-0000-0000776C0000}"/>
    <cellStyle name="40% - Accent6 3 2 6 2 3" xfId="27778" xr:uid="{00000000-0005-0000-0000-0000786C0000}"/>
    <cellStyle name="40% - Accent6 3 2 6 2 3 2" xfId="27779" xr:uid="{00000000-0005-0000-0000-0000796C0000}"/>
    <cellStyle name="40% - Accent6 3 2 6 2 3 2 2" xfId="27780" xr:uid="{00000000-0005-0000-0000-00007A6C0000}"/>
    <cellStyle name="40% - Accent6 3 2 6 2 3 3" xfId="27781" xr:uid="{00000000-0005-0000-0000-00007B6C0000}"/>
    <cellStyle name="40% - Accent6 3 2 6 2 4" xfId="27782" xr:uid="{00000000-0005-0000-0000-00007C6C0000}"/>
    <cellStyle name="40% - Accent6 3 2 6 2 4 2" xfId="27783" xr:uid="{00000000-0005-0000-0000-00007D6C0000}"/>
    <cellStyle name="40% - Accent6 3 2 6 2 5" xfId="27784" xr:uid="{00000000-0005-0000-0000-00007E6C0000}"/>
    <cellStyle name="40% - Accent6 3 2 6 2 5 2" xfId="27785" xr:uid="{00000000-0005-0000-0000-00007F6C0000}"/>
    <cellStyle name="40% - Accent6 3 2 6 2 6" xfId="27786" xr:uid="{00000000-0005-0000-0000-0000806C0000}"/>
    <cellStyle name="40% - Accent6 3 2 6 3" xfId="27787" xr:uid="{00000000-0005-0000-0000-0000816C0000}"/>
    <cellStyle name="40% - Accent6 3 2 6 3 2" xfId="27788" xr:uid="{00000000-0005-0000-0000-0000826C0000}"/>
    <cellStyle name="40% - Accent6 3 2 6 3 2 2" xfId="27789" xr:uid="{00000000-0005-0000-0000-0000836C0000}"/>
    <cellStyle name="40% - Accent6 3 2 6 3 2 2 2" xfId="27790" xr:uid="{00000000-0005-0000-0000-0000846C0000}"/>
    <cellStyle name="40% - Accent6 3 2 6 3 2 2 2 2" xfId="27791" xr:uid="{00000000-0005-0000-0000-0000856C0000}"/>
    <cellStyle name="40% - Accent6 3 2 6 3 2 2 3" xfId="27792" xr:uid="{00000000-0005-0000-0000-0000866C0000}"/>
    <cellStyle name="40% - Accent6 3 2 6 3 2 3" xfId="27793" xr:uid="{00000000-0005-0000-0000-0000876C0000}"/>
    <cellStyle name="40% - Accent6 3 2 6 3 2 3 2" xfId="27794" xr:uid="{00000000-0005-0000-0000-0000886C0000}"/>
    <cellStyle name="40% - Accent6 3 2 6 3 2 4" xfId="27795" xr:uid="{00000000-0005-0000-0000-0000896C0000}"/>
    <cellStyle name="40% - Accent6 3 2 6 3 3" xfId="27796" xr:uid="{00000000-0005-0000-0000-00008A6C0000}"/>
    <cellStyle name="40% - Accent6 3 2 6 3 3 2" xfId="27797" xr:uid="{00000000-0005-0000-0000-00008B6C0000}"/>
    <cellStyle name="40% - Accent6 3 2 6 3 3 2 2" xfId="27798" xr:uid="{00000000-0005-0000-0000-00008C6C0000}"/>
    <cellStyle name="40% - Accent6 3 2 6 3 3 3" xfId="27799" xr:uid="{00000000-0005-0000-0000-00008D6C0000}"/>
    <cellStyle name="40% - Accent6 3 2 6 3 4" xfId="27800" xr:uid="{00000000-0005-0000-0000-00008E6C0000}"/>
    <cellStyle name="40% - Accent6 3 2 6 3 4 2" xfId="27801" xr:uid="{00000000-0005-0000-0000-00008F6C0000}"/>
    <cellStyle name="40% - Accent6 3 2 6 3 5" xfId="27802" xr:uid="{00000000-0005-0000-0000-0000906C0000}"/>
    <cellStyle name="40% - Accent6 3 2 6 3 5 2" xfId="27803" xr:uid="{00000000-0005-0000-0000-0000916C0000}"/>
    <cellStyle name="40% - Accent6 3 2 6 3 6" xfId="27804" xr:uid="{00000000-0005-0000-0000-0000926C0000}"/>
    <cellStyle name="40% - Accent6 3 2 6 4" xfId="27805" xr:uid="{00000000-0005-0000-0000-0000936C0000}"/>
    <cellStyle name="40% - Accent6 3 2 6 4 2" xfId="27806" xr:uid="{00000000-0005-0000-0000-0000946C0000}"/>
    <cellStyle name="40% - Accent6 3 2 6 4 2 2" xfId="27807" xr:uid="{00000000-0005-0000-0000-0000956C0000}"/>
    <cellStyle name="40% - Accent6 3 2 6 4 2 2 2" xfId="27808" xr:uid="{00000000-0005-0000-0000-0000966C0000}"/>
    <cellStyle name="40% - Accent6 3 2 6 4 2 3" xfId="27809" xr:uid="{00000000-0005-0000-0000-0000976C0000}"/>
    <cellStyle name="40% - Accent6 3 2 6 4 3" xfId="27810" xr:uid="{00000000-0005-0000-0000-0000986C0000}"/>
    <cellStyle name="40% - Accent6 3 2 6 4 3 2" xfId="27811" xr:uid="{00000000-0005-0000-0000-0000996C0000}"/>
    <cellStyle name="40% - Accent6 3 2 6 4 4" xfId="27812" xr:uid="{00000000-0005-0000-0000-00009A6C0000}"/>
    <cellStyle name="40% - Accent6 3 2 6 5" xfId="27813" xr:uid="{00000000-0005-0000-0000-00009B6C0000}"/>
    <cellStyle name="40% - Accent6 3 2 6 5 2" xfId="27814" xr:uid="{00000000-0005-0000-0000-00009C6C0000}"/>
    <cellStyle name="40% - Accent6 3 2 6 5 2 2" xfId="27815" xr:uid="{00000000-0005-0000-0000-00009D6C0000}"/>
    <cellStyle name="40% - Accent6 3 2 6 5 3" xfId="27816" xr:uid="{00000000-0005-0000-0000-00009E6C0000}"/>
    <cellStyle name="40% - Accent6 3 2 6 6" xfId="27817" xr:uid="{00000000-0005-0000-0000-00009F6C0000}"/>
    <cellStyle name="40% - Accent6 3 2 6 6 2" xfId="27818" xr:uid="{00000000-0005-0000-0000-0000A06C0000}"/>
    <cellStyle name="40% - Accent6 3 2 6 7" xfId="27819" xr:uid="{00000000-0005-0000-0000-0000A16C0000}"/>
    <cellStyle name="40% - Accent6 3 2 6 7 2" xfId="27820" xr:uid="{00000000-0005-0000-0000-0000A26C0000}"/>
    <cellStyle name="40% - Accent6 3 2 6 8" xfId="27821" xr:uid="{00000000-0005-0000-0000-0000A36C0000}"/>
    <cellStyle name="40% - Accent6 3 2 7" xfId="27822" xr:uid="{00000000-0005-0000-0000-0000A46C0000}"/>
    <cellStyle name="40% - Accent6 3 2 7 2" xfId="27823" xr:uid="{00000000-0005-0000-0000-0000A56C0000}"/>
    <cellStyle name="40% - Accent6 3 2 7 2 2" xfId="27824" xr:uid="{00000000-0005-0000-0000-0000A66C0000}"/>
    <cellStyle name="40% - Accent6 3 2 7 2 2 2" xfId="27825" xr:uid="{00000000-0005-0000-0000-0000A76C0000}"/>
    <cellStyle name="40% - Accent6 3 2 7 2 2 2 2" xfId="27826" xr:uid="{00000000-0005-0000-0000-0000A86C0000}"/>
    <cellStyle name="40% - Accent6 3 2 7 2 2 3" xfId="27827" xr:uid="{00000000-0005-0000-0000-0000A96C0000}"/>
    <cellStyle name="40% - Accent6 3 2 7 2 3" xfId="27828" xr:uid="{00000000-0005-0000-0000-0000AA6C0000}"/>
    <cellStyle name="40% - Accent6 3 2 7 2 3 2" xfId="27829" xr:uid="{00000000-0005-0000-0000-0000AB6C0000}"/>
    <cellStyle name="40% - Accent6 3 2 7 2 4" xfId="27830" xr:uid="{00000000-0005-0000-0000-0000AC6C0000}"/>
    <cellStyle name="40% - Accent6 3 2 7 3" xfId="27831" xr:uid="{00000000-0005-0000-0000-0000AD6C0000}"/>
    <cellStyle name="40% - Accent6 3 2 7 3 2" xfId="27832" xr:uid="{00000000-0005-0000-0000-0000AE6C0000}"/>
    <cellStyle name="40% - Accent6 3 2 7 3 2 2" xfId="27833" xr:uid="{00000000-0005-0000-0000-0000AF6C0000}"/>
    <cellStyle name="40% - Accent6 3 2 7 3 3" xfId="27834" xr:uid="{00000000-0005-0000-0000-0000B06C0000}"/>
    <cellStyle name="40% - Accent6 3 2 7 4" xfId="27835" xr:uid="{00000000-0005-0000-0000-0000B16C0000}"/>
    <cellStyle name="40% - Accent6 3 2 7 4 2" xfId="27836" xr:uid="{00000000-0005-0000-0000-0000B26C0000}"/>
    <cellStyle name="40% - Accent6 3 2 7 5" xfId="27837" xr:uid="{00000000-0005-0000-0000-0000B36C0000}"/>
    <cellStyle name="40% - Accent6 3 2 7 5 2" xfId="27838" xr:uid="{00000000-0005-0000-0000-0000B46C0000}"/>
    <cellStyle name="40% - Accent6 3 2 7 6" xfId="27839" xr:uid="{00000000-0005-0000-0000-0000B56C0000}"/>
    <cellStyle name="40% - Accent6 3 2 8" xfId="27840" xr:uid="{00000000-0005-0000-0000-0000B66C0000}"/>
    <cellStyle name="40% - Accent6 3 2 8 2" xfId="27841" xr:uid="{00000000-0005-0000-0000-0000B76C0000}"/>
    <cellStyle name="40% - Accent6 3 2 8 2 2" xfId="27842" xr:uid="{00000000-0005-0000-0000-0000B86C0000}"/>
    <cellStyle name="40% - Accent6 3 2 8 2 2 2" xfId="27843" xr:uid="{00000000-0005-0000-0000-0000B96C0000}"/>
    <cellStyle name="40% - Accent6 3 2 8 2 2 2 2" xfId="27844" xr:uid="{00000000-0005-0000-0000-0000BA6C0000}"/>
    <cellStyle name="40% - Accent6 3 2 8 2 2 3" xfId="27845" xr:uid="{00000000-0005-0000-0000-0000BB6C0000}"/>
    <cellStyle name="40% - Accent6 3 2 8 2 3" xfId="27846" xr:uid="{00000000-0005-0000-0000-0000BC6C0000}"/>
    <cellStyle name="40% - Accent6 3 2 8 2 3 2" xfId="27847" xr:uid="{00000000-0005-0000-0000-0000BD6C0000}"/>
    <cellStyle name="40% - Accent6 3 2 8 2 4" xfId="27848" xr:uid="{00000000-0005-0000-0000-0000BE6C0000}"/>
    <cellStyle name="40% - Accent6 3 2 8 3" xfId="27849" xr:uid="{00000000-0005-0000-0000-0000BF6C0000}"/>
    <cellStyle name="40% - Accent6 3 2 8 3 2" xfId="27850" xr:uid="{00000000-0005-0000-0000-0000C06C0000}"/>
    <cellStyle name="40% - Accent6 3 2 8 3 2 2" xfId="27851" xr:uid="{00000000-0005-0000-0000-0000C16C0000}"/>
    <cellStyle name="40% - Accent6 3 2 8 3 3" xfId="27852" xr:uid="{00000000-0005-0000-0000-0000C26C0000}"/>
    <cellStyle name="40% - Accent6 3 2 8 4" xfId="27853" xr:uid="{00000000-0005-0000-0000-0000C36C0000}"/>
    <cellStyle name="40% - Accent6 3 2 8 4 2" xfId="27854" xr:uid="{00000000-0005-0000-0000-0000C46C0000}"/>
    <cellStyle name="40% - Accent6 3 2 8 5" xfId="27855" xr:uid="{00000000-0005-0000-0000-0000C56C0000}"/>
    <cellStyle name="40% - Accent6 3 2 8 5 2" xfId="27856" xr:uid="{00000000-0005-0000-0000-0000C66C0000}"/>
    <cellStyle name="40% - Accent6 3 2 8 6" xfId="27857" xr:uid="{00000000-0005-0000-0000-0000C76C0000}"/>
    <cellStyle name="40% - Accent6 3 2 9" xfId="27858" xr:uid="{00000000-0005-0000-0000-0000C86C0000}"/>
    <cellStyle name="40% - Accent6 3 2 9 2" xfId="27859" xr:uid="{00000000-0005-0000-0000-0000C96C0000}"/>
    <cellStyle name="40% - Accent6 3 2 9 2 2" xfId="27860" xr:uid="{00000000-0005-0000-0000-0000CA6C0000}"/>
    <cellStyle name="40% - Accent6 3 2 9 2 2 2" xfId="27861" xr:uid="{00000000-0005-0000-0000-0000CB6C0000}"/>
    <cellStyle name="40% - Accent6 3 2 9 2 2 2 2" xfId="27862" xr:uid="{00000000-0005-0000-0000-0000CC6C0000}"/>
    <cellStyle name="40% - Accent6 3 2 9 2 2 3" xfId="27863" xr:uid="{00000000-0005-0000-0000-0000CD6C0000}"/>
    <cellStyle name="40% - Accent6 3 2 9 2 3" xfId="27864" xr:uid="{00000000-0005-0000-0000-0000CE6C0000}"/>
    <cellStyle name="40% - Accent6 3 2 9 2 3 2" xfId="27865" xr:uid="{00000000-0005-0000-0000-0000CF6C0000}"/>
    <cellStyle name="40% - Accent6 3 2 9 2 4" xfId="27866" xr:uid="{00000000-0005-0000-0000-0000D06C0000}"/>
    <cellStyle name="40% - Accent6 3 2 9 3" xfId="27867" xr:uid="{00000000-0005-0000-0000-0000D16C0000}"/>
    <cellStyle name="40% - Accent6 3 2 9 3 2" xfId="27868" xr:uid="{00000000-0005-0000-0000-0000D26C0000}"/>
    <cellStyle name="40% - Accent6 3 2 9 3 2 2" xfId="27869" xr:uid="{00000000-0005-0000-0000-0000D36C0000}"/>
    <cellStyle name="40% - Accent6 3 2 9 3 3" xfId="27870" xr:uid="{00000000-0005-0000-0000-0000D46C0000}"/>
    <cellStyle name="40% - Accent6 3 2 9 4" xfId="27871" xr:uid="{00000000-0005-0000-0000-0000D56C0000}"/>
    <cellStyle name="40% - Accent6 3 2 9 4 2" xfId="27872" xr:uid="{00000000-0005-0000-0000-0000D66C0000}"/>
    <cellStyle name="40% - Accent6 3 2 9 5" xfId="27873" xr:uid="{00000000-0005-0000-0000-0000D76C0000}"/>
    <cellStyle name="40% - Accent6 3 2 9 5 2" xfId="27874" xr:uid="{00000000-0005-0000-0000-0000D86C0000}"/>
    <cellStyle name="40% - Accent6 3 2 9 6" xfId="27875" xr:uid="{00000000-0005-0000-0000-0000D96C0000}"/>
    <cellStyle name="40% - Accent6 3 3" xfId="27876" xr:uid="{00000000-0005-0000-0000-0000DA6C0000}"/>
    <cellStyle name="40% - Accent6 3 3 10" xfId="27877" xr:uid="{00000000-0005-0000-0000-0000DB6C0000}"/>
    <cellStyle name="40% - Accent6 3 3 10 2" xfId="27878" xr:uid="{00000000-0005-0000-0000-0000DC6C0000}"/>
    <cellStyle name="40% - Accent6 3 3 11" xfId="27879" xr:uid="{00000000-0005-0000-0000-0000DD6C0000}"/>
    <cellStyle name="40% - Accent6 3 3 2" xfId="27880" xr:uid="{00000000-0005-0000-0000-0000DE6C0000}"/>
    <cellStyle name="40% - Accent6 3 3 2 2" xfId="27881" xr:uid="{00000000-0005-0000-0000-0000DF6C0000}"/>
    <cellStyle name="40% - Accent6 3 3 2 2 2" xfId="27882" xr:uid="{00000000-0005-0000-0000-0000E06C0000}"/>
    <cellStyle name="40% - Accent6 3 3 2 2 2 2" xfId="27883" xr:uid="{00000000-0005-0000-0000-0000E16C0000}"/>
    <cellStyle name="40% - Accent6 3 3 2 2 2 2 2" xfId="27884" xr:uid="{00000000-0005-0000-0000-0000E26C0000}"/>
    <cellStyle name="40% - Accent6 3 3 2 2 2 2 2 2" xfId="27885" xr:uid="{00000000-0005-0000-0000-0000E36C0000}"/>
    <cellStyle name="40% - Accent6 3 3 2 2 2 2 3" xfId="27886" xr:uid="{00000000-0005-0000-0000-0000E46C0000}"/>
    <cellStyle name="40% - Accent6 3 3 2 2 2 3" xfId="27887" xr:uid="{00000000-0005-0000-0000-0000E56C0000}"/>
    <cellStyle name="40% - Accent6 3 3 2 2 2 3 2" xfId="27888" xr:uid="{00000000-0005-0000-0000-0000E66C0000}"/>
    <cellStyle name="40% - Accent6 3 3 2 2 2 4" xfId="27889" xr:uid="{00000000-0005-0000-0000-0000E76C0000}"/>
    <cellStyle name="40% - Accent6 3 3 2 2 3" xfId="27890" xr:uid="{00000000-0005-0000-0000-0000E86C0000}"/>
    <cellStyle name="40% - Accent6 3 3 2 2 3 2" xfId="27891" xr:uid="{00000000-0005-0000-0000-0000E96C0000}"/>
    <cellStyle name="40% - Accent6 3 3 2 2 3 2 2" xfId="27892" xr:uid="{00000000-0005-0000-0000-0000EA6C0000}"/>
    <cellStyle name="40% - Accent6 3 3 2 2 3 3" xfId="27893" xr:uid="{00000000-0005-0000-0000-0000EB6C0000}"/>
    <cellStyle name="40% - Accent6 3 3 2 2 4" xfId="27894" xr:uid="{00000000-0005-0000-0000-0000EC6C0000}"/>
    <cellStyle name="40% - Accent6 3 3 2 2 4 2" xfId="27895" xr:uid="{00000000-0005-0000-0000-0000ED6C0000}"/>
    <cellStyle name="40% - Accent6 3 3 2 2 5" xfId="27896" xr:uid="{00000000-0005-0000-0000-0000EE6C0000}"/>
    <cellStyle name="40% - Accent6 3 3 2 2 5 2" xfId="27897" xr:uid="{00000000-0005-0000-0000-0000EF6C0000}"/>
    <cellStyle name="40% - Accent6 3 3 2 2 6" xfId="27898" xr:uid="{00000000-0005-0000-0000-0000F06C0000}"/>
    <cellStyle name="40% - Accent6 3 3 2 3" xfId="27899" xr:uid="{00000000-0005-0000-0000-0000F16C0000}"/>
    <cellStyle name="40% - Accent6 3 3 2 3 2" xfId="27900" xr:uid="{00000000-0005-0000-0000-0000F26C0000}"/>
    <cellStyle name="40% - Accent6 3 3 2 3 2 2" xfId="27901" xr:uid="{00000000-0005-0000-0000-0000F36C0000}"/>
    <cellStyle name="40% - Accent6 3 3 2 3 2 2 2" xfId="27902" xr:uid="{00000000-0005-0000-0000-0000F46C0000}"/>
    <cellStyle name="40% - Accent6 3 3 2 3 2 2 2 2" xfId="27903" xr:uid="{00000000-0005-0000-0000-0000F56C0000}"/>
    <cellStyle name="40% - Accent6 3 3 2 3 2 2 3" xfId="27904" xr:uid="{00000000-0005-0000-0000-0000F66C0000}"/>
    <cellStyle name="40% - Accent6 3 3 2 3 2 3" xfId="27905" xr:uid="{00000000-0005-0000-0000-0000F76C0000}"/>
    <cellStyle name="40% - Accent6 3 3 2 3 2 3 2" xfId="27906" xr:uid="{00000000-0005-0000-0000-0000F86C0000}"/>
    <cellStyle name="40% - Accent6 3 3 2 3 2 4" xfId="27907" xr:uid="{00000000-0005-0000-0000-0000F96C0000}"/>
    <cellStyle name="40% - Accent6 3 3 2 3 3" xfId="27908" xr:uid="{00000000-0005-0000-0000-0000FA6C0000}"/>
    <cellStyle name="40% - Accent6 3 3 2 3 3 2" xfId="27909" xr:uid="{00000000-0005-0000-0000-0000FB6C0000}"/>
    <cellStyle name="40% - Accent6 3 3 2 3 3 2 2" xfId="27910" xr:uid="{00000000-0005-0000-0000-0000FC6C0000}"/>
    <cellStyle name="40% - Accent6 3 3 2 3 3 3" xfId="27911" xr:uid="{00000000-0005-0000-0000-0000FD6C0000}"/>
    <cellStyle name="40% - Accent6 3 3 2 3 4" xfId="27912" xr:uid="{00000000-0005-0000-0000-0000FE6C0000}"/>
    <cellStyle name="40% - Accent6 3 3 2 3 4 2" xfId="27913" xr:uid="{00000000-0005-0000-0000-0000FF6C0000}"/>
    <cellStyle name="40% - Accent6 3 3 2 3 5" xfId="27914" xr:uid="{00000000-0005-0000-0000-0000006D0000}"/>
    <cellStyle name="40% - Accent6 3 3 2 3 5 2" xfId="27915" xr:uid="{00000000-0005-0000-0000-0000016D0000}"/>
    <cellStyle name="40% - Accent6 3 3 2 3 6" xfId="27916" xr:uid="{00000000-0005-0000-0000-0000026D0000}"/>
    <cellStyle name="40% - Accent6 3 3 2 4" xfId="27917" xr:uid="{00000000-0005-0000-0000-0000036D0000}"/>
    <cellStyle name="40% - Accent6 3 3 2 4 2" xfId="27918" xr:uid="{00000000-0005-0000-0000-0000046D0000}"/>
    <cellStyle name="40% - Accent6 3 3 2 4 2 2" xfId="27919" xr:uid="{00000000-0005-0000-0000-0000056D0000}"/>
    <cellStyle name="40% - Accent6 3 3 2 4 2 2 2" xfId="27920" xr:uid="{00000000-0005-0000-0000-0000066D0000}"/>
    <cellStyle name="40% - Accent6 3 3 2 4 2 3" xfId="27921" xr:uid="{00000000-0005-0000-0000-0000076D0000}"/>
    <cellStyle name="40% - Accent6 3 3 2 4 3" xfId="27922" xr:uid="{00000000-0005-0000-0000-0000086D0000}"/>
    <cellStyle name="40% - Accent6 3 3 2 4 3 2" xfId="27923" xr:uid="{00000000-0005-0000-0000-0000096D0000}"/>
    <cellStyle name="40% - Accent6 3 3 2 4 4" xfId="27924" xr:uid="{00000000-0005-0000-0000-00000A6D0000}"/>
    <cellStyle name="40% - Accent6 3 3 2 5" xfId="27925" xr:uid="{00000000-0005-0000-0000-00000B6D0000}"/>
    <cellStyle name="40% - Accent6 3 3 2 5 2" xfId="27926" xr:uid="{00000000-0005-0000-0000-00000C6D0000}"/>
    <cellStyle name="40% - Accent6 3 3 2 5 2 2" xfId="27927" xr:uid="{00000000-0005-0000-0000-00000D6D0000}"/>
    <cellStyle name="40% - Accent6 3 3 2 5 3" xfId="27928" xr:uid="{00000000-0005-0000-0000-00000E6D0000}"/>
    <cellStyle name="40% - Accent6 3 3 2 6" xfId="27929" xr:uid="{00000000-0005-0000-0000-00000F6D0000}"/>
    <cellStyle name="40% - Accent6 3 3 2 6 2" xfId="27930" xr:uid="{00000000-0005-0000-0000-0000106D0000}"/>
    <cellStyle name="40% - Accent6 3 3 2 7" xfId="27931" xr:uid="{00000000-0005-0000-0000-0000116D0000}"/>
    <cellStyle name="40% - Accent6 3 3 2 7 2" xfId="27932" xr:uid="{00000000-0005-0000-0000-0000126D0000}"/>
    <cellStyle name="40% - Accent6 3 3 2 8" xfId="27933" xr:uid="{00000000-0005-0000-0000-0000136D0000}"/>
    <cellStyle name="40% - Accent6 3 3 3" xfId="27934" xr:uid="{00000000-0005-0000-0000-0000146D0000}"/>
    <cellStyle name="40% - Accent6 3 3 3 2" xfId="27935" xr:uid="{00000000-0005-0000-0000-0000156D0000}"/>
    <cellStyle name="40% - Accent6 3 3 3 2 2" xfId="27936" xr:uid="{00000000-0005-0000-0000-0000166D0000}"/>
    <cellStyle name="40% - Accent6 3 3 3 2 2 2" xfId="27937" xr:uid="{00000000-0005-0000-0000-0000176D0000}"/>
    <cellStyle name="40% - Accent6 3 3 3 2 2 2 2" xfId="27938" xr:uid="{00000000-0005-0000-0000-0000186D0000}"/>
    <cellStyle name="40% - Accent6 3 3 3 2 2 2 2 2" xfId="27939" xr:uid="{00000000-0005-0000-0000-0000196D0000}"/>
    <cellStyle name="40% - Accent6 3 3 3 2 2 2 3" xfId="27940" xr:uid="{00000000-0005-0000-0000-00001A6D0000}"/>
    <cellStyle name="40% - Accent6 3 3 3 2 2 3" xfId="27941" xr:uid="{00000000-0005-0000-0000-00001B6D0000}"/>
    <cellStyle name="40% - Accent6 3 3 3 2 2 3 2" xfId="27942" xr:uid="{00000000-0005-0000-0000-00001C6D0000}"/>
    <cellStyle name="40% - Accent6 3 3 3 2 2 4" xfId="27943" xr:uid="{00000000-0005-0000-0000-00001D6D0000}"/>
    <cellStyle name="40% - Accent6 3 3 3 2 3" xfId="27944" xr:uid="{00000000-0005-0000-0000-00001E6D0000}"/>
    <cellStyle name="40% - Accent6 3 3 3 2 3 2" xfId="27945" xr:uid="{00000000-0005-0000-0000-00001F6D0000}"/>
    <cellStyle name="40% - Accent6 3 3 3 2 3 2 2" xfId="27946" xr:uid="{00000000-0005-0000-0000-0000206D0000}"/>
    <cellStyle name="40% - Accent6 3 3 3 2 3 3" xfId="27947" xr:uid="{00000000-0005-0000-0000-0000216D0000}"/>
    <cellStyle name="40% - Accent6 3 3 3 2 4" xfId="27948" xr:uid="{00000000-0005-0000-0000-0000226D0000}"/>
    <cellStyle name="40% - Accent6 3 3 3 2 4 2" xfId="27949" xr:uid="{00000000-0005-0000-0000-0000236D0000}"/>
    <cellStyle name="40% - Accent6 3 3 3 2 5" xfId="27950" xr:uid="{00000000-0005-0000-0000-0000246D0000}"/>
    <cellStyle name="40% - Accent6 3 3 3 2 5 2" xfId="27951" xr:uid="{00000000-0005-0000-0000-0000256D0000}"/>
    <cellStyle name="40% - Accent6 3 3 3 2 6" xfId="27952" xr:uid="{00000000-0005-0000-0000-0000266D0000}"/>
    <cellStyle name="40% - Accent6 3 3 3 3" xfId="27953" xr:uid="{00000000-0005-0000-0000-0000276D0000}"/>
    <cellStyle name="40% - Accent6 3 3 3 3 2" xfId="27954" xr:uid="{00000000-0005-0000-0000-0000286D0000}"/>
    <cellStyle name="40% - Accent6 3 3 3 3 2 2" xfId="27955" xr:uid="{00000000-0005-0000-0000-0000296D0000}"/>
    <cellStyle name="40% - Accent6 3 3 3 3 2 2 2" xfId="27956" xr:uid="{00000000-0005-0000-0000-00002A6D0000}"/>
    <cellStyle name="40% - Accent6 3 3 3 3 2 2 2 2" xfId="27957" xr:uid="{00000000-0005-0000-0000-00002B6D0000}"/>
    <cellStyle name="40% - Accent6 3 3 3 3 2 2 3" xfId="27958" xr:uid="{00000000-0005-0000-0000-00002C6D0000}"/>
    <cellStyle name="40% - Accent6 3 3 3 3 2 3" xfId="27959" xr:uid="{00000000-0005-0000-0000-00002D6D0000}"/>
    <cellStyle name="40% - Accent6 3 3 3 3 2 3 2" xfId="27960" xr:uid="{00000000-0005-0000-0000-00002E6D0000}"/>
    <cellStyle name="40% - Accent6 3 3 3 3 2 4" xfId="27961" xr:uid="{00000000-0005-0000-0000-00002F6D0000}"/>
    <cellStyle name="40% - Accent6 3 3 3 3 3" xfId="27962" xr:uid="{00000000-0005-0000-0000-0000306D0000}"/>
    <cellStyle name="40% - Accent6 3 3 3 3 3 2" xfId="27963" xr:uid="{00000000-0005-0000-0000-0000316D0000}"/>
    <cellStyle name="40% - Accent6 3 3 3 3 3 2 2" xfId="27964" xr:uid="{00000000-0005-0000-0000-0000326D0000}"/>
    <cellStyle name="40% - Accent6 3 3 3 3 3 3" xfId="27965" xr:uid="{00000000-0005-0000-0000-0000336D0000}"/>
    <cellStyle name="40% - Accent6 3 3 3 3 4" xfId="27966" xr:uid="{00000000-0005-0000-0000-0000346D0000}"/>
    <cellStyle name="40% - Accent6 3 3 3 3 4 2" xfId="27967" xr:uid="{00000000-0005-0000-0000-0000356D0000}"/>
    <cellStyle name="40% - Accent6 3 3 3 3 5" xfId="27968" xr:uid="{00000000-0005-0000-0000-0000366D0000}"/>
    <cellStyle name="40% - Accent6 3 3 3 3 5 2" xfId="27969" xr:uid="{00000000-0005-0000-0000-0000376D0000}"/>
    <cellStyle name="40% - Accent6 3 3 3 3 6" xfId="27970" xr:uid="{00000000-0005-0000-0000-0000386D0000}"/>
    <cellStyle name="40% - Accent6 3 3 3 4" xfId="27971" xr:uid="{00000000-0005-0000-0000-0000396D0000}"/>
    <cellStyle name="40% - Accent6 3 3 3 4 2" xfId="27972" xr:uid="{00000000-0005-0000-0000-00003A6D0000}"/>
    <cellStyle name="40% - Accent6 3 3 3 4 2 2" xfId="27973" xr:uid="{00000000-0005-0000-0000-00003B6D0000}"/>
    <cellStyle name="40% - Accent6 3 3 3 4 2 2 2" xfId="27974" xr:uid="{00000000-0005-0000-0000-00003C6D0000}"/>
    <cellStyle name="40% - Accent6 3 3 3 4 2 3" xfId="27975" xr:uid="{00000000-0005-0000-0000-00003D6D0000}"/>
    <cellStyle name="40% - Accent6 3 3 3 4 3" xfId="27976" xr:uid="{00000000-0005-0000-0000-00003E6D0000}"/>
    <cellStyle name="40% - Accent6 3 3 3 4 3 2" xfId="27977" xr:uid="{00000000-0005-0000-0000-00003F6D0000}"/>
    <cellStyle name="40% - Accent6 3 3 3 4 4" xfId="27978" xr:uid="{00000000-0005-0000-0000-0000406D0000}"/>
    <cellStyle name="40% - Accent6 3 3 3 5" xfId="27979" xr:uid="{00000000-0005-0000-0000-0000416D0000}"/>
    <cellStyle name="40% - Accent6 3 3 3 5 2" xfId="27980" xr:uid="{00000000-0005-0000-0000-0000426D0000}"/>
    <cellStyle name="40% - Accent6 3 3 3 5 2 2" xfId="27981" xr:uid="{00000000-0005-0000-0000-0000436D0000}"/>
    <cellStyle name="40% - Accent6 3 3 3 5 3" xfId="27982" xr:uid="{00000000-0005-0000-0000-0000446D0000}"/>
    <cellStyle name="40% - Accent6 3 3 3 6" xfId="27983" xr:uid="{00000000-0005-0000-0000-0000456D0000}"/>
    <cellStyle name="40% - Accent6 3 3 3 6 2" xfId="27984" xr:uid="{00000000-0005-0000-0000-0000466D0000}"/>
    <cellStyle name="40% - Accent6 3 3 3 7" xfId="27985" xr:uid="{00000000-0005-0000-0000-0000476D0000}"/>
    <cellStyle name="40% - Accent6 3 3 3 7 2" xfId="27986" xr:uid="{00000000-0005-0000-0000-0000486D0000}"/>
    <cellStyle name="40% - Accent6 3 3 3 8" xfId="27987" xr:uid="{00000000-0005-0000-0000-0000496D0000}"/>
    <cellStyle name="40% - Accent6 3 3 4" xfId="27988" xr:uid="{00000000-0005-0000-0000-00004A6D0000}"/>
    <cellStyle name="40% - Accent6 3 3 4 2" xfId="27989" xr:uid="{00000000-0005-0000-0000-00004B6D0000}"/>
    <cellStyle name="40% - Accent6 3 3 4 2 2" xfId="27990" xr:uid="{00000000-0005-0000-0000-00004C6D0000}"/>
    <cellStyle name="40% - Accent6 3 3 4 2 2 2" xfId="27991" xr:uid="{00000000-0005-0000-0000-00004D6D0000}"/>
    <cellStyle name="40% - Accent6 3 3 4 2 2 2 2" xfId="27992" xr:uid="{00000000-0005-0000-0000-00004E6D0000}"/>
    <cellStyle name="40% - Accent6 3 3 4 2 2 3" xfId="27993" xr:uid="{00000000-0005-0000-0000-00004F6D0000}"/>
    <cellStyle name="40% - Accent6 3 3 4 2 3" xfId="27994" xr:uid="{00000000-0005-0000-0000-0000506D0000}"/>
    <cellStyle name="40% - Accent6 3 3 4 2 3 2" xfId="27995" xr:uid="{00000000-0005-0000-0000-0000516D0000}"/>
    <cellStyle name="40% - Accent6 3 3 4 2 4" xfId="27996" xr:uid="{00000000-0005-0000-0000-0000526D0000}"/>
    <cellStyle name="40% - Accent6 3 3 4 3" xfId="27997" xr:uid="{00000000-0005-0000-0000-0000536D0000}"/>
    <cellStyle name="40% - Accent6 3 3 4 3 2" xfId="27998" xr:uid="{00000000-0005-0000-0000-0000546D0000}"/>
    <cellStyle name="40% - Accent6 3 3 4 3 2 2" xfId="27999" xr:uid="{00000000-0005-0000-0000-0000556D0000}"/>
    <cellStyle name="40% - Accent6 3 3 4 3 3" xfId="28000" xr:uid="{00000000-0005-0000-0000-0000566D0000}"/>
    <cellStyle name="40% - Accent6 3 3 4 4" xfId="28001" xr:uid="{00000000-0005-0000-0000-0000576D0000}"/>
    <cellStyle name="40% - Accent6 3 3 4 4 2" xfId="28002" xr:uid="{00000000-0005-0000-0000-0000586D0000}"/>
    <cellStyle name="40% - Accent6 3 3 4 5" xfId="28003" xr:uid="{00000000-0005-0000-0000-0000596D0000}"/>
    <cellStyle name="40% - Accent6 3 3 4 5 2" xfId="28004" xr:uid="{00000000-0005-0000-0000-00005A6D0000}"/>
    <cellStyle name="40% - Accent6 3 3 4 6" xfId="28005" xr:uid="{00000000-0005-0000-0000-00005B6D0000}"/>
    <cellStyle name="40% - Accent6 3 3 5" xfId="28006" xr:uid="{00000000-0005-0000-0000-00005C6D0000}"/>
    <cellStyle name="40% - Accent6 3 3 5 2" xfId="28007" xr:uid="{00000000-0005-0000-0000-00005D6D0000}"/>
    <cellStyle name="40% - Accent6 3 3 5 2 2" xfId="28008" xr:uid="{00000000-0005-0000-0000-00005E6D0000}"/>
    <cellStyle name="40% - Accent6 3 3 5 2 2 2" xfId="28009" xr:uid="{00000000-0005-0000-0000-00005F6D0000}"/>
    <cellStyle name="40% - Accent6 3 3 5 2 2 2 2" xfId="28010" xr:uid="{00000000-0005-0000-0000-0000606D0000}"/>
    <cellStyle name="40% - Accent6 3 3 5 2 2 3" xfId="28011" xr:uid="{00000000-0005-0000-0000-0000616D0000}"/>
    <cellStyle name="40% - Accent6 3 3 5 2 3" xfId="28012" xr:uid="{00000000-0005-0000-0000-0000626D0000}"/>
    <cellStyle name="40% - Accent6 3 3 5 2 3 2" xfId="28013" xr:uid="{00000000-0005-0000-0000-0000636D0000}"/>
    <cellStyle name="40% - Accent6 3 3 5 2 4" xfId="28014" xr:uid="{00000000-0005-0000-0000-0000646D0000}"/>
    <cellStyle name="40% - Accent6 3 3 5 3" xfId="28015" xr:uid="{00000000-0005-0000-0000-0000656D0000}"/>
    <cellStyle name="40% - Accent6 3 3 5 3 2" xfId="28016" xr:uid="{00000000-0005-0000-0000-0000666D0000}"/>
    <cellStyle name="40% - Accent6 3 3 5 3 2 2" xfId="28017" xr:uid="{00000000-0005-0000-0000-0000676D0000}"/>
    <cellStyle name="40% - Accent6 3 3 5 3 3" xfId="28018" xr:uid="{00000000-0005-0000-0000-0000686D0000}"/>
    <cellStyle name="40% - Accent6 3 3 5 4" xfId="28019" xr:uid="{00000000-0005-0000-0000-0000696D0000}"/>
    <cellStyle name="40% - Accent6 3 3 5 4 2" xfId="28020" xr:uid="{00000000-0005-0000-0000-00006A6D0000}"/>
    <cellStyle name="40% - Accent6 3 3 5 5" xfId="28021" xr:uid="{00000000-0005-0000-0000-00006B6D0000}"/>
    <cellStyle name="40% - Accent6 3 3 5 5 2" xfId="28022" xr:uid="{00000000-0005-0000-0000-00006C6D0000}"/>
    <cellStyle name="40% - Accent6 3 3 5 6" xfId="28023" xr:uid="{00000000-0005-0000-0000-00006D6D0000}"/>
    <cellStyle name="40% - Accent6 3 3 6" xfId="28024" xr:uid="{00000000-0005-0000-0000-00006E6D0000}"/>
    <cellStyle name="40% - Accent6 3 3 6 2" xfId="28025" xr:uid="{00000000-0005-0000-0000-00006F6D0000}"/>
    <cellStyle name="40% - Accent6 3 3 6 2 2" xfId="28026" xr:uid="{00000000-0005-0000-0000-0000706D0000}"/>
    <cellStyle name="40% - Accent6 3 3 6 2 2 2" xfId="28027" xr:uid="{00000000-0005-0000-0000-0000716D0000}"/>
    <cellStyle name="40% - Accent6 3 3 6 2 2 2 2" xfId="28028" xr:uid="{00000000-0005-0000-0000-0000726D0000}"/>
    <cellStyle name="40% - Accent6 3 3 6 2 2 3" xfId="28029" xr:uid="{00000000-0005-0000-0000-0000736D0000}"/>
    <cellStyle name="40% - Accent6 3 3 6 2 3" xfId="28030" xr:uid="{00000000-0005-0000-0000-0000746D0000}"/>
    <cellStyle name="40% - Accent6 3 3 6 2 3 2" xfId="28031" xr:uid="{00000000-0005-0000-0000-0000756D0000}"/>
    <cellStyle name="40% - Accent6 3 3 6 2 4" xfId="28032" xr:uid="{00000000-0005-0000-0000-0000766D0000}"/>
    <cellStyle name="40% - Accent6 3 3 6 3" xfId="28033" xr:uid="{00000000-0005-0000-0000-0000776D0000}"/>
    <cellStyle name="40% - Accent6 3 3 6 3 2" xfId="28034" xr:uid="{00000000-0005-0000-0000-0000786D0000}"/>
    <cellStyle name="40% - Accent6 3 3 6 3 2 2" xfId="28035" xr:uid="{00000000-0005-0000-0000-0000796D0000}"/>
    <cellStyle name="40% - Accent6 3 3 6 3 3" xfId="28036" xr:uid="{00000000-0005-0000-0000-00007A6D0000}"/>
    <cellStyle name="40% - Accent6 3 3 6 4" xfId="28037" xr:uid="{00000000-0005-0000-0000-00007B6D0000}"/>
    <cellStyle name="40% - Accent6 3 3 6 4 2" xfId="28038" xr:uid="{00000000-0005-0000-0000-00007C6D0000}"/>
    <cellStyle name="40% - Accent6 3 3 6 5" xfId="28039" xr:uid="{00000000-0005-0000-0000-00007D6D0000}"/>
    <cellStyle name="40% - Accent6 3 3 6 5 2" xfId="28040" xr:uid="{00000000-0005-0000-0000-00007E6D0000}"/>
    <cellStyle name="40% - Accent6 3 3 6 6" xfId="28041" xr:uid="{00000000-0005-0000-0000-00007F6D0000}"/>
    <cellStyle name="40% - Accent6 3 3 7" xfId="28042" xr:uid="{00000000-0005-0000-0000-0000806D0000}"/>
    <cellStyle name="40% - Accent6 3 3 7 2" xfId="28043" xr:uid="{00000000-0005-0000-0000-0000816D0000}"/>
    <cellStyle name="40% - Accent6 3 3 7 2 2" xfId="28044" xr:uid="{00000000-0005-0000-0000-0000826D0000}"/>
    <cellStyle name="40% - Accent6 3 3 7 2 2 2" xfId="28045" xr:uid="{00000000-0005-0000-0000-0000836D0000}"/>
    <cellStyle name="40% - Accent6 3 3 7 2 3" xfId="28046" xr:uid="{00000000-0005-0000-0000-0000846D0000}"/>
    <cellStyle name="40% - Accent6 3 3 7 3" xfId="28047" xr:uid="{00000000-0005-0000-0000-0000856D0000}"/>
    <cellStyle name="40% - Accent6 3 3 7 3 2" xfId="28048" xr:uid="{00000000-0005-0000-0000-0000866D0000}"/>
    <cellStyle name="40% - Accent6 3 3 7 4" xfId="28049" xr:uid="{00000000-0005-0000-0000-0000876D0000}"/>
    <cellStyle name="40% - Accent6 3 3 8" xfId="28050" xr:uid="{00000000-0005-0000-0000-0000886D0000}"/>
    <cellStyle name="40% - Accent6 3 3 8 2" xfId="28051" xr:uid="{00000000-0005-0000-0000-0000896D0000}"/>
    <cellStyle name="40% - Accent6 3 3 8 2 2" xfId="28052" xr:uid="{00000000-0005-0000-0000-00008A6D0000}"/>
    <cellStyle name="40% - Accent6 3 3 8 3" xfId="28053" xr:uid="{00000000-0005-0000-0000-00008B6D0000}"/>
    <cellStyle name="40% - Accent6 3 3 9" xfId="28054" xr:uid="{00000000-0005-0000-0000-00008C6D0000}"/>
    <cellStyle name="40% - Accent6 3 3 9 2" xfId="28055" xr:uid="{00000000-0005-0000-0000-00008D6D0000}"/>
    <cellStyle name="40% - Accent6 3 4" xfId="28056" xr:uid="{00000000-0005-0000-0000-00008E6D0000}"/>
    <cellStyle name="40% - Accent6 3 4 10" xfId="28057" xr:uid="{00000000-0005-0000-0000-00008F6D0000}"/>
    <cellStyle name="40% - Accent6 3 4 10 2" xfId="28058" xr:uid="{00000000-0005-0000-0000-0000906D0000}"/>
    <cellStyle name="40% - Accent6 3 4 11" xfId="28059" xr:uid="{00000000-0005-0000-0000-0000916D0000}"/>
    <cellStyle name="40% - Accent6 3 4 2" xfId="28060" xr:uid="{00000000-0005-0000-0000-0000926D0000}"/>
    <cellStyle name="40% - Accent6 3 4 2 2" xfId="28061" xr:uid="{00000000-0005-0000-0000-0000936D0000}"/>
    <cellStyle name="40% - Accent6 3 4 2 2 2" xfId="28062" xr:uid="{00000000-0005-0000-0000-0000946D0000}"/>
    <cellStyle name="40% - Accent6 3 4 2 2 2 2" xfId="28063" xr:uid="{00000000-0005-0000-0000-0000956D0000}"/>
    <cellStyle name="40% - Accent6 3 4 2 2 2 2 2" xfId="28064" xr:uid="{00000000-0005-0000-0000-0000966D0000}"/>
    <cellStyle name="40% - Accent6 3 4 2 2 2 2 2 2" xfId="28065" xr:uid="{00000000-0005-0000-0000-0000976D0000}"/>
    <cellStyle name="40% - Accent6 3 4 2 2 2 2 3" xfId="28066" xr:uid="{00000000-0005-0000-0000-0000986D0000}"/>
    <cellStyle name="40% - Accent6 3 4 2 2 2 3" xfId="28067" xr:uid="{00000000-0005-0000-0000-0000996D0000}"/>
    <cellStyle name="40% - Accent6 3 4 2 2 2 3 2" xfId="28068" xr:uid="{00000000-0005-0000-0000-00009A6D0000}"/>
    <cellStyle name="40% - Accent6 3 4 2 2 2 4" xfId="28069" xr:uid="{00000000-0005-0000-0000-00009B6D0000}"/>
    <cellStyle name="40% - Accent6 3 4 2 2 3" xfId="28070" xr:uid="{00000000-0005-0000-0000-00009C6D0000}"/>
    <cellStyle name="40% - Accent6 3 4 2 2 3 2" xfId="28071" xr:uid="{00000000-0005-0000-0000-00009D6D0000}"/>
    <cellStyle name="40% - Accent6 3 4 2 2 3 2 2" xfId="28072" xr:uid="{00000000-0005-0000-0000-00009E6D0000}"/>
    <cellStyle name="40% - Accent6 3 4 2 2 3 3" xfId="28073" xr:uid="{00000000-0005-0000-0000-00009F6D0000}"/>
    <cellStyle name="40% - Accent6 3 4 2 2 4" xfId="28074" xr:uid="{00000000-0005-0000-0000-0000A06D0000}"/>
    <cellStyle name="40% - Accent6 3 4 2 2 4 2" xfId="28075" xr:uid="{00000000-0005-0000-0000-0000A16D0000}"/>
    <cellStyle name="40% - Accent6 3 4 2 2 5" xfId="28076" xr:uid="{00000000-0005-0000-0000-0000A26D0000}"/>
    <cellStyle name="40% - Accent6 3 4 2 2 5 2" xfId="28077" xr:uid="{00000000-0005-0000-0000-0000A36D0000}"/>
    <cellStyle name="40% - Accent6 3 4 2 2 6" xfId="28078" xr:uid="{00000000-0005-0000-0000-0000A46D0000}"/>
    <cellStyle name="40% - Accent6 3 4 2 3" xfId="28079" xr:uid="{00000000-0005-0000-0000-0000A56D0000}"/>
    <cellStyle name="40% - Accent6 3 4 2 3 2" xfId="28080" xr:uid="{00000000-0005-0000-0000-0000A66D0000}"/>
    <cellStyle name="40% - Accent6 3 4 2 3 2 2" xfId="28081" xr:uid="{00000000-0005-0000-0000-0000A76D0000}"/>
    <cellStyle name="40% - Accent6 3 4 2 3 2 2 2" xfId="28082" xr:uid="{00000000-0005-0000-0000-0000A86D0000}"/>
    <cellStyle name="40% - Accent6 3 4 2 3 2 2 2 2" xfId="28083" xr:uid="{00000000-0005-0000-0000-0000A96D0000}"/>
    <cellStyle name="40% - Accent6 3 4 2 3 2 2 3" xfId="28084" xr:uid="{00000000-0005-0000-0000-0000AA6D0000}"/>
    <cellStyle name="40% - Accent6 3 4 2 3 2 3" xfId="28085" xr:uid="{00000000-0005-0000-0000-0000AB6D0000}"/>
    <cellStyle name="40% - Accent6 3 4 2 3 2 3 2" xfId="28086" xr:uid="{00000000-0005-0000-0000-0000AC6D0000}"/>
    <cellStyle name="40% - Accent6 3 4 2 3 2 4" xfId="28087" xr:uid="{00000000-0005-0000-0000-0000AD6D0000}"/>
    <cellStyle name="40% - Accent6 3 4 2 3 3" xfId="28088" xr:uid="{00000000-0005-0000-0000-0000AE6D0000}"/>
    <cellStyle name="40% - Accent6 3 4 2 3 3 2" xfId="28089" xr:uid="{00000000-0005-0000-0000-0000AF6D0000}"/>
    <cellStyle name="40% - Accent6 3 4 2 3 3 2 2" xfId="28090" xr:uid="{00000000-0005-0000-0000-0000B06D0000}"/>
    <cellStyle name="40% - Accent6 3 4 2 3 3 3" xfId="28091" xr:uid="{00000000-0005-0000-0000-0000B16D0000}"/>
    <cellStyle name="40% - Accent6 3 4 2 3 4" xfId="28092" xr:uid="{00000000-0005-0000-0000-0000B26D0000}"/>
    <cellStyle name="40% - Accent6 3 4 2 3 4 2" xfId="28093" xr:uid="{00000000-0005-0000-0000-0000B36D0000}"/>
    <cellStyle name="40% - Accent6 3 4 2 3 5" xfId="28094" xr:uid="{00000000-0005-0000-0000-0000B46D0000}"/>
    <cellStyle name="40% - Accent6 3 4 2 3 5 2" xfId="28095" xr:uid="{00000000-0005-0000-0000-0000B56D0000}"/>
    <cellStyle name="40% - Accent6 3 4 2 3 6" xfId="28096" xr:uid="{00000000-0005-0000-0000-0000B66D0000}"/>
    <cellStyle name="40% - Accent6 3 4 2 4" xfId="28097" xr:uid="{00000000-0005-0000-0000-0000B76D0000}"/>
    <cellStyle name="40% - Accent6 3 4 2 4 2" xfId="28098" xr:uid="{00000000-0005-0000-0000-0000B86D0000}"/>
    <cellStyle name="40% - Accent6 3 4 2 4 2 2" xfId="28099" xr:uid="{00000000-0005-0000-0000-0000B96D0000}"/>
    <cellStyle name="40% - Accent6 3 4 2 4 2 2 2" xfId="28100" xr:uid="{00000000-0005-0000-0000-0000BA6D0000}"/>
    <cellStyle name="40% - Accent6 3 4 2 4 2 3" xfId="28101" xr:uid="{00000000-0005-0000-0000-0000BB6D0000}"/>
    <cellStyle name="40% - Accent6 3 4 2 4 3" xfId="28102" xr:uid="{00000000-0005-0000-0000-0000BC6D0000}"/>
    <cellStyle name="40% - Accent6 3 4 2 4 3 2" xfId="28103" xr:uid="{00000000-0005-0000-0000-0000BD6D0000}"/>
    <cellStyle name="40% - Accent6 3 4 2 4 4" xfId="28104" xr:uid="{00000000-0005-0000-0000-0000BE6D0000}"/>
    <cellStyle name="40% - Accent6 3 4 2 5" xfId="28105" xr:uid="{00000000-0005-0000-0000-0000BF6D0000}"/>
    <cellStyle name="40% - Accent6 3 4 2 5 2" xfId="28106" xr:uid="{00000000-0005-0000-0000-0000C06D0000}"/>
    <cellStyle name="40% - Accent6 3 4 2 5 2 2" xfId="28107" xr:uid="{00000000-0005-0000-0000-0000C16D0000}"/>
    <cellStyle name="40% - Accent6 3 4 2 5 3" xfId="28108" xr:uid="{00000000-0005-0000-0000-0000C26D0000}"/>
    <cellStyle name="40% - Accent6 3 4 2 6" xfId="28109" xr:uid="{00000000-0005-0000-0000-0000C36D0000}"/>
    <cellStyle name="40% - Accent6 3 4 2 6 2" xfId="28110" xr:uid="{00000000-0005-0000-0000-0000C46D0000}"/>
    <cellStyle name="40% - Accent6 3 4 2 7" xfId="28111" xr:uid="{00000000-0005-0000-0000-0000C56D0000}"/>
    <cellStyle name="40% - Accent6 3 4 2 7 2" xfId="28112" xr:uid="{00000000-0005-0000-0000-0000C66D0000}"/>
    <cellStyle name="40% - Accent6 3 4 2 8" xfId="28113" xr:uid="{00000000-0005-0000-0000-0000C76D0000}"/>
    <cellStyle name="40% - Accent6 3 4 3" xfId="28114" xr:uid="{00000000-0005-0000-0000-0000C86D0000}"/>
    <cellStyle name="40% - Accent6 3 4 3 2" xfId="28115" xr:uid="{00000000-0005-0000-0000-0000C96D0000}"/>
    <cellStyle name="40% - Accent6 3 4 3 2 2" xfId="28116" xr:uid="{00000000-0005-0000-0000-0000CA6D0000}"/>
    <cellStyle name="40% - Accent6 3 4 3 2 2 2" xfId="28117" xr:uid="{00000000-0005-0000-0000-0000CB6D0000}"/>
    <cellStyle name="40% - Accent6 3 4 3 2 2 2 2" xfId="28118" xr:uid="{00000000-0005-0000-0000-0000CC6D0000}"/>
    <cellStyle name="40% - Accent6 3 4 3 2 2 2 2 2" xfId="28119" xr:uid="{00000000-0005-0000-0000-0000CD6D0000}"/>
    <cellStyle name="40% - Accent6 3 4 3 2 2 2 3" xfId="28120" xr:uid="{00000000-0005-0000-0000-0000CE6D0000}"/>
    <cellStyle name="40% - Accent6 3 4 3 2 2 3" xfId="28121" xr:uid="{00000000-0005-0000-0000-0000CF6D0000}"/>
    <cellStyle name="40% - Accent6 3 4 3 2 2 3 2" xfId="28122" xr:uid="{00000000-0005-0000-0000-0000D06D0000}"/>
    <cellStyle name="40% - Accent6 3 4 3 2 2 4" xfId="28123" xr:uid="{00000000-0005-0000-0000-0000D16D0000}"/>
    <cellStyle name="40% - Accent6 3 4 3 2 3" xfId="28124" xr:uid="{00000000-0005-0000-0000-0000D26D0000}"/>
    <cellStyle name="40% - Accent6 3 4 3 2 3 2" xfId="28125" xr:uid="{00000000-0005-0000-0000-0000D36D0000}"/>
    <cellStyle name="40% - Accent6 3 4 3 2 3 2 2" xfId="28126" xr:uid="{00000000-0005-0000-0000-0000D46D0000}"/>
    <cellStyle name="40% - Accent6 3 4 3 2 3 3" xfId="28127" xr:uid="{00000000-0005-0000-0000-0000D56D0000}"/>
    <cellStyle name="40% - Accent6 3 4 3 2 4" xfId="28128" xr:uid="{00000000-0005-0000-0000-0000D66D0000}"/>
    <cellStyle name="40% - Accent6 3 4 3 2 4 2" xfId="28129" xr:uid="{00000000-0005-0000-0000-0000D76D0000}"/>
    <cellStyle name="40% - Accent6 3 4 3 2 5" xfId="28130" xr:uid="{00000000-0005-0000-0000-0000D86D0000}"/>
    <cellStyle name="40% - Accent6 3 4 3 2 5 2" xfId="28131" xr:uid="{00000000-0005-0000-0000-0000D96D0000}"/>
    <cellStyle name="40% - Accent6 3 4 3 2 6" xfId="28132" xr:uid="{00000000-0005-0000-0000-0000DA6D0000}"/>
    <cellStyle name="40% - Accent6 3 4 3 3" xfId="28133" xr:uid="{00000000-0005-0000-0000-0000DB6D0000}"/>
    <cellStyle name="40% - Accent6 3 4 3 3 2" xfId="28134" xr:uid="{00000000-0005-0000-0000-0000DC6D0000}"/>
    <cellStyle name="40% - Accent6 3 4 3 3 2 2" xfId="28135" xr:uid="{00000000-0005-0000-0000-0000DD6D0000}"/>
    <cellStyle name="40% - Accent6 3 4 3 3 2 2 2" xfId="28136" xr:uid="{00000000-0005-0000-0000-0000DE6D0000}"/>
    <cellStyle name="40% - Accent6 3 4 3 3 2 2 2 2" xfId="28137" xr:uid="{00000000-0005-0000-0000-0000DF6D0000}"/>
    <cellStyle name="40% - Accent6 3 4 3 3 2 2 3" xfId="28138" xr:uid="{00000000-0005-0000-0000-0000E06D0000}"/>
    <cellStyle name="40% - Accent6 3 4 3 3 2 3" xfId="28139" xr:uid="{00000000-0005-0000-0000-0000E16D0000}"/>
    <cellStyle name="40% - Accent6 3 4 3 3 2 3 2" xfId="28140" xr:uid="{00000000-0005-0000-0000-0000E26D0000}"/>
    <cellStyle name="40% - Accent6 3 4 3 3 2 4" xfId="28141" xr:uid="{00000000-0005-0000-0000-0000E36D0000}"/>
    <cellStyle name="40% - Accent6 3 4 3 3 3" xfId="28142" xr:uid="{00000000-0005-0000-0000-0000E46D0000}"/>
    <cellStyle name="40% - Accent6 3 4 3 3 3 2" xfId="28143" xr:uid="{00000000-0005-0000-0000-0000E56D0000}"/>
    <cellStyle name="40% - Accent6 3 4 3 3 3 2 2" xfId="28144" xr:uid="{00000000-0005-0000-0000-0000E66D0000}"/>
    <cellStyle name="40% - Accent6 3 4 3 3 3 3" xfId="28145" xr:uid="{00000000-0005-0000-0000-0000E76D0000}"/>
    <cellStyle name="40% - Accent6 3 4 3 3 4" xfId="28146" xr:uid="{00000000-0005-0000-0000-0000E86D0000}"/>
    <cellStyle name="40% - Accent6 3 4 3 3 4 2" xfId="28147" xr:uid="{00000000-0005-0000-0000-0000E96D0000}"/>
    <cellStyle name="40% - Accent6 3 4 3 3 5" xfId="28148" xr:uid="{00000000-0005-0000-0000-0000EA6D0000}"/>
    <cellStyle name="40% - Accent6 3 4 3 3 5 2" xfId="28149" xr:uid="{00000000-0005-0000-0000-0000EB6D0000}"/>
    <cellStyle name="40% - Accent6 3 4 3 3 6" xfId="28150" xr:uid="{00000000-0005-0000-0000-0000EC6D0000}"/>
    <cellStyle name="40% - Accent6 3 4 3 4" xfId="28151" xr:uid="{00000000-0005-0000-0000-0000ED6D0000}"/>
    <cellStyle name="40% - Accent6 3 4 3 4 2" xfId="28152" xr:uid="{00000000-0005-0000-0000-0000EE6D0000}"/>
    <cellStyle name="40% - Accent6 3 4 3 4 2 2" xfId="28153" xr:uid="{00000000-0005-0000-0000-0000EF6D0000}"/>
    <cellStyle name="40% - Accent6 3 4 3 4 2 2 2" xfId="28154" xr:uid="{00000000-0005-0000-0000-0000F06D0000}"/>
    <cellStyle name="40% - Accent6 3 4 3 4 2 3" xfId="28155" xr:uid="{00000000-0005-0000-0000-0000F16D0000}"/>
    <cellStyle name="40% - Accent6 3 4 3 4 3" xfId="28156" xr:uid="{00000000-0005-0000-0000-0000F26D0000}"/>
    <cellStyle name="40% - Accent6 3 4 3 4 3 2" xfId="28157" xr:uid="{00000000-0005-0000-0000-0000F36D0000}"/>
    <cellStyle name="40% - Accent6 3 4 3 4 4" xfId="28158" xr:uid="{00000000-0005-0000-0000-0000F46D0000}"/>
    <cellStyle name="40% - Accent6 3 4 3 5" xfId="28159" xr:uid="{00000000-0005-0000-0000-0000F56D0000}"/>
    <cellStyle name="40% - Accent6 3 4 3 5 2" xfId="28160" xr:uid="{00000000-0005-0000-0000-0000F66D0000}"/>
    <cellStyle name="40% - Accent6 3 4 3 5 2 2" xfId="28161" xr:uid="{00000000-0005-0000-0000-0000F76D0000}"/>
    <cellStyle name="40% - Accent6 3 4 3 5 3" xfId="28162" xr:uid="{00000000-0005-0000-0000-0000F86D0000}"/>
    <cellStyle name="40% - Accent6 3 4 3 6" xfId="28163" xr:uid="{00000000-0005-0000-0000-0000F96D0000}"/>
    <cellStyle name="40% - Accent6 3 4 3 6 2" xfId="28164" xr:uid="{00000000-0005-0000-0000-0000FA6D0000}"/>
    <cellStyle name="40% - Accent6 3 4 3 7" xfId="28165" xr:uid="{00000000-0005-0000-0000-0000FB6D0000}"/>
    <cellStyle name="40% - Accent6 3 4 3 7 2" xfId="28166" xr:uid="{00000000-0005-0000-0000-0000FC6D0000}"/>
    <cellStyle name="40% - Accent6 3 4 3 8" xfId="28167" xr:uid="{00000000-0005-0000-0000-0000FD6D0000}"/>
    <cellStyle name="40% - Accent6 3 4 4" xfId="28168" xr:uid="{00000000-0005-0000-0000-0000FE6D0000}"/>
    <cellStyle name="40% - Accent6 3 4 4 2" xfId="28169" xr:uid="{00000000-0005-0000-0000-0000FF6D0000}"/>
    <cellStyle name="40% - Accent6 3 4 4 2 2" xfId="28170" xr:uid="{00000000-0005-0000-0000-0000006E0000}"/>
    <cellStyle name="40% - Accent6 3 4 4 2 2 2" xfId="28171" xr:uid="{00000000-0005-0000-0000-0000016E0000}"/>
    <cellStyle name="40% - Accent6 3 4 4 2 2 2 2" xfId="28172" xr:uid="{00000000-0005-0000-0000-0000026E0000}"/>
    <cellStyle name="40% - Accent6 3 4 4 2 2 3" xfId="28173" xr:uid="{00000000-0005-0000-0000-0000036E0000}"/>
    <cellStyle name="40% - Accent6 3 4 4 2 3" xfId="28174" xr:uid="{00000000-0005-0000-0000-0000046E0000}"/>
    <cellStyle name="40% - Accent6 3 4 4 2 3 2" xfId="28175" xr:uid="{00000000-0005-0000-0000-0000056E0000}"/>
    <cellStyle name="40% - Accent6 3 4 4 2 4" xfId="28176" xr:uid="{00000000-0005-0000-0000-0000066E0000}"/>
    <cellStyle name="40% - Accent6 3 4 4 3" xfId="28177" xr:uid="{00000000-0005-0000-0000-0000076E0000}"/>
    <cellStyle name="40% - Accent6 3 4 4 3 2" xfId="28178" xr:uid="{00000000-0005-0000-0000-0000086E0000}"/>
    <cellStyle name="40% - Accent6 3 4 4 3 2 2" xfId="28179" xr:uid="{00000000-0005-0000-0000-0000096E0000}"/>
    <cellStyle name="40% - Accent6 3 4 4 3 3" xfId="28180" xr:uid="{00000000-0005-0000-0000-00000A6E0000}"/>
    <cellStyle name="40% - Accent6 3 4 4 4" xfId="28181" xr:uid="{00000000-0005-0000-0000-00000B6E0000}"/>
    <cellStyle name="40% - Accent6 3 4 4 4 2" xfId="28182" xr:uid="{00000000-0005-0000-0000-00000C6E0000}"/>
    <cellStyle name="40% - Accent6 3 4 4 5" xfId="28183" xr:uid="{00000000-0005-0000-0000-00000D6E0000}"/>
    <cellStyle name="40% - Accent6 3 4 4 5 2" xfId="28184" xr:uid="{00000000-0005-0000-0000-00000E6E0000}"/>
    <cellStyle name="40% - Accent6 3 4 4 6" xfId="28185" xr:uid="{00000000-0005-0000-0000-00000F6E0000}"/>
    <cellStyle name="40% - Accent6 3 4 5" xfId="28186" xr:uid="{00000000-0005-0000-0000-0000106E0000}"/>
    <cellStyle name="40% - Accent6 3 4 5 2" xfId="28187" xr:uid="{00000000-0005-0000-0000-0000116E0000}"/>
    <cellStyle name="40% - Accent6 3 4 5 2 2" xfId="28188" xr:uid="{00000000-0005-0000-0000-0000126E0000}"/>
    <cellStyle name="40% - Accent6 3 4 5 2 2 2" xfId="28189" xr:uid="{00000000-0005-0000-0000-0000136E0000}"/>
    <cellStyle name="40% - Accent6 3 4 5 2 2 2 2" xfId="28190" xr:uid="{00000000-0005-0000-0000-0000146E0000}"/>
    <cellStyle name="40% - Accent6 3 4 5 2 2 3" xfId="28191" xr:uid="{00000000-0005-0000-0000-0000156E0000}"/>
    <cellStyle name="40% - Accent6 3 4 5 2 3" xfId="28192" xr:uid="{00000000-0005-0000-0000-0000166E0000}"/>
    <cellStyle name="40% - Accent6 3 4 5 2 3 2" xfId="28193" xr:uid="{00000000-0005-0000-0000-0000176E0000}"/>
    <cellStyle name="40% - Accent6 3 4 5 2 4" xfId="28194" xr:uid="{00000000-0005-0000-0000-0000186E0000}"/>
    <cellStyle name="40% - Accent6 3 4 5 3" xfId="28195" xr:uid="{00000000-0005-0000-0000-0000196E0000}"/>
    <cellStyle name="40% - Accent6 3 4 5 3 2" xfId="28196" xr:uid="{00000000-0005-0000-0000-00001A6E0000}"/>
    <cellStyle name="40% - Accent6 3 4 5 3 2 2" xfId="28197" xr:uid="{00000000-0005-0000-0000-00001B6E0000}"/>
    <cellStyle name="40% - Accent6 3 4 5 3 3" xfId="28198" xr:uid="{00000000-0005-0000-0000-00001C6E0000}"/>
    <cellStyle name="40% - Accent6 3 4 5 4" xfId="28199" xr:uid="{00000000-0005-0000-0000-00001D6E0000}"/>
    <cellStyle name="40% - Accent6 3 4 5 4 2" xfId="28200" xr:uid="{00000000-0005-0000-0000-00001E6E0000}"/>
    <cellStyle name="40% - Accent6 3 4 5 5" xfId="28201" xr:uid="{00000000-0005-0000-0000-00001F6E0000}"/>
    <cellStyle name="40% - Accent6 3 4 5 5 2" xfId="28202" xr:uid="{00000000-0005-0000-0000-0000206E0000}"/>
    <cellStyle name="40% - Accent6 3 4 5 6" xfId="28203" xr:uid="{00000000-0005-0000-0000-0000216E0000}"/>
    <cellStyle name="40% - Accent6 3 4 6" xfId="28204" xr:uid="{00000000-0005-0000-0000-0000226E0000}"/>
    <cellStyle name="40% - Accent6 3 4 6 2" xfId="28205" xr:uid="{00000000-0005-0000-0000-0000236E0000}"/>
    <cellStyle name="40% - Accent6 3 4 6 2 2" xfId="28206" xr:uid="{00000000-0005-0000-0000-0000246E0000}"/>
    <cellStyle name="40% - Accent6 3 4 6 2 2 2" xfId="28207" xr:uid="{00000000-0005-0000-0000-0000256E0000}"/>
    <cellStyle name="40% - Accent6 3 4 6 2 2 2 2" xfId="28208" xr:uid="{00000000-0005-0000-0000-0000266E0000}"/>
    <cellStyle name="40% - Accent6 3 4 6 2 2 3" xfId="28209" xr:uid="{00000000-0005-0000-0000-0000276E0000}"/>
    <cellStyle name="40% - Accent6 3 4 6 2 3" xfId="28210" xr:uid="{00000000-0005-0000-0000-0000286E0000}"/>
    <cellStyle name="40% - Accent6 3 4 6 2 3 2" xfId="28211" xr:uid="{00000000-0005-0000-0000-0000296E0000}"/>
    <cellStyle name="40% - Accent6 3 4 6 2 4" xfId="28212" xr:uid="{00000000-0005-0000-0000-00002A6E0000}"/>
    <cellStyle name="40% - Accent6 3 4 6 3" xfId="28213" xr:uid="{00000000-0005-0000-0000-00002B6E0000}"/>
    <cellStyle name="40% - Accent6 3 4 6 3 2" xfId="28214" xr:uid="{00000000-0005-0000-0000-00002C6E0000}"/>
    <cellStyle name="40% - Accent6 3 4 6 3 2 2" xfId="28215" xr:uid="{00000000-0005-0000-0000-00002D6E0000}"/>
    <cellStyle name="40% - Accent6 3 4 6 3 3" xfId="28216" xr:uid="{00000000-0005-0000-0000-00002E6E0000}"/>
    <cellStyle name="40% - Accent6 3 4 6 4" xfId="28217" xr:uid="{00000000-0005-0000-0000-00002F6E0000}"/>
    <cellStyle name="40% - Accent6 3 4 6 4 2" xfId="28218" xr:uid="{00000000-0005-0000-0000-0000306E0000}"/>
    <cellStyle name="40% - Accent6 3 4 6 5" xfId="28219" xr:uid="{00000000-0005-0000-0000-0000316E0000}"/>
    <cellStyle name="40% - Accent6 3 4 6 5 2" xfId="28220" xr:uid="{00000000-0005-0000-0000-0000326E0000}"/>
    <cellStyle name="40% - Accent6 3 4 6 6" xfId="28221" xr:uid="{00000000-0005-0000-0000-0000336E0000}"/>
    <cellStyle name="40% - Accent6 3 4 7" xfId="28222" xr:uid="{00000000-0005-0000-0000-0000346E0000}"/>
    <cellStyle name="40% - Accent6 3 4 7 2" xfId="28223" xr:uid="{00000000-0005-0000-0000-0000356E0000}"/>
    <cellStyle name="40% - Accent6 3 4 7 2 2" xfId="28224" xr:uid="{00000000-0005-0000-0000-0000366E0000}"/>
    <cellStyle name="40% - Accent6 3 4 7 2 2 2" xfId="28225" xr:uid="{00000000-0005-0000-0000-0000376E0000}"/>
    <cellStyle name="40% - Accent6 3 4 7 2 3" xfId="28226" xr:uid="{00000000-0005-0000-0000-0000386E0000}"/>
    <cellStyle name="40% - Accent6 3 4 7 3" xfId="28227" xr:uid="{00000000-0005-0000-0000-0000396E0000}"/>
    <cellStyle name="40% - Accent6 3 4 7 3 2" xfId="28228" xr:uid="{00000000-0005-0000-0000-00003A6E0000}"/>
    <cellStyle name="40% - Accent6 3 4 7 4" xfId="28229" xr:uid="{00000000-0005-0000-0000-00003B6E0000}"/>
    <cellStyle name="40% - Accent6 3 4 8" xfId="28230" xr:uid="{00000000-0005-0000-0000-00003C6E0000}"/>
    <cellStyle name="40% - Accent6 3 4 8 2" xfId="28231" xr:uid="{00000000-0005-0000-0000-00003D6E0000}"/>
    <cellStyle name="40% - Accent6 3 4 8 2 2" xfId="28232" xr:uid="{00000000-0005-0000-0000-00003E6E0000}"/>
    <cellStyle name="40% - Accent6 3 4 8 3" xfId="28233" xr:uid="{00000000-0005-0000-0000-00003F6E0000}"/>
    <cellStyle name="40% - Accent6 3 4 9" xfId="28234" xr:uid="{00000000-0005-0000-0000-0000406E0000}"/>
    <cellStyle name="40% - Accent6 3 4 9 2" xfId="28235" xr:uid="{00000000-0005-0000-0000-0000416E0000}"/>
    <cellStyle name="40% - Accent6 3 5" xfId="28236" xr:uid="{00000000-0005-0000-0000-0000426E0000}"/>
    <cellStyle name="40% - Accent6 3 5 10" xfId="28237" xr:uid="{00000000-0005-0000-0000-0000436E0000}"/>
    <cellStyle name="40% - Accent6 3 5 10 2" xfId="28238" xr:uid="{00000000-0005-0000-0000-0000446E0000}"/>
    <cellStyle name="40% - Accent6 3 5 11" xfId="28239" xr:uid="{00000000-0005-0000-0000-0000456E0000}"/>
    <cellStyle name="40% - Accent6 3 5 2" xfId="28240" xr:uid="{00000000-0005-0000-0000-0000466E0000}"/>
    <cellStyle name="40% - Accent6 3 5 2 2" xfId="28241" xr:uid="{00000000-0005-0000-0000-0000476E0000}"/>
    <cellStyle name="40% - Accent6 3 5 2 2 2" xfId="28242" xr:uid="{00000000-0005-0000-0000-0000486E0000}"/>
    <cellStyle name="40% - Accent6 3 5 2 2 2 2" xfId="28243" xr:uid="{00000000-0005-0000-0000-0000496E0000}"/>
    <cellStyle name="40% - Accent6 3 5 2 2 2 2 2" xfId="28244" xr:uid="{00000000-0005-0000-0000-00004A6E0000}"/>
    <cellStyle name="40% - Accent6 3 5 2 2 2 2 2 2" xfId="28245" xr:uid="{00000000-0005-0000-0000-00004B6E0000}"/>
    <cellStyle name="40% - Accent6 3 5 2 2 2 2 3" xfId="28246" xr:uid="{00000000-0005-0000-0000-00004C6E0000}"/>
    <cellStyle name="40% - Accent6 3 5 2 2 2 3" xfId="28247" xr:uid="{00000000-0005-0000-0000-00004D6E0000}"/>
    <cellStyle name="40% - Accent6 3 5 2 2 2 3 2" xfId="28248" xr:uid="{00000000-0005-0000-0000-00004E6E0000}"/>
    <cellStyle name="40% - Accent6 3 5 2 2 2 4" xfId="28249" xr:uid="{00000000-0005-0000-0000-00004F6E0000}"/>
    <cellStyle name="40% - Accent6 3 5 2 2 3" xfId="28250" xr:uid="{00000000-0005-0000-0000-0000506E0000}"/>
    <cellStyle name="40% - Accent6 3 5 2 2 3 2" xfId="28251" xr:uid="{00000000-0005-0000-0000-0000516E0000}"/>
    <cellStyle name="40% - Accent6 3 5 2 2 3 2 2" xfId="28252" xr:uid="{00000000-0005-0000-0000-0000526E0000}"/>
    <cellStyle name="40% - Accent6 3 5 2 2 3 3" xfId="28253" xr:uid="{00000000-0005-0000-0000-0000536E0000}"/>
    <cellStyle name="40% - Accent6 3 5 2 2 4" xfId="28254" xr:uid="{00000000-0005-0000-0000-0000546E0000}"/>
    <cellStyle name="40% - Accent6 3 5 2 2 4 2" xfId="28255" xr:uid="{00000000-0005-0000-0000-0000556E0000}"/>
    <cellStyle name="40% - Accent6 3 5 2 2 5" xfId="28256" xr:uid="{00000000-0005-0000-0000-0000566E0000}"/>
    <cellStyle name="40% - Accent6 3 5 2 2 5 2" xfId="28257" xr:uid="{00000000-0005-0000-0000-0000576E0000}"/>
    <cellStyle name="40% - Accent6 3 5 2 2 6" xfId="28258" xr:uid="{00000000-0005-0000-0000-0000586E0000}"/>
    <cellStyle name="40% - Accent6 3 5 2 3" xfId="28259" xr:uid="{00000000-0005-0000-0000-0000596E0000}"/>
    <cellStyle name="40% - Accent6 3 5 2 3 2" xfId="28260" xr:uid="{00000000-0005-0000-0000-00005A6E0000}"/>
    <cellStyle name="40% - Accent6 3 5 2 3 2 2" xfId="28261" xr:uid="{00000000-0005-0000-0000-00005B6E0000}"/>
    <cellStyle name="40% - Accent6 3 5 2 3 2 2 2" xfId="28262" xr:uid="{00000000-0005-0000-0000-00005C6E0000}"/>
    <cellStyle name="40% - Accent6 3 5 2 3 2 2 2 2" xfId="28263" xr:uid="{00000000-0005-0000-0000-00005D6E0000}"/>
    <cellStyle name="40% - Accent6 3 5 2 3 2 2 3" xfId="28264" xr:uid="{00000000-0005-0000-0000-00005E6E0000}"/>
    <cellStyle name="40% - Accent6 3 5 2 3 2 3" xfId="28265" xr:uid="{00000000-0005-0000-0000-00005F6E0000}"/>
    <cellStyle name="40% - Accent6 3 5 2 3 2 3 2" xfId="28266" xr:uid="{00000000-0005-0000-0000-0000606E0000}"/>
    <cellStyle name="40% - Accent6 3 5 2 3 2 4" xfId="28267" xr:uid="{00000000-0005-0000-0000-0000616E0000}"/>
    <cellStyle name="40% - Accent6 3 5 2 3 3" xfId="28268" xr:uid="{00000000-0005-0000-0000-0000626E0000}"/>
    <cellStyle name="40% - Accent6 3 5 2 3 3 2" xfId="28269" xr:uid="{00000000-0005-0000-0000-0000636E0000}"/>
    <cellStyle name="40% - Accent6 3 5 2 3 3 2 2" xfId="28270" xr:uid="{00000000-0005-0000-0000-0000646E0000}"/>
    <cellStyle name="40% - Accent6 3 5 2 3 3 3" xfId="28271" xr:uid="{00000000-0005-0000-0000-0000656E0000}"/>
    <cellStyle name="40% - Accent6 3 5 2 3 4" xfId="28272" xr:uid="{00000000-0005-0000-0000-0000666E0000}"/>
    <cellStyle name="40% - Accent6 3 5 2 3 4 2" xfId="28273" xr:uid="{00000000-0005-0000-0000-0000676E0000}"/>
    <cellStyle name="40% - Accent6 3 5 2 3 5" xfId="28274" xr:uid="{00000000-0005-0000-0000-0000686E0000}"/>
    <cellStyle name="40% - Accent6 3 5 2 3 5 2" xfId="28275" xr:uid="{00000000-0005-0000-0000-0000696E0000}"/>
    <cellStyle name="40% - Accent6 3 5 2 3 6" xfId="28276" xr:uid="{00000000-0005-0000-0000-00006A6E0000}"/>
    <cellStyle name="40% - Accent6 3 5 2 4" xfId="28277" xr:uid="{00000000-0005-0000-0000-00006B6E0000}"/>
    <cellStyle name="40% - Accent6 3 5 2 4 2" xfId="28278" xr:uid="{00000000-0005-0000-0000-00006C6E0000}"/>
    <cellStyle name="40% - Accent6 3 5 2 4 2 2" xfId="28279" xr:uid="{00000000-0005-0000-0000-00006D6E0000}"/>
    <cellStyle name="40% - Accent6 3 5 2 4 2 2 2" xfId="28280" xr:uid="{00000000-0005-0000-0000-00006E6E0000}"/>
    <cellStyle name="40% - Accent6 3 5 2 4 2 3" xfId="28281" xr:uid="{00000000-0005-0000-0000-00006F6E0000}"/>
    <cellStyle name="40% - Accent6 3 5 2 4 3" xfId="28282" xr:uid="{00000000-0005-0000-0000-0000706E0000}"/>
    <cellStyle name="40% - Accent6 3 5 2 4 3 2" xfId="28283" xr:uid="{00000000-0005-0000-0000-0000716E0000}"/>
    <cellStyle name="40% - Accent6 3 5 2 4 4" xfId="28284" xr:uid="{00000000-0005-0000-0000-0000726E0000}"/>
    <cellStyle name="40% - Accent6 3 5 2 5" xfId="28285" xr:uid="{00000000-0005-0000-0000-0000736E0000}"/>
    <cellStyle name="40% - Accent6 3 5 2 5 2" xfId="28286" xr:uid="{00000000-0005-0000-0000-0000746E0000}"/>
    <cellStyle name="40% - Accent6 3 5 2 5 2 2" xfId="28287" xr:uid="{00000000-0005-0000-0000-0000756E0000}"/>
    <cellStyle name="40% - Accent6 3 5 2 5 3" xfId="28288" xr:uid="{00000000-0005-0000-0000-0000766E0000}"/>
    <cellStyle name="40% - Accent6 3 5 2 6" xfId="28289" xr:uid="{00000000-0005-0000-0000-0000776E0000}"/>
    <cellStyle name="40% - Accent6 3 5 2 6 2" xfId="28290" xr:uid="{00000000-0005-0000-0000-0000786E0000}"/>
    <cellStyle name="40% - Accent6 3 5 2 7" xfId="28291" xr:uid="{00000000-0005-0000-0000-0000796E0000}"/>
    <cellStyle name="40% - Accent6 3 5 2 7 2" xfId="28292" xr:uid="{00000000-0005-0000-0000-00007A6E0000}"/>
    <cellStyle name="40% - Accent6 3 5 2 8" xfId="28293" xr:uid="{00000000-0005-0000-0000-00007B6E0000}"/>
    <cellStyle name="40% - Accent6 3 5 3" xfId="28294" xr:uid="{00000000-0005-0000-0000-00007C6E0000}"/>
    <cellStyle name="40% - Accent6 3 5 3 2" xfId="28295" xr:uid="{00000000-0005-0000-0000-00007D6E0000}"/>
    <cellStyle name="40% - Accent6 3 5 3 2 2" xfId="28296" xr:uid="{00000000-0005-0000-0000-00007E6E0000}"/>
    <cellStyle name="40% - Accent6 3 5 3 2 2 2" xfId="28297" xr:uid="{00000000-0005-0000-0000-00007F6E0000}"/>
    <cellStyle name="40% - Accent6 3 5 3 2 2 2 2" xfId="28298" xr:uid="{00000000-0005-0000-0000-0000806E0000}"/>
    <cellStyle name="40% - Accent6 3 5 3 2 2 2 2 2" xfId="28299" xr:uid="{00000000-0005-0000-0000-0000816E0000}"/>
    <cellStyle name="40% - Accent6 3 5 3 2 2 2 3" xfId="28300" xr:uid="{00000000-0005-0000-0000-0000826E0000}"/>
    <cellStyle name="40% - Accent6 3 5 3 2 2 3" xfId="28301" xr:uid="{00000000-0005-0000-0000-0000836E0000}"/>
    <cellStyle name="40% - Accent6 3 5 3 2 2 3 2" xfId="28302" xr:uid="{00000000-0005-0000-0000-0000846E0000}"/>
    <cellStyle name="40% - Accent6 3 5 3 2 2 4" xfId="28303" xr:uid="{00000000-0005-0000-0000-0000856E0000}"/>
    <cellStyle name="40% - Accent6 3 5 3 2 3" xfId="28304" xr:uid="{00000000-0005-0000-0000-0000866E0000}"/>
    <cellStyle name="40% - Accent6 3 5 3 2 3 2" xfId="28305" xr:uid="{00000000-0005-0000-0000-0000876E0000}"/>
    <cellStyle name="40% - Accent6 3 5 3 2 3 2 2" xfId="28306" xr:uid="{00000000-0005-0000-0000-0000886E0000}"/>
    <cellStyle name="40% - Accent6 3 5 3 2 3 3" xfId="28307" xr:uid="{00000000-0005-0000-0000-0000896E0000}"/>
    <cellStyle name="40% - Accent6 3 5 3 2 4" xfId="28308" xr:uid="{00000000-0005-0000-0000-00008A6E0000}"/>
    <cellStyle name="40% - Accent6 3 5 3 2 4 2" xfId="28309" xr:uid="{00000000-0005-0000-0000-00008B6E0000}"/>
    <cellStyle name="40% - Accent6 3 5 3 2 5" xfId="28310" xr:uid="{00000000-0005-0000-0000-00008C6E0000}"/>
    <cellStyle name="40% - Accent6 3 5 3 2 5 2" xfId="28311" xr:uid="{00000000-0005-0000-0000-00008D6E0000}"/>
    <cellStyle name="40% - Accent6 3 5 3 2 6" xfId="28312" xr:uid="{00000000-0005-0000-0000-00008E6E0000}"/>
    <cellStyle name="40% - Accent6 3 5 3 3" xfId="28313" xr:uid="{00000000-0005-0000-0000-00008F6E0000}"/>
    <cellStyle name="40% - Accent6 3 5 3 3 2" xfId="28314" xr:uid="{00000000-0005-0000-0000-0000906E0000}"/>
    <cellStyle name="40% - Accent6 3 5 3 3 2 2" xfId="28315" xr:uid="{00000000-0005-0000-0000-0000916E0000}"/>
    <cellStyle name="40% - Accent6 3 5 3 3 2 2 2" xfId="28316" xr:uid="{00000000-0005-0000-0000-0000926E0000}"/>
    <cellStyle name="40% - Accent6 3 5 3 3 2 2 2 2" xfId="28317" xr:uid="{00000000-0005-0000-0000-0000936E0000}"/>
    <cellStyle name="40% - Accent6 3 5 3 3 2 2 3" xfId="28318" xr:uid="{00000000-0005-0000-0000-0000946E0000}"/>
    <cellStyle name="40% - Accent6 3 5 3 3 2 3" xfId="28319" xr:uid="{00000000-0005-0000-0000-0000956E0000}"/>
    <cellStyle name="40% - Accent6 3 5 3 3 2 3 2" xfId="28320" xr:uid="{00000000-0005-0000-0000-0000966E0000}"/>
    <cellStyle name="40% - Accent6 3 5 3 3 2 4" xfId="28321" xr:uid="{00000000-0005-0000-0000-0000976E0000}"/>
    <cellStyle name="40% - Accent6 3 5 3 3 3" xfId="28322" xr:uid="{00000000-0005-0000-0000-0000986E0000}"/>
    <cellStyle name="40% - Accent6 3 5 3 3 3 2" xfId="28323" xr:uid="{00000000-0005-0000-0000-0000996E0000}"/>
    <cellStyle name="40% - Accent6 3 5 3 3 3 2 2" xfId="28324" xr:uid="{00000000-0005-0000-0000-00009A6E0000}"/>
    <cellStyle name="40% - Accent6 3 5 3 3 3 3" xfId="28325" xr:uid="{00000000-0005-0000-0000-00009B6E0000}"/>
    <cellStyle name="40% - Accent6 3 5 3 3 4" xfId="28326" xr:uid="{00000000-0005-0000-0000-00009C6E0000}"/>
    <cellStyle name="40% - Accent6 3 5 3 3 4 2" xfId="28327" xr:uid="{00000000-0005-0000-0000-00009D6E0000}"/>
    <cellStyle name="40% - Accent6 3 5 3 3 5" xfId="28328" xr:uid="{00000000-0005-0000-0000-00009E6E0000}"/>
    <cellStyle name="40% - Accent6 3 5 3 3 5 2" xfId="28329" xr:uid="{00000000-0005-0000-0000-00009F6E0000}"/>
    <cellStyle name="40% - Accent6 3 5 3 3 6" xfId="28330" xr:uid="{00000000-0005-0000-0000-0000A06E0000}"/>
    <cellStyle name="40% - Accent6 3 5 3 4" xfId="28331" xr:uid="{00000000-0005-0000-0000-0000A16E0000}"/>
    <cellStyle name="40% - Accent6 3 5 3 4 2" xfId="28332" xr:uid="{00000000-0005-0000-0000-0000A26E0000}"/>
    <cellStyle name="40% - Accent6 3 5 3 4 2 2" xfId="28333" xr:uid="{00000000-0005-0000-0000-0000A36E0000}"/>
    <cellStyle name="40% - Accent6 3 5 3 4 2 2 2" xfId="28334" xr:uid="{00000000-0005-0000-0000-0000A46E0000}"/>
    <cellStyle name="40% - Accent6 3 5 3 4 2 3" xfId="28335" xr:uid="{00000000-0005-0000-0000-0000A56E0000}"/>
    <cellStyle name="40% - Accent6 3 5 3 4 3" xfId="28336" xr:uid="{00000000-0005-0000-0000-0000A66E0000}"/>
    <cellStyle name="40% - Accent6 3 5 3 4 3 2" xfId="28337" xr:uid="{00000000-0005-0000-0000-0000A76E0000}"/>
    <cellStyle name="40% - Accent6 3 5 3 4 4" xfId="28338" xr:uid="{00000000-0005-0000-0000-0000A86E0000}"/>
    <cellStyle name="40% - Accent6 3 5 3 5" xfId="28339" xr:uid="{00000000-0005-0000-0000-0000A96E0000}"/>
    <cellStyle name="40% - Accent6 3 5 3 5 2" xfId="28340" xr:uid="{00000000-0005-0000-0000-0000AA6E0000}"/>
    <cellStyle name="40% - Accent6 3 5 3 5 2 2" xfId="28341" xr:uid="{00000000-0005-0000-0000-0000AB6E0000}"/>
    <cellStyle name="40% - Accent6 3 5 3 5 3" xfId="28342" xr:uid="{00000000-0005-0000-0000-0000AC6E0000}"/>
    <cellStyle name="40% - Accent6 3 5 3 6" xfId="28343" xr:uid="{00000000-0005-0000-0000-0000AD6E0000}"/>
    <cellStyle name="40% - Accent6 3 5 3 6 2" xfId="28344" xr:uid="{00000000-0005-0000-0000-0000AE6E0000}"/>
    <cellStyle name="40% - Accent6 3 5 3 7" xfId="28345" xr:uid="{00000000-0005-0000-0000-0000AF6E0000}"/>
    <cellStyle name="40% - Accent6 3 5 3 7 2" xfId="28346" xr:uid="{00000000-0005-0000-0000-0000B06E0000}"/>
    <cellStyle name="40% - Accent6 3 5 3 8" xfId="28347" xr:uid="{00000000-0005-0000-0000-0000B16E0000}"/>
    <cellStyle name="40% - Accent6 3 5 4" xfId="28348" xr:uid="{00000000-0005-0000-0000-0000B26E0000}"/>
    <cellStyle name="40% - Accent6 3 5 4 2" xfId="28349" xr:uid="{00000000-0005-0000-0000-0000B36E0000}"/>
    <cellStyle name="40% - Accent6 3 5 4 2 2" xfId="28350" xr:uid="{00000000-0005-0000-0000-0000B46E0000}"/>
    <cellStyle name="40% - Accent6 3 5 4 2 2 2" xfId="28351" xr:uid="{00000000-0005-0000-0000-0000B56E0000}"/>
    <cellStyle name="40% - Accent6 3 5 4 2 2 2 2" xfId="28352" xr:uid="{00000000-0005-0000-0000-0000B66E0000}"/>
    <cellStyle name="40% - Accent6 3 5 4 2 2 3" xfId="28353" xr:uid="{00000000-0005-0000-0000-0000B76E0000}"/>
    <cellStyle name="40% - Accent6 3 5 4 2 3" xfId="28354" xr:uid="{00000000-0005-0000-0000-0000B86E0000}"/>
    <cellStyle name="40% - Accent6 3 5 4 2 3 2" xfId="28355" xr:uid="{00000000-0005-0000-0000-0000B96E0000}"/>
    <cellStyle name="40% - Accent6 3 5 4 2 4" xfId="28356" xr:uid="{00000000-0005-0000-0000-0000BA6E0000}"/>
    <cellStyle name="40% - Accent6 3 5 4 3" xfId="28357" xr:uid="{00000000-0005-0000-0000-0000BB6E0000}"/>
    <cellStyle name="40% - Accent6 3 5 4 3 2" xfId="28358" xr:uid="{00000000-0005-0000-0000-0000BC6E0000}"/>
    <cellStyle name="40% - Accent6 3 5 4 3 2 2" xfId="28359" xr:uid="{00000000-0005-0000-0000-0000BD6E0000}"/>
    <cellStyle name="40% - Accent6 3 5 4 3 3" xfId="28360" xr:uid="{00000000-0005-0000-0000-0000BE6E0000}"/>
    <cellStyle name="40% - Accent6 3 5 4 4" xfId="28361" xr:uid="{00000000-0005-0000-0000-0000BF6E0000}"/>
    <cellStyle name="40% - Accent6 3 5 4 4 2" xfId="28362" xr:uid="{00000000-0005-0000-0000-0000C06E0000}"/>
    <cellStyle name="40% - Accent6 3 5 4 5" xfId="28363" xr:uid="{00000000-0005-0000-0000-0000C16E0000}"/>
    <cellStyle name="40% - Accent6 3 5 4 5 2" xfId="28364" xr:uid="{00000000-0005-0000-0000-0000C26E0000}"/>
    <cellStyle name="40% - Accent6 3 5 4 6" xfId="28365" xr:uid="{00000000-0005-0000-0000-0000C36E0000}"/>
    <cellStyle name="40% - Accent6 3 5 5" xfId="28366" xr:uid="{00000000-0005-0000-0000-0000C46E0000}"/>
    <cellStyle name="40% - Accent6 3 5 5 2" xfId="28367" xr:uid="{00000000-0005-0000-0000-0000C56E0000}"/>
    <cellStyle name="40% - Accent6 3 5 5 2 2" xfId="28368" xr:uid="{00000000-0005-0000-0000-0000C66E0000}"/>
    <cellStyle name="40% - Accent6 3 5 5 2 2 2" xfId="28369" xr:uid="{00000000-0005-0000-0000-0000C76E0000}"/>
    <cellStyle name="40% - Accent6 3 5 5 2 2 2 2" xfId="28370" xr:uid="{00000000-0005-0000-0000-0000C86E0000}"/>
    <cellStyle name="40% - Accent6 3 5 5 2 2 3" xfId="28371" xr:uid="{00000000-0005-0000-0000-0000C96E0000}"/>
    <cellStyle name="40% - Accent6 3 5 5 2 3" xfId="28372" xr:uid="{00000000-0005-0000-0000-0000CA6E0000}"/>
    <cellStyle name="40% - Accent6 3 5 5 2 3 2" xfId="28373" xr:uid="{00000000-0005-0000-0000-0000CB6E0000}"/>
    <cellStyle name="40% - Accent6 3 5 5 2 4" xfId="28374" xr:uid="{00000000-0005-0000-0000-0000CC6E0000}"/>
    <cellStyle name="40% - Accent6 3 5 5 3" xfId="28375" xr:uid="{00000000-0005-0000-0000-0000CD6E0000}"/>
    <cellStyle name="40% - Accent6 3 5 5 3 2" xfId="28376" xr:uid="{00000000-0005-0000-0000-0000CE6E0000}"/>
    <cellStyle name="40% - Accent6 3 5 5 3 2 2" xfId="28377" xr:uid="{00000000-0005-0000-0000-0000CF6E0000}"/>
    <cellStyle name="40% - Accent6 3 5 5 3 3" xfId="28378" xr:uid="{00000000-0005-0000-0000-0000D06E0000}"/>
    <cellStyle name="40% - Accent6 3 5 5 4" xfId="28379" xr:uid="{00000000-0005-0000-0000-0000D16E0000}"/>
    <cellStyle name="40% - Accent6 3 5 5 4 2" xfId="28380" xr:uid="{00000000-0005-0000-0000-0000D26E0000}"/>
    <cellStyle name="40% - Accent6 3 5 5 5" xfId="28381" xr:uid="{00000000-0005-0000-0000-0000D36E0000}"/>
    <cellStyle name="40% - Accent6 3 5 5 5 2" xfId="28382" xr:uid="{00000000-0005-0000-0000-0000D46E0000}"/>
    <cellStyle name="40% - Accent6 3 5 5 6" xfId="28383" xr:uid="{00000000-0005-0000-0000-0000D56E0000}"/>
    <cellStyle name="40% - Accent6 3 5 6" xfId="28384" xr:uid="{00000000-0005-0000-0000-0000D66E0000}"/>
    <cellStyle name="40% - Accent6 3 5 6 2" xfId="28385" xr:uid="{00000000-0005-0000-0000-0000D76E0000}"/>
    <cellStyle name="40% - Accent6 3 5 6 2 2" xfId="28386" xr:uid="{00000000-0005-0000-0000-0000D86E0000}"/>
    <cellStyle name="40% - Accent6 3 5 6 2 2 2" xfId="28387" xr:uid="{00000000-0005-0000-0000-0000D96E0000}"/>
    <cellStyle name="40% - Accent6 3 5 6 2 2 2 2" xfId="28388" xr:uid="{00000000-0005-0000-0000-0000DA6E0000}"/>
    <cellStyle name="40% - Accent6 3 5 6 2 2 3" xfId="28389" xr:uid="{00000000-0005-0000-0000-0000DB6E0000}"/>
    <cellStyle name="40% - Accent6 3 5 6 2 3" xfId="28390" xr:uid="{00000000-0005-0000-0000-0000DC6E0000}"/>
    <cellStyle name="40% - Accent6 3 5 6 2 3 2" xfId="28391" xr:uid="{00000000-0005-0000-0000-0000DD6E0000}"/>
    <cellStyle name="40% - Accent6 3 5 6 2 4" xfId="28392" xr:uid="{00000000-0005-0000-0000-0000DE6E0000}"/>
    <cellStyle name="40% - Accent6 3 5 6 3" xfId="28393" xr:uid="{00000000-0005-0000-0000-0000DF6E0000}"/>
    <cellStyle name="40% - Accent6 3 5 6 3 2" xfId="28394" xr:uid="{00000000-0005-0000-0000-0000E06E0000}"/>
    <cellStyle name="40% - Accent6 3 5 6 3 2 2" xfId="28395" xr:uid="{00000000-0005-0000-0000-0000E16E0000}"/>
    <cellStyle name="40% - Accent6 3 5 6 3 3" xfId="28396" xr:uid="{00000000-0005-0000-0000-0000E26E0000}"/>
    <cellStyle name="40% - Accent6 3 5 6 4" xfId="28397" xr:uid="{00000000-0005-0000-0000-0000E36E0000}"/>
    <cellStyle name="40% - Accent6 3 5 6 4 2" xfId="28398" xr:uid="{00000000-0005-0000-0000-0000E46E0000}"/>
    <cellStyle name="40% - Accent6 3 5 6 5" xfId="28399" xr:uid="{00000000-0005-0000-0000-0000E56E0000}"/>
    <cellStyle name="40% - Accent6 3 5 6 5 2" xfId="28400" xr:uid="{00000000-0005-0000-0000-0000E66E0000}"/>
    <cellStyle name="40% - Accent6 3 5 6 6" xfId="28401" xr:uid="{00000000-0005-0000-0000-0000E76E0000}"/>
    <cellStyle name="40% - Accent6 3 5 7" xfId="28402" xr:uid="{00000000-0005-0000-0000-0000E86E0000}"/>
    <cellStyle name="40% - Accent6 3 5 7 2" xfId="28403" xr:uid="{00000000-0005-0000-0000-0000E96E0000}"/>
    <cellStyle name="40% - Accent6 3 5 7 2 2" xfId="28404" xr:uid="{00000000-0005-0000-0000-0000EA6E0000}"/>
    <cellStyle name="40% - Accent6 3 5 7 2 2 2" xfId="28405" xr:uid="{00000000-0005-0000-0000-0000EB6E0000}"/>
    <cellStyle name="40% - Accent6 3 5 7 2 3" xfId="28406" xr:uid="{00000000-0005-0000-0000-0000EC6E0000}"/>
    <cellStyle name="40% - Accent6 3 5 7 3" xfId="28407" xr:uid="{00000000-0005-0000-0000-0000ED6E0000}"/>
    <cellStyle name="40% - Accent6 3 5 7 3 2" xfId="28408" xr:uid="{00000000-0005-0000-0000-0000EE6E0000}"/>
    <cellStyle name="40% - Accent6 3 5 7 4" xfId="28409" xr:uid="{00000000-0005-0000-0000-0000EF6E0000}"/>
    <cellStyle name="40% - Accent6 3 5 8" xfId="28410" xr:uid="{00000000-0005-0000-0000-0000F06E0000}"/>
    <cellStyle name="40% - Accent6 3 5 8 2" xfId="28411" xr:uid="{00000000-0005-0000-0000-0000F16E0000}"/>
    <cellStyle name="40% - Accent6 3 5 8 2 2" xfId="28412" xr:uid="{00000000-0005-0000-0000-0000F26E0000}"/>
    <cellStyle name="40% - Accent6 3 5 8 3" xfId="28413" xr:uid="{00000000-0005-0000-0000-0000F36E0000}"/>
    <cellStyle name="40% - Accent6 3 5 9" xfId="28414" xr:uid="{00000000-0005-0000-0000-0000F46E0000}"/>
    <cellStyle name="40% - Accent6 3 5 9 2" xfId="28415" xr:uid="{00000000-0005-0000-0000-0000F56E0000}"/>
    <cellStyle name="40% - Accent6 3 6" xfId="28416" xr:uid="{00000000-0005-0000-0000-0000F66E0000}"/>
    <cellStyle name="40% - Accent6 3 6 2" xfId="28417" xr:uid="{00000000-0005-0000-0000-0000F76E0000}"/>
    <cellStyle name="40% - Accent6 3 6 2 2" xfId="28418" xr:uid="{00000000-0005-0000-0000-0000F86E0000}"/>
    <cellStyle name="40% - Accent6 3 6 2 2 2" xfId="28419" xr:uid="{00000000-0005-0000-0000-0000F96E0000}"/>
    <cellStyle name="40% - Accent6 3 6 2 2 2 2" xfId="28420" xr:uid="{00000000-0005-0000-0000-0000FA6E0000}"/>
    <cellStyle name="40% - Accent6 3 6 2 2 2 2 2" xfId="28421" xr:uid="{00000000-0005-0000-0000-0000FB6E0000}"/>
    <cellStyle name="40% - Accent6 3 6 2 2 2 3" xfId="28422" xr:uid="{00000000-0005-0000-0000-0000FC6E0000}"/>
    <cellStyle name="40% - Accent6 3 6 2 2 3" xfId="28423" xr:uid="{00000000-0005-0000-0000-0000FD6E0000}"/>
    <cellStyle name="40% - Accent6 3 6 2 2 3 2" xfId="28424" xr:uid="{00000000-0005-0000-0000-0000FE6E0000}"/>
    <cellStyle name="40% - Accent6 3 6 2 2 4" xfId="28425" xr:uid="{00000000-0005-0000-0000-0000FF6E0000}"/>
    <cellStyle name="40% - Accent6 3 6 2 3" xfId="28426" xr:uid="{00000000-0005-0000-0000-0000006F0000}"/>
    <cellStyle name="40% - Accent6 3 6 2 3 2" xfId="28427" xr:uid="{00000000-0005-0000-0000-0000016F0000}"/>
    <cellStyle name="40% - Accent6 3 6 2 3 2 2" xfId="28428" xr:uid="{00000000-0005-0000-0000-0000026F0000}"/>
    <cellStyle name="40% - Accent6 3 6 2 3 3" xfId="28429" xr:uid="{00000000-0005-0000-0000-0000036F0000}"/>
    <cellStyle name="40% - Accent6 3 6 2 4" xfId="28430" xr:uid="{00000000-0005-0000-0000-0000046F0000}"/>
    <cellStyle name="40% - Accent6 3 6 2 4 2" xfId="28431" xr:uid="{00000000-0005-0000-0000-0000056F0000}"/>
    <cellStyle name="40% - Accent6 3 6 2 5" xfId="28432" xr:uid="{00000000-0005-0000-0000-0000066F0000}"/>
    <cellStyle name="40% - Accent6 3 6 2 5 2" xfId="28433" xr:uid="{00000000-0005-0000-0000-0000076F0000}"/>
    <cellStyle name="40% - Accent6 3 6 2 6" xfId="28434" xr:uid="{00000000-0005-0000-0000-0000086F0000}"/>
    <cellStyle name="40% - Accent6 3 6 3" xfId="28435" xr:uid="{00000000-0005-0000-0000-0000096F0000}"/>
    <cellStyle name="40% - Accent6 3 6 3 2" xfId="28436" xr:uid="{00000000-0005-0000-0000-00000A6F0000}"/>
    <cellStyle name="40% - Accent6 3 6 3 2 2" xfId="28437" xr:uid="{00000000-0005-0000-0000-00000B6F0000}"/>
    <cellStyle name="40% - Accent6 3 6 3 2 2 2" xfId="28438" xr:uid="{00000000-0005-0000-0000-00000C6F0000}"/>
    <cellStyle name="40% - Accent6 3 6 3 2 2 2 2" xfId="28439" xr:uid="{00000000-0005-0000-0000-00000D6F0000}"/>
    <cellStyle name="40% - Accent6 3 6 3 2 2 3" xfId="28440" xr:uid="{00000000-0005-0000-0000-00000E6F0000}"/>
    <cellStyle name="40% - Accent6 3 6 3 2 3" xfId="28441" xr:uid="{00000000-0005-0000-0000-00000F6F0000}"/>
    <cellStyle name="40% - Accent6 3 6 3 2 3 2" xfId="28442" xr:uid="{00000000-0005-0000-0000-0000106F0000}"/>
    <cellStyle name="40% - Accent6 3 6 3 2 4" xfId="28443" xr:uid="{00000000-0005-0000-0000-0000116F0000}"/>
    <cellStyle name="40% - Accent6 3 6 3 3" xfId="28444" xr:uid="{00000000-0005-0000-0000-0000126F0000}"/>
    <cellStyle name="40% - Accent6 3 6 3 3 2" xfId="28445" xr:uid="{00000000-0005-0000-0000-0000136F0000}"/>
    <cellStyle name="40% - Accent6 3 6 3 3 2 2" xfId="28446" xr:uid="{00000000-0005-0000-0000-0000146F0000}"/>
    <cellStyle name="40% - Accent6 3 6 3 3 3" xfId="28447" xr:uid="{00000000-0005-0000-0000-0000156F0000}"/>
    <cellStyle name="40% - Accent6 3 6 3 4" xfId="28448" xr:uid="{00000000-0005-0000-0000-0000166F0000}"/>
    <cellStyle name="40% - Accent6 3 6 3 4 2" xfId="28449" xr:uid="{00000000-0005-0000-0000-0000176F0000}"/>
    <cellStyle name="40% - Accent6 3 6 3 5" xfId="28450" xr:uid="{00000000-0005-0000-0000-0000186F0000}"/>
    <cellStyle name="40% - Accent6 3 6 3 5 2" xfId="28451" xr:uid="{00000000-0005-0000-0000-0000196F0000}"/>
    <cellStyle name="40% - Accent6 3 6 3 6" xfId="28452" xr:uid="{00000000-0005-0000-0000-00001A6F0000}"/>
    <cellStyle name="40% - Accent6 3 6 4" xfId="28453" xr:uid="{00000000-0005-0000-0000-00001B6F0000}"/>
    <cellStyle name="40% - Accent6 3 6 4 2" xfId="28454" xr:uid="{00000000-0005-0000-0000-00001C6F0000}"/>
    <cellStyle name="40% - Accent6 3 6 4 2 2" xfId="28455" xr:uid="{00000000-0005-0000-0000-00001D6F0000}"/>
    <cellStyle name="40% - Accent6 3 6 4 2 2 2" xfId="28456" xr:uid="{00000000-0005-0000-0000-00001E6F0000}"/>
    <cellStyle name="40% - Accent6 3 6 4 2 3" xfId="28457" xr:uid="{00000000-0005-0000-0000-00001F6F0000}"/>
    <cellStyle name="40% - Accent6 3 6 4 3" xfId="28458" xr:uid="{00000000-0005-0000-0000-0000206F0000}"/>
    <cellStyle name="40% - Accent6 3 6 4 3 2" xfId="28459" xr:uid="{00000000-0005-0000-0000-0000216F0000}"/>
    <cellStyle name="40% - Accent6 3 6 4 4" xfId="28460" xr:uid="{00000000-0005-0000-0000-0000226F0000}"/>
    <cellStyle name="40% - Accent6 3 6 5" xfId="28461" xr:uid="{00000000-0005-0000-0000-0000236F0000}"/>
    <cellStyle name="40% - Accent6 3 6 5 2" xfId="28462" xr:uid="{00000000-0005-0000-0000-0000246F0000}"/>
    <cellStyle name="40% - Accent6 3 6 5 2 2" xfId="28463" xr:uid="{00000000-0005-0000-0000-0000256F0000}"/>
    <cellStyle name="40% - Accent6 3 6 5 3" xfId="28464" xr:uid="{00000000-0005-0000-0000-0000266F0000}"/>
    <cellStyle name="40% - Accent6 3 6 6" xfId="28465" xr:uid="{00000000-0005-0000-0000-0000276F0000}"/>
    <cellStyle name="40% - Accent6 3 6 6 2" xfId="28466" xr:uid="{00000000-0005-0000-0000-0000286F0000}"/>
    <cellStyle name="40% - Accent6 3 6 7" xfId="28467" xr:uid="{00000000-0005-0000-0000-0000296F0000}"/>
    <cellStyle name="40% - Accent6 3 6 7 2" xfId="28468" xr:uid="{00000000-0005-0000-0000-00002A6F0000}"/>
    <cellStyle name="40% - Accent6 3 6 8" xfId="28469" xr:uid="{00000000-0005-0000-0000-00002B6F0000}"/>
    <cellStyle name="40% - Accent6 3 7" xfId="28470" xr:uid="{00000000-0005-0000-0000-00002C6F0000}"/>
    <cellStyle name="40% - Accent6 3 7 2" xfId="28471" xr:uid="{00000000-0005-0000-0000-00002D6F0000}"/>
    <cellStyle name="40% - Accent6 3 7 2 2" xfId="28472" xr:uid="{00000000-0005-0000-0000-00002E6F0000}"/>
    <cellStyle name="40% - Accent6 3 7 2 2 2" xfId="28473" xr:uid="{00000000-0005-0000-0000-00002F6F0000}"/>
    <cellStyle name="40% - Accent6 3 7 2 2 2 2" xfId="28474" xr:uid="{00000000-0005-0000-0000-0000306F0000}"/>
    <cellStyle name="40% - Accent6 3 7 2 2 2 2 2" xfId="28475" xr:uid="{00000000-0005-0000-0000-0000316F0000}"/>
    <cellStyle name="40% - Accent6 3 7 2 2 2 3" xfId="28476" xr:uid="{00000000-0005-0000-0000-0000326F0000}"/>
    <cellStyle name="40% - Accent6 3 7 2 2 3" xfId="28477" xr:uid="{00000000-0005-0000-0000-0000336F0000}"/>
    <cellStyle name="40% - Accent6 3 7 2 2 3 2" xfId="28478" xr:uid="{00000000-0005-0000-0000-0000346F0000}"/>
    <cellStyle name="40% - Accent6 3 7 2 2 4" xfId="28479" xr:uid="{00000000-0005-0000-0000-0000356F0000}"/>
    <cellStyle name="40% - Accent6 3 7 2 3" xfId="28480" xr:uid="{00000000-0005-0000-0000-0000366F0000}"/>
    <cellStyle name="40% - Accent6 3 7 2 3 2" xfId="28481" xr:uid="{00000000-0005-0000-0000-0000376F0000}"/>
    <cellStyle name="40% - Accent6 3 7 2 3 2 2" xfId="28482" xr:uid="{00000000-0005-0000-0000-0000386F0000}"/>
    <cellStyle name="40% - Accent6 3 7 2 3 3" xfId="28483" xr:uid="{00000000-0005-0000-0000-0000396F0000}"/>
    <cellStyle name="40% - Accent6 3 7 2 4" xfId="28484" xr:uid="{00000000-0005-0000-0000-00003A6F0000}"/>
    <cellStyle name="40% - Accent6 3 7 2 4 2" xfId="28485" xr:uid="{00000000-0005-0000-0000-00003B6F0000}"/>
    <cellStyle name="40% - Accent6 3 7 2 5" xfId="28486" xr:uid="{00000000-0005-0000-0000-00003C6F0000}"/>
    <cellStyle name="40% - Accent6 3 7 2 5 2" xfId="28487" xr:uid="{00000000-0005-0000-0000-00003D6F0000}"/>
    <cellStyle name="40% - Accent6 3 7 2 6" xfId="28488" xr:uid="{00000000-0005-0000-0000-00003E6F0000}"/>
    <cellStyle name="40% - Accent6 3 7 3" xfId="28489" xr:uid="{00000000-0005-0000-0000-00003F6F0000}"/>
    <cellStyle name="40% - Accent6 3 7 3 2" xfId="28490" xr:uid="{00000000-0005-0000-0000-0000406F0000}"/>
    <cellStyle name="40% - Accent6 3 7 3 2 2" xfId="28491" xr:uid="{00000000-0005-0000-0000-0000416F0000}"/>
    <cellStyle name="40% - Accent6 3 7 3 2 2 2" xfId="28492" xr:uid="{00000000-0005-0000-0000-0000426F0000}"/>
    <cellStyle name="40% - Accent6 3 7 3 2 2 2 2" xfId="28493" xr:uid="{00000000-0005-0000-0000-0000436F0000}"/>
    <cellStyle name="40% - Accent6 3 7 3 2 2 3" xfId="28494" xr:uid="{00000000-0005-0000-0000-0000446F0000}"/>
    <cellStyle name="40% - Accent6 3 7 3 2 3" xfId="28495" xr:uid="{00000000-0005-0000-0000-0000456F0000}"/>
    <cellStyle name="40% - Accent6 3 7 3 2 3 2" xfId="28496" xr:uid="{00000000-0005-0000-0000-0000466F0000}"/>
    <cellStyle name="40% - Accent6 3 7 3 2 4" xfId="28497" xr:uid="{00000000-0005-0000-0000-0000476F0000}"/>
    <cellStyle name="40% - Accent6 3 7 3 3" xfId="28498" xr:uid="{00000000-0005-0000-0000-0000486F0000}"/>
    <cellStyle name="40% - Accent6 3 7 3 3 2" xfId="28499" xr:uid="{00000000-0005-0000-0000-0000496F0000}"/>
    <cellStyle name="40% - Accent6 3 7 3 3 2 2" xfId="28500" xr:uid="{00000000-0005-0000-0000-00004A6F0000}"/>
    <cellStyle name="40% - Accent6 3 7 3 3 3" xfId="28501" xr:uid="{00000000-0005-0000-0000-00004B6F0000}"/>
    <cellStyle name="40% - Accent6 3 7 3 4" xfId="28502" xr:uid="{00000000-0005-0000-0000-00004C6F0000}"/>
    <cellStyle name="40% - Accent6 3 7 3 4 2" xfId="28503" xr:uid="{00000000-0005-0000-0000-00004D6F0000}"/>
    <cellStyle name="40% - Accent6 3 7 3 5" xfId="28504" xr:uid="{00000000-0005-0000-0000-00004E6F0000}"/>
    <cellStyle name="40% - Accent6 3 7 3 5 2" xfId="28505" xr:uid="{00000000-0005-0000-0000-00004F6F0000}"/>
    <cellStyle name="40% - Accent6 3 7 3 6" xfId="28506" xr:uid="{00000000-0005-0000-0000-0000506F0000}"/>
    <cellStyle name="40% - Accent6 3 7 4" xfId="28507" xr:uid="{00000000-0005-0000-0000-0000516F0000}"/>
    <cellStyle name="40% - Accent6 3 7 4 2" xfId="28508" xr:uid="{00000000-0005-0000-0000-0000526F0000}"/>
    <cellStyle name="40% - Accent6 3 7 4 2 2" xfId="28509" xr:uid="{00000000-0005-0000-0000-0000536F0000}"/>
    <cellStyle name="40% - Accent6 3 7 4 2 2 2" xfId="28510" xr:uid="{00000000-0005-0000-0000-0000546F0000}"/>
    <cellStyle name="40% - Accent6 3 7 4 2 3" xfId="28511" xr:uid="{00000000-0005-0000-0000-0000556F0000}"/>
    <cellStyle name="40% - Accent6 3 7 4 3" xfId="28512" xr:uid="{00000000-0005-0000-0000-0000566F0000}"/>
    <cellStyle name="40% - Accent6 3 7 4 3 2" xfId="28513" xr:uid="{00000000-0005-0000-0000-0000576F0000}"/>
    <cellStyle name="40% - Accent6 3 7 4 4" xfId="28514" xr:uid="{00000000-0005-0000-0000-0000586F0000}"/>
    <cellStyle name="40% - Accent6 3 7 5" xfId="28515" xr:uid="{00000000-0005-0000-0000-0000596F0000}"/>
    <cellStyle name="40% - Accent6 3 7 5 2" xfId="28516" xr:uid="{00000000-0005-0000-0000-00005A6F0000}"/>
    <cellStyle name="40% - Accent6 3 7 5 2 2" xfId="28517" xr:uid="{00000000-0005-0000-0000-00005B6F0000}"/>
    <cellStyle name="40% - Accent6 3 7 5 3" xfId="28518" xr:uid="{00000000-0005-0000-0000-00005C6F0000}"/>
    <cellStyle name="40% - Accent6 3 7 6" xfId="28519" xr:uid="{00000000-0005-0000-0000-00005D6F0000}"/>
    <cellStyle name="40% - Accent6 3 7 6 2" xfId="28520" xr:uid="{00000000-0005-0000-0000-00005E6F0000}"/>
    <cellStyle name="40% - Accent6 3 7 7" xfId="28521" xr:uid="{00000000-0005-0000-0000-00005F6F0000}"/>
    <cellStyle name="40% - Accent6 3 7 7 2" xfId="28522" xr:uid="{00000000-0005-0000-0000-0000606F0000}"/>
    <cellStyle name="40% - Accent6 3 7 8" xfId="28523" xr:uid="{00000000-0005-0000-0000-0000616F0000}"/>
    <cellStyle name="40% - Accent6 3 8" xfId="28524" xr:uid="{00000000-0005-0000-0000-0000626F0000}"/>
    <cellStyle name="40% - Accent6 3 8 2" xfId="28525" xr:uid="{00000000-0005-0000-0000-0000636F0000}"/>
    <cellStyle name="40% - Accent6 3 8 2 2" xfId="28526" xr:uid="{00000000-0005-0000-0000-0000646F0000}"/>
    <cellStyle name="40% - Accent6 3 8 2 2 2" xfId="28527" xr:uid="{00000000-0005-0000-0000-0000656F0000}"/>
    <cellStyle name="40% - Accent6 3 8 2 2 2 2" xfId="28528" xr:uid="{00000000-0005-0000-0000-0000666F0000}"/>
    <cellStyle name="40% - Accent6 3 8 2 2 3" xfId="28529" xr:uid="{00000000-0005-0000-0000-0000676F0000}"/>
    <cellStyle name="40% - Accent6 3 8 2 3" xfId="28530" xr:uid="{00000000-0005-0000-0000-0000686F0000}"/>
    <cellStyle name="40% - Accent6 3 8 2 3 2" xfId="28531" xr:uid="{00000000-0005-0000-0000-0000696F0000}"/>
    <cellStyle name="40% - Accent6 3 8 2 4" xfId="28532" xr:uid="{00000000-0005-0000-0000-00006A6F0000}"/>
    <cellStyle name="40% - Accent6 3 8 3" xfId="28533" xr:uid="{00000000-0005-0000-0000-00006B6F0000}"/>
    <cellStyle name="40% - Accent6 3 8 3 2" xfId="28534" xr:uid="{00000000-0005-0000-0000-00006C6F0000}"/>
    <cellStyle name="40% - Accent6 3 8 3 2 2" xfId="28535" xr:uid="{00000000-0005-0000-0000-00006D6F0000}"/>
    <cellStyle name="40% - Accent6 3 8 3 3" xfId="28536" xr:uid="{00000000-0005-0000-0000-00006E6F0000}"/>
    <cellStyle name="40% - Accent6 3 8 4" xfId="28537" xr:uid="{00000000-0005-0000-0000-00006F6F0000}"/>
    <cellStyle name="40% - Accent6 3 8 4 2" xfId="28538" xr:uid="{00000000-0005-0000-0000-0000706F0000}"/>
    <cellStyle name="40% - Accent6 3 8 5" xfId="28539" xr:uid="{00000000-0005-0000-0000-0000716F0000}"/>
    <cellStyle name="40% - Accent6 3 8 5 2" xfId="28540" xr:uid="{00000000-0005-0000-0000-0000726F0000}"/>
    <cellStyle name="40% - Accent6 3 8 6" xfId="28541" xr:uid="{00000000-0005-0000-0000-0000736F0000}"/>
    <cellStyle name="40% - Accent6 3 9" xfId="28542" xr:uid="{00000000-0005-0000-0000-0000746F0000}"/>
    <cellStyle name="40% - Accent6 3 9 2" xfId="28543" xr:uid="{00000000-0005-0000-0000-0000756F0000}"/>
    <cellStyle name="40% - Accent6 3 9 2 2" xfId="28544" xr:uid="{00000000-0005-0000-0000-0000766F0000}"/>
    <cellStyle name="40% - Accent6 3 9 2 2 2" xfId="28545" xr:uid="{00000000-0005-0000-0000-0000776F0000}"/>
    <cellStyle name="40% - Accent6 3 9 2 2 2 2" xfId="28546" xr:uid="{00000000-0005-0000-0000-0000786F0000}"/>
    <cellStyle name="40% - Accent6 3 9 2 2 3" xfId="28547" xr:uid="{00000000-0005-0000-0000-0000796F0000}"/>
    <cellStyle name="40% - Accent6 3 9 2 3" xfId="28548" xr:uid="{00000000-0005-0000-0000-00007A6F0000}"/>
    <cellStyle name="40% - Accent6 3 9 2 3 2" xfId="28549" xr:uid="{00000000-0005-0000-0000-00007B6F0000}"/>
    <cellStyle name="40% - Accent6 3 9 2 4" xfId="28550" xr:uid="{00000000-0005-0000-0000-00007C6F0000}"/>
    <cellStyle name="40% - Accent6 3 9 3" xfId="28551" xr:uid="{00000000-0005-0000-0000-00007D6F0000}"/>
    <cellStyle name="40% - Accent6 3 9 3 2" xfId="28552" xr:uid="{00000000-0005-0000-0000-00007E6F0000}"/>
    <cellStyle name="40% - Accent6 3 9 3 2 2" xfId="28553" xr:uid="{00000000-0005-0000-0000-00007F6F0000}"/>
    <cellStyle name="40% - Accent6 3 9 3 3" xfId="28554" xr:uid="{00000000-0005-0000-0000-0000806F0000}"/>
    <cellStyle name="40% - Accent6 3 9 4" xfId="28555" xr:uid="{00000000-0005-0000-0000-0000816F0000}"/>
    <cellStyle name="40% - Accent6 3 9 4 2" xfId="28556" xr:uid="{00000000-0005-0000-0000-0000826F0000}"/>
    <cellStyle name="40% - Accent6 3 9 5" xfId="28557" xr:uid="{00000000-0005-0000-0000-0000836F0000}"/>
    <cellStyle name="40% - Accent6 3 9 5 2" xfId="28558" xr:uid="{00000000-0005-0000-0000-0000846F0000}"/>
    <cellStyle name="40% - Accent6 3 9 6" xfId="28559" xr:uid="{00000000-0005-0000-0000-0000856F0000}"/>
    <cellStyle name="40% - Accent6 4" xfId="28560" xr:uid="{00000000-0005-0000-0000-0000866F0000}"/>
    <cellStyle name="40% - Accent6 5" xfId="28561" xr:uid="{00000000-0005-0000-0000-0000876F0000}"/>
    <cellStyle name="40% - Accent6 5 10" xfId="28562" xr:uid="{00000000-0005-0000-0000-0000886F0000}"/>
    <cellStyle name="40% - Accent6 5 10 2" xfId="28563" xr:uid="{00000000-0005-0000-0000-0000896F0000}"/>
    <cellStyle name="40% - Accent6 5 11" xfId="28564" xr:uid="{00000000-0005-0000-0000-00008A6F0000}"/>
    <cellStyle name="40% - Accent6 5 2" xfId="28565" xr:uid="{00000000-0005-0000-0000-00008B6F0000}"/>
    <cellStyle name="40% - Accent6 5 2 2" xfId="28566" xr:uid="{00000000-0005-0000-0000-00008C6F0000}"/>
    <cellStyle name="40% - Accent6 5 2 2 2" xfId="28567" xr:uid="{00000000-0005-0000-0000-00008D6F0000}"/>
    <cellStyle name="40% - Accent6 5 2 2 2 2" xfId="28568" xr:uid="{00000000-0005-0000-0000-00008E6F0000}"/>
    <cellStyle name="40% - Accent6 5 2 2 2 2 2" xfId="28569" xr:uid="{00000000-0005-0000-0000-00008F6F0000}"/>
    <cellStyle name="40% - Accent6 5 2 2 2 2 2 2" xfId="28570" xr:uid="{00000000-0005-0000-0000-0000906F0000}"/>
    <cellStyle name="40% - Accent6 5 2 2 2 2 3" xfId="28571" xr:uid="{00000000-0005-0000-0000-0000916F0000}"/>
    <cellStyle name="40% - Accent6 5 2 2 2 3" xfId="28572" xr:uid="{00000000-0005-0000-0000-0000926F0000}"/>
    <cellStyle name="40% - Accent6 5 2 2 2 3 2" xfId="28573" xr:uid="{00000000-0005-0000-0000-0000936F0000}"/>
    <cellStyle name="40% - Accent6 5 2 2 2 4" xfId="28574" xr:uid="{00000000-0005-0000-0000-0000946F0000}"/>
    <cellStyle name="40% - Accent6 5 2 2 3" xfId="28575" xr:uid="{00000000-0005-0000-0000-0000956F0000}"/>
    <cellStyle name="40% - Accent6 5 2 2 3 2" xfId="28576" xr:uid="{00000000-0005-0000-0000-0000966F0000}"/>
    <cellStyle name="40% - Accent6 5 2 2 3 2 2" xfId="28577" xr:uid="{00000000-0005-0000-0000-0000976F0000}"/>
    <cellStyle name="40% - Accent6 5 2 2 3 3" xfId="28578" xr:uid="{00000000-0005-0000-0000-0000986F0000}"/>
    <cellStyle name="40% - Accent6 5 2 2 4" xfId="28579" xr:uid="{00000000-0005-0000-0000-0000996F0000}"/>
    <cellStyle name="40% - Accent6 5 2 2 4 2" xfId="28580" xr:uid="{00000000-0005-0000-0000-00009A6F0000}"/>
    <cellStyle name="40% - Accent6 5 2 2 5" xfId="28581" xr:uid="{00000000-0005-0000-0000-00009B6F0000}"/>
    <cellStyle name="40% - Accent6 5 2 2 5 2" xfId="28582" xr:uid="{00000000-0005-0000-0000-00009C6F0000}"/>
    <cellStyle name="40% - Accent6 5 2 2 6" xfId="28583" xr:uid="{00000000-0005-0000-0000-00009D6F0000}"/>
    <cellStyle name="40% - Accent6 5 2 3" xfId="28584" xr:uid="{00000000-0005-0000-0000-00009E6F0000}"/>
    <cellStyle name="40% - Accent6 5 2 3 2" xfId="28585" xr:uid="{00000000-0005-0000-0000-00009F6F0000}"/>
    <cellStyle name="40% - Accent6 5 2 3 2 2" xfId="28586" xr:uid="{00000000-0005-0000-0000-0000A06F0000}"/>
    <cellStyle name="40% - Accent6 5 2 3 2 2 2" xfId="28587" xr:uid="{00000000-0005-0000-0000-0000A16F0000}"/>
    <cellStyle name="40% - Accent6 5 2 3 2 2 2 2" xfId="28588" xr:uid="{00000000-0005-0000-0000-0000A26F0000}"/>
    <cellStyle name="40% - Accent6 5 2 3 2 2 3" xfId="28589" xr:uid="{00000000-0005-0000-0000-0000A36F0000}"/>
    <cellStyle name="40% - Accent6 5 2 3 2 3" xfId="28590" xr:uid="{00000000-0005-0000-0000-0000A46F0000}"/>
    <cellStyle name="40% - Accent6 5 2 3 2 3 2" xfId="28591" xr:uid="{00000000-0005-0000-0000-0000A56F0000}"/>
    <cellStyle name="40% - Accent6 5 2 3 2 4" xfId="28592" xr:uid="{00000000-0005-0000-0000-0000A66F0000}"/>
    <cellStyle name="40% - Accent6 5 2 3 3" xfId="28593" xr:uid="{00000000-0005-0000-0000-0000A76F0000}"/>
    <cellStyle name="40% - Accent6 5 2 3 3 2" xfId="28594" xr:uid="{00000000-0005-0000-0000-0000A86F0000}"/>
    <cellStyle name="40% - Accent6 5 2 3 3 2 2" xfId="28595" xr:uid="{00000000-0005-0000-0000-0000A96F0000}"/>
    <cellStyle name="40% - Accent6 5 2 3 3 3" xfId="28596" xr:uid="{00000000-0005-0000-0000-0000AA6F0000}"/>
    <cellStyle name="40% - Accent6 5 2 3 4" xfId="28597" xr:uid="{00000000-0005-0000-0000-0000AB6F0000}"/>
    <cellStyle name="40% - Accent6 5 2 3 4 2" xfId="28598" xr:uid="{00000000-0005-0000-0000-0000AC6F0000}"/>
    <cellStyle name="40% - Accent6 5 2 3 5" xfId="28599" xr:uid="{00000000-0005-0000-0000-0000AD6F0000}"/>
    <cellStyle name="40% - Accent6 5 2 3 5 2" xfId="28600" xr:uid="{00000000-0005-0000-0000-0000AE6F0000}"/>
    <cellStyle name="40% - Accent6 5 2 3 6" xfId="28601" xr:uid="{00000000-0005-0000-0000-0000AF6F0000}"/>
    <cellStyle name="40% - Accent6 5 2 4" xfId="28602" xr:uid="{00000000-0005-0000-0000-0000B06F0000}"/>
    <cellStyle name="40% - Accent6 5 2 4 2" xfId="28603" xr:uid="{00000000-0005-0000-0000-0000B16F0000}"/>
    <cellStyle name="40% - Accent6 5 2 4 2 2" xfId="28604" xr:uid="{00000000-0005-0000-0000-0000B26F0000}"/>
    <cellStyle name="40% - Accent6 5 2 4 2 2 2" xfId="28605" xr:uid="{00000000-0005-0000-0000-0000B36F0000}"/>
    <cellStyle name="40% - Accent6 5 2 4 2 3" xfId="28606" xr:uid="{00000000-0005-0000-0000-0000B46F0000}"/>
    <cellStyle name="40% - Accent6 5 2 4 3" xfId="28607" xr:uid="{00000000-0005-0000-0000-0000B56F0000}"/>
    <cellStyle name="40% - Accent6 5 2 4 3 2" xfId="28608" xr:uid="{00000000-0005-0000-0000-0000B66F0000}"/>
    <cellStyle name="40% - Accent6 5 2 4 4" xfId="28609" xr:uid="{00000000-0005-0000-0000-0000B76F0000}"/>
    <cellStyle name="40% - Accent6 5 2 5" xfId="28610" xr:uid="{00000000-0005-0000-0000-0000B86F0000}"/>
    <cellStyle name="40% - Accent6 5 2 5 2" xfId="28611" xr:uid="{00000000-0005-0000-0000-0000B96F0000}"/>
    <cellStyle name="40% - Accent6 5 2 5 2 2" xfId="28612" xr:uid="{00000000-0005-0000-0000-0000BA6F0000}"/>
    <cellStyle name="40% - Accent6 5 2 5 3" xfId="28613" xr:uid="{00000000-0005-0000-0000-0000BB6F0000}"/>
    <cellStyle name="40% - Accent6 5 2 6" xfId="28614" xr:uid="{00000000-0005-0000-0000-0000BC6F0000}"/>
    <cellStyle name="40% - Accent6 5 2 6 2" xfId="28615" xr:uid="{00000000-0005-0000-0000-0000BD6F0000}"/>
    <cellStyle name="40% - Accent6 5 2 7" xfId="28616" xr:uid="{00000000-0005-0000-0000-0000BE6F0000}"/>
    <cellStyle name="40% - Accent6 5 2 7 2" xfId="28617" xr:uid="{00000000-0005-0000-0000-0000BF6F0000}"/>
    <cellStyle name="40% - Accent6 5 2 8" xfId="28618" xr:uid="{00000000-0005-0000-0000-0000C06F0000}"/>
    <cellStyle name="40% - Accent6 5 3" xfId="28619" xr:uid="{00000000-0005-0000-0000-0000C16F0000}"/>
    <cellStyle name="40% - Accent6 5 3 2" xfId="28620" xr:uid="{00000000-0005-0000-0000-0000C26F0000}"/>
    <cellStyle name="40% - Accent6 5 3 2 2" xfId="28621" xr:uid="{00000000-0005-0000-0000-0000C36F0000}"/>
    <cellStyle name="40% - Accent6 5 3 2 2 2" xfId="28622" xr:uid="{00000000-0005-0000-0000-0000C46F0000}"/>
    <cellStyle name="40% - Accent6 5 3 2 2 2 2" xfId="28623" xr:uid="{00000000-0005-0000-0000-0000C56F0000}"/>
    <cellStyle name="40% - Accent6 5 3 2 2 2 2 2" xfId="28624" xr:uid="{00000000-0005-0000-0000-0000C66F0000}"/>
    <cellStyle name="40% - Accent6 5 3 2 2 2 3" xfId="28625" xr:uid="{00000000-0005-0000-0000-0000C76F0000}"/>
    <cellStyle name="40% - Accent6 5 3 2 2 3" xfId="28626" xr:uid="{00000000-0005-0000-0000-0000C86F0000}"/>
    <cellStyle name="40% - Accent6 5 3 2 2 3 2" xfId="28627" xr:uid="{00000000-0005-0000-0000-0000C96F0000}"/>
    <cellStyle name="40% - Accent6 5 3 2 2 4" xfId="28628" xr:uid="{00000000-0005-0000-0000-0000CA6F0000}"/>
    <cellStyle name="40% - Accent6 5 3 2 3" xfId="28629" xr:uid="{00000000-0005-0000-0000-0000CB6F0000}"/>
    <cellStyle name="40% - Accent6 5 3 2 3 2" xfId="28630" xr:uid="{00000000-0005-0000-0000-0000CC6F0000}"/>
    <cellStyle name="40% - Accent6 5 3 2 3 2 2" xfId="28631" xr:uid="{00000000-0005-0000-0000-0000CD6F0000}"/>
    <cellStyle name="40% - Accent6 5 3 2 3 3" xfId="28632" xr:uid="{00000000-0005-0000-0000-0000CE6F0000}"/>
    <cellStyle name="40% - Accent6 5 3 2 4" xfId="28633" xr:uid="{00000000-0005-0000-0000-0000CF6F0000}"/>
    <cellStyle name="40% - Accent6 5 3 2 4 2" xfId="28634" xr:uid="{00000000-0005-0000-0000-0000D06F0000}"/>
    <cellStyle name="40% - Accent6 5 3 2 5" xfId="28635" xr:uid="{00000000-0005-0000-0000-0000D16F0000}"/>
    <cellStyle name="40% - Accent6 5 3 2 5 2" xfId="28636" xr:uid="{00000000-0005-0000-0000-0000D26F0000}"/>
    <cellStyle name="40% - Accent6 5 3 2 6" xfId="28637" xr:uid="{00000000-0005-0000-0000-0000D36F0000}"/>
    <cellStyle name="40% - Accent6 5 3 3" xfId="28638" xr:uid="{00000000-0005-0000-0000-0000D46F0000}"/>
    <cellStyle name="40% - Accent6 5 3 3 2" xfId="28639" xr:uid="{00000000-0005-0000-0000-0000D56F0000}"/>
    <cellStyle name="40% - Accent6 5 3 3 2 2" xfId="28640" xr:uid="{00000000-0005-0000-0000-0000D66F0000}"/>
    <cellStyle name="40% - Accent6 5 3 3 2 2 2" xfId="28641" xr:uid="{00000000-0005-0000-0000-0000D76F0000}"/>
    <cellStyle name="40% - Accent6 5 3 3 2 2 2 2" xfId="28642" xr:uid="{00000000-0005-0000-0000-0000D86F0000}"/>
    <cellStyle name="40% - Accent6 5 3 3 2 2 3" xfId="28643" xr:uid="{00000000-0005-0000-0000-0000D96F0000}"/>
    <cellStyle name="40% - Accent6 5 3 3 2 3" xfId="28644" xr:uid="{00000000-0005-0000-0000-0000DA6F0000}"/>
    <cellStyle name="40% - Accent6 5 3 3 2 3 2" xfId="28645" xr:uid="{00000000-0005-0000-0000-0000DB6F0000}"/>
    <cellStyle name="40% - Accent6 5 3 3 2 4" xfId="28646" xr:uid="{00000000-0005-0000-0000-0000DC6F0000}"/>
    <cellStyle name="40% - Accent6 5 3 3 3" xfId="28647" xr:uid="{00000000-0005-0000-0000-0000DD6F0000}"/>
    <cellStyle name="40% - Accent6 5 3 3 3 2" xfId="28648" xr:uid="{00000000-0005-0000-0000-0000DE6F0000}"/>
    <cellStyle name="40% - Accent6 5 3 3 3 2 2" xfId="28649" xr:uid="{00000000-0005-0000-0000-0000DF6F0000}"/>
    <cellStyle name="40% - Accent6 5 3 3 3 3" xfId="28650" xr:uid="{00000000-0005-0000-0000-0000E06F0000}"/>
    <cellStyle name="40% - Accent6 5 3 3 4" xfId="28651" xr:uid="{00000000-0005-0000-0000-0000E16F0000}"/>
    <cellStyle name="40% - Accent6 5 3 3 4 2" xfId="28652" xr:uid="{00000000-0005-0000-0000-0000E26F0000}"/>
    <cellStyle name="40% - Accent6 5 3 3 5" xfId="28653" xr:uid="{00000000-0005-0000-0000-0000E36F0000}"/>
    <cellStyle name="40% - Accent6 5 3 3 5 2" xfId="28654" xr:uid="{00000000-0005-0000-0000-0000E46F0000}"/>
    <cellStyle name="40% - Accent6 5 3 3 6" xfId="28655" xr:uid="{00000000-0005-0000-0000-0000E56F0000}"/>
    <cellStyle name="40% - Accent6 5 3 4" xfId="28656" xr:uid="{00000000-0005-0000-0000-0000E66F0000}"/>
    <cellStyle name="40% - Accent6 5 3 4 2" xfId="28657" xr:uid="{00000000-0005-0000-0000-0000E76F0000}"/>
    <cellStyle name="40% - Accent6 5 3 4 2 2" xfId="28658" xr:uid="{00000000-0005-0000-0000-0000E86F0000}"/>
    <cellStyle name="40% - Accent6 5 3 4 2 2 2" xfId="28659" xr:uid="{00000000-0005-0000-0000-0000E96F0000}"/>
    <cellStyle name="40% - Accent6 5 3 4 2 3" xfId="28660" xr:uid="{00000000-0005-0000-0000-0000EA6F0000}"/>
    <cellStyle name="40% - Accent6 5 3 4 3" xfId="28661" xr:uid="{00000000-0005-0000-0000-0000EB6F0000}"/>
    <cellStyle name="40% - Accent6 5 3 4 3 2" xfId="28662" xr:uid="{00000000-0005-0000-0000-0000EC6F0000}"/>
    <cellStyle name="40% - Accent6 5 3 4 4" xfId="28663" xr:uid="{00000000-0005-0000-0000-0000ED6F0000}"/>
    <cellStyle name="40% - Accent6 5 3 5" xfId="28664" xr:uid="{00000000-0005-0000-0000-0000EE6F0000}"/>
    <cellStyle name="40% - Accent6 5 3 5 2" xfId="28665" xr:uid="{00000000-0005-0000-0000-0000EF6F0000}"/>
    <cellStyle name="40% - Accent6 5 3 5 2 2" xfId="28666" xr:uid="{00000000-0005-0000-0000-0000F06F0000}"/>
    <cellStyle name="40% - Accent6 5 3 5 3" xfId="28667" xr:uid="{00000000-0005-0000-0000-0000F16F0000}"/>
    <cellStyle name="40% - Accent6 5 3 6" xfId="28668" xr:uid="{00000000-0005-0000-0000-0000F26F0000}"/>
    <cellStyle name="40% - Accent6 5 3 6 2" xfId="28669" xr:uid="{00000000-0005-0000-0000-0000F36F0000}"/>
    <cellStyle name="40% - Accent6 5 3 7" xfId="28670" xr:uid="{00000000-0005-0000-0000-0000F46F0000}"/>
    <cellStyle name="40% - Accent6 5 3 7 2" xfId="28671" xr:uid="{00000000-0005-0000-0000-0000F56F0000}"/>
    <cellStyle name="40% - Accent6 5 3 8" xfId="28672" xr:uid="{00000000-0005-0000-0000-0000F66F0000}"/>
    <cellStyle name="40% - Accent6 5 4" xfId="28673" xr:uid="{00000000-0005-0000-0000-0000F76F0000}"/>
    <cellStyle name="40% - Accent6 5 4 2" xfId="28674" xr:uid="{00000000-0005-0000-0000-0000F86F0000}"/>
    <cellStyle name="40% - Accent6 5 4 2 2" xfId="28675" xr:uid="{00000000-0005-0000-0000-0000F96F0000}"/>
    <cellStyle name="40% - Accent6 5 4 2 2 2" xfId="28676" xr:uid="{00000000-0005-0000-0000-0000FA6F0000}"/>
    <cellStyle name="40% - Accent6 5 4 2 2 2 2" xfId="28677" xr:uid="{00000000-0005-0000-0000-0000FB6F0000}"/>
    <cellStyle name="40% - Accent6 5 4 2 2 3" xfId="28678" xr:uid="{00000000-0005-0000-0000-0000FC6F0000}"/>
    <cellStyle name="40% - Accent6 5 4 2 3" xfId="28679" xr:uid="{00000000-0005-0000-0000-0000FD6F0000}"/>
    <cellStyle name="40% - Accent6 5 4 2 3 2" xfId="28680" xr:uid="{00000000-0005-0000-0000-0000FE6F0000}"/>
    <cellStyle name="40% - Accent6 5 4 2 4" xfId="28681" xr:uid="{00000000-0005-0000-0000-0000FF6F0000}"/>
    <cellStyle name="40% - Accent6 5 4 3" xfId="28682" xr:uid="{00000000-0005-0000-0000-000000700000}"/>
    <cellStyle name="40% - Accent6 5 4 3 2" xfId="28683" xr:uid="{00000000-0005-0000-0000-000001700000}"/>
    <cellStyle name="40% - Accent6 5 4 3 2 2" xfId="28684" xr:uid="{00000000-0005-0000-0000-000002700000}"/>
    <cellStyle name="40% - Accent6 5 4 3 3" xfId="28685" xr:uid="{00000000-0005-0000-0000-000003700000}"/>
    <cellStyle name="40% - Accent6 5 4 4" xfId="28686" xr:uid="{00000000-0005-0000-0000-000004700000}"/>
    <cellStyle name="40% - Accent6 5 4 4 2" xfId="28687" xr:uid="{00000000-0005-0000-0000-000005700000}"/>
    <cellStyle name="40% - Accent6 5 4 5" xfId="28688" xr:uid="{00000000-0005-0000-0000-000006700000}"/>
    <cellStyle name="40% - Accent6 5 4 5 2" xfId="28689" xr:uid="{00000000-0005-0000-0000-000007700000}"/>
    <cellStyle name="40% - Accent6 5 4 6" xfId="28690" xr:uid="{00000000-0005-0000-0000-000008700000}"/>
    <cellStyle name="40% - Accent6 5 5" xfId="28691" xr:uid="{00000000-0005-0000-0000-000009700000}"/>
    <cellStyle name="40% - Accent6 5 5 2" xfId="28692" xr:uid="{00000000-0005-0000-0000-00000A700000}"/>
    <cellStyle name="40% - Accent6 5 5 2 2" xfId="28693" xr:uid="{00000000-0005-0000-0000-00000B700000}"/>
    <cellStyle name="40% - Accent6 5 5 2 2 2" xfId="28694" xr:uid="{00000000-0005-0000-0000-00000C700000}"/>
    <cellStyle name="40% - Accent6 5 5 2 2 2 2" xfId="28695" xr:uid="{00000000-0005-0000-0000-00000D700000}"/>
    <cellStyle name="40% - Accent6 5 5 2 2 3" xfId="28696" xr:uid="{00000000-0005-0000-0000-00000E700000}"/>
    <cellStyle name="40% - Accent6 5 5 2 3" xfId="28697" xr:uid="{00000000-0005-0000-0000-00000F700000}"/>
    <cellStyle name="40% - Accent6 5 5 2 3 2" xfId="28698" xr:uid="{00000000-0005-0000-0000-000010700000}"/>
    <cellStyle name="40% - Accent6 5 5 2 4" xfId="28699" xr:uid="{00000000-0005-0000-0000-000011700000}"/>
    <cellStyle name="40% - Accent6 5 5 3" xfId="28700" xr:uid="{00000000-0005-0000-0000-000012700000}"/>
    <cellStyle name="40% - Accent6 5 5 3 2" xfId="28701" xr:uid="{00000000-0005-0000-0000-000013700000}"/>
    <cellStyle name="40% - Accent6 5 5 3 2 2" xfId="28702" xr:uid="{00000000-0005-0000-0000-000014700000}"/>
    <cellStyle name="40% - Accent6 5 5 3 3" xfId="28703" xr:uid="{00000000-0005-0000-0000-000015700000}"/>
    <cellStyle name="40% - Accent6 5 5 4" xfId="28704" xr:uid="{00000000-0005-0000-0000-000016700000}"/>
    <cellStyle name="40% - Accent6 5 5 4 2" xfId="28705" xr:uid="{00000000-0005-0000-0000-000017700000}"/>
    <cellStyle name="40% - Accent6 5 5 5" xfId="28706" xr:uid="{00000000-0005-0000-0000-000018700000}"/>
    <cellStyle name="40% - Accent6 5 5 5 2" xfId="28707" xr:uid="{00000000-0005-0000-0000-000019700000}"/>
    <cellStyle name="40% - Accent6 5 5 6" xfId="28708" xr:uid="{00000000-0005-0000-0000-00001A700000}"/>
    <cellStyle name="40% - Accent6 5 6" xfId="28709" xr:uid="{00000000-0005-0000-0000-00001B700000}"/>
    <cellStyle name="40% - Accent6 5 6 2" xfId="28710" xr:uid="{00000000-0005-0000-0000-00001C700000}"/>
    <cellStyle name="40% - Accent6 5 6 2 2" xfId="28711" xr:uid="{00000000-0005-0000-0000-00001D700000}"/>
    <cellStyle name="40% - Accent6 5 6 2 2 2" xfId="28712" xr:uid="{00000000-0005-0000-0000-00001E700000}"/>
    <cellStyle name="40% - Accent6 5 6 2 2 2 2" xfId="28713" xr:uid="{00000000-0005-0000-0000-00001F700000}"/>
    <cellStyle name="40% - Accent6 5 6 2 2 3" xfId="28714" xr:uid="{00000000-0005-0000-0000-000020700000}"/>
    <cellStyle name="40% - Accent6 5 6 2 3" xfId="28715" xr:uid="{00000000-0005-0000-0000-000021700000}"/>
    <cellStyle name="40% - Accent6 5 6 2 3 2" xfId="28716" xr:uid="{00000000-0005-0000-0000-000022700000}"/>
    <cellStyle name="40% - Accent6 5 6 2 4" xfId="28717" xr:uid="{00000000-0005-0000-0000-000023700000}"/>
    <cellStyle name="40% - Accent6 5 6 3" xfId="28718" xr:uid="{00000000-0005-0000-0000-000024700000}"/>
    <cellStyle name="40% - Accent6 5 6 3 2" xfId="28719" xr:uid="{00000000-0005-0000-0000-000025700000}"/>
    <cellStyle name="40% - Accent6 5 6 3 2 2" xfId="28720" xr:uid="{00000000-0005-0000-0000-000026700000}"/>
    <cellStyle name="40% - Accent6 5 6 3 3" xfId="28721" xr:uid="{00000000-0005-0000-0000-000027700000}"/>
    <cellStyle name="40% - Accent6 5 6 4" xfId="28722" xr:uid="{00000000-0005-0000-0000-000028700000}"/>
    <cellStyle name="40% - Accent6 5 6 4 2" xfId="28723" xr:uid="{00000000-0005-0000-0000-000029700000}"/>
    <cellStyle name="40% - Accent6 5 6 5" xfId="28724" xr:uid="{00000000-0005-0000-0000-00002A700000}"/>
    <cellStyle name="40% - Accent6 5 6 5 2" xfId="28725" xr:uid="{00000000-0005-0000-0000-00002B700000}"/>
    <cellStyle name="40% - Accent6 5 6 6" xfId="28726" xr:uid="{00000000-0005-0000-0000-00002C700000}"/>
    <cellStyle name="40% - Accent6 5 7" xfId="28727" xr:uid="{00000000-0005-0000-0000-00002D700000}"/>
    <cellStyle name="40% - Accent6 5 7 2" xfId="28728" xr:uid="{00000000-0005-0000-0000-00002E700000}"/>
    <cellStyle name="40% - Accent6 5 7 2 2" xfId="28729" xr:uid="{00000000-0005-0000-0000-00002F700000}"/>
    <cellStyle name="40% - Accent6 5 7 2 2 2" xfId="28730" xr:uid="{00000000-0005-0000-0000-000030700000}"/>
    <cellStyle name="40% - Accent6 5 7 2 3" xfId="28731" xr:uid="{00000000-0005-0000-0000-000031700000}"/>
    <cellStyle name="40% - Accent6 5 7 3" xfId="28732" xr:uid="{00000000-0005-0000-0000-000032700000}"/>
    <cellStyle name="40% - Accent6 5 7 3 2" xfId="28733" xr:uid="{00000000-0005-0000-0000-000033700000}"/>
    <cellStyle name="40% - Accent6 5 7 4" xfId="28734" xr:uid="{00000000-0005-0000-0000-000034700000}"/>
    <cellStyle name="40% - Accent6 5 8" xfId="28735" xr:uid="{00000000-0005-0000-0000-000035700000}"/>
    <cellStyle name="40% - Accent6 5 8 2" xfId="28736" xr:uid="{00000000-0005-0000-0000-000036700000}"/>
    <cellStyle name="40% - Accent6 5 8 2 2" xfId="28737" xr:uid="{00000000-0005-0000-0000-000037700000}"/>
    <cellStyle name="40% - Accent6 5 8 3" xfId="28738" xr:uid="{00000000-0005-0000-0000-000038700000}"/>
    <cellStyle name="40% - Accent6 5 9" xfId="28739" xr:uid="{00000000-0005-0000-0000-000039700000}"/>
    <cellStyle name="40% - Accent6 5 9 2" xfId="28740" xr:uid="{00000000-0005-0000-0000-00003A700000}"/>
    <cellStyle name="40% - Accent6 6" xfId="28741" xr:uid="{00000000-0005-0000-0000-00003B700000}"/>
    <cellStyle name="40% - Accent6 6 10" xfId="28742" xr:uid="{00000000-0005-0000-0000-00003C700000}"/>
    <cellStyle name="40% - Accent6 6 10 2" xfId="28743" xr:uid="{00000000-0005-0000-0000-00003D700000}"/>
    <cellStyle name="40% - Accent6 6 11" xfId="28744" xr:uid="{00000000-0005-0000-0000-00003E700000}"/>
    <cellStyle name="40% - Accent6 6 2" xfId="28745" xr:uid="{00000000-0005-0000-0000-00003F700000}"/>
    <cellStyle name="40% - Accent6 6 2 2" xfId="28746" xr:uid="{00000000-0005-0000-0000-000040700000}"/>
    <cellStyle name="40% - Accent6 6 2 2 2" xfId="28747" xr:uid="{00000000-0005-0000-0000-000041700000}"/>
    <cellStyle name="40% - Accent6 6 2 2 2 2" xfId="28748" xr:uid="{00000000-0005-0000-0000-000042700000}"/>
    <cellStyle name="40% - Accent6 6 2 2 2 2 2" xfId="28749" xr:uid="{00000000-0005-0000-0000-000043700000}"/>
    <cellStyle name="40% - Accent6 6 2 2 2 2 2 2" xfId="28750" xr:uid="{00000000-0005-0000-0000-000044700000}"/>
    <cellStyle name="40% - Accent6 6 2 2 2 2 3" xfId="28751" xr:uid="{00000000-0005-0000-0000-000045700000}"/>
    <cellStyle name="40% - Accent6 6 2 2 2 3" xfId="28752" xr:uid="{00000000-0005-0000-0000-000046700000}"/>
    <cellStyle name="40% - Accent6 6 2 2 2 3 2" xfId="28753" xr:uid="{00000000-0005-0000-0000-000047700000}"/>
    <cellStyle name="40% - Accent6 6 2 2 2 4" xfId="28754" xr:uid="{00000000-0005-0000-0000-000048700000}"/>
    <cellStyle name="40% - Accent6 6 2 2 3" xfId="28755" xr:uid="{00000000-0005-0000-0000-000049700000}"/>
    <cellStyle name="40% - Accent6 6 2 2 3 2" xfId="28756" xr:uid="{00000000-0005-0000-0000-00004A700000}"/>
    <cellStyle name="40% - Accent6 6 2 2 3 2 2" xfId="28757" xr:uid="{00000000-0005-0000-0000-00004B700000}"/>
    <cellStyle name="40% - Accent6 6 2 2 3 3" xfId="28758" xr:uid="{00000000-0005-0000-0000-00004C700000}"/>
    <cellStyle name="40% - Accent6 6 2 2 4" xfId="28759" xr:uid="{00000000-0005-0000-0000-00004D700000}"/>
    <cellStyle name="40% - Accent6 6 2 2 4 2" xfId="28760" xr:uid="{00000000-0005-0000-0000-00004E700000}"/>
    <cellStyle name="40% - Accent6 6 2 2 5" xfId="28761" xr:uid="{00000000-0005-0000-0000-00004F700000}"/>
    <cellStyle name="40% - Accent6 6 2 2 5 2" xfId="28762" xr:uid="{00000000-0005-0000-0000-000050700000}"/>
    <cellStyle name="40% - Accent6 6 2 2 6" xfId="28763" xr:uid="{00000000-0005-0000-0000-000051700000}"/>
    <cellStyle name="40% - Accent6 6 2 3" xfId="28764" xr:uid="{00000000-0005-0000-0000-000052700000}"/>
    <cellStyle name="40% - Accent6 6 2 3 2" xfId="28765" xr:uid="{00000000-0005-0000-0000-000053700000}"/>
    <cellStyle name="40% - Accent6 6 2 3 2 2" xfId="28766" xr:uid="{00000000-0005-0000-0000-000054700000}"/>
    <cellStyle name="40% - Accent6 6 2 3 2 2 2" xfId="28767" xr:uid="{00000000-0005-0000-0000-000055700000}"/>
    <cellStyle name="40% - Accent6 6 2 3 2 2 2 2" xfId="28768" xr:uid="{00000000-0005-0000-0000-000056700000}"/>
    <cellStyle name="40% - Accent6 6 2 3 2 2 3" xfId="28769" xr:uid="{00000000-0005-0000-0000-000057700000}"/>
    <cellStyle name="40% - Accent6 6 2 3 2 3" xfId="28770" xr:uid="{00000000-0005-0000-0000-000058700000}"/>
    <cellStyle name="40% - Accent6 6 2 3 2 3 2" xfId="28771" xr:uid="{00000000-0005-0000-0000-000059700000}"/>
    <cellStyle name="40% - Accent6 6 2 3 2 4" xfId="28772" xr:uid="{00000000-0005-0000-0000-00005A700000}"/>
    <cellStyle name="40% - Accent6 6 2 3 3" xfId="28773" xr:uid="{00000000-0005-0000-0000-00005B700000}"/>
    <cellStyle name="40% - Accent6 6 2 3 3 2" xfId="28774" xr:uid="{00000000-0005-0000-0000-00005C700000}"/>
    <cellStyle name="40% - Accent6 6 2 3 3 2 2" xfId="28775" xr:uid="{00000000-0005-0000-0000-00005D700000}"/>
    <cellStyle name="40% - Accent6 6 2 3 3 3" xfId="28776" xr:uid="{00000000-0005-0000-0000-00005E700000}"/>
    <cellStyle name="40% - Accent6 6 2 3 4" xfId="28777" xr:uid="{00000000-0005-0000-0000-00005F700000}"/>
    <cellStyle name="40% - Accent6 6 2 3 4 2" xfId="28778" xr:uid="{00000000-0005-0000-0000-000060700000}"/>
    <cellStyle name="40% - Accent6 6 2 3 5" xfId="28779" xr:uid="{00000000-0005-0000-0000-000061700000}"/>
    <cellStyle name="40% - Accent6 6 2 3 5 2" xfId="28780" xr:uid="{00000000-0005-0000-0000-000062700000}"/>
    <cellStyle name="40% - Accent6 6 2 3 6" xfId="28781" xr:uid="{00000000-0005-0000-0000-000063700000}"/>
    <cellStyle name="40% - Accent6 6 2 4" xfId="28782" xr:uid="{00000000-0005-0000-0000-000064700000}"/>
    <cellStyle name="40% - Accent6 6 2 4 2" xfId="28783" xr:uid="{00000000-0005-0000-0000-000065700000}"/>
    <cellStyle name="40% - Accent6 6 2 4 2 2" xfId="28784" xr:uid="{00000000-0005-0000-0000-000066700000}"/>
    <cellStyle name="40% - Accent6 6 2 4 2 2 2" xfId="28785" xr:uid="{00000000-0005-0000-0000-000067700000}"/>
    <cellStyle name="40% - Accent6 6 2 4 2 3" xfId="28786" xr:uid="{00000000-0005-0000-0000-000068700000}"/>
    <cellStyle name="40% - Accent6 6 2 4 3" xfId="28787" xr:uid="{00000000-0005-0000-0000-000069700000}"/>
    <cellStyle name="40% - Accent6 6 2 4 3 2" xfId="28788" xr:uid="{00000000-0005-0000-0000-00006A700000}"/>
    <cellStyle name="40% - Accent6 6 2 4 4" xfId="28789" xr:uid="{00000000-0005-0000-0000-00006B700000}"/>
    <cellStyle name="40% - Accent6 6 2 5" xfId="28790" xr:uid="{00000000-0005-0000-0000-00006C700000}"/>
    <cellStyle name="40% - Accent6 6 2 5 2" xfId="28791" xr:uid="{00000000-0005-0000-0000-00006D700000}"/>
    <cellStyle name="40% - Accent6 6 2 5 2 2" xfId="28792" xr:uid="{00000000-0005-0000-0000-00006E700000}"/>
    <cellStyle name="40% - Accent6 6 2 5 3" xfId="28793" xr:uid="{00000000-0005-0000-0000-00006F700000}"/>
    <cellStyle name="40% - Accent6 6 2 6" xfId="28794" xr:uid="{00000000-0005-0000-0000-000070700000}"/>
    <cellStyle name="40% - Accent6 6 2 6 2" xfId="28795" xr:uid="{00000000-0005-0000-0000-000071700000}"/>
    <cellStyle name="40% - Accent6 6 2 7" xfId="28796" xr:uid="{00000000-0005-0000-0000-000072700000}"/>
    <cellStyle name="40% - Accent6 6 2 7 2" xfId="28797" xr:uid="{00000000-0005-0000-0000-000073700000}"/>
    <cellStyle name="40% - Accent6 6 2 8" xfId="28798" xr:uid="{00000000-0005-0000-0000-000074700000}"/>
    <cellStyle name="40% - Accent6 6 3" xfId="28799" xr:uid="{00000000-0005-0000-0000-000075700000}"/>
    <cellStyle name="40% - Accent6 6 3 2" xfId="28800" xr:uid="{00000000-0005-0000-0000-000076700000}"/>
    <cellStyle name="40% - Accent6 6 3 2 2" xfId="28801" xr:uid="{00000000-0005-0000-0000-000077700000}"/>
    <cellStyle name="40% - Accent6 6 3 2 2 2" xfId="28802" xr:uid="{00000000-0005-0000-0000-000078700000}"/>
    <cellStyle name="40% - Accent6 6 3 2 2 2 2" xfId="28803" xr:uid="{00000000-0005-0000-0000-000079700000}"/>
    <cellStyle name="40% - Accent6 6 3 2 2 2 2 2" xfId="28804" xr:uid="{00000000-0005-0000-0000-00007A700000}"/>
    <cellStyle name="40% - Accent6 6 3 2 2 2 3" xfId="28805" xr:uid="{00000000-0005-0000-0000-00007B700000}"/>
    <cellStyle name="40% - Accent6 6 3 2 2 3" xfId="28806" xr:uid="{00000000-0005-0000-0000-00007C700000}"/>
    <cellStyle name="40% - Accent6 6 3 2 2 3 2" xfId="28807" xr:uid="{00000000-0005-0000-0000-00007D700000}"/>
    <cellStyle name="40% - Accent6 6 3 2 2 4" xfId="28808" xr:uid="{00000000-0005-0000-0000-00007E700000}"/>
    <cellStyle name="40% - Accent6 6 3 2 3" xfId="28809" xr:uid="{00000000-0005-0000-0000-00007F700000}"/>
    <cellStyle name="40% - Accent6 6 3 2 3 2" xfId="28810" xr:uid="{00000000-0005-0000-0000-000080700000}"/>
    <cellStyle name="40% - Accent6 6 3 2 3 2 2" xfId="28811" xr:uid="{00000000-0005-0000-0000-000081700000}"/>
    <cellStyle name="40% - Accent6 6 3 2 3 3" xfId="28812" xr:uid="{00000000-0005-0000-0000-000082700000}"/>
    <cellStyle name="40% - Accent6 6 3 2 4" xfId="28813" xr:uid="{00000000-0005-0000-0000-000083700000}"/>
    <cellStyle name="40% - Accent6 6 3 2 4 2" xfId="28814" xr:uid="{00000000-0005-0000-0000-000084700000}"/>
    <cellStyle name="40% - Accent6 6 3 2 5" xfId="28815" xr:uid="{00000000-0005-0000-0000-000085700000}"/>
    <cellStyle name="40% - Accent6 6 3 2 5 2" xfId="28816" xr:uid="{00000000-0005-0000-0000-000086700000}"/>
    <cellStyle name="40% - Accent6 6 3 2 6" xfId="28817" xr:uid="{00000000-0005-0000-0000-000087700000}"/>
    <cellStyle name="40% - Accent6 6 3 3" xfId="28818" xr:uid="{00000000-0005-0000-0000-000088700000}"/>
    <cellStyle name="40% - Accent6 6 3 3 2" xfId="28819" xr:uid="{00000000-0005-0000-0000-000089700000}"/>
    <cellStyle name="40% - Accent6 6 3 3 2 2" xfId="28820" xr:uid="{00000000-0005-0000-0000-00008A700000}"/>
    <cellStyle name="40% - Accent6 6 3 3 2 2 2" xfId="28821" xr:uid="{00000000-0005-0000-0000-00008B700000}"/>
    <cellStyle name="40% - Accent6 6 3 3 2 2 2 2" xfId="28822" xr:uid="{00000000-0005-0000-0000-00008C700000}"/>
    <cellStyle name="40% - Accent6 6 3 3 2 2 3" xfId="28823" xr:uid="{00000000-0005-0000-0000-00008D700000}"/>
    <cellStyle name="40% - Accent6 6 3 3 2 3" xfId="28824" xr:uid="{00000000-0005-0000-0000-00008E700000}"/>
    <cellStyle name="40% - Accent6 6 3 3 2 3 2" xfId="28825" xr:uid="{00000000-0005-0000-0000-00008F700000}"/>
    <cellStyle name="40% - Accent6 6 3 3 2 4" xfId="28826" xr:uid="{00000000-0005-0000-0000-000090700000}"/>
    <cellStyle name="40% - Accent6 6 3 3 3" xfId="28827" xr:uid="{00000000-0005-0000-0000-000091700000}"/>
    <cellStyle name="40% - Accent6 6 3 3 3 2" xfId="28828" xr:uid="{00000000-0005-0000-0000-000092700000}"/>
    <cellStyle name="40% - Accent6 6 3 3 3 2 2" xfId="28829" xr:uid="{00000000-0005-0000-0000-000093700000}"/>
    <cellStyle name="40% - Accent6 6 3 3 3 3" xfId="28830" xr:uid="{00000000-0005-0000-0000-000094700000}"/>
    <cellStyle name="40% - Accent6 6 3 3 4" xfId="28831" xr:uid="{00000000-0005-0000-0000-000095700000}"/>
    <cellStyle name="40% - Accent6 6 3 3 4 2" xfId="28832" xr:uid="{00000000-0005-0000-0000-000096700000}"/>
    <cellStyle name="40% - Accent6 6 3 3 5" xfId="28833" xr:uid="{00000000-0005-0000-0000-000097700000}"/>
    <cellStyle name="40% - Accent6 6 3 3 5 2" xfId="28834" xr:uid="{00000000-0005-0000-0000-000098700000}"/>
    <cellStyle name="40% - Accent6 6 3 3 6" xfId="28835" xr:uid="{00000000-0005-0000-0000-000099700000}"/>
    <cellStyle name="40% - Accent6 6 3 4" xfId="28836" xr:uid="{00000000-0005-0000-0000-00009A700000}"/>
    <cellStyle name="40% - Accent6 6 3 4 2" xfId="28837" xr:uid="{00000000-0005-0000-0000-00009B700000}"/>
    <cellStyle name="40% - Accent6 6 3 4 2 2" xfId="28838" xr:uid="{00000000-0005-0000-0000-00009C700000}"/>
    <cellStyle name="40% - Accent6 6 3 4 2 2 2" xfId="28839" xr:uid="{00000000-0005-0000-0000-00009D700000}"/>
    <cellStyle name="40% - Accent6 6 3 4 2 3" xfId="28840" xr:uid="{00000000-0005-0000-0000-00009E700000}"/>
    <cellStyle name="40% - Accent6 6 3 4 3" xfId="28841" xr:uid="{00000000-0005-0000-0000-00009F700000}"/>
    <cellStyle name="40% - Accent6 6 3 4 3 2" xfId="28842" xr:uid="{00000000-0005-0000-0000-0000A0700000}"/>
    <cellStyle name="40% - Accent6 6 3 4 4" xfId="28843" xr:uid="{00000000-0005-0000-0000-0000A1700000}"/>
    <cellStyle name="40% - Accent6 6 3 5" xfId="28844" xr:uid="{00000000-0005-0000-0000-0000A2700000}"/>
    <cellStyle name="40% - Accent6 6 3 5 2" xfId="28845" xr:uid="{00000000-0005-0000-0000-0000A3700000}"/>
    <cellStyle name="40% - Accent6 6 3 5 2 2" xfId="28846" xr:uid="{00000000-0005-0000-0000-0000A4700000}"/>
    <cellStyle name="40% - Accent6 6 3 5 3" xfId="28847" xr:uid="{00000000-0005-0000-0000-0000A5700000}"/>
    <cellStyle name="40% - Accent6 6 3 6" xfId="28848" xr:uid="{00000000-0005-0000-0000-0000A6700000}"/>
    <cellStyle name="40% - Accent6 6 3 6 2" xfId="28849" xr:uid="{00000000-0005-0000-0000-0000A7700000}"/>
    <cellStyle name="40% - Accent6 6 3 7" xfId="28850" xr:uid="{00000000-0005-0000-0000-0000A8700000}"/>
    <cellStyle name="40% - Accent6 6 3 7 2" xfId="28851" xr:uid="{00000000-0005-0000-0000-0000A9700000}"/>
    <cellStyle name="40% - Accent6 6 3 8" xfId="28852" xr:uid="{00000000-0005-0000-0000-0000AA700000}"/>
    <cellStyle name="40% - Accent6 6 4" xfId="28853" xr:uid="{00000000-0005-0000-0000-0000AB700000}"/>
    <cellStyle name="40% - Accent6 6 4 2" xfId="28854" xr:uid="{00000000-0005-0000-0000-0000AC700000}"/>
    <cellStyle name="40% - Accent6 6 4 2 2" xfId="28855" xr:uid="{00000000-0005-0000-0000-0000AD700000}"/>
    <cellStyle name="40% - Accent6 6 4 2 2 2" xfId="28856" xr:uid="{00000000-0005-0000-0000-0000AE700000}"/>
    <cellStyle name="40% - Accent6 6 4 2 2 2 2" xfId="28857" xr:uid="{00000000-0005-0000-0000-0000AF700000}"/>
    <cellStyle name="40% - Accent6 6 4 2 2 3" xfId="28858" xr:uid="{00000000-0005-0000-0000-0000B0700000}"/>
    <cellStyle name="40% - Accent6 6 4 2 3" xfId="28859" xr:uid="{00000000-0005-0000-0000-0000B1700000}"/>
    <cellStyle name="40% - Accent6 6 4 2 3 2" xfId="28860" xr:uid="{00000000-0005-0000-0000-0000B2700000}"/>
    <cellStyle name="40% - Accent6 6 4 2 4" xfId="28861" xr:uid="{00000000-0005-0000-0000-0000B3700000}"/>
    <cellStyle name="40% - Accent6 6 4 3" xfId="28862" xr:uid="{00000000-0005-0000-0000-0000B4700000}"/>
    <cellStyle name="40% - Accent6 6 4 3 2" xfId="28863" xr:uid="{00000000-0005-0000-0000-0000B5700000}"/>
    <cellStyle name="40% - Accent6 6 4 3 2 2" xfId="28864" xr:uid="{00000000-0005-0000-0000-0000B6700000}"/>
    <cellStyle name="40% - Accent6 6 4 3 3" xfId="28865" xr:uid="{00000000-0005-0000-0000-0000B7700000}"/>
    <cellStyle name="40% - Accent6 6 4 4" xfId="28866" xr:uid="{00000000-0005-0000-0000-0000B8700000}"/>
    <cellStyle name="40% - Accent6 6 4 4 2" xfId="28867" xr:uid="{00000000-0005-0000-0000-0000B9700000}"/>
    <cellStyle name="40% - Accent6 6 4 5" xfId="28868" xr:uid="{00000000-0005-0000-0000-0000BA700000}"/>
    <cellStyle name="40% - Accent6 6 4 5 2" xfId="28869" xr:uid="{00000000-0005-0000-0000-0000BB700000}"/>
    <cellStyle name="40% - Accent6 6 4 6" xfId="28870" xr:uid="{00000000-0005-0000-0000-0000BC700000}"/>
    <cellStyle name="40% - Accent6 6 5" xfId="28871" xr:uid="{00000000-0005-0000-0000-0000BD700000}"/>
    <cellStyle name="40% - Accent6 6 5 2" xfId="28872" xr:uid="{00000000-0005-0000-0000-0000BE700000}"/>
    <cellStyle name="40% - Accent6 6 5 2 2" xfId="28873" xr:uid="{00000000-0005-0000-0000-0000BF700000}"/>
    <cellStyle name="40% - Accent6 6 5 2 2 2" xfId="28874" xr:uid="{00000000-0005-0000-0000-0000C0700000}"/>
    <cellStyle name="40% - Accent6 6 5 2 2 2 2" xfId="28875" xr:uid="{00000000-0005-0000-0000-0000C1700000}"/>
    <cellStyle name="40% - Accent6 6 5 2 2 3" xfId="28876" xr:uid="{00000000-0005-0000-0000-0000C2700000}"/>
    <cellStyle name="40% - Accent6 6 5 2 3" xfId="28877" xr:uid="{00000000-0005-0000-0000-0000C3700000}"/>
    <cellStyle name="40% - Accent6 6 5 2 3 2" xfId="28878" xr:uid="{00000000-0005-0000-0000-0000C4700000}"/>
    <cellStyle name="40% - Accent6 6 5 2 4" xfId="28879" xr:uid="{00000000-0005-0000-0000-0000C5700000}"/>
    <cellStyle name="40% - Accent6 6 5 3" xfId="28880" xr:uid="{00000000-0005-0000-0000-0000C6700000}"/>
    <cellStyle name="40% - Accent6 6 5 3 2" xfId="28881" xr:uid="{00000000-0005-0000-0000-0000C7700000}"/>
    <cellStyle name="40% - Accent6 6 5 3 2 2" xfId="28882" xr:uid="{00000000-0005-0000-0000-0000C8700000}"/>
    <cellStyle name="40% - Accent6 6 5 3 3" xfId="28883" xr:uid="{00000000-0005-0000-0000-0000C9700000}"/>
    <cellStyle name="40% - Accent6 6 5 4" xfId="28884" xr:uid="{00000000-0005-0000-0000-0000CA700000}"/>
    <cellStyle name="40% - Accent6 6 5 4 2" xfId="28885" xr:uid="{00000000-0005-0000-0000-0000CB700000}"/>
    <cellStyle name="40% - Accent6 6 5 5" xfId="28886" xr:uid="{00000000-0005-0000-0000-0000CC700000}"/>
    <cellStyle name="40% - Accent6 6 5 5 2" xfId="28887" xr:uid="{00000000-0005-0000-0000-0000CD700000}"/>
    <cellStyle name="40% - Accent6 6 5 6" xfId="28888" xr:uid="{00000000-0005-0000-0000-0000CE700000}"/>
    <cellStyle name="40% - Accent6 6 6" xfId="28889" xr:uid="{00000000-0005-0000-0000-0000CF700000}"/>
    <cellStyle name="40% - Accent6 6 6 2" xfId="28890" xr:uid="{00000000-0005-0000-0000-0000D0700000}"/>
    <cellStyle name="40% - Accent6 6 6 2 2" xfId="28891" xr:uid="{00000000-0005-0000-0000-0000D1700000}"/>
    <cellStyle name="40% - Accent6 6 6 2 2 2" xfId="28892" xr:uid="{00000000-0005-0000-0000-0000D2700000}"/>
    <cellStyle name="40% - Accent6 6 6 2 2 2 2" xfId="28893" xr:uid="{00000000-0005-0000-0000-0000D3700000}"/>
    <cellStyle name="40% - Accent6 6 6 2 2 3" xfId="28894" xr:uid="{00000000-0005-0000-0000-0000D4700000}"/>
    <cellStyle name="40% - Accent6 6 6 2 3" xfId="28895" xr:uid="{00000000-0005-0000-0000-0000D5700000}"/>
    <cellStyle name="40% - Accent6 6 6 2 3 2" xfId="28896" xr:uid="{00000000-0005-0000-0000-0000D6700000}"/>
    <cellStyle name="40% - Accent6 6 6 2 4" xfId="28897" xr:uid="{00000000-0005-0000-0000-0000D7700000}"/>
    <cellStyle name="40% - Accent6 6 6 3" xfId="28898" xr:uid="{00000000-0005-0000-0000-0000D8700000}"/>
    <cellStyle name="40% - Accent6 6 6 3 2" xfId="28899" xr:uid="{00000000-0005-0000-0000-0000D9700000}"/>
    <cellStyle name="40% - Accent6 6 6 3 2 2" xfId="28900" xr:uid="{00000000-0005-0000-0000-0000DA700000}"/>
    <cellStyle name="40% - Accent6 6 6 3 3" xfId="28901" xr:uid="{00000000-0005-0000-0000-0000DB700000}"/>
    <cellStyle name="40% - Accent6 6 6 4" xfId="28902" xr:uid="{00000000-0005-0000-0000-0000DC700000}"/>
    <cellStyle name="40% - Accent6 6 6 4 2" xfId="28903" xr:uid="{00000000-0005-0000-0000-0000DD700000}"/>
    <cellStyle name="40% - Accent6 6 6 5" xfId="28904" xr:uid="{00000000-0005-0000-0000-0000DE700000}"/>
    <cellStyle name="40% - Accent6 6 6 5 2" xfId="28905" xr:uid="{00000000-0005-0000-0000-0000DF700000}"/>
    <cellStyle name="40% - Accent6 6 6 6" xfId="28906" xr:uid="{00000000-0005-0000-0000-0000E0700000}"/>
    <cellStyle name="40% - Accent6 6 7" xfId="28907" xr:uid="{00000000-0005-0000-0000-0000E1700000}"/>
    <cellStyle name="40% - Accent6 6 7 2" xfId="28908" xr:uid="{00000000-0005-0000-0000-0000E2700000}"/>
    <cellStyle name="40% - Accent6 6 7 2 2" xfId="28909" xr:uid="{00000000-0005-0000-0000-0000E3700000}"/>
    <cellStyle name="40% - Accent6 6 7 2 2 2" xfId="28910" xr:uid="{00000000-0005-0000-0000-0000E4700000}"/>
    <cellStyle name="40% - Accent6 6 7 2 3" xfId="28911" xr:uid="{00000000-0005-0000-0000-0000E5700000}"/>
    <cellStyle name="40% - Accent6 6 7 3" xfId="28912" xr:uid="{00000000-0005-0000-0000-0000E6700000}"/>
    <cellStyle name="40% - Accent6 6 7 3 2" xfId="28913" xr:uid="{00000000-0005-0000-0000-0000E7700000}"/>
    <cellStyle name="40% - Accent6 6 7 4" xfId="28914" xr:uid="{00000000-0005-0000-0000-0000E8700000}"/>
    <cellStyle name="40% - Accent6 6 8" xfId="28915" xr:uid="{00000000-0005-0000-0000-0000E9700000}"/>
    <cellStyle name="40% - Accent6 6 8 2" xfId="28916" xr:uid="{00000000-0005-0000-0000-0000EA700000}"/>
    <cellStyle name="40% - Accent6 6 8 2 2" xfId="28917" xr:uid="{00000000-0005-0000-0000-0000EB700000}"/>
    <cellStyle name="40% - Accent6 6 8 3" xfId="28918" xr:uid="{00000000-0005-0000-0000-0000EC700000}"/>
    <cellStyle name="40% - Accent6 6 9" xfId="28919" xr:uid="{00000000-0005-0000-0000-0000ED700000}"/>
    <cellStyle name="40% - Accent6 6 9 2" xfId="28920" xr:uid="{00000000-0005-0000-0000-0000EE700000}"/>
    <cellStyle name="40% - Accent6 7" xfId="28921" xr:uid="{00000000-0005-0000-0000-0000EF700000}"/>
    <cellStyle name="40% - Accent6 7 10" xfId="28922" xr:uid="{00000000-0005-0000-0000-0000F0700000}"/>
    <cellStyle name="40% - Accent6 7 10 2" xfId="28923" xr:uid="{00000000-0005-0000-0000-0000F1700000}"/>
    <cellStyle name="40% - Accent6 7 11" xfId="28924" xr:uid="{00000000-0005-0000-0000-0000F2700000}"/>
    <cellStyle name="40% - Accent6 7 2" xfId="28925" xr:uid="{00000000-0005-0000-0000-0000F3700000}"/>
    <cellStyle name="40% - Accent6 7 2 2" xfId="28926" xr:uid="{00000000-0005-0000-0000-0000F4700000}"/>
    <cellStyle name="40% - Accent6 7 2 2 2" xfId="28927" xr:uid="{00000000-0005-0000-0000-0000F5700000}"/>
    <cellStyle name="40% - Accent6 7 2 2 2 2" xfId="28928" xr:uid="{00000000-0005-0000-0000-0000F6700000}"/>
    <cellStyle name="40% - Accent6 7 2 2 2 2 2" xfId="28929" xr:uid="{00000000-0005-0000-0000-0000F7700000}"/>
    <cellStyle name="40% - Accent6 7 2 2 2 2 2 2" xfId="28930" xr:uid="{00000000-0005-0000-0000-0000F8700000}"/>
    <cellStyle name="40% - Accent6 7 2 2 2 2 3" xfId="28931" xr:uid="{00000000-0005-0000-0000-0000F9700000}"/>
    <cellStyle name="40% - Accent6 7 2 2 2 3" xfId="28932" xr:uid="{00000000-0005-0000-0000-0000FA700000}"/>
    <cellStyle name="40% - Accent6 7 2 2 2 3 2" xfId="28933" xr:uid="{00000000-0005-0000-0000-0000FB700000}"/>
    <cellStyle name="40% - Accent6 7 2 2 2 4" xfId="28934" xr:uid="{00000000-0005-0000-0000-0000FC700000}"/>
    <cellStyle name="40% - Accent6 7 2 2 3" xfId="28935" xr:uid="{00000000-0005-0000-0000-0000FD700000}"/>
    <cellStyle name="40% - Accent6 7 2 2 3 2" xfId="28936" xr:uid="{00000000-0005-0000-0000-0000FE700000}"/>
    <cellStyle name="40% - Accent6 7 2 2 3 2 2" xfId="28937" xr:uid="{00000000-0005-0000-0000-0000FF700000}"/>
    <cellStyle name="40% - Accent6 7 2 2 3 3" xfId="28938" xr:uid="{00000000-0005-0000-0000-000000710000}"/>
    <cellStyle name="40% - Accent6 7 2 2 4" xfId="28939" xr:uid="{00000000-0005-0000-0000-000001710000}"/>
    <cellStyle name="40% - Accent6 7 2 2 4 2" xfId="28940" xr:uid="{00000000-0005-0000-0000-000002710000}"/>
    <cellStyle name="40% - Accent6 7 2 2 5" xfId="28941" xr:uid="{00000000-0005-0000-0000-000003710000}"/>
    <cellStyle name="40% - Accent6 7 2 2 5 2" xfId="28942" xr:uid="{00000000-0005-0000-0000-000004710000}"/>
    <cellStyle name="40% - Accent6 7 2 2 6" xfId="28943" xr:uid="{00000000-0005-0000-0000-000005710000}"/>
    <cellStyle name="40% - Accent6 7 2 3" xfId="28944" xr:uid="{00000000-0005-0000-0000-000006710000}"/>
    <cellStyle name="40% - Accent6 7 2 3 2" xfId="28945" xr:uid="{00000000-0005-0000-0000-000007710000}"/>
    <cellStyle name="40% - Accent6 7 2 3 2 2" xfId="28946" xr:uid="{00000000-0005-0000-0000-000008710000}"/>
    <cellStyle name="40% - Accent6 7 2 3 2 2 2" xfId="28947" xr:uid="{00000000-0005-0000-0000-000009710000}"/>
    <cellStyle name="40% - Accent6 7 2 3 2 2 2 2" xfId="28948" xr:uid="{00000000-0005-0000-0000-00000A710000}"/>
    <cellStyle name="40% - Accent6 7 2 3 2 2 3" xfId="28949" xr:uid="{00000000-0005-0000-0000-00000B710000}"/>
    <cellStyle name="40% - Accent6 7 2 3 2 3" xfId="28950" xr:uid="{00000000-0005-0000-0000-00000C710000}"/>
    <cellStyle name="40% - Accent6 7 2 3 2 3 2" xfId="28951" xr:uid="{00000000-0005-0000-0000-00000D710000}"/>
    <cellStyle name="40% - Accent6 7 2 3 2 4" xfId="28952" xr:uid="{00000000-0005-0000-0000-00000E710000}"/>
    <cellStyle name="40% - Accent6 7 2 3 3" xfId="28953" xr:uid="{00000000-0005-0000-0000-00000F710000}"/>
    <cellStyle name="40% - Accent6 7 2 3 3 2" xfId="28954" xr:uid="{00000000-0005-0000-0000-000010710000}"/>
    <cellStyle name="40% - Accent6 7 2 3 3 2 2" xfId="28955" xr:uid="{00000000-0005-0000-0000-000011710000}"/>
    <cellStyle name="40% - Accent6 7 2 3 3 3" xfId="28956" xr:uid="{00000000-0005-0000-0000-000012710000}"/>
    <cellStyle name="40% - Accent6 7 2 3 4" xfId="28957" xr:uid="{00000000-0005-0000-0000-000013710000}"/>
    <cellStyle name="40% - Accent6 7 2 3 4 2" xfId="28958" xr:uid="{00000000-0005-0000-0000-000014710000}"/>
    <cellStyle name="40% - Accent6 7 2 3 5" xfId="28959" xr:uid="{00000000-0005-0000-0000-000015710000}"/>
    <cellStyle name="40% - Accent6 7 2 3 5 2" xfId="28960" xr:uid="{00000000-0005-0000-0000-000016710000}"/>
    <cellStyle name="40% - Accent6 7 2 3 6" xfId="28961" xr:uid="{00000000-0005-0000-0000-000017710000}"/>
    <cellStyle name="40% - Accent6 7 2 4" xfId="28962" xr:uid="{00000000-0005-0000-0000-000018710000}"/>
    <cellStyle name="40% - Accent6 7 2 4 2" xfId="28963" xr:uid="{00000000-0005-0000-0000-000019710000}"/>
    <cellStyle name="40% - Accent6 7 2 4 2 2" xfId="28964" xr:uid="{00000000-0005-0000-0000-00001A710000}"/>
    <cellStyle name="40% - Accent6 7 2 4 2 2 2" xfId="28965" xr:uid="{00000000-0005-0000-0000-00001B710000}"/>
    <cellStyle name="40% - Accent6 7 2 4 2 3" xfId="28966" xr:uid="{00000000-0005-0000-0000-00001C710000}"/>
    <cellStyle name="40% - Accent6 7 2 4 3" xfId="28967" xr:uid="{00000000-0005-0000-0000-00001D710000}"/>
    <cellStyle name="40% - Accent6 7 2 4 3 2" xfId="28968" xr:uid="{00000000-0005-0000-0000-00001E710000}"/>
    <cellStyle name="40% - Accent6 7 2 4 4" xfId="28969" xr:uid="{00000000-0005-0000-0000-00001F710000}"/>
    <cellStyle name="40% - Accent6 7 2 5" xfId="28970" xr:uid="{00000000-0005-0000-0000-000020710000}"/>
    <cellStyle name="40% - Accent6 7 2 5 2" xfId="28971" xr:uid="{00000000-0005-0000-0000-000021710000}"/>
    <cellStyle name="40% - Accent6 7 2 5 2 2" xfId="28972" xr:uid="{00000000-0005-0000-0000-000022710000}"/>
    <cellStyle name="40% - Accent6 7 2 5 3" xfId="28973" xr:uid="{00000000-0005-0000-0000-000023710000}"/>
    <cellStyle name="40% - Accent6 7 2 6" xfId="28974" xr:uid="{00000000-0005-0000-0000-000024710000}"/>
    <cellStyle name="40% - Accent6 7 2 6 2" xfId="28975" xr:uid="{00000000-0005-0000-0000-000025710000}"/>
    <cellStyle name="40% - Accent6 7 2 7" xfId="28976" xr:uid="{00000000-0005-0000-0000-000026710000}"/>
    <cellStyle name="40% - Accent6 7 2 7 2" xfId="28977" xr:uid="{00000000-0005-0000-0000-000027710000}"/>
    <cellStyle name="40% - Accent6 7 2 8" xfId="28978" xr:uid="{00000000-0005-0000-0000-000028710000}"/>
    <cellStyle name="40% - Accent6 7 3" xfId="28979" xr:uid="{00000000-0005-0000-0000-000029710000}"/>
    <cellStyle name="40% - Accent6 7 3 2" xfId="28980" xr:uid="{00000000-0005-0000-0000-00002A710000}"/>
    <cellStyle name="40% - Accent6 7 3 2 2" xfId="28981" xr:uid="{00000000-0005-0000-0000-00002B710000}"/>
    <cellStyle name="40% - Accent6 7 3 2 2 2" xfId="28982" xr:uid="{00000000-0005-0000-0000-00002C710000}"/>
    <cellStyle name="40% - Accent6 7 3 2 2 2 2" xfId="28983" xr:uid="{00000000-0005-0000-0000-00002D710000}"/>
    <cellStyle name="40% - Accent6 7 3 2 2 2 2 2" xfId="28984" xr:uid="{00000000-0005-0000-0000-00002E710000}"/>
    <cellStyle name="40% - Accent6 7 3 2 2 2 3" xfId="28985" xr:uid="{00000000-0005-0000-0000-00002F710000}"/>
    <cellStyle name="40% - Accent6 7 3 2 2 3" xfId="28986" xr:uid="{00000000-0005-0000-0000-000030710000}"/>
    <cellStyle name="40% - Accent6 7 3 2 2 3 2" xfId="28987" xr:uid="{00000000-0005-0000-0000-000031710000}"/>
    <cellStyle name="40% - Accent6 7 3 2 2 4" xfId="28988" xr:uid="{00000000-0005-0000-0000-000032710000}"/>
    <cellStyle name="40% - Accent6 7 3 2 3" xfId="28989" xr:uid="{00000000-0005-0000-0000-000033710000}"/>
    <cellStyle name="40% - Accent6 7 3 2 3 2" xfId="28990" xr:uid="{00000000-0005-0000-0000-000034710000}"/>
    <cellStyle name="40% - Accent6 7 3 2 3 2 2" xfId="28991" xr:uid="{00000000-0005-0000-0000-000035710000}"/>
    <cellStyle name="40% - Accent6 7 3 2 3 3" xfId="28992" xr:uid="{00000000-0005-0000-0000-000036710000}"/>
    <cellStyle name="40% - Accent6 7 3 2 4" xfId="28993" xr:uid="{00000000-0005-0000-0000-000037710000}"/>
    <cellStyle name="40% - Accent6 7 3 2 4 2" xfId="28994" xr:uid="{00000000-0005-0000-0000-000038710000}"/>
    <cellStyle name="40% - Accent6 7 3 2 5" xfId="28995" xr:uid="{00000000-0005-0000-0000-000039710000}"/>
    <cellStyle name="40% - Accent6 7 3 2 5 2" xfId="28996" xr:uid="{00000000-0005-0000-0000-00003A710000}"/>
    <cellStyle name="40% - Accent6 7 3 2 6" xfId="28997" xr:uid="{00000000-0005-0000-0000-00003B710000}"/>
    <cellStyle name="40% - Accent6 7 3 3" xfId="28998" xr:uid="{00000000-0005-0000-0000-00003C710000}"/>
    <cellStyle name="40% - Accent6 7 3 3 2" xfId="28999" xr:uid="{00000000-0005-0000-0000-00003D710000}"/>
    <cellStyle name="40% - Accent6 7 3 3 2 2" xfId="29000" xr:uid="{00000000-0005-0000-0000-00003E710000}"/>
    <cellStyle name="40% - Accent6 7 3 3 2 2 2" xfId="29001" xr:uid="{00000000-0005-0000-0000-00003F710000}"/>
    <cellStyle name="40% - Accent6 7 3 3 2 2 2 2" xfId="29002" xr:uid="{00000000-0005-0000-0000-000040710000}"/>
    <cellStyle name="40% - Accent6 7 3 3 2 2 3" xfId="29003" xr:uid="{00000000-0005-0000-0000-000041710000}"/>
    <cellStyle name="40% - Accent6 7 3 3 2 3" xfId="29004" xr:uid="{00000000-0005-0000-0000-000042710000}"/>
    <cellStyle name="40% - Accent6 7 3 3 2 3 2" xfId="29005" xr:uid="{00000000-0005-0000-0000-000043710000}"/>
    <cellStyle name="40% - Accent6 7 3 3 2 4" xfId="29006" xr:uid="{00000000-0005-0000-0000-000044710000}"/>
    <cellStyle name="40% - Accent6 7 3 3 3" xfId="29007" xr:uid="{00000000-0005-0000-0000-000045710000}"/>
    <cellStyle name="40% - Accent6 7 3 3 3 2" xfId="29008" xr:uid="{00000000-0005-0000-0000-000046710000}"/>
    <cellStyle name="40% - Accent6 7 3 3 3 2 2" xfId="29009" xr:uid="{00000000-0005-0000-0000-000047710000}"/>
    <cellStyle name="40% - Accent6 7 3 3 3 3" xfId="29010" xr:uid="{00000000-0005-0000-0000-000048710000}"/>
    <cellStyle name="40% - Accent6 7 3 3 4" xfId="29011" xr:uid="{00000000-0005-0000-0000-000049710000}"/>
    <cellStyle name="40% - Accent6 7 3 3 4 2" xfId="29012" xr:uid="{00000000-0005-0000-0000-00004A710000}"/>
    <cellStyle name="40% - Accent6 7 3 3 5" xfId="29013" xr:uid="{00000000-0005-0000-0000-00004B710000}"/>
    <cellStyle name="40% - Accent6 7 3 3 5 2" xfId="29014" xr:uid="{00000000-0005-0000-0000-00004C710000}"/>
    <cellStyle name="40% - Accent6 7 3 3 6" xfId="29015" xr:uid="{00000000-0005-0000-0000-00004D710000}"/>
    <cellStyle name="40% - Accent6 7 3 4" xfId="29016" xr:uid="{00000000-0005-0000-0000-00004E710000}"/>
    <cellStyle name="40% - Accent6 7 3 4 2" xfId="29017" xr:uid="{00000000-0005-0000-0000-00004F710000}"/>
    <cellStyle name="40% - Accent6 7 3 4 2 2" xfId="29018" xr:uid="{00000000-0005-0000-0000-000050710000}"/>
    <cellStyle name="40% - Accent6 7 3 4 2 2 2" xfId="29019" xr:uid="{00000000-0005-0000-0000-000051710000}"/>
    <cellStyle name="40% - Accent6 7 3 4 2 3" xfId="29020" xr:uid="{00000000-0005-0000-0000-000052710000}"/>
    <cellStyle name="40% - Accent6 7 3 4 3" xfId="29021" xr:uid="{00000000-0005-0000-0000-000053710000}"/>
    <cellStyle name="40% - Accent6 7 3 4 3 2" xfId="29022" xr:uid="{00000000-0005-0000-0000-000054710000}"/>
    <cellStyle name="40% - Accent6 7 3 4 4" xfId="29023" xr:uid="{00000000-0005-0000-0000-000055710000}"/>
    <cellStyle name="40% - Accent6 7 3 5" xfId="29024" xr:uid="{00000000-0005-0000-0000-000056710000}"/>
    <cellStyle name="40% - Accent6 7 3 5 2" xfId="29025" xr:uid="{00000000-0005-0000-0000-000057710000}"/>
    <cellStyle name="40% - Accent6 7 3 5 2 2" xfId="29026" xr:uid="{00000000-0005-0000-0000-000058710000}"/>
    <cellStyle name="40% - Accent6 7 3 5 3" xfId="29027" xr:uid="{00000000-0005-0000-0000-000059710000}"/>
    <cellStyle name="40% - Accent6 7 3 6" xfId="29028" xr:uid="{00000000-0005-0000-0000-00005A710000}"/>
    <cellStyle name="40% - Accent6 7 3 6 2" xfId="29029" xr:uid="{00000000-0005-0000-0000-00005B710000}"/>
    <cellStyle name="40% - Accent6 7 3 7" xfId="29030" xr:uid="{00000000-0005-0000-0000-00005C710000}"/>
    <cellStyle name="40% - Accent6 7 3 7 2" xfId="29031" xr:uid="{00000000-0005-0000-0000-00005D710000}"/>
    <cellStyle name="40% - Accent6 7 3 8" xfId="29032" xr:uid="{00000000-0005-0000-0000-00005E710000}"/>
    <cellStyle name="40% - Accent6 7 4" xfId="29033" xr:uid="{00000000-0005-0000-0000-00005F710000}"/>
    <cellStyle name="40% - Accent6 7 4 2" xfId="29034" xr:uid="{00000000-0005-0000-0000-000060710000}"/>
    <cellStyle name="40% - Accent6 7 4 2 2" xfId="29035" xr:uid="{00000000-0005-0000-0000-000061710000}"/>
    <cellStyle name="40% - Accent6 7 4 2 2 2" xfId="29036" xr:uid="{00000000-0005-0000-0000-000062710000}"/>
    <cellStyle name="40% - Accent6 7 4 2 2 2 2" xfId="29037" xr:uid="{00000000-0005-0000-0000-000063710000}"/>
    <cellStyle name="40% - Accent6 7 4 2 2 3" xfId="29038" xr:uid="{00000000-0005-0000-0000-000064710000}"/>
    <cellStyle name="40% - Accent6 7 4 2 3" xfId="29039" xr:uid="{00000000-0005-0000-0000-000065710000}"/>
    <cellStyle name="40% - Accent6 7 4 2 3 2" xfId="29040" xr:uid="{00000000-0005-0000-0000-000066710000}"/>
    <cellStyle name="40% - Accent6 7 4 2 4" xfId="29041" xr:uid="{00000000-0005-0000-0000-000067710000}"/>
    <cellStyle name="40% - Accent6 7 4 3" xfId="29042" xr:uid="{00000000-0005-0000-0000-000068710000}"/>
    <cellStyle name="40% - Accent6 7 4 3 2" xfId="29043" xr:uid="{00000000-0005-0000-0000-000069710000}"/>
    <cellStyle name="40% - Accent6 7 4 3 2 2" xfId="29044" xr:uid="{00000000-0005-0000-0000-00006A710000}"/>
    <cellStyle name="40% - Accent6 7 4 3 3" xfId="29045" xr:uid="{00000000-0005-0000-0000-00006B710000}"/>
    <cellStyle name="40% - Accent6 7 4 4" xfId="29046" xr:uid="{00000000-0005-0000-0000-00006C710000}"/>
    <cellStyle name="40% - Accent6 7 4 4 2" xfId="29047" xr:uid="{00000000-0005-0000-0000-00006D710000}"/>
    <cellStyle name="40% - Accent6 7 4 5" xfId="29048" xr:uid="{00000000-0005-0000-0000-00006E710000}"/>
    <cellStyle name="40% - Accent6 7 4 5 2" xfId="29049" xr:uid="{00000000-0005-0000-0000-00006F710000}"/>
    <cellStyle name="40% - Accent6 7 4 6" xfId="29050" xr:uid="{00000000-0005-0000-0000-000070710000}"/>
    <cellStyle name="40% - Accent6 7 5" xfId="29051" xr:uid="{00000000-0005-0000-0000-000071710000}"/>
    <cellStyle name="40% - Accent6 7 5 2" xfId="29052" xr:uid="{00000000-0005-0000-0000-000072710000}"/>
    <cellStyle name="40% - Accent6 7 5 2 2" xfId="29053" xr:uid="{00000000-0005-0000-0000-000073710000}"/>
    <cellStyle name="40% - Accent6 7 5 2 2 2" xfId="29054" xr:uid="{00000000-0005-0000-0000-000074710000}"/>
    <cellStyle name="40% - Accent6 7 5 2 2 2 2" xfId="29055" xr:uid="{00000000-0005-0000-0000-000075710000}"/>
    <cellStyle name="40% - Accent6 7 5 2 2 3" xfId="29056" xr:uid="{00000000-0005-0000-0000-000076710000}"/>
    <cellStyle name="40% - Accent6 7 5 2 3" xfId="29057" xr:uid="{00000000-0005-0000-0000-000077710000}"/>
    <cellStyle name="40% - Accent6 7 5 2 3 2" xfId="29058" xr:uid="{00000000-0005-0000-0000-000078710000}"/>
    <cellStyle name="40% - Accent6 7 5 2 4" xfId="29059" xr:uid="{00000000-0005-0000-0000-000079710000}"/>
    <cellStyle name="40% - Accent6 7 5 3" xfId="29060" xr:uid="{00000000-0005-0000-0000-00007A710000}"/>
    <cellStyle name="40% - Accent6 7 5 3 2" xfId="29061" xr:uid="{00000000-0005-0000-0000-00007B710000}"/>
    <cellStyle name="40% - Accent6 7 5 3 2 2" xfId="29062" xr:uid="{00000000-0005-0000-0000-00007C710000}"/>
    <cellStyle name="40% - Accent6 7 5 3 3" xfId="29063" xr:uid="{00000000-0005-0000-0000-00007D710000}"/>
    <cellStyle name="40% - Accent6 7 5 4" xfId="29064" xr:uid="{00000000-0005-0000-0000-00007E710000}"/>
    <cellStyle name="40% - Accent6 7 5 4 2" xfId="29065" xr:uid="{00000000-0005-0000-0000-00007F710000}"/>
    <cellStyle name="40% - Accent6 7 5 5" xfId="29066" xr:uid="{00000000-0005-0000-0000-000080710000}"/>
    <cellStyle name="40% - Accent6 7 5 5 2" xfId="29067" xr:uid="{00000000-0005-0000-0000-000081710000}"/>
    <cellStyle name="40% - Accent6 7 5 6" xfId="29068" xr:uid="{00000000-0005-0000-0000-000082710000}"/>
    <cellStyle name="40% - Accent6 7 6" xfId="29069" xr:uid="{00000000-0005-0000-0000-000083710000}"/>
    <cellStyle name="40% - Accent6 7 6 2" xfId="29070" xr:uid="{00000000-0005-0000-0000-000084710000}"/>
    <cellStyle name="40% - Accent6 7 6 2 2" xfId="29071" xr:uid="{00000000-0005-0000-0000-000085710000}"/>
    <cellStyle name="40% - Accent6 7 6 2 2 2" xfId="29072" xr:uid="{00000000-0005-0000-0000-000086710000}"/>
    <cellStyle name="40% - Accent6 7 6 2 2 2 2" xfId="29073" xr:uid="{00000000-0005-0000-0000-000087710000}"/>
    <cellStyle name="40% - Accent6 7 6 2 2 3" xfId="29074" xr:uid="{00000000-0005-0000-0000-000088710000}"/>
    <cellStyle name="40% - Accent6 7 6 2 3" xfId="29075" xr:uid="{00000000-0005-0000-0000-000089710000}"/>
    <cellStyle name="40% - Accent6 7 6 2 3 2" xfId="29076" xr:uid="{00000000-0005-0000-0000-00008A710000}"/>
    <cellStyle name="40% - Accent6 7 6 2 4" xfId="29077" xr:uid="{00000000-0005-0000-0000-00008B710000}"/>
    <cellStyle name="40% - Accent6 7 6 3" xfId="29078" xr:uid="{00000000-0005-0000-0000-00008C710000}"/>
    <cellStyle name="40% - Accent6 7 6 3 2" xfId="29079" xr:uid="{00000000-0005-0000-0000-00008D710000}"/>
    <cellStyle name="40% - Accent6 7 6 3 2 2" xfId="29080" xr:uid="{00000000-0005-0000-0000-00008E710000}"/>
    <cellStyle name="40% - Accent6 7 6 3 3" xfId="29081" xr:uid="{00000000-0005-0000-0000-00008F710000}"/>
    <cellStyle name="40% - Accent6 7 6 4" xfId="29082" xr:uid="{00000000-0005-0000-0000-000090710000}"/>
    <cellStyle name="40% - Accent6 7 6 4 2" xfId="29083" xr:uid="{00000000-0005-0000-0000-000091710000}"/>
    <cellStyle name="40% - Accent6 7 6 5" xfId="29084" xr:uid="{00000000-0005-0000-0000-000092710000}"/>
    <cellStyle name="40% - Accent6 7 6 5 2" xfId="29085" xr:uid="{00000000-0005-0000-0000-000093710000}"/>
    <cellStyle name="40% - Accent6 7 6 6" xfId="29086" xr:uid="{00000000-0005-0000-0000-000094710000}"/>
    <cellStyle name="40% - Accent6 7 7" xfId="29087" xr:uid="{00000000-0005-0000-0000-000095710000}"/>
    <cellStyle name="40% - Accent6 7 7 2" xfId="29088" xr:uid="{00000000-0005-0000-0000-000096710000}"/>
    <cellStyle name="40% - Accent6 7 7 2 2" xfId="29089" xr:uid="{00000000-0005-0000-0000-000097710000}"/>
    <cellStyle name="40% - Accent6 7 7 2 2 2" xfId="29090" xr:uid="{00000000-0005-0000-0000-000098710000}"/>
    <cellStyle name="40% - Accent6 7 7 2 3" xfId="29091" xr:uid="{00000000-0005-0000-0000-000099710000}"/>
    <cellStyle name="40% - Accent6 7 7 3" xfId="29092" xr:uid="{00000000-0005-0000-0000-00009A710000}"/>
    <cellStyle name="40% - Accent6 7 7 3 2" xfId="29093" xr:uid="{00000000-0005-0000-0000-00009B710000}"/>
    <cellStyle name="40% - Accent6 7 7 4" xfId="29094" xr:uid="{00000000-0005-0000-0000-00009C710000}"/>
    <cellStyle name="40% - Accent6 7 8" xfId="29095" xr:uid="{00000000-0005-0000-0000-00009D710000}"/>
    <cellStyle name="40% - Accent6 7 8 2" xfId="29096" xr:uid="{00000000-0005-0000-0000-00009E710000}"/>
    <cellStyle name="40% - Accent6 7 8 2 2" xfId="29097" xr:uid="{00000000-0005-0000-0000-00009F710000}"/>
    <cellStyle name="40% - Accent6 7 8 3" xfId="29098" xr:uid="{00000000-0005-0000-0000-0000A0710000}"/>
    <cellStyle name="40% - Accent6 7 9" xfId="29099" xr:uid="{00000000-0005-0000-0000-0000A1710000}"/>
    <cellStyle name="40% - Accent6 7 9 2" xfId="29100" xr:uid="{00000000-0005-0000-0000-0000A2710000}"/>
    <cellStyle name="40% - Accent6 8" xfId="29101" xr:uid="{00000000-0005-0000-0000-0000A3710000}"/>
    <cellStyle name="40% - Accent6 8 2" xfId="29102" xr:uid="{00000000-0005-0000-0000-0000A4710000}"/>
    <cellStyle name="40% - Accent6 8 2 2" xfId="29103" xr:uid="{00000000-0005-0000-0000-0000A5710000}"/>
    <cellStyle name="40% - Accent6 8 2 2 2" xfId="29104" xr:uid="{00000000-0005-0000-0000-0000A6710000}"/>
    <cellStyle name="40% - Accent6 8 2 2 2 2" xfId="29105" xr:uid="{00000000-0005-0000-0000-0000A7710000}"/>
    <cellStyle name="40% - Accent6 8 2 2 2 2 2" xfId="29106" xr:uid="{00000000-0005-0000-0000-0000A8710000}"/>
    <cellStyle name="40% - Accent6 8 2 2 2 3" xfId="29107" xr:uid="{00000000-0005-0000-0000-0000A9710000}"/>
    <cellStyle name="40% - Accent6 8 2 2 3" xfId="29108" xr:uid="{00000000-0005-0000-0000-0000AA710000}"/>
    <cellStyle name="40% - Accent6 8 2 2 3 2" xfId="29109" xr:uid="{00000000-0005-0000-0000-0000AB710000}"/>
    <cellStyle name="40% - Accent6 8 2 2 4" xfId="29110" xr:uid="{00000000-0005-0000-0000-0000AC710000}"/>
    <cellStyle name="40% - Accent6 8 2 3" xfId="29111" xr:uid="{00000000-0005-0000-0000-0000AD710000}"/>
    <cellStyle name="40% - Accent6 8 2 3 2" xfId="29112" xr:uid="{00000000-0005-0000-0000-0000AE710000}"/>
    <cellStyle name="40% - Accent6 8 2 3 2 2" xfId="29113" xr:uid="{00000000-0005-0000-0000-0000AF710000}"/>
    <cellStyle name="40% - Accent6 8 2 3 3" xfId="29114" xr:uid="{00000000-0005-0000-0000-0000B0710000}"/>
    <cellStyle name="40% - Accent6 8 2 4" xfId="29115" xr:uid="{00000000-0005-0000-0000-0000B1710000}"/>
    <cellStyle name="40% - Accent6 8 2 4 2" xfId="29116" xr:uid="{00000000-0005-0000-0000-0000B2710000}"/>
    <cellStyle name="40% - Accent6 8 2 5" xfId="29117" xr:uid="{00000000-0005-0000-0000-0000B3710000}"/>
    <cellStyle name="40% - Accent6 8 2 5 2" xfId="29118" xr:uid="{00000000-0005-0000-0000-0000B4710000}"/>
    <cellStyle name="40% - Accent6 8 2 6" xfId="29119" xr:uid="{00000000-0005-0000-0000-0000B5710000}"/>
    <cellStyle name="40% - Accent6 8 3" xfId="29120" xr:uid="{00000000-0005-0000-0000-0000B6710000}"/>
    <cellStyle name="40% - Accent6 8 3 2" xfId="29121" xr:uid="{00000000-0005-0000-0000-0000B7710000}"/>
    <cellStyle name="40% - Accent6 8 3 2 2" xfId="29122" xr:uid="{00000000-0005-0000-0000-0000B8710000}"/>
    <cellStyle name="40% - Accent6 8 3 2 2 2" xfId="29123" xr:uid="{00000000-0005-0000-0000-0000B9710000}"/>
    <cellStyle name="40% - Accent6 8 3 2 2 2 2" xfId="29124" xr:uid="{00000000-0005-0000-0000-0000BA710000}"/>
    <cellStyle name="40% - Accent6 8 3 2 2 3" xfId="29125" xr:uid="{00000000-0005-0000-0000-0000BB710000}"/>
    <cellStyle name="40% - Accent6 8 3 2 3" xfId="29126" xr:uid="{00000000-0005-0000-0000-0000BC710000}"/>
    <cellStyle name="40% - Accent6 8 3 2 3 2" xfId="29127" xr:uid="{00000000-0005-0000-0000-0000BD710000}"/>
    <cellStyle name="40% - Accent6 8 3 2 4" xfId="29128" xr:uid="{00000000-0005-0000-0000-0000BE710000}"/>
    <cellStyle name="40% - Accent6 8 3 3" xfId="29129" xr:uid="{00000000-0005-0000-0000-0000BF710000}"/>
    <cellStyle name="40% - Accent6 8 3 3 2" xfId="29130" xr:uid="{00000000-0005-0000-0000-0000C0710000}"/>
    <cellStyle name="40% - Accent6 8 3 3 2 2" xfId="29131" xr:uid="{00000000-0005-0000-0000-0000C1710000}"/>
    <cellStyle name="40% - Accent6 8 3 3 3" xfId="29132" xr:uid="{00000000-0005-0000-0000-0000C2710000}"/>
    <cellStyle name="40% - Accent6 8 3 4" xfId="29133" xr:uid="{00000000-0005-0000-0000-0000C3710000}"/>
    <cellStyle name="40% - Accent6 8 3 4 2" xfId="29134" xr:uid="{00000000-0005-0000-0000-0000C4710000}"/>
    <cellStyle name="40% - Accent6 8 3 5" xfId="29135" xr:uid="{00000000-0005-0000-0000-0000C5710000}"/>
    <cellStyle name="40% - Accent6 8 3 5 2" xfId="29136" xr:uid="{00000000-0005-0000-0000-0000C6710000}"/>
    <cellStyle name="40% - Accent6 8 3 6" xfId="29137" xr:uid="{00000000-0005-0000-0000-0000C7710000}"/>
    <cellStyle name="40% - Accent6 8 4" xfId="29138" xr:uid="{00000000-0005-0000-0000-0000C8710000}"/>
    <cellStyle name="40% - Accent6 8 4 2" xfId="29139" xr:uid="{00000000-0005-0000-0000-0000C9710000}"/>
    <cellStyle name="40% - Accent6 8 4 2 2" xfId="29140" xr:uid="{00000000-0005-0000-0000-0000CA710000}"/>
    <cellStyle name="40% - Accent6 8 4 2 2 2" xfId="29141" xr:uid="{00000000-0005-0000-0000-0000CB710000}"/>
    <cellStyle name="40% - Accent6 8 4 2 3" xfId="29142" xr:uid="{00000000-0005-0000-0000-0000CC710000}"/>
    <cellStyle name="40% - Accent6 8 4 3" xfId="29143" xr:uid="{00000000-0005-0000-0000-0000CD710000}"/>
    <cellStyle name="40% - Accent6 8 4 3 2" xfId="29144" xr:uid="{00000000-0005-0000-0000-0000CE710000}"/>
    <cellStyle name="40% - Accent6 8 4 4" xfId="29145" xr:uid="{00000000-0005-0000-0000-0000CF710000}"/>
    <cellStyle name="40% - Accent6 8 5" xfId="29146" xr:uid="{00000000-0005-0000-0000-0000D0710000}"/>
    <cellStyle name="40% - Accent6 8 5 2" xfId="29147" xr:uid="{00000000-0005-0000-0000-0000D1710000}"/>
    <cellStyle name="40% - Accent6 8 5 2 2" xfId="29148" xr:uid="{00000000-0005-0000-0000-0000D2710000}"/>
    <cellStyle name="40% - Accent6 8 5 3" xfId="29149" xr:uid="{00000000-0005-0000-0000-0000D3710000}"/>
    <cellStyle name="40% - Accent6 8 6" xfId="29150" xr:uid="{00000000-0005-0000-0000-0000D4710000}"/>
    <cellStyle name="40% - Accent6 8 6 2" xfId="29151" xr:uid="{00000000-0005-0000-0000-0000D5710000}"/>
    <cellStyle name="40% - Accent6 8 7" xfId="29152" xr:uid="{00000000-0005-0000-0000-0000D6710000}"/>
    <cellStyle name="40% - Accent6 8 7 2" xfId="29153" xr:uid="{00000000-0005-0000-0000-0000D7710000}"/>
    <cellStyle name="40% - Accent6 8 8" xfId="29154" xr:uid="{00000000-0005-0000-0000-0000D8710000}"/>
    <cellStyle name="40% - Accent6 9" xfId="29155" xr:uid="{00000000-0005-0000-0000-0000D9710000}"/>
    <cellStyle name="40% - Accent6 9 2" xfId="29156" xr:uid="{00000000-0005-0000-0000-0000DA710000}"/>
    <cellStyle name="40% - Accent6 9 2 2" xfId="29157" xr:uid="{00000000-0005-0000-0000-0000DB710000}"/>
    <cellStyle name="40% - Accent6 9 2 2 2" xfId="29158" xr:uid="{00000000-0005-0000-0000-0000DC710000}"/>
    <cellStyle name="40% - Accent6 9 2 2 2 2" xfId="29159" xr:uid="{00000000-0005-0000-0000-0000DD710000}"/>
    <cellStyle name="40% - Accent6 9 2 2 2 2 2" xfId="29160" xr:uid="{00000000-0005-0000-0000-0000DE710000}"/>
    <cellStyle name="40% - Accent6 9 2 2 2 3" xfId="29161" xr:uid="{00000000-0005-0000-0000-0000DF710000}"/>
    <cellStyle name="40% - Accent6 9 2 2 3" xfId="29162" xr:uid="{00000000-0005-0000-0000-0000E0710000}"/>
    <cellStyle name="40% - Accent6 9 2 2 3 2" xfId="29163" xr:uid="{00000000-0005-0000-0000-0000E1710000}"/>
    <cellStyle name="40% - Accent6 9 2 2 4" xfId="29164" xr:uid="{00000000-0005-0000-0000-0000E2710000}"/>
    <cellStyle name="40% - Accent6 9 2 3" xfId="29165" xr:uid="{00000000-0005-0000-0000-0000E3710000}"/>
    <cellStyle name="40% - Accent6 9 2 3 2" xfId="29166" xr:uid="{00000000-0005-0000-0000-0000E4710000}"/>
    <cellStyle name="40% - Accent6 9 2 3 2 2" xfId="29167" xr:uid="{00000000-0005-0000-0000-0000E5710000}"/>
    <cellStyle name="40% - Accent6 9 2 3 3" xfId="29168" xr:uid="{00000000-0005-0000-0000-0000E6710000}"/>
    <cellStyle name="40% - Accent6 9 2 4" xfId="29169" xr:uid="{00000000-0005-0000-0000-0000E7710000}"/>
    <cellStyle name="40% - Accent6 9 2 4 2" xfId="29170" xr:uid="{00000000-0005-0000-0000-0000E8710000}"/>
    <cellStyle name="40% - Accent6 9 2 5" xfId="29171" xr:uid="{00000000-0005-0000-0000-0000E9710000}"/>
    <cellStyle name="40% - Accent6 9 2 5 2" xfId="29172" xr:uid="{00000000-0005-0000-0000-0000EA710000}"/>
    <cellStyle name="40% - Accent6 9 2 6" xfId="29173" xr:uid="{00000000-0005-0000-0000-0000EB710000}"/>
    <cellStyle name="40% - Accent6 9 3" xfId="29174" xr:uid="{00000000-0005-0000-0000-0000EC710000}"/>
    <cellStyle name="40% - Accent6 9 3 2" xfId="29175" xr:uid="{00000000-0005-0000-0000-0000ED710000}"/>
    <cellStyle name="40% - Accent6 9 3 2 2" xfId="29176" xr:uid="{00000000-0005-0000-0000-0000EE710000}"/>
    <cellStyle name="40% - Accent6 9 3 2 2 2" xfId="29177" xr:uid="{00000000-0005-0000-0000-0000EF710000}"/>
    <cellStyle name="40% - Accent6 9 3 2 2 2 2" xfId="29178" xr:uid="{00000000-0005-0000-0000-0000F0710000}"/>
    <cellStyle name="40% - Accent6 9 3 2 2 3" xfId="29179" xr:uid="{00000000-0005-0000-0000-0000F1710000}"/>
    <cellStyle name="40% - Accent6 9 3 2 3" xfId="29180" xr:uid="{00000000-0005-0000-0000-0000F2710000}"/>
    <cellStyle name="40% - Accent6 9 3 2 3 2" xfId="29181" xr:uid="{00000000-0005-0000-0000-0000F3710000}"/>
    <cellStyle name="40% - Accent6 9 3 2 4" xfId="29182" xr:uid="{00000000-0005-0000-0000-0000F4710000}"/>
    <cellStyle name="40% - Accent6 9 3 3" xfId="29183" xr:uid="{00000000-0005-0000-0000-0000F5710000}"/>
    <cellStyle name="40% - Accent6 9 3 3 2" xfId="29184" xr:uid="{00000000-0005-0000-0000-0000F6710000}"/>
    <cellStyle name="40% - Accent6 9 3 3 2 2" xfId="29185" xr:uid="{00000000-0005-0000-0000-0000F7710000}"/>
    <cellStyle name="40% - Accent6 9 3 3 3" xfId="29186" xr:uid="{00000000-0005-0000-0000-0000F8710000}"/>
    <cellStyle name="40% - Accent6 9 3 4" xfId="29187" xr:uid="{00000000-0005-0000-0000-0000F9710000}"/>
    <cellStyle name="40% - Accent6 9 3 4 2" xfId="29188" xr:uid="{00000000-0005-0000-0000-0000FA710000}"/>
    <cellStyle name="40% - Accent6 9 3 5" xfId="29189" xr:uid="{00000000-0005-0000-0000-0000FB710000}"/>
    <cellStyle name="40% - Accent6 9 3 5 2" xfId="29190" xr:uid="{00000000-0005-0000-0000-0000FC710000}"/>
    <cellStyle name="40% - Accent6 9 3 6" xfId="29191" xr:uid="{00000000-0005-0000-0000-0000FD710000}"/>
    <cellStyle name="40% - Accent6 9 4" xfId="29192" xr:uid="{00000000-0005-0000-0000-0000FE710000}"/>
    <cellStyle name="40% - Accent6 9 4 2" xfId="29193" xr:uid="{00000000-0005-0000-0000-0000FF710000}"/>
    <cellStyle name="40% - Accent6 9 4 2 2" xfId="29194" xr:uid="{00000000-0005-0000-0000-000000720000}"/>
    <cellStyle name="40% - Accent6 9 4 2 2 2" xfId="29195" xr:uid="{00000000-0005-0000-0000-000001720000}"/>
    <cellStyle name="40% - Accent6 9 4 2 3" xfId="29196" xr:uid="{00000000-0005-0000-0000-000002720000}"/>
    <cellStyle name="40% - Accent6 9 4 3" xfId="29197" xr:uid="{00000000-0005-0000-0000-000003720000}"/>
    <cellStyle name="40% - Accent6 9 4 3 2" xfId="29198" xr:uid="{00000000-0005-0000-0000-000004720000}"/>
    <cellStyle name="40% - Accent6 9 4 4" xfId="29199" xr:uid="{00000000-0005-0000-0000-000005720000}"/>
    <cellStyle name="40% - Accent6 9 5" xfId="29200" xr:uid="{00000000-0005-0000-0000-000006720000}"/>
    <cellStyle name="40% - Accent6 9 5 2" xfId="29201" xr:uid="{00000000-0005-0000-0000-000007720000}"/>
    <cellStyle name="40% - Accent6 9 5 2 2" xfId="29202" xr:uid="{00000000-0005-0000-0000-000008720000}"/>
    <cellStyle name="40% - Accent6 9 5 3" xfId="29203" xr:uid="{00000000-0005-0000-0000-000009720000}"/>
    <cellStyle name="40% - Accent6 9 6" xfId="29204" xr:uid="{00000000-0005-0000-0000-00000A720000}"/>
    <cellStyle name="40% - Accent6 9 6 2" xfId="29205" xr:uid="{00000000-0005-0000-0000-00000B720000}"/>
    <cellStyle name="40% - Accent6 9 7" xfId="29206" xr:uid="{00000000-0005-0000-0000-00000C720000}"/>
    <cellStyle name="40% - Accent6 9 7 2" xfId="29207" xr:uid="{00000000-0005-0000-0000-00000D720000}"/>
    <cellStyle name="40% - Accent6 9 8" xfId="29208" xr:uid="{00000000-0005-0000-0000-00000E720000}"/>
    <cellStyle name="60% - Accent1 2" xfId="29209" xr:uid="{00000000-0005-0000-0000-00000F720000}"/>
    <cellStyle name="60% - Accent1 3" xfId="29210" xr:uid="{00000000-0005-0000-0000-000010720000}"/>
    <cellStyle name="60% - Accent1 3 2" xfId="29211" xr:uid="{00000000-0005-0000-0000-000011720000}"/>
    <cellStyle name="60% - Accent1 4" xfId="29212" xr:uid="{00000000-0005-0000-0000-000012720000}"/>
    <cellStyle name="60% - Accent2 2" xfId="29213" xr:uid="{00000000-0005-0000-0000-000013720000}"/>
    <cellStyle name="60% - Accent2 3" xfId="29214" xr:uid="{00000000-0005-0000-0000-000014720000}"/>
    <cellStyle name="60% - Accent2 3 2" xfId="29215" xr:uid="{00000000-0005-0000-0000-000015720000}"/>
    <cellStyle name="60% - Accent2 4" xfId="29216" xr:uid="{00000000-0005-0000-0000-000016720000}"/>
    <cellStyle name="60% - Accent3 2" xfId="29217" xr:uid="{00000000-0005-0000-0000-000017720000}"/>
    <cellStyle name="60% - Accent3 3" xfId="29218" xr:uid="{00000000-0005-0000-0000-000018720000}"/>
    <cellStyle name="60% - Accent3 3 2" xfId="29219" xr:uid="{00000000-0005-0000-0000-000019720000}"/>
    <cellStyle name="60% - Accent3 4" xfId="29220" xr:uid="{00000000-0005-0000-0000-00001A720000}"/>
    <cellStyle name="60% - Accent4 2" xfId="29221" xr:uid="{00000000-0005-0000-0000-00001B720000}"/>
    <cellStyle name="60% - Accent4 3" xfId="29222" xr:uid="{00000000-0005-0000-0000-00001C720000}"/>
    <cellStyle name="60% - Accent4 3 2" xfId="29223" xr:uid="{00000000-0005-0000-0000-00001D720000}"/>
    <cellStyle name="60% - Accent4 4" xfId="29224" xr:uid="{00000000-0005-0000-0000-00001E720000}"/>
    <cellStyle name="60% - Accent5 2" xfId="29225" xr:uid="{00000000-0005-0000-0000-00001F720000}"/>
    <cellStyle name="60% - Accent5 3" xfId="29226" xr:uid="{00000000-0005-0000-0000-000020720000}"/>
    <cellStyle name="60% - Accent5 3 2" xfId="29227" xr:uid="{00000000-0005-0000-0000-000021720000}"/>
    <cellStyle name="60% - Accent5 4" xfId="29228" xr:uid="{00000000-0005-0000-0000-000022720000}"/>
    <cellStyle name="60% - Accent6 2" xfId="29229" xr:uid="{00000000-0005-0000-0000-000023720000}"/>
    <cellStyle name="60% - Accent6 3" xfId="29230" xr:uid="{00000000-0005-0000-0000-000024720000}"/>
    <cellStyle name="60% - Accent6 3 2" xfId="29231" xr:uid="{00000000-0005-0000-0000-000025720000}"/>
    <cellStyle name="60% - Accent6 4" xfId="29232" xr:uid="{00000000-0005-0000-0000-000026720000}"/>
    <cellStyle name="Accent1 2" xfId="29233" xr:uid="{00000000-0005-0000-0000-000027720000}"/>
    <cellStyle name="Accent1 3" xfId="29234" xr:uid="{00000000-0005-0000-0000-000028720000}"/>
    <cellStyle name="Accent1 3 2" xfId="29235" xr:uid="{00000000-0005-0000-0000-000029720000}"/>
    <cellStyle name="Accent1 4" xfId="29236" xr:uid="{00000000-0005-0000-0000-00002A720000}"/>
    <cellStyle name="Accent2 2" xfId="29237" xr:uid="{00000000-0005-0000-0000-00002B720000}"/>
    <cellStyle name="Accent2 3" xfId="29238" xr:uid="{00000000-0005-0000-0000-00002C720000}"/>
    <cellStyle name="Accent2 3 2" xfId="29239" xr:uid="{00000000-0005-0000-0000-00002D720000}"/>
    <cellStyle name="Accent2 4" xfId="29240" xr:uid="{00000000-0005-0000-0000-00002E720000}"/>
    <cellStyle name="Accent3 2" xfId="29241" xr:uid="{00000000-0005-0000-0000-00002F720000}"/>
    <cellStyle name="Accent3 3" xfId="29242" xr:uid="{00000000-0005-0000-0000-000030720000}"/>
    <cellStyle name="Accent3 3 2" xfId="29243" xr:uid="{00000000-0005-0000-0000-000031720000}"/>
    <cellStyle name="Accent3 4" xfId="29244" xr:uid="{00000000-0005-0000-0000-000032720000}"/>
    <cellStyle name="Accent4 2" xfId="29245" xr:uid="{00000000-0005-0000-0000-000033720000}"/>
    <cellStyle name="Accent4 3" xfId="29246" xr:uid="{00000000-0005-0000-0000-000034720000}"/>
    <cellStyle name="Accent4 3 2" xfId="29247" xr:uid="{00000000-0005-0000-0000-000035720000}"/>
    <cellStyle name="Accent4 4" xfId="29248" xr:uid="{00000000-0005-0000-0000-000036720000}"/>
    <cellStyle name="Accent5 2" xfId="29249" xr:uid="{00000000-0005-0000-0000-000037720000}"/>
    <cellStyle name="Accent5 3" xfId="29250" xr:uid="{00000000-0005-0000-0000-000038720000}"/>
    <cellStyle name="Accent5 3 2" xfId="29251" xr:uid="{00000000-0005-0000-0000-000039720000}"/>
    <cellStyle name="Accent5 4" xfId="29252" xr:uid="{00000000-0005-0000-0000-00003A720000}"/>
    <cellStyle name="Accent6 2" xfId="29253" xr:uid="{00000000-0005-0000-0000-00003B720000}"/>
    <cellStyle name="Accent6 3" xfId="29254" xr:uid="{00000000-0005-0000-0000-00003C720000}"/>
    <cellStyle name="Accent6 3 2" xfId="29255" xr:uid="{00000000-0005-0000-0000-00003D720000}"/>
    <cellStyle name="Accent6 4" xfId="29256" xr:uid="{00000000-0005-0000-0000-00003E720000}"/>
    <cellStyle name="AS Input Middle Currency" xfId="29257" xr:uid="{00000000-0005-0000-0000-00003F720000}"/>
    <cellStyle name="AS Input Middle Date" xfId="29258" xr:uid="{00000000-0005-0000-0000-000040720000}"/>
    <cellStyle name="AS Input Middle Multiple" xfId="29259" xr:uid="{00000000-0005-0000-0000-000041720000}"/>
    <cellStyle name="AS Input Middle Number" xfId="29260" xr:uid="{00000000-0005-0000-0000-000042720000}"/>
    <cellStyle name="AS Input Middle Percentage" xfId="29261" xr:uid="{00000000-0005-0000-0000-000043720000}"/>
    <cellStyle name="AS Input Middle Title / Name" xfId="29262" xr:uid="{00000000-0005-0000-0000-000044720000}"/>
    <cellStyle name="AS Input Middle Year" xfId="29263" xr:uid="{00000000-0005-0000-0000-000045720000}"/>
    <cellStyle name="Assumption Currency." xfId="29264" xr:uid="{00000000-0005-0000-0000-000046720000}"/>
    <cellStyle name="Assumption Currency. 2" xfId="29265" xr:uid="{00000000-0005-0000-0000-000047720000}"/>
    <cellStyle name="Assumption Currency. 2 2" xfId="29266" xr:uid="{00000000-0005-0000-0000-000048720000}"/>
    <cellStyle name="Assumption Currency. 2 3" xfId="29267" xr:uid="{00000000-0005-0000-0000-000049720000}"/>
    <cellStyle name="Assumption Currency. 3" xfId="29268" xr:uid="{00000000-0005-0000-0000-00004A720000}"/>
    <cellStyle name="Assumption Date." xfId="29269" xr:uid="{00000000-0005-0000-0000-00004B720000}"/>
    <cellStyle name="Assumption Date. 2" xfId="29270" xr:uid="{00000000-0005-0000-0000-00004C720000}"/>
    <cellStyle name="Assumption Date. 2 2" xfId="29271" xr:uid="{00000000-0005-0000-0000-00004D720000}"/>
    <cellStyle name="Assumption Date. 2 3" xfId="29272" xr:uid="{00000000-0005-0000-0000-00004E720000}"/>
    <cellStyle name="Assumption Date. 3" xfId="29273" xr:uid="{00000000-0005-0000-0000-00004F720000}"/>
    <cellStyle name="Assumption Heading." xfId="29274" xr:uid="{00000000-0005-0000-0000-000050720000}"/>
    <cellStyle name="Assumption Heading. 2" xfId="29275" xr:uid="{00000000-0005-0000-0000-000051720000}"/>
    <cellStyle name="Assumption Heading. 2 2" xfId="29276" xr:uid="{00000000-0005-0000-0000-000052720000}"/>
    <cellStyle name="Assumption Heading. 2 3" xfId="29277" xr:uid="{00000000-0005-0000-0000-000053720000}"/>
    <cellStyle name="Assumption Heading. 3" xfId="29278" xr:uid="{00000000-0005-0000-0000-000054720000}"/>
    <cellStyle name="Assumption Multiple." xfId="29279" xr:uid="{00000000-0005-0000-0000-000055720000}"/>
    <cellStyle name="Assumption Multiple. 2" xfId="29280" xr:uid="{00000000-0005-0000-0000-000056720000}"/>
    <cellStyle name="Assumption Multiple. 2 2" xfId="29281" xr:uid="{00000000-0005-0000-0000-000057720000}"/>
    <cellStyle name="Assumption Multiple. 2 3" xfId="29282" xr:uid="{00000000-0005-0000-0000-000058720000}"/>
    <cellStyle name="Assumption Multiple. 3" xfId="29283" xr:uid="{00000000-0005-0000-0000-000059720000}"/>
    <cellStyle name="Assumption Number." xfId="29284" xr:uid="{00000000-0005-0000-0000-00005A720000}"/>
    <cellStyle name="Assumption Number. 2" xfId="29285" xr:uid="{00000000-0005-0000-0000-00005B720000}"/>
    <cellStyle name="Assumption Number. 2 2" xfId="29286" xr:uid="{00000000-0005-0000-0000-00005C720000}"/>
    <cellStyle name="Assumption Number. 2 3" xfId="29287" xr:uid="{00000000-0005-0000-0000-00005D720000}"/>
    <cellStyle name="Assumption Number. 3" xfId="29288" xr:uid="{00000000-0005-0000-0000-00005E720000}"/>
    <cellStyle name="Assumption Percentage." xfId="29289" xr:uid="{00000000-0005-0000-0000-00005F720000}"/>
    <cellStyle name="Assumption Percentage. 2" xfId="29290" xr:uid="{00000000-0005-0000-0000-000060720000}"/>
    <cellStyle name="Assumption Percentage. 2 2" xfId="29291" xr:uid="{00000000-0005-0000-0000-000061720000}"/>
    <cellStyle name="Assumption Percentage. 2 3" xfId="29292" xr:uid="{00000000-0005-0000-0000-000062720000}"/>
    <cellStyle name="Assumption Percentage. 3" xfId="29293" xr:uid="{00000000-0005-0000-0000-000063720000}"/>
    <cellStyle name="Assumption Year." xfId="29294" xr:uid="{00000000-0005-0000-0000-000064720000}"/>
    <cellStyle name="Assumption Year. 2" xfId="29295" xr:uid="{00000000-0005-0000-0000-000065720000}"/>
    <cellStyle name="Assumption Year. 2 2" xfId="29296" xr:uid="{00000000-0005-0000-0000-000066720000}"/>
    <cellStyle name="Assumption Year. 2 3" xfId="29297" xr:uid="{00000000-0005-0000-0000-000067720000}"/>
    <cellStyle name="Assumption Year. 3" xfId="29298" xr:uid="{00000000-0005-0000-0000-000068720000}"/>
    <cellStyle name="Assumptions Center Currency" xfId="29299" xr:uid="{00000000-0005-0000-0000-000069720000}"/>
    <cellStyle name="Assumptions Center Date" xfId="29300" xr:uid="{00000000-0005-0000-0000-00006A720000}"/>
    <cellStyle name="Assumptions Center Date 2" xfId="29301" xr:uid="{00000000-0005-0000-0000-00006B720000}"/>
    <cellStyle name="Assumptions Center Date 3" xfId="29302" xr:uid="{00000000-0005-0000-0000-00006C720000}"/>
    <cellStyle name="Assumptions Center Multiple" xfId="29303" xr:uid="{00000000-0005-0000-0000-00006D720000}"/>
    <cellStyle name="Assumptions Center Number" xfId="29304" xr:uid="{00000000-0005-0000-0000-00006E720000}"/>
    <cellStyle name="Assumptions Center Number 2" xfId="29305" xr:uid="{00000000-0005-0000-0000-00006F720000}"/>
    <cellStyle name="Assumptions Center Number 3" xfId="29306" xr:uid="{00000000-0005-0000-0000-000070720000}"/>
    <cellStyle name="Assumptions Center Percentage" xfId="29307" xr:uid="{00000000-0005-0000-0000-000071720000}"/>
    <cellStyle name="Assumptions Center Year" xfId="29308" xr:uid="{00000000-0005-0000-0000-000072720000}"/>
    <cellStyle name="Assumptions Forecast Currency" xfId="29309" xr:uid="{00000000-0005-0000-0000-000073720000}"/>
    <cellStyle name="Assumptions Forecast Date" xfId="29310" xr:uid="{00000000-0005-0000-0000-000074720000}"/>
    <cellStyle name="Assumptions Forecast Multiple" xfId="29311" xr:uid="{00000000-0005-0000-0000-000075720000}"/>
    <cellStyle name="Assumptions Forecast Number" xfId="29312" xr:uid="{00000000-0005-0000-0000-000076720000}"/>
    <cellStyle name="Assumptions Forecast Percentage" xfId="29313" xr:uid="{00000000-0005-0000-0000-000077720000}"/>
    <cellStyle name="Assumptions Forecast Title / Name" xfId="29314" xr:uid="{00000000-0005-0000-0000-000078720000}"/>
    <cellStyle name="Assumptions Forecast Year" xfId="29315" xr:uid="{00000000-0005-0000-0000-000079720000}"/>
    <cellStyle name="Assumptions Heading" xfId="29316" xr:uid="{00000000-0005-0000-0000-00007A720000}"/>
    <cellStyle name="Assumptions Heading 2" xfId="29317" xr:uid="{00000000-0005-0000-0000-00007B720000}"/>
    <cellStyle name="Assumptions Heading 3" xfId="29318" xr:uid="{00000000-0005-0000-0000-00007C720000}"/>
    <cellStyle name="Assumptions Middle Currency" xfId="29319" xr:uid="{00000000-0005-0000-0000-00007D720000}"/>
    <cellStyle name="Assumptions Middle Date" xfId="29320" xr:uid="{00000000-0005-0000-0000-00007E720000}"/>
    <cellStyle name="Assumptions Middle Multiple" xfId="29321" xr:uid="{00000000-0005-0000-0000-00007F720000}"/>
    <cellStyle name="Assumptions Middle Number" xfId="29322" xr:uid="{00000000-0005-0000-0000-000080720000}"/>
    <cellStyle name="Assumptions Middle Percentage" xfId="29323" xr:uid="{00000000-0005-0000-0000-000081720000}"/>
    <cellStyle name="Assumptions Middle Title / Name" xfId="29324" xr:uid="{00000000-0005-0000-0000-000082720000}"/>
    <cellStyle name="Assumptions Middle Year" xfId="29325" xr:uid="{00000000-0005-0000-0000-000083720000}"/>
    <cellStyle name="Assumptions Right Currency" xfId="29326" xr:uid="{00000000-0005-0000-0000-000084720000}"/>
    <cellStyle name="Assumptions Right Currency 2" xfId="29327" xr:uid="{00000000-0005-0000-0000-000085720000}"/>
    <cellStyle name="Assumptions Right Currency 3" xfId="29328" xr:uid="{00000000-0005-0000-0000-000086720000}"/>
    <cellStyle name="Assumptions Right Date" xfId="29329" xr:uid="{00000000-0005-0000-0000-000087720000}"/>
    <cellStyle name="Assumptions Right Date 2" xfId="29330" xr:uid="{00000000-0005-0000-0000-000088720000}"/>
    <cellStyle name="Assumptions Right Date 3" xfId="29331" xr:uid="{00000000-0005-0000-0000-000089720000}"/>
    <cellStyle name="Assumptions Right Multiple" xfId="29332" xr:uid="{00000000-0005-0000-0000-00008A720000}"/>
    <cellStyle name="Assumptions Right Multiple 2" xfId="29333" xr:uid="{00000000-0005-0000-0000-00008B720000}"/>
    <cellStyle name="Assumptions Right Multiple 3" xfId="29334" xr:uid="{00000000-0005-0000-0000-00008C720000}"/>
    <cellStyle name="Assumptions Right Number" xfId="29335" xr:uid="{00000000-0005-0000-0000-00008D720000}"/>
    <cellStyle name="Assumptions Right Number 2" xfId="29336" xr:uid="{00000000-0005-0000-0000-00008E720000}"/>
    <cellStyle name="Assumptions Right Number 3" xfId="29337" xr:uid="{00000000-0005-0000-0000-00008F720000}"/>
    <cellStyle name="Assumptions Right Percentage" xfId="29338" xr:uid="{00000000-0005-0000-0000-000090720000}"/>
    <cellStyle name="Assumptions Right Percentage 2" xfId="29339" xr:uid="{00000000-0005-0000-0000-000091720000}"/>
    <cellStyle name="Assumptions Right Percentage 3" xfId="29340" xr:uid="{00000000-0005-0000-0000-000092720000}"/>
    <cellStyle name="Assumptions Right Year" xfId="29341" xr:uid="{00000000-0005-0000-0000-000093720000}"/>
    <cellStyle name="Assumptions Right Year 2" xfId="29342" xr:uid="{00000000-0005-0000-0000-000094720000}"/>
    <cellStyle name="Assumptions Right Year 3" xfId="29343" xr:uid="{00000000-0005-0000-0000-000095720000}"/>
    <cellStyle name="Background" xfId="29344" xr:uid="{00000000-0005-0000-0000-000096720000}"/>
    <cellStyle name="Bad 2" xfId="29345" xr:uid="{00000000-0005-0000-0000-000097720000}"/>
    <cellStyle name="Bad 2 2" xfId="29346" xr:uid="{00000000-0005-0000-0000-000098720000}"/>
    <cellStyle name="Bad 3" xfId="29347" xr:uid="{00000000-0005-0000-0000-000099720000}"/>
    <cellStyle name="Bad 3 2" xfId="29348" xr:uid="{00000000-0005-0000-0000-00009A720000}"/>
    <cellStyle name="Bad 3 3" xfId="29349" xr:uid="{00000000-0005-0000-0000-00009B720000}"/>
    <cellStyle name="Blank" xfId="29350" xr:uid="{00000000-0005-0000-0000-00009C720000}"/>
    <cellStyle name="Blockout" xfId="29351" xr:uid="{00000000-0005-0000-0000-00009D720000}"/>
    <cellStyle name="Body" xfId="29352" xr:uid="{00000000-0005-0000-0000-00009E720000}"/>
    <cellStyle name="Border" xfId="29353" xr:uid="{00000000-0005-0000-0000-00009F720000}"/>
    <cellStyle name="Calculation 2" xfId="29354" xr:uid="{00000000-0005-0000-0000-0000A0720000}"/>
    <cellStyle name="Calculation 3" xfId="29355" xr:uid="{00000000-0005-0000-0000-0000A1720000}"/>
    <cellStyle name="Calculation 3 2" xfId="29356" xr:uid="{00000000-0005-0000-0000-0000A2720000}"/>
    <cellStyle name="Calculation 4" xfId="29357" xr:uid="{00000000-0005-0000-0000-0000A3720000}"/>
    <cellStyle name="Cell Link" xfId="29358" xr:uid="{00000000-0005-0000-0000-0000A4720000}"/>
    <cellStyle name="Cell Link 2" xfId="29359" xr:uid="{00000000-0005-0000-0000-0000A5720000}"/>
    <cellStyle name="Cell Link 3" xfId="29360" xr:uid="{00000000-0005-0000-0000-0000A6720000}"/>
    <cellStyle name="Cell Link." xfId="29361" xr:uid="{00000000-0005-0000-0000-0000A7720000}"/>
    <cellStyle name="Center Currency" xfId="29362" xr:uid="{00000000-0005-0000-0000-0000A8720000}"/>
    <cellStyle name="Center Date" xfId="29363" xr:uid="{00000000-0005-0000-0000-0000A9720000}"/>
    <cellStyle name="Center Date 2" xfId="29364" xr:uid="{00000000-0005-0000-0000-0000AA720000}"/>
    <cellStyle name="Center Date 3" xfId="29365" xr:uid="{00000000-0005-0000-0000-0000AB720000}"/>
    <cellStyle name="Center Multiple" xfId="29366" xr:uid="{00000000-0005-0000-0000-0000AC720000}"/>
    <cellStyle name="Center Number" xfId="29367" xr:uid="{00000000-0005-0000-0000-0000AD720000}"/>
    <cellStyle name="Center Number 2" xfId="29368" xr:uid="{00000000-0005-0000-0000-0000AE720000}"/>
    <cellStyle name="Center Number 3" xfId="29369" xr:uid="{00000000-0005-0000-0000-0000AF720000}"/>
    <cellStyle name="Center Percentage" xfId="29370" xr:uid="{00000000-0005-0000-0000-0000B0720000}"/>
    <cellStyle name="Center Year" xfId="29371" xr:uid="{00000000-0005-0000-0000-0000B1720000}"/>
    <cellStyle name="Check Cell 2" xfId="29372" xr:uid="{00000000-0005-0000-0000-0000B2720000}"/>
    <cellStyle name="Check Cell 3" xfId="29373" xr:uid="{00000000-0005-0000-0000-0000B3720000}"/>
    <cellStyle name="Check Cell 3 2" xfId="29374" xr:uid="{00000000-0005-0000-0000-0000B4720000}"/>
    <cellStyle name="Check Cell 4" xfId="29375" xr:uid="{00000000-0005-0000-0000-0000B5720000}"/>
    <cellStyle name="Column Heading" xfId="29376" xr:uid="{00000000-0005-0000-0000-0000B6720000}"/>
    <cellStyle name="Column Heading Input" xfId="29377" xr:uid="{00000000-0005-0000-0000-0000B7720000}"/>
    <cellStyle name="Comma" xfId="1" builtinId="3"/>
    <cellStyle name="Comma 0" xfId="29378" xr:uid="{00000000-0005-0000-0000-0000B9720000}"/>
    <cellStyle name="Comma 10" xfId="29379" xr:uid="{00000000-0005-0000-0000-0000BA720000}"/>
    <cellStyle name="Comma 11" xfId="29380" xr:uid="{00000000-0005-0000-0000-0000BB720000}"/>
    <cellStyle name="Comma 12" xfId="29381" xr:uid="{00000000-0005-0000-0000-0000BC720000}"/>
    <cellStyle name="Comma 2" xfId="7" xr:uid="{00000000-0005-0000-0000-0000BD720000}"/>
    <cellStyle name="Comma 2 2" xfId="4" xr:uid="{00000000-0005-0000-0000-0000BE720000}"/>
    <cellStyle name="Comma 2 2 2" xfId="29382" xr:uid="{00000000-0005-0000-0000-0000BF720000}"/>
    <cellStyle name="Comma 2 2 3" xfId="29383" xr:uid="{00000000-0005-0000-0000-0000C0720000}"/>
    <cellStyle name="Comma 2 2 4" xfId="29384" xr:uid="{00000000-0005-0000-0000-0000C1720000}"/>
    <cellStyle name="Comma 2 2 5" xfId="29385" xr:uid="{00000000-0005-0000-0000-0000C2720000}"/>
    <cellStyle name="Comma 2 2 6" xfId="29386" xr:uid="{00000000-0005-0000-0000-0000C3720000}"/>
    <cellStyle name="Comma 2 3" xfId="29387" xr:uid="{00000000-0005-0000-0000-0000C4720000}"/>
    <cellStyle name="Comma 2 3 2" xfId="29388" xr:uid="{00000000-0005-0000-0000-0000C5720000}"/>
    <cellStyle name="Comma 2 3 3" xfId="29389" xr:uid="{00000000-0005-0000-0000-0000C6720000}"/>
    <cellStyle name="Comma 2 4" xfId="29390" xr:uid="{00000000-0005-0000-0000-0000C7720000}"/>
    <cellStyle name="Comma 2 4 2" xfId="29391" xr:uid="{00000000-0005-0000-0000-0000C8720000}"/>
    <cellStyle name="Comma 2 4 3" xfId="29392" xr:uid="{00000000-0005-0000-0000-0000C9720000}"/>
    <cellStyle name="Comma 2 4 3 2" xfId="29393" xr:uid="{00000000-0005-0000-0000-0000CA720000}"/>
    <cellStyle name="Comma 2 4 3 3" xfId="29394" xr:uid="{00000000-0005-0000-0000-0000CB720000}"/>
    <cellStyle name="Comma 2 4 4" xfId="29395" xr:uid="{00000000-0005-0000-0000-0000CC720000}"/>
    <cellStyle name="Comma 2 5" xfId="29396" xr:uid="{00000000-0005-0000-0000-0000CD720000}"/>
    <cellStyle name="Comma 2 5 2" xfId="29397" xr:uid="{00000000-0005-0000-0000-0000CE720000}"/>
    <cellStyle name="Comma 2 5 2 2" xfId="29398" xr:uid="{00000000-0005-0000-0000-0000CF720000}"/>
    <cellStyle name="Comma 2 5 3" xfId="29399" xr:uid="{00000000-0005-0000-0000-0000D0720000}"/>
    <cellStyle name="Comma 2 5 4" xfId="29400" xr:uid="{00000000-0005-0000-0000-0000D1720000}"/>
    <cellStyle name="Comma 2 5 5" xfId="29401" xr:uid="{00000000-0005-0000-0000-0000D2720000}"/>
    <cellStyle name="Comma 2 6" xfId="29402" xr:uid="{00000000-0005-0000-0000-0000D3720000}"/>
    <cellStyle name="Comma 2 6 2" xfId="29403" xr:uid="{00000000-0005-0000-0000-0000D4720000}"/>
    <cellStyle name="Comma 2 7" xfId="29404" xr:uid="{00000000-0005-0000-0000-0000D5720000}"/>
    <cellStyle name="Comma 2 7 2" xfId="29405" xr:uid="{00000000-0005-0000-0000-0000D6720000}"/>
    <cellStyle name="Comma 2 8" xfId="29406" xr:uid="{00000000-0005-0000-0000-0000D7720000}"/>
    <cellStyle name="Comma 2 9" xfId="29407" xr:uid="{00000000-0005-0000-0000-0000D8720000}"/>
    <cellStyle name="Comma 2_Analysis" xfId="29408" xr:uid="{00000000-0005-0000-0000-0000D9720000}"/>
    <cellStyle name="Comma 3" xfId="29409" xr:uid="{00000000-0005-0000-0000-0000DA720000}"/>
    <cellStyle name="Comma 3 2" xfId="29410" xr:uid="{00000000-0005-0000-0000-0000DB720000}"/>
    <cellStyle name="Comma 3 2 2" xfId="29411" xr:uid="{00000000-0005-0000-0000-0000DC720000}"/>
    <cellStyle name="Comma 3 3" xfId="29412" xr:uid="{00000000-0005-0000-0000-0000DD720000}"/>
    <cellStyle name="Comma 3 3 2" xfId="29413" xr:uid="{00000000-0005-0000-0000-0000DE720000}"/>
    <cellStyle name="Comma 3 3 2 2" xfId="29414" xr:uid="{00000000-0005-0000-0000-0000DF720000}"/>
    <cellStyle name="Comma 3 3 3" xfId="29415" xr:uid="{00000000-0005-0000-0000-0000E0720000}"/>
    <cellStyle name="Comma 3 3 4" xfId="29416" xr:uid="{00000000-0005-0000-0000-0000E1720000}"/>
    <cellStyle name="Comma 3 3 4 2" xfId="29417" xr:uid="{00000000-0005-0000-0000-0000E2720000}"/>
    <cellStyle name="Comma 3 3 5" xfId="29418" xr:uid="{00000000-0005-0000-0000-0000E3720000}"/>
    <cellStyle name="Comma 3 4" xfId="29419" xr:uid="{00000000-0005-0000-0000-0000E4720000}"/>
    <cellStyle name="Comma 4" xfId="29420" xr:uid="{00000000-0005-0000-0000-0000E5720000}"/>
    <cellStyle name="Comma 4 2" xfId="29421" xr:uid="{00000000-0005-0000-0000-0000E6720000}"/>
    <cellStyle name="Comma 4 2 2" xfId="29422" xr:uid="{00000000-0005-0000-0000-0000E7720000}"/>
    <cellStyle name="Comma 4 3" xfId="29423" xr:uid="{00000000-0005-0000-0000-0000E8720000}"/>
    <cellStyle name="Comma 4 3 2" xfId="29424" xr:uid="{00000000-0005-0000-0000-0000E9720000}"/>
    <cellStyle name="Comma 4 4" xfId="29425" xr:uid="{00000000-0005-0000-0000-0000EA720000}"/>
    <cellStyle name="Comma 4 5" xfId="29426" xr:uid="{00000000-0005-0000-0000-0000EB720000}"/>
    <cellStyle name="Comma 4 6" xfId="29427" xr:uid="{00000000-0005-0000-0000-0000EC720000}"/>
    <cellStyle name="Comma 4 7" xfId="29428" xr:uid="{00000000-0005-0000-0000-0000ED720000}"/>
    <cellStyle name="Comma 5" xfId="29429" xr:uid="{00000000-0005-0000-0000-0000EE720000}"/>
    <cellStyle name="Comma 5 2" xfId="29430" xr:uid="{00000000-0005-0000-0000-0000EF720000}"/>
    <cellStyle name="Comma 5 2 2" xfId="29431" xr:uid="{00000000-0005-0000-0000-0000F0720000}"/>
    <cellStyle name="Comma 5 3" xfId="29432" xr:uid="{00000000-0005-0000-0000-0000F1720000}"/>
    <cellStyle name="Comma 5 4" xfId="29433" xr:uid="{00000000-0005-0000-0000-0000F2720000}"/>
    <cellStyle name="Comma 5 5" xfId="29434" xr:uid="{00000000-0005-0000-0000-0000F3720000}"/>
    <cellStyle name="Comma 5 6" xfId="29435" xr:uid="{00000000-0005-0000-0000-0000F4720000}"/>
    <cellStyle name="Comma 6" xfId="29436" xr:uid="{00000000-0005-0000-0000-0000F5720000}"/>
    <cellStyle name="Comma 6 2" xfId="29437" xr:uid="{00000000-0005-0000-0000-0000F6720000}"/>
    <cellStyle name="Comma 6 2 2" xfId="29438" xr:uid="{00000000-0005-0000-0000-0000F7720000}"/>
    <cellStyle name="Comma 7" xfId="29439" xr:uid="{00000000-0005-0000-0000-0000F8720000}"/>
    <cellStyle name="Comma 7 2" xfId="29440" xr:uid="{00000000-0005-0000-0000-0000F9720000}"/>
    <cellStyle name="Comma 8" xfId="29441" xr:uid="{00000000-0005-0000-0000-0000FA720000}"/>
    <cellStyle name="Comma 8 2" xfId="29442" xr:uid="{00000000-0005-0000-0000-0000FB720000}"/>
    <cellStyle name="Comma 8 2 2" xfId="29443" xr:uid="{00000000-0005-0000-0000-0000FC720000}"/>
    <cellStyle name="Comma 9" xfId="29444" xr:uid="{00000000-0005-0000-0000-0000FD720000}"/>
    <cellStyle name="Comma 9 2" xfId="29445" xr:uid="{00000000-0005-0000-0000-0000FE720000}"/>
    <cellStyle name="Company Name" xfId="29446" xr:uid="{00000000-0005-0000-0000-0000FF720000}"/>
    <cellStyle name="Cover Link Note" xfId="29447" xr:uid="{00000000-0005-0000-0000-000000730000}"/>
    <cellStyle name="Crit text input" xfId="29448" xr:uid="{00000000-0005-0000-0000-000001730000}"/>
    <cellStyle name="Currency [0] 2" xfId="29449" xr:uid="{00000000-0005-0000-0000-000002730000}"/>
    <cellStyle name="Currency 0" xfId="29450" xr:uid="{00000000-0005-0000-0000-000003730000}"/>
    <cellStyle name="Currency 10" xfId="29451" xr:uid="{00000000-0005-0000-0000-000004730000}"/>
    <cellStyle name="Currency 11" xfId="29452" xr:uid="{00000000-0005-0000-0000-000005730000}"/>
    <cellStyle name="Currency 12" xfId="29453" xr:uid="{00000000-0005-0000-0000-000006730000}"/>
    <cellStyle name="Currency 13" xfId="29454" xr:uid="{00000000-0005-0000-0000-000007730000}"/>
    <cellStyle name="Currency 14" xfId="29455" xr:uid="{00000000-0005-0000-0000-000008730000}"/>
    <cellStyle name="Currency 15" xfId="29456" xr:uid="{00000000-0005-0000-0000-000009730000}"/>
    <cellStyle name="Currency 16" xfId="29457" xr:uid="{00000000-0005-0000-0000-00000A730000}"/>
    <cellStyle name="Currency 17" xfId="29458" xr:uid="{00000000-0005-0000-0000-00000B730000}"/>
    <cellStyle name="Currency 18" xfId="29459" xr:uid="{00000000-0005-0000-0000-00000C730000}"/>
    <cellStyle name="Currency 19" xfId="29460" xr:uid="{00000000-0005-0000-0000-00000D730000}"/>
    <cellStyle name="Currency 2" xfId="29461" xr:uid="{00000000-0005-0000-0000-00000E730000}"/>
    <cellStyle name="Currency 2 10" xfId="29462" xr:uid="{00000000-0005-0000-0000-00000F730000}"/>
    <cellStyle name="Currency 2 2" xfId="29463" xr:uid="{00000000-0005-0000-0000-000010730000}"/>
    <cellStyle name="Currency 2 2 2" xfId="29464" xr:uid="{00000000-0005-0000-0000-000011730000}"/>
    <cellStyle name="Currency 2 2 2 2" xfId="29465" xr:uid="{00000000-0005-0000-0000-000012730000}"/>
    <cellStyle name="Currency 2 2 2 3" xfId="29466" xr:uid="{00000000-0005-0000-0000-000013730000}"/>
    <cellStyle name="Currency 2 2 2 4" xfId="29467" xr:uid="{00000000-0005-0000-0000-000014730000}"/>
    <cellStyle name="Currency 2 2 3" xfId="29468" xr:uid="{00000000-0005-0000-0000-000015730000}"/>
    <cellStyle name="Currency 2 2 3 2" xfId="29469" xr:uid="{00000000-0005-0000-0000-000016730000}"/>
    <cellStyle name="Currency 2 2 3 3" xfId="29470" xr:uid="{00000000-0005-0000-0000-000017730000}"/>
    <cellStyle name="Currency 2 2 4" xfId="29471" xr:uid="{00000000-0005-0000-0000-000018730000}"/>
    <cellStyle name="Currency 2 2 4 2" xfId="29472" xr:uid="{00000000-0005-0000-0000-000019730000}"/>
    <cellStyle name="Currency 2 2 4 3" xfId="29473" xr:uid="{00000000-0005-0000-0000-00001A730000}"/>
    <cellStyle name="Currency 2 2 5" xfId="29474" xr:uid="{00000000-0005-0000-0000-00001B730000}"/>
    <cellStyle name="Currency 2 2 6" xfId="29475" xr:uid="{00000000-0005-0000-0000-00001C730000}"/>
    <cellStyle name="Currency 2 2 7" xfId="29476" xr:uid="{00000000-0005-0000-0000-00001D730000}"/>
    <cellStyle name="Currency 2 2 8" xfId="29477" xr:uid="{00000000-0005-0000-0000-00001E730000}"/>
    <cellStyle name="Currency 2 3" xfId="29478" xr:uid="{00000000-0005-0000-0000-00001F730000}"/>
    <cellStyle name="Currency 2 3 2" xfId="29479" xr:uid="{00000000-0005-0000-0000-000020730000}"/>
    <cellStyle name="Currency 2 3 2 2" xfId="29480" xr:uid="{00000000-0005-0000-0000-000021730000}"/>
    <cellStyle name="Currency 2 3 3" xfId="29481" xr:uid="{00000000-0005-0000-0000-000022730000}"/>
    <cellStyle name="Currency 2 3 4" xfId="29482" xr:uid="{00000000-0005-0000-0000-000023730000}"/>
    <cellStyle name="Currency 2 3 5" xfId="29483" xr:uid="{00000000-0005-0000-0000-000024730000}"/>
    <cellStyle name="Currency 2 3 6" xfId="29484" xr:uid="{00000000-0005-0000-0000-000025730000}"/>
    <cellStyle name="Currency 2 4" xfId="29485" xr:uid="{00000000-0005-0000-0000-000026730000}"/>
    <cellStyle name="Currency 2 4 2" xfId="29486" xr:uid="{00000000-0005-0000-0000-000027730000}"/>
    <cellStyle name="Currency 2 4 2 2" xfId="29487" xr:uid="{00000000-0005-0000-0000-000028730000}"/>
    <cellStyle name="Currency 2 4 2 3" xfId="29488" xr:uid="{00000000-0005-0000-0000-000029730000}"/>
    <cellStyle name="Currency 2 4 3" xfId="29489" xr:uid="{00000000-0005-0000-0000-00002A730000}"/>
    <cellStyle name="Currency 2 4 3 2" xfId="29490" xr:uid="{00000000-0005-0000-0000-00002B730000}"/>
    <cellStyle name="Currency 2 4 4" xfId="29491" xr:uid="{00000000-0005-0000-0000-00002C730000}"/>
    <cellStyle name="Currency 2 4 4 2" xfId="29492" xr:uid="{00000000-0005-0000-0000-00002D730000}"/>
    <cellStyle name="Currency 2 4 5" xfId="29493" xr:uid="{00000000-0005-0000-0000-00002E730000}"/>
    <cellStyle name="Currency 2 5" xfId="29494" xr:uid="{00000000-0005-0000-0000-00002F730000}"/>
    <cellStyle name="Currency 2 5 2" xfId="29495" xr:uid="{00000000-0005-0000-0000-000030730000}"/>
    <cellStyle name="Currency 2 6" xfId="29496" xr:uid="{00000000-0005-0000-0000-000031730000}"/>
    <cellStyle name="Currency 2 6 2" xfId="29497" xr:uid="{00000000-0005-0000-0000-000032730000}"/>
    <cellStyle name="Currency 2 7" xfId="29498" xr:uid="{00000000-0005-0000-0000-000033730000}"/>
    <cellStyle name="Currency 2 7 2" xfId="29499" xr:uid="{00000000-0005-0000-0000-000034730000}"/>
    <cellStyle name="Currency 2 7 2 2" xfId="29500" xr:uid="{00000000-0005-0000-0000-000035730000}"/>
    <cellStyle name="Currency 2 7 3" xfId="29501" xr:uid="{00000000-0005-0000-0000-000036730000}"/>
    <cellStyle name="Currency 2 8" xfId="29502" xr:uid="{00000000-0005-0000-0000-000037730000}"/>
    <cellStyle name="Currency 2 9" xfId="29503" xr:uid="{00000000-0005-0000-0000-000038730000}"/>
    <cellStyle name="Currency 2_Analysis" xfId="29504" xr:uid="{00000000-0005-0000-0000-000039730000}"/>
    <cellStyle name="Currency 20" xfId="29505" xr:uid="{00000000-0005-0000-0000-00003A730000}"/>
    <cellStyle name="Currency 21" xfId="29506" xr:uid="{00000000-0005-0000-0000-00003B730000}"/>
    <cellStyle name="Currency 22" xfId="29507" xr:uid="{00000000-0005-0000-0000-00003C730000}"/>
    <cellStyle name="Currency 23" xfId="29508" xr:uid="{00000000-0005-0000-0000-00003D730000}"/>
    <cellStyle name="Currency 24" xfId="29509" xr:uid="{00000000-0005-0000-0000-00003E730000}"/>
    <cellStyle name="Currency 25" xfId="29510" xr:uid="{00000000-0005-0000-0000-00003F730000}"/>
    <cellStyle name="Currency 26" xfId="29511" xr:uid="{00000000-0005-0000-0000-000040730000}"/>
    <cellStyle name="Currency 27" xfId="29512" xr:uid="{00000000-0005-0000-0000-000041730000}"/>
    <cellStyle name="Currency 28" xfId="29513" xr:uid="{00000000-0005-0000-0000-000042730000}"/>
    <cellStyle name="Currency 29" xfId="29514" xr:uid="{00000000-0005-0000-0000-000043730000}"/>
    <cellStyle name="Currency 3" xfId="29515" xr:uid="{00000000-0005-0000-0000-000044730000}"/>
    <cellStyle name="Currency 3 2" xfId="29516" xr:uid="{00000000-0005-0000-0000-000045730000}"/>
    <cellStyle name="Currency 3 2 2" xfId="29517" xr:uid="{00000000-0005-0000-0000-000046730000}"/>
    <cellStyle name="Currency 3 3" xfId="29518" xr:uid="{00000000-0005-0000-0000-000047730000}"/>
    <cellStyle name="Currency 3 4" xfId="29519" xr:uid="{00000000-0005-0000-0000-000048730000}"/>
    <cellStyle name="Currency 30" xfId="29520" xr:uid="{00000000-0005-0000-0000-000049730000}"/>
    <cellStyle name="Currency 31" xfId="29521" xr:uid="{00000000-0005-0000-0000-00004A730000}"/>
    <cellStyle name="Currency 32" xfId="29522" xr:uid="{00000000-0005-0000-0000-00004B730000}"/>
    <cellStyle name="Currency 33" xfId="29523" xr:uid="{00000000-0005-0000-0000-00004C730000}"/>
    <cellStyle name="Currency 34" xfId="29524" xr:uid="{00000000-0005-0000-0000-00004D730000}"/>
    <cellStyle name="Currency 35" xfId="29525" xr:uid="{00000000-0005-0000-0000-00004E730000}"/>
    <cellStyle name="Currency 36" xfId="29526" xr:uid="{00000000-0005-0000-0000-00004F730000}"/>
    <cellStyle name="Currency 37" xfId="29527" xr:uid="{00000000-0005-0000-0000-000050730000}"/>
    <cellStyle name="Currency 38" xfId="29528" xr:uid="{00000000-0005-0000-0000-000051730000}"/>
    <cellStyle name="Currency 38 2" xfId="29529" xr:uid="{00000000-0005-0000-0000-000052730000}"/>
    <cellStyle name="Currency 39" xfId="29530" xr:uid="{00000000-0005-0000-0000-000053730000}"/>
    <cellStyle name="Currency 39 2" xfId="29531" xr:uid="{00000000-0005-0000-0000-000054730000}"/>
    <cellStyle name="Currency 4" xfId="29532" xr:uid="{00000000-0005-0000-0000-000055730000}"/>
    <cellStyle name="Currency 4 2" xfId="29533" xr:uid="{00000000-0005-0000-0000-000056730000}"/>
    <cellStyle name="Currency 4 3" xfId="29534" xr:uid="{00000000-0005-0000-0000-000057730000}"/>
    <cellStyle name="Currency 40" xfId="29535" xr:uid="{00000000-0005-0000-0000-000058730000}"/>
    <cellStyle name="Currency 40 2" xfId="29536" xr:uid="{00000000-0005-0000-0000-000059730000}"/>
    <cellStyle name="Currency 41" xfId="29537" xr:uid="{00000000-0005-0000-0000-00005A730000}"/>
    <cellStyle name="Currency 41 2" xfId="29538" xr:uid="{00000000-0005-0000-0000-00005B730000}"/>
    <cellStyle name="Currency 42" xfId="29539" xr:uid="{00000000-0005-0000-0000-00005C730000}"/>
    <cellStyle name="Currency 42 2" xfId="29540" xr:uid="{00000000-0005-0000-0000-00005D730000}"/>
    <cellStyle name="Currency 42 3" xfId="29541" xr:uid="{00000000-0005-0000-0000-00005E730000}"/>
    <cellStyle name="Currency 43" xfId="29542" xr:uid="{00000000-0005-0000-0000-00005F730000}"/>
    <cellStyle name="Currency 44" xfId="29543" xr:uid="{00000000-0005-0000-0000-000060730000}"/>
    <cellStyle name="Currency 45" xfId="29544" xr:uid="{00000000-0005-0000-0000-000061730000}"/>
    <cellStyle name="Currency 46" xfId="29545" xr:uid="{00000000-0005-0000-0000-000062730000}"/>
    <cellStyle name="Currency 47" xfId="29546" xr:uid="{00000000-0005-0000-0000-000063730000}"/>
    <cellStyle name="Currency 48" xfId="29547" xr:uid="{00000000-0005-0000-0000-000064730000}"/>
    <cellStyle name="Currency 49" xfId="29548" xr:uid="{00000000-0005-0000-0000-000065730000}"/>
    <cellStyle name="Currency 5" xfId="29549" xr:uid="{00000000-0005-0000-0000-000066730000}"/>
    <cellStyle name="Currency 5 2" xfId="29550" xr:uid="{00000000-0005-0000-0000-000067730000}"/>
    <cellStyle name="Currency 50" xfId="29551" xr:uid="{00000000-0005-0000-0000-000068730000}"/>
    <cellStyle name="Currency 51" xfId="29552" xr:uid="{00000000-0005-0000-0000-000069730000}"/>
    <cellStyle name="Currency 52" xfId="29553" xr:uid="{00000000-0005-0000-0000-00006A730000}"/>
    <cellStyle name="Currency 53" xfId="29554" xr:uid="{00000000-0005-0000-0000-00006B730000}"/>
    <cellStyle name="Currency 54" xfId="29555" xr:uid="{00000000-0005-0000-0000-00006C730000}"/>
    <cellStyle name="Currency 55" xfId="29556" xr:uid="{00000000-0005-0000-0000-00006D730000}"/>
    <cellStyle name="Currency 56" xfId="29557" xr:uid="{00000000-0005-0000-0000-00006E730000}"/>
    <cellStyle name="Currency 57" xfId="29558" xr:uid="{00000000-0005-0000-0000-00006F730000}"/>
    <cellStyle name="Currency 58" xfId="29559" xr:uid="{00000000-0005-0000-0000-000070730000}"/>
    <cellStyle name="Currency 59" xfId="29560" xr:uid="{00000000-0005-0000-0000-000071730000}"/>
    <cellStyle name="Currency 6" xfId="29561" xr:uid="{00000000-0005-0000-0000-000072730000}"/>
    <cellStyle name="Currency 60" xfId="29562" xr:uid="{00000000-0005-0000-0000-000073730000}"/>
    <cellStyle name="Currency 61" xfId="29563" xr:uid="{00000000-0005-0000-0000-000074730000}"/>
    <cellStyle name="Currency 62" xfId="29564" xr:uid="{00000000-0005-0000-0000-000075730000}"/>
    <cellStyle name="Currency 7" xfId="29565" xr:uid="{00000000-0005-0000-0000-000076730000}"/>
    <cellStyle name="Currency 8" xfId="29566" xr:uid="{00000000-0005-0000-0000-000077730000}"/>
    <cellStyle name="Currency 9" xfId="29567" xr:uid="{00000000-0005-0000-0000-000078730000}"/>
    <cellStyle name="Currency." xfId="29568" xr:uid="{00000000-0005-0000-0000-000079730000}"/>
    <cellStyle name="Currency. 2" xfId="29569" xr:uid="{00000000-0005-0000-0000-00007A730000}"/>
    <cellStyle name="Date" xfId="29570" xr:uid="{00000000-0005-0000-0000-00007B730000}"/>
    <cellStyle name="Date 2" xfId="29571" xr:uid="{00000000-0005-0000-0000-00007C730000}"/>
    <cellStyle name="Date Aligned" xfId="29572" xr:uid="{00000000-0005-0000-0000-00007D730000}"/>
    <cellStyle name="Date." xfId="29573" xr:uid="{00000000-0005-0000-0000-00007E730000}"/>
    <cellStyle name="Date. 2" xfId="29574" xr:uid="{00000000-0005-0000-0000-00007F730000}"/>
    <cellStyle name="Dezimal_Utopia 5_1 to 5_22 update 21" xfId="29575" xr:uid="{00000000-0005-0000-0000-000080730000}"/>
    <cellStyle name="Dotted Line" xfId="29576" xr:uid="{00000000-0005-0000-0000-000081730000}"/>
    <cellStyle name="Explanatory Text 2" xfId="29577" xr:uid="{00000000-0005-0000-0000-000082730000}"/>
    <cellStyle name="Explanatory Text 3" xfId="29578" xr:uid="{00000000-0005-0000-0000-000083730000}"/>
    <cellStyle name="Explanatory Text 3 2" xfId="29579" xr:uid="{00000000-0005-0000-0000-000084730000}"/>
    <cellStyle name="Explanatory Text 4" xfId="29580" xr:uid="{00000000-0005-0000-0000-000085730000}"/>
    <cellStyle name="FAS Input Currency" xfId="29581" xr:uid="{00000000-0005-0000-0000-000086730000}"/>
    <cellStyle name="FAS Input Date" xfId="29582" xr:uid="{00000000-0005-0000-0000-000087730000}"/>
    <cellStyle name="FAS Input Multiple" xfId="29583" xr:uid="{00000000-0005-0000-0000-000088730000}"/>
    <cellStyle name="FAS Input Number" xfId="29584" xr:uid="{00000000-0005-0000-0000-000089730000}"/>
    <cellStyle name="FAS Input Percentage" xfId="29585" xr:uid="{00000000-0005-0000-0000-00008A730000}"/>
    <cellStyle name="FAS Input Title / Name" xfId="29586" xr:uid="{00000000-0005-0000-0000-00008B730000}"/>
    <cellStyle name="FAS Input Year" xfId="29587" xr:uid="{00000000-0005-0000-0000-00008C730000}"/>
    <cellStyle name="Footnote" xfId="29588" xr:uid="{00000000-0005-0000-0000-00008D730000}"/>
    <cellStyle name="Forecast Currency" xfId="29589" xr:uid="{00000000-0005-0000-0000-00008E730000}"/>
    <cellStyle name="Forecast Date" xfId="29590" xr:uid="{00000000-0005-0000-0000-00008F730000}"/>
    <cellStyle name="Forecast Multiple" xfId="29591" xr:uid="{00000000-0005-0000-0000-000090730000}"/>
    <cellStyle name="Forecast Number" xfId="29592" xr:uid="{00000000-0005-0000-0000-000091730000}"/>
    <cellStyle name="Forecast Percentage" xfId="29593" xr:uid="{00000000-0005-0000-0000-000092730000}"/>
    <cellStyle name="Forecast Period Title" xfId="29594" xr:uid="{00000000-0005-0000-0000-000093730000}"/>
    <cellStyle name="Forecast Year" xfId="29595" xr:uid="{00000000-0005-0000-0000-000094730000}"/>
    <cellStyle name="Format" xfId="29596" xr:uid="{00000000-0005-0000-0000-000095730000}"/>
    <cellStyle name="Good 2" xfId="29597" xr:uid="{00000000-0005-0000-0000-000096730000}"/>
    <cellStyle name="Good 3" xfId="29598" xr:uid="{00000000-0005-0000-0000-000097730000}"/>
    <cellStyle name="Good 3 2" xfId="29599" xr:uid="{00000000-0005-0000-0000-000098730000}"/>
    <cellStyle name="Good 4" xfId="29600" xr:uid="{00000000-0005-0000-0000-000099730000}"/>
    <cellStyle name="Good 5" xfId="29601" xr:uid="{00000000-0005-0000-0000-00009A730000}"/>
    <cellStyle name="Good 6" xfId="29602" xr:uid="{00000000-0005-0000-0000-00009B730000}"/>
    <cellStyle name="Grey" xfId="29603" xr:uid="{00000000-0005-0000-0000-00009C730000}"/>
    <cellStyle name="Hard Percent" xfId="29604" xr:uid="{00000000-0005-0000-0000-00009D730000}"/>
    <cellStyle name="Header" xfId="29605" xr:uid="{00000000-0005-0000-0000-00009E730000}"/>
    <cellStyle name="Header1" xfId="29606" xr:uid="{00000000-0005-0000-0000-00009F730000}"/>
    <cellStyle name="Header2" xfId="29607" xr:uid="{00000000-0005-0000-0000-0000A0730000}"/>
    <cellStyle name="Heading" xfId="29608" xr:uid="{00000000-0005-0000-0000-0000A1730000}"/>
    <cellStyle name="Heading 1 2" xfId="29609" xr:uid="{00000000-0005-0000-0000-0000A2730000}"/>
    <cellStyle name="Heading 1 2 2" xfId="29610" xr:uid="{00000000-0005-0000-0000-0000A3730000}"/>
    <cellStyle name="Heading 1 2 3" xfId="29611" xr:uid="{00000000-0005-0000-0000-0000A4730000}"/>
    <cellStyle name="Heading 1 2 4" xfId="29612" xr:uid="{00000000-0005-0000-0000-0000A5730000}"/>
    <cellStyle name="Heading 1 3" xfId="29613" xr:uid="{00000000-0005-0000-0000-0000A6730000}"/>
    <cellStyle name="Heading 1 3 2" xfId="29614" xr:uid="{00000000-0005-0000-0000-0000A7730000}"/>
    <cellStyle name="Heading 1 4" xfId="29615" xr:uid="{00000000-0005-0000-0000-0000A8730000}"/>
    <cellStyle name="Heading 1." xfId="29616" xr:uid="{00000000-0005-0000-0000-0000A9730000}"/>
    <cellStyle name="Heading 1. 2" xfId="29617" xr:uid="{00000000-0005-0000-0000-0000AA730000}"/>
    <cellStyle name="Heading 2 2" xfId="29618" xr:uid="{00000000-0005-0000-0000-0000AB730000}"/>
    <cellStyle name="Heading 2 2 2" xfId="29619" xr:uid="{00000000-0005-0000-0000-0000AC730000}"/>
    <cellStyle name="Heading 2 2 3" xfId="29620" xr:uid="{00000000-0005-0000-0000-0000AD730000}"/>
    <cellStyle name="Heading 2 2 4" xfId="29621" xr:uid="{00000000-0005-0000-0000-0000AE730000}"/>
    <cellStyle name="Heading 2 3" xfId="29622" xr:uid="{00000000-0005-0000-0000-0000AF730000}"/>
    <cellStyle name="Heading 2 3 2" xfId="29623" xr:uid="{00000000-0005-0000-0000-0000B0730000}"/>
    <cellStyle name="Heading 2 4" xfId="29624" xr:uid="{00000000-0005-0000-0000-0000B1730000}"/>
    <cellStyle name="Heading 2." xfId="29625" xr:uid="{00000000-0005-0000-0000-0000B2730000}"/>
    <cellStyle name="Heading 2. 2" xfId="29626" xr:uid="{00000000-0005-0000-0000-0000B3730000}"/>
    <cellStyle name="Heading 2. 3" xfId="29627" xr:uid="{00000000-0005-0000-0000-0000B4730000}"/>
    <cellStyle name="Heading 2. 4" xfId="29628" xr:uid="{00000000-0005-0000-0000-0000B5730000}"/>
    <cellStyle name="Heading 3 2" xfId="29629" xr:uid="{00000000-0005-0000-0000-0000B6730000}"/>
    <cellStyle name="Heading 3 2 2" xfId="29630" xr:uid="{00000000-0005-0000-0000-0000B7730000}"/>
    <cellStyle name="Heading 3 2 3" xfId="29631" xr:uid="{00000000-0005-0000-0000-0000B8730000}"/>
    <cellStyle name="Heading 3 2 4" xfId="29632" xr:uid="{00000000-0005-0000-0000-0000B9730000}"/>
    <cellStyle name="Heading 3 3" xfId="29633" xr:uid="{00000000-0005-0000-0000-0000BA730000}"/>
    <cellStyle name="Heading 3 3 2" xfId="29634" xr:uid="{00000000-0005-0000-0000-0000BB730000}"/>
    <cellStyle name="Heading 3 4" xfId="29635" xr:uid="{00000000-0005-0000-0000-0000BC730000}"/>
    <cellStyle name="Heading 3." xfId="29636" xr:uid="{00000000-0005-0000-0000-0000BD730000}"/>
    <cellStyle name="Heading 3. 2" xfId="29637" xr:uid="{00000000-0005-0000-0000-0000BE730000}"/>
    <cellStyle name="Heading 3. 3" xfId="29638" xr:uid="{00000000-0005-0000-0000-0000BF730000}"/>
    <cellStyle name="Heading 3. 4" xfId="29639" xr:uid="{00000000-0005-0000-0000-0000C0730000}"/>
    <cellStyle name="Heading 4 2" xfId="29640" xr:uid="{00000000-0005-0000-0000-0000C1730000}"/>
    <cellStyle name="Heading 4 2 2" xfId="29641" xr:uid="{00000000-0005-0000-0000-0000C2730000}"/>
    <cellStyle name="Heading 4 2 3" xfId="29642" xr:uid="{00000000-0005-0000-0000-0000C3730000}"/>
    <cellStyle name="Heading 4 2 4" xfId="29643" xr:uid="{00000000-0005-0000-0000-0000C4730000}"/>
    <cellStyle name="Heading 4 2 5" xfId="29644" xr:uid="{00000000-0005-0000-0000-0000C5730000}"/>
    <cellStyle name="Heading 4 3" xfId="29645" xr:uid="{00000000-0005-0000-0000-0000C6730000}"/>
    <cellStyle name="Heading 4 3 2" xfId="29646" xr:uid="{00000000-0005-0000-0000-0000C7730000}"/>
    <cellStyle name="Heading 4 3 3" xfId="29647" xr:uid="{00000000-0005-0000-0000-0000C8730000}"/>
    <cellStyle name="Heading 4." xfId="29648" xr:uid="{00000000-0005-0000-0000-0000C9730000}"/>
    <cellStyle name="Heading 4. 2" xfId="29649" xr:uid="{00000000-0005-0000-0000-0000CA730000}"/>
    <cellStyle name="Hyperlink 2" xfId="29650" xr:uid="{00000000-0005-0000-0000-0000CB730000}"/>
    <cellStyle name="Hyperlink 2 2" xfId="29651" xr:uid="{00000000-0005-0000-0000-0000CC730000}"/>
    <cellStyle name="Hyperlink 2 2 2" xfId="29652" xr:uid="{00000000-0005-0000-0000-0000CD730000}"/>
    <cellStyle name="Hyperlink 2 3" xfId="29653" xr:uid="{00000000-0005-0000-0000-0000CE730000}"/>
    <cellStyle name="Hyperlink 3" xfId="29654" xr:uid="{00000000-0005-0000-0000-0000CF730000}"/>
    <cellStyle name="Hyperlink 4" xfId="29655" xr:uid="{00000000-0005-0000-0000-0000D0730000}"/>
    <cellStyle name="Hyperlink 4 2" xfId="29656" xr:uid="{00000000-0005-0000-0000-0000D1730000}"/>
    <cellStyle name="Hyperlink 5" xfId="29657" xr:uid="{00000000-0005-0000-0000-0000D2730000}"/>
    <cellStyle name="Hyperlink Arrow" xfId="29658" xr:uid="{00000000-0005-0000-0000-0000D3730000}"/>
    <cellStyle name="Hyperlink Arrow 2" xfId="29659" xr:uid="{00000000-0005-0000-0000-0000D4730000}"/>
    <cellStyle name="Hyperlink Arrow 3" xfId="29660" xr:uid="{00000000-0005-0000-0000-0000D5730000}"/>
    <cellStyle name="Hyperlink Arrow 4" xfId="29661" xr:uid="{00000000-0005-0000-0000-0000D6730000}"/>
    <cellStyle name="Hyperlink Arrow." xfId="29662" xr:uid="{00000000-0005-0000-0000-0000D7730000}"/>
    <cellStyle name="Hyperlink Arrow_20110216 Corp Capex Workingsv4" xfId="29663" xr:uid="{00000000-0005-0000-0000-0000D8730000}"/>
    <cellStyle name="Hyperlink Check" xfId="29664" xr:uid="{00000000-0005-0000-0000-0000D9730000}"/>
    <cellStyle name="Hyperlink Check 2" xfId="29665" xr:uid="{00000000-0005-0000-0000-0000DA730000}"/>
    <cellStyle name="Hyperlink Check 3" xfId="29666" xr:uid="{00000000-0005-0000-0000-0000DB730000}"/>
    <cellStyle name="Hyperlink Check." xfId="29667" xr:uid="{00000000-0005-0000-0000-0000DC730000}"/>
    <cellStyle name="Hyperlink Check_20110216 Corp Capex Workingsv4" xfId="29668" xr:uid="{00000000-0005-0000-0000-0000DD730000}"/>
    <cellStyle name="Hyperlink Text" xfId="29669" xr:uid="{00000000-0005-0000-0000-0000DE730000}"/>
    <cellStyle name="Hyperlink Text 2" xfId="29670" xr:uid="{00000000-0005-0000-0000-0000DF730000}"/>
    <cellStyle name="Hyperlink Text 3" xfId="29671" xr:uid="{00000000-0005-0000-0000-0000E0730000}"/>
    <cellStyle name="Hyperlink Text 4" xfId="29672" xr:uid="{00000000-0005-0000-0000-0000E1730000}"/>
    <cellStyle name="Hyperlink Text." xfId="29673" xr:uid="{00000000-0005-0000-0000-0000E2730000}"/>
    <cellStyle name="Hyperlink Text. 2" xfId="29674" xr:uid="{00000000-0005-0000-0000-0000E3730000}"/>
    <cellStyle name="Hyperlink Text. 2 2" xfId="29675" xr:uid="{00000000-0005-0000-0000-0000E4730000}"/>
    <cellStyle name="Hyperlink Text_20110216 Corp Capex Workingsv4" xfId="29676" xr:uid="{00000000-0005-0000-0000-0000E5730000}"/>
    <cellStyle name="Hyperlink TOC 1." xfId="29677" xr:uid="{00000000-0005-0000-0000-0000E6730000}"/>
    <cellStyle name="Hyperlink TOC 2." xfId="29678" xr:uid="{00000000-0005-0000-0000-0000E7730000}"/>
    <cellStyle name="Hyperlink TOC 2. 2" xfId="29679" xr:uid="{00000000-0005-0000-0000-0000E8730000}"/>
    <cellStyle name="Hyperlink TOC 3." xfId="29680" xr:uid="{00000000-0005-0000-0000-0000E9730000}"/>
    <cellStyle name="Hyperlink TOC 3. 2" xfId="29681" xr:uid="{00000000-0005-0000-0000-0000EA730000}"/>
    <cellStyle name="Hyperlink TOC 4." xfId="29682" xr:uid="{00000000-0005-0000-0000-0000EB730000}"/>
    <cellStyle name="Hyperlink TOC 4. 2" xfId="29683" xr:uid="{00000000-0005-0000-0000-0000EC730000}"/>
    <cellStyle name="Import" xfId="29684" xr:uid="{00000000-0005-0000-0000-0000ED730000}"/>
    <cellStyle name="Import%" xfId="29685" xr:uid="{00000000-0005-0000-0000-0000EE730000}"/>
    <cellStyle name="import_Changes since release" xfId="29686" xr:uid="{00000000-0005-0000-0000-0000EF730000}"/>
    <cellStyle name="Input [yellow]" xfId="29687" xr:uid="{00000000-0005-0000-0000-0000F0730000}"/>
    <cellStyle name="Input 2" xfId="29688" xr:uid="{00000000-0005-0000-0000-0000F1730000}"/>
    <cellStyle name="Input 3" xfId="29689" xr:uid="{00000000-0005-0000-0000-0000F2730000}"/>
    <cellStyle name="Input 3 2" xfId="29690" xr:uid="{00000000-0005-0000-0000-0000F3730000}"/>
    <cellStyle name="Input 4" xfId="29691" xr:uid="{00000000-0005-0000-0000-0000F4730000}"/>
    <cellStyle name="Input Company Name" xfId="29692" xr:uid="{00000000-0005-0000-0000-0000F5730000}"/>
    <cellStyle name="Input Forecast Currency" xfId="29693" xr:uid="{00000000-0005-0000-0000-0000F6730000}"/>
    <cellStyle name="Input Forecast Date" xfId="29694" xr:uid="{00000000-0005-0000-0000-0000F7730000}"/>
    <cellStyle name="Input Forecast Multiple" xfId="29695" xr:uid="{00000000-0005-0000-0000-0000F8730000}"/>
    <cellStyle name="Input Forecast Number" xfId="29696" xr:uid="{00000000-0005-0000-0000-0000F9730000}"/>
    <cellStyle name="Input Forecast Percentage" xfId="29697" xr:uid="{00000000-0005-0000-0000-0000FA730000}"/>
    <cellStyle name="Input Forecast Year" xfId="29698" xr:uid="{00000000-0005-0000-0000-0000FB730000}"/>
    <cellStyle name="Input Heading 1" xfId="29699" xr:uid="{00000000-0005-0000-0000-0000FC730000}"/>
    <cellStyle name="Input Heading 2" xfId="29700" xr:uid="{00000000-0005-0000-0000-0000FD730000}"/>
    <cellStyle name="Input Heading 3" xfId="29701" xr:uid="{00000000-0005-0000-0000-0000FE730000}"/>
    <cellStyle name="Input Heading 4" xfId="29702" xr:uid="{00000000-0005-0000-0000-0000FF730000}"/>
    <cellStyle name="Input Middle Currency" xfId="29703" xr:uid="{00000000-0005-0000-0000-000000740000}"/>
    <cellStyle name="Input Middle Date" xfId="29704" xr:uid="{00000000-0005-0000-0000-000001740000}"/>
    <cellStyle name="Input Middle Multiple" xfId="29705" xr:uid="{00000000-0005-0000-0000-000002740000}"/>
    <cellStyle name="Input Middle Number" xfId="29706" xr:uid="{00000000-0005-0000-0000-000003740000}"/>
    <cellStyle name="Input Middle Percentage" xfId="29707" xr:uid="{00000000-0005-0000-0000-000004740000}"/>
    <cellStyle name="Input Middle Title / Name" xfId="29708" xr:uid="{00000000-0005-0000-0000-000005740000}"/>
    <cellStyle name="Input Middle Year" xfId="29709" xr:uid="{00000000-0005-0000-0000-000006740000}"/>
    <cellStyle name="Input Sheet Title" xfId="29710" xr:uid="{00000000-0005-0000-0000-000007740000}"/>
    <cellStyle name="Input1" xfId="29711" xr:uid="{00000000-0005-0000-0000-000008740000}"/>
    <cellStyle name="Input1 2" xfId="29712" xr:uid="{00000000-0005-0000-0000-000009740000}"/>
    <cellStyle name="Input1%" xfId="29713" xr:uid="{00000000-0005-0000-0000-00000A740000}"/>
    <cellStyle name="Input1_Changes since release" xfId="29714" xr:uid="{00000000-0005-0000-0000-00000B740000}"/>
    <cellStyle name="Input1default" xfId="29715" xr:uid="{00000000-0005-0000-0000-00000C740000}"/>
    <cellStyle name="Input1default%" xfId="29716" xr:uid="{00000000-0005-0000-0000-00000D740000}"/>
    <cellStyle name="Input2" xfId="29717" xr:uid="{00000000-0005-0000-0000-00000E740000}"/>
    <cellStyle name="Input2%" xfId="29718" xr:uid="{00000000-0005-0000-0000-00000F740000}"/>
    <cellStyle name="Input3" xfId="29719" xr:uid="{00000000-0005-0000-0000-000010740000}"/>
    <cellStyle name="Input3%" xfId="29720" xr:uid="{00000000-0005-0000-0000-000011740000}"/>
    <cellStyle name="Interformula" xfId="29721" xr:uid="{00000000-0005-0000-0000-000012740000}"/>
    <cellStyle name="key result" xfId="29722" xr:uid="{00000000-0005-0000-0000-000013740000}"/>
    <cellStyle name="Line Item" xfId="29723" xr:uid="{00000000-0005-0000-0000-000014740000}"/>
    <cellStyle name="Line Item Input" xfId="29724" xr:uid="{00000000-0005-0000-0000-000015740000}"/>
    <cellStyle name="Linked Cell 2" xfId="29725" xr:uid="{00000000-0005-0000-0000-000016740000}"/>
    <cellStyle name="Linked Cell 3" xfId="29726" xr:uid="{00000000-0005-0000-0000-000017740000}"/>
    <cellStyle name="Linked Cell 3 2" xfId="29727" xr:uid="{00000000-0005-0000-0000-000018740000}"/>
    <cellStyle name="Linked Cell 4" xfId="29728" xr:uid="{00000000-0005-0000-0000-000019740000}"/>
    <cellStyle name="Local import" xfId="29729" xr:uid="{00000000-0005-0000-0000-00001A740000}"/>
    <cellStyle name="Local import %" xfId="29730" xr:uid="{00000000-0005-0000-0000-00001B740000}"/>
    <cellStyle name="Lookup Table Heading" xfId="29731" xr:uid="{00000000-0005-0000-0000-00001C740000}"/>
    <cellStyle name="Lookup Table Heading 2" xfId="29732" xr:uid="{00000000-0005-0000-0000-00001D740000}"/>
    <cellStyle name="Lookup Table Heading." xfId="29733" xr:uid="{00000000-0005-0000-0000-00001E740000}"/>
    <cellStyle name="Lookup Table Heading. 2" xfId="29734" xr:uid="{00000000-0005-0000-0000-00001F740000}"/>
    <cellStyle name="Lookup Table Heading_Book3 (2)" xfId="29735" xr:uid="{00000000-0005-0000-0000-000020740000}"/>
    <cellStyle name="Lookup Table Label" xfId="29736" xr:uid="{00000000-0005-0000-0000-000021740000}"/>
    <cellStyle name="Lookup Table Label 2" xfId="29737" xr:uid="{00000000-0005-0000-0000-000022740000}"/>
    <cellStyle name="Lookup Table Label." xfId="29738" xr:uid="{00000000-0005-0000-0000-000023740000}"/>
    <cellStyle name="Lookup Table Label. 2" xfId="29739" xr:uid="{00000000-0005-0000-0000-000024740000}"/>
    <cellStyle name="Lookup Table Label_Book3 (2)" xfId="29740" xr:uid="{00000000-0005-0000-0000-000025740000}"/>
    <cellStyle name="Lookup Table Number" xfId="29741" xr:uid="{00000000-0005-0000-0000-000026740000}"/>
    <cellStyle name="Lookup Table Number 2" xfId="29742" xr:uid="{00000000-0005-0000-0000-000027740000}"/>
    <cellStyle name="Lookup Table Number 3" xfId="29743" xr:uid="{00000000-0005-0000-0000-000028740000}"/>
    <cellStyle name="Lookup Table Number." xfId="29744" xr:uid="{00000000-0005-0000-0000-000029740000}"/>
    <cellStyle name="Lookup Table Number. 2" xfId="29745" xr:uid="{00000000-0005-0000-0000-00002A740000}"/>
    <cellStyle name="Lookup Table Number_20110216 Corp Capex Workingsv4" xfId="29746" xr:uid="{00000000-0005-0000-0000-00002B740000}"/>
    <cellStyle name="LS Input Lookup Label" xfId="29747" xr:uid="{00000000-0005-0000-0000-00002C740000}"/>
    <cellStyle name="LS Input Lookup Label 2" xfId="29748" xr:uid="{00000000-0005-0000-0000-00002D740000}"/>
    <cellStyle name="LS Input Table Heading" xfId="29749" xr:uid="{00000000-0005-0000-0000-00002E740000}"/>
    <cellStyle name="LS Input Table Heading 2" xfId="29750" xr:uid="{00000000-0005-0000-0000-00002F740000}"/>
    <cellStyle name="LS Input Table No. 1" xfId="29751" xr:uid="{00000000-0005-0000-0000-000030740000}"/>
    <cellStyle name="LS Input Table No. 1 2" xfId="29752" xr:uid="{00000000-0005-0000-0000-000031740000}"/>
    <cellStyle name="LS Output Table No. 2+" xfId="29753" xr:uid="{00000000-0005-0000-0000-000032740000}"/>
    <cellStyle name="LS Output Table No. 2+ 2" xfId="29754" xr:uid="{00000000-0005-0000-0000-000033740000}"/>
    <cellStyle name="Middle Currency" xfId="29755" xr:uid="{00000000-0005-0000-0000-000034740000}"/>
    <cellStyle name="Middle Date" xfId="29756" xr:uid="{00000000-0005-0000-0000-000035740000}"/>
    <cellStyle name="Middle Multiple" xfId="29757" xr:uid="{00000000-0005-0000-0000-000036740000}"/>
    <cellStyle name="Middle Number" xfId="29758" xr:uid="{00000000-0005-0000-0000-000037740000}"/>
    <cellStyle name="Middle Percentage" xfId="29759" xr:uid="{00000000-0005-0000-0000-000038740000}"/>
    <cellStyle name="Middle Title / Name" xfId="29760" xr:uid="{00000000-0005-0000-0000-000039740000}"/>
    <cellStyle name="Middle Year" xfId="29761" xr:uid="{00000000-0005-0000-0000-00003A740000}"/>
    <cellStyle name="Model Name" xfId="29762" xr:uid="{00000000-0005-0000-0000-00003B740000}"/>
    <cellStyle name="Model Name 2" xfId="29763" xr:uid="{00000000-0005-0000-0000-00003C740000}"/>
    <cellStyle name="Model Name 3" xfId="29764" xr:uid="{00000000-0005-0000-0000-00003D740000}"/>
    <cellStyle name="Model Name." xfId="29765" xr:uid="{00000000-0005-0000-0000-00003E740000}"/>
    <cellStyle name="Model Name. 2" xfId="29766" xr:uid="{00000000-0005-0000-0000-00003F740000}"/>
    <cellStyle name="Model Name. 2 2" xfId="29767" xr:uid="{00000000-0005-0000-0000-000040740000}"/>
    <cellStyle name="Model Name_20110216 Corp Capex Workingsv4" xfId="29768" xr:uid="{00000000-0005-0000-0000-000041740000}"/>
    <cellStyle name="Multiple" xfId="29769" xr:uid="{00000000-0005-0000-0000-000042740000}"/>
    <cellStyle name="Multiple." xfId="29770" xr:uid="{00000000-0005-0000-0000-000043740000}"/>
    <cellStyle name="Multiple. 2" xfId="29771" xr:uid="{00000000-0005-0000-0000-000044740000}"/>
    <cellStyle name="Neutral 2" xfId="29772" xr:uid="{00000000-0005-0000-0000-000045740000}"/>
    <cellStyle name="Neutral 3" xfId="29773" xr:uid="{00000000-0005-0000-0000-000046740000}"/>
    <cellStyle name="Neutral 3 2" xfId="29774" xr:uid="{00000000-0005-0000-0000-000047740000}"/>
    <cellStyle name="Neutral 4" xfId="29775" xr:uid="{00000000-0005-0000-0000-000048740000}"/>
    <cellStyle name="no dec" xfId="29776" xr:uid="{00000000-0005-0000-0000-000049740000}"/>
    <cellStyle name="Non crit Input 0.000" xfId="29777" xr:uid="{00000000-0005-0000-0000-00004A740000}"/>
    <cellStyle name="Normal" xfId="0" builtinId="0"/>
    <cellStyle name="Normal - Style1" xfId="29778" xr:uid="{00000000-0005-0000-0000-00004C740000}"/>
    <cellStyle name="Normal 10" xfId="29779" xr:uid="{00000000-0005-0000-0000-00004D740000}"/>
    <cellStyle name="Normal 10 2" xfId="29780" xr:uid="{00000000-0005-0000-0000-00004E740000}"/>
    <cellStyle name="Normal 10 2 2" xfId="29781" xr:uid="{00000000-0005-0000-0000-00004F740000}"/>
    <cellStyle name="Normal 10 2 2 2" xfId="6" xr:uid="{00000000-0005-0000-0000-000050740000}"/>
    <cellStyle name="Normal 10 2 3" xfId="29782" xr:uid="{00000000-0005-0000-0000-000051740000}"/>
    <cellStyle name="Normal 10 3" xfId="29783" xr:uid="{00000000-0005-0000-0000-000052740000}"/>
    <cellStyle name="Normal 10 3 2" xfId="29784" xr:uid="{00000000-0005-0000-0000-000053740000}"/>
    <cellStyle name="Normal 10 3 3" xfId="29785" xr:uid="{00000000-0005-0000-0000-000054740000}"/>
    <cellStyle name="Normal 10 4" xfId="29786" xr:uid="{00000000-0005-0000-0000-000055740000}"/>
    <cellStyle name="Normal 10 5" xfId="29787" xr:uid="{00000000-0005-0000-0000-000056740000}"/>
    <cellStyle name="Normal 10 6" xfId="29788" xr:uid="{00000000-0005-0000-0000-000057740000}"/>
    <cellStyle name="Normal 11" xfId="29789" xr:uid="{00000000-0005-0000-0000-000058740000}"/>
    <cellStyle name="Normal 11 2" xfId="29790" xr:uid="{00000000-0005-0000-0000-000059740000}"/>
    <cellStyle name="Normal 11 3" xfId="29791" xr:uid="{00000000-0005-0000-0000-00005A740000}"/>
    <cellStyle name="Normal 11 4" xfId="29792" xr:uid="{00000000-0005-0000-0000-00005B740000}"/>
    <cellStyle name="Normal 11 4 2" xfId="29793" xr:uid="{00000000-0005-0000-0000-00005C740000}"/>
    <cellStyle name="Normal 11 5" xfId="29794" xr:uid="{00000000-0005-0000-0000-00005D740000}"/>
    <cellStyle name="Normal 11 6" xfId="29795" xr:uid="{00000000-0005-0000-0000-00005E740000}"/>
    <cellStyle name="Normal 11 7" xfId="29796" xr:uid="{00000000-0005-0000-0000-00005F740000}"/>
    <cellStyle name="Normal 11 8" xfId="29797" xr:uid="{00000000-0005-0000-0000-000060740000}"/>
    <cellStyle name="Normal 114" xfId="29798" xr:uid="{00000000-0005-0000-0000-000061740000}"/>
    <cellStyle name="Normal 12" xfId="29799" xr:uid="{00000000-0005-0000-0000-000062740000}"/>
    <cellStyle name="Normal 12 10" xfId="29800" xr:uid="{00000000-0005-0000-0000-000063740000}"/>
    <cellStyle name="Normal 12 10 2" xfId="29801" xr:uid="{00000000-0005-0000-0000-000064740000}"/>
    <cellStyle name="Normal 12 10 2 2" xfId="29802" xr:uid="{00000000-0005-0000-0000-000065740000}"/>
    <cellStyle name="Normal 12 10 2 2 2" xfId="29803" xr:uid="{00000000-0005-0000-0000-000066740000}"/>
    <cellStyle name="Normal 12 10 2 3" xfId="29804" xr:uid="{00000000-0005-0000-0000-000067740000}"/>
    <cellStyle name="Normal 12 10 3" xfId="29805" xr:uid="{00000000-0005-0000-0000-000068740000}"/>
    <cellStyle name="Normal 12 11" xfId="29806" xr:uid="{00000000-0005-0000-0000-000069740000}"/>
    <cellStyle name="Normal 12 11 2" xfId="29807" xr:uid="{00000000-0005-0000-0000-00006A740000}"/>
    <cellStyle name="Normal 12 12" xfId="29808" xr:uid="{00000000-0005-0000-0000-00006B740000}"/>
    <cellStyle name="Normal 12 12 2" xfId="29809" xr:uid="{00000000-0005-0000-0000-00006C740000}"/>
    <cellStyle name="Normal 12 13" xfId="29810" xr:uid="{00000000-0005-0000-0000-00006D740000}"/>
    <cellStyle name="Normal 12 13 2" xfId="29811" xr:uid="{00000000-0005-0000-0000-00006E740000}"/>
    <cellStyle name="Normal 12 14" xfId="29812" xr:uid="{00000000-0005-0000-0000-00006F740000}"/>
    <cellStyle name="Normal 12 14 2" xfId="29813" xr:uid="{00000000-0005-0000-0000-000070740000}"/>
    <cellStyle name="Normal 12 15" xfId="29814" xr:uid="{00000000-0005-0000-0000-000071740000}"/>
    <cellStyle name="Normal 12 16" xfId="29815" xr:uid="{00000000-0005-0000-0000-000072740000}"/>
    <cellStyle name="Normal 12 17" xfId="29816" xr:uid="{00000000-0005-0000-0000-000073740000}"/>
    <cellStyle name="Normal 12 2" xfId="29817" xr:uid="{00000000-0005-0000-0000-000074740000}"/>
    <cellStyle name="Normal 12 2 10" xfId="29818" xr:uid="{00000000-0005-0000-0000-000075740000}"/>
    <cellStyle name="Normal 12 2 10 2" xfId="29819" xr:uid="{00000000-0005-0000-0000-000076740000}"/>
    <cellStyle name="Normal 12 2 11" xfId="29820" xr:uid="{00000000-0005-0000-0000-000077740000}"/>
    <cellStyle name="Normal 12 2 11 2" xfId="29821" xr:uid="{00000000-0005-0000-0000-000078740000}"/>
    <cellStyle name="Normal 12 2 12" xfId="29822" xr:uid="{00000000-0005-0000-0000-000079740000}"/>
    <cellStyle name="Normal 12 2 12 2" xfId="29823" xr:uid="{00000000-0005-0000-0000-00007A740000}"/>
    <cellStyle name="Normal 12 2 13" xfId="29824" xr:uid="{00000000-0005-0000-0000-00007B740000}"/>
    <cellStyle name="Normal 12 2 13 2" xfId="29825" xr:uid="{00000000-0005-0000-0000-00007C740000}"/>
    <cellStyle name="Normal 12 2 14" xfId="29826" xr:uid="{00000000-0005-0000-0000-00007D740000}"/>
    <cellStyle name="Normal 12 2 15" xfId="29827" xr:uid="{00000000-0005-0000-0000-00007E740000}"/>
    <cellStyle name="Normal 12 2 2" xfId="29828" xr:uid="{00000000-0005-0000-0000-00007F740000}"/>
    <cellStyle name="Normal 12 2 2 10" xfId="29829" xr:uid="{00000000-0005-0000-0000-000080740000}"/>
    <cellStyle name="Normal 12 2 2 11" xfId="29830" xr:uid="{00000000-0005-0000-0000-000081740000}"/>
    <cellStyle name="Normal 12 2 2 2" xfId="29831" xr:uid="{00000000-0005-0000-0000-000082740000}"/>
    <cellStyle name="Normal 12 2 2 2 2" xfId="29832" xr:uid="{00000000-0005-0000-0000-000083740000}"/>
    <cellStyle name="Normal 12 2 2 2 2 2" xfId="29833" xr:uid="{00000000-0005-0000-0000-000084740000}"/>
    <cellStyle name="Normal 12 2 2 2 2 2 2" xfId="29834" xr:uid="{00000000-0005-0000-0000-000085740000}"/>
    <cellStyle name="Normal 12 2 2 2 2 2 2 2" xfId="29835" xr:uid="{00000000-0005-0000-0000-000086740000}"/>
    <cellStyle name="Normal 12 2 2 2 2 2 3" xfId="29836" xr:uid="{00000000-0005-0000-0000-000087740000}"/>
    <cellStyle name="Normal 12 2 2 2 2 3" xfId="29837" xr:uid="{00000000-0005-0000-0000-000088740000}"/>
    <cellStyle name="Normal 12 2 2 2 2 3 2" xfId="29838" xr:uid="{00000000-0005-0000-0000-000089740000}"/>
    <cellStyle name="Normal 12 2 2 2 2 4" xfId="29839" xr:uid="{00000000-0005-0000-0000-00008A740000}"/>
    <cellStyle name="Normal 12 2 2 2 2 4 2" xfId="29840" xr:uid="{00000000-0005-0000-0000-00008B740000}"/>
    <cellStyle name="Normal 12 2 2 2 2 5" xfId="29841" xr:uid="{00000000-0005-0000-0000-00008C740000}"/>
    <cellStyle name="Normal 12 2 2 2 3" xfId="29842" xr:uid="{00000000-0005-0000-0000-00008D740000}"/>
    <cellStyle name="Normal 12 2 2 2 3 2" xfId="29843" xr:uid="{00000000-0005-0000-0000-00008E740000}"/>
    <cellStyle name="Normal 12 2 2 2 3 2 2" xfId="29844" xr:uid="{00000000-0005-0000-0000-00008F740000}"/>
    <cellStyle name="Normal 12 2 2 2 3 3" xfId="29845" xr:uid="{00000000-0005-0000-0000-000090740000}"/>
    <cellStyle name="Normal 12 2 2 2 4" xfId="29846" xr:uid="{00000000-0005-0000-0000-000091740000}"/>
    <cellStyle name="Normal 12 2 2 2 4 2" xfId="29847" xr:uid="{00000000-0005-0000-0000-000092740000}"/>
    <cellStyle name="Normal 12 2 2 2 5" xfId="29848" xr:uid="{00000000-0005-0000-0000-000093740000}"/>
    <cellStyle name="Normal 12 2 2 2 5 2" xfId="29849" xr:uid="{00000000-0005-0000-0000-000094740000}"/>
    <cellStyle name="Normal 12 2 2 2 6" xfId="29850" xr:uid="{00000000-0005-0000-0000-000095740000}"/>
    <cellStyle name="Normal 12 2 2 2 6 2" xfId="29851" xr:uid="{00000000-0005-0000-0000-000096740000}"/>
    <cellStyle name="Normal 12 2 2 2 7" xfId="29852" xr:uid="{00000000-0005-0000-0000-000097740000}"/>
    <cellStyle name="Normal 12 2 2 2 7 2" xfId="29853" xr:uid="{00000000-0005-0000-0000-000098740000}"/>
    <cellStyle name="Normal 12 2 2 2 8" xfId="29854" xr:uid="{00000000-0005-0000-0000-000099740000}"/>
    <cellStyle name="Normal 12 2 2 2 9" xfId="29855" xr:uid="{00000000-0005-0000-0000-00009A740000}"/>
    <cellStyle name="Normal 12 2 2 3" xfId="29856" xr:uid="{00000000-0005-0000-0000-00009B740000}"/>
    <cellStyle name="Normal 12 2 2 3 2" xfId="29857" xr:uid="{00000000-0005-0000-0000-00009C740000}"/>
    <cellStyle name="Normal 12 2 2 3 2 2" xfId="29858" xr:uid="{00000000-0005-0000-0000-00009D740000}"/>
    <cellStyle name="Normal 12 2 2 3 2 2 2" xfId="29859" xr:uid="{00000000-0005-0000-0000-00009E740000}"/>
    <cellStyle name="Normal 12 2 2 3 2 2 2 2" xfId="29860" xr:uid="{00000000-0005-0000-0000-00009F740000}"/>
    <cellStyle name="Normal 12 2 2 3 2 2 3" xfId="29861" xr:uid="{00000000-0005-0000-0000-0000A0740000}"/>
    <cellStyle name="Normal 12 2 2 3 2 3" xfId="29862" xr:uid="{00000000-0005-0000-0000-0000A1740000}"/>
    <cellStyle name="Normal 12 2 2 3 2 3 2" xfId="29863" xr:uid="{00000000-0005-0000-0000-0000A2740000}"/>
    <cellStyle name="Normal 12 2 2 3 2 4" xfId="29864" xr:uid="{00000000-0005-0000-0000-0000A3740000}"/>
    <cellStyle name="Normal 12 2 2 3 3" xfId="29865" xr:uid="{00000000-0005-0000-0000-0000A4740000}"/>
    <cellStyle name="Normal 12 2 2 3 3 2" xfId="29866" xr:uid="{00000000-0005-0000-0000-0000A5740000}"/>
    <cellStyle name="Normal 12 2 2 3 3 2 2" xfId="29867" xr:uid="{00000000-0005-0000-0000-0000A6740000}"/>
    <cellStyle name="Normal 12 2 2 3 3 3" xfId="29868" xr:uid="{00000000-0005-0000-0000-0000A7740000}"/>
    <cellStyle name="Normal 12 2 2 3 4" xfId="29869" xr:uid="{00000000-0005-0000-0000-0000A8740000}"/>
    <cellStyle name="Normal 12 2 2 3 4 2" xfId="29870" xr:uid="{00000000-0005-0000-0000-0000A9740000}"/>
    <cellStyle name="Normal 12 2 2 3 5" xfId="29871" xr:uid="{00000000-0005-0000-0000-0000AA740000}"/>
    <cellStyle name="Normal 12 2 2 3 5 2" xfId="29872" xr:uid="{00000000-0005-0000-0000-0000AB740000}"/>
    <cellStyle name="Normal 12 2 2 3 6" xfId="29873" xr:uid="{00000000-0005-0000-0000-0000AC740000}"/>
    <cellStyle name="Normal 12 2 2 4" xfId="29874" xr:uid="{00000000-0005-0000-0000-0000AD740000}"/>
    <cellStyle name="Normal 12 2 2 4 2" xfId="29875" xr:uid="{00000000-0005-0000-0000-0000AE740000}"/>
    <cellStyle name="Normal 12 2 2 4 2 2" xfId="29876" xr:uid="{00000000-0005-0000-0000-0000AF740000}"/>
    <cellStyle name="Normal 12 2 2 4 2 2 2" xfId="29877" xr:uid="{00000000-0005-0000-0000-0000B0740000}"/>
    <cellStyle name="Normal 12 2 2 4 2 3" xfId="29878" xr:uid="{00000000-0005-0000-0000-0000B1740000}"/>
    <cellStyle name="Normal 12 2 2 4 3" xfId="29879" xr:uid="{00000000-0005-0000-0000-0000B2740000}"/>
    <cellStyle name="Normal 12 2 2 4 3 2" xfId="29880" xr:uid="{00000000-0005-0000-0000-0000B3740000}"/>
    <cellStyle name="Normal 12 2 2 4 4" xfId="29881" xr:uid="{00000000-0005-0000-0000-0000B4740000}"/>
    <cellStyle name="Normal 12 2 2 5" xfId="29882" xr:uid="{00000000-0005-0000-0000-0000B5740000}"/>
    <cellStyle name="Normal 12 2 2 5 2" xfId="29883" xr:uid="{00000000-0005-0000-0000-0000B6740000}"/>
    <cellStyle name="Normal 12 2 2 5 2 2" xfId="29884" xr:uid="{00000000-0005-0000-0000-0000B7740000}"/>
    <cellStyle name="Normal 12 2 2 5 3" xfId="29885" xr:uid="{00000000-0005-0000-0000-0000B8740000}"/>
    <cellStyle name="Normal 12 2 2 6" xfId="29886" xr:uid="{00000000-0005-0000-0000-0000B9740000}"/>
    <cellStyle name="Normal 12 2 2 6 2" xfId="29887" xr:uid="{00000000-0005-0000-0000-0000BA740000}"/>
    <cellStyle name="Normal 12 2 2 7" xfId="29888" xr:uid="{00000000-0005-0000-0000-0000BB740000}"/>
    <cellStyle name="Normal 12 2 2 7 2" xfId="29889" xr:uid="{00000000-0005-0000-0000-0000BC740000}"/>
    <cellStyle name="Normal 12 2 2 8" xfId="29890" xr:uid="{00000000-0005-0000-0000-0000BD740000}"/>
    <cellStyle name="Normal 12 2 2 8 2" xfId="29891" xr:uid="{00000000-0005-0000-0000-0000BE740000}"/>
    <cellStyle name="Normal 12 2 2 9" xfId="29892" xr:uid="{00000000-0005-0000-0000-0000BF740000}"/>
    <cellStyle name="Normal 12 2 2 9 2" xfId="29893" xr:uid="{00000000-0005-0000-0000-0000C0740000}"/>
    <cellStyle name="Normal 12 2 3" xfId="29894" xr:uid="{00000000-0005-0000-0000-0000C1740000}"/>
    <cellStyle name="Normal 12 2 3 10" xfId="29895" xr:uid="{00000000-0005-0000-0000-0000C2740000}"/>
    <cellStyle name="Normal 12 2 3 11" xfId="29896" xr:uid="{00000000-0005-0000-0000-0000C3740000}"/>
    <cellStyle name="Normal 12 2 3 2" xfId="29897" xr:uid="{00000000-0005-0000-0000-0000C4740000}"/>
    <cellStyle name="Normal 12 2 3 2 2" xfId="29898" xr:uid="{00000000-0005-0000-0000-0000C5740000}"/>
    <cellStyle name="Normal 12 2 3 2 2 2" xfId="29899" xr:uid="{00000000-0005-0000-0000-0000C6740000}"/>
    <cellStyle name="Normal 12 2 3 2 2 2 2" xfId="29900" xr:uid="{00000000-0005-0000-0000-0000C7740000}"/>
    <cellStyle name="Normal 12 2 3 2 2 2 2 2" xfId="29901" xr:uid="{00000000-0005-0000-0000-0000C8740000}"/>
    <cellStyle name="Normal 12 2 3 2 2 2 3" xfId="29902" xr:uid="{00000000-0005-0000-0000-0000C9740000}"/>
    <cellStyle name="Normal 12 2 3 2 2 3" xfId="29903" xr:uid="{00000000-0005-0000-0000-0000CA740000}"/>
    <cellStyle name="Normal 12 2 3 2 2 3 2" xfId="29904" xr:uid="{00000000-0005-0000-0000-0000CB740000}"/>
    <cellStyle name="Normal 12 2 3 2 2 4" xfId="29905" xr:uid="{00000000-0005-0000-0000-0000CC740000}"/>
    <cellStyle name="Normal 12 2 3 2 3" xfId="29906" xr:uid="{00000000-0005-0000-0000-0000CD740000}"/>
    <cellStyle name="Normal 12 2 3 2 3 2" xfId="29907" xr:uid="{00000000-0005-0000-0000-0000CE740000}"/>
    <cellStyle name="Normal 12 2 3 2 3 2 2" xfId="29908" xr:uid="{00000000-0005-0000-0000-0000CF740000}"/>
    <cellStyle name="Normal 12 2 3 2 3 3" xfId="29909" xr:uid="{00000000-0005-0000-0000-0000D0740000}"/>
    <cellStyle name="Normal 12 2 3 2 4" xfId="29910" xr:uid="{00000000-0005-0000-0000-0000D1740000}"/>
    <cellStyle name="Normal 12 2 3 2 4 2" xfId="29911" xr:uid="{00000000-0005-0000-0000-0000D2740000}"/>
    <cellStyle name="Normal 12 2 3 2 5" xfId="29912" xr:uid="{00000000-0005-0000-0000-0000D3740000}"/>
    <cellStyle name="Normal 12 2 3 2 5 2" xfId="29913" xr:uid="{00000000-0005-0000-0000-0000D4740000}"/>
    <cellStyle name="Normal 12 2 3 2 6" xfId="29914" xr:uid="{00000000-0005-0000-0000-0000D5740000}"/>
    <cellStyle name="Normal 12 2 3 3" xfId="29915" xr:uid="{00000000-0005-0000-0000-0000D6740000}"/>
    <cellStyle name="Normal 12 2 3 3 2" xfId="29916" xr:uid="{00000000-0005-0000-0000-0000D7740000}"/>
    <cellStyle name="Normal 12 2 3 3 2 2" xfId="29917" xr:uid="{00000000-0005-0000-0000-0000D8740000}"/>
    <cellStyle name="Normal 12 2 3 3 2 2 2" xfId="29918" xr:uid="{00000000-0005-0000-0000-0000D9740000}"/>
    <cellStyle name="Normal 12 2 3 3 2 2 2 2" xfId="29919" xr:uid="{00000000-0005-0000-0000-0000DA740000}"/>
    <cellStyle name="Normal 12 2 3 3 2 2 3" xfId="29920" xr:uid="{00000000-0005-0000-0000-0000DB740000}"/>
    <cellStyle name="Normal 12 2 3 3 2 3" xfId="29921" xr:uid="{00000000-0005-0000-0000-0000DC740000}"/>
    <cellStyle name="Normal 12 2 3 3 2 3 2" xfId="29922" xr:uid="{00000000-0005-0000-0000-0000DD740000}"/>
    <cellStyle name="Normal 12 2 3 3 2 4" xfId="29923" xr:uid="{00000000-0005-0000-0000-0000DE740000}"/>
    <cellStyle name="Normal 12 2 3 3 3" xfId="29924" xr:uid="{00000000-0005-0000-0000-0000DF740000}"/>
    <cellStyle name="Normal 12 2 3 3 3 2" xfId="29925" xr:uid="{00000000-0005-0000-0000-0000E0740000}"/>
    <cellStyle name="Normal 12 2 3 3 3 2 2" xfId="29926" xr:uid="{00000000-0005-0000-0000-0000E1740000}"/>
    <cellStyle name="Normal 12 2 3 3 3 3" xfId="29927" xr:uid="{00000000-0005-0000-0000-0000E2740000}"/>
    <cellStyle name="Normal 12 2 3 3 4" xfId="29928" xr:uid="{00000000-0005-0000-0000-0000E3740000}"/>
    <cellStyle name="Normal 12 2 3 3 4 2" xfId="29929" xr:uid="{00000000-0005-0000-0000-0000E4740000}"/>
    <cellStyle name="Normal 12 2 3 3 5" xfId="29930" xr:uid="{00000000-0005-0000-0000-0000E5740000}"/>
    <cellStyle name="Normal 12 2 3 3 5 2" xfId="29931" xr:uid="{00000000-0005-0000-0000-0000E6740000}"/>
    <cellStyle name="Normal 12 2 3 3 6" xfId="29932" xr:uid="{00000000-0005-0000-0000-0000E7740000}"/>
    <cellStyle name="Normal 12 2 3 4" xfId="29933" xr:uid="{00000000-0005-0000-0000-0000E8740000}"/>
    <cellStyle name="Normal 12 2 3 4 2" xfId="29934" xr:uid="{00000000-0005-0000-0000-0000E9740000}"/>
    <cellStyle name="Normal 12 2 3 4 2 2" xfId="29935" xr:uid="{00000000-0005-0000-0000-0000EA740000}"/>
    <cellStyle name="Normal 12 2 3 4 2 2 2" xfId="29936" xr:uid="{00000000-0005-0000-0000-0000EB740000}"/>
    <cellStyle name="Normal 12 2 3 4 2 3" xfId="29937" xr:uid="{00000000-0005-0000-0000-0000EC740000}"/>
    <cellStyle name="Normal 12 2 3 4 3" xfId="29938" xr:uid="{00000000-0005-0000-0000-0000ED740000}"/>
    <cellStyle name="Normal 12 2 3 4 3 2" xfId="29939" xr:uid="{00000000-0005-0000-0000-0000EE740000}"/>
    <cellStyle name="Normal 12 2 3 4 4" xfId="29940" xr:uid="{00000000-0005-0000-0000-0000EF740000}"/>
    <cellStyle name="Normal 12 2 3 5" xfId="29941" xr:uid="{00000000-0005-0000-0000-0000F0740000}"/>
    <cellStyle name="Normal 12 2 3 5 2" xfId="29942" xr:uid="{00000000-0005-0000-0000-0000F1740000}"/>
    <cellStyle name="Normal 12 2 3 5 2 2" xfId="29943" xr:uid="{00000000-0005-0000-0000-0000F2740000}"/>
    <cellStyle name="Normal 12 2 3 5 3" xfId="29944" xr:uid="{00000000-0005-0000-0000-0000F3740000}"/>
    <cellStyle name="Normal 12 2 3 6" xfId="29945" xr:uid="{00000000-0005-0000-0000-0000F4740000}"/>
    <cellStyle name="Normal 12 2 3 6 2" xfId="29946" xr:uid="{00000000-0005-0000-0000-0000F5740000}"/>
    <cellStyle name="Normal 12 2 3 7" xfId="29947" xr:uid="{00000000-0005-0000-0000-0000F6740000}"/>
    <cellStyle name="Normal 12 2 3 7 2" xfId="29948" xr:uid="{00000000-0005-0000-0000-0000F7740000}"/>
    <cellStyle name="Normal 12 2 3 8" xfId="29949" xr:uid="{00000000-0005-0000-0000-0000F8740000}"/>
    <cellStyle name="Normal 12 2 3 8 2" xfId="29950" xr:uid="{00000000-0005-0000-0000-0000F9740000}"/>
    <cellStyle name="Normal 12 2 3 9" xfId="29951" xr:uid="{00000000-0005-0000-0000-0000FA740000}"/>
    <cellStyle name="Normal 12 2 3 9 2" xfId="29952" xr:uid="{00000000-0005-0000-0000-0000FB740000}"/>
    <cellStyle name="Normal 12 2 4" xfId="29953" xr:uid="{00000000-0005-0000-0000-0000FC740000}"/>
    <cellStyle name="Normal 12 2 4 2" xfId="29954" xr:uid="{00000000-0005-0000-0000-0000FD740000}"/>
    <cellStyle name="Normal 12 2 4 2 2" xfId="29955" xr:uid="{00000000-0005-0000-0000-0000FE740000}"/>
    <cellStyle name="Normal 12 2 4 2 2 2" xfId="29956" xr:uid="{00000000-0005-0000-0000-0000FF740000}"/>
    <cellStyle name="Normal 12 2 4 2 2 2 2" xfId="29957" xr:uid="{00000000-0005-0000-0000-000000750000}"/>
    <cellStyle name="Normal 12 2 4 2 2 3" xfId="29958" xr:uid="{00000000-0005-0000-0000-000001750000}"/>
    <cellStyle name="Normal 12 2 4 2 3" xfId="29959" xr:uid="{00000000-0005-0000-0000-000002750000}"/>
    <cellStyle name="Normal 12 2 4 2 3 2" xfId="29960" xr:uid="{00000000-0005-0000-0000-000003750000}"/>
    <cellStyle name="Normal 12 2 4 2 4" xfId="29961" xr:uid="{00000000-0005-0000-0000-000004750000}"/>
    <cellStyle name="Normal 12 2 4 3" xfId="29962" xr:uid="{00000000-0005-0000-0000-000005750000}"/>
    <cellStyle name="Normal 12 2 4 3 2" xfId="29963" xr:uid="{00000000-0005-0000-0000-000006750000}"/>
    <cellStyle name="Normal 12 2 4 3 2 2" xfId="29964" xr:uid="{00000000-0005-0000-0000-000007750000}"/>
    <cellStyle name="Normal 12 2 4 3 3" xfId="29965" xr:uid="{00000000-0005-0000-0000-000008750000}"/>
    <cellStyle name="Normal 12 2 4 4" xfId="29966" xr:uid="{00000000-0005-0000-0000-000009750000}"/>
    <cellStyle name="Normal 12 2 4 4 2" xfId="29967" xr:uid="{00000000-0005-0000-0000-00000A750000}"/>
    <cellStyle name="Normal 12 2 4 5" xfId="29968" xr:uid="{00000000-0005-0000-0000-00000B750000}"/>
    <cellStyle name="Normal 12 2 4 5 2" xfId="29969" xr:uid="{00000000-0005-0000-0000-00000C750000}"/>
    <cellStyle name="Normal 12 2 4 6" xfId="29970" xr:uid="{00000000-0005-0000-0000-00000D750000}"/>
    <cellStyle name="Normal 12 2 5" xfId="29971" xr:uid="{00000000-0005-0000-0000-00000E750000}"/>
    <cellStyle name="Normal 12 2 5 2" xfId="29972" xr:uid="{00000000-0005-0000-0000-00000F750000}"/>
    <cellStyle name="Normal 12 2 5 2 2" xfId="29973" xr:uid="{00000000-0005-0000-0000-000010750000}"/>
    <cellStyle name="Normal 12 2 5 2 2 2" xfId="29974" xr:uid="{00000000-0005-0000-0000-000011750000}"/>
    <cellStyle name="Normal 12 2 5 2 2 2 2" xfId="29975" xr:uid="{00000000-0005-0000-0000-000012750000}"/>
    <cellStyle name="Normal 12 2 5 2 2 3" xfId="29976" xr:uid="{00000000-0005-0000-0000-000013750000}"/>
    <cellStyle name="Normal 12 2 5 2 3" xfId="29977" xr:uid="{00000000-0005-0000-0000-000014750000}"/>
    <cellStyle name="Normal 12 2 5 2 3 2" xfId="29978" xr:uid="{00000000-0005-0000-0000-000015750000}"/>
    <cellStyle name="Normal 12 2 5 2 4" xfId="29979" xr:uid="{00000000-0005-0000-0000-000016750000}"/>
    <cellStyle name="Normal 12 2 5 3" xfId="29980" xr:uid="{00000000-0005-0000-0000-000017750000}"/>
    <cellStyle name="Normal 12 2 5 3 2" xfId="29981" xr:uid="{00000000-0005-0000-0000-000018750000}"/>
    <cellStyle name="Normal 12 2 5 3 2 2" xfId="29982" xr:uid="{00000000-0005-0000-0000-000019750000}"/>
    <cellStyle name="Normal 12 2 5 3 3" xfId="29983" xr:uid="{00000000-0005-0000-0000-00001A750000}"/>
    <cellStyle name="Normal 12 2 5 4" xfId="29984" xr:uid="{00000000-0005-0000-0000-00001B750000}"/>
    <cellStyle name="Normal 12 2 5 4 2" xfId="29985" xr:uid="{00000000-0005-0000-0000-00001C750000}"/>
    <cellStyle name="Normal 12 2 5 5" xfId="29986" xr:uid="{00000000-0005-0000-0000-00001D750000}"/>
    <cellStyle name="Normal 12 2 5 5 2" xfId="29987" xr:uid="{00000000-0005-0000-0000-00001E750000}"/>
    <cellStyle name="Normal 12 2 5 6" xfId="29988" xr:uid="{00000000-0005-0000-0000-00001F750000}"/>
    <cellStyle name="Normal 12 2 6" xfId="29989" xr:uid="{00000000-0005-0000-0000-000020750000}"/>
    <cellStyle name="Normal 12 2 6 2" xfId="29990" xr:uid="{00000000-0005-0000-0000-000021750000}"/>
    <cellStyle name="Normal 12 2 6 2 2" xfId="29991" xr:uid="{00000000-0005-0000-0000-000022750000}"/>
    <cellStyle name="Normal 12 2 6 2 2 2" xfId="29992" xr:uid="{00000000-0005-0000-0000-000023750000}"/>
    <cellStyle name="Normal 12 2 6 2 2 2 2" xfId="29993" xr:uid="{00000000-0005-0000-0000-000024750000}"/>
    <cellStyle name="Normal 12 2 6 2 2 3" xfId="29994" xr:uid="{00000000-0005-0000-0000-000025750000}"/>
    <cellStyle name="Normal 12 2 6 2 3" xfId="29995" xr:uid="{00000000-0005-0000-0000-000026750000}"/>
    <cellStyle name="Normal 12 2 6 2 3 2" xfId="29996" xr:uid="{00000000-0005-0000-0000-000027750000}"/>
    <cellStyle name="Normal 12 2 6 2 4" xfId="29997" xr:uid="{00000000-0005-0000-0000-000028750000}"/>
    <cellStyle name="Normal 12 2 6 3" xfId="29998" xr:uid="{00000000-0005-0000-0000-000029750000}"/>
    <cellStyle name="Normal 12 2 6 3 2" xfId="29999" xr:uid="{00000000-0005-0000-0000-00002A750000}"/>
    <cellStyle name="Normal 12 2 6 3 2 2" xfId="30000" xr:uid="{00000000-0005-0000-0000-00002B750000}"/>
    <cellStyle name="Normal 12 2 6 3 3" xfId="30001" xr:uid="{00000000-0005-0000-0000-00002C750000}"/>
    <cellStyle name="Normal 12 2 6 4" xfId="30002" xr:uid="{00000000-0005-0000-0000-00002D750000}"/>
    <cellStyle name="Normal 12 2 6 4 2" xfId="30003" xr:uid="{00000000-0005-0000-0000-00002E750000}"/>
    <cellStyle name="Normal 12 2 6 5" xfId="30004" xr:uid="{00000000-0005-0000-0000-00002F750000}"/>
    <cellStyle name="Normal 12 2 6 5 2" xfId="30005" xr:uid="{00000000-0005-0000-0000-000030750000}"/>
    <cellStyle name="Normal 12 2 6 6" xfId="30006" xr:uid="{00000000-0005-0000-0000-000031750000}"/>
    <cellStyle name="Normal 12 2 7" xfId="30007" xr:uid="{00000000-0005-0000-0000-000032750000}"/>
    <cellStyle name="Normal 12 2 7 2" xfId="30008" xr:uid="{00000000-0005-0000-0000-000033750000}"/>
    <cellStyle name="Normal 12 2 7 2 2" xfId="30009" xr:uid="{00000000-0005-0000-0000-000034750000}"/>
    <cellStyle name="Normal 12 2 7 2 2 2" xfId="30010" xr:uid="{00000000-0005-0000-0000-000035750000}"/>
    <cellStyle name="Normal 12 2 7 2 2 2 2" xfId="30011" xr:uid="{00000000-0005-0000-0000-000036750000}"/>
    <cellStyle name="Normal 12 2 7 2 2 3" xfId="30012" xr:uid="{00000000-0005-0000-0000-000037750000}"/>
    <cellStyle name="Normal 12 2 7 2 3" xfId="30013" xr:uid="{00000000-0005-0000-0000-000038750000}"/>
    <cellStyle name="Normal 12 2 7 2 3 2" xfId="30014" xr:uid="{00000000-0005-0000-0000-000039750000}"/>
    <cellStyle name="Normal 12 2 7 2 4" xfId="30015" xr:uid="{00000000-0005-0000-0000-00003A750000}"/>
    <cellStyle name="Normal 12 2 7 3" xfId="30016" xr:uid="{00000000-0005-0000-0000-00003B750000}"/>
    <cellStyle name="Normal 12 2 7 3 2" xfId="30017" xr:uid="{00000000-0005-0000-0000-00003C750000}"/>
    <cellStyle name="Normal 12 2 7 3 2 2" xfId="30018" xr:uid="{00000000-0005-0000-0000-00003D750000}"/>
    <cellStyle name="Normal 12 2 7 3 3" xfId="30019" xr:uid="{00000000-0005-0000-0000-00003E750000}"/>
    <cellStyle name="Normal 12 2 7 4" xfId="30020" xr:uid="{00000000-0005-0000-0000-00003F750000}"/>
    <cellStyle name="Normal 12 2 7 4 2" xfId="30021" xr:uid="{00000000-0005-0000-0000-000040750000}"/>
    <cellStyle name="Normal 12 2 7 5" xfId="30022" xr:uid="{00000000-0005-0000-0000-000041750000}"/>
    <cellStyle name="Normal 12 2 7 5 2" xfId="30023" xr:uid="{00000000-0005-0000-0000-000042750000}"/>
    <cellStyle name="Normal 12 2 7 6" xfId="30024" xr:uid="{00000000-0005-0000-0000-000043750000}"/>
    <cellStyle name="Normal 12 2 8" xfId="30025" xr:uid="{00000000-0005-0000-0000-000044750000}"/>
    <cellStyle name="Normal 12 2 8 2" xfId="30026" xr:uid="{00000000-0005-0000-0000-000045750000}"/>
    <cellStyle name="Normal 12 2 8 2 2" xfId="30027" xr:uid="{00000000-0005-0000-0000-000046750000}"/>
    <cellStyle name="Normal 12 2 8 2 2 2" xfId="30028" xr:uid="{00000000-0005-0000-0000-000047750000}"/>
    <cellStyle name="Normal 12 2 8 2 3" xfId="30029" xr:uid="{00000000-0005-0000-0000-000048750000}"/>
    <cellStyle name="Normal 12 2 8 3" xfId="30030" xr:uid="{00000000-0005-0000-0000-000049750000}"/>
    <cellStyle name="Normal 12 2 8 3 2" xfId="30031" xr:uid="{00000000-0005-0000-0000-00004A750000}"/>
    <cellStyle name="Normal 12 2 8 4" xfId="30032" xr:uid="{00000000-0005-0000-0000-00004B750000}"/>
    <cellStyle name="Normal 12 2 9" xfId="30033" xr:uid="{00000000-0005-0000-0000-00004C750000}"/>
    <cellStyle name="Normal 12 2 9 2" xfId="30034" xr:uid="{00000000-0005-0000-0000-00004D750000}"/>
    <cellStyle name="Normal 12 2 9 2 2" xfId="30035" xr:uid="{00000000-0005-0000-0000-00004E750000}"/>
    <cellStyle name="Normal 12 2 9 3" xfId="30036" xr:uid="{00000000-0005-0000-0000-00004F750000}"/>
    <cellStyle name="Normal 12 3" xfId="30037" xr:uid="{00000000-0005-0000-0000-000050750000}"/>
    <cellStyle name="Normal 12 3 10" xfId="30038" xr:uid="{00000000-0005-0000-0000-000051750000}"/>
    <cellStyle name="Normal 12 3 10 2" xfId="30039" xr:uid="{00000000-0005-0000-0000-000052750000}"/>
    <cellStyle name="Normal 12 3 11" xfId="30040" xr:uid="{00000000-0005-0000-0000-000053750000}"/>
    <cellStyle name="Normal 12 3 11 2" xfId="30041" xr:uid="{00000000-0005-0000-0000-000054750000}"/>
    <cellStyle name="Normal 12 3 12" xfId="30042" xr:uid="{00000000-0005-0000-0000-000055750000}"/>
    <cellStyle name="Normal 12 3 12 2" xfId="30043" xr:uid="{00000000-0005-0000-0000-000056750000}"/>
    <cellStyle name="Normal 12 3 13" xfId="30044" xr:uid="{00000000-0005-0000-0000-000057750000}"/>
    <cellStyle name="Normal 12 3 14" xfId="30045" xr:uid="{00000000-0005-0000-0000-000058750000}"/>
    <cellStyle name="Normal 12 3 2" xfId="30046" xr:uid="{00000000-0005-0000-0000-000059750000}"/>
    <cellStyle name="Normal 12 3 2 10" xfId="30047" xr:uid="{00000000-0005-0000-0000-00005A750000}"/>
    <cellStyle name="Normal 12 3 2 11" xfId="30048" xr:uid="{00000000-0005-0000-0000-00005B750000}"/>
    <cellStyle name="Normal 12 3 2 2" xfId="30049" xr:uid="{00000000-0005-0000-0000-00005C750000}"/>
    <cellStyle name="Normal 12 3 2 2 2" xfId="30050" xr:uid="{00000000-0005-0000-0000-00005D750000}"/>
    <cellStyle name="Normal 12 3 2 2 2 2" xfId="30051" xr:uid="{00000000-0005-0000-0000-00005E750000}"/>
    <cellStyle name="Normal 12 3 2 2 2 2 2" xfId="30052" xr:uid="{00000000-0005-0000-0000-00005F750000}"/>
    <cellStyle name="Normal 12 3 2 2 2 2 2 2" xfId="30053" xr:uid="{00000000-0005-0000-0000-000060750000}"/>
    <cellStyle name="Normal 12 3 2 2 2 2 3" xfId="30054" xr:uid="{00000000-0005-0000-0000-000061750000}"/>
    <cellStyle name="Normal 12 3 2 2 2 3" xfId="30055" xr:uid="{00000000-0005-0000-0000-000062750000}"/>
    <cellStyle name="Normal 12 3 2 2 2 3 2" xfId="30056" xr:uid="{00000000-0005-0000-0000-000063750000}"/>
    <cellStyle name="Normal 12 3 2 2 2 4" xfId="30057" xr:uid="{00000000-0005-0000-0000-000064750000}"/>
    <cellStyle name="Normal 12 3 2 2 3" xfId="30058" xr:uid="{00000000-0005-0000-0000-000065750000}"/>
    <cellStyle name="Normal 12 3 2 2 3 2" xfId="30059" xr:uid="{00000000-0005-0000-0000-000066750000}"/>
    <cellStyle name="Normal 12 3 2 2 3 2 2" xfId="30060" xr:uid="{00000000-0005-0000-0000-000067750000}"/>
    <cellStyle name="Normal 12 3 2 2 3 3" xfId="30061" xr:uid="{00000000-0005-0000-0000-000068750000}"/>
    <cellStyle name="Normal 12 3 2 2 4" xfId="30062" xr:uid="{00000000-0005-0000-0000-000069750000}"/>
    <cellStyle name="Normal 12 3 2 2 4 2" xfId="30063" xr:uid="{00000000-0005-0000-0000-00006A750000}"/>
    <cellStyle name="Normal 12 3 2 2 5" xfId="30064" xr:uid="{00000000-0005-0000-0000-00006B750000}"/>
    <cellStyle name="Normal 12 3 2 2 5 2" xfId="30065" xr:uid="{00000000-0005-0000-0000-00006C750000}"/>
    <cellStyle name="Normal 12 3 2 2 6" xfId="30066" xr:uid="{00000000-0005-0000-0000-00006D750000}"/>
    <cellStyle name="Normal 12 3 2 2 6 2" xfId="30067" xr:uid="{00000000-0005-0000-0000-00006E750000}"/>
    <cellStyle name="Normal 12 3 2 2 7" xfId="30068" xr:uid="{00000000-0005-0000-0000-00006F750000}"/>
    <cellStyle name="Normal 12 3 2 2 7 2" xfId="30069" xr:uid="{00000000-0005-0000-0000-000070750000}"/>
    <cellStyle name="Normal 12 3 2 2 8" xfId="30070" xr:uid="{00000000-0005-0000-0000-000071750000}"/>
    <cellStyle name="Normal 12 3 2 2 9" xfId="30071" xr:uid="{00000000-0005-0000-0000-000072750000}"/>
    <cellStyle name="Normal 12 3 2 3" xfId="30072" xr:uid="{00000000-0005-0000-0000-000073750000}"/>
    <cellStyle name="Normal 12 3 2 3 2" xfId="30073" xr:uid="{00000000-0005-0000-0000-000074750000}"/>
    <cellStyle name="Normal 12 3 2 3 2 2" xfId="30074" xr:uid="{00000000-0005-0000-0000-000075750000}"/>
    <cellStyle name="Normal 12 3 2 3 2 2 2" xfId="30075" xr:uid="{00000000-0005-0000-0000-000076750000}"/>
    <cellStyle name="Normal 12 3 2 3 2 2 2 2" xfId="30076" xr:uid="{00000000-0005-0000-0000-000077750000}"/>
    <cellStyle name="Normal 12 3 2 3 2 2 3" xfId="30077" xr:uid="{00000000-0005-0000-0000-000078750000}"/>
    <cellStyle name="Normal 12 3 2 3 2 3" xfId="30078" xr:uid="{00000000-0005-0000-0000-000079750000}"/>
    <cellStyle name="Normal 12 3 2 3 2 3 2" xfId="30079" xr:uid="{00000000-0005-0000-0000-00007A750000}"/>
    <cellStyle name="Normal 12 3 2 3 2 4" xfId="30080" xr:uid="{00000000-0005-0000-0000-00007B750000}"/>
    <cellStyle name="Normal 12 3 2 3 3" xfId="30081" xr:uid="{00000000-0005-0000-0000-00007C750000}"/>
    <cellStyle name="Normal 12 3 2 3 3 2" xfId="30082" xr:uid="{00000000-0005-0000-0000-00007D750000}"/>
    <cellStyle name="Normal 12 3 2 3 3 2 2" xfId="30083" xr:uid="{00000000-0005-0000-0000-00007E750000}"/>
    <cellStyle name="Normal 12 3 2 3 3 3" xfId="30084" xr:uid="{00000000-0005-0000-0000-00007F750000}"/>
    <cellStyle name="Normal 12 3 2 3 4" xfId="30085" xr:uid="{00000000-0005-0000-0000-000080750000}"/>
    <cellStyle name="Normal 12 3 2 3 4 2" xfId="30086" xr:uid="{00000000-0005-0000-0000-000081750000}"/>
    <cellStyle name="Normal 12 3 2 3 5" xfId="30087" xr:uid="{00000000-0005-0000-0000-000082750000}"/>
    <cellStyle name="Normal 12 3 2 3 5 2" xfId="30088" xr:uid="{00000000-0005-0000-0000-000083750000}"/>
    <cellStyle name="Normal 12 3 2 3 6" xfId="30089" xr:uid="{00000000-0005-0000-0000-000084750000}"/>
    <cellStyle name="Normal 12 3 2 4" xfId="30090" xr:uid="{00000000-0005-0000-0000-000085750000}"/>
    <cellStyle name="Normal 12 3 2 4 2" xfId="30091" xr:uid="{00000000-0005-0000-0000-000086750000}"/>
    <cellStyle name="Normal 12 3 2 4 2 2" xfId="30092" xr:uid="{00000000-0005-0000-0000-000087750000}"/>
    <cellStyle name="Normal 12 3 2 4 2 2 2" xfId="30093" xr:uid="{00000000-0005-0000-0000-000088750000}"/>
    <cellStyle name="Normal 12 3 2 4 2 3" xfId="30094" xr:uid="{00000000-0005-0000-0000-000089750000}"/>
    <cellStyle name="Normal 12 3 2 4 3" xfId="30095" xr:uid="{00000000-0005-0000-0000-00008A750000}"/>
    <cellStyle name="Normal 12 3 2 4 3 2" xfId="30096" xr:uid="{00000000-0005-0000-0000-00008B750000}"/>
    <cellStyle name="Normal 12 3 2 4 4" xfId="30097" xr:uid="{00000000-0005-0000-0000-00008C750000}"/>
    <cellStyle name="Normal 12 3 2 5" xfId="30098" xr:uid="{00000000-0005-0000-0000-00008D750000}"/>
    <cellStyle name="Normal 12 3 2 5 2" xfId="30099" xr:uid="{00000000-0005-0000-0000-00008E750000}"/>
    <cellStyle name="Normal 12 3 2 5 2 2" xfId="30100" xr:uid="{00000000-0005-0000-0000-00008F750000}"/>
    <cellStyle name="Normal 12 3 2 5 3" xfId="30101" xr:uid="{00000000-0005-0000-0000-000090750000}"/>
    <cellStyle name="Normal 12 3 2 6" xfId="30102" xr:uid="{00000000-0005-0000-0000-000091750000}"/>
    <cellStyle name="Normal 12 3 2 6 2" xfId="30103" xr:uid="{00000000-0005-0000-0000-000092750000}"/>
    <cellStyle name="Normal 12 3 2 7" xfId="30104" xr:uid="{00000000-0005-0000-0000-000093750000}"/>
    <cellStyle name="Normal 12 3 2 7 2" xfId="30105" xr:uid="{00000000-0005-0000-0000-000094750000}"/>
    <cellStyle name="Normal 12 3 2 8" xfId="30106" xr:uid="{00000000-0005-0000-0000-000095750000}"/>
    <cellStyle name="Normal 12 3 2 8 2" xfId="30107" xr:uid="{00000000-0005-0000-0000-000096750000}"/>
    <cellStyle name="Normal 12 3 2 9" xfId="30108" xr:uid="{00000000-0005-0000-0000-000097750000}"/>
    <cellStyle name="Normal 12 3 2 9 2" xfId="30109" xr:uid="{00000000-0005-0000-0000-000098750000}"/>
    <cellStyle name="Normal 12 3 3" xfId="30110" xr:uid="{00000000-0005-0000-0000-000099750000}"/>
    <cellStyle name="Normal 12 3 3 10" xfId="30111" xr:uid="{00000000-0005-0000-0000-00009A750000}"/>
    <cellStyle name="Normal 12 3 3 11" xfId="30112" xr:uid="{00000000-0005-0000-0000-00009B750000}"/>
    <cellStyle name="Normal 12 3 3 2" xfId="30113" xr:uid="{00000000-0005-0000-0000-00009C750000}"/>
    <cellStyle name="Normal 12 3 3 2 2" xfId="30114" xr:uid="{00000000-0005-0000-0000-00009D750000}"/>
    <cellStyle name="Normal 12 3 3 2 2 2" xfId="30115" xr:uid="{00000000-0005-0000-0000-00009E750000}"/>
    <cellStyle name="Normal 12 3 3 2 2 2 2" xfId="30116" xr:uid="{00000000-0005-0000-0000-00009F750000}"/>
    <cellStyle name="Normal 12 3 3 2 2 2 2 2" xfId="30117" xr:uid="{00000000-0005-0000-0000-0000A0750000}"/>
    <cellStyle name="Normal 12 3 3 2 2 2 3" xfId="30118" xr:uid="{00000000-0005-0000-0000-0000A1750000}"/>
    <cellStyle name="Normal 12 3 3 2 2 3" xfId="30119" xr:uid="{00000000-0005-0000-0000-0000A2750000}"/>
    <cellStyle name="Normal 12 3 3 2 2 3 2" xfId="30120" xr:uid="{00000000-0005-0000-0000-0000A3750000}"/>
    <cellStyle name="Normal 12 3 3 2 2 4" xfId="30121" xr:uid="{00000000-0005-0000-0000-0000A4750000}"/>
    <cellStyle name="Normal 12 3 3 2 3" xfId="30122" xr:uid="{00000000-0005-0000-0000-0000A5750000}"/>
    <cellStyle name="Normal 12 3 3 2 3 2" xfId="30123" xr:uid="{00000000-0005-0000-0000-0000A6750000}"/>
    <cellStyle name="Normal 12 3 3 2 3 2 2" xfId="30124" xr:uid="{00000000-0005-0000-0000-0000A7750000}"/>
    <cellStyle name="Normal 12 3 3 2 3 3" xfId="30125" xr:uid="{00000000-0005-0000-0000-0000A8750000}"/>
    <cellStyle name="Normal 12 3 3 2 4" xfId="30126" xr:uid="{00000000-0005-0000-0000-0000A9750000}"/>
    <cellStyle name="Normal 12 3 3 2 4 2" xfId="30127" xr:uid="{00000000-0005-0000-0000-0000AA750000}"/>
    <cellStyle name="Normal 12 3 3 2 5" xfId="30128" xr:uid="{00000000-0005-0000-0000-0000AB750000}"/>
    <cellStyle name="Normal 12 3 3 2 5 2" xfId="30129" xr:uid="{00000000-0005-0000-0000-0000AC750000}"/>
    <cellStyle name="Normal 12 3 3 2 6" xfId="30130" xr:uid="{00000000-0005-0000-0000-0000AD750000}"/>
    <cellStyle name="Normal 12 3 3 3" xfId="30131" xr:uid="{00000000-0005-0000-0000-0000AE750000}"/>
    <cellStyle name="Normal 12 3 3 3 2" xfId="30132" xr:uid="{00000000-0005-0000-0000-0000AF750000}"/>
    <cellStyle name="Normal 12 3 3 3 2 2" xfId="30133" xr:uid="{00000000-0005-0000-0000-0000B0750000}"/>
    <cellStyle name="Normal 12 3 3 3 2 2 2" xfId="30134" xr:uid="{00000000-0005-0000-0000-0000B1750000}"/>
    <cellStyle name="Normal 12 3 3 3 2 2 2 2" xfId="30135" xr:uid="{00000000-0005-0000-0000-0000B2750000}"/>
    <cellStyle name="Normal 12 3 3 3 2 2 3" xfId="30136" xr:uid="{00000000-0005-0000-0000-0000B3750000}"/>
    <cellStyle name="Normal 12 3 3 3 2 3" xfId="30137" xr:uid="{00000000-0005-0000-0000-0000B4750000}"/>
    <cellStyle name="Normal 12 3 3 3 2 3 2" xfId="30138" xr:uid="{00000000-0005-0000-0000-0000B5750000}"/>
    <cellStyle name="Normal 12 3 3 3 2 4" xfId="30139" xr:uid="{00000000-0005-0000-0000-0000B6750000}"/>
    <cellStyle name="Normal 12 3 3 3 3" xfId="30140" xr:uid="{00000000-0005-0000-0000-0000B7750000}"/>
    <cellStyle name="Normal 12 3 3 3 3 2" xfId="30141" xr:uid="{00000000-0005-0000-0000-0000B8750000}"/>
    <cellStyle name="Normal 12 3 3 3 3 2 2" xfId="30142" xr:uid="{00000000-0005-0000-0000-0000B9750000}"/>
    <cellStyle name="Normal 12 3 3 3 3 3" xfId="30143" xr:uid="{00000000-0005-0000-0000-0000BA750000}"/>
    <cellStyle name="Normal 12 3 3 3 4" xfId="30144" xr:uid="{00000000-0005-0000-0000-0000BB750000}"/>
    <cellStyle name="Normal 12 3 3 3 4 2" xfId="30145" xr:uid="{00000000-0005-0000-0000-0000BC750000}"/>
    <cellStyle name="Normal 12 3 3 3 5" xfId="30146" xr:uid="{00000000-0005-0000-0000-0000BD750000}"/>
    <cellStyle name="Normal 12 3 3 3 5 2" xfId="30147" xr:uid="{00000000-0005-0000-0000-0000BE750000}"/>
    <cellStyle name="Normal 12 3 3 3 6" xfId="30148" xr:uid="{00000000-0005-0000-0000-0000BF750000}"/>
    <cellStyle name="Normal 12 3 3 4" xfId="30149" xr:uid="{00000000-0005-0000-0000-0000C0750000}"/>
    <cellStyle name="Normal 12 3 3 4 2" xfId="30150" xr:uid="{00000000-0005-0000-0000-0000C1750000}"/>
    <cellStyle name="Normal 12 3 3 4 2 2" xfId="30151" xr:uid="{00000000-0005-0000-0000-0000C2750000}"/>
    <cellStyle name="Normal 12 3 3 4 2 2 2" xfId="30152" xr:uid="{00000000-0005-0000-0000-0000C3750000}"/>
    <cellStyle name="Normal 12 3 3 4 2 3" xfId="30153" xr:uid="{00000000-0005-0000-0000-0000C4750000}"/>
    <cellStyle name="Normal 12 3 3 4 3" xfId="30154" xr:uid="{00000000-0005-0000-0000-0000C5750000}"/>
    <cellStyle name="Normal 12 3 3 4 3 2" xfId="30155" xr:uid="{00000000-0005-0000-0000-0000C6750000}"/>
    <cellStyle name="Normal 12 3 3 4 4" xfId="30156" xr:uid="{00000000-0005-0000-0000-0000C7750000}"/>
    <cellStyle name="Normal 12 3 3 5" xfId="30157" xr:uid="{00000000-0005-0000-0000-0000C8750000}"/>
    <cellStyle name="Normal 12 3 3 5 2" xfId="30158" xr:uid="{00000000-0005-0000-0000-0000C9750000}"/>
    <cellStyle name="Normal 12 3 3 5 2 2" xfId="30159" xr:uid="{00000000-0005-0000-0000-0000CA750000}"/>
    <cellStyle name="Normal 12 3 3 5 3" xfId="30160" xr:uid="{00000000-0005-0000-0000-0000CB750000}"/>
    <cellStyle name="Normal 12 3 3 6" xfId="30161" xr:uid="{00000000-0005-0000-0000-0000CC750000}"/>
    <cellStyle name="Normal 12 3 3 6 2" xfId="30162" xr:uid="{00000000-0005-0000-0000-0000CD750000}"/>
    <cellStyle name="Normal 12 3 3 7" xfId="30163" xr:uid="{00000000-0005-0000-0000-0000CE750000}"/>
    <cellStyle name="Normal 12 3 3 7 2" xfId="30164" xr:uid="{00000000-0005-0000-0000-0000CF750000}"/>
    <cellStyle name="Normal 12 3 3 8" xfId="30165" xr:uid="{00000000-0005-0000-0000-0000D0750000}"/>
    <cellStyle name="Normal 12 3 3 8 2" xfId="30166" xr:uid="{00000000-0005-0000-0000-0000D1750000}"/>
    <cellStyle name="Normal 12 3 3 9" xfId="30167" xr:uid="{00000000-0005-0000-0000-0000D2750000}"/>
    <cellStyle name="Normal 12 3 3 9 2" xfId="30168" xr:uid="{00000000-0005-0000-0000-0000D3750000}"/>
    <cellStyle name="Normal 12 3 4" xfId="30169" xr:uid="{00000000-0005-0000-0000-0000D4750000}"/>
    <cellStyle name="Normal 12 3 4 2" xfId="30170" xr:uid="{00000000-0005-0000-0000-0000D5750000}"/>
    <cellStyle name="Normal 12 3 4 2 2" xfId="30171" xr:uid="{00000000-0005-0000-0000-0000D6750000}"/>
    <cellStyle name="Normal 12 3 4 2 2 2" xfId="30172" xr:uid="{00000000-0005-0000-0000-0000D7750000}"/>
    <cellStyle name="Normal 12 3 4 2 2 2 2" xfId="30173" xr:uid="{00000000-0005-0000-0000-0000D8750000}"/>
    <cellStyle name="Normal 12 3 4 2 2 3" xfId="30174" xr:uid="{00000000-0005-0000-0000-0000D9750000}"/>
    <cellStyle name="Normal 12 3 4 2 3" xfId="30175" xr:uid="{00000000-0005-0000-0000-0000DA750000}"/>
    <cellStyle name="Normal 12 3 4 2 3 2" xfId="30176" xr:uid="{00000000-0005-0000-0000-0000DB750000}"/>
    <cellStyle name="Normal 12 3 4 2 4" xfId="30177" xr:uid="{00000000-0005-0000-0000-0000DC750000}"/>
    <cellStyle name="Normal 12 3 4 3" xfId="30178" xr:uid="{00000000-0005-0000-0000-0000DD750000}"/>
    <cellStyle name="Normal 12 3 4 3 2" xfId="30179" xr:uid="{00000000-0005-0000-0000-0000DE750000}"/>
    <cellStyle name="Normal 12 3 4 3 2 2" xfId="30180" xr:uid="{00000000-0005-0000-0000-0000DF750000}"/>
    <cellStyle name="Normal 12 3 4 3 3" xfId="30181" xr:uid="{00000000-0005-0000-0000-0000E0750000}"/>
    <cellStyle name="Normal 12 3 4 4" xfId="30182" xr:uid="{00000000-0005-0000-0000-0000E1750000}"/>
    <cellStyle name="Normal 12 3 4 4 2" xfId="30183" xr:uid="{00000000-0005-0000-0000-0000E2750000}"/>
    <cellStyle name="Normal 12 3 4 5" xfId="30184" xr:uid="{00000000-0005-0000-0000-0000E3750000}"/>
    <cellStyle name="Normal 12 3 4 5 2" xfId="30185" xr:uid="{00000000-0005-0000-0000-0000E4750000}"/>
    <cellStyle name="Normal 12 3 4 6" xfId="30186" xr:uid="{00000000-0005-0000-0000-0000E5750000}"/>
    <cellStyle name="Normal 12 3 5" xfId="30187" xr:uid="{00000000-0005-0000-0000-0000E6750000}"/>
    <cellStyle name="Normal 12 3 5 2" xfId="30188" xr:uid="{00000000-0005-0000-0000-0000E7750000}"/>
    <cellStyle name="Normal 12 3 5 2 2" xfId="30189" xr:uid="{00000000-0005-0000-0000-0000E8750000}"/>
    <cellStyle name="Normal 12 3 5 2 2 2" xfId="30190" xr:uid="{00000000-0005-0000-0000-0000E9750000}"/>
    <cellStyle name="Normal 12 3 5 2 2 2 2" xfId="30191" xr:uid="{00000000-0005-0000-0000-0000EA750000}"/>
    <cellStyle name="Normal 12 3 5 2 2 3" xfId="30192" xr:uid="{00000000-0005-0000-0000-0000EB750000}"/>
    <cellStyle name="Normal 12 3 5 2 3" xfId="30193" xr:uid="{00000000-0005-0000-0000-0000EC750000}"/>
    <cellStyle name="Normal 12 3 5 2 3 2" xfId="30194" xr:uid="{00000000-0005-0000-0000-0000ED750000}"/>
    <cellStyle name="Normal 12 3 5 2 4" xfId="30195" xr:uid="{00000000-0005-0000-0000-0000EE750000}"/>
    <cellStyle name="Normal 12 3 5 3" xfId="30196" xr:uid="{00000000-0005-0000-0000-0000EF750000}"/>
    <cellStyle name="Normal 12 3 5 3 2" xfId="30197" xr:uid="{00000000-0005-0000-0000-0000F0750000}"/>
    <cellStyle name="Normal 12 3 5 3 2 2" xfId="30198" xr:uid="{00000000-0005-0000-0000-0000F1750000}"/>
    <cellStyle name="Normal 12 3 5 3 3" xfId="30199" xr:uid="{00000000-0005-0000-0000-0000F2750000}"/>
    <cellStyle name="Normal 12 3 5 4" xfId="30200" xr:uid="{00000000-0005-0000-0000-0000F3750000}"/>
    <cellStyle name="Normal 12 3 5 4 2" xfId="30201" xr:uid="{00000000-0005-0000-0000-0000F4750000}"/>
    <cellStyle name="Normal 12 3 5 5" xfId="30202" xr:uid="{00000000-0005-0000-0000-0000F5750000}"/>
    <cellStyle name="Normal 12 3 5 5 2" xfId="30203" xr:uid="{00000000-0005-0000-0000-0000F6750000}"/>
    <cellStyle name="Normal 12 3 5 6" xfId="30204" xr:uid="{00000000-0005-0000-0000-0000F7750000}"/>
    <cellStyle name="Normal 12 3 6" xfId="30205" xr:uid="{00000000-0005-0000-0000-0000F8750000}"/>
    <cellStyle name="Normal 12 3 6 2" xfId="30206" xr:uid="{00000000-0005-0000-0000-0000F9750000}"/>
    <cellStyle name="Normal 12 3 6 2 2" xfId="30207" xr:uid="{00000000-0005-0000-0000-0000FA750000}"/>
    <cellStyle name="Normal 12 3 6 2 2 2" xfId="30208" xr:uid="{00000000-0005-0000-0000-0000FB750000}"/>
    <cellStyle name="Normal 12 3 6 2 2 2 2" xfId="30209" xr:uid="{00000000-0005-0000-0000-0000FC750000}"/>
    <cellStyle name="Normal 12 3 6 2 2 3" xfId="30210" xr:uid="{00000000-0005-0000-0000-0000FD750000}"/>
    <cellStyle name="Normal 12 3 6 2 3" xfId="30211" xr:uid="{00000000-0005-0000-0000-0000FE750000}"/>
    <cellStyle name="Normal 12 3 6 2 3 2" xfId="30212" xr:uid="{00000000-0005-0000-0000-0000FF750000}"/>
    <cellStyle name="Normal 12 3 6 2 4" xfId="30213" xr:uid="{00000000-0005-0000-0000-000000760000}"/>
    <cellStyle name="Normal 12 3 6 3" xfId="30214" xr:uid="{00000000-0005-0000-0000-000001760000}"/>
    <cellStyle name="Normal 12 3 6 3 2" xfId="30215" xr:uid="{00000000-0005-0000-0000-000002760000}"/>
    <cellStyle name="Normal 12 3 6 3 2 2" xfId="30216" xr:uid="{00000000-0005-0000-0000-000003760000}"/>
    <cellStyle name="Normal 12 3 6 3 3" xfId="30217" xr:uid="{00000000-0005-0000-0000-000004760000}"/>
    <cellStyle name="Normal 12 3 6 4" xfId="30218" xr:uid="{00000000-0005-0000-0000-000005760000}"/>
    <cellStyle name="Normal 12 3 6 4 2" xfId="30219" xr:uid="{00000000-0005-0000-0000-000006760000}"/>
    <cellStyle name="Normal 12 3 6 5" xfId="30220" xr:uid="{00000000-0005-0000-0000-000007760000}"/>
    <cellStyle name="Normal 12 3 6 5 2" xfId="30221" xr:uid="{00000000-0005-0000-0000-000008760000}"/>
    <cellStyle name="Normal 12 3 6 6" xfId="30222" xr:uid="{00000000-0005-0000-0000-000009760000}"/>
    <cellStyle name="Normal 12 3 7" xfId="30223" xr:uid="{00000000-0005-0000-0000-00000A760000}"/>
    <cellStyle name="Normal 12 3 7 2" xfId="30224" xr:uid="{00000000-0005-0000-0000-00000B760000}"/>
    <cellStyle name="Normal 12 3 7 2 2" xfId="30225" xr:uid="{00000000-0005-0000-0000-00000C760000}"/>
    <cellStyle name="Normal 12 3 7 2 2 2" xfId="30226" xr:uid="{00000000-0005-0000-0000-00000D760000}"/>
    <cellStyle name="Normal 12 3 7 2 3" xfId="30227" xr:uid="{00000000-0005-0000-0000-00000E760000}"/>
    <cellStyle name="Normal 12 3 7 3" xfId="30228" xr:uid="{00000000-0005-0000-0000-00000F760000}"/>
    <cellStyle name="Normal 12 3 7 3 2" xfId="30229" xr:uid="{00000000-0005-0000-0000-000010760000}"/>
    <cellStyle name="Normal 12 3 7 4" xfId="30230" xr:uid="{00000000-0005-0000-0000-000011760000}"/>
    <cellStyle name="Normal 12 3 8" xfId="30231" xr:uid="{00000000-0005-0000-0000-000012760000}"/>
    <cellStyle name="Normal 12 3 8 2" xfId="30232" xr:uid="{00000000-0005-0000-0000-000013760000}"/>
    <cellStyle name="Normal 12 3 8 2 2" xfId="30233" xr:uid="{00000000-0005-0000-0000-000014760000}"/>
    <cellStyle name="Normal 12 3 8 3" xfId="30234" xr:uid="{00000000-0005-0000-0000-000015760000}"/>
    <cellStyle name="Normal 12 3 9" xfId="30235" xr:uid="{00000000-0005-0000-0000-000016760000}"/>
    <cellStyle name="Normal 12 3 9 2" xfId="30236" xr:uid="{00000000-0005-0000-0000-000017760000}"/>
    <cellStyle name="Normal 12 4" xfId="30237" xr:uid="{00000000-0005-0000-0000-000018760000}"/>
    <cellStyle name="Normal 12 4 10" xfId="30238" xr:uid="{00000000-0005-0000-0000-000019760000}"/>
    <cellStyle name="Normal 12 4 11" xfId="30239" xr:uid="{00000000-0005-0000-0000-00001A760000}"/>
    <cellStyle name="Normal 12 4 2" xfId="30240" xr:uid="{00000000-0005-0000-0000-00001B760000}"/>
    <cellStyle name="Normal 12 4 2 2" xfId="30241" xr:uid="{00000000-0005-0000-0000-00001C760000}"/>
    <cellStyle name="Normal 12 4 2 2 2" xfId="30242" xr:uid="{00000000-0005-0000-0000-00001D760000}"/>
    <cellStyle name="Normal 12 4 2 2 2 2" xfId="30243" xr:uid="{00000000-0005-0000-0000-00001E760000}"/>
    <cellStyle name="Normal 12 4 2 2 2 2 2" xfId="30244" xr:uid="{00000000-0005-0000-0000-00001F760000}"/>
    <cellStyle name="Normal 12 4 2 2 2 3" xfId="30245" xr:uid="{00000000-0005-0000-0000-000020760000}"/>
    <cellStyle name="Normal 12 4 2 2 3" xfId="30246" xr:uid="{00000000-0005-0000-0000-000021760000}"/>
    <cellStyle name="Normal 12 4 2 2 3 2" xfId="30247" xr:uid="{00000000-0005-0000-0000-000022760000}"/>
    <cellStyle name="Normal 12 4 2 2 4" xfId="30248" xr:uid="{00000000-0005-0000-0000-000023760000}"/>
    <cellStyle name="Normal 12 4 2 3" xfId="30249" xr:uid="{00000000-0005-0000-0000-000024760000}"/>
    <cellStyle name="Normal 12 4 2 3 2" xfId="30250" xr:uid="{00000000-0005-0000-0000-000025760000}"/>
    <cellStyle name="Normal 12 4 2 3 2 2" xfId="30251" xr:uid="{00000000-0005-0000-0000-000026760000}"/>
    <cellStyle name="Normal 12 4 2 3 3" xfId="30252" xr:uid="{00000000-0005-0000-0000-000027760000}"/>
    <cellStyle name="Normal 12 4 2 4" xfId="30253" xr:uid="{00000000-0005-0000-0000-000028760000}"/>
    <cellStyle name="Normal 12 4 2 4 2" xfId="30254" xr:uid="{00000000-0005-0000-0000-000029760000}"/>
    <cellStyle name="Normal 12 4 2 5" xfId="30255" xr:uid="{00000000-0005-0000-0000-00002A760000}"/>
    <cellStyle name="Normal 12 4 2 5 2" xfId="30256" xr:uid="{00000000-0005-0000-0000-00002B760000}"/>
    <cellStyle name="Normal 12 4 2 6" xfId="30257" xr:uid="{00000000-0005-0000-0000-00002C760000}"/>
    <cellStyle name="Normal 12 4 2 6 2" xfId="30258" xr:uid="{00000000-0005-0000-0000-00002D760000}"/>
    <cellStyle name="Normal 12 4 2 7" xfId="30259" xr:uid="{00000000-0005-0000-0000-00002E760000}"/>
    <cellStyle name="Normal 12 4 2 7 2" xfId="30260" xr:uid="{00000000-0005-0000-0000-00002F760000}"/>
    <cellStyle name="Normal 12 4 2 8" xfId="30261" xr:uid="{00000000-0005-0000-0000-000030760000}"/>
    <cellStyle name="Normal 12 4 2 9" xfId="30262" xr:uid="{00000000-0005-0000-0000-000031760000}"/>
    <cellStyle name="Normal 12 4 3" xfId="30263" xr:uid="{00000000-0005-0000-0000-000032760000}"/>
    <cellStyle name="Normal 12 4 3 2" xfId="30264" xr:uid="{00000000-0005-0000-0000-000033760000}"/>
    <cellStyle name="Normal 12 4 3 2 2" xfId="30265" xr:uid="{00000000-0005-0000-0000-000034760000}"/>
    <cellStyle name="Normal 12 4 3 2 2 2" xfId="30266" xr:uid="{00000000-0005-0000-0000-000035760000}"/>
    <cellStyle name="Normal 12 4 3 2 2 2 2" xfId="30267" xr:uid="{00000000-0005-0000-0000-000036760000}"/>
    <cellStyle name="Normal 12 4 3 2 2 3" xfId="30268" xr:uid="{00000000-0005-0000-0000-000037760000}"/>
    <cellStyle name="Normal 12 4 3 2 3" xfId="30269" xr:uid="{00000000-0005-0000-0000-000038760000}"/>
    <cellStyle name="Normal 12 4 3 2 3 2" xfId="30270" xr:uid="{00000000-0005-0000-0000-000039760000}"/>
    <cellStyle name="Normal 12 4 3 2 4" xfId="30271" xr:uid="{00000000-0005-0000-0000-00003A760000}"/>
    <cellStyle name="Normal 12 4 3 3" xfId="30272" xr:uid="{00000000-0005-0000-0000-00003B760000}"/>
    <cellStyle name="Normal 12 4 3 3 2" xfId="30273" xr:uid="{00000000-0005-0000-0000-00003C760000}"/>
    <cellStyle name="Normal 12 4 3 3 2 2" xfId="30274" xr:uid="{00000000-0005-0000-0000-00003D760000}"/>
    <cellStyle name="Normal 12 4 3 3 3" xfId="30275" xr:uid="{00000000-0005-0000-0000-00003E760000}"/>
    <cellStyle name="Normal 12 4 3 4" xfId="30276" xr:uid="{00000000-0005-0000-0000-00003F760000}"/>
    <cellStyle name="Normal 12 4 3 4 2" xfId="30277" xr:uid="{00000000-0005-0000-0000-000040760000}"/>
    <cellStyle name="Normal 12 4 3 5" xfId="30278" xr:uid="{00000000-0005-0000-0000-000041760000}"/>
    <cellStyle name="Normal 12 4 3 5 2" xfId="30279" xr:uid="{00000000-0005-0000-0000-000042760000}"/>
    <cellStyle name="Normal 12 4 3 6" xfId="30280" xr:uid="{00000000-0005-0000-0000-000043760000}"/>
    <cellStyle name="Normal 12 4 4" xfId="30281" xr:uid="{00000000-0005-0000-0000-000044760000}"/>
    <cellStyle name="Normal 12 4 4 2" xfId="30282" xr:uid="{00000000-0005-0000-0000-000045760000}"/>
    <cellStyle name="Normal 12 4 4 2 2" xfId="30283" xr:uid="{00000000-0005-0000-0000-000046760000}"/>
    <cellStyle name="Normal 12 4 4 2 2 2" xfId="30284" xr:uid="{00000000-0005-0000-0000-000047760000}"/>
    <cellStyle name="Normal 12 4 4 2 3" xfId="30285" xr:uid="{00000000-0005-0000-0000-000048760000}"/>
    <cellStyle name="Normal 12 4 4 3" xfId="30286" xr:uid="{00000000-0005-0000-0000-000049760000}"/>
    <cellStyle name="Normal 12 4 4 3 2" xfId="30287" xr:uid="{00000000-0005-0000-0000-00004A760000}"/>
    <cellStyle name="Normal 12 4 4 4" xfId="30288" xr:uid="{00000000-0005-0000-0000-00004B760000}"/>
    <cellStyle name="Normal 12 4 5" xfId="30289" xr:uid="{00000000-0005-0000-0000-00004C760000}"/>
    <cellStyle name="Normal 12 4 5 2" xfId="30290" xr:uid="{00000000-0005-0000-0000-00004D760000}"/>
    <cellStyle name="Normal 12 4 5 2 2" xfId="30291" xr:uid="{00000000-0005-0000-0000-00004E760000}"/>
    <cellStyle name="Normal 12 4 5 3" xfId="30292" xr:uid="{00000000-0005-0000-0000-00004F760000}"/>
    <cellStyle name="Normal 12 4 6" xfId="30293" xr:uid="{00000000-0005-0000-0000-000050760000}"/>
    <cellStyle name="Normal 12 4 6 2" xfId="30294" xr:uid="{00000000-0005-0000-0000-000051760000}"/>
    <cellStyle name="Normal 12 4 7" xfId="30295" xr:uid="{00000000-0005-0000-0000-000052760000}"/>
    <cellStyle name="Normal 12 4 7 2" xfId="30296" xr:uid="{00000000-0005-0000-0000-000053760000}"/>
    <cellStyle name="Normal 12 4 8" xfId="30297" xr:uid="{00000000-0005-0000-0000-000054760000}"/>
    <cellStyle name="Normal 12 4 8 2" xfId="30298" xr:uid="{00000000-0005-0000-0000-000055760000}"/>
    <cellStyle name="Normal 12 4 9" xfId="30299" xr:uid="{00000000-0005-0000-0000-000056760000}"/>
    <cellStyle name="Normal 12 4 9 2" xfId="30300" xr:uid="{00000000-0005-0000-0000-000057760000}"/>
    <cellStyle name="Normal 12 5" xfId="30301" xr:uid="{00000000-0005-0000-0000-000058760000}"/>
    <cellStyle name="Normal 12 5 10" xfId="30302" xr:uid="{00000000-0005-0000-0000-000059760000}"/>
    <cellStyle name="Normal 12 5 11" xfId="30303" xr:uid="{00000000-0005-0000-0000-00005A760000}"/>
    <cellStyle name="Normal 12 5 2" xfId="30304" xr:uid="{00000000-0005-0000-0000-00005B760000}"/>
    <cellStyle name="Normal 12 5 2 2" xfId="30305" xr:uid="{00000000-0005-0000-0000-00005C760000}"/>
    <cellStyle name="Normal 12 5 2 2 2" xfId="30306" xr:uid="{00000000-0005-0000-0000-00005D760000}"/>
    <cellStyle name="Normal 12 5 2 2 2 2" xfId="30307" xr:uid="{00000000-0005-0000-0000-00005E760000}"/>
    <cellStyle name="Normal 12 5 2 2 2 2 2" xfId="30308" xr:uid="{00000000-0005-0000-0000-00005F760000}"/>
    <cellStyle name="Normal 12 5 2 2 2 3" xfId="30309" xr:uid="{00000000-0005-0000-0000-000060760000}"/>
    <cellStyle name="Normal 12 5 2 2 3" xfId="30310" xr:uid="{00000000-0005-0000-0000-000061760000}"/>
    <cellStyle name="Normal 12 5 2 2 3 2" xfId="30311" xr:uid="{00000000-0005-0000-0000-000062760000}"/>
    <cellStyle name="Normal 12 5 2 2 4" xfId="30312" xr:uid="{00000000-0005-0000-0000-000063760000}"/>
    <cellStyle name="Normal 12 5 2 3" xfId="30313" xr:uid="{00000000-0005-0000-0000-000064760000}"/>
    <cellStyle name="Normal 12 5 2 3 2" xfId="30314" xr:uid="{00000000-0005-0000-0000-000065760000}"/>
    <cellStyle name="Normal 12 5 2 3 2 2" xfId="30315" xr:uid="{00000000-0005-0000-0000-000066760000}"/>
    <cellStyle name="Normal 12 5 2 3 3" xfId="30316" xr:uid="{00000000-0005-0000-0000-000067760000}"/>
    <cellStyle name="Normal 12 5 2 4" xfId="30317" xr:uid="{00000000-0005-0000-0000-000068760000}"/>
    <cellStyle name="Normal 12 5 2 4 2" xfId="30318" xr:uid="{00000000-0005-0000-0000-000069760000}"/>
    <cellStyle name="Normal 12 5 2 5" xfId="30319" xr:uid="{00000000-0005-0000-0000-00006A760000}"/>
    <cellStyle name="Normal 12 5 2 5 2" xfId="30320" xr:uid="{00000000-0005-0000-0000-00006B760000}"/>
    <cellStyle name="Normal 12 5 2 6" xfId="30321" xr:uid="{00000000-0005-0000-0000-00006C760000}"/>
    <cellStyle name="Normal 12 5 3" xfId="30322" xr:uid="{00000000-0005-0000-0000-00006D760000}"/>
    <cellStyle name="Normal 12 5 3 2" xfId="30323" xr:uid="{00000000-0005-0000-0000-00006E760000}"/>
    <cellStyle name="Normal 12 5 3 2 2" xfId="30324" xr:uid="{00000000-0005-0000-0000-00006F760000}"/>
    <cellStyle name="Normal 12 5 3 2 2 2" xfId="30325" xr:uid="{00000000-0005-0000-0000-000070760000}"/>
    <cellStyle name="Normal 12 5 3 2 2 2 2" xfId="30326" xr:uid="{00000000-0005-0000-0000-000071760000}"/>
    <cellStyle name="Normal 12 5 3 2 2 3" xfId="30327" xr:uid="{00000000-0005-0000-0000-000072760000}"/>
    <cellStyle name="Normal 12 5 3 2 3" xfId="30328" xr:uid="{00000000-0005-0000-0000-000073760000}"/>
    <cellStyle name="Normal 12 5 3 2 3 2" xfId="30329" xr:uid="{00000000-0005-0000-0000-000074760000}"/>
    <cellStyle name="Normal 12 5 3 2 4" xfId="30330" xr:uid="{00000000-0005-0000-0000-000075760000}"/>
    <cellStyle name="Normal 12 5 3 3" xfId="30331" xr:uid="{00000000-0005-0000-0000-000076760000}"/>
    <cellStyle name="Normal 12 5 3 3 2" xfId="30332" xr:uid="{00000000-0005-0000-0000-000077760000}"/>
    <cellStyle name="Normal 12 5 3 3 2 2" xfId="30333" xr:uid="{00000000-0005-0000-0000-000078760000}"/>
    <cellStyle name="Normal 12 5 3 3 3" xfId="30334" xr:uid="{00000000-0005-0000-0000-000079760000}"/>
    <cellStyle name="Normal 12 5 3 4" xfId="30335" xr:uid="{00000000-0005-0000-0000-00007A760000}"/>
    <cellStyle name="Normal 12 5 3 4 2" xfId="30336" xr:uid="{00000000-0005-0000-0000-00007B760000}"/>
    <cellStyle name="Normal 12 5 3 5" xfId="30337" xr:uid="{00000000-0005-0000-0000-00007C760000}"/>
    <cellStyle name="Normal 12 5 3 5 2" xfId="30338" xr:uid="{00000000-0005-0000-0000-00007D760000}"/>
    <cellStyle name="Normal 12 5 3 6" xfId="30339" xr:uid="{00000000-0005-0000-0000-00007E760000}"/>
    <cellStyle name="Normal 12 5 4" xfId="30340" xr:uid="{00000000-0005-0000-0000-00007F760000}"/>
    <cellStyle name="Normal 12 5 4 2" xfId="30341" xr:uid="{00000000-0005-0000-0000-000080760000}"/>
    <cellStyle name="Normal 12 5 4 2 2" xfId="30342" xr:uid="{00000000-0005-0000-0000-000081760000}"/>
    <cellStyle name="Normal 12 5 4 2 2 2" xfId="30343" xr:uid="{00000000-0005-0000-0000-000082760000}"/>
    <cellStyle name="Normal 12 5 4 2 3" xfId="30344" xr:uid="{00000000-0005-0000-0000-000083760000}"/>
    <cellStyle name="Normal 12 5 4 3" xfId="30345" xr:uid="{00000000-0005-0000-0000-000084760000}"/>
    <cellStyle name="Normal 12 5 4 3 2" xfId="30346" xr:uid="{00000000-0005-0000-0000-000085760000}"/>
    <cellStyle name="Normal 12 5 4 4" xfId="30347" xr:uid="{00000000-0005-0000-0000-000086760000}"/>
    <cellStyle name="Normal 12 5 5" xfId="30348" xr:uid="{00000000-0005-0000-0000-000087760000}"/>
    <cellStyle name="Normal 12 5 5 2" xfId="30349" xr:uid="{00000000-0005-0000-0000-000088760000}"/>
    <cellStyle name="Normal 12 5 5 2 2" xfId="30350" xr:uid="{00000000-0005-0000-0000-000089760000}"/>
    <cellStyle name="Normal 12 5 5 3" xfId="30351" xr:uid="{00000000-0005-0000-0000-00008A760000}"/>
    <cellStyle name="Normal 12 5 6" xfId="30352" xr:uid="{00000000-0005-0000-0000-00008B760000}"/>
    <cellStyle name="Normal 12 5 6 2" xfId="30353" xr:uid="{00000000-0005-0000-0000-00008C760000}"/>
    <cellStyle name="Normal 12 5 7" xfId="30354" xr:uid="{00000000-0005-0000-0000-00008D760000}"/>
    <cellStyle name="Normal 12 5 7 2" xfId="30355" xr:uid="{00000000-0005-0000-0000-00008E760000}"/>
    <cellStyle name="Normal 12 5 8" xfId="30356" xr:uid="{00000000-0005-0000-0000-00008F760000}"/>
    <cellStyle name="Normal 12 5 8 2" xfId="30357" xr:uid="{00000000-0005-0000-0000-000090760000}"/>
    <cellStyle name="Normal 12 5 9" xfId="30358" xr:uid="{00000000-0005-0000-0000-000091760000}"/>
    <cellStyle name="Normal 12 5 9 2" xfId="30359" xr:uid="{00000000-0005-0000-0000-000092760000}"/>
    <cellStyle name="Normal 12 6" xfId="30360" xr:uid="{00000000-0005-0000-0000-000093760000}"/>
    <cellStyle name="Normal 12 6 2" xfId="30361" xr:uid="{00000000-0005-0000-0000-000094760000}"/>
    <cellStyle name="Normal 12 6 2 2" xfId="30362" xr:uid="{00000000-0005-0000-0000-000095760000}"/>
    <cellStyle name="Normal 12 6 2 2 2" xfId="30363" xr:uid="{00000000-0005-0000-0000-000096760000}"/>
    <cellStyle name="Normal 12 6 2 2 2 2" xfId="30364" xr:uid="{00000000-0005-0000-0000-000097760000}"/>
    <cellStyle name="Normal 12 6 2 2 3" xfId="30365" xr:uid="{00000000-0005-0000-0000-000098760000}"/>
    <cellStyle name="Normal 12 6 2 3" xfId="30366" xr:uid="{00000000-0005-0000-0000-000099760000}"/>
    <cellStyle name="Normal 12 6 2 3 2" xfId="30367" xr:uid="{00000000-0005-0000-0000-00009A760000}"/>
    <cellStyle name="Normal 12 6 2 4" xfId="30368" xr:uid="{00000000-0005-0000-0000-00009B760000}"/>
    <cellStyle name="Normal 12 6 3" xfId="30369" xr:uid="{00000000-0005-0000-0000-00009C760000}"/>
    <cellStyle name="Normal 12 6 3 2" xfId="30370" xr:uid="{00000000-0005-0000-0000-00009D760000}"/>
    <cellStyle name="Normal 12 6 3 2 2" xfId="30371" xr:uid="{00000000-0005-0000-0000-00009E760000}"/>
    <cellStyle name="Normal 12 6 3 3" xfId="30372" xr:uid="{00000000-0005-0000-0000-00009F760000}"/>
    <cellStyle name="Normal 12 6 4" xfId="30373" xr:uid="{00000000-0005-0000-0000-0000A0760000}"/>
    <cellStyle name="Normal 12 6 4 2" xfId="30374" xr:uid="{00000000-0005-0000-0000-0000A1760000}"/>
    <cellStyle name="Normal 12 6 5" xfId="30375" xr:uid="{00000000-0005-0000-0000-0000A2760000}"/>
    <cellStyle name="Normal 12 6 5 2" xfId="30376" xr:uid="{00000000-0005-0000-0000-0000A3760000}"/>
    <cellStyle name="Normal 12 6 6" xfId="30377" xr:uid="{00000000-0005-0000-0000-0000A4760000}"/>
    <cellStyle name="Normal 12 7" xfId="30378" xr:uid="{00000000-0005-0000-0000-0000A5760000}"/>
    <cellStyle name="Normal 12 7 2" xfId="30379" xr:uid="{00000000-0005-0000-0000-0000A6760000}"/>
    <cellStyle name="Normal 12 7 2 2" xfId="30380" xr:uid="{00000000-0005-0000-0000-0000A7760000}"/>
    <cellStyle name="Normal 12 7 2 2 2" xfId="30381" xr:uid="{00000000-0005-0000-0000-0000A8760000}"/>
    <cellStyle name="Normal 12 7 2 2 2 2" xfId="30382" xr:uid="{00000000-0005-0000-0000-0000A9760000}"/>
    <cellStyle name="Normal 12 7 2 2 3" xfId="30383" xr:uid="{00000000-0005-0000-0000-0000AA760000}"/>
    <cellStyle name="Normal 12 7 2 3" xfId="30384" xr:uid="{00000000-0005-0000-0000-0000AB760000}"/>
    <cellStyle name="Normal 12 7 2 3 2" xfId="30385" xr:uid="{00000000-0005-0000-0000-0000AC760000}"/>
    <cellStyle name="Normal 12 7 2 4" xfId="30386" xr:uid="{00000000-0005-0000-0000-0000AD760000}"/>
    <cellStyle name="Normal 12 7 3" xfId="30387" xr:uid="{00000000-0005-0000-0000-0000AE760000}"/>
    <cellStyle name="Normal 12 7 3 2" xfId="30388" xr:uid="{00000000-0005-0000-0000-0000AF760000}"/>
    <cellStyle name="Normal 12 7 3 2 2" xfId="30389" xr:uid="{00000000-0005-0000-0000-0000B0760000}"/>
    <cellStyle name="Normal 12 7 3 3" xfId="30390" xr:uid="{00000000-0005-0000-0000-0000B1760000}"/>
    <cellStyle name="Normal 12 7 4" xfId="30391" xr:uid="{00000000-0005-0000-0000-0000B2760000}"/>
    <cellStyle name="Normal 12 7 4 2" xfId="30392" xr:uid="{00000000-0005-0000-0000-0000B3760000}"/>
    <cellStyle name="Normal 12 7 5" xfId="30393" xr:uid="{00000000-0005-0000-0000-0000B4760000}"/>
    <cellStyle name="Normal 12 7 5 2" xfId="30394" xr:uid="{00000000-0005-0000-0000-0000B5760000}"/>
    <cellStyle name="Normal 12 7 6" xfId="30395" xr:uid="{00000000-0005-0000-0000-0000B6760000}"/>
    <cellStyle name="Normal 12 8" xfId="30396" xr:uid="{00000000-0005-0000-0000-0000B7760000}"/>
    <cellStyle name="Normal 12 8 2" xfId="30397" xr:uid="{00000000-0005-0000-0000-0000B8760000}"/>
    <cellStyle name="Normal 12 8 2 2" xfId="30398" xr:uid="{00000000-0005-0000-0000-0000B9760000}"/>
    <cellStyle name="Normal 12 8 2 2 2" xfId="30399" xr:uid="{00000000-0005-0000-0000-0000BA760000}"/>
    <cellStyle name="Normal 12 8 2 2 2 2" xfId="30400" xr:uid="{00000000-0005-0000-0000-0000BB760000}"/>
    <cellStyle name="Normal 12 8 2 2 3" xfId="30401" xr:uid="{00000000-0005-0000-0000-0000BC760000}"/>
    <cellStyle name="Normal 12 8 2 3" xfId="30402" xr:uid="{00000000-0005-0000-0000-0000BD760000}"/>
    <cellStyle name="Normal 12 8 2 3 2" xfId="30403" xr:uid="{00000000-0005-0000-0000-0000BE760000}"/>
    <cellStyle name="Normal 12 8 2 4" xfId="30404" xr:uid="{00000000-0005-0000-0000-0000BF760000}"/>
    <cellStyle name="Normal 12 8 3" xfId="30405" xr:uid="{00000000-0005-0000-0000-0000C0760000}"/>
    <cellStyle name="Normal 12 8 3 2" xfId="30406" xr:uid="{00000000-0005-0000-0000-0000C1760000}"/>
    <cellStyle name="Normal 12 8 3 2 2" xfId="30407" xr:uid="{00000000-0005-0000-0000-0000C2760000}"/>
    <cellStyle name="Normal 12 8 3 3" xfId="30408" xr:uid="{00000000-0005-0000-0000-0000C3760000}"/>
    <cellStyle name="Normal 12 8 4" xfId="30409" xr:uid="{00000000-0005-0000-0000-0000C4760000}"/>
    <cellStyle name="Normal 12 8 4 2" xfId="30410" xr:uid="{00000000-0005-0000-0000-0000C5760000}"/>
    <cellStyle name="Normal 12 8 5" xfId="30411" xr:uid="{00000000-0005-0000-0000-0000C6760000}"/>
    <cellStyle name="Normal 12 8 5 2" xfId="30412" xr:uid="{00000000-0005-0000-0000-0000C7760000}"/>
    <cellStyle name="Normal 12 8 6" xfId="30413" xr:uid="{00000000-0005-0000-0000-0000C8760000}"/>
    <cellStyle name="Normal 12 9" xfId="30414" xr:uid="{00000000-0005-0000-0000-0000C9760000}"/>
    <cellStyle name="Normal 12 9 2" xfId="30415" xr:uid="{00000000-0005-0000-0000-0000CA760000}"/>
    <cellStyle name="Normal 12 9 2 2" xfId="30416" xr:uid="{00000000-0005-0000-0000-0000CB760000}"/>
    <cellStyle name="Normal 12 9 2 2 2" xfId="30417" xr:uid="{00000000-0005-0000-0000-0000CC760000}"/>
    <cellStyle name="Normal 12 9 2 3" xfId="30418" xr:uid="{00000000-0005-0000-0000-0000CD760000}"/>
    <cellStyle name="Normal 12 9 3" xfId="30419" xr:uid="{00000000-0005-0000-0000-0000CE760000}"/>
    <cellStyle name="Normal 12 9 3 2" xfId="30420" xr:uid="{00000000-0005-0000-0000-0000CF760000}"/>
    <cellStyle name="Normal 12 9 4" xfId="30421" xr:uid="{00000000-0005-0000-0000-0000D0760000}"/>
    <cellStyle name="Normal 13" xfId="30422" xr:uid="{00000000-0005-0000-0000-0000D1760000}"/>
    <cellStyle name="Normal 13 10" xfId="30423" xr:uid="{00000000-0005-0000-0000-0000D2760000}"/>
    <cellStyle name="Normal 13 10 2" xfId="30424" xr:uid="{00000000-0005-0000-0000-0000D3760000}"/>
    <cellStyle name="Normal 13 10 2 2" xfId="30425" xr:uid="{00000000-0005-0000-0000-0000D4760000}"/>
    <cellStyle name="Normal 13 10 2 2 2" xfId="30426" xr:uid="{00000000-0005-0000-0000-0000D5760000}"/>
    <cellStyle name="Normal 13 10 2 3" xfId="30427" xr:uid="{00000000-0005-0000-0000-0000D6760000}"/>
    <cellStyle name="Normal 13 10 3" xfId="30428" xr:uid="{00000000-0005-0000-0000-0000D7760000}"/>
    <cellStyle name="Normal 13 10 3 2" xfId="30429" xr:uid="{00000000-0005-0000-0000-0000D8760000}"/>
    <cellStyle name="Normal 13 10 4" xfId="30430" xr:uid="{00000000-0005-0000-0000-0000D9760000}"/>
    <cellStyle name="Normal 13 11" xfId="30431" xr:uid="{00000000-0005-0000-0000-0000DA760000}"/>
    <cellStyle name="Normal 13 11 2" xfId="30432" xr:uid="{00000000-0005-0000-0000-0000DB760000}"/>
    <cellStyle name="Normal 13 11 2 2" xfId="30433" xr:uid="{00000000-0005-0000-0000-0000DC760000}"/>
    <cellStyle name="Normal 13 11 3" xfId="30434" xr:uid="{00000000-0005-0000-0000-0000DD760000}"/>
    <cellStyle name="Normal 13 12" xfId="30435" xr:uid="{00000000-0005-0000-0000-0000DE760000}"/>
    <cellStyle name="Normal 13 12 2" xfId="30436" xr:uid="{00000000-0005-0000-0000-0000DF760000}"/>
    <cellStyle name="Normal 13 13" xfId="30437" xr:uid="{00000000-0005-0000-0000-0000E0760000}"/>
    <cellStyle name="Normal 13 13 2" xfId="30438" xr:uid="{00000000-0005-0000-0000-0000E1760000}"/>
    <cellStyle name="Normal 13 14" xfId="30439" xr:uid="{00000000-0005-0000-0000-0000E2760000}"/>
    <cellStyle name="Normal 13 14 2" xfId="30440" xr:uid="{00000000-0005-0000-0000-0000E3760000}"/>
    <cellStyle name="Normal 13 15" xfId="30441" xr:uid="{00000000-0005-0000-0000-0000E4760000}"/>
    <cellStyle name="Normal 13 15 2" xfId="30442" xr:uid="{00000000-0005-0000-0000-0000E5760000}"/>
    <cellStyle name="Normal 13 16" xfId="30443" xr:uid="{00000000-0005-0000-0000-0000E6760000}"/>
    <cellStyle name="Normal 13 17" xfId="30444" xr:uid="{00000000-0005-0000-0000-0000E7760000}"/>
    <cellStyle name="Normal 13 18" xfId="30445" xr:uid="{00000000-0005-0000-0000-0000E8760000}"/>
    <cellStyle name="Normal 13 2" xfId="30446" xr:uid="{00000000-0005-0000-0000-0000E9760000}"/>
    <cellStyle name="Normal 13 2 10" xfId="30447" xr:uid="{00000000-0005-0000-0000-0000EA760000}"/>
    <cellStyle name="Normal 13 2 10 2" xfId="30448" xr:uid="{00000000-0005-0000-0000-0000EB760000}"/>
    <cellStyle name="Normal 13 2 11" xfId="30449" xr:uid="{00000000-0005-0000-0000-0000EC760000}"/>
    <cellStyle name="Normal 13 2 11 2" xfId="30450" xr:uid="{00000000-0005-0000-0000-0000ED760000}"/>
    <cellStyle name="Normal 13 2 12" xfId="30451" xr:uid="{00000000-0005-0000-0000-0000EE760000}"/>
    <cellStyle name="Normal 13 2 12 2" xfId="30452" xr:uid="{00000000-0005-0000-0000-0000EF760000}"/>
    <cellStyle name="Normal 13 2 13" xfId="30453" xr:uid="{00000000-0005-0000-0000-0000F0760000}"/>
    <cellStyle name="Normal 13 2 14" xfId="30454" xr:uid="{00000000-0005-0000-0000-0000F1760000}"/>
    <cellStyle name="Normal 13 2 2" xfId="30455" xr:uid="{00000000-0005-0000-0000-0000F2760000}"/>
    <cellStyle name="Normal 13 2 2 2" xfId="30456" xr:uid="{00000000-0005-0000-0000-0000F3760000}"/>
    <cellStyle name="Normal 13 2 2 2 2" xfId="30457" xr:uid="{00000000-0005-0000-0000-0000F4760000}"/>
    <cellStyle name="Normal 13 2 2 2 2 2" xfId="30458" xr:uid="{00000000-0005-0000-0000-0000F5760000}"/>
    <cellStyle name="Normal 13 2 2 2 2 2 2" xfId="30459" xr:uid="{00000000-0005-0000-0000-0000F6760000}"/>
    <cellStyle name="Normal 13 2 2 2 2 2 2 2" xfId="30460" xr:uid="{00000000-0005-0000-0000-0000F7760000}"/>
    <cellStyle name="Normal 13 2 2 2 2 2 3" xfId="30461" xr:uid="{00000000-0005-0000-0000-0000F8760000}"/>
    <cellStyle name="Normal 13 2 2 2 2 3" xfId="30462" xr:uid="{00000000-0005-0000-0000-0000F9760000}"/>
    <cellStyle name="Normal 13 2 2 2 2 3 2" xfId="30463" xr:uid="{00000000-0005-0000-0000-0000FA760000}"/>
    <cellStyle name="Normal 13 2 2 2 2 4" xfId="30464" xr:uid="{00000000-0005-0000-0000-0000FB760000}"/>
    <cellStyle name="Normal 13 2 2 2 3" xfId="30465" xr:uid="{00000000-0005-0000-0000-0000FC760000}"/>
    <cellStyle name="Normal 13 2 2 2 3 2" xfId="30466" xr:uid="{00000000-0005-0000-0000-0000FD760000}"/>
    <cellStyle name="Normal 13 2 2 2 3 2 2" xfId="30467" xr:uid="{00000000-0005-0000-0000-0000FE760000}"/>
    <cellStyle name="Normal 13 2 2 2 3 3" xfId="30468" xr:uid="{00000000-0005-0000-0000-0000FF760000}"/>
    <cellStyle name="Normal 13 2 2 2 4" xfId="30469" xr:uid="{00000000-0005-0000-0000-000000770000}"/>
    <cellStyle name="Normal 13 2 2 2 4 2" xfId="30470" xr:uid="{00000000-0005-0000-0000-000001770000}"/>
    <cellStyle name="Normal 13 2 2 2 5" xfId="30471" xr:uid="{00000000-0005-0000-0000-000002770000}"/>
    <cellStyle name="Normal 13 2 2 2 5 2" xfId="30472" xr:uid="{00000000-0005-0000-0000-000003770000}"/>
    <cellStyle name="Normal 13 2 2 2 6" xfId="30473" xr:uid="{00000000-0005-0000-0000-000004770000}"/>
    <cellStyle name="Normal 13 2 2 3" xfId="30474" xr:uid="{00000000-0005-0000-0000-000005770000}"/>
    <cellStyle name="Normal 13 2 2 3 2" xfId="30475" xr:uid="{00000000-0005-0000-0000-000006770000}"/>
    <cellStyle name="Normal 13 2 2 3 2 2" xfId="30476" xr:uid="{00000000-0005-0000-0000-000007770000}"/>
    <cellStyle name="Normal 13 2 2 3 2 2 2" xfId="30477" xr:uid="{00000000-0005-0000-0000-000008770000}"/>
    <cellStyle name="Normal 13 2 2 3 2 2 2 2" xfId="30478" xr:uid="{00000000-0005-0000-0000-000009770000}"/>
    <cellStyle name="Normal 13 2 2 3 2 2 3" xfId="30479" xr:uid="{00000000-0005-0000-0000-00000A770000}"/>
    <cellStyle name="Normal 13 2 2 3 2 3" xfId="30480" xr:uid="{00000000-0005-0000-0000-00000B770000}"/>
    <cellStyle name="Normal 13 2 2 3 2 3 2" xfId="30481" xr:uid="{00000000-0005-0000-0000-00000C770000}"/>
    <cellStyle name="Normal 13 2 2 3 2 4" xfId="30482" xr:uid="{00000000-0005-0000-0000-00000D770000}"/>
    <cellStyle name="Normal 13 2 2 3 3" xfId="30483" xr:uid="{00000000-0005-0000-0000-00000E770000}"/>
    <cellStyle name="Normal 13 2 2 3 3 2" xfId="30484" xr:uid="{00000000-0005-0000-0000-00000F770000}"/>
    <cellStyle name="Normal 13 2 2 3 3 2 2" xfId="30485" xr:uid="{00000000-0005-0000-0000-000010770000}"/>
    <cellStyle name="Normal 13 2 2 3 3 3" xfId="30486" xr:uid="{00000000-0005-0000-0000-000011770000}"/>
    <cellStyle name="Normal 13 2 2 3 4" xfId="30487" xr:uid="{00000000-0005-0000-0000-000012770000}"/>
    <cellStyle name="Normal 13 2 2 3 4 2" xfId="30488" xr:uid="{00000000-0005-0000-0000-000013770000}"/>
    <cellStyle name="Normal 13 2 2 3 5" xfId="30489" xr:uid="{00000000-0005-0000-0000-000014770000}"/>
    <cellStyle name="Normal 13 2 2 3 5 2" xfId="30490" xr:uid="{00000000-0005-0000-0000-000015770000}"/>
    <cellStyle name="Normal 13 2 2 3 6" xfId="30491" xr:uid="{00000000-0005-0000-0000-000016770000}"/>
    <cellStyle name="Normal 13 2 2 4" xfId="30492" xr:uid="{00000000-0005-0000-0000-000017770000}"/>
    <cellStyle name="Normal 13 2 2 4 2" xfId="30493" xr:uid="{00000000-0005-0000-0000-000018770000}"/>
    <cellStyle name="Normal 13 2 2 4 2 2" xfId="30494" xr:uid="{00000000-0005-0000-0000-000019770000}"/>
    <cellStyle name="Normal 13 2 2 4 2 2 2" xfId="30495" xr:uid="{00000000-0005-0000-0000-00001A770000}"/>
    <cellStyle name="Normal 13 2 2 4 2 3" xfId="30496" xr:uid="{00000000-0005-0000-0000-00001B770000}"/>
    <cellStyle name="Normal 13 2 2 4 3" xfId="30497" xr:uid="{00000000-0005-0000-0000-00001C770000}"/>
    <cellStyle name="Normal 13 2 2 4 3 2" xfId="30498" xr:uid="{00000000-0005-0000-0000-00001D770000}"/>
    <cellStyle name="Normal 13 2 2 4 4" xfId="30499" xr:uid="{00000000-0005-0000-0000-00001E770000}"/>
    <cellStyle name="Normal 13 2 2 5" xfId="30500" xr:uid="{00000000-0005-0000-0000-00001F770000}"/>
    <cellStyle name="Normal 13 2 2 5 2" xfId="30501" xr:uid="{00000000-0005-0000-0000-000020770000}"/>
    <cellStyle name="Normal 13 2 2 5 2 2" xfId="30502" xr:uid="{00000000-0005-0000-0000-000021770000}"/>
    <cellStyle name="Normal 13 2 2 5 3" xfId="30503" xr:uid="{00000000-0005-0000-0000-000022770000}"/>
    <cellStyle name="Normal 13 2 2 6" xfId="30504" xr:uid="{00000000-0005-0000-0000-000023770000}"/>
    <cellStyle name="Normal 13 2 2 6 2" xfId="30505" xr:uid="{00000000-0005-0000-0000-000024770000}"/>
    <cellStyle name="Normal 13 2 2 7" xfId="30506" xr:uid="{00000000-0005-0000-0000-000025770000}"/>
    <cellStyle name="Normal 13 2 2 7 2" xfId="30507" xr:uid="{00000000-0005-0000-0000-000026770000}"/>
    <cellStyle name="Normal 13 2 2 8" xfId="30508" xr:uid="{00000000-0005-0000-0000-000027770000}"/>
    <cellStyle name="Normal 13 2 3" xfId="30509" xr:uid="{00000000-0005-0000-0000-000028770000}"/>
    <cellStyle name="Normal 13 2 3 2" xfId="30510" xr:uid="{00000000-0005-0000-0000-000029770000}"/>
    <cellStyle name="Normal 13 2 3 2 2" xfId="30511" xr:uid="{00000000-0005-0000-0000-00002A770000}"/>
    <cellStyle name="Normal 13 2 3 2 2 2" xfId="30512" xr:uid="{00000000-0005-0000-0000-00002B770000}"/>
    <cellStyle name="Normal 13 2 3 2 2 2 2" xfId="30513" xr:uid="{00000000-0005-0000-0000-00002C770000}"/>
    <cellStyle name="Normal 13 2 3 2 2 2 2 2" xfId="30514" xr:uid="{00000000-0005-0000-0000-00002D770000}"/>
    <cellStyle name="Normal 13 2 3 2 2 2 3" xfId="30515" xr:uid="{00000000-0005-0000-0000-00002E770000}"/>
    <cellStyle name="Normal 13 2 3 2 2 3" xfId="30516" xr:uid="{00000000-0005-0000-0000-00002F770000}"/>
    <cellStyle name="Normal 13 2 3 2 2 3 2" xfId="30517" xr:uid="{00000000-0005-0000-0000-000030770000}"/>
    <cellStyle name="Normal 13 2 3 2 2 4" xfId="30518" xr:uid="{00000000-0005-0000-0000-000031770000}"/>
    <cellStyle name="Normal 13 2 3 2 3" xfId="30519" xr:uid="{00000000-0005-0000-0000-000032770000}"/>
    <cellStyle name="Normal 13 2 3 2 3 2" xfId="30520" xr:uid="{00000000-0005-0000-0000-000033770000}"/>
    <cellStyle name="Normal 13 2 3 2 3 2 2" xfId="30521" xr:uid="{00000000-0005-0000-0000-000034770000}"/>
    <cellStyle name="Normal 13 2 3 2 3 3" xfId="30522" xr:uid="{00000000-0005-0000-0000-000035770000}"/>
    <cellStyle name="Normal 13 2 3 2 4" xfId="30523" xr:uid="{00000000-0005-0000-0000-000036770000}"/>
    <cellStyle name="Normal 13 2 3 2 4 2" xfId="30524" xr:uid="{00000000-0005-0000-0000-000037770000}"/>
    <cellStyle name="Normal 13 2 3 2 5" xfId="30525" xr:uid="{00000000-0005-0000-0000-000038770000}"/>
    <cellStyle name="Normal 13 2 3 2 5 2" xfId="30526" xr:uid="{00000000-0005-0000-0000-000039770000}"/>
    <cellStyle name="Normal 13 2 3 2 6" xfId="30527" xr:uid="{00000000-0005-0000-0000-00003A770000}"/>
    <cellStyle name="Normal 13 2 3 3" xfId="30528" xr:uid="{00000000-0005-0000-0000-00003B770000}"/>
    <cellStyle name="Normal 13 2 3 3 2" xfId="30529" xr:uid="{00000000-0005-0000-0000-00003C770000}"/>
    <cellStyle name="Normal 13 2 3 3 2 2" xfId="30530" xr:uid="{00000000-0005-0000-0000-00003D770000}"/>
    <cellStyle name="Normal 13 2 3 3 2 2 2" xfId="30531" xr:uid="{00000000-0005-0000-0000-00003E770000}"/>
    <cellStyle name="Normal 13 2 3 3 2 2 2 2" xfId="30532" xr:uid="{00000000-0005-0000-0000-00003F770000}"/>
    <cellStyle name="Normal 13 2 3 3 2 2 3" xfId="30533" xr:uid="{00000000-0005-0000-0000-000040770000}"/>
    <cellStyle name="Normal 13 2 3 3 2 3" xfId="30534" xr:uid="{00000000-0005-0000-0000-000041770000}"/>
    <cellStyle name="Normal 13 2 3 3 2 3 2" xfId="30535" xr:uid="{00000000-0005-0000-0000-000042770000}"/>
    <cellStyle name="Normal 13 2 3 3 2 4" xfId="30536" xr:uid="{00000000-0005-0000-0000-000043770000}"/>
    <cellStyle name="Normal 13 2 3 3 3" xfId="30537" xr:uid="{00000000-0005-0000-0000-000044770000}"/>
    <cellStyle name="Normal 13 2 3 3 3 2" xfId="30538" xr:uid="{00000000-0005-0000-0000-000045770000}"/>
    <cellStyle name="Normal 13 2 3 3 3 2 2" xfId="30539" xr:uid="{00000000-0005-0000-0000-000046770000}"/>
    <cellStyle name="Normal 13 2 3 3 3 3" xfId="30540" xr:uid="{00000000-0005-0000-0000-000047770000}"/>
    <cellStyle name="Normal 13 2 3 3 4" xfId="30541" xr:uid="{00000000-0005-0000-0000-000048770000}"/>
    <cellStyle name="Normal 13 2 3 3 4 2" xfId="30542" xr:uid="{00000000-0005-0000-0000-000049770000}"/>
    <cellStyle name="Normal 13 2 3 3 5" xfId="30543" xr:uid="{00000000-0005-0000-0000-00004A770000}"/>
    <cellStyle name="Normal 13 2 3 3 5 2" xfId="30544" xr:uid="{00000000-0005-0000-0000-00004B770000}"/>
    <cellStyle name="Normal 13 2 3 3 6" xfId="30545" xr:uid="{00000000-0005-0000-0000-00004C770000}"/>
    <cellStyle name="Normal 13 2 3 4" xfId="30546" xr:uid="{00000000-0005-0000-0000-00004D770000}"/>
    <cellStyle name="Normal 13 2 3 4 2" xfId="30547" xr:uid="{00000000-0005-0000-0000-00004E770000}"/>
    <cellStyle name="Normal 13 2 3 4 2 2" xfId="30548" xr:uid="{00000000-0005-0000-0000-00004F770000}"/>
    <cellStyle name="Normal 13 2 3 4 2 2 2" xfId="30549" xr:uid="{00000000-0005-0000-0000-000050770000}"/>
    <cellStyle name="Normal 13 2 3 4 2 3" xfId="30550" xr:uid="{00000000-0005-0000-0000-000051770000}"/>
    <cellStyle name="Normal 13 2 3 4 3" xfId="30551" xr:uid="{00000000-0005-0000-0000-000052770000}"/>
    <cellStyle name="Normal 13 2 3 4 3 2" xfId="30552" xr:uid="{00000000-0005-0000-0000-000053770000}"/>
    <cellStyle name="Normal 13 2 3 4 4" xfId="30553" xr:uid="{00000000-0005-0000-0000-000054770000}"/>
    <cellStyle name="Normal 13 2 3 5" xfId="30554" xr:uid="{00000000-0005-0000-0000-000055770000}"/>
    <cellStyle name="Normal 13 2 3 5 2" xfId="30555" xr:uid="{00000000-0005-0000-0000-000056770000}"/>
    <cellStyle name="Normal 13 2 3 5 2 2" xfId="30556" xr:uid="{00000000-0005-0000-0000-000057770000}"/>
    <cellStyle name="Normal 13 2 3 5 3" xfId="30557" xr:uid="{00000000-0005-0000-0000-000058770000}"/>
    <cellStyle name="Normal 13 2 3 6" xfId="30558" xr:uid="{00000000-0005-0000-0000-000059770000}"/>
    <cellStyle name="Normal 13 2 3 6 2" xfId="30559" xr:uid="{00000000-0005-0000-0000-00005A770000}"/>
    <cellStyle name="Normal 13 2 3 7" xfId="30560" xr:uid="{00000000-0005-0000-0000-00005B770000}"/>
    <cellStyle name="Normal 13 2 3 7 2" xfId="30561" xr:uid="{00000000-0005-0000-0000-00005C770000}"/>
    <cellStyle name="Normal 13 2 3 8" xfId="30562" xr:uid="{00000000-0005-0000-0000-00005D770000}"/>
    <cellStyle name="Normal 13 2 4" xfId="30563" xr:uid="{00000000-0005-0000-0000-00005E770000}"/>
    <cellStyle name="Normal 13 2 4 2" xfId="30564" xr:uid="{00000000-0005-0000-0000-00005F770000}"/>
    <cellStyle name="Normal 13 2 4 2 2" xfId="30565" xr:uid="{00000000-0005-0000-0000-000060770000}"/>
    <cellStyle name="Normal 13 2 4 2 2 2" xfId="30566" xr:uid="{00000000-0005-0000-0000-000061770000}"/>
    <cellStyle name="Normal 13 2 4 2 2 2 2" xfId="30567" xr:uid="{00000000-0005-0000-0000-000062770000}"/>
    <cellStyle name="Normal 13 2 4 2 2 3" xfId="30568" xr:uid="{00000000-0005-0000-0000-000063770000}"/>
    <cellStyle name="Normal 13 2 4 2 3" xfId="30569" xr:uid="{00000000-0005-0000-0000-000064770000}"/>
    <cellStyle name="Normal 13 2 4 2 3 2" xfId="30570" xr:uid="{00000000-0005-0000-0000-000065770000}"/>
    <cellStyle name="Normal 13 2 4 2 4" xfId="30571" xr:uid="{00000000-0005-0000-0000-000066770000}"/>
    <cellStyle name="Normal 13 2 4 3" xfId="30572" xr:uid="{00000000-0005-0000-0000-000067770000}"/>
    <cellStyle name="Normal 13 2 4 3 2" xfId="30573" xr:uid="{00000000-0005-0000-0000-000068770000}"/>
    <cellStyle name="Normal 13 2 4 3 2 2" xfId="30574" xr:uid="{00000000-0005-0000-0000-000069770000}"/>
    <cellStyle name="Normal 13 2 4 3 3" xfId="30575" xr:uid="{00000000-0005-0000-0000-00006A770000}"/>
    <cellStyle name="Normal 13 2 4 4" xfId="30576" xr:uid="{00000000-0005-0000-0000-00006B770000}"/>
    <cellStyle name="Normal 13 2 4 4 2" xfId="30577" xr:uid="{00000000-0005-0000-0000-00006C770000}"/>
    <cellStyle name="Normal 13 2 4 5" xfId="30578" xr:uid="{00000000-0005-0000-0000-00006D770000}"/>
    <cellStyle name="Normal 13 2 4 5 2" xfId="30579" xr:uid="{00000000-0005-0000-0000-00006E770000}"/>
    <cellStyle name="Normal 13 2 4 6" xfId="30580" xr:uid="{00000000-0005-0000-0000-00006F770000}"/>
    <cellStyle name="Normal 13 2 5" xfId="30581" xr:uid="{00000000-0005-0000-0000-000070770000}"/>
    <cellStyle name="Normal 13 2 5 2" xfId="30582" xr:uid="{00000000-0005-0000-0000-000071770000}"/>
    <cellStyle name="Normal 13 2 5 2 2" xfId="30583" xr:uid="{00000000-0005-0000-0000-000072770000}"/>
    <cellStyle name="Normal 13 2 5 2 2 2" xfId="30584" xr:uid="{00000000-0005-0000-0000-000073770000}"/>
    <cellStyle name="Normal 13 2 5 2 2 2 2" xfId="30585" xr:uid="{00000000-0005-0000-0000-000074770000}"/>
    <cellStyle name="Normal 13 2 5 2 2 3" xfId="30586" xr:uid="{00000000-0005-0000-0000-000075770000}"/>
    <cellStyle name="Normal 13 2 5 2 3" xfId="30587" xr:uid="{00000000-0005-0000-0000-000076770000}"/>
    <cellStyle name="Normal 13 2 5 2 3 2" xfId="30588" xr:uid="{00000000-0005-0000-0000-000077770000}"/>
    <cellStyle name="Normal 13 2 5 2 4" xfId="30589" xr:uid="{00000000-0005-0000-0000-000078770000}"/>
    <cellStyle name="Normal 13 2 5 3" xfId="30590" xr:uid="{00000000-0005-0000-0000-000079770000}"/>
    <cellStyle name="Normal 13 2 5 3 2" xfId="30591" xr:uid="{00000000-0005-0000-0000-00007A770000}"/>
    <cellStyle name="Normal 13 2 5 3 2 2" xfId="30592" xr:uid="{00000000-0005-0000-0000-00007B770000}"/>
    <cellStyle name="Normal 13 2 5 3 3" xfId="30593" xr:uid="{00000000-0005-0000-0000-00007C770000}"/>
    <cellStyle name="Normal 13 2 5 4" xfId="30594" xr:uid="{00000000-0005-0000-0000-00007D770000}"/>
    <cellStyle name="Normal 13 2 5 4 2" xfId="30595" xr:uid="{00000000-0005-0000-0000-00007E770000}"/>
    <cellStyle name="Normal 13 2 5 5" xfId="30596" xr:uid="{00000000-0005-0000-0000-00007F770000}"/>
    <cellStyle name="Normal 13 2 5 5 2" xfId="30597" xr:uid="{00000000-0005-0000-0000-000080770000}"/>
    <cellStyle name="Normal 13 2 5 6" xfId="30598" xr:uid="{00000000-0005-0000-0000-000081770000}"/>
    <cellStyle name="Normal 13 2 6" xfId="30599" xr:uid="{00000000-0005-0000-0000-000082770000}"/>
    <cellStyle name="Normal 13 2 6 2" xfId="30600" xr:uid="{00000000-0005-0000-0000-000083770000}"/>
    <cellStyle name="Normal 13 2 6 2 2" xfId="30601" xr:uid="{00000000-0005-0000-0000-000084770000}"/>
    <cellStyle name="Normal 13 2 6 2 2 2" xfId="30602" xr:uid="{00000000-0005-0000-0000-000085770000}"/>
    <cellStyle name="Normal 13 2 6 2 2 2 2" xfId="30603" xr:uid="{00000000-0005-0000-0000-000086770000}"/>
    <cellStyle name="Normal 13 2 6 2 2 3" xfId="30604" xr:uid="{00000000-0005-0000-0000-000087770000}"/>
    <cellStyle name="Normal 13 2 6 2 3" xfId="30605" xr:uid="{00000000-0005-0000-0000-000088770000}"/>
    <cellStyle name="Normal 13 2 6 2 3 2" xfId="30606" xr:uid="{00000000-0005-0000-0000-000089770000}"/>
    <cellStyle name="Normal 13 2 6 2 4" xfId="30607" xr:uid="{00000000-0005-0000-0000-00008A770000}"/>
    <cellStyle name="Normal 13 2 6 3" xfId="30608" xr:uid="{00000000-0005-0000-0000-00008B770000}"/>
    <cellStyle name="Normal 13 2 6 3 2" xfId="30609" xr:uid="{00000000-0005-0000-0000-00008C770000}"/>
    <cellStyle name="Normal 13 2 6 3 2 2" xfId="30610" xr:uid="{00000000-0005-0000-0000-00008D770000}"/>
    <cellStyle name="Normal 13 2 6 3 3" xfId="30611" xr:uid="{00000000-0005-0000-0000-00008E770000}"/>
    <cellStyle name="Normal 13 2 6 4" xfId="30612" xr:uid="{00000000-0005-0000-0000-00008F770000}"/>
    <cellStyle name="Normal 13 2 6 4 2" xfId="30613" xr:uid="{00000000-0005-0000-0000-000090770000}"/>
    <cellStyle name="Normal 13 2 6 5" xfId="30614" xr:uid="{00000000-0005-0000-0000-000091770000}"/>
    <cellStyle name="Normal 13 2 6 5 2" xfId="30615" xr:uid="{00000000-0005-0000-0000-000092770000}"/>
    <cellStyle name="Normal 13 2 6 6" xfId="30616" xr:uid="{00000000-0005-0000-0000-000093770000}"/>
    <cellStyle name="Normal 13 2 7" xfId="30617" xr:uid="{00000000-0005-0000-0000-000094770000}"/>
    <cellStyle name="Normal 13 2 7 2" xfId="30618" xr:uid="{00000000-0005-0000-0000-000095770000}"/>
    <cellStyle name="Normal 13 2 7 2 2" xfId="30619" xr:uid="{00000000-0005-0000-0000-000096770000}"/>
    <cellStyle name="Normal 13 2 7 2 2 2" xfId="30620" xr:uid="{00000000-0005-0000-0000-000097770000}"/>
    <cellStyle name="Normal 13 2 7 2 3" xfId="30621" xr:uid="{00000000-0005-0000-0000-000098770000}"/>
    <cellStyle name="Normal 13 2 7 3" xfId="30622" xr:uid="{00000000-0005-0000-0000-000099770000}"/>
    <cellStyle name="Normal 13 2 7 3 2" xfId="30623" xr:uid="{00000000-0005-0000-0000-00009A770000}"/>
    <cellStyle name="Normal 13 2 7 4" xfId="30624" xr:uid="{00000000-0005-0000-0000-00009B770000}"/>
    <cellStyle name="Normal 13 2 8" xfId="30625" xr:uid="{00000000-0005-0000-0000-00009C770000}"/>
    <cellStyle name="Normal 13 2 8 2" xfId="30626" xr:uid="{00000000-0005-0000-0000-00009D770000}"/>
    <cellStyle name="Normal 13 2 8 2 2" xfId="30627" xr:uid="{00000000-0005-0000-0000-00009E770000}"/>
    <cellStyle name="Normal 13 2 8 3" xfId="30628" xr:uid="{00000000-0005-0000-0000-00009F770000}"/>
    <cellStyle name="Normal 13 2 9" xfId="30629" xr:uid="{00000000-0005-0000-0000-0000A0770000}"/>
    <cellStyle name="Normal 13 2 9 2" xfId="30630" xr:uid="{00000000-0005-0000-0000-0000A1770000}"/>
    <cellStyle name="Normal 13 3" xfId="30631" xr:uid="{00000000-0005-0000-0000-0000A2770000}"/>
    <cellStyle name="Normal 13 3 10" xfId="30632" xr:uid="{00000000-0005-0000-0000-0000A3770000}"/>
    <cellStyle name="Normal 13 3 10 2" xfId="30633" xr:uid="{00000000-0005-0000-0000-0000A4770000}"/>
    <cellStyle name="Normal 13 3 11" xfId="30634" xr:uid="{00000000-0005-0000-0000-0000A5770000}"/>
    <cellStyle name="Normal 13 3 2" xfId="30635" xr:uid="{00000000-0005-0000-0000-0000A6770000}"/>
    <cellStyle name="Normal 13 3 2 2" xfId="30636" xr:uid="{00000000-0005-0000-0000-0000A7770000}"/>
    <cellStyle name="Normal 13 3 2 2 2" xfId="30637" xr:uid="{00000000-0005-0000-0000-0000A8770000}"/>
    <cellStyle name="Normal 13 3 2 2 2 2" xfId="30638" xr:uid="{00000000-0005-0000-0000-0000A9770000}"/>
    <cellStyle name="Normal 13 3 2 2 2 2 2" xfId="30639" xr:uid="{00000000-0005-0000-0000-0000AA770000}"/>
    <cellStyle name="Normal 13 3 2 2 2 2 2 2" xfId="30640" xr:uid="{00000000-0005-0000-0000-0000AB770000}"/>
    <cellStyle name="Normal 13 3 2 2 2 2 3" xfId="30641" xr:uid="{00000000-0005-0000-0000-0000AC770000}"/>
    <cellStyle name="Normal 13 3 2 2 2 3" xfId="30642" xr:uid="{00000000-0005-0000-0000-0000AD770000}"/>
    <cellStyle name="Normal 13 3 2 2 2 3 2" xfId="30643" xr:uid="{00000000-0005-0000-0000-0000AE770000}"/>
    <cellStyle name="Normal 13 3 2 2 2 4" xfId="30644" xr:uid="{00000000-0005-0000-0000-0000AF770000}"/>
    <cellStyle name="Normal 13 3 2 2 3" xfId="30645" xr:uid="{00000000-0005-0000-0000-0000B0770000}"/>
    <cellStyle name="Normal 13 3 2 2 3 2" xfId="30646" xr:uid="{00000000-0005-0000-0000-0000B1770000}"/>
    <cellStyle name="Normal 13 3 2 2 3 2 2" xfId="30647" xr:uid="{00000000-0005-0000-0000-0000B2770000}"/>
    <cellStyle name="Normal 13 3 2 2 3 3" xfId="30648" xr:uid="{00000000-0005-0000-0000-0000B3770000}"/>
    <cellStyle name="Normal 13 3 2 2 4" xfId="30649" xr:uid="{00000000-0005-0000-0000-0000B4770000}"/>
    <cellStyle name="Normal 13 3 2 2 4 2" xfId="30650" xr:uid="{00000000-0005-0000-0000-0000B5770000}"/>
    <cellStyle name="Normal 13 3 2 2 5" xfId="30651" xr:uid="{00000000-0005-0000-0000-0000B6770000}"/>
    <cellStyle name="Normal 13 3 2 2 5 2" xfId="30652" xr:uid="{00000000-0005-0000-0000-0000B7770000}"/>
    <cellStyle name="Normal 13 3 2 2 6" xfId="30653" xr:uid="{00000000-0005-0000-0000-0000B8770000}"/>
    <cellStyle name="Normal 13 3 2 3" xfId="30654" xr:uid="{00000000-0005-0000-0000-0000B9770000}"/>
    <cellStyle name="Normal 13 3 2 3 2" xfId="30655" xr:uid="{00000000-0005-0000-0000-0000BA770000}"/>
    <cellStyle name="Normal 13 3 2 3 2 2" xfId="30656" xr:uid="{00000000-0005-0000-0000-0000BB770000}"/>
    <cellStyle name="Normal 13 3 2 3 2 2 2" xfId="30657" xr:uid="{00000000-0005-0000-0000-0000BC770000}"/>
    <cellStyle name="Normal 13 3 2 3 2 2 2 2" xfId="30658" xr:uid="{00000000-0005-0000-0000-0000BD770000}"/>
    <cellStyle name="Normal 13 3 2 3 2 2 3" xfId="30659" xr:uid="{00000000-0005-0000-0000-0000BE770000}"/>
    <cellStyle name="Normal 13 3 2 3 2 3" xfId="30660" xr:uid="{00000000-0005-0000-0000-0000BF770000}"/>
    <cellStyle name="Normal 13 3 2 3 2 3 2" xfId="30661" xr:uid="{00000000-0005-0000-0000-0000C0770000}"/>
    <cellStyle name="Normal 13 3 2 3 2 4" xfId="30662" xr:uid="{00000000-0005-0000-0000-0000C1770000}"/>
    <cellStyle name="Normal 13 3 2 3 3" xfId="30663" xr:uid="{00000000-0005-0000-0000-0000C2770000}"/>
    <cellStyle name="Normal 13 3 2 3 3 2" xfId="30664" xr:uid="{00000000-0005-0000-0000-0000C3770000}"/>
    <cellStyle name="Normal 13 3 2 3 3 2 2" xfId="30665" xr:uid="{00000000-0005-0000-0000-0000C4770000}"/>
    <cellStyle name="Normal 13 3 2 3 3 3" xfId="30666" xr:uid="{00000000-0005-0000-0000-0000C5770000}"/>
    <cellStyle name="Normal 13 3 2 3 4" xfId="30667" xr:uid="{00000000-0005-0000-0000-0000C6770000}"/>
    <cellStyle name="Normal 13 3 2 3 4 2" xfId="30668" xr:uid="{00000000-0005-0000-0000-0000C7770000}"/>
    <cellStyle name="Normal 13 3 2 3 5" xfId="30669" xr:uid="{00000000-0005-0000-0000-0000C8770000}"/>
    <cellStyle name="Normal 13 3 2 3 5 2" xfId="30670" xr:uid="{00000000-0005-0000-0000-0000C9770000}"/>
    <cellStyle name="Normal 13 3 2 3 6" xfId="30671" xr:uid="{00000000-0005-0000-0000-0000CA770000}"/>
    <cellStyle name="Normal 13 3 2 4" xfId="30672" xr:uid="{00000000-0005-0000-0000-0000CB770000}"/>
    <cellStyle name="Normal 13 3 2 4 2" xfId="30673" xr:uid="{00000000-0005-0000-0000-0000CC770000}"/>
    <cellStyle name="Normal 13 3 2 4 2 2" xfId="30674" xr:uid="{00000000-0005-0000-0000-0000CD770000}"/>
    <cellStyle name="Normal 13 3 2 4 2 2 2" xfId="30675" xr:uid="{00000000-0005-0000-0000-0000CE770000}"/>
    <cellStyle name="Normal 13 3 2 4 2 3" xfId="30676" xr:uid="{00000000-0005-0000-0000-0000CF770000}"/>
    <cellStyle name="Normal 13 3 2 4 3" xfId="30677" xr:uid="{00000000-0005-0000-0000-0000D0770000}"/>
    <cellStyle name="Normal 13 3 2 4 3 2" xfId="30678" xr:uid="{00000000-0005-0000-0000-0000D1770000}"/>
    <cellStyle name="Normal 13 3 2 4 4" xfId="30679" xr:uid="{00000000-0005-0000-0000-0000D2770000}"/>
    <cellStyle name="Normal 13 3 2 5" xfId="30680" xr:uid="{00000000-0005-0000-0000-0000D3770000}"/>
    <cellStyle name="Normal 13 3 2 5 2" xfId="30681" xr:uid="{00000000-0005-0000-0000-0000D4770000}"/>
    <cellStyle name="Normal 13 3 2 5 2 2" xfId="30682" xr:uid="{00000000-0005-0000-0000-0000D5770000}"/>
    <cellStyle name="Normal 13 3 2 5 3" xfId="30683" xr:uid="{00000000-0005-0000-0000-0000D6770000}"/>
    <cellStyle name="Normal 13 3 2 6" xfId="30684" xr:uid="{00000000-0005-0000-0000-0000D7770000}"/>
    <cellStyle name="Normal 13 3 2 6 2" xfId="30685" xr:uid="{00000000-0005-0000-0000-0000D8770000}"/>
    <cellStyle name="Normal 13 3 2 7" xfId="30686" xr:uid="{00000000-0005-0000-0000-0000D9770000}"/>
    <cellStyle name="Normal 13 3 2 7 2" xfId="30687" xr:uid="{00000000-0005-0000-0000-0000DA770000}"/>
    <cellStyle name="Normal 13 3 2 8" xfId="30688" xr:uid="{00000000-0005-0000-0000-0000DB770000}"/>
    <cellStyle name="Normal 13 3 3" xfId="30689" xr:uid="{00000000-0005-0000-0000-0000DC770000}"/>
    <cellStyle name="Normal 13 3 3 2" xfId="30690" xr:uid="{00000000-0005-0000-0000-0000DD770000}"/>
    <cellStyle name="Normal 13 3 3 2 2" xfId="30691" xr:uid="{00000000-0005-0000-0000-0000DE770000}"/>
    <cellStyle name="Normal 13 3 3 2 2 2" xfId="30692" xr:uid="{00000000-0005-0000-0000-0000DF770000}"/>
    <cellStyle name="Normal 13 3 3 2 2 2 2" xfId="30693" xr:uid="{00000000-0005-0000-0000-0000E0770000}"/>
    <cellStyle name="Normal 13 3 3 2 2 2 2 2" xfId="30694" xr:uid="{00000000-0005-0000-0000-0000E1770000}"/>
    <cellStyle name="Normal 13 3 3 2 2 2 3" xfId="30695" xr:uid="{00000000-0005-0000-0000-0000E2770000}"/>
    <cellStyle name="Normal 13 3 3 2 2 3" xfId="30696" xr:uid="{00000000-0005-0000-0000-0000E3770000}"/>
    <cellStyle name="Normal 13 3 3 2 2 3 2" xfId="30697" xr:uid="{00000000-0005-0000-0000-0000E4770000}"/>
    <cellStyle name="Normal 13 3 3 2 2 4" xfId="30698" xr:uid="{00000000-0005-0000-0000-0000E5770000}"/>
    <cellStyle name="Normal 13 3 3 2 3" xfId="30699" xr:uid="{00000000-0005-0000-0000-0000E6770000}"/>
    <cellStyle name="Normal 13 3 3 2 3 2" xfId="30700" xr:uid="{00000000-0005-0000-0000-0000E7770000}"/>
    <cellStyle name="Normal 13 3 3 2 3 2 2" xfId="30701" xr:uid="{00000000-0005-0000-0000-0000E8770000}"/>
    <cellStyle name="Normal 13 3 3 2 3 3" xfId="30702" xr:uid="{00000000-0005-0000-0000-0000E9770000}"/>
    <cellStyle name="Normal 13 3 3 2 4" xfId="30703" xr:uid="{00000000-0005-0000-0000-0000EA770000}"/>
    <cellStyle name="Normal 13 3 3 2 4 2" xfId="30704" xr:uid="{00000000-0005-0000-0000-0000EB770000}"/>
    <cellStyle name="Normal 13 3 3 2 5" xfId="30705" xr:uid="{00000000-0005-0000-0000-0000EC770000}"/>
    <cellStyle name="Normal 13 3 3 2 5 2" xfId="30706" xr:uid="{00000000-0005-0000-0000-0000ED770000}"/>
    <cellStyle name="Normal 13 3 3 2 6" xfId="30707" xr:uid="{00000000-0005-0000-0000-0000EE770000}"/>
    <cellStyle name="Normal 13 3 3 3" xfId="30708" xr:uid="{00000000-0005-0000-0000-0000EF770000}"/>
    <cellStyle name="Normal 13 3 3 3 2" xfId="30709" xr:uid="{00000000-0005-0000-0000-0000F0770000}"/>
    <cellStyle name="Normal 13 3 3 3 2 2" xfId="30710" xr:uid="{00000000-0005-0000-0000-0000F1770000}"/>
    <cellStyle name="Normal 13 3 3 3 2 2 2" xfId="30711" xr:uid="{00000000-0005-0000-0000-0000F2770000}"/>
    <cellStyle name="Normal 13 3 3 3 2 2 2 2" xfId="30712" xr:uid="{00000000-0005-0000-0000-0000F3770000}"/>
    <cellStyle name="Normal 13 3 3 3 2 2 3" xfId="30713" xr:uid="{00000000-0005-0000-0000-0000F4770000}"/>
    <cellStyle name="Normal 13 3 3 3 2 3" xfId="30714" xr:uid="{00000000-0005-0000-0000-0000F5770000}"/>
    <cellStyle name="Normal 13 3 3 3 2 3 2" xfId="30715" xr:uid="{00000000-0005-0000-0000-0000F6770000}"/>
    <cellStyle name="Normal 13 3 3 3 2 4" xfId="30716" xr:uid="{00000000-0005-0000-0000-0000F7770000}"/>
    <cellStyle name="Normal 13 3 3 3 3" xfId="30717" xr:uid="{00000000-0005-0000-0000-0000F8770000}"/>
    <cellStyle name="Normal 13 3 3 3 3 2" xfId="30718" xr:uid="{00000000-0005-0000-0000-0000F9770000}"/>
    <cellStyle name="Normal 13 3 3 3 3 2 2" xfId="30719" xr:uid="{00000000-0005-0000-0000-0000FA770000}"/>
    <cellStyle name="Normal 13 3 3 3 3 3" xfId="30720" xr:uid="{00000000-0005-0000-0000-0000FB770000}"/>
    <cellStyle name="Normal 13 3 3 3 4" xfId="30721" xr:uid="{00000000-0005-0000-0000-0000FC770000}"/>
    <cellStyle name="Normal 13 3 3 3 4 2" xfId="30722" xr:uid="{00000000-0005-0000-0000-0000FD770000}"/>
    <cellStyle name="Normal 13 3 3 3 5" xfId="30723" xr:uid="{00000000-0005-0000-0000-0000FE770000}"/>
    <cellStyle name="Normal 13 3 3 3 5 2" xfId="30724" xr:uid="{00000000-0005-0000-0000-0000FF770000}"/>
    <cellStyle name="Normal 13 3 3 3 6" xfId="30725" xr:uid="{00000000-0005-0000-0000-000000780000}"/>
    <cellStyle name="Normal 13 3 3 4" xfId="30726" xr:uid="{00000000-0005-0000-0000-000001780000}"/>
    <cellStyle name="Normal 13 3 3 4 2" xfId="30727" xr:uid="{00000000-0005-0000-0000-000002780000}"/>
    <cellStyle name="Normal 13 3 3 4 2 2" xfId="30728" xr:uid="{00000000-0005-0000-0000-000003780000}"/>
    <cellStyle name="Normal 13 3 3 4 2 2 2" xfId="30729" xr:uid="{00000000-0005-0000-0000-000004780000}"/>
    <cellStyle name="Normal 13 3 3 4 2 3" xfId="30730" xr:uid="{00000000-0005-0000-0000-000005780000}"/>
    <cellStyle name="Normal 13 3 3 4 3" xfId="30731" xr:uid="{00000000-0005-0000-0000-000006780000}"/>
    <cellStyle name="Normal 13 3 3 4 3 2" xfId="30732" xr:uid="{00000000-0005-0000-0000-000007780000}"/>
    <cellStyle name="Normal 13 3 3 4 4" xfId="30733" xr:uid="{00000000-0005-0000-0000-000008780000}"/>
    <cellStyle name="Normal 13 3 3 5" xfId="30734" xr:uid="{00000000-0005-0000-0000-000009780000}"/>
    <cellStyle name="Normal 13 3 3 5 2" xfId="30735" xr:uid="{00000000-0005-0000-0000-00000A780000}"/>
    <cellStyle name="Normal 13 3 3 5 2 2" xfId="30736" xr:uid="{00000000-0005-0000-0000-00000B780000}"/>
    <cellStyle name="Normal 13 3 3 5 3" xfId="30737" xr:uid="{00000000-0005-0000-0000-00000C780000}"/>
    <cellStyle name="Normal 13 3 3 6" xfId="30738" xr:uid="{00000000-0005-0000-0000-00000D780000}"/>
    <cellStyle name="Normal 13 3 3 6 2" xfId="30739" xr:uid="{00000000-0005-0000-0000-00000E780000}"/>
    <cellStyle name="Normal 13 3 3 7" xfId="30740" xr:uid="{00000000-0005-0000-0000-00000F780000}"/>
    <cellStyle name="Normal 13 3 3 7 2" xfId="30741" xr:uid="{00000000-0005-0000-0000-000010780000}"/>
    <cellStyle name="Normal 13 3 3 8" xfId="30742" xr:uid="{00000000-0005-0000-0000-000011780000}"/>
    <cellStyle name="Normal 13 3 4" xfId="30743" xr:uid="{00000000-0005-0000-0000-000012780000}"/>
    <cellStyle name="Normal 13 3 4 2" xfId="30744" xr:uid="{00000000-0005-0000-0000-000013780000}"/>
    <cellStyle name="Normal 13 3 4 2 2" xfId="30745" xr:uid="{00000000-0005-0000-0000-000014780000}"/>
    <cellStyle name="Normal 13 3 4 2 2 2" xfId="30746" xr:uid="{00000000-0005-0000-0000-000015780000}"/>
    <cellStyle name="Normal 13 3 4 2 2 2 2" xfId="30747" xr:uid="{00000000-0005-0000-0000-000016780000}"/>
    <cellStyle name="Normal 13 3 4 2 2 3" xfId="30748" xr:uid="{00000000-0005-0000-0000-000017780000}"/>
    <cellStyle name="Normal 13 3 4 2 3" xfId="30749" xr:uid="{00000000-0005-0000-0000-000018780000}"/>
    <cellStyle name="Normal 13 3 4 2 3 2" xfId="30750" xr:uid="{00000000-0005-0000-0000-000019780000}"/>
    <cellStyle name="Normal 13 3 4 2 4" xfId="30751" xr:uid="{00000000-0005-0000-0000-00001A780000}"/>
    <cellStyle name="Normal 13 3 4 3" xfId="30752" xr:uid="{00000000-0005-0000-0000-00001B780000}"/>
    <cellStyle name="Normal 13 3 4 3 2" xfId="30753" xr:uid="{00000000-0005-0000-0000-00001C780000}"/>
    <cellStyle name="Normal 13 3 4 3 2 2" xfId="30754" xr:uid="{00000000-0005-0000-0000-00001D780000}"/>
    <cellStyle name="Normal 13 3 4 3 3" xfId="30755" xr:uid="{00000000-0005-0000-0000-00001E780000}"/>
    <cellStyle name="Normal 13 3 4 4" xfId="30756" xr:uid="{00000000-0005-0000-0000-00001F780000}"/>
    <cellStyle name="Normal 13 3 4 4 2" xfId="30757" xr:uid="{00000000-0005-0000-0000-000020780000}"/>
    <cellStyle name="Normal 13 3 4 5" xfId="30758" xr:uid="{00000000-0005-0000-0000-000021780000}"/>
    <cellStyle name="Normal 13 3 4 5 2" xfId="30759" xr:uid="{00000000-0005-0000-0000-000022780000}"/>
    <cellStyle name="Normal 13 3 4 6" xfId="30760" xr:uid="{00000000-0005-0000-0000-000023780000}"/>
    <cellStyle name="Normal 13 3 5" xfId="30761" xr:uid="{00000000-0005-0000-0000-000024780000}"/>
    <cellStyle name="Normal 13 3 5 2" xfId="30762" xr:uid="{00000000-0005-0000-0000-000025780000}"/>
    <cellStyle name="Normal 13 3 5 2 2" xfId="30763" xr:uid="{00000000-0005-0000-0000-000026780000}"/>
    <cellStyle name="Normal 13 3 5 2 2 2" xfId="30764" xr:uid="{00000000-0005-0000-0000-000027780000}"/>
    <cellStyle name="Normal 13 3 5 2 2 2 2" xfId="30765" xr:uid="{00000000-0005-0000-0000-000028780000}"/>
    <cellStyle name="Normal 13 3 5 2 2 3" xfId="30766" xr:uid="{00000000-0005-0000-0000-000029780000}"/>
    <cellStyle name="Normal 13 3 5 2 3" xfId="30767" xr:uid="{00000000-0005-0000-0000-00002A780000}"/>
    <cellStyle name="Normal 13 3 5 2 3 2" xfId="30768" xr:uid="{00000000-0005-0000-0000-00002B780000}"/>
    <cellStyle name="Normal 13 3 5 2 4" xfId="30769" xr:uid="{00000000-0005-0000-0000-00002C780000}"/>
    <cellStyle name="Normal 13 3 5 3" xfId="30770" xr:uid="{00000000-0005-0000-0000-00002D780000}"/>
    <cellStyle name="Normal 13 3 5 3 2" xfId="30771" xr:uid="{00000000-0005-0000-0000-00002E780000}"/>
    <cellStyle name="Normal 13 3 5 3 2 2" xfId="30772" xr:uid="{00000000-0005-0000-0000-00002F780000}"/>
    <cellStyle name="Normal 13 3 5 3 3" xfId="30773" xr:uid="{00000000-0005-0000-0000-000030780000}"/>
    <cellStyle name="Normal 13 3 5 4" xfId="30774" xr:uid="{00000000-0005-0000-0000-000031780000}"/>
    <cellStyle name="Normal 13 3 5 4 2" xfId="30775" xr:uid="{00000000-0005-0000-0000-000032780000}"/>
    <cellStyle name="Normal 13 3 5 5" xfId="30776" xr:uid="{00000000-0005-0000-0000-000033780000}"/>
    <cellStyle name="Normal 13 3 5 5 2" xfId="30777" xr:uid="{00000000-0005-0000-0000-000034780000}"/>
    <cellStyle name="Normal 13 3 5 6" xfId="30778" xr:uid="{00000000-0005-0000-0000-000035780000}"/>
    <cellStyle name="Normal 13 3 6" xfId="30779" xr:uid="{00000000-0005-0000-0000-000036780000}"/>
    <cellStyle name="Normal 13 3 6 2" xfId="30780" xr:uid="{00000000-0005-0000-0000-000037780000}"/>
    <cellStyle name="Normal 13 3 6 2 2" xfId="30781" xr:uid="{00000000-0005-0000-0000-000038780000}"/>
    <cellStyle name="Normal 13 3 6 2 2 2" xfId="30782" xr:uid="{00000000-0005-0000-0000-000039780000}"/>
    <cellStyle name="Normal 13 3 6 2 2 2 2" xfId="30783" xr:uid="{00000000-0005-0000-0000-00003A780000}"/>
    <cellStyle name="Normal 13 3 6 2 2 3" xfId="30784" xr:uid="{00000000-0005-0000-0000-00003B780000}"/>
    <cellStyle name="Normal 13 3 6 2 3" xfId="30785" xr:uid="{00000000-0005-0000-0000-00003C780000}"/>
    <cellStyle name="Normal 13 3 6 2 3 2" xfId="30786" xr:uid="{00000000-0005-0000-0000-00003D780000}"/>
    <cellStyle name="Normal 13 3 6 2 4" xfId="30787" xr:uid="{00000000-0005-0000-0000-00003E780000}"/>
    <cellStyle name="Normal 13 3 6 3" xfId="30788" xr:uid="{00000000-0005-0000-0000-00003F780000}"/>
    <cellStyle name="Normal 13 3 6 3 2" xfId="30789" xr:uid="{00000000-0005-0000-0000-000040780000}"/>
    <cellStyle name="Normal 13 3 6 3 2 2" xfId="30790" xr:uid="{00000000-0005-0000-0000-000041780000}"/>
    <cellStyle name="Normal 13 3 6 3 3" xfId="30791" xr:uid="{00000000-0005-0000-0000-000042780000}"/>
    <cellStyle name="Normal 13 3 6 4" xfId="30792" xr:uid="{00000000-0005-0000-0000-000043780000}"/>
    <cellStyle name="Normal 13 3 6 4 2" xfId="30793" xr:uid="{00000000-0005-0000-0000-000044780000}"/>
    <cellStyle name="Normal 13 3 6 5" xfId="30794" xr:uid="{00000000-0005-0000-0000-000045780000}"/>
    <cellStyle name="Normal 13 3 6 5 2" xfId="30795" xr:uid="{00000000-0005-0000-0000-000046780000}"/>
    <cellStyle name="Normal 13 3 6 6" xfId="30796" xr:uid="{00000000-0005-0000-0000-000047780000}"/>
    <cellStyle name="Normal 13 3 7" xfId="30797" xr:uid="{00000000-0005-0000-0000-000048780000}"/>
    <cellStyle name="Normal 13 3 7 2" xfId="30798" xr:uid="{00000000-0005-0000-0000-000049780000}"/>
    <cellStyle name="Normal 13 3 7 2 2" xfId="30799" xr:uid="{00000000-0005-0000-0000-00004A780000}"/>
    <cellStyle name="Normal 13 3 7 2 2 2" xfId="30800" xr:uid="{00000000-0005-0000-0000-00004B780000}"/>
    <cellStyle name="Normal 13 3 7 2 3" xfId="30801" xr:uid="{00000000-0005-0000-0000-00004C780000}"/>
    <cellStyle name="Normal 13 3 7 3" xfId="30802" xr:uid="{00000000-0005-0000-0000-00004D780000}"/>
    <cellStyle name="Normal 13 3 7 3 2" xfId="30803" xr:uid="{00000000-0005-0000-0000-00004E780000}"/>
    <cellStyle name="Normal 13 3 7 4" xfId="30804" xr:uid="{00000000-0005-0000-0000-00004F780000}"/>
    <cellStyle name="Normal 13 3 8" xfId="30805" xr:uid="{00000000-0005-0000-0000-000050780000}"/>
    <cellStyle name="Normal 13 3 8 2" xfId="30806" xr:uid="{00000000-0005-0000-0000-000051780000}"/>
    <cellStyle name="Normal 13 3 8 2 2" xfId="30807" xr:uid="{00000000-0005-0000-0000-000052780000}"/>
    <cellStyle name="Normal 13 3 8 3" xfId="30808" xr:uid="{00000000-0005-0000-0000-000053780000}"/>
    <cellStyle name="Normal 13 3 9" xfId="30809" xr:uid="{00000000-0005-0000-0000-000054780000}"/>
    <cellStyle name="Normal 13 3 9 2" xfId="30810" xr:uid="{00000000-0005-0000-0000-000055780000}"/>
    <cellStyle name="Normal 13 4" xfId="30811" xr:uid="{00000000-0005-0000-0000-000056780000}"/>
    <cellStyle name="Normal 13 4 2" xfId="30812" xr:uid="{00000000-0005-0000-0000-000057780000}"/>
    <cellStyle name="Normal 13 4 2 2" xfId="30813" xr:uid="{00000000-0005-0000-0000-000058780000}"/>
    <cellStyle name="Normal 13 4 2 2 2" xfId="30814" xr:uid="{00000000-0005-0000-0000-000059780000}"/>
    <cellStyle name="Normal 13 4 2 2 2 2" xfId="30815" xr:uid="{00000000-0005-0000-0000-00005A780000}"/>
    <cellStyle name="Normal 13 4 2 2 2 2 2" xfId="30816" xr:uid="{00000000-0005-0000-0000-00005B780000}"/>
    <cellStyle name="Normal 13 4 2 2 2 3" xfId="30817" xr:uid="{00000000-0005-0000-0000-00005C780000}"/>
    <cellStyle name="Normal 13 4 2 2 3" xfId="30818" xr:uid="{00000000-0005-0000-0000-00005D780000}"/>
    <cellStyle name="Normal 13 4 2 2 3 2" xfId="30819" xr:uid="{00000000-0005-0000-0000-00005E780000}"/>
    <cellStyle name="Normal 13 4 2 2 4" xfId="30820" xr:uid="{00000000-0005-0000-0000-00005F780000}"/>
    <cellStyle name="Normal 13 4 2 3" xfId="30821" xr:uid="{00000000-0005-0000-0000-000060780000}"/>
    <cellStyle name="Normal 13 4 2 3 2" xfId="30822" xr:uid="{00000000-0005-0000-0000-000061780000}"/>
    <cellStyle name="Normal 13 4 2 3 2 2" xfId="30823" xr:uid="{00000000-0005-0000-0000-000062780000}"/>
    <cellStyle name="Normal 13 4 2 3 3" xfId="30824" xr:uid="{00000000-0005-0000-0000-000063780000}"/>
    <cellStyle name="Normal 13 4 2 4" xfId="30825" xr:uid="{00000000-0005-0000-0000-000064780000}"/>
    <cellStyle name="Normal 13 4 2 4 2" xfId="30826" xr:uid="{00000000-0005-0000-0000-000065780000}"/>
    <cellStyle name="Normal 13 4 2 5" xfId="30827" xr:uid="{00000000-0005-0000-0000-000066780000}"/>
    <cellStyle name="Normal 13 4 2 5 2" xfId="30828" xr:uid="{00000000-0005-0000-0000-000067780000}"/>
    <cellStyle name="Normal 13 4 2 6" xfId="30829" xr:uid="{00000000-0005-0000-0000-000068780000}"/>
    <cellStyle name="Normal 13 4 3" xfId="30830" xr:uid="{00000000-0005-0000-0000-000069780000}"/>
    <cellStyle name="Normal 13 4 3 2" xfId="30831" xr:uid="{00000000-0005-0000-0000-00006A780000}"/>
    <cellStyle name="Normal 13 4 3 2 2" xfId="30832" xr:uid="{00000000-0005-0000-0000-00006B780000}"/>
    <cellStyle name="Normal 13 4 3 2 2 2" xfId="30833" xr:uid="{00000000-0005-0000-0000-00006C780000}"/>
    <cellStyle name="Normal 13 4 3 2 2 2 2" xfId="30834" xr:uid="{00000000-0005-0000-0000-00006D780000}"/>
    <cellStyle name="Normal 13 4 3 2 2 3" xfId="30835" xr:uid="{00000000-0005-0000-0000-00006E780000}"/>
    <cellStyle name="Normal 13 4 3 2 3" xfId="30836" xr:uid="{00000000-0005-0000-0000-00006F780000}"/>
    <cellStyle name="Normal 13 4 3 2 3 2" xfId="30837" xr:uid="{00000000-0005-0000-0000-000070780000}"/>
    <cellStyle name="Normal 13 4 3 2 4" xfId="30838" xr:uid="{00000000-0005-0000-0000-000071780000}"/>
    <cellStyle name="Normal 13 4 3 3" xfId="30839" xr:uid="{00000000-0005-0000-0000-000072780000}"/>
    <cellStyle name="Normal 13 4 3 3 2" xfId="30840" xr:uid="{00000000-0005-0000-0000-000073780000}"/>
    <cellStyle name="Normal 13 4 3 3 2 2" xfId="30841" xr:uid="{00000000-0005-0000-0000-000074780000}"/>
    <cellStyle name="Normal 13 4 3 3 3" xfId="30842" xr:uid="{00000000-0005-0000-0000-000075780000}"/>
    <cellStyle name="Normal 13 4 3 4" xfId="30843" xr:uid="{00000000-0005-0000-0000-000076780000}"/>
    <cellStyle name="Normal 13 4 3 4 2" xfId="30844" xr:uid="{00000000-0005-0000-0000-000077780000}"/>
    <cellStyle name="Normal 13 4 3 5" xfId="30845" xr:uid="{00000000-0005-0000-0000-000078780000}"/>
    <cellStyle name="Normal 13 4 3 5 2" xfId="30846" xr:uid="{00000000-0005-0000-0000-000079780000}"/>
    <cellStyle name="Normal 13 4 3 6" xfId="30847" xr:uid="{00000000-0005-0000-0000-00007A780000}"/>
    <cellStyle name="Normal 13 4 4" xfId="30848" xr:uid="{00000000-0005-0000-0000-00007B780000}"/>
    <cellStyle name="Normal 13 4 4 2" xfId="30849" xr:uid="{00000000-0005-0000-0000-00007C780000}"/>
    <cellStyle name="Normal 13 4 4 2 2" xfId="30850" xr:uid="{00000000-0005-0000-0000-00007D780000}"/>
    <cellStyle name="Normal 13 4 4 2 2 2" xfId="30851" xr:uid="{00000000-0005-0000-0000-00007E780000}"/>
    <cellStyle name="Normal 13 4 4 2 3" xfId="30852" xr:uid="{00000000-0005-0000-0000-00007F780000}"/>
    <cellStyle name="Normal 13 4 4 3" xfId="30853" xr:uid="{00000000-0005-0000-0000-000080780000}"/>
    <cellStyle name="Normal 13 4 4 3 2" xfId="30854" xr:uid="{00000000-0005-0000-0000-000081780000}"/>
    <cellStyle name="Normal 13 4 4 4" xfId="30855" xr:uid="{00000000-0005-0000-0000-000082780000}"/>
    <cellStyle name="Normal 13 4 5" xfId="30856" xr:uid="{00000000-0005-0000-0000-000083780000}"/>
    <cellStyle name="Normal 13 4 5 2" xfId="30857" xr:uid="{00000000-0005-0000-0000-000084780000}"/>
    <cellStyle name="Normal 13 4 5 2 2" xfId="30858" xr:uid="{00000000-0005-0000-0000-000085780000}"/>
    <cellStyle name="Normal 13 4 5 3" xfId="30859" xr:uid="{00000000-0005-0000-0000-000086780000}"/>
    <cellStyle name="Normal 13 4 6" xfId="30860" xr:uid="{00000000-0005-0000-0000-000087780000}"/>
    <cellStyle name="Normal 13 4 6 2" xfId="30861" xr:uid="{00000000-0005-0000-0000-000088780000}"/>
    <cellStyle name="Normal 13 4 7" xfId="30862" xr:uid="{00000000-0005-0000-0000-000089780000}"/>
    <cellStyle name="Normal 13 4 7 2" xfId="30863" xr:uid="{00000000-0005-0000-0000-00008A780000}"/>
    <cellStyle name="Normal 13 4 8" xfId="30864" xr:uid="{00000000-0005-0000-0000-00008B780000}"/>
    <cellStyle name="Normal 13 5" xfId="30865" xr:uid="{00000000-0005-0000-0000-00008C780000}"/>
    <cellStyle name="Normal 13 5 2" xfId="30866" xr:uid="{00000000-0005-0000-0000-00008D780000}"/>
    <cellStyle name="Normal 13 5 2 2" xfId="30867" xr:uid="{00000000-0005-0000-0000-00008E780000}"/>
    <cellStyle name="Normal 13 5 2 2 2" xfId="30868" xr:uid="{00000000-0005-0000-0000-00008F780000}"/>
    <cellStyle name="Normal 13 5 2 2 2 2" xfId="30869" xr:uid="{00000000-0005-0000-0000-000090780000}"/>
    <cellStyle name="Normal 13 5 2 2 2 2 2" xfId="30870" xr:uid="{00000000-0005-0000-0000-000091780000}"/>
    <cellStyle name="Normal 13 5 2 2 2 3" xfId="30871" xr:uid="{00000000-0005-0000-0000-000092780000}"/>
    <cellStyle name="Normal 13 5 2 2 3" xfId="30872" xr:uid="{00000000-0005-0000-0000-000093780000}"/>
    <cellStyle name="Normal 13 5 2 2 3 2" xfId="30873" xr:uid="{00000000-0005-0000-0000-000094780000}"/>
    <cellStyle name="Normal 13 5 2 2 4" xfId="30874" xr:uid="{00000000-0005-0000-0000-000095780000}"/>
    <cellStyle name="Normal 13 5 2 3" xfId="30875" xr:uid="{00000000-0005-0000-0000-000096780000}"/>
    <cellStyle name="Normal 13 5 2 3 2" xfId="30876" xr:uid="{00000000-0005-0000-0000-000097780000}"/>
    <cellStyle name="Normal 13 5 2 3 2 2" xfId="30877" xr:uid="{00000000-0005-0000-0000-000098780000}"/>
    <cellStyle name="Normal 13 5 2 3 3" xfId="30878" xr:uid="{00000000-0005-0000-0000-000099780000}"/>
    <cellStyle name="Normal 13 5 2 4" xfId="30879" xr:uid="{00000000-0005-0000-0000-00009A780000}"/>
    <cellStyle name="Normal 13 5 2 4 2" xfId="30880" xr:uid="{00000000-0005-0000-0000-00009B780000}"/>
    <cellStyle name="Normal 13 5 2 5" xfId="30881" xr:uid="{00000000-0005-0000-0000-00009C780000}"/>
    <cellStyle name="Normal 13 5 2 5 2" xfId="30882" xr:uid="{00000000-0005-0000-0000-00009D780000}"/>
    <cellStyle name="Normal 13 5 2 6" xfId="30883" xr:uid="{00000000-0005-0000-0000-00009E780000}"/>
    <cellStyle name="Normal 13 5 3" xfId="30884" xr:uid="{00000000-0005-0000-0000-00009F780000}"/>
    <cellStyle name="Normal 13 5 3 2" xfId="30885" xr:uid="{00000000-0005-0000-0000-0000A0780000}"/>
    <cellStyle name="Normal 13 5 3 2 2" xfId="30886" xr:uid="{00000000-0005-0000-0000-0000A1780000}"/>
    <cellStyle name="Normal 13 5 3 2 2 2" xfId="30887" xr:uid="{00000000-0005-0000-0000-0000A2780000}"/>
    <cellStyle name="Normal 13 5 3 2 2 2 2" xfId="30888" xr:uid="{00000000-0005-0000-0000-0000A3780000}"/>
    <cellStyle name="Normal 13 5 3 2 2 3" xfId="30889" xr:uid="{00000000-0005-0000-0000-0000A4780000}"/>
    <cellStyle name="Normal 13 5 3 2 3" xfId="30890" xr:uid="{00000000-0005-0000-0000-0000A5780000}"/>
    <cellStyle name="Normal 13 5 3 2 3 2" xfId="30891" xr:uid="{00000000-0005-0000-0000-0000A6780000}"/>
    <cellStyle name="Normal 13 5 3 2 4" xfId="30892" xr:uid="{00000000-0005-0000-0000-0000A7780000}"/>
    <cellStyle name="Normal 13 5 3 3" xfId="30893" xr:uid="{00000000-0005-0000-0000-0000A8780000}"/>
    <cellStyle name="Normal 13 5 3 3 2" xfId="30894" xr:uid="{00000000-0005-0000-0000-0000A9780000}"/>
    <cellStyle name="Normal 13 5 3 3 2 2" xfId="30895" xr:uid="{00000000-0005-0000-0000-0000AA780000}"/>
    <cellStyle name="Normal 13 5 3 3 3" xfId="30896" xr:uid="{00000000-0005-0000-0000-0000AB780000}"/>
    <cellStyle name="Normal 13 5 3 4" xfId="30897" xr:uid="{00000000-0005-0000-0000-0000AC780000}"/>
    <cellStyle name="Normal 13 5 3 4 2" xfId="30898" xr:uid="{00000000-0005-0000-0000-0000AD780000}"/>
    <cellStyle name="Normal 13 5 3 5" xfId="30899" xr:uid="{00000000-0005-0000-0000-0000AE780000}"/>
    <cellStyle name="Normal 13 5 3 5 2" xfId="30900" xr:uid="{00000000-0005-0000-0000-0000AF780000}"/>
    <cellStyle name="Normal 13 5 3 6" xfId="30901" xr:uid="{00000000-0005-0000-0000-0000B0780000}"/>
    <cellStyle name="Normal 13 5 4" xfId="30902" xr:uid="{00000000-0005-0000-0000-0000B1780000}"/>
    <cellStyle name="Normal 13 5 4 2" xfId="30903" xr:uid="{00000000-0005-0000-0000-0000B2780000}"/>
    <cellStyle name="Normal 13 5 4 2 2" xfId="30904" xr:uid="{00000000-0005-0000-0000-0000B3780000}"/>
    <cellStyle name="Normal 13 5 4 2 2 2" xfId="30905" xr:uid="{00000000-0005-0000-0000-0000B4780000}"/>
    <cellStyle name="Normal 13 5 4 2 3" xfId="30906" xr:uid="{00000000-0005-0000-0000-0000B5780000}"/>
    <cellStyle name="Normal 13 5 4 3" xfId="30907" xr:uid="{00000000-0005-0000-0000-0000B6780000}"/>
    <cellStyle name="Normal 13 5 4 3 2" xfId="30908" xr:uid="{00000000-0005-0000-0000-0000B7780000}"/>
    <cellStyle name="Normal 13 5 4 4" xfId="30909" xr:uid="{00000000-0005-0000-0000-0000B8780000}"/>
    <cellStyle name="Normal 13 5 5" xfId="30910" xr:uid="{00000000-0005-0000-0000-0000B9780000}"/>
    <cellStyle name="Normal 13 5 5 2" xfId="30911" xr:uid="{00000000-0005-0000-0000-0000BA780000}"/>
    <cellStyle name="Normal 13 5 5 2 2" xfId="30912" xr:uid="{00000000-0005-0000-0000-0000BB780000}"/>
    <cellStyle name="Normal 13 5 5 3" xfId="30913" xr:uid="{00000000-0005-0000-0000-0000BC780000}"/>
    <cellStyle name="Normal 13 5 6" xfId="30914" xr:uid="{00000000-0005-0000-0000-0000BD780000}"/>
    <cellStyle name="Normal 13 5 6 2" xfId="30915" xr:uid="{00000000-0005-0000-0000-0000BE780000}"/>
    <cellStyle name="Normal 13 5 7" xfId="30916" xr:uid="{00000000-0005-0000-0000-0000BF780000}"/>
    <cellStyle name="Normal 13 5 7 2" xfId="30917" xr:uid="{00000000-0005-0000-0000-0000C0780000}"/>
    <cellStyle name="Normal 13 5 8" xfId="30918" xr:uid="{00000000-0005-0000-0000-0000C1780000}"/>
    <cellStyle name="Normal 13 6" xfId="30919" xr:uid="{00000000-0005-0000-0000-0000C2780000}"/>
    <cellStyle name="Normal 13 6 2" xfId="30920" xr:uid="{00000000-0005-0000-0000-0000C3780000}"/>
    <cellStyle name="Normal 13 6 2 2" xfId="30921" xr:uid="{00000000-0005-0000-0000-0000C4780000}"/>
    <cellStyle name="Normal 13 6 2 2 2" xfId="30922" xr:uid="{00000000-0005-0000-0000-0000C5780000}"/>
    <cellStyle name="Normal 13 6 2 2 2 2" xfId="30923" xr:uid="{00000000-0005-0000-0000-0000C6780000}"/>
    <cellStyle name="Normal 13 6 2 2 3" xfId="30924" xr:uid="{00000000-0005-0000-0000-0000C7780000}"/>
    <cellStyle name="Normal 13 6 2 3" xfId="30925" xr:uid="{00000000-0005-0000-0000-0000C8780000}"/>
    <cellStyle name="Normal 13 6 2 3 2" xfId="30926" xr:uid="{00000000-0005-0000-0000-0000C9780000}"/>
    <cellStyle name="Normal 13 6 2 4" xfId="30927" xr:uid="{00000000-0005-0000-0000-0000CA780000}"/>
    <cellStyle name="Normal 13 6 3" xfId="30928" xr:uid="{00000000-0005-0000-0000-0000CB780000}"/>
    <cellStyle name="Normal 13 6 3 2" xfId="30929" xr:uid="{00000000-0005-0000-0000-0000CC780000}"/>
    <cellStyle name="Normal 13 6 3 2 2" xfId="30930" xr:uid="{00000000-0005-0000-0000-0000CD780000}"/>
    <cellStyle name="Normal 13 6 3 3" xfId="30931" xr:uid="{00000000-0005-0000-0000-0000CE780000}"/>
    <cellStyle name="Normal 13 6 4" xfId="30932" xr:uid="{00000000-0005-0000-0000-0000CF780000}"/>
    <cellStyle name="Normal 13 6 4 2" xfId="30933" xr:uid="{00000000-0005-0000-0000-0000D0780000}"/>
    <cellStyle name="Normal 13 6 5" xfId="30934" xr:uid="{00000000-0005-0000-0000-0000D1780000}"/>
    <cellStyle name="Normal 13 6 5 2" xfId="30935" xr:uid="{00000000-0005-0000-0000-0000D2780000}"/>
    <cellStyle name="Normal 13 6 6" xfId="30936" xr:uid="{00000000-0005-0000-0000-0000D3780000}"/>
    <cellStyle name="Normal 13 7" xfId="30937" xr:uid="{00000000-0005-0000-0000-0000D4780000}"/>
    <cellStyle name="Normal 13 7 2" xfId="30938" xr:uid="{00000000-0005-0000-0000-0000D5780000}"/>
    <cellStyle name="Normal 13 7 2 2" xfId="30939" xr:uid="{00000000-0005-0000-0000-0000D6780000}"/>
    <cellStyle name="Normal 13 7 2 2 2" xfId="30940" xr:uid="{00000000-0005-0000-0000-0000D7780000}"/>
    <cellStyle name="Normal 13 7 2 2 2 2" xfId="30941" xr:uid="{00000000-0005-0000-0000-0000D8780000}"/>
    <cellStyle name="Normal 13 7 2 2 3" xfId="30942" xr:uid="{00000000-0005-0000-0000-0000D9780000}"/>
    <cellStyle name="Normal 13 7 2 3" xfId="30943" xr:uid="{00000000-0005-0000-0000-0000DA780000}"/>
    <cellStyle name="Normal 13 7 2 3 2" xfId="30944" xr:uid="{00000000-0005-0000-0000-0000DB780000}"/>
    <cellStyle name="Normal 13 7 2 4" xfId="30945" xr:uid="{00000000-0005-0000-0000-0000DC780000}"/>
    <cellStyle name="Normal 13 7 3" xfId="30946" xr:uid="{00000000-0005-0000-0000-0000DD780000}"/>
    <cellStyle name="Normal 13 7 3 2" xfId="30947" xr:uid="{00000000-0005-0000-0000-0000DE780000}"/>
    <cellStyle name="Normal 13 7 3 2 2" xfId="30948" xr:uid="{00000000-0005-0000-0000-0000DF780000}"/>
    <cellStyle name="Normal 13 7 3 3" xfId="30949" xr:uid="{00000000-0005-0000-0000-0000E0780000}"/>
    <cellStyle name="Normal 13 7 4" xfId="30950" xr:uid="{00000000-0005-0000-0000-0000E1780000}"/>
    <cellStyle name="Normal 13 7 4 2" xfId="30951" xr:uid="{00000000-0005-0000-0000-0000E2780000}"/>
    <cellStyle name="Normal 13 7 5" xfId="30952" xr:uid="{00000000-0005-0000-0000-0000E3780000}"/>
    <cellStyle name="Normal 13 7 5 2" xfId="30953" xr:uid="{00000000-0005-0000-0000-0000E4780000}"/>
    <cellStyle name="Normal 13 7 6" xfId="30954" xr:uid="{00000000-0005-0000-0000-0000E5780000}"/>
    <cellStyle name="Normal 13 8" xfId="30955" xr:uid="{00000000-0005-0000-0000-0000E6780000}"/>
    <cellStyle name="Normal 13 8 2" xfId="30956" xr:uid="{00000000-0005-0000-0000-0000E7780000}"/>
    <cellStyle name="Normal 13 8 2 2" xfId="30957" xr:uid="{00000000-0005-0000-0000-0000E8780000}"/>
    <cellStyle name="Normal 13 8 2 2 2" xfId="30958" xr:uid="{00000000-0005-0000-0000-0000E9780000}"/>
    <cellStyle name="Normal 13 8 2 2 2 2" xfId="30959" xr:uid="{00000000-0005-0000-0000-0000EA780000}"/>
    <cellStyle name="Normal 13 8 2 2 3" xfId="30960" xr:uid="{00000000-0005-0000-0000-0000EB780000}"/>
    <cellStyle name="Normal 13 8 2 3" xfId="30961" xr:uid="{00000000-0005-0000-0000-0000EC780000}"/>
    <cellStyle name="Normal 13 8 2 3 2" xfId="30962" xr:uid="{00000000-0005-0000-0000-0000ED780000}"/>
    <cellStyle name="Normal 13 8 2 4" xfId="30963" xr:uid="{00000000-0005-0000-0000-0000EE780000}"/>
    <cellStyle name="Normal 13 8 3" xfId="30964" xr:uid="{00000000-0005-0000-0000-0000EF780000}"/>
    <cellStyle name="Normal 13 8 3 2" xfId="30965" xr:uid="{00000000-0005-0000-0000-0000F0780000}"/>
    <cellStyle name="Normal 13 8 3 2 2" xfId="30966" xr:uid="{00000000-0005-0000-0000-0000F1780000}"/>
    <cellStyle name="Normal 13 8 3 3" xfId="30967" xr:uid="{00000000-0005-0000-0000-0000F2780000}"/>
    <cellStyle name="Normal 13 8 4" xfId="30968" xr:uid="{00000000-0005-0000-0000-0000F3780000}"/>
    <cellStyle name="Normal 13 8 4 2" xfId="30969" xr:uid="{00000000-0005-0000-0000-0000F4780000}"/>
    <cellStyle name="Normal 13 8 5" xfId="30970" xr:uid="{00000000-0005-0000-0000-0000F5780000}"/>
    <cellStyle name="Normal 13 8 5 2" xfId="30971" xr:uid="{00000000-0005-0000-0000-0000F6780000}"/>
    <cellStyle name="Normal 13 8 6" xfId="30972" xr:uid="{00000000-0005-0000-0000-0000F7780000}"/>
    <cellStyle name="Normal 13 9" xfId="30973" xr:uid="{00000000-0005-0000-0000-0000F8780000}"/>
    <cellStyle name="Normal 13 9 2" xfId="30974" xr:uid="{00000000-0005-0000-0000-0000F9780000}"/>
    <cellStyle name="Normal 13 9 2 2" xfId="30975" xr:uid="{00000000-0005-0000-0000-0000FA780000}"/>
    <cellStyle name="Normal 13 9 2 2 2" xfId="30976" xr:uid="{00000000-0005-0000-0000-0000FB780000}"/>
    <cellStyle name="Normal 13 9 2 2 2 2" xfId="30977" xr:uid="{00000000-0005-0000-0000-0000FC780000}"/>
    <cellStyle name="Normal 13 9 2 2 3" xfId="30978" xr:uid="{00000000-0005-0000-0000-0000FD780000}"/>
    <cellStyle name="Normal 13 9 2 3" xfId="30979" xr:uid="{00000000-0005-0000-0000-0000FE780000}"/>
    <cellStyle name="Normal 13 9 2 3 2" xfId="30980" xr:uid="{00000000-0005-0000-0000-0000FF780000}"/>
    <cellStyle name="Normal 13 9 2 4" xfId="30981" xr:uid="{00000000-0005-0000-0000-000000790000}"/>
    <cellStyle name="Normal 13 9 3" xfId="30982" xr:uid="{00000000-0005-0000-0000-000001790000}"/>
    <cellStyle name="Normal 13 9 3 2" xfId="30983" xr:uid="{00000000-0005-0000-0000-000002790000}"/>
    <cellStyle name="Normal 13 9 3 2 2" xfId="30984" xr:uid="{00000000-0005-0000-0000-000003790000}"/>
    <cellStyle name="Normal 13 9 3 3" xfId="30985" xr:uid="{00000000-0005-0000-0000-000004790000}"/>
    <cellStyle name="Normal 13 9 4" xfId="30986" xr:uid="{00000000-0005-0000-0000-000005790000}"/>
    <cellStyle name="Normal 13 9 4 2" xfId="30987" xr:uid="{00000000-0005-0000-0000-000006790000}"/>
    <cellStyle name="Normal 13 9 5" xfId="30988" xr:uid="{00000000-0005-0000-0000-000007790000}"/>
    <cellStyle name="Normal 13 9 5 2" xfId="30989" xr:uid="{00000000-0005-0000-0000-000008790000}"/>
    <cellStyle name="Normal 13 9 6" xfId="30990" xr:uid="{00000000-0005-0000-0000-000009790000}"/>
    <cellStyle name="Normal 14" xfId="30991" xr:uid="{00000000-0005-0000-0000-00000A790000}"/>
    <cellStyle name="Normal 14 2" xfId="30992" xr:uid="{00000000-0005-0000-0000-00000B790000}"/>
    <cellStyle name="Normal 14 2 2" xfId="30993" xr:uid="{00000000-0005-0000-0000-00000C790000}"/>
    <cellStyle name="Normal 14 2 3" xfId="30994" xr:uid="{00000000-0005-0000-0000-00000D790000}"/>
    <cellStyle name="Normal 14 2 3 2" xfId="30995" xr:uid="{00000000-0005-0000-0000-00000E790000}"/>
    <cellStyle name="Normal 14 2 4" xfId="30996" xr:uid="{00000000-0005-0000-0000-00000F790000}"/>
    <cellStyle name="Normal 14 2 5" xfId="30997" xr:uid="{00000000-0005-0000-0000-000010790000}"/>
    <cellStyle name="Normal 14 3" xfId="30998" xr:uid="{00000000-0005-0000-0000-000011790000}"/>
    <cellStyle name="Normal 14 4" xfId="30999" xr:uid="{00000000-0005-0000-0000-000012790000}"/>
    <cellStyle name="Normal 14 5" xfId="31000" xr:uid="{00000000-0005-0000-0000-000013790000}"/>
    <cellStyle name="Normal 14 5 2" xfId="31001" xr:uid="{00000000-0005-0000-0000-000014790000}"/>
    <cellStyle name="Normal 14 6" xfId="31002" xr:uid="{00000000-0005-0000-0000-000015790000}"/>
    <cellStyle name="Normal 14 7" xfId="31003" xr:uid="{00000000-0005-0000-0000-000016790000}"/>
    <cellStyle name="Normal 14 8" xfId="31004" xr:uid="{00000000-0005-0000-0000-000017790000}"/>
    <cellStyle name="Normal 15" xfId="31005" xr:uid="{00000000-0005-0000-0000-000018790000}"/>
    <cellStyle name="Normal 15 10" xfId="31006" xr:uid="{00000000-0005-0000-0000-000019790000}"/>
    <cellStyle name="Normal 15 10 2" xfId="31007" xr:uid="{00000000-0005-0000-0000-00001A790000}"/>
    <cellStyle name="Normal 15 11" xfId="31008" xr:uid="{00000000-0005-0000-0000-00001B790000}"/>
    <cellStyle name="Normal 15 11 2" xfId="31009" xr:uid="{00000000-0005-0000-0000-00001C790000}"/>
    <cellStyle name="Normal 15 12" xfId="31010" xr:uid="{00000000-0005-0000-0000-00001D790000}"/>
    <cellStyle name="Normal 15 12 2" xfId="31011" xr:uid="{00000000-0005-0000-0000-00001E790000}"/>
    <cellStyle name="Normal 15 13" xfId="31012" xr:uid="{00000000-0005-0000-0000-00001F790000}"/>
    <cellStyle name="Normal 15 13 2" xfId="31013" xr:uid="{00000000-0005-0000-0000-000020790000}"/>
    <cellStyle name="Normal 15 14" xfId="31014" xr:uid="{00000000-0005-0000-0000-000021790000}"/>
    <cellStyle name="Normal 15 15" xfId="31015" xr:uid="{00000000-0005-0000-0000-000022790000}"/>
    <cellStyle name="Normal 15 2" xfId="31016" xr:uid="{00000000-0005-0000-0000-000023790000}"/>
    <cellStyle name="Normal 15 2 2" xfId="31017" xr:uid="{00000000-0005-0000-0000-000024790000}"/>
    <cellStyle name="Normal 15 2 2 2" xfId="31018" xr:uid="{00000000-0005-0000-0000-000025790000}"/>
    <cellStyle name="Normal 15 2 2 2 2" xfId="31019" xr:uid="{00000000-0005-0000-0000-000026790000}"/>
    <cellStyle name="Normal 15 2 2 2 2 2" xfId="31020" xr:uid="{00000000-0005-0000-0000-000027790000}"/>
    <cellStyle name="Normal 15 2 2 2 2 2 2" xfId="31021" xr:uid="{00000000-0005-0000-0000-000028790000}"/>
    <cellStyle name="Normal 15 2 2 2 2 3" xfId="31022" xr:uid="{00000000-0005-0000-0000-000029790000}"/>
    <cellStyle name="Normal 15 2 2 2 3" xfId="31023" xr:uid="{00000000-0005-0000-0000-00002A790000}"/>
    <cellStyle name="Normal 15 2 2 2 3 2" xfId="31024" xr:uid="{00000000-0005-0000-0000-00002B790000}"/>
    <cellStyle name="Normal 15 2 2 2 4" xfId="31025" xr:uid="{00000000-0005-0000-0000-00002C790000}"/>
    <cellStyle name="Normal 15 2 2 3" xfId="31026" xr:uid="{00000000-0005-0000-0000-00002D790000}"/>
    <cellStyle name="Normal 15 2 2 3 2" xfId="31027" xr:uid="{00000000-0005-0000-0000-00002E790000}"/>
    <cellStyle name="Normal 15 2 2 3 2 2" xfId="31028" xr:uid="{00000000-0005-0000-0000-00002F790000}"/>
    <cellStyle name="Normal 15 2 2 3 3" xfId="31029" xr:uid="{00000000-0005-0000-0000-000030790000}"/>
    <cellStyle name="Normal 15 2 2 4" xfId="31030" xr:uid="{00000000-0005-0000-0000-000031790000}"/>
    <cellStyle name="Normal 15 2 2 4 2" xfId="31031" xr:uid="{00000000-0005-0000-0000-000032790000}"/>
    <cellStyle name="Normal 15 2 2 5" xfId="31032" xr:uid="{00000000-0005-0000-0000-000033790000}"/>
    <cellStyle name="Normal 15 2 2 5 2" xfId="31033" xr:uid="{00000000-0005-0000-0000-000034790000}"/>
    <cellStyle name="Normal 15 2 2 6" xfId="31034" xr:uid="{00000000-0005-0000-0000-000035790000}"/>
    <cellStyle name="Normal 15 2 3" xfId="31035" xr:uid="{00000000-0005-0000-0000-000036790000}"/>
    <cellStyle name="Normal 15 2 3 2" xfId="31036" xr:uid="{00000000-0005-0000-0000-000037790000}"/>
    <cellStyle name="Normal 15 2 3 2 2" xfId="31037" xr:uid="{00000000-0005-0000-0000-000038790000}"/>
    <cellStyle name="Normal 15 2 3 2 2 2" xfId="31038" xr:uid="{00000000-0005-0000-0000-000039790000}"/>
    <cellStyle name="Normal 15 2 3 2 2 2 2" xfId="31039" xr:uid="{00000000-0005-0000-0000-00003A790000}"/>
    <cellStyle name="Normal 15 2 3 2 2 3" xfId="31040" xr:uid="{00000000-0005-0000-0000-00003B790000}"/>
    <cellStyle name="Normal 15 2 3 2 3" xfId="31041" xr:uid="{00000000-0005-0000-0000-00003C790000}"/>
    <cellStyle name="Normal 15 2 3 2 3 2" xfId="31042" xr:uid="{00000000-0005-0000-0000-00003D790000}"/>
    <cellStyle name="Normal 15 2 3 2 4" xfId="31043" xr:uid="{00000000-0005-0000-0000-00003E790000}"/>
    <cellStyle name="Normal 15 2 3 3" xfId="31044" xr:uid="{00000000-0005-0000-0000-00003F790000}"/>
    <cellStyle name="Normal 15 2 3 3 2" xfId="31045" xr:uid="{00000000-0005-0000-0000-000040790000}"/>
    <cellStyle name="Normal 15 2 3 3 2 2" xfId="31046" xr:uid="{00000000-0005-0000-0000-000041790000}"/>
    <cellStyle name="Normal 15 2 3 3 3" xfId="31047" xr:uid="{00000000-0005-0000-0000-000042790000}"/>
    <cellStyle name="Normal 15 2 3 4" xfId="31048" xr:uid="{00000000-0005-0000-0000-000043790000}"/>
    <cellStyle name="Normal 15 2 3 4 2" xfId="31049" xr:uid="{00000000-0005-0000-0000-000044790000}"/>
    <cellStyle name="Normal 15 2 3 5" xfId="31050" xr:uid="{00000000-0005-0000-0000-000045790000}"/>
    <cellStyle name="Normal 15 2 3 5 2" xfId="31051" xr:uid="{00000000-0005-0000-0000-000046790000}"/>
    <cellStyle name="Normal 15 2 3 6" xfId="31052" xr:uid="{00000000-0005-0000-0000-000047790000}"/>
    <cellStyle name="Normal 15 2 4" xfId="31053" xr:uid="{00000000-0005-0000-0000-000048790000}"/>
    <cellStyle name="Normal 15 2 4 2" xfId="31054" xr:uid="{00000000-0005-0000-0000-000049790000}"/>
    <cellStyle name="Normal 15 2 4 2 2" xfId="31055" xr:uid="{00000000-0005-0000-0000-00004A790000}"/>
    <cellStyle name="Normal 15 2 4 2 2 2" xfId="31056" xr:uid="{00000000-0005-0000-0000-00004B790000}"/>
    <cellStyle name="Normal 15 2 4 2 3" xfId="31057" xr:uid="{00000000-0005-0000-0000-00004C790000}"/>
    <cellStyle name="Normal 15 2 4 3" xfId="31058" xr:uid="{00000000-0005-0000-0000-00004D790000}"/>
    <cellStyle name="Normal 15 2 4 3 2" xfId="31059" xr:uid="{00000000-0005-0000-0000-00004E790000}"/>
    <cellStyle name="Normal 15 2 4 4" xfId="31060" xr:uid="{00000000-0005-0000-0000-00004F790000}"/>
    <cellStyle name="Normal 15 2 5" xfId="31061" xr:uid="{00000000-0005-0000-0000-000050790000}"/>
    <cellStyle name="Normal 15 2 5 2" xfId="31062" xr:uid="{00000000-0005-0000-0000-000051790000}"/>
    <cellStyle name="Normal 15 2 5 2 2" xfId="31063" xr:uid="{00000000-0005-0000-0000-000052790000}"/>
    <cellStyle name="Normal 15 2 5 3" xfId="31064" xr:uid="{00000000-0005-0000-0000-000053790000}"/>
    <cellStyle name="Normal 15 2 6" xfId="31065" xr:uid="{00000000-0005-0000-0000-000054790000}"/>
    <cellStyle name="Normal 15 2 6 2" xfId="31066" xr:uid="{00000000-0005-0000-0000-000055790000}"/>
    <cellStyle name="Normal 15 2 7" xfId="31067" xr:uid="{00000000-0005-0000-0000-000056790000}"/>
    <cellStyle name="Normal 15 2 7 2" xfId="31068" xr:uid="{00000000-0005-0000-0000-000057790000}"/>
    <cellStyle name="Normal 15 2 8" xfId="31069" xr:uid="{00000000-0005-0000-0000-000058790000}"/>
    <cellStyle name="Normal 15 3" xfId="31070" xr:uid="{00000000-0005-0000-0000-000059790000}"/>
    <cellStyle name="Normal 15 3 2" xfId="31071" xr:uid="{00000000-0005-0000-0000-00005A790000}"/>
    <cellStyle name="Normal 15 3 2 2" xfId="31072" xr:uid="{00000000-0005-0000-0000-00005B790000}"/>
    <cellStyle name="Normal 15 3 2 2 2" xfId="31073" xr:uid="{00000000-0005-0000-0000-00005C790000}"/>
    <cellStyle name="Normal 15 3 2 2 2 2" xfId="31074" xr:uid="{00000000-0005-0000-0000-00005D790000}"/>
    <cellStyle name="Normal 15 3 2 2 2 2 2" xfId="31075" xr:uid="{00000000-0005-0000-0000-00005E790000}"/>
    <cellStyle name="Normal 15 3 2 2 2 3" xfId="31076" xr:uid="{00000000-0005-0000-0000-00005F790000}"/>
    <cellStyle name="Normal 15 3 2 2 3" xfId="31077" xr:uid="{00000000-0005-0000-0000-000060790000}"/>
    <cellStyle name="Normal 15 3 2 2 3 2" xfId="31078" xr:uid="{00000000-0005-0000-0000-000061790000}"/>
    <cellStyle name="Normal 15 3 2 2 4" xfId="31079" xr:uid="{00000000-0005-0000-0000-000062790000}"/>
    <cellStyle name="Normal 15 3 2 3" xfId="31080" xr:uid="{00000000-0005-0000-0000-000063790000}"/>
    <cellStyle name="Normal 15 3 2 3 2" xfId="31081" xr:uid="{00000000-0005-0000-0000-000064790000}"/>
    <cellStyle name="Normal 15 3 2 3 2 2" xfId="31082" xr:uid="{00000000-0005-0000-0000-000065790000}"/>
    <cellStyle name="Normal 15 3 2 3 3" xfId="31083" xr:uid="{00000000-0005-0000-0000-000066790000}"/>
    <cellStyle name="Normal 15 3 2 4" xfId="31084" xr:uid="{00000000-0005-0000-0000-000067790000}"/>
    <cellStyle name="Normal 15 3 2 4 2" xfId="31085" xr:uid="{00000000-0005-0000-0000-000068790000}"/>
    <cellStyle name="Normal 15 3 2 5" xfId="31086" xr:uid="{00000000-0005-0000-0000-000069790000}"/>
    <cellStyle name="Normal 15 3 2 5 2" xfId="31087" xr:uid="{00000000-0005-0000-0000-00006A790000}"/>
    <cellStyle name="Normal 15 3 2 6" xfId="31088" xr:uid="{00000000-0005-0000-0000-00006B790000}"/>
    <cellStyle name="Normal 15 3 3" xfId="31089" xr:uid="{00000000-0005-0000-0000-00006C790000}"/>
    <cellStyle name="Normal 15 3 3 2" xfId="31090" xr:uid="{00000000-0005-0000-0000-00006D790000}"/>
    <cellStyle name="Normal 15 3 3 2 2" xfId="31091" xr:uid="{00000000-0005-0000-0000-00006E790000}"/>
    <cellStyle name="Normal 15 3 3 2 2 2" xfId="31092" xr:uid="{00000000-0005-0000-0000-00006F790000}"/>
    <cellStyle name="Normal 15 3 3 2 2 2 2" xfId="31093" xr:uid="{00000000-0005-0000-0000-000070790000}"/>
    <cellStyle name="Normal 15 3 3 2 2 3" xfId="31094" xr:uid="{00000000-0005-0000-0000-000071790000}"/>
    <cellStyle name="Normal 15 3 3 2 3" xfId="31095" xr:uid="{00000000-0005-0000-0000-000072790000}"/>
    <cellStyle name="Normal 15 3 3 2 3 2" xfId="31096" xr:uid="{00000000-0005-0000-0000-000073790000}"/>
    <cellStyle name="Normal 15 3 3 2 4" xfId="31097" xr:uid="{00000000-0005-0000-0000-000074790000}"/>
    <cellStyle name="Normal 15 3 3 3" xfId="31098" xr:uid="{00000000-0005-0000-0000-000075790000}"/>
    <cellStyle name="Normal 15 3 3 3 2" xfId="31099" xr:uid="{00000000-0005-0000-0000-000076790000}"/>
    <cellStyle name="Normal 15 3 3 3 2 2" xfId="31100" xr:uid="{00000000-0005-0000-0000-000077790000}"/>
    <cellStyle name="Normal 15 3 3 3 3" xfId="31101" xr:uid="{00000000-0005-0000-0000-000078790000}"/>
    <cellStyle name="Normal 15 3 3 4" xfId="31102" xr:uid="{00000000-0005-0000-0000-000079790000}"/>
    <cellStyle name="Normal 15 3 3 4 2" xfId="31103" xr:uid="{00000000-0005-0000-0000-00007A790000}"/>
    <cellStyle name="Normal 15 3 3 5" xfId="31104" xr:uid="{00000000-0005-0000-0000-00007B790000}"/>
    <cellStyle name="Normal 15 3 3 5 2" xfId="31105" xr:uid="{00000000-0005-0000-0000-00007C790000}"/>
    <cellStyle name="Normal 15 3 3 6" xfId="31106" xr:uid="{00000000-0005-0000-0000-00007D790000}"/>
    <cellStyle name="Normal 15 3 4" xfId="31107" xr:uid="{00000000-0005-0000-0000-00007E790000}"/>
    <cellStyle name="Normal 15 3 4 2" xfId="31108" xr:uid="{00000000-0005-0000-0000-00007F790000}"/>
    <cellStyle name="Normal 15 3 4 2 2" xfId="31109" xr:uid="{00000000-0005-0000-0000-000080790000}"/>
    <cellStyle name="Normal 15 3 4 2 2 2" xfId="31110" xr:uid="{00000000-0005-0000-0000-000081790000}"/>
    <cellStyle name="Normal 15 3 4 2 3" xfId="31111" xr:uid="{00000000-0005-0000-0000-000082790000}"/>
    <cellStyle name="Normal 15 3 4 3" xfId="31112" xr:uid="{00000000-0005-0000-0000-000083790000}"/>
    <cellStyle name="Normal 15 3 4 3 2" xfId="31113" xr:uid="{00000000-0005-0000-0000-000084790000}"/>
    <cellStyle name="Normal 15 3 4 4" xfId="31114" xr:uid="{00000000-0005-0000-0000-000085790000}"/>
    <cellStyle name="Normal 15 3 5" xfId="31115" xr:uid="{00000000-0005-0000-0000-000086790000}"/>
    <cellStyle name="Normal 15 3 5 2" xfId="31116" xr:uid="{00000000-0005-0000-0000-000087790000}"/>
    <cellStyle name="Normal 15 3 5 2 2" xfId="31117" xr:uid="{00000000-0005-0000-0000-000088790000}"/>
    <cellStyle name="Normal 15 3 5 3" xfId="31118" xr:uid="{00000000-0005-0000-0000-000089790000}"/>
    <cellStyle name="Normal 15 3 6" xfId="31119" xr:uid="{00000000-0005-0000-0000-00008A790000}"/>
    <cellStyle name="Normal 15 3 6 2" xfId="31120" xr:uid="{00000000-0005-0000-0000-00008B790000}"/>
    <cellStyle name="Normal 15 3 7" xfId="31121" xr:uid="{00000000-0005-0000-0000-00008C790000}"/>
    <cellStyle name="Normal 15 3 7 2" xfId="31122" xr:uid="{00000000-0005-0000-0000-00008D790000}"/>
    <cellStyle name="Normal 15 3 8" xfId="31123" xr:uid="{00000000-0005-0000-0000-00008E790000}"/>
    <cellStyle name="Normal 15 4" xfId="31124" xr:uid="{00000000-0005-0000-0000-00008F790000}"/>
    <cellStyle name="Normal 15 4 2" xfId="31125" xr:uid="{00000000-0005-0000-0000-000090790000}"/>
    <cellStyle name="Normal 15 4 2 2" xfId="31126" xr:uid="{00000000-0005-0000-0000-000091790000}"/>
    <cellStyle name="Normal 15 4 2 2 2" xfId="31127" xr:uid="{00000000-0005-0000-0000-000092790000}"/>
    <cellStyle name="Normal 15 4 2 2 2 2" xfId="31128" xr:uid="{00000000-0005-0000-0000-000093790000}"/>
    <cellStyle name="Normal 15 4 2 2 3" xfId="31129" xr:uid="{00000000-0005-0000-0000-000094790000}"/>
    <cellStyle name="Normal 15 4 2 3" xfId="31130" xr:uid="{00000000-0005-0000-0000-000095790000}"/>
    <cellStyle name="Normal 15 4 2 3 2" xfId="31131" xr:uid="{00000000-0005-0000-0000-000096790000}"/>
    <cellStyle name="Normal 15 4 2 4" xfId="31132" xr:uid="{00000000-0005-0000-0000-000097790000}"/>
    <cellStyle name="Normal 15 4 3" xfId="31133" xr:uid="{00000000-0005-0000-0000-000098790000}"/>
    <cellStyle name="Normal 15 4 3 2" xfId="31134" xr:uid="{00000000-0005-0000-0000-000099790000}"/>
    <cellStyle name="Normal 15 4 3 2 2" xfId="31135" xr:uid="{00000000-0005-0000-0000-00009A790000}"/>
    <cellStyle name="Normal 15 4 3 3" xfId="31136" xr:uid="{00000000-0005-0000-0000-00009B790000}"/>
    <cellStyle name="Normal 15 4 4" xfId="31137" xr:uid="{00000000-0005-0000-0000-00009C790000}"/>
    <cellStyle name="Normal 15 4 4 2" xfId="31138" xr:uid="{00000000-0005-0000-0000-00009D790000}"/>
    <cellStyle name="Normal 15 4 5" xfId="31139" xr:uid="{00000000-0005-0000-0000-00009E790000}"/>
    <cellStyle name="Normal 15 4 5 2" xfId="31140" xr:uid="{00000000-0005-0000-0000-00009F790000}"/>
    <cellStyle name="Normal 15 4 6" xfId="31141" xr:uid="{00000000-0005-0000-0000-0000A0790000}"/>
    <cellStyle name="Normal 15 5" xfId="31142" xr:uid="{00000000-0005-0000-0000-0000A1790000}"/>
    <cellStyle name="Normal 15 5 2" xfId="31143" xr:uid="{00000000-0005-0000-0000-0000A2790000}"/>
    <cellStyle name="Normal 15 5 2 2" xfId="31144" xr:uid="{00000000-0005-0000-0000-0000A3790000}"/>
    <cellStyle name="Normal 15 5 2 2 2" xfId="31145" xr:uid="{00000000-0005-0000-0000-0000A4790000}"/>
    <cellStyle name="Normal 15 5 2 2 2 2" xfId="31146" xr:uid="{00000000-0005-0000-0000-0000A5790000}"/>
    <cellStyle name="Normal 15 5 2 2 3" xfId="31147" xr:uid="{00000000-0005-0000-0000-0000A6790000}"/>
    <cellStyle name="Normal 15 5 2 3" xfId="31148" xr:uid="{00000000-0005-0000-0000-0000A7790000}"/>
    <cellStyle name="Normal 15 5 2 3 2" xfId="31149" xr:uid="{00000000-0005-0000-0000-0000A8790000}"/>
    <cellStyle name="Normal 15 5 2 4" xfId="31150" xr:uid="{00000000-0005-0000-0000-0000A9790000}"/>
    <cellStyle name="Normal 15 5 3" xfId="31151" xr:uid="{00000000-0005-0000-0000-0000AA790000}"/>
    <cellStyle name="Normal 15 5 3 2" xfId="31152" xr:uid="{00000000-0005-0000-0000-0000AB790000}"/>
    <cellStyle name="Normal 15 5 3 2 2" xfId="31153" xr:uid="{00000000-0005-0000-0000-0000AC790000}"/>
    <cellStyle name="Normal 15 5 3 3" xfId="31154" xr:uid="{00000000-0005-0000-0000-0000AD790000}"/>
    <cellStyle name="Normal 15 5 4" xfId="31155" xr:uid="{00000000-0005-0000-0000-0000AE790000}"/>
    <cellStyle name="Normal 15 5 4 2" xfId="31156" xr:uid="{00000000-0005-0000-0000-0000AF790000}"/>
    <cellStyle name="Normal 15 5 5" xfId="31157" xr:uid="{00000000-0005-0000-0000-0000B0790000}"/>
    <cellStyle name="Normal 15 5 5 2" xfId="31158" xr:uid="{00000000-0005-0000-0000-0000B1790000}"/>
    <cellStyle name="Normal 15 5 6" xfId="31159" xr:uid="{00000000-0005-0000-0000-0000B2790000}"/>
    <cellStyle name="Normal 15 6" xfId="31160" xr:uid="{00000000-0005-0000-0000-0000B3790000}"/>
    <cellStyle name="Normal 15 6 2" xfId="31161" xr:uid="{00000000-0005-0000-0000-0000B4790000}"/>
    <cellStyle name="Normal 15 6 2 2" xfId="31162" xr:uid="{00000000-0005-0000-0000-0000B5790000}"/>
    <cellStyle name="Normal 15 6 2 2 2" xfId="31163" xr:uid="{00000000-0005-0000-0000-0000B6790000}"/>
    <cellStyle name="Normal 15 6 2 2 2 2" xfId="31164" xr:uid="{00000000-0005-0000-0000-0000B7790000}"/>
    <cellStyle name="Normal 15 6 2 2 3" xfId="31165" xr:uid="{00000000-0005-0000-0000-0000B8790000}"/>
    <cellStyle name="Normal 15 6 2 3" xfId="31166" xr:uid="{00000000-0005-0000-0000-0000B9790000}"/>
    <cellStyle name="Normal 15 6 2 3 2" xfId="31167" xr:uid="{00000000-0005-0000-0000-0000BA790000}"/>
    <cellStyle name="Normal 15 6 2 4" xfId="31168" xr:uid="{00000000-0005-0000-0000-0000BB790000}"/>
    <cellStyle name="Normal 15 6 3" xfId="31169" xr:uid="{00000000-0005-0000-0000-0000BC790000}"/>
    <cellStyle name="Normal 15 6 3 2" xfId="31170" xr:uid="{00000000-0005-0000-0000-0000BD790000}"/>
    <cellStyle name="Normal 15 6 3 2 2" xfId="31171" xr:uid="{00000000-0005-0000-0000-0000BE790000}"/>
    <cellStyle name="Normal 15 6 3 3" xfId="31172" xr:uid="{00000000-0005-0000-0000-0000BF790000}"/>
    <cellStyle name="Normal 15 6 4" xfId="31173" xr:uid="{00000000-0005-0000-0000-0000C0790000}"/>
    <cellStyle name="Normal 15 6 4 2" xfId="31174" xr:uid="{00000000-0005-0000-0000-0000C1790000}"/>
    <cellStyle name="Normal 15 6 5" xfId="31175" xr:uid="{00000000-0005-0000-0000-0000C2790000}"/>
    <cellStyle name="Normal 15 6 5 2" xfId="31176" xr:uid="{00000000-0005-0000-0000-0000C3790000}"/>
    <cellStyle name="Normal 15 6 6" xfId="31177" xr:uid="{00000000-0005-0000-0000-0000C4790000}"/>
    <cellStyle name="Normal 15 7" xfId="31178" xr:uid="{00000000-0005-0000-0000-0000C5790000}"/>
    <cellStyle name="Normal 15 7 2" xfId="31179" xr:uid="{00000000-0005-0000-0000-0000C6790000}"/>
    <cellStyle name="Normal 15 7 2 2" xfId="31180" xr:uid="{00000000-0005-0000-0000-0000C7790000}"/>
    <cellStyle name="Normal 15 7 2 2 2" xfId="31181" xr:uid="{00000000-0005-0000-0000-0000C8790000}"/>
    <cellStyle name="Normal 15 7 2 2 2 2" xfId="31182" xr:uid="{00000000-0005-0000-0000-0000C9790000}"/>
    <cellStyle name="Normal 15 7 2 2 3" xfId="31183" xr:uid="{00000000-0005-0000-0000-0000CA790000}"/>
    <cellStyle name="Normal 15 7 2 3" xfId="31184" xr:uid="{00000000-0005-0000-0000-0000CB790000}"/>
    <cellStyle name="Normal 15 7 2 3 2" xfId="31185" xr:uid="{00000000-0005-0000-0000-0000CC790000}"/>
    <cellStyle name="Normal 15 7 2 4" xfId="31186" xr:uid="{00000000-0005-0000-0000-0000CD790000}"/>
    <cellStyle name="Normal 15 7 3" xfId="31187" xr:uid="{00000000-0005-0000-0000-0000CE790000}"/>
    <cellStyle name="Normal 15 7 3 2" xfId="31188" xr:uid="{00000000-0005-0000-0000-0000CF790000}"/>
    <cellStyle name="Normal 15 7 3 2 2" xfId="31189" xr:uid="{00000000-0005-0000-0000-0000D0790000}"/>
    <cellStyle name="Normal 15 7 3 3" xfId="31190" xr:uid="{00000000-0005-0000-0000-0000D1790000}"/>
    <cellStyle name="Normal 15 7 4" xfId="31191" xr:uid="{00000000-0005-0000-0000-0000D2790000}"/>
    <cellStyle name="Normal 15 7 4 2" xfId="31192" xr:uid="{00000000-0005-0000-0000-0000D3790000}"/>
    <cellStyle name="Normal 15 7 5" xfId="31193" xr:uid="{00000000-0005-0000-0000-0000D4790000}"/>
    <cellStyle name="Normal 15 7 5 2" xfId="31194" xr:uid="{00000000-0005-0000-0000-0000D5790000}"/>
    <cellStyle name="Normal 15 7 6" xfId="31195" xr:uid="{00000000-0005-0000-0000-0000D6790000}"/>
    <cellStyle name="Normal 15 8" xfId="31196" xr:uid="{00000000-0005-0000-0000-0000D7790000}"/>
    <cellStyle name="Normal 15 8 2" xfId="31197" xr:uid="{00000000-0005-0000-0000-0000D8790000}"/>
    <cellStyle name="Normal 15 8 2 2" xfId="31198" xr:uid="{00000000-0005-0000-0000-0000D9790000}"/>
    <cellStyle name="Normal 15 8 2 2 2" xfId="31199" xr:uid="{00000000-0005-0000-0000-0000DA790000}"/>
    <cellStyle name="Normal 15 8 2 3" xfId="31200" xr:uid="{00000000-0005-0000-0000-0000DB790000}"/>
    <cellStyle name="Normal 15 8 3" xfId="31201" xr:uid="{00000000-0005-0000-0000-0000DC790000}"/>
    <cellStyle name="Normal 15 8 3 2" xfId="31202" xr:uid="{00000000-0005-0000-0000-0000DD790000}"/>
    <cellStyle name="Normal 15 8 4" xfId="31203" xr:uid="{00000000-0005-0000-0000-0000DE790000}"/>
    <cellStyle name="Normal 15 9" xfId="31204" xr:uid="{00000000-0005-0000-0000-0000DF790000}"/>
    <cellStyle name="Normal 15 9 2" xfId="31205" xr:uid="{00000000-0005-0000-0000-0000E0790000}"/>
    <cellStyle name="Normal 15 9 2 2" xfId="31206" xr:uid="{00000000-0005-0000-0000-0000E1790000}"/>
    <cellStyle name="Normal 15 9 3" xfId="31207" xr:uid="{00000000-0005-0000-0000-0000E2790000}"/>
    <cellStyle name="Normal 16" xfId="31208" xr:uid="{00000000-0005-0000-0000-0000E3790000}"/>
    <cellStyle name="Normal 16 10" xfId="31209" xr:uid="{00000000-0005-0000-0000-0000E4790000}"/>
    <cellStyle name="Normal 16 10 2" xfId="31210" xr:uid="{00000000-0005-0000-0000-0000E5790000}"/>
    <cellStyle name="Normal 16 11" xfId="31211" xr:uid="{00000000-0005-0000-0000-0000E6790000}"/>
    <cellStyle name="Normal 16 11 2" xfId="31212" xr:uid="{00000000-0005-0000-0000-0000E7790000}"/>
    <cellStyle name="Normal 16 12" xfId="31213" xr:uid="{00000000-0005-0000-0000-0000E8790000}"/>
    <cellStyle name="Normal 16 12 2" xfId="31214" xr:uid="{00000000-0005-0000-0000-0000E9790000}"/>
    <cellStyle name="Normal 16 2" xfId="31215" xr:uid="{00000000-0005-0000-0000-0000EA790000}"/>
    <cellStyle name="Normal 16 2 2" xfId="31216" xr:uid="{00000000-0005-0000-0000-0000EB790000}"/>
    <cellStyle name="Normal 16 2 2 2" xfId="31217" xr:uid="{00000000-0005-0000-0000-0000EC790000}"/>
    <cellStyle name="Normal 16 2 2 2 2" xfId="31218" xr:uid="{00000000-0005-0000-0000-0000ED790000}"/>
    <cellStyle name="Normal 16 2 2 2 2 2" xfId="31219" xr:uid="{00000000-0005-0000-0000-0000EE790000}"/>
    <cellStyle name="Normal 16 2 2 2 2 2 2" xfId="31220" xr:uid="{00000000-0005-0000-0000-0000EF790000}"/>
    <cellStyle name="Normal 16 2 2 2 2 3" xfId="31221" xr:uid="{00000000-0005-0000-0000-0000F0790000}"/>
    <cellStyle name="Normal 16 2 2 2 3" xfId="31222" xr:uid="{00000000-0005-0000-0000-0000F1790000}"/>
    <cellStyle name="Normal 16 2 2 2 3 2" xfId="31223" xr:uid="{00000000-0005-0000-0000-0000F2790000}"/>
    <cellStyle name="Normal 16 2 2 2 4" xfId="31224" xr:uid="{00000000-0005-0000-0000-0000F3790000}"/>
    <cellStyle name="Normal 16 2 2 3" xfId="31225" xr:uid="{00000000-0005-0000-0000-0000F4790000}"/>
    <cellStyle name="Normal 16 2 2 3 2" xfId="31226" xr:uid="{00000000-0005-0000-0000-0000F5790000}"/>
    <cellStyle name="Normal 16 2 2 3 2 2" xfId="31227" xr:uid="{00000000-0005-0000-0000-0000F6790000}"/>
    <cellStyle name="Normal 16 2 2 3 3" xfId="31228" xr:uid="{00000000-0005-0000-0000-0000F7790000}"/>
    <cellStyle name="Normal 16 2 2 4" xfId="31229" xr:uid="{00000000-0005-0000-0000-0000F8790000}"/>
    <cellStyle name="Normal 16 2 2 4 2" xfId="31230" xr:uid="{00000000-0005-0000-0000-0000F9790000}"/>
    <cellStyle name="Normal 16 2 2 5" xfId="31231" xr:uid="{00000000-0005-0000-0000-0000FA790000}"/>
    <cellStyle name="Normal 16 2 2 5 2" xfId="31232" xr:uid="{00000000-0005-0000-0000-0000FB790000}"/>
    <cellStyle name="Normal 16 2 2 6" xfId="31233" xr:uid="{00000000-0005-0000-0000-0000FC790000}"/>
    <cellStyle name="Normal 16 2 3" xfId="31234" xr:uid="{00000000-0005-0000-0000-0000FD790000}"/>
    <cellStyle name="Normal 16 2 3 2" xfId="31235" xr:uid="{00000000-0005-0000-0000-0000FE790000}"/>
    <cellStyle name="Normal 16 2 3 2 2" xfId="31236" xr:uid="{00000000-0005-0000-0000-0000FF790000}"/>
    <cellStyle name="Normal 16 2 3 2 2 2" xfId="31237" xr:uid="{00000000-0005-0000-0000-0000007A0000}"/>
    <cellStyle name="Normal 16 2 3 2 2 2 2" xfId="31238" xr:uid="{00000000-0005-0000-0000-0000017A0000}"/>
    <cellStyle name="Normal 16 2 3 2 2 3" xfId="31239" xr:uid="{00000000-0005-0000-0000-0000027A0000}"/>
    <cellStyle name="Normal 16 2 3 2 3" xfId="31240" xr:uid="{00000000-0005-0000-0000-0000037A0000}"/>
    <cellStyle name="Normal 16 2 3 2 3 2" xfId="31241" xr:uid="{00000000-0005-0000-0000-0000047A0000}"/>
    <cellStyle name="Normal 16 2 3 2 4" xfId="31242" xr:uid="{00000000-0005-0000-0000-0000057A0000}"/>
    <cellStyle name="Normal 16 2 3 3" xfId="31243" xr:uid="{00000000-0005-0000-0000-0000067A0000}"/>
    <cellStyle name="Normal 16 2 3 3 2" xfId="31244" xr:uid="{00000000-0005-0000-0000-0000077A0000}"/>
    <cellStyle name="Normal 16 2 3 3 2 2" xfId="31245" xr:uid="{00000000-0005-0000-0000-0000087A0000}"/>
    <cellStyle name="Normal 16 2 3 3 3" xfId="31246" xr:uid="{00000000-0005-0000-0000-0000097A0000}"/>
    <cellStyle name="Normal 16 2 3 4" xfId="31247" xr:uid="{00000000-0005-0000-0000-00000A7A0000}"/>
    <cellStyle name="Normal 16 2 3 4 2" xfId="31248" xr:uid="{00000000-0005-0000-0000-00000B7A0000}"/>
    <cellStyle name="Normal 16 2 3 5" xfId="31249" xr:uid="{00000000-0005-0000-0000-00000C7A0000}"/>
    <cellStyle name="Normal 16 2 3 5 2" xfId="31250" xr:uid="{00000000-0005-0000-0000-00000D7A0000}"/>
    <cellStyle name="Normal 16 2 3 6" xfId="31251" xr:uid="{00000000-0005-0000-0000-00000E7A0000}"/>
    <cellStyle name="Normal 16 2 4" xfId="31252" xr:uid="{00000000-0005-0000-0000-00000F7A0000}"/>
    <cellStyle name="Normal 16 2 4 2" xfId="31253" xr:uid="{00000000-0005-0000-0000-0000107A0000}"/>
    <cellStyle name="Normal 16 2 4 2 2" xfId="31254" xr:uid="{00000000-0005-0000-0000-0000117A0000}"/>
    <cellStyle name="Normal 16 2 4 2 2 2" xfId="31255" xr:uid="{00000000-0005-0000-0000-0000127A0000}"/>
    <cellStyle name="Normal 16 2 4 2 3" xfId="31256" xr:uid="{00000000-0005-0000-0000-0000137A0000}"/>
    <cellStyle name="Normal 16 2 4 3" xfId="31257" xr:uid="{00000000-0005-0000-0000-0000147A0000}"/>
    <cellStyle name="Normal 16 2 4 3 2" xfId="31258" xr:uid="{00000000-0005-0000-0000-0000157A0000}"/>
    <cellStyle name="Normal 16 2 4 4" xfId="31259" xr:uid="{00000000-0005-0000-0000-0000167A0000}"/>
    <cellStyle name="Normal 16 2 5" xfId="31260" xr:uid="{00000000-0005-0000-0000-0000177A0000}"/>
    <cellStyle name="Normal 16 2 5 2" xfId="31261" xr:uid="{00000000-0005-0000-0000-0000187A0000}"/>
    <cellStyle name="Normal 16 2 5 2 2" xfId="31262" xr:uid="{00000000-0005-0000-0000-0000197A0000}"/>
    <cellStyle name="Normal 16 2 5 3" xfId="31263" xr:uid="{00000000-0005-0000-0000-00001A7A0000}"/>
    <cellStyle name="Normal 16 2 6" xfId="31264" xr:uid="{00000000-0005-0000-0000-00001B7A0000}"/>
    <cellStyle name="Normal 16 2 6 2" xfId="31265" xr:uid="{00000000-0005-0000-0000-00001C7A0000}"/>
    <cellStyle name="Normal 16 2 7" xfId="31266" xr:uid="{00000000-0005-0000-0000-00001D7A0000}"/>
    <cellStyle name="Normal 16 2 7 2" xfId="31267" xr:uid="{00000000-0005-0000-0000-00001E7A0000}"/>
    <cellStyle name="Normal 16 2 8" xfId="31268" xr:uid="{00000000-0005-0000-0000-00001F7A0000}"/>
    <cellStyle name="Normal 16 3" xfId="31269" xr:uid="{00000000-0005-0000-0000-0000207A0000}"/>
    <cellStyle name="Normal 16 3 2" xfId="31270" xr:uid="{00000000-0005-0000-0000-0000217A0000}"/>
    <cellStyle name="Normal 16 3 2 2" xfId="31271" xr:uid="{00000000-0005-0000-0000-0000227A0000}"/>
    <cellStyle name="Normal 16 3 2 2 2" xfId="31272" xr:uid="{00000000-0005-0000-0000-0000237A0000}"/>
    <cellStyle name="Normal 16 3 2 2 2 2" xfId="31273" xr:uid="{00000000-0005-0000-0000-0000247A0000}"/>
    <cellStyle name="Normal 16 3 2 2 2 2 2" xfId="31274" xr:uid="{00000000-0005-0000-0000-0000257A0000}"/>
    <cellStyle name="Normal 16 3 2 2 2 3" xfId="31275" xr:uid="{00000000-0005-0000-0000-0000267A0000}"/>
    <cellStyle name="Normal 16 3 2 2 3" xfId="31276" xr:uid="{00000000-0005-0000-0000-0000277A0000}"/>
    <cellStyle name="Normal 16 3 2 2 3 2" xfId="31277" xr:uid="{00000000-0005-0000-0000-0000287A0000}"/>
    <cellStyle name="Normal 16 3 2 2 4" xfId="31278" xr:uid="{00000000-0005-0000-0000-0000297A0000}"/>
    <cellStyle name="Normal 16 3 2 3" xfId="31279" xr:uid="{00000000-0005-0000-0000-00002A7A0000}"/>
    <cellStyle name="Normal 16 3 2 3 2" xfId="31280" xr:uid="{00000000-0005-0000-0000-00002B7A0000}"/>
    <cellStyle name="Normal 16 3 2 3 2 2" xfId="31281" xr:uid="{00000000-0005-0000-0000-00002C7A0000}"/>
    <cellStyle name="Normal 16 3 2 3 3" xfId="31282" xr:uid="{00000000-0005-0000-0000-00002D7A0000}"/>
    <cellStyle name="Normal 16 3 2 4" xfId="31283" xr:uid="{00000000-0005-0000-0000-00002E7A0000}"/>
    <cellStyle name="Normal 16 3 2 4 2" xfId="31284" xr:uid="{00000000-0005-0000-0000-00002F7A0000}"/>
    <cellStyle name="Normal 16 3 2 5" xfId="31285" xr:uid="{00000000-0005-0000-0000-0000307A0000}"/>
    <cellStyle name="Normal 16 3 2 5 2" xfId="31286" xr:uid="{00000000-0005-0000-0000-0000317A0000}"/>
    <cellStyle name="Normal 16 3 2 6" xfId="31287" xr:uid="{00000000-0005-0000-0000-0000327A0000}"/>
    <cellStyle name="Normal 16 3 3" xfId="31288" xr:uid="{00000000-0005-0000-0000-0000337A0000}"/>
    <cellStyle name="Normal 16 3 3 2" xfId="31289" xr:uid="{00000000-0005-0000-0000-0000347A0000}"/>
    <cellStyle name="Normal 16 3 3 2 2" xfId="31290" xr:uid="{00000000-0005-0000-0000-0000357A0000}"/>
    <cellStyle name="Normal 16 3 3 2 2 2" xfId="31291" xr:uid="{00000000-0005-0000-0000-0000367A0000}"/>
    <cellStyle name="Normal 16 3 3 2 2 2 2" xfId="31292" xr:uid="{00000000-0005-0000-0000-0000377A0000}"/>
    <cellStyle name="Normal 16 3 3 2 2 3" xfId="31293" xr:uid="{00000000-0005-0000-0000-0000387A0000}"/>
    <cellStyle name="Normal 16 3 3 2 3" xfId="31294" xr:uid="{00000000-0005-0000-0000-0000397A0000}"/>
    <cellStyle name="Normal 16 3 3 2 3 2" xfId="31295" xr:uid="{00000000-0005-0000-0000-00003A7A0000}"/>
    <cellStyle name="Normal 16 3 3 2 4" xfId="31296" xr:uid="{00000000-0005-0000-0000-00003B7A0000}"/>
    <cellStyle name="Normal 16 3 3 3" xfId="31297" xr:uid="{00000000-0005-0000-0000-00003C7A0000}"/>
    <cellStyle name="Normal 16 3 3 3 2" xfId="31298" xr:uid="{00000000-0005-0000-0000-00003D7A0000}"/>
    <cellStyle name="Normal 16 3 3 3 2 2" xfId="31299" xr:uid="{00000000-0005-0000-0000-00003E7A0000}"/>
    <cellStyle name="Normal 16 3 3 3 3" xfId="31300" xr:uid="{00000000-0005-0000-0000-00003F7A0000}"/>
    <cellStyle name="Normal 16 3 3 4" xfId="31301" xr:uid="{00000000-0005-0000-0000-0000407A0000}"/>
    <cellStyle name="Normal 16 3 3 4 2" xfId="31302" xr:uid="{00000000-0005-0000-0000-0000417A0000}"/>
    <cellStyle name="Normal 16 3 3 5" xfId="31303" xr:uid="{00000000-0005-0000-0000-0000427A0000}"/>
    <cellStyle name="Normal 16 3 3 5 2" xfId="31304" xr:uid="{00000000-0005-0000-0000-0000437A0000}"/>
    <cellStyle name="Normal 16 3 3 6" xfId="31305" xr:uid="{00000000-0005-0000-0000-0000447A0000}"/>
    <cellStyle name="Normal 16 3 4" xfId="31306" xr:uid="{00000000-0005-0000-0000-0000457A0000}"/>
    <cellStyle name="Normal 16 3 4 2" xfId="31307" xr:uid="{00000000-0005-0000-0000-0000467A0000}"/>
    <cellStyle name="Normal 16 3 4 2 2" xfId="31308" xr:uid="{00000000-0005-0000-0000-0000477A0000}"/>
    <cellStyle name="Normal 16 3 4 2 2 2" xfId="31309" xr:uid="{00000000-0005-0000-0000-0000487A0000}"/>
    <cellStyle name="Normal 16 3 4 2 3" xfId="31310" xr:uid="{00000000-0005-0000-0000-0000497A0000}"/>
    <cellStyle name="Normal 16 3 4 3" xfId="31311" xr:uid="{00000000-0005-0000-0000-00004A7A0000}"/>
    <cellStyle name="Normal 16 3 4 3 2" xfId="31312" xr:uid="{00000000-0005-0000-0000-00004B7A0000}"/>
    <cellStyle name="Normal 16 3 4 4" xfId="31313" xr:uid="{00000000-0005-0000-0000-00004C7A0000}"/>
    <cellStyle name="Normal 16 3 5" xfId="31314" xr:uid="{00000000-0005-0000-0000-00004D7A0000}"/>
    <cellStyle name="Normal 16 3 5 2" xfId="31315" xr:uid="{00000000-0005-0000-0000-00004E7A0000}"/>
    <cellStyle name="Normal 16 3 5 2 2" xfId="31316" xr:uid="{00000000-0005-0000-0000-00004F7A0000}"/>
    <cellStyle name="Normal 16 3 5 3" xfId="31317" xr:uid="{00000000-0005-0000-0000-0000507A0000}"/>
    <cellStyle name="Normal 16 3 6" xfId="31318" xr:uid="{00000000-0005-0000-0000-0000517A0000}"/>
    <cellStyle name="Normal 16 3 6 2" xfId="31319" xr:uid="{00000000-0005-0000-0000-0000527A0000}"/>
    <cellStyle name="Normal 16 3 7" xfId="31320" xr:uid="{00000000-0005-0000-0000-0000537A0000}"/>
    <cellStyle name="Normal 16 3 7 2" xfId="31321" xr:uid="{00000000-0005-0000-0000-0000547A0000}"/>
    <cellStyle name="Normal 16 3 8" xfId="31322" xr:uid="{00000000-0005-0000-0000-0000557A0000}"/>
    <cellStyle name="Normal 16 4" xfId="31323" xr:uid="{00000000-0005-0000-0000-0000567A0000}"/>
    <cellStyle name="Normal 16 4 2" xfId="31324" xr:uid="{00000000-0005-0000-0000-0000577A0000}"/>
    <cellStyle name="Normal 16 4 2 2" xfId="31325" xr:uid="{00000000-0005-0000-0000-0000587A0000}"/>
    <cellStyle name="Normal 16 4 2 2 2" xfId="31326" xr:uid="{00000000-0005-0000-0000-0000597A0000}"/>
    <cellStyle name="Normal 16 4 2 2 2 2" xfId="31327" xr:uid="{00000000-0005-0000-0000-00005A7A0000}"/>
    <cellStyle name="Normal 16 4 2 2 3" xfId="31328" xr:uid="{00000000-0005-0000-0000-00005B7A0000}"/>
    <cellStyle name="Normal 16 4 2 3" xfId="31329" xr:uid="{00000000-0005-0000-0000-00005C7A0000}"/>
    <cellStyle name="Normal 16 4 2 3 2" xfId="31330" xr:uid="{00000000-0005-0000-0000-00005D7A0000}"/>
    <cellStyle name="Normal 16 4 2 4" xfId="31331" xr:uid="{00000000-0005-0000-0000-00005E7A0000}"/>
    <cellStyle name="Normal 16 4 3" xfId="31332" xr:uid="{00000000-0005-0000-0000-00005F7A0000}"/>
    <cellStyle name="Normal 16 4 3 2" xfId="31333" xr:uid="{00000000-0005-0000-0000-0000607A0000}"/>
    <cellStyle name="Normal 16 4 3 2 2" xfId="31334" xr:uid="{00000000-0005-0000-0000-0000617A0000}"/>
    <cellStyle name="Normal 16 4 3 3" xfId="31335" xr:uid="{00000000-0005-0000-0000-0000627A0000}"/>
    <cellStyle name="Normal 16 4 4" xfId="31336" xr:uid="{00000000-0005-0000-0000-0000637A0000}"/>
    <cellStyle name="Normal 16 4 4 2" xfId="31337" xr:uid="{00000000-0005-0000-0000-0000647A0000}"/>
    <cellStyle name="Normal 16 4 5" xfId="31338" xr:uid="{00000000-0005-0000-0000-0000657A0000}"/>
    <cellStyle name="Normal 16 4 5 2" xfId="31339" xr:uid="{00000000-0005-0000-0000-0000667A0000}"/>
    <cellStyle name="Normal 16 4 6" xfId="31340" xr:uid="{00000000-0005-0000-0000-0000677A0000}"/>
    <cellStyle name="Normal 16 5" xfId="31341" xr:uid="{00000000-0005-0000-0000-0000687A0000}"/>
    <cellStyle name="Normal 16 5 2" xfId="31342" xr:uid="{00000000-0005-0000-0000-0000697A0000}"/>
    <cellStyle name="Normal 16 5 2 2" xfId="31343" xr:uid="{00000000-0005-0000-0000-00006A7A0000}"/>
    <cellStyle name="Normal 16 5 2 2 2" xfId="31344" xr:uid="{00000000-0005-0000-0000-00006B7A0000}"/>
    <cellStyle name="Normal 16 5 2 2 2 2" xfId="31345" xr:uid="{00000000-0005-0000-0000-00006C7A0000}"/>
    <cellStyle name="Normal 16 5 2 2 3" xfId="31346" xr:uid="{00000000-0005-0000-0000-00006D7A0000}"/>
    <cellStyle name="Normal 16 5 2 3" xfId="31347" xr:uid="{00000000-0005-0000-0000-00006E7A0000}"/>
    <cellStyle name="Normal 16 5 2 3 2" xfId="31348" xr:uid="{00000000-0005-0000-0000-00006F7A0000}"/>
    <cellStyle name="Normal 16 5 2 4" xfId="31349" xr:uid="{00000000-0005-0000-0000-0000707A0000}"/>
    <cellStyle name="Normal 16 5 3" xfId="31350" xr:uid="{00000000-0005-0000-0000-0000717A0000}"/>
    <cellStyle name="Normal 16 5 3 2" xfId="31351" xr:uid="{00000000-0005-0000-0000-0000727A0000}"/>
    <cellStyle name="Normal 16 5 3 2 2" xfId="31352" xr:uid="{00000000-0005-0000-0000-0000737A0000}"/>
    <cellStyle name="Normal 16 5 3 3" xfId="31353" xr:uid="{00000000-0005-0000-0000-0000747A0000}"/>
    <cellStyle name="Normal 16 5 4" xfId="31354" xr:uid="{00000000-0005-0000-0000-0000757A0000}"/>
    <cellStyle name="Normal 16 5 4 2" xfId="31355" xr:uid="{00000000-0005-0000-0000-0000767A0000}"/>
    <cellStyle name="Normal 16 5 5" xfId="31356" xr:uid="{00000000-0005-0000-0000-0000777A0000}"/>
    <cellStyle name="Normal 16 5 5 2" xfId="31357" xr:uid="{00000000-0005-0000-0000-0000787A0000}"/>
    <cellStyle name="Normal 16 5 6" xfId="31358" xr:uid="{00000000-0005-0000-0000-0000797A0000}"/>
    <cellStyle name="Normal 16 6" xfId="31359" xr:uid="{00000000-0005-0000-0000-00007A7A0000}"/>
    <cellStyle name="Normal 16 6 2" xfId="31360" xr:uid="{00000000-0005-0000-0000-00007B7A0000}"/>
    <cellStyle name="Normal 16 6 2 2" xfId="31361" xr:uid="{00000000-0005-0000-0000-00007C7A0000}"/>
    <cellStyle name="Normal 16 6 2 2 2" xfId="31362" xr:uid="{00000000-0005-0000-0000-00007D7A0000}"/>
    <cellStyle name="Normal 16 6 2 2 2 2" xfId="31363" xr:uid="{00000000-0005-0000-0000-00007E7A0000}"/>
    <cellStyle name="Normal 16 6 2 2 3" xfId="31364" xr:uid="{00000000-0005-0000-0000-00007F7A0000}"/>
    <cellStyle name="Normal 16 6 2 3" xfId="31365" xr:uid="{00000000-0005-0000-0000-0000807A0000}"/>
    <cellStyle name="Normal 16 6 2 3 2" xfId="31366" xr:uid="{00000000-0005-0000-0000-0000817A0000}"/>
    <cellStyle name="Normal 16 6 2 4" xfId="31367" xr:uid="{00000000-0005-0000-0000-0000827A0000}"/>
    <cellStyle name="Normal 16 6 3" xfId="31368" xr:uid="{00000000-0005-0000-0000-0000837A0000}"/>
    <cellStyle name="Normal 16 6 3 2" xfId="31369" xr:uid="{00000000-0005-0000-0000-0000847A0000}"/>
    <cellStyle name="Normal 16 6 3 2 2" xfId="31370" xr:uid="{00000000-0005-0000-0000-0000857A0000}"/>
    <cellStyle name="Normal 16 6 3 3" xfId="31371" xr:uid="{00000000-0005-0000-0000-0000867A0000}"/>
    <cellStyle name="Normal 16 6 4" xfId="31372" xr:uid="{00000000-0005-0000-0000-0000877A0000}"/>
    <cellStyle name="Normal 16 6 4 2" xfId="31373" xr:uid="{00000000-0005-0000-0000-0000887A0000}"/>
    <cellStyle name="Normal 16 6 5" xfId="31374" xr:uid="{00000000-0005-0000-0000-0000897A0000}"/>
    <cellStyle name="Normal 16 6 5 2" xfId="31375" xr:uid="{00000000-0005-0000-0000-00008A7A0000}"/>
    <cellStyle name="Normal 16 6 6" xfId="31376" xr:uid="{00000000-0005-0000-0000-00008B7A0000}"/>
    <cellStyle name="Normal 16 7" xfId="31377" xr:uid="{00000000-0005-0000-0000-00008C7A0000}"/>
    <cellStyle name="Normal 16 7 2" xfId="31378" xr:uid="{00000000-0005-0000-0000-00008D7A0000}"/>
    <cellStyle name="Normal 16 7 2 2" xfId="31379" xr:uid="{00000000-0005-0000-0000-00008E7A0000}"/>
    <cellStyle name="Normal 16 7 2 2 2" xfId="31380" xr:uid="{00000000-0005-0000-0000-00008F7A0000}"/>
    <cellStyle name="Normal 16 7 2 2 2 2" xfId="31381" xr:uid="{00000000-0005-0000-0000-0000907A0000}"/>
    <cellStyle name="Normal 16 7 2 2 3" xfId="31382" xr:uid="{00000000-0005-0000-0000-0000917A0000}"/>
    <cellStyle name="Normal 16 7 2 3" xfId="31383" xr:uid="{00000000-0005-0000-0000-0000927A0000}"/>
    <cellStyle name="Normal 16 7 2 3 2" xfId="31384" xr:uid="{00000000-0005-0000-0000-0000937A0000}"/>
    <cellStyle name="Normal 16 7 2 4" xfId="31385" xr:uid="{00000000-0005-0000-0000-0000947A0000}"/>
    <cellStyle name="Normal 16 7 3" xfId="31386" xr:uid="{00000000-0005-0000-0000-0000957A0000}"/>
    <cellStyle name="Normal 16 7 3 2" xfId="31387" xr:uid="{00000000-0005-0000-0000-0000967A0000}"/>
    <cellStyle name="Normal 16 7 3 2 2" xfId="31388" xr:uid="{00000000-0005-0000-0000-0000977A0000}"/>
    <cellStyle name="Normal 16 7 3 3" xfId="31389" xr:uid="{00000000-0005-0000-0000-0000987A0000}"/>
    <cellStyle name="Normal 16 7 4" xfId="31390" xr:uid="{00000000-0005-0000-0000-0000997A0000}"/>
    <cellStyle name="Normal 16 7 4 2" xfId="31391" xr:uid="{00000000-0005-0000-0000-00009A7A0000}"/>
    <cellStyle name="Normal 16 7 5" xfId="31392" xr:uid="{00000000-0005-0000-0000-00009B7A0000}"/>
    <cellStyle name="Normal 16 7 5 2" xfId="31393" xr:uid="{00000000-0005-0000-0000-00009C7A0000}"/>
    <cellStyle name="Normal 16 7 6" xfId="31394" xr:uid="{00000000-0005-0000-0000-00009D7A0000}"/>
    <cellStyle name="Normal 16 8" xfId="31395" xr:uid="{00000000-0005-0000-0000-00009E7A0000}"/>
    <cellStyle name="Normal 16 8 2" xfId="31396" xr:uid="{00000000-0005-0000-0000-00009F7A0000}"/>
    <cellStyle name="Normal 16 8 2 2" xfId="31397" xr:uid="{00000000-0005-0000-0000-0000A07A0000}"/>
    <cellStyle name="Normal 16 8 2 2 2" xfId="31398" xr:uid="{00000000-0005-0000-0000-0000A17A0000}"/>
    <cellStyle name="Normal 16 8 2 3" xfId="31399" xr:uid="{00000000-0005-0000-0000-0000A27A0000}"/>
    <cellStyle name="Normal 16 8 3" xfId="31400" xr:uid="{00000000-0005-0000-0000-0000A37A0000}"/>
    <cellStyle name="Normal 16 8 3 2" xfId="31401" xr:uid="{00000000-0005-0000-0000-0000A47A0000}"/>
    <cellStyle name="Normal 16 8 4" xfId="31402" xr:uid="{00000000-0005-0000-0000-0000A57A0000}"/>
    <cellStyle name="Normal 16 9" xfId="31403" xr:uid="{00000000-0005-0000-0000-0000A67A0000}"/>
    <cellStyle name="Normal 16 9 2" xfId="31404" xr:uid="{00000000-0005-0000-0000-0000A77A0000}"/>
    <cellStyle name="Normal 16 9 2 2" xfId="31405" xr:uid="{00000000-0005-0000-0000-0000A87A0000}"/>
    <cellStyle name="Normal 16 9 3" xfId="31406" xr:uid="{00000000-0005-0000-0000-0000A97A0000}"/>
    <cellStyle name="Normal 17" xfId="31407" xr:uid="{00000000-0005-0000-0000-0000AA7A0000}"/>
    <cellStyle name="Normal 17 2" xfId="31408" xr:uid="{00000000-0005-0000-0000-0000AB7A0000}"/>
    <cellStyle name="Normal 17 2 2" xfId="31409" xr:uid="{00000000-0005-0000-0000-0000AC7A0000}"/>
    <cellStyle name="Normal 17 2 2 2" xfId="31410" xr:uid="{00000000-0005-0000-0000-0000AD7A0000}"/>
    <cellStyle name="Normal 17 2 2 2 2" xfId="31411" xr:uid="{00000000-0005-0000-0000-0000AE7A0000}"/>
    <cellStyle name="Normal 17 2 2 2 2 2" xfId="31412" xr:uid="{00000000-0005-0000-0000-0000AF7A0000}"/>
    <cellStyle name="Normal 17 2 2 2 3" xfId="31413" xr:uid="{00000000-0005-0000-0000-0000B07A0000}"/>
    <cellStyle name="Normal 17 2 2 3" xfId="31414" xr:uid="{00000000-0005-0000-0000-0000B17A0000}"/>
    <cellStyle name="Normal 17 2 2 3 2" xfId="31415" xr:uid="{00000000-0005-0000-0000-0000B27A0000}"/>
    <cellStyle name="Normal 17 2 2 4" xfId="31416" xr:uid="{00000000-0005-0000-0000-0000B37A0000}"/>
    <cellStyle name="Normal 17 2 3" xfId="31417" xr:uid="{00000000-0005-0000-0000-0000B47A0000}"/>
    <cellStyle name="Normal 17 2 3 2" xfId="31418" xr:uid="{00000000-0005-0000-0000-0000B57A0000}"/>
    <cellStyle name="Normal 17 2 3 2 2" xfId="31419" xr:uid="{00000000-0005-0000-0000-0000B67A0000}"/>
    <cellStyle name="Normal 17 2 3 3" xfId="31420" xr:uid="{00000000-0005-0000-0000-0000B77A0000}"/>
    <cellStyle name="Normal 17 2 4" xfId="31421" xr:uid="{00000000-0005-0000-0000-0000B87A0000}"/>
    <cellStyle name="Normal 17 2 4 2" xfId="31422" xr:uid="{00000000-0005-0000-0000-0000B97A0000}"/>
    <cellStyle name="Normal 17 2 5" xfId="31423" xr:uid="{00000000-0005-0000-0000-0000BA7A0000}"/>
    <cellStyle name="Normal 17 2 5 2" xfId="31424" xr:uid="{00000000-0005-0000-0000-0000BB7A0000}"/>
    <cellStyle name="Normal 17 2 6" xfId="31425" xr:uid="{00000000-0005-0000-0000-0000BC7A0000}"/>
    <cellStyle name="Normal 17 3" xfId="31426" xr:uid="{00000000-0005-0000-0000-0000BD7A0000}"/>
    <cellStyle name="Normal 17 3 2" xfId="31427" xr:uid="{00000000-0005-0000-0000-0000BE7A0000}"/>
    <cellStyle name="Normal 17 3 2 2" xfId="31428" xr:uid="{00000000-0005-0000-0000-0000BF7A0000}"/>
    <cellStyle name="Normal 17 3 2 2 2" xfId="31429" xr:uid="{00000000-0005-0000-0000-0000C07A0000}"/>
    <cellStyle name="Normal 17 3 2 2 2 2" xfId="31430" xr:uid="{00000000-0005-0000-0000-0000C17A0000}"/>
    <cellStyle name="Normal 17 3 2 2 3" xfId="31431" xr:uid="{00000000-0005-0000-0000-0000C27A0000}"/>
    <cellStyle name="Normal 17 3 2 3" xfId="31432" xr:uid="{00000000-0005-0000-0000-0000C37A0000}"/>
    <cellStyle name="Normal 17 3 2 3 2" xfId="31433" xr:uid="{00000000-0005-0000-0000-0000C47A0000}"/>
    <cellStyle name="Normal 17 3 2 4" xfId="31434" xr:uid="{00000000-0005-0000-0000-0000C57A0000}"/>
    <cellStyle name="Normal 17 3 3" xfId="31435" xr:uid="{00000000-0005-0000-0000-0000C67A0000}"/>
    <cellStyle name="Normal 17 3 3 2" xfId="31436" xr:uid="{00000000-0005-0000-0000-0000C77A0000}"/>
    <cellStyle name="Normal 17 3 3 2 2" xfId="31437" xr:uid="{00000000-0005-0000-0000-0000C87A0000}"/>
    <cellStyle name="Normal 17 3 3 3" xfId="31438" xr:uid="{00000000-0005-0000-0000-0000C97A0000}"/>
    <cellStyle name="Normal 17 3 4" xfId="31439" xr:uid="{00000000-0005-0000-0000-0000CA7A0000}"/>
    <cellStyle name="Normal 17 3 4 2" xfId="31440" xr:uid="{00000000-0005-0000-0000-0000CB7A0000}"/>
    <cellStyle name="Normal 17 3 5" xfId="31441" xr:uid="{00000000-0005-0000-0000-0000CC7A0000}"/>
    <cellStyle name="Normal 17 3 5 2" xfId="31442" xr:uid="{00000000-0005-0000-0000-0000CD7A0000}"/>
    <cellStyle name="Normal 17 3 6" xfId="31443" xr:uid="{00000000-0005-0000-0000-0000CE7A0000}"/>
    <cellStyle name="Normal 17 4" xfId="31444" xr:uid="{00000000-0005-0000-0000-0000CF7A0000}"/>
    <cellStyle name="Normal 17 4 2" xfId="31445" xr:uid="{00000000-0005-0000-0000-0000D07A0000}"/>
    <cellStyle name="Normal 17 4 2 2" xfId="31446" xr:uid="{00000000-0005-0000-0000-0000D17A0000}"/>
    <cellStyle name="Normal 17 4 2 2 2" xfId="31447" xr:uid="{00000000-0005-0000-0000-0000D27A0000}"/>
    <cellStyle name="Normal 17 4 2 3" xfId="31448" xr:uid="{00000000-0005-0000-0000-0000D37A0000}"/>
    <cellStyle name="Normal 17 4 3" xfId="31449" xr:uid="{00000000-0005-0000-0000-0000D47A0000}"/>
    <cellStyle name="Normal 17 4 3 2" xfId="31450" xr:uid="{00000000-0005-0000-0000-0000D57A0000}"/>
    <cellStyle name="Normal 17 4 4" xfId="31451" xr:uid="{00000000-0005-0000-0000-0000D67A0000}"/>
    <cellStyle name="Normal 17 5" xfId="31452" xr:uid="{00000000-0005-0000-0000-0000D77A0000}"/>
    <cellStyle name="Normal 17 5 2" xfId="31453" xr:uid="{00000000-0005-0000-0000-0000D87A0000}"/>
    <cellStyle name="Normal 17 5 2 2" xfId="31454" xr:uid="{00000000-0005-0000-0000-0000D97A0000}"/>
    <cellStyle name="Normal 17 5 3" xfId="31455" xr:uid="{00000000-0005-0000-0000-0000DA7A0000}"/>
    <cellStyle name="Normal 17 6" xfId="31456" xr:uid="{00000000-0005-0000-0000-0000DB7A0000}"/>
    <cellStyle name="Normal 17 6 2" xfId="31457" xr:uid="{00000000-0005-0000-0000-0000DC7A0000}"/>
    <cellStyle name="Normal 17 7" xfId="31458" xr:uid="{00000000-0005-0000-0000-0000DD7A0000}"/>
    <cellStyle name="Normal 17 7 2" xfId="31459" xr:uid="{00000000-0005-0000-0000-0000DE7A0000}"/>
    <cellStyle name="Normal 17 8" xfId="31460" xr:uid="{00000000-0005-0000-0000-0000DF7A0000}"/>
    <cellStyle name="Normal 18" xfId="31461" xr:uid="{00000000-0005-0000-0000-0000E07A0000}"/>
    <cellStyle name="Normal 18 2" xfId="31462" xr:uid="{00000000-0005-0000-0000-0000E17A0000}"/>
    <cellStyle name="Normal 18 2 2" xfId="31463" xr:uid="{00000000-0005-0000-0000-0000E27A0000}"/>
    <cellStyle name="Normal 18 2 2 2" xfId="31464" xr:uid="{00000000-0005-0000-0000-0000E37A0000}"/>
    <cellStyle name="Normal 18 2 2 2 2" xfId="31465" xr:uid="{00000000-0005-0000-0000-0000E47A0000}"/>
    <cellStyle name="Normal 18 2 2 2 2 2" xfId="31466" xr:uid="{00000000-0005-0000-0000-0000E57A0000}"/>
    <cellStyle name="Normal 18 2 2 2 3" xfId="31467" xr:uid="{00000000-0005-0000-0000-0000E67A0000}"/>
    <cellStyle name="Normal 18 2 2 3" xfId="31468" xr:uid="{00000000-0005-0000-0000-0000E77A0000}"/>
    <cellStyle name="Normal 18 2 2 3 2" xfId="31469" xr:uid="{00000000-0005-0000-0000-0000E87A0000}"/>
    <cellStyle name="Normal 18 2 2 4" xfId="31470" xr:uid="{00000000-0005-0000-0000-0000E97A0000}"/>
    <cellStyle name="Normal 18 2 3" xfId="31471" xr:uid="{00000000-0005-0000-0000-0000EA7A0000}"/>
    <cellStyle name="Normal 18 2 3 2" xfId="31472" xr:uid="{00000000-0005-0000-0000-0000EB7A0000}"/>
    <cellStyle name="Normal 18 2 3 2 2" xfId="31473" xr:uid="{00000000-0005-0000-0000-0000EC7A0000}"/>
    <cellStyle name="Normal 18 2 3 3" xfId="31474" xr:uid="{00000000-0005-0000-0000-0000ED7A0000}"/>
    <cellStyle name="Normal 18 2 4" xfId="31475" xr:uid="{00000000-0005-0000-0000-0000EE7A0000}"/>
    <cellStyle name="Normal 18 2 4 2" xfId="31476" xr:uid="{00000000-0005-0000-0000-0000EF7A0000}"/>
    <cellStyle name="Normal 18 2 5" xfId="31477" xr:uid="{00000000-0005-0000-0000-0000F07A0000}"/>
    <cellStyle name="Normal 18 2 5 2" xfId="31478" xr:uid="{00000000-0005-0000-0000-0000F17A0000}"/>
    <cellStyle name="Normal 18 2 6" xfId="31479" xr:uid="{00000000-0005-0000-0000-0000F27A0000}"/>
    <cellStyle name="Normal 18 3" xfId="31480" xr:uid="{00000000-0005-0000-0000-0000F37A0000}"/>
    <cellStyle name="Normal 18 3 2" xfId="31481" xr:uid="{00000000-0005-0000-0000-0000F47A0000}"/>
    <cellStyle name="Normal 18 3 2 2" xfId="31482" xr:uid="{00000000-0005-0000-0000-0000F57A0000}"/>
    <cellStyle name="Normal 18 3 2 2 2" xfId="31483" xr:uid="{00000000-0005-0000-0000-0000F67A0000}"/>
    <cellStyle name="Normal 18 3 2 2 2 2" xfId="31484" xr:uid="{00000000-0005-0000-0000-0000F77A0000}"/>
    <cellStyle name="Normal 18 3 2 2 3" xfId="31485" xr:uid="{00000000-0005-0000-0000-0000F87A0000}"/>
    <cellStyle name="Normal 18 3 2 3" xfId="31486" xr:uid="{00000000-0005-0000-0000-0000F97A0000}"/>
    <cellStyle name="Normal 18 3 2 3 2" xfId="31487" xr:uid="{00000000-0005-0000-0000-0000FA7A0000}"/>
    <cellStyle name="Normal 18 3 2 4" xfId="31488" xr:uid="{00000000-0005-0000-0000-0000FB7A0000}"/>
    <cellStyle name="Normal 18 3 3" xfId="31489" xr:uid="{00000000-0005-0000-0000-0000FC7A0000}"/>
    <cellStyle name="Normal 18 3 3 2" xfId="31490" xr:uid="{00000000-0005-0000-0000-0000FD7A0000}"/>
    <cellStyle name="Normal 18 3 3 2 2" xfId="31491" xr:uid="{00000000-0005-0000-0000-0000FE7A0000}"/>
    <cellStyle name="Normal 18 3 3 3" xfId="31492" xr:uid="{00000000-0005-0000-0000-0000FF7A0000}"/>
    <cellStyle name="Normal 18 3 4" xfId="31493" xr:uid="{00000000-0005-0000-0000-0000007B0000}"/>
    <cellStyle name="Normal 18 3 4 2" xfId="31494" xr:uid="{00000000-0005-0000-0000-0000017B0000}"/>
    <cellStyle name="Normal 18 3 5" xfId="31495" xr:uid="{00000000-0005-0000-0000-0000027B0000}"/>
    <cellStyle name="Normal 18 3 5 2" xfId="31496" xr:uid="{00000000-0005-0000-0000-0000037B0000}"/>
    <cellStyle name="Normal 18 3 6" xfId="31497" xr:uid="{00000000-0005-0000-0000-0000047B0000}"/>
    <cellStyle name="Normal 18 4" xfId="31498" xr:uid="{00000000-0005-0000-0000-0000057B0000}"/>
    <cellStyle name="Normal 18 4 2" xfId="31499" xr:uid="{00000000-0005-0000-0000-0000067B0000}"/>
    <cellStyle name="Normal 18 4 2 2" xfId="31500" xr:uid="{00000000-0005-0000-0000-0000077B0000}"/>
    <cellStyle name="Normal 18 4 2 2 2" xfId="31501" xr:uid="{00000000-0005-0000-0000-0000087B0000}"/>
    <cellStyle name="Normal 18 4 2 3" xfId="31502" xr:uid="{00000000-0005-0000-0000-0000097B0000}"/>
    <cellStyle name="Normal 18 4 3" xfId="31503" xr:uid="{00000000-0005-0000-0000-00000A7B0000}"/>
    <cellStyle name="Normal 18 4 3 2" xfId="31504" xr:uid="{00000000-0005-0000-0000-00000B7B0000}"/>
    <cellStyle name="Normal 18 4 4" xfId="31505" xr:uid="{00000000-0005-0000-0000-00000C7B0000}"/>
    <cellStyle name="Normal 18 5" xfId="31506" xr:uid="{00000000-0005-0000-0000-00000D7B0000}"/>
    <cellStyle name="Normal 18 5 2" xfId="31507" xr:uid="{00000000-0005-0000-0000-00000E7B0000}"/>
    <cellStyle name="Normal 18 5 2 2" xfId="31508" xr:uid="{00000000-0005-0000-0000-00000F7B0000}"/>
    <cellStyle name="Normal 18 5 3" xfId="31509" xr:uid="{00000000-0005-0000-0000-0000107B0000}"/>
    <cellStyle name="Normal 18 6" xfId="31510" xr:uid="{00000000-0005-0000-0000-0000117B0000}"/>
    <cellStyle name="Normal 18 6 2" xfId="31511" xr:uid="{00000000-0005-0000-0000-0000127B0000}"/>
    <cellStyle name="Normal 18 7" xfId="31512" xr:uid="{00000000-0005-0000-0000-0000137B0000}"/>
    <cellStyle name="Normal 18 7 2" xfId="31513" xr:uid="{00000000-0005-0000-0000-0000147B0000}"/>
    <cellStyle name="Normal 18 8" xfId="31514" xr:uid="{00000000-0005-0000-0000-0000157B0000}"/>
    <cellStyle name="Normal 19" xfId="31515" xr:uid="{00000000-0005-0000-0000-0000167B0000}"/>
    <cellStyle name="Normal 19 2" xfId="31516" xr:uid="{00000000-0005-0000-0000-0000177B0000}"/>
    <cellStyle name="Normal 19 2 2" xfId="31517" xr:uid="{00000000-0005-0000-0000-0000187B0000}"/>
    <cellStyle name="Normal 19 2 2 2" xfId="31518" xr:uid="{00000000-0005-0000-0000-0000197B0000}"/>
    <cellStyle name="Normal 19 2 2 2 2" xfId="31519" xr:uid="{00000000-0005-0000-0000-00001A7B0000}"/>
    <cellStyle name="Normal 19 2 2 3" xfId="31520" xr:uid="{00000000-0005-0000-0000-00001B7B0000}"/>
    <cellStyle name="Normal 19 2 3" xfId="31521" xr:uid="{00000000-0005-0000-0000-00001C7B0000}"/>
    <cellStyle name="Normal 19 2 3 2" xfId="31522" xr:uid="{00000000-0005-0000-0000-00001D7B0000}"/>
    <cellStyle name="Normal 19 2 4" xfId="31523" xr:uid="{00000000-0005-0000-0000-00001E7B0000}"/>
    <cellStyle name="Normal 19 3" xfId="31524" xr:uid="{00000000-0005-0000-0000-00001F7B0000}"/>
    <cellStyle name="Normal 19 3 2" xfId="31525" xr:uid="{00000000-0005-0000-0000-0000207B0000}"/>
    <cellStyle name="Normal 19 3 2 2" xfId="31526" xr:uid="{00000000-0005-0000-0000-0000217B0000}"/>
    <cellStyle name="Normal 19 3 3" xfId="31527" xr:uid="{00000000-0005-0000-0000-0000227B0000}"/>
    <cellStyle name="Normal 19 4" xfId="31528" xr:uid="{00000000-0005-0000-0000-0000237B0000}"/>
    <cellStyle name="Normal 19 4 2" xfId="31529" xr:uid="{00000000-0005-0000-0000-0000247B0000}"/>
    <cellStyle name="Normal 19 5" xfId="31530" xr:uid="{00000000-0005-0000-0000-0000257B0000}"/>
    <cellStyle name="Normal 19 5 2" xfId="31531" xr:uid="{00000000-0005-0000-0000-0000267B0000}"/>
    <cellStyle name="Normal 19 6" xfId="31532" xr:uid="{00000000-0005-0000-0000-0000277B0000}"/>
    <cellStyle name="Normal 2" xfId="3" xr:uid="{00000000-0005-0000-0000-0000287B0000}"/>
    <cellStyle name="Normal 2 10" xfId="31533" xr:uid="{00000000-0005-0000-0000-0000297B0000}"/>
    <cellStyle name="Normal 2 11" xfId="31534" xr:uid="{00000000-0005-0000-0000-00002A7B0000}"/>
    <cellStyle name="Normal 2 12" xfId="31535" xr:uid="{00000000-0005-0000-0000-00002B7B0000}"/>
    <cellStyle name="Normal 2 2" xfId="8" xr:uid="{00000000-0005-0000-0000-00002C7B0000}"/>
    <cellStyle name="Normal 2 2 10" xfId="31536" xr:uid="{00000000-0005-0000-0000-00002D7B0000}"/>
    <cellStyle name="Normal 2 2 2" xfId="31537" xr:uid="{00000000-0005-0000-0000-00002E7B0000}"/>
    <cellStyle name="Normal 2 2 2 2" xfId="31538" xr:uid="{00000000-0005-0000-0000-00002F7B0000}"/>
    <cellStyle name="Normal 2 2 2 2 2" xfId="31539" xr:uid="{00000000-0005-0000-0000-0000307B0000}"/>
    <cellStyle name="Normal 2 2 2 2 2 2" xfId="31540" xr:uid="{00000000-0005-0000-0000-0000317B0000}"/>
    <cellStyle name="Normal 2 2 2 2 2 3" xfId="31541" xr:uid="{00000000-0005-0000-0000-0000327B0000}"/>
    <cellStyle name="Normal 2 2 2 2 2 4" xfId="31542" xr:uid="{00000000-0005-0000-0000-0000337B0000}"/>
    <cellStyle name="Normal 2 2 2 2 2 5" xfId="31543" xr:uid="{00000000-0005-0000-0000-0000347B0000}"/>
    <cellStyle name="Normal 2 2 2 2 3" xfId="31544" xr:uid="{00000000-0005-0000-0000-0000357B0000}"/>
    <cellStyle name="Normal 2 2 2 2 4" xfId="31545" xr:uid="{00000000-0005-0000-0000-0000367B0000}"/>
    <cellStyle name="Normal 2 2 2 2 5" xfId="31546" xr:uid="{00000000-0005-0000-0000-0000377B0000}"/>
    <cellStyle name="Normal 2 2 2 2 6" xfId="31547" xr:uid="{00000000-0005-0000-0000-0000387B0000}"/>
    <cellStyle name="Normal 2 2 2 3" xfId="31548" xr:uid="{00000000-0005-0000-0000-0000397B0000}"/>
    <cellStyle name="Normal 2 2 2 3 2" xfId="31549" xr:uid="{00000000-0005-0000-0000-00003A7B0000}"/>
    <cellStyle name="Normal 2 2 2 3 3" xfId="31550" xr:uid="{00000000-0005-0000-0000-00003B7B0000}"/>
    <cellStyle name="Normal 2 2 2 3 4" xfId="31551" xr:uid="{00000000-0005-0000-0000-00003C7B0000}"/>
    <cellStyle name="Normal 2 2 2 3 5" xfId="31552" xr:uid="{00000000-0005-0000-0000-00003D7B0000}"/>
    <cellStyle name="Normal 2 2 2 4" xfId="31553" xr:uid="{00000000-0005-0000-0000-00003E7B0000}"/>
    <cellStyle name="Normal 2 2 2 4 2" xfId="31554" xr:uid="{00000000-0005-0000-0000-00003F7B0000}"/>
    <cellStyle name="Normal 2 2 2 5" xfId="31555" xr:uid="{00000000-0005-0000-0000-0000407B0000}"/>
    <cellStyle name="Normal 2 2 2 6" xfId="31556" xr:uid="{00000000-0005-0000-0000-0000417B0000}"/>
    <cellStyle name="Normal 2 2 2 7" xfId="31557" xr:uid="{00000000-0005-0000-0000-0000427B0000}"/>
    <cellStyle name="Normal 2 2 3" xfId="31558" xr:uid="{00000000-0005-0000-0000-0000437B0000}"/>
    <cellStyle name="Normal 2 2 3 2" xfId="31559" xr:uid="{00000000-0005-0000-0000-0000447B0000}"/>
    <cellStyle name="Normal 2 2 3 2 2" xfId="31560" xr:uid="{00000000-0005-0000-0000-0000457B0000}"/>
    <cellStyle name="Normal 2 2 3 2 3" xfId="31561" xr:uid="{00000000-0005-0000-0000-0000467B0000}"/>
    <cellStyle name="Normal 2 2 3 2 4" xfId="31562" xr:uid="{00000000-0005-0000-0000-0000477B0000}"/>
    <cellStyle name="Normal 2 2 3 2 5" xfId="31563" xr:uid="{00000000-0005-0000-0000-0000487B0000}"/>
    <cellStyle name="Normal 2 2 3 3" xfId="31564" xr:uid="{00000000-0005-0000-0000-0000497B0000}"/>
    <cellStyle name="Normal 2 2 3 3 2" xfId="31565" xr:uid="{00000000-0005-0000-0000-00004A7B0000}"/>
    <cellStyle name="Normal 2 2 3 4" xfId="31566" xr:uid="{00000000-0005-0000-0000-00004B7B0000}"/>
    <cellStyle name="Normal 2 2 3 5" xfId="31567" xr:uid="{00000000-0005-0000-0000-00004C7B0000}"/>
    <cellStyle name="Normal 2 2 3 6" xfId="31568" xr:uid="{00000000-0005-0000-0000-00004D7B0000}"/>
    <cellStyle name="Normal 2 2 4" xfId="31569" xr:uid="{00000000-0005-0000-0000-00004E7B0000}"/>
    <cellStyle name="Normal 2 2 4 2" xfId="31570" xr:uid="{00000000-0005-0000-0000-00004F7B0000}"/>
    <cellStyle name="Normal 2 2 4 2 2" xfId="31571" xr:uid="{00000000-0005-0000-0000-0000507B0000}"/>
    <cellStyle name="Normal 2 2 4 3" xfId="31572" xr:uid="{00000000-0005-0000-0000-0000517B0000}"/>
    <cellStyle name="Normal 2 2 4 4" xfId="31573" xr:uid="{00000000-0005-0000-0000-0000527B0000}"/>
    <cellStyle name="Normal 2 2 4 5" xfId="31574" xr:uid="{00000000-0005-0000-0000-0000537B0000}"/>
    <cellStyle name="Normal 2 2 5" xfId="31575" xr:uid="{00000000-0005-0000-0000-0000547B0000}"/>
    <cellStyle name="Normal 2 2 5 2" xfId="31576" xr:uid="{00000000-0005-0000-0000-0000557B0000}"/>
    <cellStyle name="Normal 2 2 5 3" xfId="31577" xr:uid="{00000000-0005-0000-0000-0000567B0000}"/>
    <cellStyle name="Normal 2 2 6" xfId="31578" xr:uid="{00000000-0005-0000-0000-0000577B0000}"/>
    <cellStyle name="Normal 2 2 6 2" xfId="31579" xr:uid="{00000000-0005-0000-0000-0000587B0000}"/>
    <cellStyle name="Normal 2 2 7" xfId="31580" xr:uid="{00000000-0005-0000-0000-0000597B0000}"/>
    <cellStyle name="Normal 2 2 7 2" xfId="31581" xr:uid="{00000000-0005-0000-0000-00005A7B0000}"/>
    <cellStyle name="Normal 2 2 8" xfId="31582" xr:uid="{00000000-0005-0000-0000-00005B7B0000}"/>
    <cellStyle name="Normal 2 2 8 2" xfId="31583" xr:uid="{00000000-0005-0000-0000-00005C7B0000}"/>
    <cellStyle name="Normal 2 2 9" xfId="31584" xr:uid="{00000000-0005-0000-0000-00005D7B0000}"/>
    <cellStyle name="Normal 2 2_Analysis" xfId="31585" xr:uid="{00000000-0005-0000-0000-00005E7B0000}"/>
    <cellStyle name="Normal 2 3" xfId="31586" xr:uid="{00000000-0005-0000-0000-00005F7B0000}"/>
    <cellStyle name="Normal 2 3 2" xfId="31587" xr:uid="{00000000-0005-0000-0000-0000607B0000}"/>
    <cellStyle name="Normal 2 3 3" xfId="31588" xr:uid="{00000000-0005-0000-0000-0000617B0000}"/>
    <cellStyle name="Normal 2 3 4" xfId="31589" xr:uid="{00000000-0005-0000-0000-0000627B0000}"/>
    <cellStyle name="Normal 2 3 5" xfId="31590" xr:uid="{00000000-0005-0000-0000-0000637B0000}"/>
    <cellStyle name="Normal 2 3 6" xfId="31591" xr:uid="{00000000-0005-0000-0000-0000647B0000}"/>
    <cellStyle name="Normal 2 4" xfId="31592" xr:uid="{00000000-0005-0000-0000-0000657B0000}"/>
    <cellStyle name="Normal 2 4 2" xfId="31593" xr:uid="{00000000-0005-0000-0000-0000667B0000}"/>
    <cellStyle name="Normal 2 4 3" xfId="31594" xr:uid="{00000000-0005-0000-0000-0000677B0000}"/>
    <cellStyle name="Normal 2 4 3 2" xfId="31595" xr:uid="{00000000-0005-0000-0000-0000687B0000}"/>
    <cellStyle name="Normal 2 4 3 2 2" xfId="31596" xr:uid="{00000000-0005-0000-0000-0000697B0000}"/>
    <cellStyle name="Normal 2 4 3 2 2 2" xfId="31597" xr:uid="{00000000-0005-0000-0000-00006A7B0000}"/>
    <cellStyle name="Normal 2 4 3 2 2 3" xfId="31598" xr:uid="{00000000-0005-0000-0000-00006B7B0000}"/>
    <cellStyle name="Normal 2 4 3 2 2 4" xfId="31599" xr:uid="{00000000-0005-0000-0000-00006C7B0000}"/>
    <cellStyle name="Normal 2 4 3 2 3" xfId="31600" xr:uid="{00000000-0005-0000-0000-00006D7B0000}"/>
    <cellStyle name="Normal 2 4 3 3" xfId="31601" xr:uid="{00000000-0005-0000-0000-00006E7B0000}"/>
    <cellStyle name="Normal 2 4 3 3 2" xfId="31602" xr:uid="{00000000-0005-0000-0000-00006F7B0000}"/>
    <cellStyle name="Normal 2 4 3 3 2 2" xfId="31603" xr:uid="{00000000-0005-0000-0000-0000707B0000}"/>
    <cellStyle name="Normal 2 4 3 3 3" xfId="31604" xr:uid="{00000000-0005-0000-0000-0000717B0000}"/>
    <cellStyle name="Normal 2 4 3 3 4" xfId="31605" xr:uid="{00000000-0005-0000-0000-0000727B0000}"/>
    <cellStyle name="Normal 2 4 3 3 5" xfId="31606" xr:uid="{00000000-0005-0000-0000-0000737B0000}"/>
    <cellStyle name="Normal 2 4 3 4" xfId="31607" xr:uid="{00000000-0005-0000-0000-0000747B0000}"/>
    <cellStyle name="Normal 2 4 3 4 2" xfId="31608" xr:uid="{00000000-0005-0000-0000-0000757B0000}"/>
    <cellStyle name="Normal 2 4 3 4 2 2" xfId="31609" xr:uid="{00000000-0005-0000-0000-0000767B0000}"/>
    <cellStyle name="Normal 2 4 3 4 3" xfId="31610" xr:uid="{00000000-0005-0000-0000-0000777B0000}"/>
    <cellStyle name="Normal 2 4 3 4 4" xfId="31611" xr:uid="{00000000-0005-0000-0000-0000787B0000}"/>
    <cellStyle name="Normal 2 4 3 4 5" xfId="31612" xr:uid="{00000000-0005-0000-0000-0000797B0000}"/>
    <cellStyle name="Normal 2 4 3 4 6" xfId="31613" xr:uid="{00000000-0005-0000-0000-00007A7B0000}"/>
    <cellStyle name="Normal 2 4 3 5" xfId="31614" xr:uid="{00000000-0005-0000-0000-00007B7B0000}"/>
    <cellStyle name="Normal 2 4 3 6" xfId="31615" xr:uid="{00000000-0005-0000-0000-00007C7B0000}"/>
    <cellStyle name="Normal 2 4 4" xfId="31616" xr:uid="{00000000-0005-0000-0000-00007D7B0000}"/>
    <cellStyle name="Normal 2 4 4 2" xfId="31617" xr:uid="{00000000-0005-0000-0000-00007E7B0000}"/>
    <cellStyle name="Normal 2 4 4 3" xfId="31618" xr:uid="{00000000-0005-0000-0000-00007F7B0000}"/>
    <cellStyle name="Normal 2 4 5" xfId="31619" xr:uid="{00000000-0005-0000-0000-0000807B0000}"/>
    <cellStyle name="Normal 2 4 5 2" xfId="31620" xr:uid="{00000000-0005-0000-0000-0000817B0000}"/>
    <cellStyle name="Normal 2 4 5 2 2" xfId="31621" xr:uid="{00000000-0005-0000-0000-0000827B0000}"/>
    <cellStyle name="Normal 2 4 5 2 3" xfId="31622" xr:uid="{00000000-0005-0000-0000-0000837B0000}"/>
    <cellStyle name="Normal 2 4 5 3" xfId="31623" xr:uid="{00000000-0005-0000-0000-0000847B0000}"/>
    <cellStyle name="Normal 2 4 5 3 2" xfId="31624" xr:uid="{00000000-0005-0000-0000-0000857B0000}"/>
    <cellStyle name="Normal 2 4 5 4" xfId="31625" xr:uid="{00000000-0005-0000-0000-0000867B0000}"/>
    <cellStyle name="Normal 2 4 5 4 2" xfId="31626" xr:uid="{00000000-0005-0000-0000-0000877B0000}"/>
    <cellStyle name="Normal 2 4 5 5" xfId="31627" xr:uid="{00000000-0005-0000-0000-0000887B0000}"/>
    <cellStyle name="Normal 2 4 6" xfId="31628" xr:uid="{00000000-0005-0000-0000-0000897B0000}"/>
    <cellStyle name="Normal 2 4 7" xfId="31629" xr:uid="{00000000-0005-0000-0000-00008A7B0000}"/>
    <cellStyle name="Normal 2 4 7 2" xfId="31630" xr:uid="{00000000-0005-0000-0000-00008B7B0000}"/>
    <cellStyle name="Normal 2 4 7 3" xfId="31631" xr:uid="{00000000-0005-0000-0000-00008C7B0000}"/>
    <cellStyle name="Normal 2 4 8" xfId="31632" xr:uid="{00000000-0005-0000-0000-00008D7B0000}"/>
    <cellStyle name="Normal 2 5" xfId="31633" xr:uid="{00000000-0005-0000-0000-00008E7B0000}"/>
    <cellStyle name="Normal 2 5 2" xfId="31634" xr:uid="{00000000-0005-0000-0000-00008F7B0000}"/>
    <cellStyle name="Normal 2 5 2 2" xfId="31635" xr:uid="{00000000-0005-0000-0000-0000907B0000}"/>
    <cellStyle name="Normal 2 5 2 3" xfId="31636" xr:uid="{00000000-0005-0000-0000-0000917B0000}"/>
    <cellStyle name="Normal 2 5 3" xfId="31637" xr:uid="{00000000-0005-0000-0000-0000927B0000}"/>
    <cellStyle name="Normal 2 5 3 2" xfId="31638" xr:uid="{00000000-0005-0000-0000-0000937B0000}"/>
    <cellStyle name="Normal 2 5 4" xfId="31639" xr:uid="{00000000-0005-0000-0000-0000947B0000}"/>
    <cellStyle name="Normal 2 5 4 2" xfId="31640" xr:uid="{00000000-0005-0000-0000-0000957B0000}"/>
    <cellStyle name="Normal 2 5 5" xfId="31641" xr:uid="{00000000-0005-0000-0000-0000967B0000}"/>
    <cellStyle name="Normal 2 5 6" xfId="31642" xr:uid="{00000000-0005-0000-0000-0000977B0000}"/>
    <cellStyle name="Normal 2 6" xfId="31643" xr:uid="{00000000-0005-0000-0000-0000987B0000}"/>
    <cellStyle name="Normal 2 6 2" xfId="31644" xr:uid="{00000000-0005-0000-0000-0000997B0000}"/>
    <cellStyle name="Normal 2 6 3" xfId="31645" xr:uid="{00000000-0005-0000-0000-00009A7B0000}"/>
    <cellStyle name="Normal 2 6 4" xfId="31646" xr:uid="{00000000-0005-0000-0000-00009B7B0000}"/>
    <cellStyle name="Normal 2 7" xfId="31647" xr:uid="{00000000-0005-0000-0000-00009C7B0000}"/>
    <cellStyle name="Normal 2 7 2" xfId="31648" xr:uid="{00000000-0005-0000-0000-00009D7B0000}"/>
    <cellStyle name="Normal 2 8" xfId="31649" xr:uid="{00000000-0005-0000-0000-00009E7B0000}"/>
    <cellStyle name="Normal 2 9" xfId="31650" xr:uid="{00000000-0005-0000-0000-00009F7B0000}"/>
    <cellStyle name="Normal 2 9 2" xfId="31651" xr:uid="{00000000-0005-0000-0000-0000A07B0000}"/>
    <cellStyle name="Normal 2 9 3" xfId="31652" xr:uid="{00000000-0005-0000-0000-0000A17B0000}"/>
    <cellStyle name="Normal 2 9 3 2" xfId="31653" xr:uid="{00000000-0005-0000-0000-0000A27B0000}"/>
    <cellStyle name="Normal 2_Analysis" xfId="31654" xr:uid="{00000000-0005-0000-0000-0000A37B0000}"/>
    <cellStyle name="Normal 20" xfId="31655" xr:uid="{00000000-0005-0000-0000-0000A47B0000}"/>
    <cellStyle name="Normal 20 2" xfId="31656" xr:uid="{00000000-0005-0000-0000-0000A57B0000}"/>
    <cellStyle name="Normal 20 2 2" xfId="31657" xr:uid="{00000000-0005-0000-0000-0000A67B0000}"/>
    <cellStyle name="Normal 20 2 2 2" xfId="31658" xr:uid="{00000000-0005-0000-0000-0000A77B0000}"/>
    <cellStyle name="Normal 20 2 2 2 2" xfId="31659" xr:uid="{00000000-0005-0000-0000-0000A87B0000}"/>
    <cellStyle name="Normal 20 2 2 3" xfId="31660" xr:uid="{00000000-0005-0000-0000-0000A97B0000}"/>
    <cellStyle name="Normal 20 2 3" xfId="31661" xr:uid="{00000000-0005-0000-0000-0000AA7B0000}"/>
    <cellStyle name="Normal 20 2 3 2" xfId="31662" xr:uid="{00000000-0005-0000-0000-0000AB7B0000}"/>
    <cellStyle name="Normal 20 2 4" xfId="31663" xr:uid="{00000000-0005-0000-0000-0000AC7B0000}"/>
    <cellStyle name="Normal 20 3" xfId="31664" xr:uid="{00000000-0005-0000-0000-0000AD7B0000}"/>
    <cellStyle name="Normal 20 3 2" xfId="31665" xr:uid="{00000000-0005-0000-0000-0000AE7B0000}"/>
    <cellStyle name="Normal 20 3 2 2" xfId="31666" xr:uid="{00000000-0005-0000-0000-0000AF7B0000}"/>
    <cellStyle name="Normal 20 3 3" xfId="31667" xr:uid="{00000000-0005-0000-0000-0000B07B0000}"/>
    <cellStyle name="Normal 20 4" xfId="31668" xr:uid="{00000000-0005-0000-0000-0000B17B0000}"/>
    <cellStyle name="Normal 20 4 2" xfId="31669" xr:uid="{00000000-0005-0000-0000-0000B27B0000}"/>
    <cellStyle name="Normal 20 5" xfId="31670" xr:uid="{00000000-0005-0000-0000-0000B37B0000}"/>
    <cellStyle name="Normal 20 5 2" xfId="31671" xr:uid="{00000000-0005-0000-0000-0000B47B0000}"/>
    <cellStyle name="Normal 20 6" xfId="31672" xr:uid="{00000000-0005-0000-0000-0000B57B0000}"/>
    <cellStyle name="Normal 21" xfId="31673" xr:uid="{00000000-0005-0000-0000-0000B67B0000}"/>
    <cellStyle name="Normal 21 2" xfId="31674" xr:uid="{00000000-0005-0000-0000-0000B77B0000}"/>
    <cellStyle name="Normal 21 2 2" xfId="31675" xr:uid="{00000000-0005-0000-0000-0000B87B0000}"/>
    <cellStyle name="Normal 21 2 2 2" xfId="31676" xr:uid="{00000000-0005-0000-0000-0000B97B0000}"/>
    <cellStyle name="Normal 21 2 2 2 2" xfId="31677" xr:uid="{00000000-0005-0000-0000-0000BA7B0000}"/>
    <cellStyle name="Normal 21 2 2 3" xfId="31678" xr:uid="{00000000-0005-0000-0000-0000BB7B0000}"/>
    <cellStyle name="Normal 21 2 3" xfId="31679" xr:uid="{00000000-0005-0000-0000-0000BC7B0000}"/>
    <cellStyle name="Normal 21 2 3 2" xfId="31680" xr:uid="{00000000-0005-0000-0000-0000BD7B0000}"/>
    <cellStyle name="Normal 21 2 4" xfId="31681" xr:uid="{00000000-0005-0000-0000-0000BE7B0000}"/>
    <cellStyle name="Normal 21 3" xfId="31682" xr:uid="{00000000-0005-0000-0000-0000BF7B0000}"/>
    <cellStyle name="Normal 21 3 2" xfId="31683" xr:uid="{00000000-0005-0000-0000-0000C07B0000}"/>
    <cellStyle name="Normal 21 3 2 2" xfId="31684" xr:uid="{00000000-0005-0000-0000-0000C17B0000}"/>
    <cellStyle name="Normal 21 3 3" xfId="31685" xr:uid="{00000000-0005-0000-0000-0000C27B0000}"/>
    <cellStyle name="Normal 21 4" xfId="31686" xr:uid="{00000000-0005-0000-0000-0000C37B0000}"/>
    <cellStyle name="Normal 21 4 2" xfId="31687" xr:uid="{00000000-0005-0000-0000-0000C47B0000}"/>
    <cellStyle name="Normal 21 5" xfId="31688" xr:uid="{00000000-0005-0000-0000-0000C57B0000}"/>
    <cellStyle name="Normal 21 5 2" xfId="31689" xr:uid="{00000000-0005-0000-0000-0000C67B0000}"/>
    <cellStyle name="Normal 21 6" xfId="31690" xr:uid="{00000000-0005-0000-0000-0000C77B0000}"/>
    <cellStyle name="Normal 22" xfId="31691" xr:uid="{00000000-0005-0000-0000-0000C87B0000}"/>
    <cellStyle name="Normal 22 2" xfId="31692" xr:uid="{00000000-0005-0000-0000-0000C97B0000}"/>
    <cellStyle name="Normal 22 2 2" xfId="31693" xr:uid="{00000000-0005-0000-0000-0000CA7B0000}"/>
    <cellStyle name="Normal 22 2 2 2" xfId="31694" xr:uid="{00000000-0005-0000-0000-0000CB7B0000}"/>
    <cellStyle name="Normal 22 2 3" xfId="31695" xr:uid="{00000000-0005-0000-0000-0000CC7B0000}"/>
    <cellStyle name="Normal 22 2 4" xfId="31696" xr:uid="{00000000-0005-0000-0000-0000CD7B0000}"/>
    <cellStyle name="Normal 22 2 4 2" xfId="31697" xr:uid="{00000000-0005-0000-0000-0000CE7B0000}"/>
    <cellStyle name="Normal 22 3" xfId="31698" xr:uid="{00000000-0005-0000-0000-0000CF7B0000}"/>
    <cellStyle name="Normal 22 3 2" xfId="31699" xr:uid="{00000000-0005-0000-0000-0000D07B0000}"/>
    <cellStyle name="Normal 22 4" xfId="31700" xr:uid="{00000000-0005-0000-0000-0000D17B0000}"/>
    <cellStyle name="Normal 22 5" xfId="31701" xr:uid="{00000000-0005-0000-0000-0000D27B0000}"/>
    <cellStyle name="Normal 22 5 2" xfId="31702" xr:uid="{00000000-0005-0000-0000-0000D37B0000}"/>
    <cellStyle name="Normal 23" xfId="31703" xr:uid="{00000000-0005-0000-0000-0000D47B0000}"/>
    <cellStyle name="Normal 23 2" xfId="31704" xr:uid="{00000000-0005-0000-0000-0000D57B0000}"/>
    <cellStyle name="Normal 24" xfId="31705" xr:uid="{00000000-0005-0000-0000-0000D67B0000}"/>
    <cellStyle name="Normal 24 2" xfId="31706" xr:uid="{00000000-0005-0000-0000-0000D77B0000}"/>
    <cellStyle name="Normal 24 2 2" xfId="31707" xr:uid="{00000000-0005-0000-0000-0000D87B0000}"/>
    <cellStyle name="Normal 24 2 3" xfId="31708" xr:uid="{00000000-0005-0000-0000-0000D97B0000}"/>
    <cellStyle name="Normal 24 2 3 2" xfId="31709" xr:uid="{00000000-0005-0000-0000-0000DA7B0000}"/>
    <cellStyle name="Normal 24 3" xfId="31710" xr:uid="{00000000-0005-0000-0000-0000DB7B0000}"/>
    <cellStyle name="Normal 24 4" xfId="31711" xr:uid="{00000000-0005-0000-0000-0000DC7B0000}"/>
    <cellStyle name="Normal 24 4 2" xfId="31712" xr:uid="{00000000-0005-0000-0000-0000DD7B0000}"/>
    <cellStyle name="Normal 25" xfId="31713" xr:uid="{00000000-0005-0000-0000-0000DE7B0000}"/>
    <cellStyle name="Normal 25 2" xfId="31714" xr:uid="{00000000-0005-0000-0000-0000DF7B0000}"/>
    <cellStyle name="Normal 25 2 2" xfId="31715" xr:uid="{00000000-0005-0000-0000-0000E07B0000}"/>
    <cellStyle name="Normal 25 3" xfId="31716" xr:uid="{00000000-0005-0000-0000-0000E17B0000}"/>
    <cellStyle name="Normal 25 4" xfId="31717" xr:uid="{00000000-0005-0000-0000-0000E27B0000}"/>
    <cellStyle name="Normal 26" xfId="31718" xr:uid="{00000000-0005-0000-0000-0000E37B0000}"/>
    <cellStyle name="Normal 26 2" xfId="31719" xr:uid="{00000000-0005-0000-0000-0000E47B0000}"/>
    <cellStyle name="Normal 26 2 2" xfId="31720" xr:uid="{00000000-0005-0000-0000-0000E57B0000}"/>
    <cellStyle name="Normal 26 3" xfId="31721" xr:uid="{00000000-0005-0000-0000-0000E67B0000}"/>
    <cellStyle name="Normal 27" xfId="31722" xr:uid="{00000000-0005-0000-0000-0000E77B0000}"/>
    <cellStyle name="Normal 28" xfId="31723" xr:uid="{00000000-0005-0000-0000-0000E87B0000}"/>
    <cellStyle name="Normal 29" xfId="31724" xr:uid="{00000000-0005-0000-0000-0000E97B0000}"/>
    <cellStyle name="Normal 3" xfId="31725" xr:uid="{00000000-0005-0000-0000-0000EA7B0000}"/>
    <cellStyle name="Normal 3 10" xfId="31726" xr:uid="{00000000-0005-0000-0000-0000EB7B0000}"/>
    <cellStyle name="Normal 3 10 2" xfId="31727" xr:uid="{00000000-0005-0000-0000-0000EC7B0000}"/>
    <cellStyle name="Normal 3 10 2 2" xfId="31728" xr:uid="{00000000-0005-0000-0000-0000ED7B0000}"/>
    <cellStyle name="Normal 3 10 3" xfId="31729" xr:uid="{00000000-0005-0000-0000-0000EE7B0000}"/>
    <cellStyle name="Normal 3 10 4" xfId="31730" xr:uid="{00000000-0005-0000-0000-0000EF7B0000}"/>
    <cellStyle name="Normal 3 11" xfId="31731" xr:uid="{00000000-0005-0000-0000-0000F07B0000}"/>
    <cellStyle name="Normal 3 11 2" xfId="31732" xr:uid="{00000000-0005-0000-0000-0000F17B0000}"/>
    <cellStyle name="Normal 3 12" xfId="31733" xr:uid="{00000000-0005-0000-0000-0000F27B0000}"/>
    <cellStyle name="Normal 3 13" xfId="31734" xr:uid="{00000000-0005-0000-0000-0000F37B0000}"/>
    <cellStyle name="Normal 3 14" xfId="31735" xr:uid="{00000000-0005-0000-0000-0000F47B0000}"/>
    <cellStyle name="Normal 3 2" xfId="31736" xr:uid="{00000000-0005-0000-0000-0000F57B0000}"/>
    <cellStyle name="Normal 3 2 2" xfId="31737" xr:uid="{00000000-0005-0000-0000-0000F67B0000}"/>
    <cellStyle name="Normal 3 2 2 2" xfId="31738" xr:uid="{00000000-0005-0000-0000-0000F77B0000}"/>
    <cellStyle name="Normal 3 2 2 3" xfId="31739" xr:uid="{00000000-0005-0000-0000-0000F87B0000}"/>
    <cellStyle name="Normal 3 2 2 4" xfId="31740" xr:uid="{00000000-0005-0000-0000-0000F97B0000}"/>
    <cellStyle name="Normal 3 2 2 5" xfId="31741" xr:uid="{00000000-0005-0000-0000-0000FA7B0000}"/>
    <cellStyle name="Normal 3 2 3" xfId="31742" xr:uid="{00000000-0005-0000-0000-0000FB7B0000}"/>
    <cellStyle name="Normal 3 2 3 2" xfId="31743" xr:uid="{00000000-0005-0000-0000-0000FC7B0000}"/>
    <cellStyle name="Normal 3 2 4" xfId="31744" xr:uid="{00000000-0005-0000-0000-0000FD7B0000}"/>
    <cellStyle name="Normal 3 2 4 2" xfId="31745" xr:uid="{00000000-0005-0000-0000-0000FE7B0000}"/>
    <cellStyle name="Normal 3 2 5" xfId="31746" xr:uid="{00000000-0005-0000-0000-0000FF7B0000}"/>
    <cellStyle name="Normal 3 2 6" xfId="31747" xr:uid="{00000000-0005-0000-0000-0000007C0000}"/>
    <cellStyle name="Normal 3 2 7" xfId="31748" xr:uid="{00000000-0005-0000-0000-0000017C0000}"/>
    <cellStyle name="Normal 3 3" xfId="31749" xr:uid="{00000000-0005-0000-0000-0000027C0000}"/>
    <cellStyle name="Normal 3 3 10" xfId="31750" xr:uid="{00000000-0005-0000-0000-0000037C0000}"/>
    <cellStyle name="Normal 3 3 2" xfId="31751" xr:uid="{00000000-0005-0000-0000-0000047C0000}"/>
    <cellStyle name="Normal 3 3 2 2" xfId="31752" xr:uid="{00000000-0005-0000-0000-0000057C0000}"/>
    <cellStyle name="Normal 3 3 2 2 2" xfId="31753" xr:uid="{00000000-0005-0000-0000-0000067C0000}"/>
    <cellStyle name="Normal 3 3 2 2 2 2" xfId="31754" xr:uid="{00000000-0005-0000-0000-0000077C0000}"/>
    <cellStyle name="Normal 3 3 2 2 2 2 2" xfId="31755" xr:uid="{00000000-0005-0000-0000-0000087C0000}"/>
    <cellStyle name="Normal 3 3 2 2 2 2 2 2" xfId="31756" xr:uid="{00000000-0005-0000-0000-0000097C0000}"/>
    <cellStyle name="Normal 3 3 2 2 2 2 3" xfId="31757" xr:uid="{00000000-0005-0000-0000-00000A7C0000}"/>
    <cellStyle name="Normal 3 3 2 2 2 2 4" xfId="31758" xr:uid="{00000000-0005-0000-0000-00000B7C0000}"/>
    <cellStyle name="Normal 3 3 2 2 2 3" xfId="31759" xr:uid="{00000000-0005-0000-0000-00000C7C0000}"/>
    <cellStyle name="Normal 3 3 2 2 2 4" xfId="31760" xr:uid="{00000000-0005-0000-0000-00000D7C0000}"/>
    <cellStyle name="Normal 3 3 2 2 2 4 2" xfId="31761" xr:uid="{00000000-0005-0000-0000-00000E7C0000}"/>
    <cellStyle name="Normal 3 3 2 2 2 5" xfId="31762" xr:uid="{00000000-0005-0000-0000-00000F7C0000}"/>
    <cellStyle name="Normal 3 3 2 2 2 6" xfId="31763" xr:uid="{00000000-0005-0000-0000-0000107C0000}"/>
    <cellStyle name="Normal 3 3 2 2 3" xfId="31764" xr:uid="{00000000-0005-0000-0000-0000117C0000}"/>
    <cellStyle name="Normal 3 3 2 2 3 2" xfId="31765" xr:uid="{00000000-0005-0000-0000-0000127C0000}"/>
    <cellStyle name="Normal 3 3 2 2 3 3" xfId="31766" xr:uid="{00000000-0005-0000-0000-0000137C0000}"/>
    <cellStyle name="Normal 3 3 2 2 3 3 2" xfId="31767" xr:uid="{00000000-0005-0000-0000-0000147C0000}"/>
    <cellStyle name="Normal 3 3 2 2 3 4" xfId="31768" xr:uid="{00000000-0005-0000-0000-0000157C0000}"/>
    <cellStyle name="Normal 3 3 2 2 3 5" xfId="31769" xr:uid="{00000000-0005-0000-0000-0000167C0000}"/>
    <cellStyle name="Normal 3 3 2 2 4" xfId="31770" xr:uid="{00000000-0005-0000-0000-0000177C0000}"/>
    <cellStyle name="Normal 3 3 2 2 5" xfId="31771" xr:uid="{00000000-0005-0000-0000-0000187C0000}"/>
    <cellStyle name="Normal 3 3 2 2 6" xfId="31772" xr:uid="{00000000-0005-0000-0000-0000197C0000}"/>
    <cellStyle name="Normal 3 3 2 2 6 2" xfId="31773" xr:uid="{00000000-0005-0000-0000-00001A7C0000}"/>
    <cellStyle name="Normal 3 3 2 2 7" xfId="31774" xr:uid="{00000000-0005-0000-0000-00001B7C0000}"/>
    <cellStyle name="Normal 3 3 2 2 8" xfId="31775" xr:uid="{00000000-0005-0000-0000-00001C7C0000}"/>
    <cellStyle name="Normal 3 3 2 3" xfId="31776" xr:uid="{00000000-0005-0000-0000-00001D7C0000}"/>
    <cellStyle name="Normal 3 3 2 3 10" xfId="31777" xr:uid="{00000000-0005-0000-0000-00001E7C0000}"/>
    <cellStyle name="Normal 3 3 2 3 10 2" xfId="31778" xr:uid="{00000000-0005-0000-0000-00001F7C0000}"/>
    <cellStyle name="Normal 3 3 2 3 11" xfId="31779" xr:uid="{00000000-0005-0000-0000-0000207C0000}"/>
    <cellStyle name="Normal 3 3 2 3 11 2" xfId="31780" xr:uid="{00000000-0005-0000-0000-0000217C0000}"/>
    <cellStyle name="Normal 3 3 2 3 12" xfId="31781" xr:uid="{00000000-0005-0000-0000-0000227C0000}"/>
    <cellStyle name="Normal 3 3 2 3 13" xfId="31782" xr:uid="{00000000-0005-0000-0000-0000237C0000}"/>
    <cellStyle name="Normal 3 3 2 3 13 2" xfId="31783" xr:uid="{00000000-0005-0000-0000-0000247C0000}"/>
    <cellStyle name="Normal 3 3 2 3 14" xfId="31784" xr:uid="{00000000-0005-0000-0000-0000257C0000}"/>
    <cellStyle name="Normal 3 3 2 3 14 2" xfId="31785" xr:uid="{00000000-0005-0000-0000-0000267C0000}"/>
    <cellStyle name="Normal 3 3 2 3 15" xfId="31786" xr:uid="{00000000-0005-0000-0000-0000277C0000}"/>
    <cellStyle name="Normal 3 3 2 3 16" xfId="31787" xr:uid="{00000000-0005-0000-0000-0000287C0000}"/>
    <cellStyle name="Normal 3 3 2 3 2" xfId="31788" xr:uid="{00000000-0005-0000-0000-0000297C0000}"/>
    <cellStyle name="Normal 3 3 2 3 2 10" xfId="31789" xr:uid="{00000000-0005-0000-0000-00002A7C0000}"/>
    <cellStyle name="Normal 3 3 2 3 2 10 2" xfId="31790" xr:uid="{00000000-0005-0000-0000-00002B7C0000}"/>
    <cellStyle name="Normal 3 3 2 3 2 11" xfId="31791" xr:uid="{00000000-0005-0000-0000-00002C7C0000}"/>
    <cellStyle name="Normal 3 3 2 3 2 11 2" xfId="31792" xr:uid="{00000000-0005-0000-0000-00002D7C0000}"/>
    <cellStyle name="Normal 3 3 2 3 2 12" xfId="31793" xr:uid="{00000000-0005-0000-0000-00002E7C0000}"/>
    <cellStyle name="Normal 3 3 2 3 2 12 2" xfId="31794" xr:uid="{00000000-0005-0000-0000-00002F7C0000}"/>
    <cellStyle name="Normal 3 3 2 3 2 13" xfId="31795" xr:uid="{00000000-0005-0000-0000-0000307C0000}"/>
    <cellStyle name="Normal 3 3 2 3 2 14" xfId="31796" xr:uid="{00000000-0005-0000-0000-0000317C0000}"/>
    <cellStyle name="Normal 3 3 2 3 2 2" xfId="31797" xr:uid="{00000000-0005-0000-0000-0000327C0000}"/>
    <cellStyle name="Normal 3 3 2 3 2 2 10" xfId="31798" xr:uid="{00000000-0005-0000-0000-0000337C0000}"/>
    <cellStyle name="Normal 3 3 2 3 2 2 11" xfId="31799" xr:uid="{00000000-0005-0000-0000-0000347C0000}"/>
    <cellStyle name="Normal 3 3 2 3 2 2 2" xfId="31800" xr:uid="{00000000-0005-0000-0000-0000357C0000}"/>
    <cellStyle name="Normal 3 3 2 3 2 2 2 2" xfId="31801" xr:uid="{00000000-0005-0000-0000-0000367C0000}"/>
    <cellStyle name="Normal 3 3 2 3 2 2 2 2 2" xfId="31802" xr:uid="{00000000-0005-0000-0000-0000377C0000}"/>
    <cellStyle name="Normal 3 3 2 3 2 2 2 2 2 2" xfId="31803" xr:uid="{00000000-0005-0000-0000-0000387C0000}"/>
    <cellStyle name="Normal 3 3 2 3 2 2 2 2 2 2 2" xfId="31804" xr:uid="{00000000-0005-0000-0000-0000397C0000}"/>
    <cellStyle name="Normal 3 3 2 3 2 2 2 2 2 3" xfId="31805" xr:uid="{00000000-0005-0000-0000-00003A7C0000}"/>
    <cellStyle name="Normal 3 3 2 3 2 2 2 2 3" xfId="31806" xr:uid="{00000000-0005-0000-0000-00003B7C0000}"/>
    <cellStyle name="Normal 3 3 2 3 2 2 2 2 3 2" xfId="31807" xr:uid="{00000000-0005-0000-0000-00003C7C0000}"/>
    <cellStyle name="Normal 3 3 2 3 2 2 2 2 4" xfId="31808" xr:uid="{00000000-0005-0000-0000-00003D7C0000}"/>
    <cellStyle name="Normal 3 3 2 3 2 2 2 3" xfId="31809" xr:uid="{00000000-0005-0000-0000-00003E7C0000}"/>
    <cellStyle name="Normal 3 3 2 3 2 2 2 3 2" xfId="31810" xr:uid="{00000000-0005-0000-0000-00003F7C0000}"/>
    <cellStyle name="Normal 3 3 2 3 2 2 2 3 2 2" xfId="31811" xr:uid="{00000000-0005-0000-0000-0000407C0000}"/>
    <cellStyle name="Normal 3 3 2 3 2 2 2 3 3" xfId="31812" xr:uid="{00000000-0005-0000-0000-0000417C0000}"/>
    <cellStyle name="Normal 3 3 2 3 2 2 2 4" xfId="31813" xr:uid="{00000000-0005-0000-0000-0000427C0000}"/>
    <cellStyle name="Normal 3 3 2 3 2 2 2 4 2" xfId="31814" xr:uid="{00000000-0005-0000-0000-0000437C0000}"/>
    <cellStyle name="Normal 3 3 2 3 2 2 2 5" xfId="31815" xr:uid="{00000000-0005-0000-0000-0000447C0000}"/>
    <cellStyle name="Normal 3 3 2 3 2 2 2 5 2" xfId="31816" xr:uid="{00000000-0005-0000-0000-0000457C0000}"/>
    <cellStyle name="Normal 3 3 2 3 2 2 2 6" xfId="31817" xr:uid="{00000000-0005-0000-0000-0000467C0000}"/>
    <cellStyle name="Normal 3 3 2 3 2 2 3" xfId="31818" xr:uid="{00000000-0005-0000-0000-0000477C0000}"/>
    <cellStyle name="Normal 3 3 2 3 2 2 3 2" xfId="31819" xr:uid="{00000000-0005-0000-0000-0000487C0000}"/>
    <cellStyle name="Normal 3 3 2 3 2 2 3 2 2" xfId="31820" xr:uid="{00000000-0005-0000-0000-0000497C0000}"/>
    <cellStyle name="Normal 3 3 2 3 2 2 3 2 2 2" xfId="31821" xr:uid="{00000000-0005-0000-0000-00004A7C0000}"/>
    <cellStyle name="Normal 3 3 2 3 2 2 3 2 2 2 2" xfId="31822" xr:uid="{00000000-0005-0000-0000-00004B7C0000}"/>
    <cellStyle name="Normal 3 3 2 3 2 2 3 2 2 3" xfId="31823" xr:uid="{00000000-0005-0000-0000-00004C7C0000}"/>
    <cellStyle name="Normal 3 3 2 3 2 2 3 2 3" xfId="31824" xr:uid="{00000000-0005-0000-0000-00004D7C0000}"/>
    <cellStyle name="Normal 3 3 2 3 2 2 3 2 3 2" xfId="31825" xr:uid="{00000000-0005-0000-0000-00004E7C0000}"/>
    <cellStyle name="Normal 3 3 2 3 2 2 3 2 4" xfId="31826" xr:uid="{00000000-0005-0000-0000-00004F7C0000}"/>
    <cellStyle name="Normal 3 3 2 3 2 2 3 3" xfId="31827" xr:uid="{00000000-0005-0000-0000-0000507C0000}"/>
    <cellStyle name="Normal 3 3 2 3 2 2 3 3 2" xfId="31828" xr:uid="{00000000-0005-0000-0000-0000517C0000}"/>
    <cellStyle name="Normal 3 3 2 3 2 2 3 3 2 2" xfId="31829" xr:uid="{00000000-0005-0000-0000-0000527C0000}"/>
    <cellStyle name="Normal 3 3 2 3 2 2 3 3 3" xfId="31830" xr:uid="{00000000-0005-0000-0000-0000537C0000}"/>
    <cellStyle name="Normal 3 3 2 3 2 2 3 4" xfId="31831" xr:uid="{00000000-0005-0000-0000-0000547C0000}"/>
    <cellStyle name="Normal 3 3 2 3 2 2 3 4 2" xfId="31832" xr:uid="{00000000-0005-0000-0000-0000557C0000}"/>
    <cellStyle name="Normal 3 3 2 3 2 2 3 5" xfId="31833" xr:uid="{00000000-0005-0000-0000-0000567C0000}"/>
    <cellStyle name="Normal 3 3 2 3 2 2 3 5 2" xfId="31834" xr:uid="{00000000-0005-0000-0000-0000577C0000}"/>
    <cellStyle name="Normal 3 3 2 3 2 2 3 6" xfId="31835" xr:uid="{00000000-0005-0000-0000-0000587C0000}"/>
    <cellStyle name="Normal 3 3 2 3 2 2 4" xfId="31836" xr:uid="{00000000-0005-0000-0000-0000597C0000}"/>
    <cellStyle name="Normal 3 3 2 3 2 2 4 2" xfId="31837" xr:uid="{00000000-0005-0000-0000-00005A7C0000}"/>
    <cellStyle name="Normal 3 3 2 3 2 2 4 2 2" xfId="31838" xr:uid="{00000000-0005-0000-0000-00005B7C0000}"/>
    <cellStyle name="Normal 3 3 2 3 2 2 4 2 2 2" xfId="31839" xr:uid="{00000000-0005-0000-0000-00005C7C0000}"/>
    <cellStyle name="Normal 3 3 2 3 2 2 4 2 3" xfId="31840" xr:uid="{00000000-0005-0000-0000-00005D7C0000}"/>
    <cellStyle name="Normal 3 3 2 3 2 2 4 3" xfId="31841" xr:uid="{00000000-0005-0000-0000-00005E7C0000}"/>
    <cellStyle name="Normal 3 3 2 3 2 2 4 3 2" xfId="31842" xr:uid="{00000000-0005-0000-0000-00005F7C0000}"/>
    <cellStyle name="Normal 3 3 2 3 2 2 4 4" xfId="31843" xr:uid="{00000000-0005-0000-0000-0000607C0000}"/>
    <cellStyle name="Normal 3 3 2 3 2 2 5" xfId="31844" xr:uid="{00000000-0005-0000-0000-0000617C0000}"/>
    <cellStyle name="Normal 3 3 2 3 2 2 5 2" xfId="31845" xr:uid="{00000000-0005-0000-0000-0000627C0000}"/>
    <cellStyle name="Normal 3 3 2 3 2 2 5 2 2" xfId="31846" xr:uid="{00000000-0005-0000-0000-0000637C0000}"/>
    <cellStyle name="Normal 3 3 2 3 2 2 5 3" xfId="31847" xr:uid="{00000000-0005-0000-0000-0000647C0000}"/>
    <cellStyle name="Normal 3 3 2 3 2 2 6" xfId="31848" xr:uid="{00000000-0005-0000-0000-0000657C0000}"/>
    <cellStyle name="Normal 3 3 2 3 2 2 6 2" xfId="31849" xr:uid="{00000000-0005-0000-0000-0000667C0000}"/>
    <cellStyle name="Normal 3 3 2 3 2 2 7" xfId="31850" xr:uid="{00000000-0005-0000-0000-0000677C0000}"/>
    <cellStyle name="Normal 3 3 2 3 2 2 7 2" xfId="31851" xr:uid="{00000000-0005-0000-0000-0000687C0000}"/>
    <cellStyle name="Normal 3 3 2 3 2 2 8" xfId="31852" xr:uid="{00000000-0005-0000-0000-0000697C0000}"/>
    <cellStyle name="Normal 3 3 2 3 2 2 8 2" xfId="31853" xr:uid="{00000000-0005-0000-0000-00006A7C0000}"/>
    <cellStyle name="Normal 3 3 2 3 2 2 9" xfId="31854" xr:uid="{00000000-0005-0000-0000-00006B7C0000}"/>
    <cellStyle name="Normal 3 3 2 3 2 2 9 2" xfId="31855" xr:uid="{00000000-0005-0000-0000-00006C7C0000}"/>
    <cellStyle name="Normal 3 3 2 3 2 3" xfId="31856" xr:uid="{00000000-0005-0000-0000-00006D7C0000}"/>
    <cellStyle name="Normal 3 3 2 3 2 3 2" xfId="31857" xr:uid="{00000000-0005-0000-0000-00006E7C0000}"/>
    <cellStyle name="Normal 3 3 2 3 2 3 2 2" xfId="31858" xr:uid="{00000000-0005-0000-0000-00006F7C0000}"/>
    <cellStyle name="Normal 3 3 2 3 2 3 2 2 2" xfId="31859" xr:uid="{00000000-0005-0000-0000-0000707C0000}"/>
    <cellStyle name="Normal 3 3 2 3 2 3 2 2 2 2" xfId="31860" xr:uid="{00000000-0005-0000-0000-0000717C0000}"/>
    <cellStyle name="Normal 3 3 2 3 2 3 2 2 2 2 2" xfId="31861" xr:uid="{00000000-0005-0000-0000-0000727C0000}"/>
    <cellStyle name="Normal 3 3 2 3 2 3 2 2 2 3" xfId="31862" xr:uid="{00000000-0005-0000-0000-0000737C0000}"/>
    <cellStyle name="Normal 3 3 2 3 2 3 2 2 3" xfId="31863" xr:uid="{00000000-0005-0000-0000-0000747C0000}"/>
    <cellStyle name="Normal 3 3 2 3 2 3 2 2 3 2" xfId="31864" xr:uid="{00000000-0005-0000-0000-0000757C0000}"/>
    <cellStyle name="Normal 3 3 2 3 2 3 2 2 4" xfId="31865" xr:uid="{00000000-0005-0000-0000-0000767C0000}"/>
    <cellStyle name="Normal 3 3 2 3 2 3 2 3" xfId="31866" xr:uid="{00000000-0005-0000-0000-0000777C0000}"/>
    <cellStyle name="Normal 3 3 2 3 2 3 2 3 2" xfId="31867" xr:uid="{00000000-0005-0000-0000-0000787C0000}"/>
    <cellStyle name="Normal 3 3 2 3 2 3 2 3 2 2" xfId="31868" xr:uid="{00000000-0005-0000-0000-0000797C0000}"/>
    <cellStyle name="Normal 3 3 2 3 2 3 2 3 3" xfId="31869" xr:uid="{00000000-0005-0000-0000-00007A7C0000}"/>
    <cellStyle name="Normal 3 3 2 3 2 3 2 4" xfId="31870" xr:uid="{00000000-0005-0000-0000-00007B7C0000}"/>
    <cellStyle name="Normal 3 3 2 3 2 3 2 4 2" xfId="31871" xr:uid="{00000000-0005-0000-0000-00007C7C0000}"/>
    <cellStyle name="Normal 3 3 2 3 2 3 2 5" xfId="31872" xr:uid="{00000000-0005-0000-0000-00007D7C0000}"/>
    <cellStyle name="Normal 3 3 2 3 2 3 2 5 2" xfId="31873" xr:uid="{00000000-0005-0000-0000-00007E7C0000}"/>
    <cellStyle name="Normal 3 3 2 3 2 3 2 6" xfId="31874" xr:uid="{00000000-0005-0000-0000-00007F7C0000}"/>
    <cellStyle name="Normal 3 3 2 3 2 3 3" xfId="31875" xr:uid="{00000000-0005-0000-0000-0000807C0000}"/>
    <cellStyle name="Normal 3 3 2 3 2 3 3 2" xfId="31876" xr:uid="{00000000-0005-0000-0000-0000817C0000}"/>
    <cellStyle name="Normal 3 3 2 3 2 3 3 2 2" xfId="31877" xr:uid="{00000000-0005-0000-0000-0000827C0000}"/>
    <cellStyle name="Normal 3 3 2 3 2 3 3 2 2 2" xfId="31878" xr:uid="{00000000-0005-0000-0000-0000837C0000}"/>
    <cellStyle name="Normal 3 3 2 3 2 3 3 2 2 2 2" xfId="31879" xr:uid="{00000000-0005-0000-0000-0000847C0000}"/>
    <cellStyle name="Normal 3 3 2 3 2 3 3 2 2 3" xfId="31880" xr:uid="{00000000-0005-0000-0000-0000857C0000}"/>
    <cellStyle name="Normal 3 3 2 3 2 3 3 2 3" xfId="31881" xr:uid="{00000000-0005-0000-0000-0000867C0000}"/>
    <cellStyle name="Normal 3 3 2 3 2 3 3 2 3 2" xfId="31882" xr:uid="{00000000-0005-0000-0000-0000877C0000}"/>
    <cellStyle name="Normal 3 3 2 3 2 3 3 2 4" xfId="31883" xr:uid="{00000000-0005-0000-0000-0000887C0000}"/>
    <cellStyle name="Normal 3 3 2 3 2 3 3 3" xfId="31884" xr:uid="{00000000-0005-0000-0000-0000897C0000}"/>
    <cellStyle name="Normal 3 3 2 3 2 3 3 3 2" xfId="31885" xr:uid="{00000000-0005-0000-0000-00008A7C0000}"/>
    <cellStyle name="Normal 3 3 2 3 2 3 3 3 2 2" xfId="31886" xr:uid="{00000000-0005-0000-0000-00008B7C0000}"/>
    <cellStyle name="Normal 3 3 2 3 2 3 3 3 3" xfId="31887" xr:uid="{00000000-0005-0000-0000-00008C7C0000}"/>
    <cellStyle name="Normal 3 3 2 3 2 3 3 4" xfId="31888" xr:uid="{00000000-0005-0000-0000-00008D7C0000}"/>
    <cellStyle name="Normal 3 3 2 3 2 3 3 4 2" xfId="31889" xr:uid="{00000000-0005-0000-0000-00008E7C0000}"/>
    <cellStyle name="Normal 3 3 2 3 2 3 3 5" xfId="31890" xr:uid="{00000000-0005-0000-0000-00008F7C0000}"/>
    <cellStyle name="Normal 3 3 2 3 2 3 3 5 2" xfId="31891" xr:uid="{00000000-0005-0000-0000-0000907C0000}"/>
    <cellStyle name="Normal 3 3 2 3 2 3 3 6" xfId="31892" xr:uid="{00000000-0005-0000-0000-0000917C0000}"/>
    <cellStyle name="Normal 3 3 2 3 2 3 4" xfId="31893" xr:uid="{00000000-0005-0000-0000-0000927C0000}"/>
    <cellStyle name="Normal 3 3 2 3 2 3 4 2" xfId="31894" xr:uid="{00000000-0005-0000-0000-0000937C0000}"/>
    <cellStyle name="Normal 3 3 2 3 2 3 4 2 2" xfId="31895" xr:uid="{00000000-0005-0000-0000-0000947C0000}"/>
    <cellStyle name="Normal 3 3 2 3 2 3 4 2 2 2" xfId="31896" xr:uid="{00000000-0005-0000-0000-0000957C0000}"/>
    <cellStyle name="Normal 3 3 2 3 2 3 4 2 3" xfId="31897" xr:uid="{00000000-0005-0000-0000-0000967C0000}"/>
    <cellStyle name="Normal 3 3 2 3 2 3 4 3" xfId="31898" xr:uid="{00000000-0005-0000-0000-0000977C0000}"/>
    <cellStyle name="Normal 3 3 2 3 2 3 4 3 2" xfId="31899" xr:uid="{00000000-0005-0000-0000-0000987C0000}"/>
    <cellStyle name="Normal 3 3 2 3 2 3 4 4" xfId="31900" xr:uid="{00000000-0005-0000-0000-0000997C0000}"/>
    <cellStyle name="Normal 3 3 2 3 2 3 5" xfId="31901" xr:uid="{00000000-0005-0000-0000-00009A7C0000}"/>
    <cellStyle name="Normal 3 3 2 3 2 3 5 2" xfId="31902" xr:uid="{00000000-0005-0000-0000-00009B7C0000}"/>
    <cellStyle name="Normal 3 3 2 3 2 3 5 2 2" xfId="31903" xr:uid="{00000000-0005-0000-0000-00009C7C0000}"/>
    <cellStyle name="Normal 3 3 2 3 2 3 5 3" xfId="31904" xr:uid="{00000000-0005-0000-0000-00009D7C0000}"/>
    <cellStyle name="Normal 3 3 2 3 2 3 6" xfId="31905" xr:uid="{00000000-0005-0000-0000-00009E7C0000}"/>
    <cellStyle name="Normal 3 3 2 3 2 3 6 2" xfId="31906" xr:uid="{00000000-0005-0000-0000-00009F7C0000}"/>
    <cellStyle name="Normal 3 3 2 3 2 3 7" xfId="31907" xr:uid="{00000000-0005-0000-0000-0000A07C0000}"/>
    <cellStyle name="Normal 3 3 2 3 2 3 7 2" xfId="31908" xr:uid="{00000000-0005-0000-0000-0000A17C0000}"/>
    <cellStyle name="Normal 3 3 2 3 2 3 8" xfId="31909" xr:uid="{00000000-0005-0000-0000-0000A27C0000}"/>
    <cellStyle name="Normal 3 3 2 3 2 4" xfId="31910" xr:uid="{00000000-0005-0000-0000-0000A37C0000}"/>
    <cellStyle name="Normal 3 3 2 3 2 4 2" xfId="31911" xr:uid="{00000000-0005-0000-0000-0000A47C0000}"/>
    <cellStyle name="Normal 3 3 2 3 2 4 2 2" xfId="31912" xr:uid="{00000000-0005-0000-0000-0000A57C0000}"/>
    <cellStyle name="Normal 3 3 2 3 2 4 2 2 2" xfId="31913" xr:uid="{00000000-0005-0000-0000-0000A67C0000}"/>
    <cellStyle name="Normal 3 3 2 3 2 4 2 2 2 2" xfId="31914" xr:uid="{00000000-0005-0000-0000-0000A77C0000}"/>
    <cellStyle name="Normal 3 3 2 3 2 4 2 2 3" xfId="31915" xr:uid="{00000000-0005-0000-0000-0000A87C0000}"/>
    <cellStyle name="Normal 3 3 2 3 2 4 2 3" xfId="31916" xr:uid="{00000000-0005-0000-0000-0000A97C0000}"/>
    <cellStyle name="Normal 3 3 2 3 2 4 2 3 2" xfId="31917" xr:uid="{00000000-0005-0000-0000-0000AA7C0000}"/>
    <cellStyle name="Normal 3 3 2 3 2 4 2 4" xfId="31918" xr:uid="{00000000-0005-0000-0000-0000AB7C0000}"/>
    <cellStyle name="Normal 3 3 2 3 2 4 3" xfId="31919" xr:uid="{00000000-0005-0000-0000-0000AC7C0000}"/>
    <cellStyle name="Normal 3 3 2 3 2 4 3 2" xfId="31920" xr:uid="{00000000-0005-0000-0000-0000AD7C0000}"/>
    <cellStyle name="Normal 3 3 2 3 2 4 3 2 2" xfId="31921" xr:uid="{00000000-0005-0000-0000-0000AE7C0000}"/>
    <cellStyle name="Normal 3 3 2 3 2 4 3 3" xfId="31922" xr:uid="{00000000-0005-0000-0000-0000AF7C0000}"/>
    <cellStyle name="Normal 3 3 2 3 2 4 4" xfId="31923" xr:uid="{00000000-0005-0000-0000-0000B07C0000}"/>
    <cellStyle name="Normal 3 3 2 3 2 4 4 2" xfId="31924" xr:uid="{00000000-0005-0000-0000-0000B17C0000}"/>
    <cellStyle name="Normal 3 3 2 3 2 4 5" xfId="31925" xr:uid="{00000000-0005-0000-0000-0000B27C0000}"/>
    <cellStyle name="Normal 3 3 2 3 2 4 5 2" xfId="31926" xr:uid="{00000000-0005-0000-0000-0000B37C0000}"/>
    <cellStyle name="Normal 3 3 2 3 2 4 6" xfId="31927" xr:uid="{00000000-0005-0000-0000-0000B47C0000}"/>
    <cellStyle name="Normal 3 3 2 3 2 5" xfId="31928" xr:uid="{00000000-0005-0000-0000-0000B57C0000}"/>
    <cellStyle name="Normal 3 3 2 3 2 5 2" xfId="31929" xr:uid="{00000000-0005-0000-0000-0000B67C0000}"/>
    <cellStyle name="Normal 3 3 2 3 2 5 2 2" xfId="31930" xr:uid="{00000000-0005-0000-0000-0000B77C0000}"/>
    <cellStyle name="Normal 3 3 2 3 2 5 2 2 2" xfId="31931" xr:uid="{00000000-0005-0000-0000-0000B87C0000}"/>
    <cellStyle name="Normal 3 3 2 3 2 5 2 2 2 2" xfId="31932" xr:uid="{00000000-0005-0000-0000-0000B97C0000}"/>
    <cellStyle name="Normal 3 3 2 3 2 5 2 2 3" xfId="31933" xr:uid="{00000000-0005-0000-0000-0000BA7C0000}"/>
    <cellStyle name="Normal 3 3 2 3 2 5 2 3" xfId="31934" xr:uid="{00000000-0005-0000-0000-0000BB7C0000}"/>
    <cellStyle name="Normal 3 3 2 3 2 5 2 3 2" xfId="31935" xr:uid="{00000000-0005-0000-0000-0000BC7C0000}"/>
    <cellStyle name="Normal 3 3 2 3 2 5 2 4" xfId="31936" xr:uid="{00000000-0005-0000-0000-0000BD7C0000}"/>
    <cellStyle name="Normal 3 3 2 3 2 5 3" xfId="31937" xr:uid="{00000000-0005-0000-0000-0000BE7C0000}"/>
    <cellStyle name="Normal 3 3 2 3 2 5 3 2" xfId="31938" xr:uid="{00000000-0005-0000-0000-0000BF7C0000}"/>
    <cellStyle name="Normal 3 3 2 3 2 5 3 2 2" xfId="31939" xr:uid="{00000000-0005-0000-0000-0000C07C0000}"/>
    <cellStyle name="Normal 3 3 2 3 2 5 3 3" xfId="31940" xr:uid="{00000000-0005-0000-0000-0000C17C0000}"/>
    <cellStyle name="Normal 3 3 2 3 2 5 4" xfId="31941" xr:uid="{00000000-0005-0000-0000-0000C27C0000}"/>
    <cellStyle name="Normal 3 3 2 3 2 5 4 2" xfId="31942" xr:uid="{00000000-0005-0000-0000-0000C37C0000}"/>
    <cellStyle name="Normal 3 3 2 3 2 5 5" xfId="31943" xr:uid="{00000000-0005-0000-0000-0000C47C0000}"/>
    <cellStyle name="Normal 3 3 2 3 2 5 5 2" xfId="31944" xr:uid="{00000000-0005-0000-0000-0000C57C0000}"/>
    <cellStyle name="Normal 3 3 2 3 2 5 6" xfId="31945" xr:uid="{00000000-0005-0000-0000-0000C67C0000}"/>
    <cellStyle name="Normal 3 3 2 3 2 6" xfId="31946" xr:uid="{00000000-0005-0000-0000-0000C77C0000}"/>
    <cellStyle name="Normal 3 3 2 3 2 6 2" xfId="31947" xr:uid="{00000000-0005-0000-0000-0000C87C0000}"/>
    <cellStyle name="Normal 3 3 2 3 2 6 2 2" xfId="31948" xr:uid="{00000000-0005-0000-0000-0000C97C0000}"/>
    <cellStyle name="Normal 3 3 2 3 2 6 2 2 2" xfId="31949" xr:uid="{00000000-0005-0000-0000-0000CA7C0000}"/>
    <cellStyle name="Normal 3 3 2 3 2 6 2 2 2 2" xfId="31950" xr:uid="{00000000-0005-0000-0000-0000CB7C0000}"/>
    <cellStyle name="Normal 3 3 2 3 2 6 2 2 3" xfId="31951" xr:uid="{00000000-0005-0000-0000-0000CC7C0000}"/>
    <cellStyle name="Normal 3 3 2 3 2 6 2 3" xfId="31952" xr:uid="{00000000-0005-0000-0000-0000CD7C0000}"/>
    <cellStyle name="Normal 3 3 2 3 2 6 2 3 2" xfId="31953" xr:uid="{00000000-0005-0000-0000-0000CE7C0000}"/>
    <cellStyle name="Normal 3 3 2 3 2 6 2 4" xfId="31954" xr:uid="{00000000-0005-0000-0000-0000CF7C0000}"/>
    <cellStyle name="Normal 3 3 2 3 2 6 3" xfId="31955" xr:uid="{00000000-0005-0000-0000-0000D07C0000}"/>
    <cellStyle name="Normal 3 3 2 3 2 6 3 2" xfId="31956" xr:uid="{00000000-0005-0000-0000-0000D17C0000}"/>
    <cellStyle name="Normal 3 3 2 3 2 6 3 2 2" xfId="31957" xr:uid="{00000000-0005-0000-0000-0000D27C0000}"/>
    <cellStyle name="Normal 3 3 2 3 2 6 3 3" xfId="31958" xr:uid="{00000000-0005-0000-0000-0000D37C0000}"/>
    <cellStyle name="Normal 3 3 2 3 2 6 4" xfId="31959" xr:uid="{00000000-0005-0000-0000-0000D47C0000}"/>
    <cellStyle name="Normal 3 3 2 3 2 6 4 2" xfId="31960" xr:uid="{00000000-0005-0000-0000-0000D57C0000}"/>
    <cellStyle name="Normal 3 3 2 3 2 6 5" xfId="31961" xr:uid="{00000000-0005-0000-0000-0000D67C0000}"/>
    <cellStyle name="Normal 3 3 2 3 2 6 5 2" xfId="31962" xr:uid="{00000000-0005-0000-0000-0000D77C0000}"/>
    <cellStyle name="Normal 3 3 2 3 2 6 6" xfId="31963" xr:uid="{00000000-0005-0000-0000-0000D87C0000}"/>
    <cellStyle name="Normal 3 3 2 3 2 7" xfId="31964" xr:uid="{00000000-0005-0000-0000-0000D97C0000}"/>
    <cellStyle name="Normal 3 3 2 3 2 7 2" xfId="31965" xr:uid="{00000000-0005-0000-0000-0000DA7C0000}"/>
    <cellStyle name="Normal 3 3 2 3 2 7 2 2" xfId="31966" xr:uid="{00000000-0005-0000-0000-0000DB7C0000}"/>
    <cellStyle name="Normal 3 3 2 3 2 7 2 2 2" xfId="31967" xr:uid="{00000000-0005-0000-0000-0000DC7C0000}"/>
    <cellStyle name="Normal 3 3 2 3 2 7 2 3" xfId="31968" xr:uid="{00000000-0005-0000-0000-0000DD7C0000}"/>
    <cellStyle name="Normal 3 3 2 3 2 7 3" xfId="31969" xr:uid="{00000000-0005-0000-0000-0000DE7C0000}"/>
    <cellStyle name="Normal 3 3 2 3 2 7 3 2" xfId="31970" xr:uid="{00000000-0005-0000-0000-0000DF7C0000}"/>
    <cellStyle name="Normal 3 3 2 3 2 7 4" xfId="31971" xr:uid="{00000000-0005-0000-0000-0000E07C0000}"/>
    <cellStyle name="Normal 3 3 2 3 2 8" xfId="31972" xr:uid="{00000000-0005-0000-0000-0000E17C0000}"/>
    <cellStyle name="Normal 3 3 2 3 2 8 2" xfId="31973" xr:uid="{00000000-0005-0000-0000-0000E27C0000}"/>
    <cellStyle name="Normal 3 3 2 3 2 8 2 2" xfId="31974" xr:uid="{00000000-0005-0000-0000-0000E37C0000}"/>
    <cellStyle name="Normal 3 3 2 3 2 8 3" xfId="31975" xr:uid="{00000000-0005-0000-0000-0000E47C0000}"/>
    <cellStyle name="Normal 3 3 2 3 2 9" xfId="31976" xr:uid="{00000000-0005-0000-0000-0000E57C0000}"/>
    <cellStyle name="Normal 3 3 2 3 2 9 2" xfId="31977" xr:uid="{00000000-0005-0000-0000-0000E67C0000}"/>
    <cellStyle name="Normal 3 3 2 3 3" xfId="31978" xr:uid="{00000000-0005-0000-0000-0000E77C0000}"/>
    <cellStyle name="Normal 3 3 2 3 3 10" xfId="31979" xr:uid="{00000000-0005-0000-0000-0000E87C0000}"/>
    <cellStyle name="Normal 3 3 2 3 3 11" xfId="31980" xr:uid="{00000000-0005-0000-0000-0000E97C0000}"/>
    <cellStyle name="Normal 3 3 2 3 3 2" xfId="31981" xr:uid="{00000000-0005-0000-0000-0000EA7C0000}"/>
    <cellStyle name="Normal 3 3 2 3 3 2 2" xfId="31982" xr:uid="{00000000-0005-0000-0000-0000EB7C0000}"/>
    <cellStyle name="Normal 3 3 2 3 3 2 2 2" xfId="31983" xr:uid="{00000000-0005-0000-0000-0000EC7C0000}"/>
    <cellStyle name="Normal 3 3 2 3 3 2 2 2 2" xfId="31984" xr:uid="{00000000-0005-0000-0000-0000ED7C0000}"/>
    <cellStyle name="Normal 3 3 2 3 3 2 2 2 2 2" xfId="31985" xr:uid="{00000000-0005-0000-0000-0000EE7C0000}"/>
    <cellStyle name="Normal 3 3 2 3 3 2 2 2 3" xfId="31986" xr:uid="{00000000-0005-0000-0000-0000EF7C0000}"/>
    <cellStyle name="Normal 3 3 2 3 3 2 2 3" xfId="31987" xr:uid="{00000000-0005-0000-0000-0000F07C0000}"/>
    <cellStyle name="Normal 3 3 2 3 3 2 2 3 2" xfId="31988" xr:uid="{00000000-0005-0000-0000-0000F17C0000}"/>
    <cellStyle name="Normal 3 3 2 3 3 2 2 4" xfId="31989" xr:uid="{00000000-0005-0000-0000-0000F27C0000}"/>
    <cellStyle name="Normal 3 3 2 3 3 2 3" xfId="31990" xr:uid="{00000000-0005-0000-0000-0000F37C0000}"/>
    <cellStyle name="Normal 3 3 2 3 3 2 3 2" xfId="31991" xr:uid="{00000000-0005-0000-0000-0000F47C0000}"/>
    <cellStyle name="Normal 3 3 2 3 3 2 3 2 2" xfId="31992" xr:uid="{00000000-0005-0000-0000-0000F57C0000}"/>
    <cellStyle name="Normal 3 3 2 3 3 2 3 3" xfId="31993" xr:uid="{00000000-0005-0000-0000-0000F67C0000}"/>
    <cellStyle name="Normal 3 3 2 3 3 2 4" xfId="31994" xr:uid="{00000000-0005-0000-0000-0000F77C0000}"/>
    <cellStyle name="Normal 3 3 2 3 3 2 4 2" xfId="31995" xr:uid="{00000000-0005-0000-0000-0000F87C0000}"/>
    <cellStyle name="Normal 3 3 2 3 3 2 5" xfId="31996" xr:uid="{00000000-0005-0000-0000-0000F97C0000}"/>
    <cellStyle name="Normal 3 3 2 3 3 2 5 2" xfId="31997" xr:uid="{00000000-0005-0000-0000-0000FA7C0000}"/>
    <cellStyle name="Normal 3 3 2 3 3 2 6" xfId="31998" xr:uid="{00000000-0005-0000-0000-0000FB7C0000}"/>
    <cellStyle name="Normal 3 3 2 3 3 3" xfId="31999" xr:uid="{00000000-0005-0000-0000-0000FC7C0000}"/>
    <cellStyle name="Normal 3 3 2 3 3 3 2" xfId="32000" xr:uid="{00000000-0005-0000-0000-0000FD7C0000}"/>
    <cellStyle name="Normal 3 3 2 3 3 3 2 2" xfId="32001" xr:uid="{00000000-0005-0000-0000-0000FE7C0000}"/>
    <cellStyle name="Normal 3 3 2 3 3 3 2 2 2" xfId="32002" xr:uid="{00000000-0005-0000-0000-0000FF7C0000}"/>
    <cellStyle name="Normal 3 3 2 3 3 3 2 2 2 2" xfId="32003" xr:uid="{00000000-0005-0000-0000-0000007D0000}"/>
    <cellStyle name="Normal 3 3 2 3 3 3 2 2 3" xfId="32004" xr:uid="{00000000-0005-0000-0000-0000017D0000}"/>
    <cellStyle name="Normal 3 3 2 3 3 3 2 3" xfId="32005" xr:uid="{00000000-0005-0000-0000-0000027D0000}"/>
    <cellStyle name="Normal 3 3 2 3 3 3 2 3 2" xfId="32006" xr:uid="{00000000-0005-0000-0000-0000037D0000}"/>
    <cellStyle name="Normal 3 3 2 3 3 3 2 4" xfId="32007" xr:uid="{00000000-0005-0000-0000-0000047D0000}"/>
    <cellStyle name="Normal 3 3 2 3 3 3 3" xfId="32008" xr:uid="{00000000-0005-0000-0000-0000057D0000}"/>
    <cellStyle name="Normal 3 3 2 3 3 3 3 2" xfId="32009" xr:uid="{00000000-0005-0000-0000-0000067D0000}"/>
    <cellStyle name="Normal 3 3 2 3 3 3 3 2 2" xfId="32010" xr:uid="{00000000-0005-0000-0000-0000077D0000}"/>
    <cellStyle name="Normal 3 3 2 3 3 3 3 3" xfId="32011" xr:uid="{00000000-0005-0000-0000-0000087D0000}"/>
    <cellStyle name="Normal 3 3 2 3 3 3 4" xfId="32012" xr:uid="{00000000-0005-0000-0000-0000097D0000}"/>
    <cellStyle name="Normal 3 3 2 3 3 3 4 2" xfId="32013" xr:uid="{00000000-0005-0000-0000-00000A7D0000}"/>
    <cellStyle name="Normal 3 3 2 3 3 3 5" xfId="32014" xr:uid="{00000000-0005-0000-0000-00000B7D0000}"/>
    <cellStyle name="Normal 3 3 2 3 3 3 5 2" xfId="32015" xr:uid="{00000000-0005-0000-0000-00000C7D0000}"/>
    <cellStyle name="Normal 3 3 2 3 3 3 6" xfId="32016" xr:uid="{00000000-0005-0000-0000-00000D7D0000}"/>
    <cellStyle name="Normal 3 3 2 3 3 4" xfId="32017" xr:uid="{00000000-0005-0000-0000-00000E7D0000}"/>
    <cellStyle name="Normal 3 3 2 3 3 4 2" xfId="32018" xr:uid="{00000000-0005-0000-0000-00000F7D0000}"/>
    <cellStyle name="Normal 3 3 2 3 3 4 2 2" xfId="32019" xr:uid="{00000000-0005-0000-0000-0000107D0000}"/>
    <cellStyle name="Normal 3 3 2 3 3 4 2 2 2" xfId="32020" xr:uid="{00000000-0005-0000-0000-0000117D0000}"/>
    <cellStyle name="Normal 3 3 2 3 3 4 2 3" xfId="32021" xr:uid="{00000000-0005-0000-0000-0000127D0000}"/>
    <cellStyle name="Normal 3 3 2 3 3 4 3" xfId="32022" xr:uid="{00000000-0005-0000-0000-0000137D0000}"/>
    <cellStyle name="Normal 3 3 2 3 3 4 3 2" xfId="32023" xr:uid="{00000000-0005-0000-0000-0000147D0000}"/>
    <cellStyle name="Normal 3 3 2 3 3 4 4" xfId="32024" xr:uid="{00000000-0005-0000-0000-0000157D0000}"/>
    <cellStyle name="Normal 3 3 2 3 3 5" xfId="32025" xr:uid="{00000000-0005-0000-0000-0000167D0000}"/>
    <cellStyle name="Normal 3 3 2 3 3 5 2" xfId="32026" xr:uid="{00000000-0005-0000-0000-0000177D0000}"/>
    <cellStyle name="Normal 3 3 2 3 3 5 2 2" xfId="32027" xr:uid="{00000000-0005-0000-0000-0000187D0000}"/>
    <cellStyle name="Normal 3 3 2 3 3 5 3" xfId="32028" xr:uid="{00000000-0005-0000-0000-0000197D0000}"/>
    <cellStyle name="Normal 3 3 2 3 3 6" xfId="32029" xr:uid="{00000000-0005-0000-0000-00001A7D0000}"/>
    <cellStyle name="Normal 3 3 2 3 3 6 2" xfId="32030" xr:uid="{00000000-0005-0000-0000-00001B7D0000}"/>
    <cellStyle name="Normal 3 3 2 3 3 7" xfId="32031" xr:uid="{00000000-0005-0000-0000-00001C7D0000}"/>
    <cellStyle name="Normal 3 3 2 3 3 7 2" xfId="32032" xr:uid="{00000000-0005-0000-0000-00001D7D0000}"/>
    <cellStyle name="Normal 3 3 2 3 3 8" xfId="32033" xr:uid="{00000000-0005-0000-0000-00001E7D0000}"/>
    <cellStyle name="Normal 3 3 2 3 3 8 2" xfId="32034" xr:uid="{00000000-0005-0000-0000-00001F7D0000}"/>
    <cellStyle name="Normal 3 3 2 3 3 9" xfId="32035" xr:uid="{00000000-0005-0000-0000-0000207D0000}"/>
    <cellStyle name="Normal 3 3 2 3 3 9 2" xfId="32036" xr:uid="{00000000-0005-0000-0000-0000217D0000}"/>
    <cellStyle name="Normal 3 3 2 3 4" xfId="32037" xr:uid="{00000000-0005-0000-0000-0000227D0000}"/>
    <cellStyle name="Normal 3 3 2 3 4 2" xfId="32038" xr:uid="{00000000-0005-0000-0000-0000237D0000}"/>
    <cellStyle name="Normal 3 3 2 3 4 2 2" xfId="32039" xr:uid="{00000000-0005-0000-0000-0000247D0000}"/>
    <cellStyle name="Normal 3 3 2 3 4 2 2 2" xfId="32040" xr:uid="{00000000-0005-0000-0000-0000257D0000}"/>
    <cellStyle name="Normal 3 3 2 3 4 2 2 2 2" xfId="32041" xr:uid="{00000000-0005-0000-0000-0000267D0000}"/>
    <cellStyle name="Normal 3 3 2 3 4 2 2 2 2 2" xfId="32042" xr:uid="{00000000-0005-0000-0000-0000277D0000}"/>
    <cellStyle name="Normal 3 3 2 3 4 2 2 2 3" xfId="32043" xr:uid="{00000000-0005-0000-0000-0000287D0000}"/>
    <cellStyle name="Normal 3 3 2 3 4 2 2 3" xfId="32044" xr:uid="{00000000-0005-0000-0000-0000297D0000}"/>
    <cellStyle name="Normal 3 3 2 3 4 2 2 3 2" xfId="32045" xr:uid="{00000000-0005-0000-0000-00002A7D0000}"/>
    <cellStyle name="Normal 3 3 2 3 4 2 2 4" xfId="32046" xr:uid="{00000000-0005-0000-0000-00002B7D0000}"/>
    <cellStyle name="Normal 3 3 2 3 4 2 3" xfId="32047" xr:uid="{00000000-0005-0000-0000-00002C7D0000}"/>
    <cellStyle name="Normal 3 3 2 3 4 2 3 2" xfId="32048" xr:uid="{00000000-0005-0000-0000-00002D7D0000}"/>
    <cellStyle name="Normal 3 3 2 3 4 2 3 2 2" xfId="32049" xr:uid="{00000000-0005-0000-0000-00002E7D0000}"/>
    <cellStyle name="Normal 3 3 2 3 4 2 3 3" xfId="32050" xr:uid="{00000000-0005-0000-0000-00002F7D0000}"/>
    <cellStyle name="Normal 3 3 2 3 4 2 4" xfId="32051" xr:uid="{00000000-0005-0000-0000-0000307D0000}"/>
    <cellStyle name="Normal 3 3 2 3 4 2 4 2" xfId="32052" xr:uid="{00000000-0005-0000-0000-0000317D0000}"/>
    <cellStyle name="Normal 3 3 2 3 4 2 5" xfId="32053" xr:uid="{00000000-0005-0000-0000-0000327D0000}"/>
    <cellStyle name="Normal 3 3 2 3 4 2 5 2" xfId="32054" xr:uid="{00000000-0005-0000-0000-0000337D0000}"/>
    <cellStyle name="Normal 3 3 2 3 4 2 6" xfId="32055" xr:uid="{00000000-0005-0000-0000-0000347D0000}"/>
    <cellStyle name="Normal 3 3 2 3 4 3" xfId="32056" xr:uid="{00000000-0005-0000-0000-0000357D0000}"/>
    <cellStyle name="Normal 3 3 2 3 4 3 2" xfId="32057" xr:uid="{00000000-0005-0000-0000-0000367D0000}"/>
    <cellStyle name="Normal 3 3 2 3 4 3 2 2" xfId="32058" xr:uid="{00000000-0005-0000-0000-0000377D0000}"/>
    <cellStyle name="Normal 3 3 2 3 4 3 2 2 2" xfId="32059" xr:uid="{00000000-0005-0000-0000-0000387D0000}"/>
    <cellStyle name="Normal 3 3 2 3 4 3 2 2 2 2" xfId="32060" xr:uid="{00000000-0005-0000-0000-0000397D0000}"/>
    <cellStyle name="Normal 3 3 2 3 4 3 2 2 3" xfId="32061" xr:uid="{00000000-0005-0000-0000-00003A7D0000}"/>
    <cellStyle name="Normal 3 3 2 3 4 3 2 3" xfId="32062" xr:uid="{00000000-0005-0000-0000-00003B7D0000}"/>
    <cellStyle name="Normal 3 3 2 3 4 3 2 3 2" xfId="32063" xr:uid="{00000000-0005-0000-0000-00003C7D0000}"/>
    <cellStyle name="Normal 3 3 2 3 4 3 2 4" xfId="32064" xr:uid="{00000000-0005-0000-0000-00003D7D0000}"/>
    <cellStyle name="Normal 3 3 2 3 4 3 3" xfId="32065" xr:uid="{00000000-0005-0000-0000-00003E7D0000}"/>
    <cellStyle name="Normal 3 3 2 3 4 3 3 2" xfId="32066" xr:uid="{00000000-0005-0000-0000-00003F7D0000}"/>
    <cellStyle name="Normal 3 3 2 3 4 3 3 2 2" xfId="32067" xr:uid="{00000000-0005-0000-0000-0000407D0000}"/>
    <cellStyle name="Normal 3 3 2 3 4 3 3 3" xfId="32068" xr:uid="{00000000-0005-0000-0000-0000417D0000}"/>
    <cellStyle name="Normal 3 3 2 3 4 3 4" xfId="32069" xr:uid="{00000000-0005-0000-0000-0000427D0000}"/>
    <cellStyle name="Normal 3 3 2 3 4 3 4 2" xfId="32070" xr:uid="{00000000-0005-0000-0000-0000437D0000}"/>
    <cellStyle name="Normal 3 3 2 3 4 3 5" xfId="32071" xr:uid="{00000000-0005-0000-0000-0000447D0000}"/>
    <cellStyle name="Normal 3 3 2 3 4 3 5 2" xfId="32072" xr:uid="{00000000-0005-0000-0000-0000457D0000}"/>
    <cellStyle name="Normal 3 3 2 3 4 3 6" xfId="32073" xr:uid="{00000000-0005-0000-0000-0000467D0000}"/>
    <cellStyle name="Normal 3 3 2 3 4 4" xfId="32074" xr:uid="{00000000-0005-0000-0000-0000477D0000}"/>
    <cellStyle name="Normal 3 3 2 3 4 4 2" xfId="32075" xr:uid="{00000000-0005-0000-0000-0000487D0000}"/>
    <cellStyle name="Normal 3 3 2 3 4 4 2 2" xfId="32076" xr:uid="{00000000-0005-0000-0000-0000497D0000}"/>
    <cellStyle name="Normal 3 3 2 3 4 4 2 2 2" xfId="32077" xr:uid="{00000000-0005-0000-0000-00004A7D0000}"/>
    <cellStyle name="Normal 3 3 2 3 4 4 2 3" xfId="32078" xr:uid="{00000000-0005-0000-0000-00004B7D0000}"/>
    <cellStyle name="Normal 3 3 2 3 4 4 3" xfId="32079" xr:uid="{00000000-0005-0000-0000-00004C7D0000}"/>
    <cellStyle name="Normal 3 3 2 3 4 4 3 2" xfId="32080" xr:uid="{00000000-0005-0000-0000-00004D7D0000}"/>
    <cellStyle name="Normal 3 3 2 3 4 4 4" xfId="32081" xr:uid="{00000000-0005-0000-0000-00004E7D0000}"/>
    <cellStyle name="Normal 3 3 2 3 4 5" xfId="32082" xr:uid="{00000000-0005-0000-0000-00004F7D0000}"/>
    <cellStyle name="Normal 3 3 2 3 4 5 2" xfId="32083" xr:uid="{00000000-0005-0000-0000-0000507D0000}"/>
    <cellStyle name="Normal 3 3 2 3 4 5 2 2" xfId="32084" xr:uid="{00000000-0005-0000-0000-0000517D0000}"/>
    <cellStyle name="Normal 3 3 2 3 4 5 3" xfId="32085" xr:uid="{00000000-0005-0000-0000-0000527D0000}"/>
    <cellStyle name="Normal 3 3 2 3 4 6" xfId="32086" xr:uid="{00000000-0005-0000-0000-0000537D0000}"/>
    <cellStyle name="Normal 3 3 2 3 4 6 2" xfId="32087" xr:uid="{00000000-0005-0000-0000-0000547D0000}"/>
    <cellStyle name="Normal 3 3 2 3 4 7" xfId="32088" xr:uid="{00000000-0005-0000-0000-0000557D0000}"/>
    <cellStyle name="Normal 3 3 2 3 4 7 2" xfId="32089" xr:uid="{00000000-0005-0000-0000-0000567D0000}"/>
    <cellStyle name="Normal 3 3 2 3 4 8" xfId="32090" xr:uid="{00000000-0005-0000-0000-0000577D0000}"/>
    <cellStyle name="Normal 3 3 2 3 5" xfId="32091" xr:uid="{00000000-0005-0000-0000-0000587D0000}"/>
    <cellStyle name="Normal 3 3 2 3 5 2" xfId="32092" xr:uid="{00000000-0005-0000-0000-0000597D0000}"/>
    <cellStyle name="Normal 3 3 2 3 5 2 2" xfId="32093" xr:uid="{00000000-0005-0000-0000-00005A7D0000}"/>
    <cellStyle name="Normal 3 3 2 3 5 2 2 2" xfId="32094" xr:uid="{00000000-0005-0000-0000-00005B7D0000}"/>
    <cellStyle name="Normal 3 3 2 3 5 2 2 2 2" xfId="32095" xr:uid="{00000000-0005-0000-0000-00005C7D0000}"/>
    <cellStyle name="Normal 3 3 2 3 5 2 2 3" xfId="32096" xr:uid="{00000000-0005-0000-0000-00005D7D0000}"/>
    <cellStyle name="Normal 3 3 2 3 5 2 3" xfId="32097" xr:uid="{00000000-0005-0000-0000-00005E7D0000}"/>
    <cellStyle name="Normal 3 3 2 3 5 2 3 2" xfId="32098" xr:uid="{00000000-0005-0000-0000-00005F7D0000}"/>
    <cellStyle name="Normal 3 3 2 3 5 2 4" xfId="32099" xr:uid="{00000000-0005-0000-0000-0000607D0000}"/>
    <cellStyle name="Normal 3 3 2 3 5 3" xfId="32100" xr:uid="{00000000-0005-0000-0000-0000617D0000}"/>
    <cellStyle name="Normal 3 3 2 3 5 3 2" xfId="32101" xr:uid="{00000000-0005-0000-0000-0000627D0000}"/>
    <cellStyle name="Normal 3 3 2 3 5 3 2 2" xfId="32102" xr:uid="{00000000-0005-0000-0000-0000637D0000}"/>
    <cellStyle name="Normal 3 3 2 3 5 3 3" xfId="32103" xr:uid="{00000000-0005-0000-0000-0000647D0000}"/>
    <cellStyle name="Normal 3 3 2 3 5 4" xfId="32104" xr:uid="{00000000-0005-0000-0000-0000657D0000}"/>
    <cellStyle name="Normal 3 3 2 3 5 4 2" xfId="32105" xr:uid="{00000000-0005-0000-0000-0000667D0000}"/>
    <cellStyle name="Normal 3 3 2 3 5 5" xfId="32106" xr:uid="{00000000-0005-0000-0000-0000677D0000}"/>
    <cellStyle name="Normal 3 3 2 3 5 5 2" xfId="32107" xr:uid="{00000000-0005-0000-0000-0000687D0000}"/>
    <cellStyle name="Normal 3 3 2 3 5 6" xfId="32108" xr:uid="{00000000-0005-0000-0000-0000697D0000}"/>
    <cellStyle name="Normal 3 3 2 3 6" xfId="32109" xr:uid="{00000000-0005-0000-0000-00006A7D0000}"/>
    <cellStyle name="Normal 3 3 2 3 6 2" xfId="32110" xr:uid="{00000000-0005-0000-0000-00006B7D0000}"/>
    <cellStyle name="Normal 3 3 2 3 6 2 2" xfId="32111" xr:uid="{00000000-0005-0000-0000-00006C7D0000}"/>
    <cellStyle name="Normal 3 3 2 3 6 2 2 2" xfId="32112" xr:uid="{00000000-0005-0000-0000-00006D7D0000}"/>
    <cellStyle name="Normal 3 3 2 3 6 2 2 2 2" xfId="32113" xr:uid="{00000000-0005-0000-0000-00006E7D0000}"/>
    <cellStyle name="Normal 3 3 2 3 6 2 2 3" xfId="32114" xr:uid="{00000000-0005-0000-0000-00006F7D0000}"/>
    <cellStyle name="Normal 3 3 2 3 6 2 3" xfId="32115" xr:uid="{00000000-0005-0000-0000-0000707D0000}"/>
    <cellStyle name="Normal 3 3 2 3 6 2 3 2" xfId="32116" xr:uid="{00000000-0005-0000-0000-0000717D0000}"/>
    <cellStyle name="Normal 3 3 2 3 6 2 4" xfId="32117" xr:uid="{00000000-0005-0000-0000-0000727D0000}"/>
    <cellStyle name="Normal 3 3 2 3 6 3" xfId="32118" xr:uid="{00000000-0005-0000-0000-0000737D0000}"/>
    <cellStyle name="Normal 3 3 2 3 6 3 2" xfId="32119" xr:uid="{00000000-0005-0000-0000-0000747D0000}"/>
    <cellStyle name="Normal 3 3 2 3 6 3 2 2" xfId="32120" xr:uid="{00000000-0005-0000-0000-0000757D0000}"/>
    <cellStyle name="Normal 3 3 2 3 6 3 3" xfId="32121" xr:uid="{00000000-0005-0000-0000-0000767D0000}"/>
    <cellStyle name="Normal 3 3 2 3 6 4" xfId="32122" xr:uid="{00000000-0005-0000-0000-0000777D0000}"/>
    <cellStyle name="Normal 3 3 2 3 6 4 2" xfId="32123" xr:uid="{00000000-0005-0000-0000-0000787D0000}"/>
    <cellStyle name="Normal 3 3 2 3 6 5" xfId="32124" xr:uid="{00000000-0005-0000-0000-0000797D0000}"/>
    <cellStyle name="Normal 3 3 2 3 6 5 2" xfId="32125" xr:uid="{00000000-0005-0000-0000-00007A7D0000}"/>
    <cellStyle name="Normal 3 3 2 3 6 6" xfId="32126" xr:uid="{00000000-0005-0000-0000-00007B7D0000}"/>
    <cellStyle name="Normal 3 3 2 3 7" xfId="32127" xr:uid="{00000000-0005-0000-0000-00007C7D0000}"/>
    <cellStyle name="Normal 3 3 2 3 7 2" xfId="32128" xr:uid="{00000000-0005-0000-0000-00007D7D0000}"/>
    <cellStyle name="Normal 3 3 2 3 7 2 2" xfId="32129" xr:uid="{00000000-0005-0000-0000-00007E7D0000}"/>
    <cellStyle name="Normal 3 3 2 3 7 2 2 2" xfId="32130" xr:uid="{00000000-0005-0000-0000-00007F7D0000}"/>
    <cellStyle name="Normal 3 3 2 3 7 2 2 2 2" xfId="32131" xr:uid="{00000000-0005-0000-0000-0000807D0000}"/>
    <cellStyle name="Normal 3 3 2 3 7 2 2 3" xfId="32132" xr:uid="{00000000-0005-0000-0000-0000817D0000}"/>
    <cellStyle name="Normal 3 3 2 3 7 2 3" xfId="32133" xr:uid="{00000000-0005-0000-0000-0000827D0000}"/>
    <cellStyle name="Normal 3 3 2 3 7 2 3 2" xfId="32134" xr:uid="{00000000-0005-0000-0000-0000837D0000}"/>
    <cellStyle name="Normal 3 3 2 3 7 2 4" xfId="32135" xr:uid="{00000000-0005-0000-0000-0000847D0000}"/>
    <cellStyle name="Normal 3 3 2 3 7 3" xfId="32136" xr:uid="{00000000-0005-0000-0000-0000857D0000}"/>
    <cellStyle name="Normal 3 3 2 3 7 3 2" xfId="32137" xr:uid="{00000000-0005-0000-0000-0000867D0000}"/>
    <cellStyle name="Normal 3 3 2 3 7 3 2 2" xfId="32138" xr:uid="{00000000-0005-0000-0000-0000877D0000}"/>
    <cellStyle name="Normal 3 3 2 3 7 3 3" xfId="32139" xr:uid="{00000000-0005-0000-0000-0000887D0000}"/>
    <cellStyle name="Normal 3 3 2 3 7 4" xfId="32140" xr:uid="{00000000-0005-0000-0000-0000897D0000}"/>
    <cellStyle name="Normal 3 3 2 3 7 4 2" xfId="32141" xr:uid="{00000000-0005-0000-0000-00008A7D0000}"/>
    <cellStyle name="Normal 3 3 2 3 7 5" xfId="32142" xr:uid="{00000000-0005-0000-0000-00008B7D0000}"/>
    <cellStyle name="Normal 3 3 2 3 7 5 2" xfId="32143" xr:uid="{00000000-0005-0000-0000-00008C7D0000}"/>
    <cellStyle name="Normal 3 3 2 3 7 6" xfId="32144" xr:uid="{00000000-0005-0000-0000-00008D7D0000}"/>
    <cellStyle name="Normal 3 3 2 3 8" xfId="32145" xr:uid="{00000000-0005-0000-0000-00008E7D0000}"/>
    <cellStyle name="Normal 3 3 2 3 8 2" xfId="32146" xr:uid="{00000000-0005-0000-0000-00008F7D0000}"/>
    <cellStyle name="Normal 3 3 2 3 8 2 2" xfId="32147" xr:uid="{00000000-0005-0000-0000-0000907D0000}"/>
    <cellStyle name="Normal 3 3 2 3 8 2 2 2" xfId="32148" xr:uid="{00000000-0005-0000-0000-0000917D0000}"/>
    <cellStyle name="Normal 3 3 2 3 8 2 3" xfId="32149" xr:uid="{00000000-0005-0000-0000-0000927D0000}"/>
    <cellStyle name="Normal 3 3 2 3 8 3" xfId="32150" xr:uid="{00000000-0005-0000-0000-0000937D0000}"/>
    <cellStyle name="Normal 3 3 2 3 8 3 2" xfId="32151" xr:uid="{00000000-0005-0000-0000-0000947D0000}"/>
    <cellStyle name="Normal 3 3 2 3 8 4" xfId="32152" xr:uid="{00000000-0005-0000-0000-0000957D0000}"/>
    <cellStyle name="Normal 3 3 2 3 9" xfId="32153" xr:uid="{00000000-0005-0000-0000-0000967D0000}"/>
    <cellStyle name="Normal 3 3 2 3 9 2" xfId="32154" xr:uid="{00000000-0005-0000-0000-0000977D0000}"/>
    <cellStyle name="Normal 3 3 2 3 9 2 2" xfId="32155" xr:uid="{00000000-0005-0000-0000-0000987D0000}"/>
    <cellStyle name="Normal 3 3 2 3 9 3" xfId="32156" xr:uid="{00000000-0005-0000-0000-0000997D0000}"/>
    <cellStyle name="Normal 3 3 2 4" xfId="32157" xr:uid="{00000000-0005-0000-0000-00009A7D0000}"/>
    <cellStyle name="Normal 3 3 2 4 2" xfId="32158" xr:uid="{00000000-0005-0000-0000-00009B7D0000}"/>
    <cellStyle name="Normal 3 3 2 4 2 2" xfId="32159" xr:uid="{00000000-0005-0000-0000-00009C7D0000}"/>
    <cellStyle name="Normal 3 3 2 4 2 2 2" xfId="32160" xr:uid="{00000000-0005-0000-0000-00009D7D0000}"/>
    <cellStyle name="Normal 3 3 2 4 2 3" xfId="32161" xr:uid="{00000000-0005-0000-0000-00009E7D0000}"/>
    <cellStyle name="Normal 3 3 2 4 2 4" xfId="32162" xr:uid="{00000000-0005-0000-0000-00009F7D0000}"/>
    <cellStyle name="Normal 3 3 2 4 3" xfId="32163" xr:uid="{00000000-0005-0000-0000-0000A07D0000}"/>
    <cellStyle name="Normal 3 3 2 4 4" xfId="32164" xr:uid="{00000000-0005-0000-0000-0000A17D0000}"/>
    <cellStyle name="Normal 3 3 2 4 4 2" xfId="32165" xr:uid="{00000000-0005-0000-0000-0000A27D0000}"/>
    <cellStyle name="Normal 3 3 2 4 5" xfId="32166" xr:uid="{00000000-0005-0000-0000-0000A37D0000}"/>
    <cellStyle name="Normal 3 3 2 4 6" xfId="32167" xr:uid="{00000000-0005-0000-0000-0000A47D0000}"/>
    <cellStyle name="Normal 3 3 2 5" xfId="32168" xr:uid="{00000000-0005-0000-0000-0000A57D0000}"/>
    <cellStyle name="Normal 3 3 2 5 2" xfId="32169" xr:uid="{00000000-0005-0000-0000-0000A67D0000}"/>
    <cellStyle name="Normal 3 3 2 5 2 2" xfId="32170" xr:uid="{00000000-0005-0000-0000-0000A77D0000}"/>
    <cellStyle name="Normal 3 3 2 5 3" xfId="32171" xr:uid="{00000000-0005-0000-0000-0000A87D0000}"/>
    <cellStyle name="Normal 3 3 2 5 4" xfId="32172" xr:uid="{00000000-0005-0000-0000-0000A97D0000}"/>
    <cellStyle name="Normal 3 3 2 6" xfId="32173" xr:uid="{00000000-0005-0000-0000-0000AA7D0000}"/>
    <cellStyle name="Normal 3 3 2 7" xfId="32174" xr:uid="{00000000-0005-0000-0000-0000AB7D0000}"/>
    <cellStyle name="Normal 3 3 2 7 2" xfId="32175" xr:uid="{00000000-0005-0000-0000-0000AC7D0000}"/>
    <cellStyle name="Normal 3 3 2 8" xfId="32176" xr:uid="{00000000-0005-0000-0000-0000AD7D0000}"/>
    <cellStyle name="Normal 3 3 2 9" xfId="32177" xr:uid="{00000000-0005-0000-0000-0000AE7D0000}"/>
    <cellStyle name="Normal 3 3 3" xfId="32178" xr:uid="{00000000-0005-0000-0000-0000AF7D0000}"/>
    <cellStyle name="Normal 3 3 3 2" xfId="32179" xr:uid="{00000000-0005-0000-0000-0000B07D0000}"/>
    <cellStyle name="Normal 3 3 3 2 2" xfId="32180" xr:uid="{00000000-0005-0000-0000-0000B17D0000}"/>
    <cellStyle name="Normal 3 3 3 2 2 2" xfId="32181" xr:uid="{00000000-0005-0000-0000-0000B27D0000}"/>
    <cellStyle name="Normal 3 3 3 2 2 3" xfId="32182" xr:uid="{00000000-0005-0000-0000-0000B37D0000}"/>
    <cellStyle name="Normal 3 3 3 2 2 3 2" xfId="32183" xr:uid="{00000000-0005-0000-0000-0000B47D0000}"/>
    <cellStyle name="Normal 3 3 3 2 2 4" xfId="32184" xr:uid="{00000000-0005-0000-0000-0000B57D0000}"/>
    <cellStyle name="Normal 3 3 3 2 2 5" xfId="32185" xr:uid="{00000000-0005-0000-0000-0000B67D0000}"/>
    <cellStyle name="Normal 3 3 3 2 3" xfId="32186" xr:uid="{00000000-0005-0000-0000-0000B77D0000}"/>
    <cellStyle name="Normal 3 3 3 2 4" xfId="32187" xr:uid="{00000000-0005-0000-0000-0000B87D0000}"/>
    <cellStyle name="Normal 3 3 3 2 4 2" xfId="32188" xr:uid="{00000000-0005-0000-0000-0000B97D0000}"/>
    <cellStyle name="Normal 3 3 3 2 5" xfId="32189" xr:uid="{00000000-0005-0000-0000-0000BA7D0000}"/>
    <cellStyle name="Normal 3 3 3 2 6" xfId="32190" xr:uid="{00000000-0005-0000-0000-0000BB7D0000}"/>
    <cellStyle name="Normal 3 3 3 3" xfId="32191" xr:uid="{00000000-0005-0000-0000-0000BC7D0000}"/>
    <cellStyle name="Normal 3 3 3 3 2" xfId="32192" xr:uid="{00000000-0005-0000-0000-0000BD7D0000}"/>
    <cellStyle name="Normal 3 3 3 3 3" xfId="32193" xr:uid="{00000000-0005-0000-0000-0000BE7D0000}"/>
    <cellStyle name="Normal 3 3 3 3 3 2" xfId="32194" xr:uid="{00000000-0005-0000-0000-0000BF7D0000}"/>
    <cellStyle name="Normal 3 3 3 3 4" xfId="32195" xr:uid="{00000000-0005-0000-0000-0000C07D0000}"/>
    <cellStyle name="Normal 3 3 3 3 5" xfId="32196" xr:uid="{00000000-0005-0000-0000-0000C17D0000}"/>
    <cellStyle name="Normal 3 3 3 4" xfId="32197" xr:uid="{00000000-0005-0000-0000-0000C27D0000}"/>
    <cellStyle name="Normal 3 3 3 5" xfId="32198" xr:uid="{00000000-0005-0000-0000-0000C37D0000}"/>
    <cellStyle name="Normal 3 3 3 6" xfId="32199" xr:uid="{00000000-0005-0000-0000-0000C47D0000}"/>
    <cellStyle name="Normal 3 3 3 7" xfId="32200" xr:uid="{00000000-0005-0000-0000-0000C57D0000}"/>
    <cellStyle name="Normal 3 3 3 7 2" xfId="32201" xr:uid="{00000000-0005-0000-0000-0000C67D0000}"/>
    <cellStyle name="Normal 3 3 3 8" xfId="32202" xr:uid="{00000000-0005-0000-0000-0000C77D0000}"/>
    <cellStyle name="Normal 3 3 3 9" xfId="32203" xr:uid="{00000000-0005-0000-0000-0000C87D0000}"/>
    <cellStyle name="Normal 3 3 4" xfId="32204" xr:uid="{00000000-0005-0000-0000-0000C97D0000}"/>
    <cellStyle name="Normal 3 3 4 10" xfId="32205" xr:uid="{00000000-0005-0000-0000-0000CA7D0000}"/>
    <cellStyle name="Normal 3 3 4 10 2" xfId="32206" xr:uid="{00000000-0005-0000-0000-0000CB7D0000}"/>
    <cellStyle name="Normal 3 3 4 11" xfId="32207" xr:uid="{00000000-0005-0000-0000-0000CC7D0000}"/>
    <cellStyle name="Normal 3 3 4 12" xfId="32208" xr:uid="{00000000-0005-0000-0000-0000CD7D0000}"/>
    <cellStyle name="Normal 3 3 4 13" xfId="32209" xr:uid="{00000000-0005-0000-0000-0000CE7D0000}"/>
    <cellStyle name="Normal 3 3 4 13 2" xfId="32210" xr:uid="{00000000-0005-0000-0000-0000CF7D0000}"/>
    <cellStyle name="Normal 3 3 4 14" xfId="32211" xr:uid="{00000000-0005-0000-0000-0000D07D0000}"/>
    <cellStyle name="Normal 3 3 4 15" xfId="32212" xr:uid="{00000000-0005-0000-0000-0000D17D0000}"/>
    <cellStyle name="Normal 3 3 4 15 2" xfId="32213" xr:uid="{00000000-0005-0000-0000-0000D27D0000}"/>
    <cellStyle name="Normal 3 3 4 16" xfId="32214" xr:uid="{00000000-0005-0000-0000-0000D37D0000}"/>
    <cellStyle name="Normal 3 3 4 17" xfId="32215" xr:uid="{00000000-0005-0000-0000-0000D47D0000}"/>
    <cellStyle name="Normal 3 3 4 2" xfId="32216" xr:uid="{00000000-0005-0000-0000-0000D57D0000}"/>
    <cellStyle name="Normal 3 3 4 2 10" xfId="32217" xr:uid="{00000000-0005-0000-0000-0000D67D0000}"/>
    <cellStyle name="Normal 3 3 4 2 10 2" xfId="32218" xr:uid="{00000000-0005-0000-0000-0000D77D0000}"/>
    <cellStyle name="Normal 3 3 4 2 11" xfId="32219" xr:uid="{00000000-0005-0000-0000-0000D87D0000}"/>
    <cellStyle name="Normal 3 3 4 2 12" xfId="32220" xr:uid="{00000000-0005-0000-0000-0000D97D0000}"/>
    <cellStyle name="Normal 3 3 4 2 12 2" xfId="32221" xr:uid="{00000000-0005-0000-0000-0000DA7D0000}"/>
    <cellStyle name="Normal 3 3 4 2 13" xfId="32222" xr:uid="{00000000-0005-0000-0000-0000DB7D0000}"/>
    <cellStyle name="Normal 3 3 4 2 13 2" xfId="32223" xr:uid="{00000000-0005-0000-0000-0000DC7D0000}"/>
    <cellStyle name="Normal 3 3 4 2 14" xfId="32224" xr:uid="{00000000-0005-0000-0000-0000DD7D0000}"/>
    <cellStyle name="Normal 3 3 4 2 15" xfId="32225" xr:uid="{00000000-0005-0000-0000-0000DE7D0000}"/>
    <cellStyle name="Normal 3 3 4 2 2" xfId="32226" xr:uid="{00000000-0005-0000-0000-0000DF7D0000}"/>
    <cellStyle name="Normal 3 3 4 2 2 10" xfId="32227" xr:uid="{00000000-0005-0000-0000-0000E07D0000}"/>
    <cellStyle name="Normal 3 3 4 2 2 11" xfId="32228" xr:uid="{00000000-0005-0000-0000-0000E17D0000}"/>
    <cellStyle name="Normal 3 3 4 2 2 2" xfId="32229" xr:uid="{00000000-0005-0000-0000-0000E27D0000}"/>
    <cellStyle name="Normal 3 3 4 2 2 2 2" xfId="32230" xr:uid="{00000000-0005-0000-0000-0000E37D0000}"/>
    <cellStyle name="Normal 3 3 4 2 2 2 2 2" xfId="32231" xr:uid="{00000000-0005-0000-0000-0000E47D0000}"/>
    <cellStyle name="Normal 3 3 4 2 2 2 2 2 2" xfId="32232" xr:uid="{00000000-0005-0000-0000-0000E57D0000}"/>
    <cellStyle name="Normal 3 3 4 2 2 2 2 2 2 2" xfId="32233" xr:uid="{00000000-0005-0000-0000-0000E67D0000}"/>
    <cellStyle name="Normal 3 3 4 2 2 2 2 2 3" xfId="32234" xr:uid="{00000000-0005-0000-0000-0000E77D0000}"/>
    <cellStyle name="Normal 3 3 4 2 2 2 2 3" xfId="32235" xr:uid="{00000000-0005-0000-0000-0000E87D0000}"/>
    <cellStyle name="Normal 3 3 4 2 2 2 2 3 2" xfId="32236" xr:uid="{00000000-0005-0000-0000-0000E97D0000}"/>
    <cellStyle name="Normal 3 3 4 2 2 2 2 4" xfId="32237" xr:uid="{00000000-0005-0000-0000-0000EA7D0000}"/>
    <cellStyle name="Normal 3 3 4 2 2 2 3" xfId="32238" xr:uid="{00000000-0005-0000-0000-0000EB7D0000}"/>
    <cellStyle name="Normal 3 3 4 2 2 2 3 2" xfId="32239" xr:uid="{00000000-0005-0000-0000-0000EC7D0000}"/>
    <cellStyle name="Normal 3 3 4 2 2 2 3 2 2" xfId="32240" xr:uid="{00000000-0005-0000-0000-0000ED7D0000}"/>
    <cellStyle name="Normal 3 3 4 2 2 2 3 3" xfId="32241" xr:uid="{00000000-0005-0000-0000-0000EE7D0000}"/>
    <cellStyle name="Normal 3 3 4 2 2 2 4" xfId="32242" xr:uid="{00000000-0005-0000-0000-0000EF7D0000}"/>
    <cellStyle name="Normal 3 3 4 2 2 2 4 2" xfId="32243" xr:uid="{00000000-0005-0000-0000-0000F07D0000}"/>
    <cellStyle name="Normal 3 3 4 2 2 2 5" xfId="32244" xr:uid="{00000000-0005-0000-0000-0000F17D0000}"/>
    <cellStyle name="Normal 3 3 4 2 2 2 5 2" xfId="32245" xr:uid="{00000000-0005-0000-0000-0000F27D0000}"/>
    <cellStyle name="Normal 3 3 4 2 2 2 6" xfId="32246" xr:uid="{00000000-0005-0000-0000-0000F37D0000}"/>
    <cellStyle name="Normal 3 3 4 2 2 3" xfId="32247" xr:uid="{00000000-0005-0000-0000-0000F47D0000}"/>
    <cellStyle name="Normal 3 3 4 2 2 3 2" xfId="32248" xr:uid="{00000000-0005-0000-0000-0000F57D0000}"/>
    <cellStyle name="Normal 3 3 4 2 2 3 2 2" xfId="32249" xr:uid="{00000000-0005-0000-0000-0000F67D0000}"/>
    <cellStyle name="Normal 3 3 4 2 2 3 2 2 2" xfId="32250" xr:uid="{00000000-0005-0000-0000-0000F77D0000}"/>
    <cellStyle name="Normal 3 3 4 2 2 3 2 2 2 2" xfId="32251" xr:uid="{00000000-0005-0000-0000-0000F87D0000}"/>
    <cellStyle name="Normal 3 3 4 2 2 3 2 2 3" xfId="32252" xr:uid="{00000000-0005-0000-0000-0000F97D0000}"/>
    <cellStyle name="Normal 3 3 4 2 2 3 2 3" xfId="32253" xr:uid="{00000000-0005-0000-0000-0000FA7D0000}"/>
    <cellStyle name="Normal 3 3 4 2 2 3 2 3 2" xfId="32254" xr:uid="{00000000-0005-0000-0000-0000FB7D0000}"/>
    <cellStyle name="Normal 3 3 4 2 2 3 2 4" xfId="32255" xr:uid="{00000000-0005-0000-0000-0000FC7D0000}"/>
    <cellStyle name="Normal 3 3 4 2 2 3 3" xfId="32256" xr:uid="{00000000-0005-0000-0000-0000FD7D0000}"/>
    <cellStyle name="Normal 3 3 4 2 2 3 3 2" xfId="32257" xr:uid="{00000000-0005-0000-0000-0000FE7D0000}"/>
    <cellStyle name="Normal 3 3 4 2 2 3 3 2 2" xfId="32258" xr:uid="{00000000-0005-0000-0000-0000FF7D0000}"/>
    <cellStyle name="Normal 3 3 4 2 2 3 3 3" xfId="32259" xr:uid="{00000000-0005-0000-0000-0000007E0000}"/>
    <cellStyle name="Normal 3 3 4 2 2 3 4" xfId="32260" xr:uid="{00000000-0005-0000-0000-0000017E0000}"/>
    <cellStyle name="Normal 3 3 4 2 2 3 4 2" xfId="32261" xr:uid="{00000000-0005-0000-0000-0000027E0000}"/>
    <cellStyle name="Normal 3 3 4 2 2 3 5" xfId="32262" xr:uid="{00000000-0005-0000-0000-0000037E0000}"/>
    <cellStyle name="Normal 3 3 4 2 2 3 5 2" xfId="32263" xr:uid="{00000000-0005-0000-0000-0000047E0000}"/>
    <cellStyle name="Normal 3 3 4 2 2 3 6" xfId="32264" xr:uid="{00000000-0005-0000-0000-0000057E0000}"/>
    <cellStyle name="Normal 3 3 4 2 2 4" xfId="32265" xr:uid="{00000000-0005-0000-0000-0000067E0000}"/>
    <cellStyle name="Normal 3 3 4 2 2 4 2" xfId="32266" xr:uid="{00000000-0005-0000-0000-0000077E0000}"/>
    <cellStyle name="Normal 3 3 4 2 2 4 2 2" xfId="32267" xr:uid="{00000000-0005-0000-0000-0000087E0000}"/>
    <cellStyle name="Normal 3 3 4 2 2 4 2 2 2" xfId="32268" xr:uid="{00000000-0005-0000-0000-0000097E0000}"/>
    <cellStyle name="Normal 3 3 4 2 2 4 2 3" xfId="32269" xr:uid="{00000000-0005-0000-0000-00000A7E0000}"/>
    <cellStyle name="Normal 3 3 4 2 2 4 3" xfId="32270" xr:uid="{00000000-0005-0000-0000-00000B7E0000}"/>
    <cellStyle name="Normal 3 3 4 2 2 4 3 2" xfId="32271" xr:uid="{00000000-0005-0000-0000-00000C7E0000}"/>
    <cellStyle name="Normal 3 3 4 2 2 4 4" xfId="32272" xr:uid="{00000000-0005-0000-0000-00000D7E0000}"/>
    <cellStyle name="Normal 3 3 4 2 2 5" xfId="32273" xr:uid="{00000000-0005-0000-0000-00000E7E0000}"/>
    <cellStyle name="Normal 3 3 4 2 2 5 2" xfId="32274" xr:uid="{00000000-0005-0000-0000-00000F7E0000}"/>
    <cellStyle name="Normal 3 3 4 2 2 5 2 2" xfId="32275" xr:uid="{00000000-0005-0000-0000-0000107E0000}"/>
    <cellStyle name="Normal 3 3 4 2 2 5 3" xfId="32276" xr:uid="{00000000-0005-0000-0000-0000117E0000}"/>
    <cellStyle name="Normal 3 3 4 2 2 6" xfId="32277" xr:uid="{00000000-0005-0000-0000-0000127E0000}"/>
    <cellStyle name="Normal 3 3 4 2 2 6 2" xfId="32278" xr:uid="{00000000-0005-0000-0000-0000137E0000}"/>
    <cellStyle name="Normal 3 3 4 2 2 7" xfId="32279" xr:uid="{00000000-0005-0000-0000-0000147E0000}"/>
    <cellStyle name="Normal 3 3 4 2 2 7 2" xfId="32280" xr:uid="{00000000-0005-0000-0000-0000157E0000}"/>
    <cellStyle name="Normal 3 3 4 2 2 8" xfId="32281" xr:uid="{00000000-0005-0000-0000-0000167E0000}"/>
    <cellStyle name="Normal 3 3 4 2 2 8 2" xfId="32282" xr:uid="{00000000-0005-0000-0000-0000177E0000}"/>
    <cellStyle name="Normal 3 3 4 2 2 9" xfId="32283" xr:uid="{00000000-0005-0000-0000-0000187E0000}"/>
    <cellStyle name="Normal 3 3 4 2 2 9 2" xfId="32284" xr:uid="{00000000-0005-0000-0000-0000197E0000}"/>
    <cellStyle name="Normal 3 3 4 2 3" xfId="32285" xr:uid="{00000000-0005-0000-0000-00001A7E0000}"/>
    <cellStyle name="Normal 3 3 4 2 3 2" xfId="32286" xr:uid="{00000000-0005-0000-0000-00001B7E0000}"/>
    <cellStyle name="Normal 3 3 4 2 3 2 2" xfId="32287" xr:uid="{00000000-0005-0000-0000-00001C7E0000}"/>
    <cellStyle name="Normal 3 3 4 2 3 2 2 2" xfId="32288" xr:uid="{00000000-0005-0000-0000-00001D7E0000}"/>
    <cellStyle name="Normal 3 3 4 2 3 2 2 2 2" xfId="32289" xr:uid="{00000000-0005-0000-0000-00001E7E0000}"/>
    <cellStyle name="Normal 3 3 4 2 3 2 2 2 2 2" xfId="32290" xr:uid="{00000000-0005-0000-0000-00001F7E0000}"/>
    <cellStyle name="Normal 3 3 4 2 3 2 2 2 3" xfId="32291" xr:uid="{00000000-0005-0000-0000-0000207E0000}"/>
    <cellStyle name="Normal 3 3 4 2 3 2 2 3" xfId="32292" xr:uid="{00000000-0005-0000-0000-0000217E0000}"/>
    <cellStyle name="Normal 3 3 4 2 3 2 2 3 2" xfId="32293" xr:uid="{00000000-0005-0000-0000-0000227E0000}"/>
    <cellStyle name="Normal 3 3 4 2 3 2 2 4" xfId="32294" xr:uid="{00000000-0005-0000-0000-0000237E0000}"/>
    <cellStyle name="Normal 3 3 4 2 3 2 3" xfId="32295" xr:uid="{00000000-0005-0000-0000-0000247E0000}"/>
    <cellStyle name="Normal 3 3 4 2 3 2 3 2" xfId="32296" xr:uid="{00000000-0005-0000-0000-0000257E0000}"/>
    <cellStyle name="Normal 3 3 4 2 3 2 3 2 2" xfId="32297" xr:uid="{00000000-0005-0000-0000-0000267E0000}"/>
    <cellStyle name="Normal 3 3 4 2 3 2 3 3" xfId="32298" xr:uid="{00000000-0005-0000-0000-0000277E0000}"/>
    <cellStyle name="Normal 3 3 4 2 3 2 4" xfId="32299" xr:uid="{00000000-0005-0000-0000-0000287E0000}"/>
    <cellStyle name="Normal 3 3 4 2 3 2 4 2" xfId="32300" xr:uid="{00000000-0005-0000-0000-0000297E0000}"/>
    <cellStyle name="Normal 3 3 4 2 3 2 5" xfId="32301" xr:uid="{00000000-0005-0000-0000-00002A7E0000}"/>
    <cellStyle name="Normal 3 3 4 2 3 2 5 2" xfId="32302" xr:uid="{00000000-0005-0000-0000-00002B7E0000}"/>
    <cellStyle name="Normal 3 3 4 2 3 2 6" xfId="32303" xr:uid="{00000000-0005-0000-0000-00002C7E0000}"/>
    <cellStyle name="Normal 3 3 4 2 3 3" xfId="32304" xr:uid="{00000000-0005-0000-0000-00002D7E0000}"/>
    <cellStyle name="Normal 3 3 4 2 3 3 2" xfId="32305" xr:uid="{00000000-0005-0000-0000-00002E7E0000}"/>
    <cellStyle name="Normal 3 3 4 2 3 3 2 2" xfId="32306" xr:uid="{00000000-0005-0000-0000-00002F7E0000}"/>
    <cellStyle name="Normal 3 3 4 2 3 3 2 2 2" xfId="32307" xr:uid="{00000000-0005-0000-0000-0000307E0000}"/>
    <cellStyle name="Normal 3 3 4 2 3 3 2 2 2 2" xfId="32308" xr:uid="{00000000-0005-0000-0000-0000317E0000}"/>
    <cellStyle name="Normal 3 3 4 2 3 3 2 2 3" xfId="32309" xr:uid="{00000000-0005-0000-0000-0000327E0000}"/>
    <cellStyle name="Normal 3 3 4 2 3 3 2 3" xfId="32310" xr:uid="{00000000-0005-0000-0000-0000337E0000}"/>
    <cellStyle name="Normal 3 3 4 2 3 3 2 3 2" xfId="32311" xr:uid="{00000000-0005-0000-0000-0000347E0000}"/>
    <cellStyle name="Normal 3 3 4 2 3 3 2 4" xfId="32312" xr:uid="{00000000-0005-0000-0000-0000357E0000}"/>
    <cellStyle name="Normal 3 3 4 2 3 3 3" xfId="32313" xr:uid="{00000000-0005-0000-0000-0000367E0000}"/>
    <cellStyle name="Normal 3 3 4 2 3 3 3 2" xfId="32314" xr:uid="{00000000-0005-0000-0000-0000377E0000}"/>
    <cellStyle name="Normal 3 3 4 2 3 3 3 2 2" xfId="32315" xr:uid="{00000000-0005-0000-0000-0000387E0000}"/>
    <cellStyle name="Normal 3 3 4 2 3 3 3 3" xfId="32316" xr:uid="{00000000-0005-0000-0000-0000397E0000}"/>
    <cellStyle name="Normal 3 3 4 2 3 3 4" xfId="32317" xr:uid="{00000000-0005-0000-0000-00003A7E0000}"/>
    <cellStyle name="Normal 3 3 4 2 3 3 4 2" xfId="32318" xr:uid="{00000000-0005-0000-0000-00003B7E0000}"/>
    <cellStyle name="Normal 3 3 4 2 3 3 5" xfId="32319" xr:uid="{00000000-0005-0000-0000-00003C7E0000}"/>
    <cellStyle name="Normal 3 3 4 2 3 3 5 2" xfId="32320" xr:uid="{00000000-0005-0000-0000-00003D7E0000}"/>
    <cellStyle name="Normal 3 3 4 2 3 3 6" xfId="32321" xr:uid="{00000000-0005-0000-0000-00003E7E0000}"/>
    <cellStyle name="Normal 3 3 4 2 3 4" xfId="32322" xr:uid="{00000000-0005-0000-0000-00003F7E0000}"/>
    <cellStyle name="Normal 3 3 4 2 3 4 2" xfId="32323" xr:uid="{00000000-0005-0000-0000-0000407E0000}"/>
    <cellStyle name="Normal 3 3 4 2 3 4 2 2" xfId="32324" xr:uid="{00000000-0005-0000-0000-0000417E0000}"/>
    <cellStyle name="Normal 3 3 4 2 3 4 2 2 2" xfId="32325" xr:uid="{00000000-0005-0000-0000-0000427E0000}"/>
    <cellStyle name="Normal 3 3 4 2 3 4 2 3" xfId="32326" xr:uid="{00000000-0005-0000-0000-0000437E0000}"/>
    <cellStyle name="Normal 3 3 4 2 3 4 3" xfId="32327" xr:uid="{00000000-0005-0000-0000-0000447E0000}"/>
    <cellStyle name="Normal 3 3 4 2 3 4 3 2" xfId="32328" xr:uid="{00000000-0005-0000-0000-0000457E0000}"/>
    <cellStyle name="Normal 3 3 4 2 3 4 4" xfId="32329" xr:uid="{00000000-0005-0000-0000-0000467E0000}"/>
    <cellStyle name="Normal 3 3 4 2 3 5" xfId="32330" xr:uid="{00000000-0005-0000-0000-0000477E0000}"/>
    <cellStyle name="Normal 3 3 4 2 3 5 2" xfId="32331" xr:uid="{00000000-0005-0000-0000-0000487E0000}"/>
    <cellStyle name="Normal 3 3 4 2 3 5 2 2" xfId="32332" xr:uid="{00000000-0005-0000-0000-0000497E0000}"/>
    <cellStyle name="Normal 3 3 4 2 3 5 3" xfId="32333" xr:uid="{00000000-0005-0000-0000-00004A7E0000}"/>
    <cellStyle name="Normal 3 3 4 2 3 6" xfId="32334" xr:uid="{00000000-0005-0000-0000-00004B7E0000}"/>
    <cellStyle name="Normal 3 3 4 2 3 6 2" xfId="32335" xr:uid="{00000000-0005-0000-0000-00004C7E0000}"/>
    <cellStyle name="Normal 3 3 4 2 3 7" xfId="32336" xr:uid="{00000000-0005-0000-0000-00004D7E0000}"/>
    <cellStyle name="Normal 3 3 4 2 3 7 2" xfId="32337" xr:uid="{00000000-0005-0000-0000-00004E7E0000}"/>
    <cellStyle name="Normal 3 3 4 2 3 8" xfId="32338" xr:uid="{00000000-0005-0000-0000-00004F7E0000}"/>
    <cellStyle name="Normal 3 3 4 2 4" xfId="32339" xr:uid="{00000000-0005-0000-0000-0000507E0000}"/>
    <cellStyle name="Normal 3 3 4 2 4 2" xfId="32340" xr:uid="{00000000-0005-0000-0000-0000517E0000}"/>
    <cellStyle name="Normal 3 3 4 2 4 2 2" xfId="32341" xr:uid="{00000000-0005-0000-0000-0000527E0000}"/>
    <cellStyle name="Normal 3 3 4 2 4 2 2 2" xfId="32342" xr:uid="{00000000-0005-0000-0000-0000537E0000}"/>
    <cellStyle name="Normal 3 3 4 2 4 2 2 2 2" xfId="32343" xr:uid="{00000000-0005-0000-0000-0000547E0000}"/>
    <cellStyle name="Normal 3 3 4 2 4 2 2 3" xfId="32344" xr:uid="{00000000-0005-0000-0000-0000557E0000}"/>
    <cellStyle name="Normal 3 3 4 2 4 2 3" xfId="32345" xr:uid="{00000000-0005-0000-0000-0000567E0000}"/>
    <cellStyle name="Normal 3 3 4 2 4 2 3 2" xfId="32346" xr:uid="{00000000-0005-0000-0000-0000577E0000}"/>
    <cellStyle name="Normal 3 3 4 2 4 2 4" xfId="32347" xr:uid="{00000000-0005-0000-0000-0000587E0000}"/>
    <cellStyle name="Normal 3 3 4 2 4 3" xfId="32348" xr:uid="{00000000-0005-0000-0000-0000597E0000}"/>
    <cellStyle name="Normal 3 3 4 2 4 3 2" xfId="32349" xr:uid="{00000000-0005-0000-0000-00005A7E0000}"/>
    <cellStyle name="Normal 3 3 4 2 4 3 2 2" xfId="32350" xr:uid="{00000000-0005-0000-0000-00005B7E0000}"/>
    <cellStyle name="Normal 3 3 4 2 4 3 3" xfId="32351" xr:uid="{00000000-0005-0000-0000-00005C7E0000}"/>
    <cellStyle name="Normal 3 3 4 2 4 4" xfId="32352" xr:uid="{00000000-0005-0000-0000-00005D7E0000}"/>
    <cellStyle name="Normal 3 3 4 2 4 4 2" xfId="32353" xr:uid="{00000000-0005-0000-0000-00005E7E0000}"/>
    <cellStyle name="Normal 3 3 4 2 4 5" xfId="32354" xr:uid="{00000000-0005-0000-0000-00005F7E0000}"/>
    <cellStyle name="Normal 3 3 4 2 4 5 2" xfId="32355" xr:uid="{00000000-0005-0000-0000-0000607E0000}"/>
    <cellStyle name="Normal 3 3 4 2 4 6" xfId="32356" xr:uid="{00000000-0005-0000-0000-0000617E0000}"/>
    <cellStyle name="Normal 3 3 4 2 5" xfId="32357" xr:uid="{00000000-0005-0000-0000-0000627E0000}"/>
    <cellStyle name="Normal 3 3 4 2 5 2" xfId="32358" xr:uid="{00000000-0005-0000-0000-0000637E0000}"/>
    <cellStyle name="Normal 3 3 4 2 5 2 2" xfId="32359" xr:uid="{00000000-0005-0000-0000-0000647E0000}"/>
    <cellStyle name="Normal 3 3 4 2 5 2 2 2" xfId="32360" xr:uid="{00000000-0005-0000-0000-0000657E0000}"/>
    <cellStyle name="Normal 3 3 4 2 5 2 2 2 2" xfId="32361" xr:uid="{00000000-0005-0000-0000-0000667E0000}"/>
    <cellStyle name="Normal 3 3 4 2 5 2 2 3" xfId="32362" xr:uid="{00000000-0005-0000-0000-0000677E0000}"/>
    <cellStyle name="Normal 3 3 4 2 5 2 3" xfId="32363" xr:uid="{00000000-0005-0000-0000-0000687E0000}"/>
    <cellStyle name="Normal 3 3 4 2 5 2 3 2" xfId="32364" xr:uid="{00000000-0005-0000-0000-0000697E0000}"/>
    <cellStyle name="Normal 3 3 4 2 5 2 4" xfId="32365" xr:uid="{00000000-0005-0000-0000-00006A7E0000}"/>
    <cellStyle name="Normal 3 3 4 2 5 3" xfId="32366" xr:uid="{00000000-0005-0000-0000-00006B7E0000}"/>
    <cellStyle name="Normal 3 3 4 2 5 3 2" xfId="32367" xr:uid="{00000000-0005-0000-0000-00006C7E0000}"/>
    <cellStyle name="Normal 3 3 4 2 5 3 2 2" xfId="32368" xr:uid="{00000000-0005-0000-0000-00006D7E0000}"/>
    <cellStyle name="Normal 3 3 4 2 5 3 3" xfId="32369" xr:uid="{00000000-0005-0000-0000-00006E7E0000}"/>
    <cellStyle name="Normal 3 3 4 2 5 4" xfId="32370" xr:uid="{00000000-0005-0000-0000-00006F7E0000}"/>
    <cellStyle name="Normal 3 3 4 2 5 4 2" xfId="32371" xr:uid="{00000000-0005-0000-0000-0000707E0000}"/>
    <cellStyle name="Normal 3 3 4 2 5 5" xfId="32372" xr:uid="{00000000-0005-0000-0000-0000717E0000}"/>
    <cellStyle name="Normal 3 3 4 2 5 5 2" xfId="32373" xr:uid="{00000000-0005-0000-0000-0000727E0000}"/>
    <cellStyle name="Normal 3 3 4 2 5 6" xfId="32374" xr:uid="{00000000-0005-0000-0000-0000737E0000}"/>
    <cellStyle name="Normal 3 3 4 2 6" xfId="32375" xr:uid="{00000000-0005-0000-0000-0000747E0000}"/>
    <cellStyle name="Normal 3 3 4 2 6 2" xfId="32376" xr:uid="{00000000-0005-0000-0000-0000757E0000}"/>
    <cellStyle name="Normal 3 3 4 2 6 2 2" xfId="32377" xr:uid="{00000000-0005-0000-0000-0000767E0000}"/>
    <cellStyle name="Normal 3 3 4 2 6 2 2 2" xfId="32378" xr:uid="{00000000-0005-0000-0000-0000777E0000}"/>
    <cellStyle name="Normal 3 3 4 2 6 2 2 2 2" xfId="32379" xr:uid="{00000000-0005-0000-0000-0000787E0000}"/>
    <cellStyle name="Normal 3 3 4 2 6 2 2 3" xfId="32380" xr:uid="{00000000-0005-0000-0000-0000797E0000}"/>
    <cellStyle name="Normal 3 3 4 2 6 2 3" xfId="32381" xr:uid="{00000000-0005-0000-0000-00007A7E0000}"/>
    <cellStyle name="Normal 3 3 4 2 6 2 3 2" xfId="32382" xr:uid="{00000000-0005-0000-0000-00007B7E0000}"/>
    <cellStyle name="Normal 3 3 4 2 6 2 4" xfId="32383" xr:uid="{00000000-0005-0000-0000-00007C7E0000}"/>
    <cellStyle name="Normal 3 3 4 2 6 3" xfId="32384" xr:uid="{00000000-0005-0000-0000-00007D7E0000}"/>
    <cellStyle name="Normal 3 3 4 2 6 3 2" xfId="32385" xr:uid="{00000000-0005-0000-0000-00007E7E0000}"/>
    <cellStyle name="Normal 3 3 4 2 6 3 2 2" xfId="32386" xr:uid="{00000000-0005-0000-0000-00007F7E0000}"/>
    <cellStyle name="Normal 3 3 4 2 6 3 3" xfId="32387" xr:uid="{00000000-0005-0000-0000-0000807E0000}"/>
    <cellStyle name="Normal 3 3 4 2 6 4" xfId="32388" xr:uid="{00000000-0005-0000-0000-0000817E0000}"/>
    <cellStyle name="Normal 3 3 4 2 6 4 2" xfId="32389" xr:uid="{00000000-0005-0000-0000-0000827E0000}"/>
    <cellStyle name="Normal 3 3 4 2 6 5" xfId="32390" xr:uid="{00000000-0005-0000-0000-0000837E0000}"/>
    <cellStyle name="Normal 3 3 4 2 6 5 2" xfId="32391" xr:uid="{00000000-0005-0000-0000-0000847E0000}"/>
    <cellStyle name="Normal 3 3 4 2 6 6" xfId="32392" xr:uid="{00000000-0005-0000-0000-0000857E0000}"/>
    <cellStyle name="Normal 3 3 4 2 7" xfId="32393" xr:uid="{00000000-0005-0000-0000-0000867E0000}"/>
    <cellStyle name="Normal 3 3 4 2 7 2" xfId="32394" xr:uid="{00000000-0005-0000-0000-0000877E0000}"/>
    <cellStyle name="Normal 3 3 4 2 7 2 2" xfId="32395" xr:uid="{00000000-0005-0000-0000-0000887E0000}"/>
    <cellStyle name="Normal 3 3 4 2 7 2 2 2" xfId="32396" xr:uid="{00000000-0005-0000-0000-0000897E0000}"/>
    <cellStyle name="Normal 3 3 4 2 7 2 3" xfId="32397" xr:uid="{00000000-0005-0000-0000-00008A7E0000}"/>
    <cellStyle name="Normal 3 3 4 2 7 3" xfId="32398" xr:uid="{00000000-0005-0000-0000-00008B7E0000}"/>
    <cellStyle name="Normal 3 3 4 2 7 3 2" xfId="32399" xr:uid="{00000000-0005-0000-0000-00008C7E0000}"/>
    <cellStyle name="Normal 3 3 4 2 7 4" xfId="32400" xr:uid="{00000000-0005-0000-0000-00008D7E0000}"/>
    <cellStyle name="Normal 3 3 4 2 8" xfId="32401" xr:uid="{00000000-0005-0000-0000-00008E7E0000}"/>
    <cellStyle name="Normal 3 3 4 2 8 2" xfId="32402" xr:uid="{00000000-0005-0000-0000-00008F7E0000}"/>
    <cellStyle name="Normal 3 3 4 2 8 2 2" xfId="32403" xr:uid="{00000000-0005-0000-0000-0000907E0000}"/>
    <cellStyle name="Normal 3 3 4 2 8 3" xfId="32404" xr:uid="{00000000-0005-0000-0000-0000917E0000}"/>
    <cellStyle name="Normal 3 3 4 2 9" xfId="32405" xr:uid="{00000000-0005-0000-0000-0000927E0000}"/>
    <cellStyle name="Normal 3 3 4 2 9 2" xfId="32406" xr:uid="{00000000-0005-0000-0000-0000937E0000}"/>
    <cellStyle name="Normal 3 3 4 3" xfId="32407" xr:uid="{00000000-0005-0000-0000-0000947E0000}"/>
    <cellStyle name="Normal 3 3 4 3 10" xfId="32408" xr:uid="{00000000-0005-0000-0000-0000957E0000}"/>
    <cellStyle name="Normal 3 3 4 3 11" xfId="32409" xr:uid="{00000000-0005-0000-0000-0000967E0000}"/>
    <cellStyle name="Normal 3 3 4 3 2" xfId="32410" xr:uid="{00000000-0005-0000-0000-0000977E0000}"/>
    <cellStyle name="Normal 3 3 4 3 2 2" xfId="32411" xr:uid="{00000000-0005-0000-0000-0000987E0000}"/>
    <cellStyle name="Normal 3 3 4 3 2 2 2" xfId="32412" xr:uid="{00000000-0005-0000-0000-0000997E0000}"/>
    <cellStyle name="Normal 3 3 4 3 2 2 2 2" xfId="32413" xr:uid="{00000000-0005-0000-0000-00009A7E0000}"/>
    <cellStyle name="Normal 3 3 4 3 2 2 2 2 2" xfId="32414" xr:uid="{00000000-0005-0000-0000-00009B7E0000}"/>
    <cellStyle name="Normal 3 3 4 3 2 2 2 3" xfId="32415" xr:uid="{00000000-0005-0000-0000-00009C7E0000}"/>
    <cellStyle name="Normal 3 3 4 3 2 2 3" xfId="32416" xr:uid="{00000000-0005-0000-0000-00009D7E0000}"/>
    <cellStyle name="Normal 3 3 4 3 2 2 3 2" xfId="32417" xr:uid="{00000000-0005-0000-0000-00009E7E0000}"/>
    <cellStyle name="Normal 3 3 4 3 2 2 4" xfId="32418" xr:uid="{00000000-0005-0000-0000-00009F7E0000}"/>
    <cellStyle name="Normal 3 3 4 3 2 3" xfId="32419" xr:uid="{00000000-0005-0000-0000-0000A07E0000}"/>
    <cellStyle name="Normal 3 3 4 3 2 3 2" xfId="32420" xr:uid="{00000000-0005-0000-0000-0000A17E0000}"/>
    <cellStyle name="Normal 3 3 4 3 2 3 2 2" xfId="32421" xr:uid="{00000000-0005-0000-0000-0000A27E0000}"/>
    <cellStyle name="Normal 3 3 4 3 2 3 3" xfId="32422" xr:uid="{00000000-0005-0000-0000-0000A37E0000}"/>
    <cellStyle name="Normal 3 3 4 3 2 4" xfId="32423" xr:uid="{00000000-0005-0000-0000-0000A47E0000}"/>
    <cellStyle name="Normal 3 3 4 3 2 4 2" xfId="32424" xr:uid="{00000000-0005-0000-0000-0000A57E0000}"/>
    <cellStyle name="Normal 3 3 4 3 2 5" xfId="32425" xr:uid="{00000000-0005-0000-0000-0000A67E0000}"/>
    <cellStyle name="Normal 3 3 4 3 2 5 2" xfId="32426" xr:uid="{00000000-0005-0000-0000-0000A77E0000}"/>
    <cellStyle name="Normal 3 3 4 3 2 6" xfId="32427" xr:uid="{00000000-0005-0000-0000-0000A87E0000}"/>
    <cellStyle name="Normal 3 3 4 3 3" xfId="32428" xr:uid="{00000000-0005-0000-0000-0000A97E0000}"/>
    <cellStyle name="Normal 3 3 4 3 3 2" xfId="32429" xr:uid="{00000000-0005-0000-0000-0000AA7E0000}"/>
    <cellStyle name="Normal 3 3 4 3 3 2 2" xfId="32430" xr:uid="{00000000-0005-0000-0000-0000AB7E0000}"/>
    <cellStyle name="Normal 3 3 4 3 3 2 2 2" xfId="32431" xr:uid="{00000000-0005-0000-0000-0000AC7E0000}"/>
    <cellStyle name="Normal 3 3 4 3 3 2 2 2 2" xfId="32432" xr:uid="{00000000-0005-0000-0000-0000AD7E0000}"/>
    <cellStyle name="Normal 3 3 4 3 3 2 2 3" xfId="32433" xr:uid="{00000000-0005-0000-0000-0000AE7E0000}"/>
    <cellStyle name="Normal 3 3 4 3 3 2 3" xfId="32434" xr:uid="{00000000-0005-0000-0000-0000AF7E0000}"/>
    <cellStyle name="Normal 3 3 4 3 3 2 3 2" xfId="32435" xr:uid="{00000000-0005-0000-0000-0000B07E0000}"/>
    <cellStyle name="Normal 3 3 4 3 3 2 4" xfId="32436" xr:uid="{00000000-0005-0000-0000-0000B17E0000}"/>
    <cellStyle name="Normal 3 3 4 3 3 3" xfId="32437" xr:uid="{00000000-0005-0000-0000-0000B27E0000}"/>
    <cellStyle name="Normal 3 3 4 3 3 3 2" xfId="32438" xr:uid="{00000000-0005-0000-0000-0000B37E0000}"/>
    <cellStyle name="Normal 3 3 4 3 3 3 2 2" xfId="32439" xr:uid="{00000000-0005-0000-0000-0000B47E0000}"/>
    <cellStyle name="Normal 3 3 4 3 3 3 3" xfId="32440" xr:uid="{00000000-0005-0000-0000-0000B57E0000}"/>
    <cellStyle name="Normal 3 3 4 3 3 4" xfId="32441" xr:uid="{00000000-0005-0000-0000-0000B67E0000}"/>
    <cellStyle name="Normal 3 3 4 3 3 4 2" xfId="32442" xr:uid="{00000000-0005-0000-0000-0000B77E0000}"/>
    <cellStyle name="Normal 3 3 4 3 3 5" xfId="32443" xr:uid="{00000000-0005-0000-0000-0000B87E0000}"/>
    <cellStyle name="Normal 3 3 4 3 3 5 2" xfId="32444" xr:uid="{00000000-0005-0000-0000-0000B97E0000}"/>
    <cellStyle name="Normal 3 3 4 3 3 6" xfId="32445" xr:uid="{00000000-0005-0000-0000-0000BA7E0000}"/>
    <cellStyle name="Normal 3 3 4 3 4" xfId="32446" xr:uid="{00000000-0005-0000-0000-0000BB7E0000}"/>
    <cellStyle name="Normal 3 3 4 3 4 2" xfId="32447" xr:uid="{00000000-0005-0000-0000-0000BC7E0000}"/>
    <cellStyle name="Normal 3 3 4 3 4 2 2" xfId="32448" xr:uid="{00000000-0005-0000-0000-0000BD7E0000}"/>
    <cellStyle name="Normal 3 3 4 3 4 2 2 2" xfId="32449" xr:uid="{00000000-0005-0000-0000-0000BE7E0000}"/>
    <cellStyle name="Normal 3 3 4 3 4 2 3" xfId="32450" xr:uid="{00000000-0005-0000-0000-0000BF7E0000}"/>
    <cellStyle name="Normal 3 3 4 3 4 3" xfId="32451" xr:uid="{00000000-0005-0000-0000-0000C07E0000}"/>
    <cellStyle name="Normal 3 3 4 3 4 3 2" xfId="32452" xr:uid="{00000000-0005-0000-0000-0000C17E0000}"/>
    <cellStyle name="Normal 3 3 4 3 4 4" xfId="32453" xr:uid="{00000000-0005-0000-0000-0000C27E0000}"/>
    <cellStyle name="Normal 3 3 4 3 5" xfId="32454" xr:uid="{00000000-0005-0000-0000-0000C37E0000}"/>
    <cellStyle name="Normal 3 3 4 3 5 2" xfId="32455" xr:uid="{00000000-0005-0000-0000-0000C47E0000}"/>
    <cellStyle name="Normal 3 3 4 3 5 2 2" xfId="32456" xr:uid="{00000000-0005-0000-0000-0000C57E0000}"/>
    <cellStyle name="Normal 3 3 4 3 5 3" xfId="32457" xr:uid="{00000000-0005-0000-0000-0000C67E0000}"/>
    <cellStyle name="Normal 3 3 4 3 6" xfId="32458" xr:uid="{00000000-0005-0000-0000-0000C77E0000}"/>
    <cellStyle name="Normal 3 3 4 3 6 2" xfId="32459" xr:uid="{00000000-0005-0000-0000-0000C87E0000}"/>
    <cellStyle name="Normal 3 3 4 3 7" xfId="32460" xr:uid="{00000000-0005-0000-0000-0000C97E0000}"/>
    <cellStyle name="Normal 3 3 4 3 7 2" xfId="32461" xr:uid="{00000000-0005-0000-0000-0000CA7E0000}"/>
    <cellStyle name="Normal 3 3 4 3 8" xfId="32462" xr:uid="{00000000-0005-0000-0000-0000CB7E0000}"/>
    <cellStyle name="Normal 3 3 4 3 8 2" xfId="32463" xr:uid="{00000000-0005-0000-0000-0000CC7E0000}"/>
    <cellStyle name="Normal 3 3 4 3 9" xfId="32464" xr:uid="{00000000-0005-0000-0000-0000CD7E0000}"/>
    <cellStyle name="Normal 3 3 4 3 9 2" xfId="32465" xr:uid="{00000000-0005-0000-0000-0000CE7E0000}"/>
    <cellStyle name="Normal 3 3 4 4" xfId="32466" xr:uid="{00000000-0005-0000-0000-0000CF7E0000}"/>
    <cellStyle name="Normal 3 3 4 4 2" xfId="32467" xr:uid="{00000000-0005-0000-0000-0000D07E0000}"/>
    <cellStyle name="Normal 3 3 4 4 2 2" xfId="32468" xr:uid="{00000000-0005-0000-0000-0000D17E0000}"/>
    <cellStyle name="Normal 3 3 4 4 2 2 2" xfId="32469" xr:uid="{00000000-0005-0000-0000-0000D27E0000}"/>
    <cellStyle name="Normal 3 3 4 4 2 2 2 2" xfId="32470" xr:uid="{00000000-0005-0000-0000-0000D37E0000}"/>
    <cellStyle name="Normal 3 3 4 4 2 2 2 2 2" xfId="32471" xr:uid="{00000000-0005-0000-0000-0000D47E0000}"/>
    <cellStyle name="Normal 3 3 4 4 2 2 2 3" xfId="32472" xr:uid="{00000000-0005-0000-0000-0000D57E0000}"/>
    <cellStyle name="Normal 3 3 4 4 2 2 3" xfId="32473" xr:uid="{00000000-0005-0000-0000-0000D67E0000}"/>
    <cellStyle name="Normal 3 3 4 4 2 2 3 2" xfId="32474" xr:uid="{00000000-0005-0000-0000-0000D77E0000}"/>
    <cellStyle name="Normal 3 3 4 4 2 2 4" xfId="32475" xr:uid="{00000000-0005-0000-0000-0000D87E0000}"/>
    <cellStyle name="Normal 3 3 4 4 2 3" xfId="32476" xr:uid="{00000000-0005-0000-0000-0000D97E0000}"/>
    <cellStyle name="Normal 3 3 4 4 2 3 2" xfId="32477" xr:uid="{00000000-0005-0000-0000-0000DA7E0000}"/>
    <cellStyle name="Normal 3 3 4 4 2 3 2 2" xfId="32478" xr:uid="{00000000-0005-0000-0000-0000DB7E0000}"/>
    <cellStyle name="Normal 3 3 4 4 2 3 3" xfId="32479" xr:uid="{00000000-0005-0000-0000-0000DC7E0000}"/>
    <cellStyle name="Normal 3 3 4 4 2 4" xfId="32480" xr:uid="{00000000-0005-0000-0000-0000DD7E0000}"/>
    <cellStyle name="Normal 3 3 4 4 2 4 2" xfId="32481" xr:uid="{00000000-0005-0000-0000-0000DE7E0000}"/>
    <cellStyle name="Normal 3 3 4 4 2 5" xfId="32482" xr:uid="{00000000-0005-0000-0000-0000DF7E0000}"/>
    <cellStyle name="Normal 3 3 4 4 2 5 2" xfId="32483" xr:uid="{00000000-0005-0000-0000-0000E07E0000}"/>
    <cellStyle name="Normal 3 3 4 4 2 6" xfId="32484" xr:uid="{00000000-0005-0000-0000-0000E17E0000}"/>
    <cellStyle name="Normal 3 3 4 4 3" xfId="32485" xr:uid="{00000000-0005-0000-0000-0000E27E0000}"/>
    <cellStyle name="Normal 3 3 4 4 3 2" xfId="32486" xr:uid="{00000000-0005-0000-0000-0000E37E0000}"/>
    <cellStyle name="Normal 3 3 4 4 3 2 2" xfId="32487" xr:uid="{00000000-0005-0000-0000-0000E47E0000}"/>
    <cellStyle name="Normal 3 3 4 4 3 2 2 2" xfId="32488" xr:uid="{00000000-0005-0000-0000-0000E57E0000}"/>
    <cellStyle name="Normal 3 3 4 4 3 2 2 2 2" xfId="32489" xr:uid="{00000000-0005-0000-0000-0000E67E0000}"/>
    <cellStyle name="Normal 3 3 4 4 3 2 2 3" xfId="32490" xr:uid="{00000000-0005-0000-0000-0000E77E0000}"/>
    <cellStyle name="Normal 3 3 4 4 3 2 3" xfId="32491" xr:uid="{00000000-0005-0000-0000-0000E87E0000}"/>
    <cellStyle name="Normal 3 3 4 4 3 2 3 2" xfId="32492" xr:uid="{00000000-0005-0000-0000-0000E97E0000}"/>
    <cellStyle name="Normal 3 3 4 4 3 2 4" xfId="32493" xr:uid="{00000000-0005-0000-0000-0000EA7E0000}"/>
    <cellStyle name="Normal 3 3 4 4 3 3" xfId="32494" xr:uid="{00000000-0005-0000-0000-0000EB7E0000}"/>
    <cellStyle name="Normal 3 3 4 4 3 3 2" xfId="32495" xr:uid="{00000000-0005-0000-0000-0000EC7E0000}"/>
    <cellStyle name="Normal 3 3 4 4 3 3 2 2" xfId="32496" xr:uid="{00000000-0005-0000-0000-0000ED7E0000}"/>
    <cellStyle name="Normal 3 3 4 4 3 3 3" xfId="32497" xr:uid="{00000000-0005-0000-0000-0000EE7E0000}"/>
    <cellStyle name="Normal 3 3 4 4 3 4" xfId="32498" xr:uid="{00000000-0005-0000-0000-0000EF7E0000}"/>
    <cellStyle name="Normal 3 3 4 4 3 4 2" xfId="32499" xr:uid="{00000000-0005-0000-0000-0000F07E0000}"/>
    <cellStyle name="Normal 3 3 4 4 3 5" xfId="32500" xr:uid="{00000000-0005-0000-0000-0000F17E0000}"/>
    <cellStyle name="Normal 3 3 4 4 3 5 2" xfId="32501" xr:uid="{00000000-0005-0000-0000-0000F27E0000}"/>
    <cellStyle name="Normal 3 3 4 4 3 6" xfId="32502" xr:uid="{00000000-0005-0000-0000-0000F37E0000}"/>
    <cellStyle name="Normal 3 3 4 4 4" xfId="32503" xr:uid="{00000000-0005-0000-0000-0000F47E0000}"/>
    <cellStyle name="Normal 3 3 4 4 4 2" xfId="32504" xr:uid="{00000000-0005-0000-0000-0000F57E0000}"/>
    <cellStyle name="Normal 3 3 4 4 4 2 2" xfId="32505" xr:uid="{00000000-0005-0000-0000-0000F67E0000}"/>
    <cellStyle name="Normal 3 3 4 4 4 2 2 2" xfId="32506" xr:uid="{00000000-0005-0000-0000-0000F77E0000}"/>
    <cellStyle name="Normal 3 3 4 4 4 2 3" xfId="32507" xr:uid="{00000000-0005-0000-0000-0000F87E0000}"/>
    <cellStyle name="Normal 3 3 4 4 4 3" xfId="32508" xr:uid="{00000000-0005-0000-0000-0000F97E0000}"/>
    <cellStyle name="Normal 3 3 4 4 4 3 2" xfId="32509" xr:uid="{00000000-0005-0000-0000-0000FA7E0000}"/>
    <cellStyle name="Normal 3 3 4 4 4 4" xfId="32510" xr:uid="{00000000-0005-0000-0000-0000FB7E0000}"/>
    <cellStyle name="Normal 3 3 4 4 5" xfId="32511" xr:uid="{00000000-0005-0000-0000-0000FC7E0000}"/>
    <cellStyle name="Normal 3 3 4 4 5 2" xfId="32512" xr:uid="{00000000-0005-0000-0000-0000FD7E0000}"/>
    <cellStyle name="Normal 3 3 4 4 5 2 2" xfId="32513" xr:uid="{00000000-0005-0000-0000-0000FE7E0000}"/>
    <cellStyle name="Normal 3 3 4 4 5 3" xfId="32514" xr:uid="{00000000-0005-0000-0000-0000FF7E0000}"/>
    <cellStyle name="Normal 3 3 4 4 6" xfId="32515" xr:uid="{00000000-0005-0000-0000-0000007F0000}"/>
    <cellStyle name="Normal 3 3 4 4 6 2" xfId="32516" xr:uid="{00000000-0005-0000-0000-0000017F0000}"/>
    <cellStyle name="Normal 3 3 4 4 7" xfId="32517" xr:uid="{00000000-0005-0000-0000-0000027F0000}"/>
    <cellStyle name="Normal 3 3 4 4 7 2" xfId="32518" xr:uid="{00000000-0005-0000-0000-0000037F0000}"/>
    <cellStyle name="Normal 3 3 4 4 8" xfId="32519" xr:uid="{00000000-0005-0000-0000-0000047F0000}"/>
    <cellStyle name="Normal 3 3 4 5" xfId="32520" xr:uid="{00000000-0005-0000-0000-0000057F0000}"/>
    <cellStyle name="Normal 3 3 4 5 2" xfId="32521" xr:uid="{00000000-0005-0000-0000-0000067F0000}"/>
    <cellStyle name="Normal 3 3 4 5 2 2" xfId="32522" xr:uid="{00000000-0005-0000-0000-0000077F0000}"/>
    <cellStyle name="Normal 3 3 4 5 2 2 2" xfId="32523" xr:uid="{00000000-0005-0000-0000-0000087F0000}"/>
    <cellStyle name="Normal 3 3 4 5 2 2 2 2" xfId="32524" xr:uid="{00000000-0005-0000-0000-0000097F0000}"/>
    <cellStyle name="Normal 3 3 4 5 2 2 3" xfId="32525" xr:uid="{00000000-0005-0000-0000-00000A7F0000}"/>
    <cellStyle name="Normal 3 3 4 5 2 3" xfId="32526" xr:uid="{00000000-0005-0000-0000-00000B7F0000}"/>
    <cellStyle name="Normal 3 3 4 5 2 3 2" xfId="32527" xr:uid="{00000000-0005-0000-0000-00000C7F0000}"/>
    <cellStyle name="Normal 3 3 4 5 2 4" xfId="32528" xr:uid="{00000000-0005-0000-0000-00000D7F0000}"/>
    <cellStyle name="Normal 3 3 4 5 3" xfId="32529" xr:uid="{00000000-0005-0000-0000-00000E7F0000}"/>
    <cellStyle name="Normal 3 3 4 5 3 2" xfId="32530" xr:uid="{00000000-0005-0000-0000-00000F7F0000}"/>
    <cellStyle name="Normal 3 3 4 5 3 2 2" xfId="32531" xr:uid="{00000000-0005-0000-0000-0000107F0000}"/>
    <cellStyle name="Normal 3 3 4 5 3 3" xfId="32532" xr:uid="{00000000-0005-0000-0000-0000117F0000}"/>
    <cellStyle name="Normal 3 3 4 5 4" xfId="32533" xr:uid="{00000000-0005-0000-0000-0000127F0000}"/>
    <cellStyle name="Normal 3 3 4 5 4 2" xfId="32534" xr:uid="{00000000-0005-0000-0000-0000137F0000}"/>
    <cellStyle name="Normal 3 3 4 5 5" xfId="32535" xr:uid="{00000000-0005-0000-0000-0000147F0000}"/>
    <cellStyle name="Normal 3 3 4 5 5 2" xfId="32536" xr:uid="{00000000-0005-0000-0000-0000157F0000}"/>
    <cellStyle name="Normal 3 3 4 5 6" xfId="32537" xr:uid="{00000000-0005-0000-0000-0000167F0000}"/>
    <cellStyle name="Normal 3 3 4 6" xfId="32538" xr:uid="{00000000-0005-0000-0000-0000177F0000}"/>
    <cellStyle name="Normal 3 3 4 6 2" xfId="32539" xr:uid="{00000000-0005-0000-0000-0000187F0000}"/>
    <cellStyle name="Normal 3 3 4 6 2 2" xfId="32540" xr:uid="{00000000-0005-0000-0000-0000197F0000}"/>
    <cellStyle name="Normal 3 3 4 6 2 2 2" xfId="32541" xr:uid="{00000000-0005-0000-0000-00001A7F0000}"/>
    <cellStyle name="Normal 3 3 4 6 2 2 2 2" xfId="32542" xr:uid="{00000000-0005-0000-0000-00001B7F0000}"/>
    <cellStyle name="Normal 3 3 4 6 2 2 3" xfId="32543" xr:uid="{00000000-0005-0000-0000-00001C7F0000}"/>
    <cellStyle name="Normal 3 3 4 6 2 3" xfId="32544" xr:uid="{00000000-0005-0000-0000-00001D7F0000}"/>
    <cellStyle name="Normal 3 3 4 6 2 3 2" xfId="32545" xr:uid="{00000000-0005-0000-0000-00001E7F0000}"/>
    <cellStyle name="Normal 3 3 4 6 2 4" xfId="32546" xr:uid="{00000000-0005-0000-0000-00001F7F0000}"/>
    <cellStyle name="Normal 3 3 4 6 3" xfId="32547" xr:uid="{00000000-0005-0000-0000-0000207F0000}"/>
    <cellStyle name="Normal 3 3 4 6 3 2" xfId="32548" xr:uid="{00000000-0005-0000-0000-0000217F0000}"/>
    <cellStyle name="Normal 3 3 4 6 3 2 2" xfId="32549" xr:uid="{00000000-0005-0000-0000-0000227F0000}"/>
    <cellStyle name="Normal 3 3 4 6 3 3" xfId="32550" xr:uid="{00000000-0005-0000-0000-0000237F0000}"/>
    <cellStyle name="Normal 3 3 4 6 4" xfId="32551" xr:uid="{00000000-0005-0000-0000-0000247F0000}"/>
    <cellStyle name="Normal 3 3 4 6 4 2" xfId="32552" xr:uid="{00000000-0005-0000-0000-0000257F0000}"/>
    <cellStyle name="Normal 3 3 4 6 5" xfId="32553" xr:uid="{00000000-0005-0000-0000-0000267F0000}"/>
    <cellStyle name="Normal 3 3 4 6 5 2" xfId="32554" xr:uid="{00000000-0005-0000-0000-0000277F0000}"/>
    <cellStyle name="Normal 3 3 4 6 6" xfId="32555" xr:uid="{00000000-0005-0000-0000-0000287F0000}"/>
    <cellStyle name="Normal 3 3 4 7" xfId="32556" xr:uid="{00000000-0005-0000-0000-0000297F0000}"/>
    <cellStyle name="Normal 3 3 4 7 2" xfId="32557" xr:uid="{00000000-0005-0000-0000-00002A7F0000}"/>
    <cellStyle name="Normal 3 3 4 7 2 2" xfId="32558" xr:uid="{00000000-0005-0000-0000-00002B7F0000}"/>
    <cellStyle name="Normal 3 3 4 7 2 2 2" xfId="32559" xr:uid="{00000000-0005-0000-0000-00002C7F0000}"/>
    <cellStyle name="Normal 3 3 4 7 2 2 2 2" xfId="32560" xr:uid="{00000000-0005-0000-0000-00002D7F0000}"/>
    <cellStyle name="Normal 3 3 4 7 2 2 3" xfId="32561" xr:uid="{00000000-0005-0000-0000-00002E7F0000}"/>
    <cellStyle name="Normal 3 3 4 7 2 3" xfId="32562" xr:uid="{00000000-0005-0000-0000-00002F7F0000}"/>
    <cellStyle name="Normal 3 3 4 7 2 3 2" xfId="32563" xr:uid="{00000000-0005-0000-0000-0000307F0000}"/>
    <cellStyle name="Normal 3 3 4 7 2 4" xfId="32564" xr:uid="{00000000-0005-0000-0000-0000317F0000}"/>
    <cellStyle name="Normal 3 3 4 7 3" xfId="32565" xr:uid="{00000000-0005-0000-0000-0000327F0000}"/>
    <cellStyle name="Normal 3 3 4 7 3 2" xfId="32566" xr:uid="{00000000-0005-0000-0000-0000337F0000}"/>
    <cellStyle name="Normal 3 3 4 7 3 2 2" xfId="32567" xr:uid="{00000000-0005-0000-0000-0000347F0000}"/>
    <cellStyle name="Normal 3 3 4 7 3 3" xfId="32568" xr:uid="{00000000-0005-0000-0000-0000357F0000}"/>
    <cellStyle name="Normal 3 3 4 7 4" xfId="32569" xr:uid="{00000000-0005-0000-0000-0000367F0000}"/>
    <cellStyle name="Normal 3 3 4 7 4 2" xfId="32570" xr:uid="{00000000-0005-0000-0000-0000377F0000}"/>
    <cellStyle name="Normal 3 3 4 7 5" xfId="32571" xr:uid="{00000000-0005-0000-0000-0000387F0000}"/>
    <cellStyle name="Normal 3 3 4 7 5 2" xfId="32572" xr:uid="{00000000-0005-0000-0000-0000397F0000}"/>
    <cellStyle name="Normal 3 3 4 7 6" xfId="32573" xr:uid="{00000000-0005-0000-0000-00003A7F0000}"/>
    <cellStyle name="Normal 3 3 4 8" xfId="32574" xr:uid="{00000000-0005-0000-0000-00003B7F0000}"/>
    <cellStyle name="Normal 3 3 4 8 2" xfId="32575" xr:uid="{00000000-0005-0000-0000-00003C7F0000}"/>
    <cellStyle name="Normal 3 3 4 8 2 2" xfId="32576" xr:uid="{00000000-0005-0000-0000-00003D7F0000}"/>
    <cellStyle name="Normal 3 3 4 8 2 2 2" xfId="32577" xr:uid="{00000000-0005-0000-0000-00003E7F0000}"/>
    <cellStyle name="Normal 3 3 4 8 2 3" xfId="32578" xr:uid="{00000000-0005-0000-0000-00003F7F0000}"/>
    <cellStyle name="Normal 3 3 4 8 3" xfId="32579" xr:uid="{00000000-0005-0000-0000-0000407F0000}"/>
    <cellStyle name="Normal 3 3 4 8 3 2" xfId="32580" xr:uid="{00000000-0005-0000-0000-0000417F0000}"/>
    <cellStyle name="Normal 3 3 4 8 4" xfId="32581" xr:uid="{00000000-0005-0000-0000-0000427F0000}"/>
    <cellStyle name="Normal 3 3 4 8 5" xfId="32582" xr:uid="{00000000-0005-0000-0000-0000437F0000}"/>
    <cellStyle name="Normal 3 3 4 8 5 2" xfId="32583" xr:uid="{00000000-0005-0000-0000-0000447F0000}"/>
    <cellStyle name="Normal 3 3 4 9" xfId="32584" xr:uid="{00000000-0005-0000-0000-0000457F0000}"/>
    <cellStyle name="Normal 3 3 4 9 2" xfId="32585" xr:uid="{00000000-0005-0000-0000-0000467F0000}"/>
    <cellStyle name="Normal 3 3 4 9 2 2" xfId="32586" xr:uid="{00000000-0005-0000-0000-0000477F0000}"/>
    <cellStyle name="Normal 3 3 4 9 3" xfId="32587" xr:uid="{00000000-0005-0000-0000-0000487F0000}"/>
    <cellStyle name="Normal 3 3 4 9 4" xfId="32588" xr:uid="{00000000-0005-0000-0000-0000497F0000}"/>
    <cellStyle name="Normal 3 3 5" xfId="32589" xr:uid="{00000000-0005-0000-0000-00004A7F0000}"/>
    <cellStyle name="Normal 3 3 5 2" xfId="32590" xr:uid="{00000000-0005-0000-0000-00004B7F0000}"/>
    <cellStyle name="Normal 3 3 5 2 2" xfId="32591" xr:uid="{00000000-0005-0000-0000-00004C7F0000}"/>
    <cellStyle name="Normal 3 3 5 2 3" xfId="32592" xr:uid="{00000000-0005-0000-0000-00004D7F0000}"/>
    <cellStyle name="Normal 3 3 5 2 3 2" xfId="32593" xr:uid="{00000000-0005-0000-0000-00004E7F0000}"/>
    <cellStyle name="Normal 3 3 5 2 4" xfId="32594" xr:uid="{00000000-0005-0000-0000-00004F7F0000}"/>
    <cellStyle name="Normal 3 3 5 2 5" xfId="32595" xr:uid="{00000000-0005-0000-0000-0000507F0000}"/>
    <cellStyle name="Normal 3 3 5 3" xfId="32596" xr:uid="{00000000-0005-0000-0000-0000517F0000}"/>
    <cellStyle name="Normal 3 3 5 4" xfId="32597" xr:uid="{00000000-0005-0000-0000-0000527F0000}"/>
    <cellStyle name="Normal 3 3 5 4 2" xfId="32598" xr:uid="{00000000-0005-0000-0000-0000537F0000}"/>
    <cellStyle name="Normal 3 3 5 5" xfId="32599" xr:uid="{00000000-0005-0000-0000-0000547F0000}"/>
    <cellStyle name="Normal 3 3 5 6" xfId="32600" xr:uid="{00000000-0005-0000-0000-0000557F0000}"/>
    <cellStyle name="Normal 3 3 6" xfId="32601" xr:uid="{00000000-0005-0000-0000-0000567F0000}"/>
    <cellStyle name="Normal 3 3 6 2" xfId="32602" xr:uid="{00000000-0005-0000-0000-0000577F0000}"/>
    <cellStyle name="Normal 3 3 6 3" xfId="32603" xr:uid="{00000000-0005-0000-0000-0000587F0000}"/>
    <cellStyle name="Normal 3 3 6 3 2" xfId="32604" xr:uid="{00000000-0005-0000-0000-0000597F0000}"/>
    <cellStyle name="Normal 3 3 6 4" xfId="32605" xr:uid="{00000000-0005-0000-0000-00005A7F0000}"/>
    <cellStyle name="Normal 3 3 6 5" xfId="32606" xr:uid="{00000000-0005-0000-0000-00005B7F0000}"/>
    <cellStyle name="Normal 3 3 7" xfId="32607" xr:uid="{00000000-0005-0000-0000-00005C7F0000}"/>
    <cellStyle name="Normal 3 3 8" xfId="32608" xr:uid="{00000000-0005-0000-0000-00005D7F0000}"/>
    <cellStyle name="Normal 3 3 8 2" xfId="32609" xr:uid="{00000000-0005-0000-0000-00005E7F0000}"/>
    <cellStyle name="Normal 3 3 9" xfId="32610" xr:uid="{00000000-0005-0000-0000-00005F7F0000}"/>
    <cellStyle name="Normal 3 4" xfId="32611" xr:uid="{00000000-0005-0000-0000-0000607F0000}"/>
    <cellStyle name="Normal 3 4 2" xfId="32612" xr:uid="{00000000-0005-0000-0000-0000617F0000}"/>
    <cellStyle name="Normal 3 4 2 2" xfId="32613" xr:uid="{00000000-0005-0000-0000-0000627F0000}"/>
    <cellStyle name="Normal 3 4 2 2 2" xfId="32614" xr:uid="{00000000-0005-0000-0000-0000637F0000}"/>
    <cellStyle name="Normal 3 4 2 2 2 2" xfId="32615" xr:uid="{00000000-0005-0000-0000-0000647F0000}"/>
    <cellStyle name="Normal 3 4 2 2 2 2 2" xfId="32616" xr:uid="{00000000-0005-0000-0000-0000657F0000}"/>
    <cellStyle name="Normal 3 4 2 2 2 3" xfId="32617" xr:uid="{00000000-0005-0000-0000-0000667F0000}"/>
    <cellStyle name="Normal 3 4 2 2 2 4" xfId="32618" xr:uid="{00000000-0005-0000-0000-0000677F0000}"/>
    <cellStyle name="Normal 3 4 2 2 3" xfId="32619" xr:uid="{00000000-0005-0000-0000-0000687F0000}"/>
    <cellStyle name="Normal 3 4 2 2 3 2" xfId="32620" xr:uid="{00000000-0005-0000-0000-0000697F0000}"/>
    <cellStyle name="Normal 3 4 2 2 4" xfId="32621" xr:uid="{00000000-0005-0000-0000-00006A7F0000}"/>
    <cellStyle name="Normal 3 4 2 2 5" xfId="32622" xr:uid="{00000000-0005-0000-0000-00006B7F0000}"/>
    <cellStyle name="Normal 3 4 2 3" xfId="32623" xr:uid="{00000000-0005-0000-0000-00006C7F0000}"/>
    <cellStyle name="Normal 3 4 2 3 2" xfId="32624" xr:uid="{00000000-0005-0000-0000-00006D7F0000}"/>
    <cellStyle name="Normal 3 4 2 3 2 2" xfId="32625" xr:uid="{00000000-0005-0000-0000-00006E7F0000}"/>
    <cellStyle name="Normal 3 4 2 3 3" xfId="32626" xr:uid="{00000000-0005-0000-0000-00006F7F0000}"/>
    <cellStyle name="Normal 3 4 2 3 4" xfId="32627" xr:uid="{00000000-0005-0000-0000-0000707F0000}"/>
    <cellStyle name="Normal 3 4 2 4" xfId="32628" xr:uid="{00000000-0005-0000-0000-0000717F0000}"/>
    <cellStyle name="Normal 3 4 2 5" xfId="32629" xr:uid="{00000000-0005-0000-0000-0000727F0000}"/>
    <cellStyle name="Normal 3 4 2 5 2" xfId="32630" xr:uid="{00000000-0005-0000-0000-0000737F0000}"/>
    <cellStyle name="Normal 3 4 2 6" xfId="32631" xr:uid="{00000000-0005-0000-0000-0000747F0000}"/>
    <cellStyle name="Normal 3 4 2 7" xfId="32632" xr:uid="{00000000-0005-0000-0000-0000757F0000}"/>
    <cellStyle name="Normal 3 4 3" xfId="32633" xr:uid="{00000000-0005-0000-0000-0000767F0000}"/>
    <cellStyle name="Normal 3 4 3 10" xfId="32634" xr:uid="{00000000-0005-0000-0000-0000777F0000}"/>
    <cellStyle name="Normal 3 4 3 10 2" xfId="32635" xr:uid="{00000000-0005-0000-0000-0000787F0000}"/>
    <cellStyle name="Normal 3 4 3 11" xfId="32636" xr:uid="{00000000-0005-0000-0000-0000797F0000}"/>
    <cellStyle name="Normal 3 4 3 11 2" xfId="32637" xr:uid="{00000000-0005-0000-0000-00007A7F0000}"/>
    <cellStyle name="Normal 3 4 3 12" xfId="32638" xr:uid="{00000000-0005-0000-0000-00007B7F0000}"/>
    <cellStyle name="Normal 3 4 3 12 2" xfId="32639" xr:uid="{00000000-0005-0000-0000-00007C7F0000}"/>
    <cellStyle name="Normal 3 4 3 13" xfId="32640" xr:uid="{00000000-0005-0000-0000-00007D7F0000}"/>
    <cellStyle name="Normal 3 4 3 13 2" xfId="32641" xr:uid="{00000000-0005-0000-0000-00007E7F0000}"/>
    <cellStyle name="Normal 3 4 3 14" xfId="32642" xr:uid="{00000000-0005-0000-0000-00007F7F0000}"/>
    <cellStyle name="Normal 3 4 3 15" xfId="32643" xr:uid="{00000000-0005-0000-0000-0000807F0000}"/>
    <cellStyle name="Normal 3 4 3 2" xfId="32644" xr:uid="{00000000-0005-0000-0000-0000817F0000}"/>
    <cellStyle name="Normal 3 4 3 2 10" xfId="32645" xr:uid="{00000000-0005-0000-0000-0000827F0000}"/>
    <cellStyle name="Normal 3 4 3 2 10 2" xfId="32646" xr:uid="{00000000-0005-0000-0000-0000837F0000}"/>
    <cellStyle name="Normal 3 4 3 2 11" xfId="32647" xr:uid="{00000000-0005-0000-0000-0000847F0000}"/>
    <cellStyle name="Normal 3 4 3 2 11 2" xfId="32648" xr:uid="{00000000-0005-0000-0000-0000857F0000}"/>
    <cellStyle name="Normal 3 4 3 2 12" xfId="32649" xr:uid="{00000000-0005-0000-0000-0000867F0000}"/>
    <cellStyle name="Normal 3 4 3 2 12 2" xfId="32650" xr:uid="{00000000-0005-0000-0000-0000877F0000}"/>
    <cellStyle name="Normal 3 4 3 2 13" xfId="32651" xr:uid="{00000000-0005-0000-0000-0000887F0000}"/>
    <cellStyle name="Normal 3 4 3 2 14" xfId="32652" xr:uid="{00000000-0005-0000-0000-0000897F0000}"/>
    <cellStyle name="Normal 3 4 3 2 2" xfId="32653" xr:uid="{00000000-0005-0000-0000-00008A7F0000}"/>
    <cellStyle name="Normal 3 4 3 2 2 10" xfId="32654" xr:uid="{00000000-0005-0000-0000-00008B7F0000}"/>
    <cellStyle name="Normal 3 4 3 2 2 11" xfId="32655" xr:uid="{00000000-0005-0000-0000-00008C7F0000}"/>
    <cellStyle name="Normal 3 4 3 2 2 2" xfId="32656" xr:uid="{00000000-0005-0000-0000-00008D7F0000}"/>
    <cellStyle name="Normal 3 4 3 2 2 2 2" xfId="32657" xr:uid="{00000000-0005-0000-0000-00008E7F0000}"/>
    <cellStyle name="Normal 3 4 3 2 2 2 2 2" xfId="32658" xr:uid="{00000000-0005-0000-0000-00008F7F0000}"/>
    <cellStyle name="Normal 3 4 3 2 2 2 2 2 2" xfId="32659" xr:uid="{00000000-0005-0000-0000-0000907F0000}"/>
    <cellStyle name="Normal 3 4 3 2 2 2 2 2 2 2" xfId="32660" xr:uid="{00000000-0005-0000-0000-0000917F0000}"/>
    <cellStyle name="Normal 3 4 3 2 2 2 2 2 3" xfId="32661" xr:uid="{00000000-0005-0000-0000-0000927F0000}"/>
    <cellStyle name="Normal 3 4 3 2 2 2 2 3" xfId="32662" xr:uid="{00000000-0005-0000-0000-0000937F0000}"/>
    <cellStyle name="Normal 3 4 3 2 2 2 2 3 2" xfId="32663" xr:uid="{00000000-0005-0000-0000-0000947F0000}"/>
    <cellStyle name="Normal 3 4 3 2 2 2 2 4" xfId="32664" xr:uid="{00000000-0005-0000-0000-0000957F0000}"/>
    <cellStyle name="Normal 3 4 3 2 2 2 3" xfId="32665" xr:uid="{00000000-0005-0000-0000-0000967F0000}"/>
    <cellStyle name="Normal 3 4 3 2 2 2 3 2" xfId="32666" xr:uid="{00000000-0005-0000-0000-0000977F0000}"/>
    <cellStyle name="Normal 3 4 3 2 2 2 3 2 2" xfId="32667" xr:uid="{00000000-0005-0000-0000-0000987F0000}"/>
    <cellStyle name="Normal 3 4 3 2 2 2 3 3" xfId="32668" xr:uid="{00000000-0005-0000-0000-0000997F0000}"/>
    <cellStyle name="Normal 3 4 3 2 2 2 4" xfId="32669" xr:uid="{00000000-0005-0000-0000-00009A7F0000}"/>
    <cellStyle name="Normal 3 4 3 2 2 2 4 2" xfId="32670" xr:uid="{00000000-0005-0000-0000-00009B7F0000}"/>
    <cellStyle name="Normal 3 4 3 2 2 2 5" xfId="32671" xr:uid="{00000000-0005-0000-0000-00009C7F0000}"/>
    <cellStyle name="Normal 3 4 3 2 2 2 5 2" xfId="32672" xr:uid="{00000000-0005-0000-0000-00009D7F0000}"/>
    <cellStyle name="Normal 3 4 3 2 2 2 6" xfId="32673" xr:uid="{00000000-0005-0000-0000-00009E7F0000}"/>
    <cellStyle name="Normal 3 4 3 2 2 3" xfId="32674" xr:uid="{00000000-0005-0000-0000-00009F7F0000}"/>
    <cellStyle name="Normal 3 4 3 2 2 3 2" xfId="32675" xr:uid="{00000000-0005-0000-0000-0000A07F0000}"/>
    <cellStyle name="Normal 3 4 3 2 2 3 2 2" xfId="32676" xr:uid="{00000000-0005-0000-0000-0000A17F0000}"/>
    <cellStyle name="Normal 3 4 3 2 2 3 2 2 2" xfId="32677" xr:uid="{00000000-0005-0000-0000-0000A27F0000}"/>
    <cellStyle name="Normal 3 4 3 2 2 3 2 2 2 2" xfId="32678" xr:uid="{00000000-0005-0000-0000-0000A37F0000}"/>
    <cellStyle name="Normal 3 4 3 2 2 3 2 2 3" xfId="32679" xr:uid="{00000000-0005-0000-0000-0000A47F0000}"/>
    <cellStyle name="Normal 3 4 3 2 2 3 2 3" xfId="32680" xr:uid="{00000000-0005-0000-0000-0000A57F0000}"/>
    <cellStyle name="Normal 3 4 3 2 2 3 2 3 2" xfId="32681" xr:uid="{00000000-0005-0000-0000-0000A67F0000}"/>
    <cellStyle name="Normal 3 4 3 2 2 3 2 4" xfId="32682" xr:uid="{00000000-0005-0000-0000-0000A77F0000}"/>
    <cellStyle name="Normal 3 4 3 2 2 3 3" xfId="32683" xr:uid="{00000000-0005-0000-0000-0000A87F0000}"/>
    <cellStyle name="Normal 3 4 3 2 2 3 3 2" xfId="32684" xr:uid="{00000000-0005-0000-0000-0000A97F0000}"/>
    <cellStyle name="Normal 3 4 3 2 2 3 3 2 2" xfId="32685" xr:uid="{00000000-0005-0000-0000-0000AA7F0000}"/>
    <cellStyle name="Normal 3 4 3 2 2 3 3 3" xfId="32686" xr:uid="{00000000-0005-0000-0000-0000AB7F0000}"/>
    <cellStyle name="Normal 3 4 3 2 2 3 4" xfId="32687" xr:uid="{00000000-0005-0000-0000-0000AC7F0000}"/>
    <cellStyle name="Normal 3 4 3 2 2 3 4 2" xfId="32688" xr:uid="{00000000-0005-0000-0000-0000AD7F0000}"/>
    <cellStyle name="Normal 3 4 3 2 2 3 5" xfId="32689" xr:uid="{00000000-0005-0000-0000-0000AE7F0000}"/>
    <cellStyle name="Normal 3 4 3 2 2 3 5 2" xfId="32690" xr:uid="{00000000-0005-0000-0000-0000AF7F0000}"/>
    <cellStyle name="Normal 3 4 3 2 2 3 6" xfId="32691" xr:uid="{00000000-0005-0000-0000-0000B07F0000}"/>
    <cellStyle name="Normal 3 4 3 2 2 4" xfId="32692" xr:uid="{00000000-0005-0000-0000-0000B17F0000}"/>
    <cellStyle name="Normal 3 4 3 2 2 4 2" xfId="32693" xr:uid="{00000000-0005-0000-0000-0000B27F0000}"/>
    <cellStyle name="Normal 3 4 3 2 2 4 2 2" xfId="32694" xr:uid="{00000000-0005-0000-0000-0000B37F0000}"/>
    <cellStyle name="Normal 3 4 3 2 2 4 2 2 2" xfId="32695" xr:uid="{00000000-0005-0000-0000-0000B47F0000}"/>
    <cellStyle name="Normal 3 4 3 2 2 4 2 3" xfId="32696" xr:uid="{00000000-0005-0000-0000-0000B57F0000}"/>
    <cellStyle name="Normal 3 4 3 2 2 4 3" xfId="32697" xr:uid="{00000000-0005-0000-0000-0000B67F0000}"/>
    <cellStyle name="Normal 3 4 3 2 2 4 3 2" xfId="32698" xr:uid="{00000000-0005-0000-0000-0000B77F0000}"/>
    <cellStyle name="Normal 3 4 3 2 2 4 4" xfId="32699" xr:uid="{00000000-0005-0000-0000-0000B87F0000}"/>
    <cellStyle name="Normal 3 4 3 2 2 5" xfId="32700" xr:uid="{00000000-0005-0000-0000-0000B97F0000}"/>
    <cellStyle name="Normal 3 4 3 2 2 5 2" xfId="32701" xr:uid="{00000000-0005-0000-0000-0000BA7F0000}"/>
    <cellStyle name="Normal 3 4 3 2 2 5 2 2" xfId="32702" xr:uid="{00000000-0005-0000-0000-0000BB7F0000}"/>
    <cellStyle name="Normal 3 4 3 2 2 5 3" xfId="32703" xr:uid="{00000000-0005-0000-0000-0000BC7F0000}"/>
    <cellStyle name="Normal 3 4 3 2 2 6" xfId="32704" xr:uid="{00000000-0005-0000-0000-0000BD7F0000}"/>
    <cellStyle name="Normal 3 4 3 2 2 6 2" xfId="32705" xr:uid="{00000000-0005-0000-0000-0000BE7F0000}"/>
    <cellStyle name="Normal 3 4 3 2 2 7" xfId="32706" xr:uid="{00000000-0005-0000-0000-0000BF7F0000}"/>
    <cellStyle name="Normal 3 4 3 2 2 7 2" xfId="32707" xr:uid="{00000000-0005-0000-0000-0000C07F0000}"/>
    <cellStyle name="Normal 3 4 3 2 2 8" xfId="32708" xr:uid="{00000000-0005-0000-0000-0000C17F0000}"/>
    <cellStyle name="Normal 3 4 3 2 2 8 2" xfId="32709" xr:uid="{00000000-0005-0000-0000-0000C27F0000}"/>
    <cellStyle name="Normal 3 4 3 2 2 9" xfId="32710" xr:uid="{00000000-0005-0000-0000-0000C37F0000}"/>
    <cellStyle name="Normal 3 4 3 2 2 9 2" xfId="32711" xr:uid="{00000000-0005-0000-0000-0000C47F0000}"/>
    <cellStyle name="Normal 3 4 3 2 3" xfId="32712" xr:uid="{00000000-0005-0000-0000-0000C57F0000}"/>
    <cellStyle name="Normal 3 4 3 2 3 2" xfId="32713" xr:uid="{00000000-0005-0000-0000-0000C67F0000}"/>
    <cellStyle name="Normal 3 4 3 2 3 2 2" xfId="32714" xr:uid="{00000000-0005-0000-0000-0000C77F0000}"/>
    <cellStyle name="Normal 3 4 3 2 3 2 2 2" xfId="32715" xr:uid="{00000000-0005-0000-0000-0000C87F0000}"/>
    <cellStyle name="Normal 3 4 3 2 3 2 2 2 2" xfId="32716" xr:uid="{00000000-0005-0000-0000-0000C97F0000}"/>
    <cellStyle name="Normal 3 4 3 2 3 2 2 2 2 2" xfId="32717" xr:uid="{00000000-0005-0000-0000-0000CA7F0000}"/>
    <cellStyle name="Normal 3 4 3 2 3 2 2 2 3" xfId="32718" xr:uid="{00000000-0005-0000-0000-0000CB7F0000}"/>
    <cellStyle name="Normal 3 4 3 2 3 2 2 3" xfId="32719" xr:uid="{00000000-0005-0000-0000-0000CC7F0000}"/>
    <cellStyle name="Normal 3 4 3 2 3 2 2 3 2" xfId="32720" xr:uid="{00000000-0005-0000-0000-0000CD7F0000}"/>
    <cellStyle name="Normal 3 4 3 2 3 2 2 4" xfId="32721" xr:uid="{00000000-0005-0000-0000-0000CE7F0000}"/>
    <cellStyle name="Normal 3 4 3 2 3 2 3" xfId="32722" xr:uid="{00000000-0005-0000-0000-0000CF7F0000}"/>
    <cellStyle name="Normal 3 4 3 2 3 2 3 2" xfId="32723" xr:uid="{00000000-0005-0000-0000-0000D07F0000}"/>
    <cellStyle name="Normal 3 4 3 2 3 2 3 2 2" xfId="32724" xr:uid="{00000000-0005-0000-0000-0000D17F0000}"/>
    <cellStyle name="Normal 3 4 3 2 3 2 3 3" xfId="32725" xr:uid="{00000000-0005-0000-0000-0000D27F0000}"/>
    <cellStyle name="Normal 3 4 3 2 3 2 4" xfId="32726" xr:uid="{00000000-0005-0000-0000-0000D37F0000}"/>
    <cellStyle name="Normal 3 4 3 2 3 2 4 2" xfId="32727" xr:uid="{00000000-0005-0000-0000-0000D47F0000}"/>
    <cellStyle name="Normal 3 4 3 2 3 2 5" xfId="32728" xr:uid="{00000000-0005-0000-0000-0000D57F0000}"/>
    <cellStyle name="Normal 3 4 3 2 3 2 5 2" xfId="32729" xr:uid="{00000000-0005-0000-0000-0000D67F0000}"/>
    <cellStyle name="Normal 3 4 3 2 3 2 6" xfId="32730" xr:uid="{00000000-0005-0000-0000-0000D77F0000}"/>
    <cellStyle name="Normal 3 4 3 2 3 3" xfId="32731" xr:uid="{00000000-0005-0000-0000-0000D87F0000}"/>
    <cellStyle name="Normal 3 4 3 2 3 3 2" xfId="32732" xr:uid="{00000000-0005-0000-0000-0000D97F0000}"/>
    <cellStyle name="Normal 3 4 3 2 3 3 2 2" xfId="32733" xr:uid="{00000000-0005-0000-0000-0000DA7F0000}"/>
    <cellStyle name="Normal 3 4 3 2 3 3 2 2 2" xfId="32734" xr:uid="{00000000-0005-0000-0000-0000DB7F0000}"/>
    <cellStyle name="Normal 3 4 3 2 3 3 2 2 2 2" xfId="32735" xr:uid="{00000000-0005-0000-0000-0000DC7F0000}"/>
    <cellStyle name="Normal 3 4 3 2 3 3 2 2 3" xfId="32736" xr:uid="{00000000-0005-0000-0000-0000DD7F0000}"/>
    <cellStyle name="Normal 3 4 3 2 3 3 2 3" xfId="32737" xr:uid="{00000000-0005-0000-0000-0000DE7F0000}"/>
    <cellStyle name="Normal 3 4 3 2 3 3 2 3 2" xfId="32738" xr:uid="{00000000-0005-0000-0000-0000DF7F0000}"/>
    <cellStyle name="Normal 3 4 3 2 3 3 2 4" xfId="32739" xr:uid="{00000000-0005-0000-0000-0000E07F0000}"/>
    <cellStyle name="Normal 3 4 3 2 3 3 3" xfId="32740" xr:uid="{00000000-0005-0000-0000-0000E17F0000}"/>
    <cellStyle name="Normal 3 4 3 2 3 3 3 2" xfId="32741" xr:uid="{00000000-0005-0000-0000-0000E27F0000}"/>
    <cellStyle name="Normal 3 4 3 2 3 3 3 2 2" xfId="32742" xr:uid="{00000000-0005-0000-0000-0000E37F0000}"/>
    <cellStyle name="Normal 3 4 3 2 3 3 3 3" xfId="32743" xr:uid="{00000000-0005-0000-0000-0000E47F0000}"/>
    <cellStyle name="Normal 3 4 3 2 3 3 4" xfId="32744" xr:uid="{00000000-0005-0000-0000-0000E57F0000}"/>
    <cellStyle name="Normal 3 4 3 2 3 3 4 2" xfId="32745" xr:uid="{00000000-0005-0000-0000-0000E67F0000}"/>
    <cellStyle name="Normal 3 4 3 2 3 3 5" xfId="32746" xr:uid="{00000000-0005-0000-0000-0000E77F0000}"/>
    <cellStyle name="Normal 3 4 3 2 3 3 5 2" xfId="32747" xr:uid="{00000000-0005-0000-0000-0000E87F0000}"/>
    <cellStyle name="Normal 3 4 3 2 3 3 6" xfId="32748" xr:uid="{00000000-0005-0000-0000-0000E97F0000}"/>
    <cellStyle name="Normal 3 4 3 2 3 4" xfId="32749" xr:uid="{00000000-0005-0000-0000-0000EA7F0000}"/>
    <cellStyle name="Normal 3 4 3 2 3 4 2" xfId="32750" xr:uid="{00000000-0005-0000-0000-0000EB7F0000}"/>
    <cellStyle name="Normal 3 4 3 2 3 4 2 2" xfId="32751" xr:uid="{00000000-0005-0000-0000-0000EC7F0000}"/>
    <cellStyle name="Normal 3 4 3 2 3 4 2 2 2" xfId="32752" xr:uid="{00000000-0005-0000-0000-0000ED7F0000}"/>
    <cellStyle name="Normal 3 4 3 2 3 4 2 3" xfId="32753" xr:uid="{00000000-0005-0000-0000-0000EE7F0000}"/>
    <cellStyle name="Normal 3 4 3 2 3 4 3" xfId="32754" xr:uid="{00000000-0005-0000-0000-0000EF7F0000}"/>
    <cellStyle name="Normal 3 4 3 2 3 4 3 2" xfId="32755" xr:uid="{00000000-0005-0000-0000-0000F07F0000}"/>
    <cellStyle name="Normal 3 4 3 2 3 4 4" xfId="32756" xr:uid="{00000000-0005-0000-0000-0000F17F0000}"/>
    <cellStyle name="Normal 3 4 3 2 3 5" xfId="32757" xr:uid="{00000000-0005-0000-0000-0000F27F0000}"/>
    <cellStyle name="Normal 3 4 3 2 3 5 2" xfId="32758" xr:uid="{00000000-0005-0000-0000-0000F37F0000}"/>
    <cellStyle name="Normal 3 4 3 2 3 5 2 2" xfId="32759" xr:uid="{00000000-0005-0000-0000-0000F47F0000}"/>
    <cellStyle name="Normal 3 4 3 2 3 5 3" xfId="32760" xr:uid="{00000000-0005-0000-0000-0000F57F0000}"/>
    <cellStyle name="Normal 3 4 3 2 3 6" xfId="32761" xr:uid="{00000000-0005-0000-0000-0000F67F0000}"/>
    <cellStyle name="Normal 3 4 3 2 3 6 2" xfId="32762" xr:uid="{00000000-0005-0000-0000-0000F77F0000}"/>
    <cellStyle name="Normal 3 4 3 2 3 7" xfId="32763" xr:uid="{00000000-0005-0000-0000-0000F87F0000}"/>
    <cellStyle name="Normal 3 4 3 2 3 7 2" xfId="32764" xr:uid="{00000000-0005-0000-0000-0000F97F0000}"/>
    <cellStyle name="Normal 3 4 3 2 3 8" xfId="32765" xr:uid="{00000000-0005-0000-0000-0000FA7F0000}"/>
    <cellStyle name="Normal 3 4 3 2 4" xfId="32766" xr:uid="{00000000-0005-0000-0000-0000FB7F0000}"/>
    <cellStyle name="Normal 3 4 3 2 4 2" xfId="32767" xr:uid="{00000000-0005-0000-0000-0000FC7F0000}"/>
    <cellStyle name="Normal 3 4 3 2 4 2 2" xfId="32768" xr:uid="{00000000-0005-0000-0000-0000FD7F0000}"/>
    <cellStyle name="Normal 3 4 3 2 4 2 2 2" xfId="32769" xr:uid="{00000000-0005-0000-0000-0000FE7F0000}"/>
    <cellStyle name="Normal 3 4 3 2 4 2 2 2 2" xfId="32770" xr:uid="{00000000-0005-0000-0000-0000FF7F0000}"/>
    <cellStyle name="Normal 3 4 3 2 4 2 2 3" xfId="32771" xr:uid="{00000000-0005-0000-0000-000000800000}"/>
    <cellStyle name="Normal 3 4 3 2 4 2 3" xfId="32772" xr:uid="{00000000-0005-0000-0000-000001800000}"/>
    <cellStyle name="Normal 3 4 3 2 4 2 3 2" xfId="32773" xr:uid="{00000000-0005-0000-0000-000002800000}"/>
    <cellStyle name="Normal 3 4 3 2 4 2 4" xfId="32774" xr:uid="{00000000-0005-0000-0000-000003800000}"/>
    <cellStyle name="Normal 3 4 3 2 4 3" xfId="32775" xr:uid="{00000000-0005-0000-0000-000004800000}"/>
    <cellStyle name="Normal 3 4 3 2 4 3 2" xfId="32776" xr:uid="{00000000-0005-0000-0000-000005800000}"/>
    <cellStyle name="Normal 3 4 3 2 4 3 2 2" xfId="32777" xr:uid="{00000000-0005-0000-0000-000006800000}"/>
    <cellStyle name="Normal 3 4 3 2 4 3 3" xfId="32778" xr:uid="{00000000-0005-0000-0000-000007800000}"/>
    <cellStyle name="Normal 3 4 3 2 4 4" xfId="32779" xr:uid="{00000000-0005-0000-0000-000008800000}"/>
    <cellStyle name="Normal 3 4 3 2 4 4 2" xfId="32780" xr:uid="{00000000-0005-0000-0000-000009800000}"/>
    <cellStyle name="Normal 3 4 3 2 4 5" xfId="32781" xr:uid="{00000000-0005-0000-0000-00000A800000}"/>
    <cellStyle name="Normal 3 4 3 2 4 5 2" xfId="32782" xr:uid="{00000000-0005-0000-0000-00000B800000}"/>
    <cellStyle name="Normal 3 4 3 2 4 6" xfId="32783" xr:uid="{00000000-0005-0000-0000-00000C800000}"/>
    <cellStyle name="Normal 3 4 3 2 5" xfId="32784" xr:uid="{00000000-0005-0000-0000-00000D800000}"/>
    <cellStyle name="Normal 3 4 3 2 5 2" xfId="32785" xr:uid="{00000000-0005-0000-0000-00000E800000}"/>
    <cellStyle name="Normal 3 4 3 2 5 2 2" xfId="32786" xr:uid="{00000000-0005-0000-0000-00000F800000}"/>
    <cellStyle name="Normal 3 4 3 2 5 2 2 2" xfId="32787" xr:uid="{00000000-0005-0000-0000-000010800000}"/>
    <cellStyle name="Normal 3 4 3 2 5 2 2 2 2" xfId="32788" xr:uid="{00000000-0005-0000-0000-000011800000}"/>
    <cellStyle name="Normal 3 4 3 2 5 2 2 3" xfId="32789" xr:uid="{00000000-0005-0000-0000-000012800000}"/>
    <cellStyle name="Normal 3 4 3 2 5 2 3" xfId="32790" xr:uid="{00000000-0005-0000-0000-000013800000}"/>
    <cellStyle name="Normal 3 4 3 2 5 2 3 2" xfId="32791" xr:uid="{00000000-0005-0000-0000-000014800000}"/>
    <cellStyle name="Normal 3 4 3 2 5 2 4" xfId="32792" xr:uid="{00000000-0005-0000-0000-000015800000}"/>
    <cellStyle name="Normal 3 4 3 2 5 3" xfId="32793" xr:uid="{00000000-0005-0000-0000-000016800000}"/>
    <cellStyle name="Normal 3 4 3 2 5 3 2" xfId="32794" xr:uid="{00000000-0005-0000-0000-000017800000}"/>
    <cellStyle name="Normal 3 4 3 2 5 3 2 2" xfId="32795" xr:uid="{00000000-0005-0000-0000-000018800000}"/>
    <cellStyle name="Normal 3 4 3 2 5 3 3" xfId="32796" xr:uid="{00000000-0005-0000-0000-000019800000}"/>
    <cellStyle name="Normal 3 4 3 2 5 4" xfId="32797" xr:uid="{00000000-0005-0000-0000-00001A800000}"/>
    <cellStyle name="Normal 3 4 3 2 5 4 2" xfId="32798" xr:uid="{00000000-0005-0000-0000-00001B800000}"/>
    <cellStyle name="Normal 3 4 3 2 5 5" xfId="32799" xr:uid="{00000000-0005-0000-0000-00001C800000}"/>
    <cellStyle name="Normal 3 4 3 2 5 5 2" xfId="32800" xr:uid="{00000000-0005-0000-0000-00001D800000}"/>
    <cellStyle name="Normal 3 4 3 2 5 6" xfId="32801" xr:uid="{00000000-0005-0000-0000-00001E800000}"/>
    <cellStyle name="Normal 3 4 3 2 6" xfId="32802" xr:uid="{00000000-0005-0000-0000-00001F800000}"/>
    <cellStyle name="Normal 3 4 3 2 6 2" xfId="32803" xr:uid="{00000000-0005-0000-0000-000020800000}"/>
    <cellStyle name="Normal 3 4 3 2 6 2 2" xfId="32804" xr:uid="{00000000-0005-0000-0000-000021800000}"/>
    <cellStyle name="Normal 3 4 3 2 6 2 2 2" xfId="32805" xr:uid="{00000000-0005-0000-0000-000022800000}"/>
    <cellStyle name="Normal 3 4 3 2 6 2 2 2 2" xfId="32806" xr:uid="{00000000-0005-0000-0000-000023800000}"/>
    <cellStyle name="Normal 3 4 3 2 6 2 2 3" xfId="32807" xr:uid="{00000000-0005-0000-0000-000024800000}"/>
    <cellStyle name="Normal 3 4 3 2 6 2 3" xfId="32808" xr:uid="{00000000-0005-0000-0000-000025800000}"/>
    <cellStyle name="Normal 3 4 3 2 6 2 3 2" xfId="32809" xr:uid="{00000000-0005-0000-0000-000026800000}"/>
    <cellStyle name="Normal 3 4 3 2 6 2 4" xfId="32810" xr:uid="{00000000-0005-0000-0000-000027800000}"/>
    <cellStyle name="Normal 3 4 3 2 6 3" xfId="32811" xr:uid="{00000000-0005-0000-0000-000028800000}"/>
    <cellStyle name="Normal 3 4 3 2 6 3 2" xfId="32812" xr:uid="{00000000-0005-0000-0000-000029800000}"/>
    <cellStyle name="Normal 3 4 3 2 6 3 2 2" xfId="32813" xr:uid="{00000000-0005-0000-0000-00002A800000}"/>
    <cellStyle name="Normal 3 4 3 2 6 3 3" xfId="32814" xr:uid="{00000000-0005-0000-0000-00002B800000}"/>
    <cellStyle name="Normal 3 4 3 2 6 4" xfId="32815" xr:uid="{00000000-0005-0000-0000-00002C800000}"/>
    <cellStyle name="Normal 3 4 3 2 6 4 2" xfId="32816" xr:uid="{00000000-0005-0000-0000-00002D800000}"/>
    <cellStyle name="Normal 3 4 3 2 6 5" xfId="32817" xr:uid="{00000000-0005-0000-0000-00002E800000}"/>
    <cellStyle name="Normal 3 4 3 2 6 5 2" xfId="32818" xr:uid="{00000000-0005-0000-0000-00002F800000}"/>
    <cellStyle name="Normal 3 4 3 2 6 6" xfId="32819" xr:uid="{00000000-0005-0000-0000-000030800000}"/>
    <cellStyle name="Normal 3 4 3 2 7" xfId="32820" xr:uid="{00000000-0005-0000-0000-000031800000}"/>
    <cellStyle name="Normal 3 4 3 2 7 2" xfId="32821" xr:uid="{00000000-0005-0000-0000-000032800000}"/>
    <cellStyle name="Normal 3 4 3 2 7 2 2" xfId="32822" xr:uid="{00000000-0005-0000-0000-000033800000}"/>
    <cellStyle name="Normal 3 4 3 2 7 2 2 2" xfId="32823" xr:uid="{00000000-0005-0000-0000-000034800000}"/>
    <cellStyle name="Normal 3 4 3 2 7 2 3" xfId="32824" xr:uid="{00000000-0005-0000-0000-000035800000}"/>
    <cellStyle name="Normal 3 4 3 2 7 3" xfId="32825" xr:uid="{00000000-0005-0000-0000-000036800000}"/>
    <cellStyle name="Normal 3 4 3 2 7 3 2" xfId="32826" xr:uid="{00000000-0005-0000-0000-000037800000}"/>
    <cellStyle name="Normal 3 4 3 2 7 4" xfId="32827" xr:uid="{00000000-0005-0000-0000-000038800000}"/>
    <cellStyle name="Normal 3 4 3 2 8" xfId="32828" xr:uid="{00000000-0005-0000-0000-000039800000}"/>
    <cellStyle name="Normal 3 4 3 2 8 2" xfId="32829" xr:uid="{00000000-0005-0000-0000-00003A800000}"/>
    <cellStyle name="Normal 3 4 3 2 8 2 2" xfId="32830" xr:uid="{00000000-0005-0000-0000-00003B800000}"/>
    <cellStyle name="Normal 3 4 3 2 8 3" xfId="32831" xr:uid="{00000000-0005-0000-0000-00003C800000}"/>
    <cellStyle name="Normal 3 4 3 2 9" xfId="32832" xr:uid="{00000000-0005-0000-0000-00003D800000}"/>
    <cellStyle name="Normal 3 4 3 2 9 2" xfId="32833" xr:uid="{00000000-0005-0000-0000-00003E800000}"/>
    <cellStyle name="Normal 3 4 3 3" xfId="32834" xr:uid="{00000000-0005-0000-0000-00003F800000}"/>
    <cellStyle name="Normal 3 4 3 3 10" xfId="32835" xr:uid="{00000000-0005-0000-0000-000040800000}"/>
    <cellStyle name="Normal 3 4 3 3 11" xfId="32836" xr:uid="{00000000-0005-0000-0000-000041800000}"/>
    <cellStyle name="Normal 3 4 3 3 2" xfId="32837" xr:uid="{00000000-0005-0000-0000-000042800000}"/>
    <cellStyle name="Normal 3 4 3 3 2 2" xfId="32838" xr:uid="{00000000-0005-0000-0000-000043800000}"/>
    <cellStyle name="Normal 3 4 3 3 2 2 2" xfId="32839" xr:uid="{00000000-0005-0000-0000-000044800000}"/>
    <cellStyle name="Normal 3 4 3 3 2 2 2 2" xfId="32840" xr:uid="{00000000-0005-0000-0000-000045800000}"/>
    <cellStyle name="Normal 3 4 3 3 2 2 2 2 2" xfId="32841" xr:uid="{00000000-0005-0000-0000-000046800000}"/>
    <cellStyle name="Normal 3 4 3 3 2 2 2 3" xfId="32842" xr:uid="{00000000-0005-0000-0000-000047800000}"/>
    <cellStyle name="Normal 3 4 3 3 2 2 3" xfId="32843" xr:uid="{00000000-0005-0000-0000-000048800000}"/>
    <cellStyle name="Normal 3 4 3 3 2 2 3 2" xfId="32844" xr:uid="{00000000-0005-0000-0000-000049800000}"/>
    <cellStyle name="Normal 3 4 3 3 2 2 4" xfId="32845" xr:uid="{00000000-0005-0000-0000-00004A800000}"/>
    <cellStyle name="Normal 3 4 3 3 2 3" xfId="32846" xr:uid="{00000000-0005-0000-0000-00004B800000}"/>
    <cellStyle name="Normal 3 4 3 3 2 3 2" xfId="32847" xr:uid="{00000000-0005-0000-0000-00004C800000}"/>
    <cellStyle name="Normal 3 4 3 3 2 3 2 2" xfId="32848" xr:uid="{00000000-0005-0000-0000-00004D800000}"/>
    <cellStyle name="Normal 3 4 3 3 2 3 3" xfId="32849" xr:uid="{00000000-0005-0000-0000-00004E800000}"/>
    <cellStyle name="Normal 3 4 3 3 2 4" xfId="32850" xr:uid="{00000000-0005-0000-0000-00004F800000}"/>
    <cellStyle name="Normal 3 4 3 3 2 4 2" xfId="32851" xr:uid="{00000000-0005-0000-0000-000050800000}"/>
    <cellStyle name="Normal 3 4 3 3 2 5" xfId="32852" xr:uid="{00000000-0005-0000-0000-000051800000}"/>
    <cellStyle name="Normal 3 4 3 3 2 5 2" xfId="32853" xr:uid="{00000000-0005-0000-0000-000052800000}"/>
    <cellStyle name="Normal 3 4 3 3 2 6" xfId="32854" xr:uid="{00000000-0005-0000-0000-000053800000}"/>
    <cellStyle name="Normal 3 4 3 3 3" xfId="32855" xr:uid="{00000000-0005-0000-0000-000054800000}"/>
    <cellStyle name="Normal 3 4 3 3 3 2" xfId="32856" xr:uid="{00000000-0005-0000-0000-000055800000}"/>
    <cellStyle name="Normal 3 4 3 3 3 2 2" xfId="32857" xr:uid="{00000000-0005-0000-0000-000056800000}"/>
    <cellStyle name="Normal 3 4 3 3 3 2 2 2" xfId="32858" xr:uid="{00000000-0005-0000-0000-000057800000}"/>
    <cellStyle name="Normal 3 4 3 3 3 2 2 2 2" xfId="32859" xr:uid="{00000000-0005-0000-0000-000058800000}"/>
    <cellStyle name="Normal 3 4 3 3 3 2 2 3" xfId="32860" xr:uid="{00000000-0005-0000-0000-000059800000}"/>
    <cellStyle name="Normal 3 4 3 3 3 2 3" xfId="32861" xr:uid="{00000000-0005-0000-0000-00005A800000}"/>
    <cellStyle name="Normal 3 4 3 3 3 2 3 2" xfId="32862" xr:uid="{00000000-0005-0000-0000-00005B800000}"/>
    <cellStyle name="Normal 3 4 3 3 3 2 4" xfId="32863" xr:uid="{00000000-0005-0000-0000-00005C800000}"/>
    <cellStyle name="Normal 3 4 3 3 3 3" xfId="32864" xr:uid="{00000000-0005-0000-0000-00005D800000}"/>
    <cellStyle name="Normal 3 4 3 3 3 3 2" xfId="32865" xr:uid="{00000000-0005-0000-0000-00005E800000}"/>
    <cellStyle name="Normal 3 4 3 3 3 3 2 2" xfId="32866" xr:uid="{00000000-0005-0000-0000-00005F800000}"/>
    <cellStyle name="Normal 3 4 3 3 3 3 3" xfId="32867" xr:uid="{00000000-0005-0000-0000-000060800000}"/>
    <cellStyle name="Normal 3 4 3 3 3 4" xfId="32868" xr:uid="{00000000-0005-0000-0000-000061800000}"/>
    <cellStyle name="Normal 3 4 3 3 3 4 2" xfId="32869" xr:uid="{00000000-0005-0000-0000-000062800000}"/>
    <cellStyle name="Normal 3 4 3 3 3 5" xfId="32870" xr:uid="{00000000-0005-0000-0000-000063800000}"/>
    <cellStyle name="Normal 3 4 3 3 3 5 2" xfId="32871" xr:uid="{00000000-0005-0000-0000-000064800000}"/>
    <cellStyle name="Normal 3 4 3 3 3 6" xfId="32872" xr:uid="{00000000-0005-0000-0000-000065800000}"/>
    <cellStyle name="Normal 3 4 3 3 4" xfId="32873" xr:uid="{00000000-0005-0000-0000-000066800000}"/>
    <cellStyle name="Normal 3 4 3 3 4 2" xfId="32874" xr:uid="{00000000-0005-0000-0000-000067800000}"/>
    <cellStyle name="Normal 3 4 3 3 4 2 2" xfId="32875" xr:uid="{00000000-0005-0000-0000-000068800000}"/>
    <cellStyle name="Normal 3 4 3 3 4 2 2 2" xfId="32876" xr:uid="{00000000-0005-0000-0000-000069800000}"/>
    <cellStyle name="Normal 3 4 3 3 4 2 3" xfId="32877" xr:uid="{00000000-0005-0000-0000-00006A800000}"/>
    <cellStyle name="Normal 3 4 3 3 4 3" xfId="32878" xr:uid="{00000000-0005-0000-0000-00006B800000}"/>
    <cellStyle name="Normal 3 4 3 3 4 3 2" xfId="32879" xr:uid="{00000000-0005-0000-0000-00006C800000}"/>
    <cellStyle name="Normal 3 4 3 3 4 4" xfId="32880" xr:uid="{00000000-0005-0000-0000-00006D800000}"/>
    <cellStyle name="Normal 3 4 3 3 5" xfId="32881" xr:uid="{00000000-0005-0000-0000-00006E800000}"/>
    <cellStyle name="Normal 3 4 3 3 5 2" xfId="32882" xr:uid="{00000000-0005-0000-0000-00006F800000}"/>
    <cellStyle name="Normal 3 4 3 3 5 2 2" xfId="32883" xr:uid="{00000000-0005-0000-0000-000070800000}"/>
    <cellStyle name="Normal 3 4 3 3 5 3" xfId="32884" xr:uid="{00000000-0005-0000-0000-000071800000}"/>
    <cellStyle name="Normal 3 4 3 3 6" xfId="32885" xr:uid="{00000000-0005-0000-0000-000072800000}"/>
    <cellStyle name="Normal 3 4 3 3 6 2" xfId="32886" xr:uid="{00000000-0005-0000-0000-000073800000}"/>
    <cellStyle name="Normal 3 4 3 3 7" xfId="32887" xr:uid="{00000000-0005-0000-0000-000074800000}"/>
    <cellStyle name="Normal 3 4 3 3 7 2" xfId="32888" xr:uid="{00000000-0005-0000-0000-000075800000}"/>
    <cellStyle name="Normal 3 4 3 3 8" xfId="32889" xr:uid="{00000000-0005-0000-0000-000076800000}"/>
    <cellStyle name="Normal 3 4 3 3 8 2" xfId="32890" xr:uid="{00000000-0005-0000-0000-000077800000}"/>
    <cellStyle name="Normal 3 4 3 3 9" xfId="32891" xr:uid="{00000000-0005-0000-0000-000078800000}"/>
    <cellStyle name="Normal 3 4 3 3 9 2" xfId="32892" xr:uid="{00000000-0005-0000-0000-000079800000}"/>
    <cellStyle name="Normal 3 4 3 4" xfId="32893" xr:uid="{00000000-0005-0000-0000-00007A800000}"/>
    <cellStyle name="Normal 3 4 3 4 2" xfId="32894" xr:uid="{00000000-0005-0000-0000-00007B800000}"/>
    <cellStyle name="Normal 3 4 3 4 2 2" xfId="32895" xr:uid="{00000000-0005-0000-0000-00007C800000}"/>
    <cellStyle name="Normal 3 4 3 4 2 2 2" xfId="32896" xr:uid="{00000000-0005-0000-0000-00007D800000}"/>
    <cellStyle name="Normal 3 4 3 4 2 2 2 2" xfId="32897" xr:uid="{00000000-0005-0000-0000-00007E800000}"/>
    <cellStyle name="Normal 3 4 3 4 2 2 2 2 2" xfId="32898" xr:uid="{00000000-0005-0000-0000-00007F800000}"/>
    <cellStyle name="Normal 3 4 3 4 2 2 2 3" xfId="32899" xr:uid="{00000000-0005-0000-0000-000080800000}"/>
    <cellStyle name="Normal 3 4 3 4 2 2 3" xfId="32900" xr:uid="{00000000-0005-0000-0000-000081800000}"/>
    <cellStyle name="Normal 3 4 3 4 2 2 3 2" xfId="32901" xr:uid="{00000000-0005-0000-0000-000082800000}"/>
    <cellStyle name="Normal 3 4 3 4 2 2 4" xfId="32902" xr:uid="{00000000-0005-0000-0000-000083800000}"/>
    <cellStyle name="Normal 3 4 3 4 2 3" xfId="32903" xr:uid="{00000000-0005-0000-0000-000084800000}"/>
    <cellStyle name="Normal 3 4 3 4 2 3 2" xfId="32904" xr:uid="{00000000-0005-0000-0000-000085800000}"/>
    <cellStyle name="Normal 3 4 3 4 2 3 2 2" xfId="32905" xr:uid="{00000000-0005-0000-0000-000086800000}"/>
    <cellStyle name="Normal 3 4 3 4 2 3 3" xfId="32906" xr:uid="{00000000-0005-0000-0000-000087800000}"/>
    <cellStyle name="Normal 3 4 3 4 2 4" xfId="32907" xr:uid="{00000000-0005-0000-0000-000088800000}"/>
    <cellStyle name="Normal 3 4 3 4 2 4 2" xfId="32908" xr:uid="{00000000-0005-0000-0000-000089800000}"/>
    <cellStyle name="Normal 3 4 3 4 2 5" xfId="32909" xr:uid="{00000000-0005-0000-0000-00008A800000}"/>
    <cellStyle name="Normal 3 4 3 4 2 5 2" xfId="32910" xr:uid="{00000000-0005-0000-0000-00008B800000}"/>
    <cellStyle name="Normal 3 4 3 4 2 6" xfId="32911" xr:uid="{00000000-0005-0000-0000-00008C800000}"/>
    <cellStyle name="Normal 3 4 3 4 3" xfId="32912" xr:uid="{00000000-0005-0000-0000-00008D800000}"/>
    <cellStyle name="Normal 3 4 3 4 3 2" xfId="32913" xr:uid="{00000000-0005-0000-0000-00008E800000}"/>
    <cellStyle name="Normal 3 4 3 4 3 2 2" xfId="32914" xr:uid="{00000000-0005-0000-0000-00008F800000}"/>
    <cellStyle name="Normal 3 4 3 4 3 2 2 2" xfId="32915" xr:uid="{00000000-0005-0000-0000-000090800000}"/>
    <cellStyle name="Normal 3 4 3 4 3 2 2 2 2" xfId="32916" xr:uid="{00000000-0005-0000-0000-000091800000}"/>
    <cellStyle name="Normal 3 4 3 4 3 2 2 3" xfId="32917" xr:uid="{00000000-0005-0000-0000-000092800000}"/>
    <cellStyle name="Normal 3 4 3 4 3 2 3" xfId="32918" xr:uid="{00000000-0005-0000-0000-000093800000}"/>
    <cellStyle name="Normal 3 4 3 4 3 2 3 2" xfId="32919" xr:uid="{00000000-0005-0000-0000-000094800000}"/>
    <cellStyle name="Normal 3 4 3 4 3 2 4" xfId="32920" xr:uid="{00000000-0005-0000-0000-000095800000}"/>
    <cellStyle name="Normal 3 4 3 4 3 3" xfId="32921" xr:uid="{00000000-0005-0000-0000-000096800000}"/>
    <cellStyle name="Normal 3 4 3 4 3 3 2" xfId="32922" xr:uid="{00000000-0005-0000-0000-000097800000}"/>
    <cellStyle name="Normal 3 4 3 4 3 3 2 2" xfId="32923" xr:uid="{00000000-0005-0000-0000-000098800000}"/>
    <cellStyle name="Normal 3 4 3 4 3 3 3" xfId="32924" xr:uid="{00000000-0005-0000-0000-000099800000}"/>
    <cellStyle name="Normal 3 4 3 4 3 4" xfId="32925" xr:uid="{00000000-0005-0000-0000-00009A800000}"/>
    <cellStyle name="Normal 3 4 3 4 3 4 2" xfId="32926" xr:uid="{00000000-0005-0000-0000-00009B800000}"/>
    <cellStyle name="Normal 3 4 3 4 3 5" xfId="32927" xr:uid="{00000000-0005-0000-0000-00009C800000}"/>
    <cellStyle name="Normal 3 4 3 4 3 5 2" xfId="32928" xr:uid="{00000000-0005-0000-0000-00009D800000}"/>
    <cellStyle name="Normal 3 4 3 4 3 6" xfId="32929" xr:uid="{00000000-0005-0000-0000-00009E800000}"/>
    <cellStyle name="Normal 3 4 3 4 4" xfId="32930" xr:uid="{00000000-0005-0000-0000-00009F800000}"/>
    <cellStyle name="Normal 3 4 3 4 4 2" xfId="32931" xr:uid="{00000000-0005-0000-0000-0000A0800000}"/>
    <cellStyle name="Normal 3 4 3 4 4 2 2" xfId="32932" xr:uid="{00000000-0005-0000-0000-0000A1800000}"/>
    <cellStyle name="Normal 3 4 3 4 4 2 2 2" xfId="32933" xr:uid="{00000000-0005-0000-0000-0000A2800000}"/>
    <cellStyle name="Normal 3 4 3 4 4 2 3" xfId="32934" xr:uid="{00000000-0005-0000-0000-0000A3800000}"/>
    <cellStyle name="Normal 3 4 3 4 4 3" xfId="32935" xr:uid="{00000000-0005-0000-0000-0000A4800000}"/>
    <cellStyle name="Normal 3 4 3 4 4 3 2" xfId="32936" xr:uid="{00000000-0005-0000-0000-0000A5800000}"/>
    <cellStyle name="Normal 3 4 3 4 4 4" xfId="32937" xr:uid="{00000000-0005-0000-0000-0000A6800000}"/>
    <cellStyle name="Normal 3 4 3 4 5" xfId="32938" xr:uid="{00000000-0005-0000-0000-0000A7800000}"/>
    <cellStyle name="Normal 3 4 3 4 5 2" xfId="32939" xr:uid="{00000000-0005-0000-0000-0000A8800000}"/>
    <cellStyle name="Normal 3 4 3 4 5 2 2" xfId="32940" xr:uid="{00000000-0005-0000-0000-0000A9800000}"/>
    <cellStyle name="Normal 3 4 3 4 5 3" xfId="32941" xr:uid="{00000000-0005-0000-0000-0000AA800000}"/>
    <cellStyle name="Normal 3 4 3 4 6" xfId="32942" xr:uid="{00000000-0005-0000-0000-0000AB800000}"/>
    <cellStyle name="Normal 3 4 3 4 6 2" xfId="32943" xr:uid="{00000000-0005-0000-0000-0000AC800000}"/>
    <cellStyle name="Normal 3 4 3 4 7" xfId="32944" xr:uid="{00000000-0005-0000-0000-0000AD800000}"/>
    <cellStyle name="Normal 3 4 3 4 7 2" xfId="32945" xr:uid="{00000000-0005-0000-0000-0000AE800000}"/>
    <cellStyle name="Normal 3 4 3 4 8" xfId="32946" xr:uid="{00000000-0005-0000-0000-0000AF800000}"/>
    <cellStyle name="Normal 3 4 3 5" xfId="32947" xr:uid="{00000000-0005-0000-0000-0000B0800000}"/>
    <cellStyle name="Normal 3 4 3 5 2" xfId="32948" xr:uid="{00000000-0005-0000-0000-0000B1800000}"/>
    <cellStyle name="Normal 3 4 3 5 2 2" xfId="32949" xr:uid="{00000000-0005-0000-0000-0000B2800000}"/>
    <cellStyle name="Normal 3 4 3 5 2 2 2" xfId="32950" xr:uid="{00000000-0005-0000-0000-0000B3800000}"/>
    <cellStyle name="Normal 3 4 3 5 2 2 2 2" xfId="32951" xr:uid="{00000000-0005-0000-0000-0000B4800000}"/>
    <cellStyle name="Normal 3 4 3 5 2 2 3" xfId="32952" xr:uid="{00000000-0005-0000-0000-0000B5800000}"/>
    <cellStyle name="Normal 3 4 3 5 2 3" xfId="32953" xr:uid="{00000000-0005-0000-0000-0000B6800000}"/>
    <cellStyle name="Normal 3 4 3 5 2 3 2" xfId="32954" xr:uid="{00000000-0005-0000-0000-0000B7800000}"/>
    <cellStyle name="Normal 3 4 3 5 2 4" xfId="32955" xr:uid="{00000000-0005-0000-0000-0000B8800000}"/>
    <cellStyle name="Normal 3 4 3 5 3" xfId="32956" xr:uid="{00000000-0005-0000-0000-0000B9800000}"/>
    <cellStyle name="Normal 3 4 3 5 3 2" xfId="32957" xr:uid="{00000000-0005-0000-0000-0000BA800000}"/>
    <cellStyle name="Normal 3 4 3 5 3 2 2" xfId="32958" xr:uid="{00000000-0005-0000-0000-0000BB800000}"/>
    <cellStyle name="Normal 3 4 3 5 3 3" xfId="32959" xr:uid="{00000000-0005-0000-0000-0000BC800000}"/>
    <cellStyle name="Normal 3 4 3 5 4" xfId="32960" xr:uid="{00000000-0005-0000-0000-0000BD800000}"/>
    <cellStyle name="Normal 3 4 3 5 4 2" xfId="32961" xr:uid="{00000000-0005-0000-0000-0000BE800000}"/>
    <cellStyle name="Normal 3 4 3 5 5" xfId="32962" xr:uid="{00000000-0005-0000-0000-0000BF800000}"/>
    <cellStyle name="Normal 3 4 3 5 5 2" xfId="32963" xr:uid="{00000000-0005-0000-0000-0000C0800000}"/>
    <cellStyle name="Normal 3 4 3 5 6" xfId="32964" xr:uid="{00000000-0005-0000-0000-0000C1800000}"/>
    <cellStyle name="Normal 3 4 3 6" xfId="32965" xr:uid="{00000000-0005-0000-0000-0000C2800000}"/>
    <cellStyle name="Normal 3 4 3 6 2" xfId="32966" xr:uid="{00000000-0005-0000-0000-0000C3800000}"/>
    <cellStyle name="Normal 3 4 3 6 2 2" xfId="32967" xr:uid="{00000000-0005-0000-0000-0000C4800000}"/>
    <cellStyle name="Normal 3 4 3 6 2 2 2" xfId="32968" xr:uid="{00000000-0005-0000-0000-0000C5800000}"/>
    <cellStyle name="Normal 3 4 3 6 2 2 2 2" xfId="32969" xr:uid="{00000000-0005-0000-0000-0000C6800000}"/>
    <cellStyle name="Normal 3 4 3 6 2 2 3" xfId="32970" xr:uid="{00000000-0005-0000-0000-0000C7800000}"/>
    <cellStyle name="Normal 3 4 3 6 2 3" xfId="32971" xr:uid="{00000000-0005-0000-0000-0000C8800000}"/>
    <cellStyle name="Normal 3 4 3 6 2 3 2" xfId="32972" xr:uid="{00000000-0005-0000-0000-0000C9800000}"/>
    <cellStyle name="Normal 3 4 3 6 2 4" xfId="32973" xr:uid="{00000000-0005-0000-0000-0000CA800000}"/>
    <cellStyle name="Normal 3 4 3 6 3" xfId="32974" xr:uid="{00000000-0005-0000-0000-0000CB800000}"/>
    <cellStyle name="Normal 3 4 3 6 3 2" xfId="32975" xr:uid="{00000000-0005-0000-0000-0000CC800000}"/>
    <cellStyle name="Normal 3 4 3 6 3 2 2" xfId="32976" xr:uid="{00000000-0005-0000-0000-0000CD800000}"/>
    <cellStyle name="Normal 3 4 3 6 3 3" xfId="32977" xr:uid="{00000000-0005-0000-0000-0000CE800000}"/>
    <cellStyle name="Normal 3 4 3 6 4" xfId="32978" xr:uid="{00000000-0005-0000-0000-0000CF800000}"/>
    <cellStyle name="Normal 3 4 3 6 4 2" xfId="32979" xr:uid="{00000000-0005-0000-0000-0000D0800000}"/>
    <cellStyle name="Normal 3 4 3 6 5" xfId="32980" xr:uid="{00000000-0005-0000-0000-0000D1800000}"/>
    <cellStyle name="Normal 3 4 3 6 5 2" xfId="32981" xr:uid="{00000000-0005-0000-0000-0000D2800000}"/>
    <cellStyle name="Normal 3 4 3 6 6" xfId="32982" xr:uid="{00000000-0005-0000-0000-0000D3800000}"/>
    <cellStyle name="Normal 3 4 3 7" xfId="32983" xr:uid="{00000000-0005-0000-0000-0000D4800000}"/>
    <cellStyle name="Normal 3 4 3 7 2" xfId="32984" xr:uid="{00000000-0005-0000-0000-0000D5800000}"/>
    <cellStyle name="Normal 3 4 3 7 2 2" xfId="32985" xr:uid="{00000000-0005-0000-0000-0000D6800000}"/>
    <cellStyle name="Normal 3 4 3 7 2 2 2" xfId="32986" xr:uid="{00000000-0005-0000-0000-0000D7800000}"/>
    <cellStyle name="Normal 3 4 3 7 2 2 2 2" xfId="32987" xr:uid="{00000000-0005-0000-0000-0000D8800000}"/>
    <cellStyle name="Normal 3 4 3 7 2 2 3" xfId="32988" xr:uid="{00000000-0005-0000-0000-0000D9800000}"/>
    <cellStyle name="Normal 3 4 3 7 2 3" xfId="32989" xr:uid="{00000000-0005-0000-0000-0000DA800000}"/>
    <cellStyle name="Normal 3 4 3 7 2 3 2" xfId="32990" xr:uid="{00000000-0005-0000-0000-0000DB800000}"/>
    <cellStyle name="Normal 3 4 3 7 2 4" xfId="32991" xr:uid="{00000000-0005-0000-0000-0000DC800000}"/>
    <cellStyle name="Normal 3 4 3 7 3" xfId="32992" xr:uid="{00000000-0005-0000-0000-0000DD800000}"/>
    <cellStyle name="Normal 3 4 3 7 3 2" xfId="32993" xr:uid="{00000000-0005-0000-0000-0000DE800000}"/>
    <cellStyle name="Normal 3 4 3 7 3 2 2" xfId="32994" xr:uid="{00000000-0005-0000-0000-0000DF800000}"/>
    <cellStyle name="Normal 3 4 3 7 3 3" xfId="32995" xr:uid="{00000000-0005-0000-0000-0000E0800000}"/>
    <cellStyle name="Normal 3 4 3 7 4" xfId="32996" xr:uid="{00000000-0005-0000-0000-0000E1800000}"/>
    <cellStyle name="Normal 3 4 3 7 4 2" xfId="32997" xr:uid="{00000000-0005-0000-0000-0000E2800000}"/>
    <cellStyle name="Normal 3 4 3 7 5" xfId="32998" xr:uid="{00000000-0005-0000-0000-0000E3800000}"/>
    <cellStyle name="Normal 3 4 3 7 5 2" xfId="32999" xr:uid="{00000000-0005-0000-0000-0000E4800000}"/>
    <cellStyle name="Normal 3 4 3 7 6" xfId="33000" xr:uid="{00000000-0005-0000-0000-0000E5800000}"/>
    <cellStyle name="Normal 3 4 3 8" xfId="33001" xr:uid="{00000000-0005-0000-0000-0000E6800000}"/>
    <cellStyle name="Normal 3 4 3 8 2" xfId="33002" xr:uid="{00000000-0005-0000-0000-0000E7800000}"/>
    <cellStyle name="Normal 3 4 3 8 2 2" xfId="33003" xr:uid="{00000000-0005-0000-0000-0000E8800000}"/>
    <cellStyle name="Normal 3 4 3 8 2 2 2" xfId="33004" xr:uid="{00000000-0005-0000-0000-0000E9800000}"/>
    <cellStyle name="Normal 3 4 3 8 2 3" xfId="33005" xr:uid="{00000000-0005-0000-0000-0000EA800000}"/>
    <cellStyle name="Normal 3 4 3 8 3" xfId="33006" xr:uid="{00000000-0005-0000-0000-0000EB800000}"/>
    <cellStyle name="Normal 3 4 3 8 3 2" xfId="33007" xr:uid="{00000000-0005-0000-0000-0000EC800000}"/>
    <cellStyle name="Normal 3 4 3 8 4" xfId="33008" xr:uid="{00000000-0005-0000-0000-0000ED800000}"/>
    <cellStyle name="Normal 3 4 3 9" xfId="33009" xr:uid="{00000000-0005-0000-0000-0000EE800000}"/>
    <cellStyle name="Normal 3 4 3 9 2" xfId="33010" xr:uid="{00000000-0005-0000-0000-0000EF800000}"/>
    <cellStyle name="Normal 3 4 3 9 2 2" xfId="33011" xr:uid="{00000000-0005-0000-0000-0000F0800000}"/>
    <cellStyle name="Normal 3 4 3 9 3" xfId="33012" xr:uid="{00000000-0005-0000-0000-0000F1800000}"/>
    <cellStyle name="Normal 3 4 4" xfId="33013" xr:uid="{00000000-0005-0000-0000-0000F2800000}"/>
    <cellStyle name="Normal 3 4 4 2" xfId="33014" xr:uid="{00000000-0005-0000-0000-0000F3800000}"/>
    <cellStyle name="Normal 3 4 4 2 2" xfId="33015" xr:uid="{00000000-0005-0000-0000-0000F4800000}"/>
    <cellStyle name="Normal 3 4 4 2 2 2" xfId="33016" xr:uid="{00000000-0005-0000-0000-0000F5800000}"/>
    <cellStyle name="Normal 3 4 4 2 3" xfId="33017" xr:uid="{00000000-0005-0000-0000-0000F6800000}"/>
    <cellStyle name="Normal 3 4 4 2 4" xfId="33018" xr:uid="{00000000-0005-0000-0000-0000F7800000}"/>
    <cellStyle name="Normal 3 4 4 3" xfId="33019" xr:uid="{00000000-0005-0000-0000-0000F8800000}"/>
    <cellStyle name="Normal 3 4 4 3 2" xfId="33020" xr:uid="{00000000-0005-0000-0000-0000F9800000}"/>
    <cellStyle name="Normal 3 4 4 4" xfId="33021" xr:uid="{00000000-0005-0000-0000-0000FA800000}"/>
    <cellStyle name="Normal 3 4 4 5" xfId="33022" xr:uid="{00000000-0005-0000-0000-0000FB800000}"/>
    <cellStyle name="Normal 3 4 5" xfId="33023" xr:uid="{00000000-0005-0000-0000-0000FC800000}"/>
    <cellStyle name="Normal 3 4 5 2" xfId="33024" xr:uid="{00000000-0005-0000-0000-0000FD800000}"/>
    <cellStyle name="Normal 3 4 5 2 2" xfId="33025" xr:uid="{00000000-0005-0000-0000-0000FE800000}"/>
    <cellStyle name="Normal 3 4 5 3" xfId="33026" xr:uid="{00000000-0005-0000-0000-0000FF800000}"/>
    <cellStyle name="Normal 3 4 5 4" xfId="33027" xr:uid="{00000000-0005-0000-0000-000000810000}"/>
    <cellStyle name="Normal 3 4 6" xfId="33028" xr:uid="{00000000-0005-0000-0000-000001810000}"/>
    <cellStyle name="Normal 3 4 7" xfId="33029" xr:uid="{00000000-0005-0000-0000-000002810000}"/>
    <cellStyle name="Normal 3 4 7 2" xfId="33030" xr:uid="{00000000-0005-0000-0000-000003810000}"/>
    <cellStyle name="Normal 3 4 8" xfId="33031" xr:uid="{00000000-0005-0000-0000-000004810000}"/>
    <cellStyle name="Normal 3 4 9" xfId="33032" xr:uid="{00000000-0005-0000-0000-000005810000}"/>
    <cellStyle name="Normal 3 5" xfId="33033" xr:uid="{00000000-0005-0000-0000-000006810000}"/>
    <cellStyle name="Normal 3 5 10" xfId="33034" xr:uid="{00000000-0005-0000-0000-000007810000}"/>
    <cellStyle name="Normal 3 5 10 2" xfId="33035" xr:uid="{00000000-0005-0000-0000-000008810000}"/>
    <cellStyle name="Normal 3 5 11" xfId="33036" xr:uid="{00000000-0005-0000-0000-000009810000}"/>
    <cellStyle name="Normal 3 5 11 2" xfId="33037" xr:uid="{00000000-0005-0000-0000-00000A810000}"/>
    <cellStyle name="Normal 3 5 12" xfId="33038" xr:uid="{00000000-0005-0000-0000-00000B810000}"/>
    <cellStyle name="Normal 3 5 13" xfId="33039" xr:uid="{00000000-0005-0000-0000-00000C810000}"/>
    <cellStyle name="Normal 3 5 13 2" xfId="33040" xr:uid="{00000000-0005-0000-0000-00000D810000}"/>
    <cellStyle name="Normal 3 5 14" xfId="33041" xr:uid="{00000000-0005-0000-0000-00000E810000}"/>
    <cellStyle name="Normal 3 5 14 2" xfId="33042" xr:uid="{00000000-0005-0000-0000-00000F810000}"/>
    <cellStyle name="Normal 3 5 15" xfId="33043" xr:uid="{00000000-0005-0000-0000-000010810000}"/>
    <cellStyle name="Normal 3 5 16" xfId="33044" xr:uid="{00000000-0005-0000-0000-000011810000}"/>
    <cellStyle name="Normal 3 5 2" xfId="33045" xr:uid="{00000000-0005-0000-0000-000012810000}"/>
    <cellStyle name="Normal 3 5 2 10" xfId="33046" xr:uid="{00000000-0005-0000-0000-000013810000}"/>
    <cellStyle name="Normal 3 5 2 10 2" xfId="33047" xr:uid="{00000000-0005-0000-0000-000014810000}"/>
    <cellStyle name="Normal 3 5 2 11" xfId="33048" xr:uid="{00000000-0005-0000-0000-000015810000}"/>
    <cellStyle name="Normal 3 5 2 11 2" xfId="33049" xr:uid="{00000000-0005-0000-0000-000016810000}"/>
    <cellStyle name="Normal 3 5 2 12" xfId="33050" xr:uid="{00000000-0005-0000-0000-000017810000}"/>
    <cellStyle name="Normal 3 5 2 12 2" xfId="33051" xr:uid="{00000000-0005-0000-0000-000018810000}"/>
    <cellStyle name="Normal 3 5 2 13" xfId="33052" xr:uid="{00000000-0005-0000-0000-000019810000}"/>
    <cellStyle name="Normal 3 5 2 14" xfId="33053" xr:uid="{00000000-0005-0000-0000-00001A810000}"/>
    <cellStyle name="Normal 3 5 2 2" xfId="33054" xr:uid="{00000000-0005-0000-0000-00001B810000}"/>
    <cellStyle name="Normal 3 5 2 2 10" xfId="33055" xr:uid="{00000000-0005-0000-0000-00001C810000}"/>
    <cellStyle name="Normal 3 5 2 2 11" xfId="33056" xr:uid="{00000000-0005-0000-0000-00001D810000}"/>
    <cellStyle name="Normal 3 5 2 2 2" xfId="33057" xr:uid="{00000000-0005-0000-0000-00001E810000}"/>
    <cellStyle name="Normal 3 5 2 2 2 2" xfId="33058" xr:uid="{00000000-0005-0000-0000-00001F810000}"/>
    <cellStyle name="Normal 3 5 2 2 2 2 2" xfId="33059" xr:uid="{00000000-0005-0000-0000-000020810000}"/>
    <cellStyle name="Normal 3 5 2 2 2 2 2 2" xfId="33060" xr:uid="{00000000-0005-0000-0000-000021810000}"/>
    <cellStyle name="Normal 3 5 2 2 2 2 2 2 2" xfId="33061" xr:uid="{00000000-0005-0000-0000-000022810000}"/>
    <cellStyle name="Normal 3 5 2 2 2 2 2 3" xfId="33062" xr:uid="{00000000-0005-0000-0000-000023810000}"/>
    <cellStyle name="Normal 3 5 2 2 2 2 3" xfId="33063" xr:uid="{00000000-0005-0000-0000-000024810000}"/>
    <cellStyle name="Normal 3 5 2 2 2 2 3 2" xfId="33064" xr:uid="{00000000-0005-0000-0000-000025810000}"/>
    <cellStyle name="Normal 3 5 2 2 2 2 4" xfId="33065" xr:uid="{00000000-0005-0000-0000-000026810000}"/>
    <cellStyle name="Normal 3 5 2 2 2 3" xfId="33066" xr:uid="{00000000-0005-0000-0000-000027810000}"/>
    <cellStyle name="Normal 3 5 2 2 2 3 2" xfId="33067" xr:uid="{00000000-0005-0000-0000-000028810000}"/>
    <cellStyle name="Normal 3 5 2 2 2 3 2 2" xfId="33068" xr:uid="{00000000-0005-0000-0000-000029810000}"/>
    <cellStyle name="Normal 3 5 2 2 2 3 3" xfId="33069" xr:uid="{00000000-0005-0000-0000-00002A810000}"/>
    <cellStyle name="Normal 3 5 2 2 2 4" xfId="33070" xr:uid="{00000000-0005-0000-0000-00002B810000}"/>
    <cellStyle name="Normal 3 5 2 2 2 4 2" xfId="33071" xr:uid="{00000000-0005-0000-0000-00002C810000}"/>
    <cellStyle name="Normal 3 5 2 2 2 5" xfId="33072" xr:uid="{00000000-0005-0000-0000-00002D810000}"/>
    <cellStyle name="Normal 3 5 2 2 2 5 2" xfId="33073" xr:uid="{00000000-0005-0000-0000-00002E810000}"/>
    <cellStyle name="Normal 3 5 2 2 2 6" xfId="33074" xr:uid="{00000000-0005-0000-0000-00002F810000}"/>
    <cellStyle name="Normal 3 5 2 2 2 6 2" xfId="33075" xr:uid="{00000000-0005-0000-0000-000030810000}"/>
    <cellStyle name="Normal 3 5 2 2 2 7" xfId="33076" xr:uid="{00000000-0005-0000-0000-000031810000}"/>
    <cellStyle name="Normal 3 5 2 2 2 7 2" xfId="33077" xr:uid="{00000000-0005-0000-0000-000032810000}"/>
    <cellStyle name="Normal 3 5 2 2 2 8" xfId="33078" xr:uid="{00000000-0005-0000-0000-000033810000}"/>
    <cellStyle name="Normal 3 5 2 2 2 9" xfId="33079" xr:uid="{00000000-0005-0000-0000-000034810000}"/>
    <cellStyle name="Normal 3 5 2 2 3" xfId="33080" xr:uid="{00000000-0005-0000-0000-000035810000}"/>
    <cellStyle name="Normal 3 5 2 2 3 2" xfId="33081" xr:uid="{00000000-0005-0000-0000-000036810000}"/>
    <cellStyle name="Normal 3 5 2 2 3 2 2" xfId="33082" xr:uid="{00000000-0005-0000-0000-000037810000}"/>
    <cellStyle name="Normal 3 5 2 2 3 2 2 2" xfId="33083" xr:uid="{00000000-0005-0000-0000-000038810000}"/>
    <cellStyle name="Normal 3 5 2 2 3 2 2 2 2" xfId="33084" xr:uid="{00000000-0005-0000-0000-000039810000}"/>
    <cellStyle name="Normal 3 5 2 2 3 2 2 3" xfId="33085" xr:uid="{00000000-0005-0000-0000-00003A810000}"/>
    <cellStyle name="Normal 3 5 2 2 3 2 3" xfId="33086" xr:uid="{00000000-0005-0000-0000-00003B810000}"/>
    <cellStyle name="Normal 3 5 2 2 3 2 3 2" xfId="33087" xr:uid="{00000000-0005-0000-0000-00003C810000}"/>
    <cellStyle name="Normal 3 5 2 2 3 2 4" xfId="33088" xr:uid="{00000000-0005-0000-0000-00003D810000}"/>
    <cellStyle name="Normal 3 5 2 2 3 3" xfId="33089" xr:uid="{00000000-0005-0000-0000-00003E810000}"/>
    <cellStyle name="Normal 3 5 2 2 3 3 2" xfId="33090" xr:uid="{00000000-0005-0000-0000-00003F810000}"/>
    <cellStyle name="Normal 3 5 2 2 3 3 2 2" xfId="33091" xr:uid="{00000000-0005-0000-0000-000040810000}"/>
    <cellStyle name="Normal 3 5 2 2 3 3 3" xfId="33092" xr:uid="{00000000-0005-0000-0000-000041810000}"/>
    <cellStyle name="Normal 3 5 2 2 3 4" xfId="33093" xr:uid="{00000000-0005-0000-0000-000042810000}"/>
    <cellStyle name="Normal 3 5 2 2 3 4 2" xfId="33094" xr:uid="{00000000-0005-0000-0000-000043810000}"/>
    <cellStyle name="Normal 3 5 2 2 3 5" xfId="33095" xr:uid="{00000000-0005-0000-0000-000044810000}"/>
    <cellStyle name="Normal 3 5 2 2 3 5 2" xfId="33096" xr:uid="{00000000-0005-0000-0000-000045810000}"/>
    <cellStyle name="Normal 3 5 2 2 3 6" xfId="33097" xr:uid="{00000000-0005-0000-0000-000046810000}"/>
    <cellStyle name="Normal 3 5 2 2 4" xfId="33098" xr:uid="{00000000-0005-0000-0000-000047810000}"/>
    <cellStyle name="Normal 3 5 2 2 4 2" xfId="33099" xr:uid="{00000000-0005-0000-0000-000048810000}"/>
    <cellStyle name="Normal 3 5 2 2 4 2 2" xfId="33100" xr:uid="{00000000-0005-0000-0000-000049810000}"/>
    <cellStyle name="Normal 3 5 2 2 4 2 2 2" xfId="33101" xr:uid="{00000000-0005-0000-0000-00004A810000}"/>
    <cellStyle name="Normal 3 5 2 2 4 2 3" xfId="33102" xr:uid="{00000000-0005-0000-0000-00004B810000}"/>
    <cellStyle name="Normal 3 5 2 2 4 3" xfId="33103" xr:uid="{00000000-0005-0000-0000-00004C810000}"/>
    <cellStyle name="Normal 3 5 2 2 4 3 2" xfId="33104" xr:uid="{00000000-0005-0000-0000-00004D810000}"/>
    <cellStyle name="Normal 3 5 2 2 4 4" xfId="33105" xr:uid="{00000000-0005-0000-0000-00004E810000}"/>
    <cellStyle name="Normal 3 5 2 2 5" xfId="33106" xr:uid="{00000000-0005-0000-0000-00004F810000}"/>
    <cellStyle name="Normal 3 5 2 2 5 2" xfId="33107" xr:uid="{00000000-0005-0000-0000-000050810000}"/>
    <cellStyle name="Normal 3 5 2 2 5 2 2" xfId="33108" xr:uid="{00000000-0005-0000-0000-000051810000}"/>
    <cellStyle name="Normal 3 5 2 2 5 3" xfId="33109" xr:uid="{00000000-0005-0000-0000-000052810000}"/>
    <cellStyle name="Normal 3 5 2 2 6" xfId="33110" xr:uid="{00000000-0005-0000-0000-000053810000}"/>
    <cellStyle name="Normal 3 5 2 2 6 2" xfId="33111" xr:uid="{00000000-0005-0000-0000-000054810000}"/>
    <cellStyle name="Normal 3 5 2 2 7" xfId="33112" xr:uid="{00000000-0005-0000-0000-000055810000}"/>
    <cellStyle name="Normal 3 5 2 2 7 2" xfId="33113" xr:uid="{00000000-0005-0000-0000-000056810000}"/>
    <cellStyle name="Normal 3 5 2 2 8" xfId="33114" xr:uid="{00000000-0005-0000-0000-000057810000}"/>
    <cellStyle name="Normal 3 5 2 2 8 2" xfId="33115" xr:uid="{00000000-0005-0000-0000-000058810000}"/>
    <cellStyle name="Normal 3 5 2 2 9" xfId="33116" xr:uid="{00000000-0005-0000-0000-000059810000}"/>
    <cellStyle name="Normal 3 5 2 2 9 2" xfId="33117" xr:uid="{00000000-0005-0000-0000-00005A810000}"/>
    <cellStyle name="Normal 3 5 2 3" xfId="33118" xr:uid="{00000000-0005-0000-0000-00005B810000}"/>
    <cellStyle name="Normal 3 5 2 3 10" xfId="33119" xr:uid="{00000000-0005-0000-0000-00005C810000}"/>
    <cellStyle name="Normal 3 5 2 3 11" xfId="33120" xr:uid="{00000000-0005-0000-0000-00005D810000}"/>
    <cellStyle name="Normal 3 5 2 3 2" xfId="33121" xr:uid="{00000000-0005-0000-0000-00005E810000}"/>
    <cellStyle name="Normal 3 5 2 3 2 2" xfId="33122" xr:uid="{00000000-0005-0000-0000-00005F810000}"/>
    <cellStyle name="Normal 3 5 2 3 2 2 2" xfId="33123" xr:uid="{00000000-0005-0000-0000-000060810000}"/>
    <cellStyle name="Normal 3 5 2 3 2 2 2 2" xfId="33124" xr:uid="{00000000-0005-0000-0000-000061810000}"/>
    <cellStyle name="Normal 3 5 2 3 2 2 2 2 2" xfId="33125" xr:uid="{00000000-0005-0000-0000-000062810000}"/>
    <cellStyle name="Normal 3 5 2 3 2 2 2 3" xfId="33126" xr:uid="{00000000-0005-0000-0000-000063810000}"/>
    <cellStyle name="Normal 3 5 2 3 2 2 3" xfId="33127" xr:uid="{00000000-0005-0000-0000-000064810000}"/>
    <cellStyle name="Normal 3 5 2 3 2 2 3 2" xfId="33128" xr:uid="{00000000-0005-0000-0000-000065810000}"/>
    <cellStyle name="Normal 3 5 2 3 2 2 4" xfId="33129" xr:uid="{00000000-0005-0000-0000-000066810000}"/>
    <cellStyle name="Normal 3 5 2 3 2 3" xfId="33130" xr:uid="{00000000-0005-0000-0000-000067810000}"/>
    <cellStyle name="Normal 3 5 2 3 2 3 2" xfId="33131" xr:uid="{00000000-0005-0000-0000-000068810000}"/>
    <cellStyle name="Normal 3 5 2 3 2 3 2 2" xfId="33132" xr:uid="{00000000-0005-0000-0000-000069810000}"/>
    <cellStyle name="Normal 3 5 2 3 2 3 3" xfId="33133" xr:uid="{00000000-0005-0000-0000-00006A810000}"/>
    <cellStyle name="Normal 3 5 2 3 2 4" xfId="33134" xr:uid="{00000000-0005-0000-0000-00006B810000}"/>
    <cellStyle name="Normal 3 5 2 3 2 4 2" xfId="33135" xr:uid="{00000000-0005-0000-0000-00006C810000}"/>
    <cellStyle name="Normal 3 5 2 3 2 5" xfId="33136" xr:uid="{00000000-0005-0000-0000-00006D810000}"/>
    <cellStyle name="Normal 3 5 2 3 2 5 2" xfId="33137" xr:uid="{00000000-0005-0000-0000-00006E810000}"/>
    <cellStyle name="Normal 3 5 2 3 2 6" xfId="33138" xr:uid="{00000000-0005-0000-0000-00006F810000}"/>
    <cellStyle name="Normal 3 5 2 3 3" xfId="33139" xr:uid="{00000000-0005-0000-0000-000070810000}"/>
    <cellStyle name="Normal 3 5 2 3 3 2" xfId="33140" xr:uid="{00000000-0005-0000-0000-000071810000}"/>
    <cellStyle name="Normal 3 5 2 3 3 2 2" xfId="33141" xr:uid="{00000000-0005-0000-0000-000072810000}"/>
    <cellStyle name="Normal 3 5 2 3 3 2 2 2" xfId="33142" xr:uid="{00000000-0005-0000-0000-000073810000}"/>
    <cellStyle name="Normal 3 5 2 3 3 2 2 2 2" xfId="33143" xr:uid="{00000000-0005-0000-0000-000074810000}"/>
    <cellStyle name="Normal 3 5 2 3 3 2 2 3" xfId="33144" xr:uid="{00000000-0005-0000-0000-000075810000}"/>
    <cellStyle name="Normal 3 5 2 3 3 2 3" xfId="33145" xr:uid="{00000000-0005-0000-0000-000076810000}"/>
    <cellStyle name="Normal 3 5 2 3 3 2 3 2" xfId="33146" xr:uid="{00000000-0005-0000-0000-000077810000}"/>
    <cellStyle name="Normal 3 5 2 3 3 2 4" xfId="33147" xr:uid="{00000000-0005-0000-0000-000078810000}"/>
    <cellStyle name="Normal 3 5 2 3 3 3" xfId="33148" xr:uid="{00000000-0005-0000-0000-000079810000}"/>
    <cellStyle name="Normal 3 5 2 3 3 3 2" xfId="33149" xr:uid="{00000000-0005-0000-0000-00007A810000}"/>
    <cellStyle name="Normal 3 5 2 3 3 3 2 2" xfId="33150" xr:uid="{00000000-0005-0000-0000-00007B810000}"/>
    <cellStyle name="Normal 3 5 2 3 3 3 3" xfId="33151" xr:uid="{00000000-0005-0000-0000-00007C810000}"/>
    <cellStyle name="Normal 3 5 2 3 3 4" xfId="33152" xr:uid="{00000000-0005-0000-0000-00007D810000}"/>
    <cellStyle name="Normal 3 5 2 3 3 4 2" xfId="33153" xr:uid="{00000000-0005-0000-0000-00007E810000}"/>
    <cellStyle name="Normal 3 5 2 3 3 5" xfId="33154" xr:uid="{00000000-0005-0000-0000-00007F810000}"/>
    <cellStyle name="Normal 3 5 2 3 3 5 2" xfId="33155" xr:uid="{00000000-0005-0000-0000-000080810000}"/>
    <cellStyle name="Normal 3 5 2 3 3 6" xfId="33156" xr:uid="{00000000-0005-0000-0000-000081810000}"/>
    <cellStyle name="Normal 3 5 2 3 4" xfId="33157" xr:uid="{00000000-0005-0000-0000-000082810000}"/>
    <cellStyle name="Normal 3 5 2 3 4 2" xfId="33158" xr:uid="{00000000-0005-0000-0000-000083810000}"/>
    <cellStyle name="Normal 3 5 2 3 4 2 2" xfId="33159" xr:uid="{00000000-0005-0000-0000-000084810000}"/>
    <cellStyle name="Normal 3 5 2 3 4 2 2 2" xfId="33160" xr:uid="{00000000-0005-0000-0000-000085810000}"/>
    <cellStyle name="Normal 3 5 2 3 4 2 3" xfId="33161" xr:uid="{00000000-0005-0000-0000-000086810000}"/>
    <cellStyle name="Normal 3 5 2 3 4 3" xfId="33162" xr:uid="{00000000-0005-0000-0000-000087810000}"/>
    <cellStyle name="Normal 3 5 2 3 4 3 2" xfId="33163" xr:uid="{00000000-0005-0000-0000-000088810000}"/>
    <cellStyle name="Normal 3 5 2 3 4 4" xfId="33164" xr:uid="{00000000-0005-0000-0000-000089810000}"/>
    <cellStyle name="Normal 3 5 2 3 5" xfId="33165" xr:uid="{00000000-0005-0000-0000-00008A810000}"/>
    <cellStyle name="Normal 3 5 2 3 5 2" xfId="33166" xr:uid="{00000000-0005-0000-0000-00008B810000}"/>
    <cellStyle name="Normal 3 5 2 3 5 2 2" xfId="33167" xr:uid="{00000000-0005-0000-0000-00008C810000}"/>
    <cellStyle name="Normal 3 5 2 3 5 3" xfId="33168" xr:uid="{00000000-0005-0000-0000-00008D810000}"/>
    <cellStyle name="Normal 3 5 2 3 6" xfId="33169" xr:uid="{00000000-0005-0000-0000-00008E810000}"/>
    <cellStyle name="Normal 3 5 2 3 6 2" xfId="33170" xr:uid="{00000000-0005-0000-0000-00008F810000}"/>
    <cellStyle name="Normal 3 5 2 3 7" xfId="33171" xr:uid="{00000000-0005-0000-0000-000090810000}"/>
    <cellStyle name="Normal 3 5 2 3 7 2" xfId="33172" xr:uid="{00000000-0005-0000-0000-000091810000}"/>
    <cellStyle name="Normal 3 5 2 3 8" xfId="33173" xr:uid="{00000000-0005-0000-0000-000092810000}"/>
    <cellStyle name="Normal 3 5 2 3 8 2" xfId="33174" xr:uid="{00000000-0005-0000-0000-000093810000}"/>
    <cellStyle name="Normal 3 5 2 3 9" xfId="33175" xr:uid="{00000000-0005-0000-0000-000094810000}"/>
    <cellStyle name="Normal 3 5 2 3 9 2" xfId="33176" xr:uid="{00000000-0005-0000-0000-000095810000}"/>
    <cellStyle name="Normal 3 5 2 4" xfId="33177" xr:uid="{00000000-0005-0000-0000-000096810000}"/>
    <cellStyle name="Normal 3 5 2 4 2" xfId="33178" xr:uid="{00000000-0005-0000-0000-000097810000}"/>
    <cellStyle name="Normal 3 5 2 4 2 2" xfId="33179" xr:uid="{00000000-0005-0000-0000-000098810000}"/>
    <cellStyle name="Normal 3 5 2 4 2 2 2" xfId="33180" xr:uid="{00000000-0005-0000-0000-000099810000}"/>
    <cellStyle name="Normal 3 5 2 4 2 2 2 2" xfId="33181" xr:uid="{00000000-0005-0000-0000-00009A810000}"/>
    <cellStyle name="Normal 3 5 2 4 2 2 3" xfId="33182" xr:uid="{00000000-0005-0000-0000-00009B810000}"/>
    <cellStyle name="Normal 3 5 2 4 2 3" xfId="33183" xr:uid="{00000000-0005-0000-0000-00009C810000}"/>
    <cellStyle name="Normal 3 5 2 4 2 3 2" xfId="33184" xr:uid="{00000000-0005-0000-0000-00009D810000}"/>
    <cellStyle name="Normal 3 5 2 4 2 4" xfId="33185" xr:uid="{00000000-0005-0000-0000-00009E810000}"/>
    <cellStyle name="Normal 3 5 2 4 3" xfId="33186" xr:uid="{00000000-0005-0000-0000-00009F810000}"/>
    <cellStyle name="Normal 3 5 2 4 3 2" xfId="33187" xr:uid="{00000000-0005-0000-0000-0000A0810000}"/>
    <cellStyle name="Normal 3 5 2 4 3 2 2" xfId="33188" xr:uid="{00000000-0005-0000-0000-0000A1810000}"/>
    <cellStyle name="Normal 3 5 2 4 3 3" xfId="33189" xr:uid="{00000000-0005-0000-0000-0000A2810000}"/>
    <cellStyle name="Normal 3 5 2 4 4" xfId="33190" xr:uid="{00000000-0005-0000-0000-0000A3810000}"/>
    <cellStyle name="Normal 3 5 2 4 4 2" xfId="33191" xr:uid="{00000000-0005-0000-0000-0000A4810000}"/>
    <cellStyle name="Normal 3 5 2 4 5" xfId="33192" xr:uid="{00000000-0005-0000-0000-0000A5810000}"/>
    <cellStyle name="Normal 3 5 2 4 5 2" xfId="33193" xr:uid="{00000000-0005-0000-0000-0000A6810000}"/>
    <cellStyle name="Normal 3 5 2 4 6" xfId="33194" xr:uid="{00000000-0005-0000-0000-0000A7810000}"/>
    <cellStyle name="Normal 3 5 2 5" xfId="33195" xr:uid="{00000000-0005-0000-0000-0000A8810000}"/>
    <cellStyle name="Normal 3 5 2 5 2" xfId="33196" xr:uid="{00000000-0005-0000-0000-0000A9810000}"/>
    <cellStyle name="Normal 3 5 2 5 2 2" xfId="33197" xr:uid="{00000000-0005-0000-0000-0000AA810000}"/>
    <cellStyle name="Normal 3 5 2 5 2 2 2" xfId="33198" xr:uid="{00000000-0005-0000-0000-0000AB810000}"/>
    <cellStyle name="Normal 3 5 2 5 2 2 2 2" xfId="33199" xr:uid="{00000000-0005-0000-0000-0000AC810000}"/>
    <cellStyle name="Normal 3 5 2 5 2 2 3" xfId="33200" xr:uid="{00000000-0005-0000-0000-0000AD810000}"/>
    <cellStyle name="Normal 3 5 2 5 2 3" xfId="33201" xr:uid="{00000000-0005-0000-0000-0000AE810000}"/>
    <cellStyle name="Normal 3 5 2 5 2 3 2" xfId="33202" xr:uid="{00000000-0005-0000-0000-0000AF810000}"/>
    <cellStyle name="Normal 3 5 2 5 2 4" xfId="33203" xr:uid="{00000000-0005-0000-0000-0000B0810000}"/>
    <cellStyle name="Normal 3 5 2 5 3" xfId="33204" xr:uid="{00000000-0005-0000-0000-0000B1810000}"/>
    <cellStyle name="Normal 3 5 2 5 3 2" xfId="33205" xr:uid="{00000000-0005-0000-0000-0000B2810000}"/>
    <cellStyle name="Normal 3 5 2 5 3 2 2" xfId="33206" xr:uid="{00000000-0005-0000-0000-0000B3810000}"/>
    <cellStyle name="Normal 3 5 2 5 3 3" xfId="33207" xr:uid="{00000000-0005-0000-0000-0000B4810000}"/>
    <cellStyle name="Normal 3 5 2 5 4" xfId="33208" xr:uid="{00000000-0005-0000-0000-0000B5810000}"/>
    <cellStyle name="Normal 3 5 2 5 4 2" xfId="33209" xr:uid="{00000000-0005-0000-0000-0000B6810000}"/>
    <cellStyle name="Normal 3 5 2 5 5" xfId="33210" xr:uid="{00000000-0005-0000-0000-0000B7810000}"/>
    <cellStyle name="Normal 3 5 2 5 5 2" xfId="33211" xr:uid="{00000000-0005-0000-0000-0000B8810000}"/>
    <cellStyle name="Normal 3 5 2 5 6" xfId="33212" xr:uid="{00000000-0005-0000-0000-0000B9810000}"/>
    <cellStyle name="Normal 3 5 2 6" xfId="33213" xr:uid="{00000000-0005-0000-0000-0000BA810000}"/>
    <cellStyle name="Normal 3 5 2 6 2" xfId="33214" xr:uid="{00000000-0005-0000-0000-0000BB810000}"/>
    <cellStyle name="Normal 3 5 2 6 2 2" xfId="33215" xr:uid="{00000000-0005-0000-0000-0000BC810000}"/>
    <cellStyle name="Normal 3 5 2 6 2 2 2" xfId="33216" xr:uid="{00000000-0005-0000-0000-0000BD810000}"/>
    <cellStyle name="Normal 3 5 2 6 2 2 2 2" xfId="33217" xr:uid="{00000000-0005-0000-0000-0000BE810000}"/>
    <cellStyle name="Normal 3 5 2 6 2 2 3" xfId="33218" xr:uid="{00000000-0005-0000-0000-0000BF810000}"/>
    <cellStyle name="Normal 3 5 2 6 2 3" xfId="33219" xr:uid="{00000000-0005-0000-0000-0000C0810000}"/>
    <cellStyle name="Normal 3 5 2 6 2 3 2" xfId="33220" xr:uid="{00000000-0005-0000-0000-0000C1810000}"/>
    <cellStyle name="Normal 3 5 2 6 2 4" xfId="33221" xr:uid="{00000000-0005-0000-0000-0000C2810000}"/>
    <cellStyle name="Normal 3 5 2 6 3" xfId="33222" xr:uid="{00000000-0005-0000-0000-0000C3810000}"/>
    <cellStyle name="Normal 3 5 2 6 3 2" xfId="33223" xr:uid="{00000000-0005-0000-0000-0000C4810000}"/>
    <cellStyle name="Normal 3 5 2 6 3 2 2" xfId="33224" xr:uid="{00000000-0005-0000-0000-0000C5810000}"/>
    <cellStyle name="Normal 3 5 2 6 3 3" xfId="33225" xr:uid="{00000000-0005-0000-0000-0000C6810000}"/>
    <cellStyle name="Normal 3 5 2 6 4" xfId="33226" xr:uid="{00000000-0005-0000-0000-0000C7810000}"/>
    <cellStyle name="Normal 3 5 2 6 4 2" xfId="33227" xr:uid="{00000000-0005-0000-0000-0000C8810000}"/>
    <cellStyle name="Normal 3 5 2 6 5" xfId="33228" xr:uid="{00000000-0005-0000-0000-0000C9810000}"/>
    <cellStyle name="Normal 3 5 2 6 5 2" xfId="33229" xr:uid="{00000000-0005-0000-0000-0000CA810000}"/>
    <cellStyle name="Normal 3 5 2 6 6" xfId="33230" xr:uid="{00000000-0005-0000-0000-0000CB810000}"/>
    <cellStyle name="Normal 3 5 2 7" xfId="33231" xr:uid="{00000000-0005-0000-0000-0000CC810000}"/>
    <cellStyle name="Normal 3 5 2 7 2" xfId="33232" xr:uid="{00000000-0005-0000-0000-0000CD810000}"/>
    <cellStyle name="Normal 3 5 2 7 2 2" xfId="33233" xr:uid="{00000000-0005-0000-0000-0000CE810000}"/>
    <cellStyle name="Normal 3 5 2 7 2 2 2" xfId="33234" xr:uid="{00000000-0005-0000-0000-0000CF810000}"/>
    <cellStyle name="Normal 3 5 2 7 2 3" xfId="33235" xr:uid="{00000000-0005-0000-0000-0000D0810000}"/>
    <cellStyle name="Normal 3 5 2 7 3" xfId="33236" xr:uid="{00000000-0005-0000-0000-0000D1810000}"/>
    <cellStyle name="Normal 3 5 2 7 3 2" xfId="33237" xr:uid="{00000000-0005-0000-0000-0000D2810000}"/>
    <cellStyle name="Normal 3 5 2 7 4" xfId="33238" xr:uid="{00000000-0005-0000-0000-0000D3810000}"/>
    <cellStyle name="Normal 3 5 2 8" xfId="33239" xr:uid="{00000000-0005-0000-0000-0000D4810000}"/>
    <cellStyle name="Normal 3 5 2 8 2" xfId="33240" xr:uid="{00000000-0005-0000-0000-0000D5810000}"/>
    <cellStyle name="Normal 3 5 2 8 2 2" xfId="33241" xr:uid="{00000000-0005-0000-0000-0000D6810000}"/>
    <cellStyle name="Normal 3 5 2 8 3" xfId="33242" xr:uid="{00000000-0005-0000-0000-0000D7810000}"/>
    <cellStyle name="Normal 3 5 2 9" xfId="33243" xr:uid="{00000000-0005-0000-0000-0000D8810000}"/>
    <cellStyle name="Normal 3 5 2 9 2" xfId="33244" xr:uid="{00000000-0005-0000-0000-0000D9810000}"/>
    <cellStyle name="Normal 3 5 3" xfId="33245" xr:uid="{00000000-0005-0000-0000-0000DA810000}"/>
    <cellStyle name="Normal 3 5 3 10" xfId="33246" xr:uid="{00000000-0005-0000-0000-0000DB810000}"/>
    <cellStyle name="Normal 3 5 3 11" xfId="33247" xr:uid="{00000000-0005-0000-0000-0000DC810000}"/>
    <cellStyle name="Normal 3 5 3 2" xfId="33248" xr:uid="{00000000-0005-0000-0000-0000DD810000}"/>
    <cellStyle name="Normal 3 5 3 2 2" xfId="33249" xr:uid="{00000000-0005-0000-0000-0000DE810000}"/>
    <cellStyle name="Normal 3 5 3 2 2 2" xfId="33250" xr:uid="{00000000-0005-0000-0000-0000DF810000}"/>
    <cellStyle name="Normal 3 5 3 2 2 2 2" xfId="33251" xr:uid="{00000000-0005-0000-0000-0000E0810000}"/>
    <cellStyle name="Normal 3 5 3 2 2 2 2 2" xfId="33252" xr:uid="{00000000-0005-0000-0000-0000E1810000}"/>
    <cellStyle name="Normal 3 5 3 2 2 2 3" xfId="33253" xr:uid="{00000000-0005-0000-0000-0000E2810000}"/>
    <cellStyle name="Normal 3 5 3 2 2 3" xfId="33254" xr:uid="{00000000-0005-0000-0000-0000E3810000}"/>
    <cellStyle name="Normal 3 5 3 2 2 3 2" xfId="33255" xr:uid="{00000000-0005-0000-0000-0000E4810000}"/>
    <cellStyle name="Normal 3 5 3 2 2 4" xfId="33256" xr:uid="{00000000-0005-0000-0000-0000E5810000}"/>
    <cellStyle name="Normal 3 5 3 2 2 4 2" xfId="33257" xr:uid="{00000000-0005-0000-0000-0000E6810000}"/>
    <cellStyle name="Normal 3 5 3 2 2 5" xfId="33258" xr:uid="{00000000-0005-0000-0000-0000E7810000}"/>
    <cellStyle name="Normal 3 5 3 2 2 5 2" xfId="33259" xr:uid="{00000000-0005-0000-0000-0000E8810000}"/>
    <cellStyle name="Normal 3 5 3 2 2 6" xfId="33260" xr:uid="{00000000-0005-0000-0000-0000E9810000}"/>
    <cellStyle name="Normal 3 5 3 2 2 7" xfId="33261" xr:uid="{00000000-0005-0000-0000-0000EA810000}"/>
    <cellStyle name="Normal 3 5 3 2 3" xfId="33262" xr:uid="{00000000-0005-0000-0000-0000EB810000}"/>
    <cellStyle name="Normal 3 5 3 2 3 2" xfId="33263" xr:uid="{00000000-0005-0000-0000-0000EC810000}"/>
    <cellStyle name="Normal 3 5 3 2 3 2 2" xfId="33264" xr:uid="{00000000-0005-0000-0000-0000ED810000}"/>
    <cellStyle name="Normal 3 5 3 2 3 3" xfId="33265" xr:uid="{00000000-0005-0000-0000-0000EE810000}"/>
    <cellStyle name="Normal 3 5 3 2 4" xfId="33266" xr:uid="{00000000-0005-0000-0000-0000EF810000}"/>
    <cellStyle name="Normal 3 5 3 2 4 2" xfId="33267" xr:uid="{00000000-0005-0000-0000-0000F0810000}"/>
    <cellStyle name="Normal 3 5 3 2 5" xfId="33268" xr:uid="{00000000-0005-0000-0000-0000F1810000}"/>
    <cellStyle name="Normal 3 5 3 2 5 2" xfId="33269" xr:uid="{00000000-0005-0000-0000-0000F2810000}"/>
    <cellStyle name="Normal 3 5 3 2 6" xfId="33270" xr:uid="{00000000-0005-0000-0000-0000F3810000}"/>
    <cellStyle name="Normal 3 5 3 2 6 2" xfId="33271" xr:uid="{00000000-0005-0000-0000-0000F4810000}"/>
    <cellStyle name="Normal 3 5 3 2 7" xfId="33272" xr:uid="{00000000-0005-0000-0000-0000F5810000}"/>
    <cellStyle name="Normal 3 5 3 2 7 2" xfId="33273" xr:uid="{00000000-0005-0000-0000-0000F6810000}"/>
    <cellStyle name="Normal 3 5 3 2 8" xfId="33274" xr:uid="{00000000-0005-0000-0000-0000F7810000}"/>
    <cellStyle name="Normal 3 5 3 2 9" xfId="33275" xr:uid="{00000000-0005-0000-0000-0000F8810000}"/>
    <cellStyle name="Normal 3 5 3 3" xfId="33276" xr:uid="{00000000-0005-0000-0000-0000F9810000}"/>
    <cellStyle name="Normal 3 5 3 3 2" xfId="33277" xr:uid="{00000000-0005-0000-0000-0000FA810000}"/>
    <cellStyle name="Normal 3 5 3 3 2 2" xfId="33278" xr:uid="{00000000-0005-0000-0000-0000FB810000}"/>
    <cellStyle name="Normal 3 5 3 3 2 2 2" xfId="33279" xr:uid="{00000000-0005-0000-0000-0000FC810000}"/>
    <cellStyle name="Normal 3 5 3 3 2 2 2 2" xfId="33280" xr:uid="{00000000-0005-0000-0000-0000FD810000}"/>
    <cellStyle name="Normal 3 5 3 3 2 2 3" xfId="33281" xr:uid="{00000000-0005-0000-0000-0000FE810000}"/>
    <cellStyle name="Normal 3 5 3 3 2 3" xfId="33282" xr:uid="{00000000-0005-0000-0000-0000FF810000}"/>
    <cellStyle name="Normal 3 5 3 3 2 3 2" xfId="33283" xr:uid="{00000000-0005-0000-0000-000000820000}"/>
    <cellStyle name="Normal 3 5 3 3 2 4" xfId="33284" xr:uid="{00000000-0005-0000-0000-000001820000}"/>
    <cellStyle name="Normal 3 5 3 3 3" xfId="33285" xr:uid="{00000000-0005-0000-0000-000002820000}"/>
    <cellStyle name="Normal 3 5 3 3 3 2" xfId="33286" xr:uid="{00000000-0005-0000-0000-000003820000}"/>
    <cellStyle name="Normal 3 5 3 3 3 2 2" xfId="33287" xr:uid="{00000000-0005-0000-0000-000004820000}"/>
    <cellStyle name="Normal 3 5 3 3 3 3" xfId="33288" xr:uid="{00000000-0005-0000-0000-000005820000}"/>
    <cellStyle name="Normal 3 5 3 3 4" xfId="33289" xr:uid="{00000000-0005-0000-0000-000006820000}"/>
    <cellStyle name="Normal 3 5 3 3 4 2" xfId="33290" xr:uid="{00000000-0005-0000-0000-000007820000}"/>
    <cellStyle name="Normal 3 5 3 3 5" xfId="33291" xr:uid="{00000000-0005-0000-0000-000008820000}"/>
    <cellStyle name="Normal 3 5 3 3 5 2" xfId="33292" xr:uid="{00000000-0005-0000-0000-000009820000}"/>
    <cellStyle name="Normal 3 5 3 3 6" xfId="33293" xr:uid="{00000000-0005-0000-0000-00000A820000}"/>
    <cellStyle name="Normal 3 5 3 3 6 2" xfId="33294" xr:uid="{00000000-0005-0000-0000-00000B820000}"/>
    <cellStyle name="Normal 3 5 3 3 7" xfId="33295" xr:uid="{00000000-0005-0000-0000-00000C820000}"/>
    <cellStyle name="Normal 3 5 3 3 7 2" xfId="33296" xr:uid="{00000000-0005-0000-0000-00000D820000}"/>
    <cellStyle name="Normal 3 5 3 3 8" xfId="33297" xr:uid="{00000000-0005-0000-0000-00000E820000}"/>
    <cellStyle name="Normal 3 5 3 3 9" xfId="33298" xr:uid="{00000000-0005-0000-0000-00000F820000}"/>
    <cellStyle name="Normal 3 5 3 4" xfId="33299" xr:uid="{00000000-0005-0000-0000-000010820000}"/>
    <cellStyle name="Normal 3 5 3 4 2" xfId="33300" xr:uid="{00000000-0005-0000-0000-000011820000}"/>
    <cellStyle name="Normal 3 5 3 4 2 2" xfId="33301" xr:uid="{00000000-0005-0000-0000-000012820000}"/>
    <cellStyle name="Normal 3 5 3 4 2 2 2" xfId="33302" xr:uid="{00000000-0005-0000-0000-000013820000}"/>
    <cellStyle name="Normal 3 5 3 4 2 3" xfId="33303" xr:uid="{00000000-0005-0000-0000-000014820000}"/>
    <cellStyle name="Normal 3 5 3 4 3" xfId="33304" xr:uid="{00000000-0005-0000-0000-000015820000}"/>
    <cellStyle name="Normal 3 5 3 4 3 2" xfId="33305" xr:uid="{00000000-0005-0000-0000-000016820000}"/>
    <cellStyle name="Normal 3 5 3 4 4" xfId="33306" xr:uid="{00000000-0005-0000-0000-000017820000}"/>
    <cellStyle name="Normal 3 5 3 5" xfId="33307" xr:uid="{00000000-0005-0000-0000-000018820000}"/>
    <cellStyle name="Normal 3 5 3 5 2" xfId="33308" xr:uid="{00000000-0005-0000-0000-000019820000}"/>
    <cellStyle name="Normal 3 5 3 5 2 2" xfId="33309" xr:uid="{00000000-0005-0000-0000-00001A820000}"/>
    <cellStyle name="Normal 3 5 3 5 3" xfId="33310" xr:uid="{00000000-0005-0000-0000-00001B820000}"/>
    <cellStyle name="Normal 3 5 3 6" xfId="33311" xr:uid="{00000000-0005-0000-0000-00001C820000}"/>
    <cellStyle name="Normal 3 5 3 6 2" xfId="33312" xr:uid="{00000000-0005-0000-0000-00001D820000}"/>
    <cellStyle name="Normal 3 5 3 7" xfId="33313" xr:uid="{00000000-0005-0000-0000-00001E820000}"/>
    <cellStyle name="Normal 3 5 3 7 2" xfId="33314" xr:uid="{00000000-0005-0000-0000-00001F820000}"/>
    <cellStyle name="Normal 3 5 3 8" xfId="33315" xr:uid="{00000000-0005-0000-0000-000020820000}"/>
    <cellStyle name="Normal 3 5 3 8 2" xfId="33316" xr:uid="{00000000-0005-0000-0000-000021820000}"/>
    <cellStyle name="Normal 3 5 3 9" xfId="33317" xr:uid="{00000000-0005-0000-0000-000022820000}"/>
    <cellStyle name="Normal 3 5 3 9 2" xfId="33318" xr:uid="{00000000-0005-0000-0000-000023820000}"/>
    <cellStyle name="Normal 3 5 4" xfId="33319" xr:uid="{00000000-0005-0000-0000-000024820000}"/>
    <cellStyle name="Normal 3 5 4 10" xfId="33320" xr:uid="{00000000-0005-0000-0000-000025820000}"/>
    <cellStyle name="Normal 3 5 4 11" xfId="33321" xr:uid="{00000000-0005-0000-0000-000026820000}"/>
    <cellStyle name="Normal 3 5 4 2" xfId="33322" xr:uid="{00000000-0005-0000-0000-000027820000}"/>
    <cellStyle name="Normal 3 5 4 2 2" xfId="33323" xr:uid="{00000000-0005-0000-0000-000028820000}"/>
    <cellStyle name="Normal 3 5 4 2 2 2" xfId="33324" xr:uid="{00000000-0005-0000-0000-000029820000}"/>
    <cellStyle name="Normal 3 5 4 2 2 2 2" xfId="33325" xr:uid="{00000000-0005-0000-0000-00002A820000}"/>
    <cellStyle name="Normal 3 5 4 2 2 2 2 2" xfId="33326" xr:uid="{00000000-0005-0000-0000-00002B820000}"/>
    <cellStyle name="Normal 3 5 4 2 2 2 3" xfId="33327" xr:uid="{00000000-0005-0000-0000-00002C820000}"/>
    <cellStyle name="Normal 3 5 4 2 2 3" xfId="33328" xr:uid="{00000000-0005-0000-0000-00002D820000}"/>
    <cellStyle name="Normal 3 5 4 2 2 3 2" xfId="33329" xr:uid="{00000000-0005-0000-0000-00002E820000}"/>
    <cellStyle name="Normal 3 5 4 2 2 4" xfId="33330" xr:uid="{00000000-0005-0000-0000-00002F820000}"/>
    <cellStyle name="Normal 3 5 4 2 3" xfId="33331" xr:uid="{00000000-0005-0000-0000-000030820000}"/>
    <cellStyle name="Normal 3 5 4 2 3 2" xfId="33332" xr:uid="{00000000-0005-0000-0000-000031820000}"/>
    <cellStyle name="Normal 3 5 4 2 3 2 2" xfId="33333" xr:uid="{00000000-0005-0000-0000-000032820000}"/>
    <cellStyle name="Normal 3 5 4 2 3 3" xfId="33334" xr:uid="{00000000-0005-0000-0000-000033820000}"/>
    <cellStyle name="Normal 3 5 4 2 4" xfId="33335" xr:uid="{00000000-0005-0000-0000-000034820000}"/>
    <cellStyle name="Normal 3 5 4 2 4 2" xfId="33336" xr:uid="{00000000-0005-0000-0000-000035820000}"/>
    <cellStyle name="Normal 3 5 4 2 5" xfId="33337" xr:uid="{00000000-0005-0000-0000-000036820000}"/>
    <cellStyle name="Normal 3 5 4 2 5 2" xfId="33338" xr:uid="{00000000-0005-0000-0000-000037820000}"/>
    <cellStyle name="Normal 3 5 4 2 6" xfId="33339" xr:uid="{00000000-0005-0000-0000-000038820000}"/>
    <cellStyle name="Normal 3 5 4 2 6 2" xfId="33340" xr:uid="{00000000-0005-0000-0000-000039820000}"/>
    <cellStyle name="Normal 3 5 4 2 7" xfId="33341" xr:uid="{00000000-0005-0000-0000-00003A820000}"/>
    <cellStyle name="Normal 3 5 4 2 7 2" xfId="33342" xr:uid="{00000000-0005-0000-0000-00003B820000}"/>
    <cellStyle name="Normal 3 5 4 2 8" xfId="33343" xr:uid="{00000000-0005-0000-0000-00003C820000}"/>
    <cellStyle name="Normal 3 5 4 2 9" xfId="33344" xr:uid="{00000000-0005-0000-0000-00003D820000}"/>
    <cellStyle name="Normal 3 5 4 3" xfId="33345" xr:uid="{00000000-0005-0000-0000-00003E820000}"/>
    <cellStyle name="Normal 3 5 4 3 2" xfId="33346" xr:uid="{00000000-0005-0000-0000-00003F820000}"/>
    <cellStyle name="Normal 3 5 4 3 2 2" xfId="33347" xr:uid="{00000000-0005-0000-0000-000040820000}"/>
    <cellStyle name="Normal 3 5 4 3 2 2 2" xfId="33348" xr:uid="{00000000-0005-0000-0000-000041820000}"/>
    <cellStyle name="Normal 3 5 4 3 2 2 2 2" xfId="33349" xr:uid="{00000000-0005-0000-0000-000042820000}"/>
    <cellStyle name="Normal 3 5 4 3 2 2 3" xfId="33350" xr:uid="{00000000-0005-0000-0000-000043820000}"/>
    <cellStyle name="Normal 3 5 4 3 2 3" xfId="33351" xr:uid="{00000000-0005-0000-0000-000044820000}"/>
    <cellStyle name="Normal 3 5 4 3 2 3 2" xfId="33352" xr:uid="{00000000-0005-0000-0000-000045820000}"/>
    <cellStyle name="Normal 3 5 4 3 2 4" xfId="33353" xr:uid="{00000000-0005-0000-0000-000046820000}"/>
    <cellStyle name="Normal 3 5 4 3 3" xfId="33354" xr:uid="{00000000-0005-0000-0000-000047820000}"/>
    <cellStyle name="Normal 3 5 4 3 3 2" xfId="33355" xr:uid="{00000000-0005-0000-0000-000048820000}"/>
    <cellStyle name="Normal 3 5 4 3 3 2 2" xfId="33356" xr:uid="{00000000-0005-0000-0000-000049820000}"/>
    <cellStyle name="Normal 3 5 4 3 3 3" xfId="33357" xr:uid="{00000000-0005-0000-0000-00004A820000}"/>
    <cellStyle name="Normal 3 5 4 3 4" xfId="33358" xr:uid="{00000000-0005-0000-0000-00004B820000}"/>
    <cellStyle name="Normal 3 5 4 3 4 2" xfId="33359" xr:uid="{00000000-0005-0000-0000-00004C820000}"/>
    <cellStyle name="Normal 3 5 4 3 5" xfId="33360" xr:uid="{00000000-0005-0000-0000-00004D820000}"/>
    <cellStyle name="Normal 3 5 4 3 5 2" xfId="33361" xr:uid="{00000000-0005-0000-0000-00004E820000}"/>
    <cellStyle name="Normal 3 5 4 3 6" xfId="33362" xr:uid="{00000000-0005-0000-0000-00004F820000}"/>
    <cellStyle name="Normal 3 5 4 4" xfId="33363" xr:uid="{00000000-0005-0000-0000-000050820000}"/>
    <cellStyle name="Normal 3 5 4 4 2" xfId="33364" xr:uid="{00000000-0005-0000-0000-000051820000}"/>
    <cellStyle name="Normal 3 5 4 4 2 2" xfId="33365" xr:uid="{00000000-0005-0000-0000-000052820000}"/>
    <cellStyle name="Normal 3 5 4 4 2 2 2" xfId="33366" xr:uid="{00000000-0005-0000-0000-000053820000}"/>
    <cellStyle name="Normal 3 5 4 4 2 3" xfId="33367" xr:uid="{00000000-0005-0000-0000-000054820000}"/>
    <cellStyle name="Normal 3 5 4 4 3" xfId="33368" xr:uid="{00000000-0005-0000-0000-000055820000}"/>
    <cellStyle name="Normal 3 5 4 4 3 2" xfId="33369" xr:uid="{00000000-0005-0000-0000-000056820000}"/>
    <cellStyle name="Normal 3 5 4 4 4" xfId="33370" xr:uid="{00000000-0005-0000-0000-000057820000}"/>
    <cellStyle name="Normal 3 5 4 5" xfId="33371" xr:uid="{00000000-0005-0000-0000-000058820000}"/>
    <cellStyle name="Normal 3 5 4 5 2" xfId="33372" xr:uid="{00000000-0005-0000-0000-000059820000}"/>
    <cellStyle name="Normal 3 5 4 5 2 2" xfId="33373" xr:uid="{00000000-0005-0000-0000-00005A820000}"/>
    <cellStyle name="Normal 3 5 4 5 3" xfId="33374" xr:uid="{00000000-0005-0000-0000-00005B820000}"/>
    <cellStyle name="Normal 3 5 4 6" xfId="33375" xr:uid="{00000000-0005-0000-0000-00005C820000}"/>
    <cellStyle name="Normal 3 5 4 6 2" xfId="33376" xr:uid="{00000000-0005-0000-0000-00005D820000}"/>
    <cellStyle name="Normal 3 5 4 7" xfId="33377" xr:uid="{00000000-0005-0000-0000-00005E820000}"/>
    <cellStyle name="Normal 3 5 4 7 2" xfId="33378" xr:uid="{00000000-0005-0000-0000-00005F820000}"/>
    <cellStyle name="Normal 3 5 4 8" xfId="33379" xr:uid="{00000000-0005-0000-0000-000060820000}"/>
    <cellStyle name="Normal 3 5 4 8 2" xfId="33380" xr:uid="{00000000-0005-0000-0000-000061820000}"/>
    <cellStyle name="Normal 3 5 4 9" xfId="33381" xr:uid="{00000000-0005-0000-0000-000062820000}"/>
    <cellStyle name="Normal 3 5 4 9 2" xfId="33382" xr:uid="{00000000-0005-0000-0000-000063820000}"/>
    <cellStyle name="Normal 3 5 5" xfId="33383" xr:uid="{00000000-0005-0000-0000-000064820000}"/>
    <cellStyle name="Normal 3 5 5 2" xfId="33384" xr:uid="{00000000-0005-0000-0000-000065820000}"/>
    <cellStyle name="Normal 3 5 5 2 2" xfId="33385" xr:uid="{00000000-0005-0000-0000-000066820000}"/>
    <cellStyle name="Normal 3 5 5 2 2 2" xfId="33386" xr:uid="{00000000-0005-0000-0000-000067820000}"/>
    <cellStyle name="Normal 3 5 5 2 2 2 2" xfId="33387" xr:uid="{00000000-0005-0000-0000-000068820000}"/>
    <cellStyle name="Normal 3 5 5 2 2 3" xfId="33388" xr:uid="{00000000-0005-0000-0000-000069820000}"/>
    <cellStyle name="Normal 3 5 5 2 3" xfId="33389" xr:uid="{00000000-0005-0000-0000-00006A820000}"/>
    <cellStyle name="Normal 3 5 5 2 3 2" xfId="33390" xr:uid="{00000000-0005-0000-0000-00006B820000}"/>
    <cellStyle name="Normal 3 5 5 2 4" xfId="33391" xr:uid="{00000000-0005-0000-0000-00006C820000}"/>
    <cellStyle name="Normal 3 5 5 3" xfId="33392" xr:uid="{00000000-0005-0000-0000-00006D820000}"/>
    <cellStyle name="Normal 3 5 5 3 2" xfId="33393" xr:uid="{00000000-0005-0000-0000-00006E820000}"/>
    <cellStyle name="Normal 3 5 5 3 2 2" xfId="33394" xr:uid="{00000000-0005-0000-0000-00006F820000}"/>
    <cellStyle name="Normal 3 5 5 3 3" xfId="33395" xr:uid="{00000000-0005-0000-0000-000070820000}"/>
    <cellStyle name="Normal 3 5 5 4" xfId="33396" xr:uid="{00000000-0005-0000-0000-000071820000}"/>
    <cellStyle name="Normal 3 5 5 4 2" xfId="33397" xr:uid="{00000000-0005-0000-0000-000072820000}"/>
    <cellStyle name="Normal 3 5 5 5" xfId="33398" xr:uid="{00000000-0005-0000-0000-000073820000}"/>
    <cellStyle name="Normal 3 5 5 5 2" xfId="33399" xr:uid="{00000000-0005-0000-0000-000074820000}"/>
    <cellStyle name="Normal 3 5 5 6" xfId="33400" xr:uid="{00000000-0005-0000-0000-000075820000}"/>
    <cellStyle name="Normal 3 5 5 6 2" xfId="33401" xr:uid="{00000000-0005-0000-0000-000076820000}"/>
    <cellStyle name="Normal 3 5 5 7" xfId="33402" xr:uid="{00000000-0005-0000-0000-000077820000}"/>
    <cellStyle name="Normal 3 5 5 7 2" xfId="33403" xr:uid="{00000000-0005-0000-0000-000078820000}"/>
    <cellStyle name="Normal 3 5 5 8" xfId="33404" xr:uid="{00000000-0005-0000-0000-000079820000}"/>
    <cellStyle name="Normal 3 5 5 9" xfId="33405" xr:uid="{00000000-0005-0000-0000-00007A820000}"/>
    <cellStyle name="Normal 3 5 6" xfId="33406" xr:uid="{00000000-0005-0000-0000-00007B820000}"/>
    <cellStyle name="Normal 3 5 6 2" xfId="33407" xr:uid="{00000000-0005-0000-0000-00007C820000}"/>
    <cellStyle name="Normal 3 5 6 2 2" xfId="33408" xr:uid="{00000000-0005-0000-0000-00007D820000}"/>
    <cellStyle name="Normal 3 5 6 2 2 2" xfId="33409" xr:uid="{00000000-0005-0000-0000-00007E820000}"/>
    <cellStyle name="Normal 3 5 6 2 2 2 2" xfId="33410" xr:uid="{00000000-0005-0000-0000-00007F820000}"/>
    <cellStyle name="Normal 3 5 6 2 2 3" xfId="33411" xr:uid="{00000000-0005-0000-0000-000080820000}"/>
    <cellStyle name="Normal 3 5 6 2 3" xfId="33412" xr:uid="{00000000-0005-0000-0000-000081820000}"/>
    <cellStyle name="Normal 3 5 6 2 3 2" xfId="33413" xr:uid="{00000000-0005-0000-0000-000082820000}"/>
    <cellStyle name="Normal 3 5 6 2 4" xfId="33414" xr:uid="{00000000-0005-0000-0000-000083820000}"/>
    <cellStyle name="Normal 3 5 6 3" xfId="33415" xr:uid="{00000000-0005-0000-0000-000084820000}"/>
    <cellStyle name="Normal 3 5 6 3 2" xfId="33416" xr:uid="{00000000-0005-0000-0000-000085820000}"/>
    <cellStyle name="Normal 3 5 6 3 2 2" xfId="33417" xr:uid="{00000000-0005-0000-0000-000086820000}"/>
    <cellStyle name="Normal 3 5 6 3 3" xfId="33418" xr:uid="{00000000-0005-0000-0000-000087820000}"/>
    <cellStyle name="Normal 3 5 6 4" xfId="33419" xr:uid="{00000000-0005-0000-0000-000088820000}"/>
    <cellStyle name="Normal 3 5 6 4 2" xfId="33420" xr:uid="{00000000-0005-0000-0000-000089820000}"/>
    <cellStyle name="Normal 3 5 6 5" xfId="33421" xr:uid="{00000000-0005-0000-0000-00008A820000}"/>
    <cellStyle name="Normal 3 5 6 5 2" xfId="33422" xr:uid="{00000000-0005-0000-0000-00008B820000}"/>
    <cellStyle name="Normal 3 5 6 6" xfId="33423" xr:uid="{00000000-0005-0000-0000-00008C820000}"/>
    <cellStyle name="Normal 3 5 7" xfId="33424" xr:uid="{00000000-0005-0000-0000-00008D820000}"/>
    <cellStyle name="Normal 3 5 7 2" xfId="33425" xr:uid="{00000000-0005-0000-0000-00008E820000}"/>
    <cellStyle name="Normal 3 5 7 2 2" xfId="33426" xr:uid="{00000000-0005-0000-0000-00008F820000}"/>
    <cellStyle name="Normal 3 5 7 2 2 2" xfId="33427" xr:uid="{00000000-0005-0000-0000-000090820000}"/>
    <cellStyle name="Normal 3 5 7 2 2 2 2" xfId="33428" xr:uid="{00000000-0005-0000-0000-000091820000}"/>
    <cellStyle name="Normal 3 5 7 2 2 3" xfId="33429" xr:uid="{00000000-0005-0000-0000-000092820000}"/>
    <cellStyle name="Normal 3 5 7 2 3" xfId="33430" xr:uid="{00000000-0005-0000-0000-000093820000}"/>
    <cellStyle name="Normal 3 5 7 2 3 2" xfId="33431" xr:uid="{00000000-0005-0000-0000-000094820000}"/>
    <cellStyle name="Normal 3 5 7 2 4" xfId="33432" xr:uid="{00000000-0005-0000-0000-000095820000}"/>
    <cellStyle name="Normal 3 5 7 3" xfId="33433" xr:uid="{00000000-0005-0000-0000-000096820000}"/>
    <cellStyle name="Normal 3 5 7 3 2" xfId="33434" xr:uid="{00000000-0005-0000-0000-000097820000}"/>
    <cellStyle name="Normal 3 5 7 3 2 2" xfId="33435" xr:uid="{00000000-0005-0000-0000-000098820000}"/>
    <cellStyle name="Normal 3 5 7 3 3" xfId="33436" xr:uid="{00000000-0005-0000-0000-000099820000}"/>
    <cellStyle name="Normal 3 5 7 4" xfId="33437" xr:uid="{00000000-0005-0000-0000-00009A820000}"/>
    <cellStyle name="Normal 3 5 7 4 2" xfId="33438" xr:uid="{00000000-0005-0000-0000-00009B820000}"/>
    <cellStyle name="Normal 3 5 7 5" xfId="33439" xr:uid="{00000000-0005-0000-0000-00009C820000}"/>
    <cellStyle name="Normal 3 5 7 5 2" xfId="33440" xr:uid="{00000000-0005-0000-0000-00009D820000}"/>
    <cellStyle name="Normal 3 5 7 6" xfId="33441" xr:uid="{00000000-0005-0000-0000-00009E820000}"/>
    <cellStyle name="Normal 3 5 8" xfId="33442" xr:uid="{00000000-0005-0000-0000-00009F820000}"/>
    <cellStyle name="Normal 3 5 8 2" xfId="33443" xr:uid="{00000000-0005-0000-0000-0000A0820000}"/>
    <cellStyle name="Normal 3 5 8 2 2" xfId="33444" xr:uid="{00000000-0005-0000-0000-0000A1820000}"/>
    <cellStyle name="Normal 3 5 8 2 2 2" xfId="33445" xr:uid="{00000000-0005-0000-0000-0000A2820000}"/>
    <cellStyle name="Normal 3 5 8 2 3" xfId="33446" xr:uid="{00000000-0005-0000-0000-0000A3820000}"/>
    <cellStyle name="Normal 3 5 8 3" xfId="33447" xr:uid="{00000000-0005-0000-0000-0000A4820000}"/>
    <cellStyle name="Normal 3 5 8 3 2" xfId="33448" xr:uid="{00000000-0005-0000-0000-0000A5820000}"/>
    <cellStyle name="Normal 3 5 8 4" xfId="33449" xr:uid="{00000000-0005-0000-0000-0000A6820000}"/>
    <cellStyle name="Normal 3 5 9" xfId="33450" xr:uid="{00000000-0005-0000-0000-0000A7820000}"/>
    <cellStyle name="Normal 3 5 9 2" xfId="33451" xr:uid="{00000000-0005-0000-0000-0000A8820000}"/>
    <cellStyle name="Normal 3 5 9 2 2" xfId="33452" xr:uid="{00000000-0005-0000-0000-0000A9820000}"/>
    <cellStyle name="Normal 3 5 9 3" xfId="33453" xr:uid="{00000000-0005-0000-0000-0000AA820000}"/>
    <cellStyle name="Normal 3 5 9 4" xfId="33454" xr:uid="{00000000-0005-0000-0000-0000AB820000}"/>
    <cellStyle name="Normal 3 6" xfId="33455" xr:uid="{00000000-0005-0000-0000-0000AC820000}"/>
    <cellStyle name="Normal 3 7" xfId="33456" xr:uid="{00000000-0005-0000-0000-0000AD820000}"/>
    <cellStyle name="Normal 3 7 10" xfId="33457" xr:uid="{00000000-0005-0000-0000-0000AE820000}"/>
    <cellStyle name="Normal 3 7 10 2" xfId="33458" xr:uid="{00000000-0005-0000-0000-0000AF820000}"/>
    <cellStyle name="Normal 3 7 11" xfId="33459" xr:uid="{00000000-0005-0000-0000-0000B0820000}"/>
    <cellStyle name="Normal 3 7 11 2" xfId="33460" xr:uid="{00000000-0005-0000-0000-0000B1820000}"/>
    <cellStyle name="Normal 3 7 12" xfId="33461" xr:uid="{00000000-0005-0000-0000-0000B2820000}"/>
    <cellStyle name="Normal 3 7 12 2" xfId="33462" xr:uid="{00000000-0005-0000-0000-0000B3820000}"/>
    <cellStyle name="Normal 3 7 13" xfId="33463" xr:uid="{00000000-0005-0000-0000-0000B4820000}"/>
    <cellStyle name="Normal 3 7 13 2" xfId="33464" xr:uid="{00000000-0005-0000-0000-0000B5820000}"/>
    <cellStyle name="Normal 3 7 14" xfId="33465" xr:uid="{00000000-0005-0000-0000-0000B6820000}"/>
    <cellStyle name="Normal 3 7 15" xfId="33466" xr:uid="{00000000-0005-0000-0000-0000B7820000}"/>
    <cellStyle name="Normal 3 7 2" xfId="33467" xr:uid="{00000000-0005-0000-0000-0000B8820000}"/>
    <cellStyle name="Normal 3 7 2 10" xfId="33468" xr:uid="{00000000-0005-0000-0000-0000B9820000}"/>
    <cellStyle name="Normal 3 7 2 10 2" xfId="33469" xr:uid="{00000000-0005-0000-0000-0000BA820000}"/>
    <cellStyle name="Normal 3 7 2 11" xfId="33470" xr:uid="{00000000-0005-0000-0000-0000BB820000}"/>
    <cellStyle name="Normal 3 7 2 11 2" xfId="33471" xr:uid="{00000000-0005-0000-0000-0000BC820000}"/>
    <cellStyle name="Normal 3 7 2 12" xfId="33472" xr:uid="{00000000-0005-0000-0000-0000BD820000}"/>
    <cellStyle name="Normal 3 7 2 12 2" xfId="33473" xr:uid="{00000000-0005-0000-0000-0000BE820000}"/>
    <cellStyle name="Normal 3 7 2 13" xfId="33474" xr:uid="{00000000-0005-0000-0000-0000BF820000}"/>
    <cellStyle name="Normal 3 7 2 14" xfId="33475" xr:uid="{00000000-0005-0000-0000-0000C0820000}"/>
    <cellStyle name="Normal 3 7 2 2" xfId="33476" xr:uid="{00000000-0005-0000-0000-0000C1820000}"/>
    <cellStyle name="Normal 3 7 2 2 10" xfId="33477" xr:uid="{00000000-0005-0000-0000-0000C2820000}"/>
    <cellStyle name="Normal 3 7 2 2 11" xfId="33478" xr:uid="{00000000-0005-0000-0000-0000C3820000}"/>
    <cellStyle name="Normal 3 7 2 2 2" xfId="33479" xr:uid="{00000000-0005-0000-0000-0000C4820000}"/>
    <cellStyle name="Normal 3 7 2 2 2 2" xfId="33480" xr:uid="{00000000-0005-0000-0000-0000C5820000}"/>
    <cellStyle name="Normal 3 7 2 2 2 2 2" xfId="33481" xr:uid="{00000000-0005-0000-0000-0000C6820000}"/>
    <cellStyle name="Normal 3 7 2 2 2 2 2 2" xfId="33482" xr:uid="{00000000-0005-0000-0000-0000C7820000}"/>
    <cellStyle name="Normal 3 7 2 2 2 2 2 2 2" xfId="33483" xr:uid="{00000000-0005-0000-0000-0000C8820000}"/>
    <cellStyle name="Normal 3 7 2 2 2 2 2 3" xfId="33484" xr:uid="{00000000-0005-0000-0000-0000C9820000}"/>
    <cellStyle name="Normal 3 7 2 2 2 2 3" xfId="33485" xr:uid="{00000000-0005-0000-0000-0000CA820000}"/>
    <cellStyle name="Normal 3 7 2 2 2 2 3 2" xfId="33486" xr:uid="{00000000-0005-0000-0000-0000CB820000}"/>
    <cellStyle name="Normal 3 7 2 2 2 2 4" xfId="33487" xr:uid="{00000000-0005-0000-0000-0000CC820000}"/>
    <cellStyle name="Normal 3 7 2 2 2 3" xfId="33488" xr:uid="{00000000-0005-0000-0000-0000CD820000}"/>
    <cellStyle name="Normal 3 7 2 2 2 3 2" xfId="33489" xr:uid="{00000000-0005-0000-0000-0000CE820000}"/>
    <cellStyle name="Normal 3 7 2 2 2 3 2 2" xfId="33490" xr:uid="{00000000-0005-0000-0000-0000CF820000}"/>
    <cellStyle name="Normal 3 7 2 2 2 3 3" xfId="33491" xr:uid="{00000000-0005-0000-0000-0000D0820000}"/>
    <cellStyle name="Normal 3 7 2 2 2 4" xfId="33492" xr:uid="{00000000-0005-0000-0000-0000D1820000}"/>
    <cellStyle name="Normal 3 7 2 2 2 4 2" xfId="33493" xr:uid="{00000000-0005-0000-0000-0000D2820000}"/>
    <cellStyle name="Normal 3 7 2 2 2 5" xfId="33494" xr:uid="{00000000-0005-0000-0000-0000D3820000}"/>
    <cellStyle name="Normal 3 7 2 2 2 5 2" xfId="33495" xr:uid="{00000000-0005-0000-0000-0000D4820000}"/>
    <cellStyle name="Normal 3 7 2 2 2 6" xfId="33496" xr:uid="{00000000-0005-0000-0000-0000D5820000}"/>
    <cellStyle name="Normal 3 7 2 2 3" xfId="33497" xr:uid="{00000000-0005-0000-0000-0000D6820000}"/>
    <cellStyle name="Normal 3 7 2 2 3 2" xfId="33498" xr:uid="{00000000-0005-0000-0000-0000D7820000}"/>
    <cellStyle name="Normal 3 7 2 2 3 2 2" xfId="33499" xr:uid="{00000000-0005-0000-0000-0000D8820000}"/>
    <cellStyle name="Normal 3 7 2 2 3 2 2 2" xfId="33500" xr:uid="{00000000-0005-0000-0000-0000D9820000}"/>
    <cellStyle name="Normal 3 7 2 2 3 2 2 2 2" xfId="33501" xr:uid="{00000000-0005-0000-0000-0000DA820000}"/>
    <cellStyle name="Normal 3 7 2 2 3 2 2 3" xfId="33502" xr:uid="{00000000-0005-0000-0000-0000DB820000}"/>
    <cellStyle name="Normal 3 7 2 2 3 2 3" xfId="33503" xr:uid="{00000000-0005-0000-0000-0000DC820000}"/>
    <cellStyle name="Normal 3 7 2 2 3 2 3 2" xfId="33504" xr:uid="{00000000-0005-0000-0000-0000DD820000}"/>
    <cellStyle name="Normal 3 7 2 2 3 2 4" xfId="33505" xr:uid="{00000000-0005-0000-0000-0000DE820000}"/>
    <cellStyle name="Normal 3 7 2 2 3 3" xfId="33506" xr:uid="{00000000-0005-0000-0000-0000DF820000}"/>
    <cellStyle name="Normal 3 7 2 2 3 3 2" xfId="33507" xr:uid="{00000000-0005-0000-0000-0000E0820000}"/>
    <cellStyle name="Normal 3 7 2 2 3 3 2 2" xfId="33508" xr:uid="{00000000-0005-0000-0000-0000E1820000}"/>
    <cellStyle name="Normal 3 7 2 2 3 3 3" xfId="33509" xr:uid="{00000000-0005-0000-0000-0000E2820000}"/>
    <cellStyle name="Normal 3 7 2 2 3 4" xfId="33510" xr:uid="{00000000-0005-0000-0000-0000E3820000}"/>
    <cellStyle name="Normal 3 7 2 2 3 4 2" xfId="33511" xr:uid="{00000000-0005-0000-0000-0000E4820000}"/>
    <cellStyle name="Normal 3 7 2 2 3 5" xfId="33512" xr:uid="{00000000-0005-0000-0000-0000E5820000}"/>
    <cellStyle name="Normal 3 7 2 2 3 5 2" xfId="33513" xr:uid="{00000000-0005-0000-0000-0000E6820000}"/>
    <cellStyle name="Normal 3 7 2 2 3 6" xfId="33514" xr:uid="{00000000-0005-0000-0000-0000E7820000}"/>
    <cellStyle name="Normal 3 7 2 2 4" xfId="33515" xr:uid="{00000000-0005-0000-0000-0000E8820000}"/>
    <cellStyle name="Normal 3 7 2 2 4 2" xfId="33516" xr:uid="{00000000-0005-0000-0000-0000E9820000}"/>
    <cellStyle name="Normal 3 7 2 2 4 2 2" xfId="33517" xr:uid="{00000000-0005-0000-0000-0000EA820000}"/>
    <cellStyle name="Normal 3 7 2 2 4 2 2 2" xfId="33518" xr:uid="{00000000-0005-0000-0000-0000EB820000}"/>
    <cellStyle name="Normal 3 7 2 2 4 2 3" xfId="33519" xr:uid="{00000000-0005-0000-0000-0000EC820000}"/>
    <cellStyle name="Normal 3 7 2 2 4 3" xfId="33520" xr:uid="{00000000-0005-0000-0000-0000ED820000}"/>
    <cellStyle name="Normal 3 7 2 2 4 3 2" xfId="33521" xr:uid="{00000000-0005-0000-0000-0000EE820000}"/>
    <cellStyle name="Normal 3 7 2 2 4 4" xfId="33522" xr:uid="{00000000-0005-0000-0000-0000EF820000}"/>
    <cellStyle name="Normal 3 7 2 2 5" xfId="33523" xr:uid="{00000000-0005-0000-0000-0000F0820000}"/>
    <cellStyle name="Normal 3 7 2 2 5 2" xfId="33524" xr:uid="{00000000-0005-0000-0000-0000F1820000}"/>
    <cellStyle name="Normal 3 7 2 2 5 2 2" xfId="33525" xr:uid="{00000000-0005-0000-0000-0000F2820000}"/>
    <cellStyle name="Normal 3 7 2 2 5 3" xfId="33526" xr:uid="{00000000-0005-0000-0000-0000F3820000}"/>
    <cellStyle name="Normal 3 7 2 2 6" xfId="33527" xr:uid="{00000000-0005-0000-0000-0000F4820000}"/>
    <cellStyle name="Normal 3 7 2 2 6 2" xfId="33528" xr:uid="{00000000-0005-0000-0000-0000F5820000}"/>
    <cellStyle name="Normal 3 7 2 2 7" xfId="33529" xr:uid="{00000000-0005-0000-0000-0000F6820000}"/>
    <cellStyle name="Normal 3 7 2 2 7 2" xfId="33530" xr:uid="{00000000-0005-0000-0000-0000F7820000}"/>
    <cellStyle name="Normal 3 7 2 2 8" xfId="33531" xr:uid="{00000000-0005-0000-0000-0000F8820000}"/>
    <cellStyle name="Normal 3 7 2 2 8 2" xfId="33532" xr:uid="{00000000-0005-0000-0000-0000F9820000}"/>
    <cellStyle name="Normal 3 7 2 2 9" xfId="33533" xr:uid="{00000000-0005-0000-0000-0000FA820000}"/>
    <cellStyle name="Normal 3 7 2 2 9 2" xfId="33534" xr:uid="{00000000-0005-0000-0000-0000FB820000}"/>
    <cellStyle name="Normal 3 7 2 3" xfId="33535" xr:uid="{00000000-0005-0000-0000-0000FC820000}"/>
    <cellStyle name="Normal 3 7 2 3 2" xfId="33536" xr:uid="{00000000-0005-0000-0000-0000FD820000}"/>
    <cellStyle name="Normal 3 7 2 3 2 2" xfId="33537" xr:uid="{00000000-0005-0000-0000-0000FE820000}"/>
    <cellStyle name="Normal 3 7 2 3 2 2 2" xfId="33538" xr:uid="{00000000-0005-0000-0000-0000FF820000}"/>
    <cellStyle name="Normal 3 7 2 3 2 2 2 2" xfId="33539" xr:uid="{00000000-0005-0000-0000-000000830000}"/>
    <cellStyle name="Normal 3 7 2 3 2 2 2 2 2" xfId="33540" xr:uid="{00000000-0005-0000-0000-000001830000}"/>
    <cellStyle name="Normal 3 7 2 3 2 2 2 3" xfId="33541" xr:uid="{00000000-0005-0000-0000-000002830000}"/>
    <cellStyle name="Normal 3 7 2 3 2 2 3" xfId="33542" xr:uid="{00000000-0005-0000-0000-000003830000}"/>
    <cellStyle name="Normal 3 7 2 3 2 2 3 2" xfId="33543" xr:uid="{00000000-0005-0000-0000-000004830000}"/>
    <cellStyle name="Normal 3 7 2 3 2 2 4" xfId="33544" xr:uid="{00000000-0005-0000-0000-000005830000}"/>
    <cellStyle name="Normal 3 7 2 3 2 3" xfId="33545" xr:uid="{00000000-0005-0000-0000-000006830000}"/>
    <cellStyle name="Normal 3 7 2 3 2 3 2" xfId="33546" xr:uid="{00000000-0005-0000-0000-000007830000}"/>
    <cellStyle name="Normal 3 7 2 3 2 3 2 2" xfId="33547" xr:uid="{00000000-0005-0000-0000-000008830000}"/>
    <cellStyle name="Normal 3 7 2 3 2 3 3" xfId="33548" xr:uid="{00000000-0005-0000-0000-000009830000}"/>
    <cellStyle name="Normal 3 7 2 3 2 4" xfId="33549" xr:uid="{00000000-0005-0000-0000-00000A830000}"/>
    <cellStyle name="Normal 3 7 2 3 2 4 2" xfId="33550" xr:uid="{00000000-0005-0000-0000-00000B830000}"/>
    <cellStyle name="Normal 3 7 2 3 2 5" xfId="33551" xr:uid="{00000000-0005-0000-0000-00000C830000}"/>
    <cellStyle name="Normal 3 7 2 3 2 5 2" xfId="33552" xr:uid="{00000000-0005-0000-0000-00000D830000}"/>
    <cellStyle name="Normal 3 7 2 3 2 6" xfId="33553" xr:uid="{00000000-0005-0000-0000-00000E830000}"/>
    <cellStyle name="Normal 3 7 2 3 3" xfId="33554" xr:uid="{00000000-0005-0000-0000-00000F830000}"/>
    <cellStyle name="Normal 3 7 2 3 3 2" xfId="33555" xr:uid="{00000000-0005-0000-0000-000010830000}"/>
    <cellStyle name="Normal 3 7 2 3 3 2 2" xfId="33556" xr:uid="{00000000-0005-0000-0000-000011830000}"/>
    <cellStyle name="Normal 3 7 2 3 3 2 2 2" xfId="33557" xr:uid="{00000000-0005-0000-0000-000012830000}"/>
    <cellStyle name="Normal 3 7 2 3 3 2 2 2 2" xfId="33558" xr:uid="{00000000-0005-0000-0000-000013830000}"/>
    <cellStyle name="Normal 3 7 2 3 3 2 2 3" xfId="33559" xr:uid="{00000000-0005-0000-0000-000014830000}"/>
    <cellStyle name="Normal 3 7 2 3 3 2 3" xfId="33560" xr:uid="{00000000-0005-0000-0000-000015830000}"/>
    <cellStyle name="Normal 3 7 2 3 3 2 3 2" xfId="33561" xr:uid="{00000000-0005-0000-0000-000016830000}"/>
    <cellStyle name="Normal 3 7 2 3 3 2 4" xfId="33562" xr:uid="{00000000-0005-0000-0000-000017830000}"/>
    <cellStyle name="Normal 3 7 2 3 3 3" xfId="33563" xr:uid="{00000000-0005-0000-0000-000018830000}"/>
    <cellStyle name="Normal 3 7 2 3 3 3 2" xfId="33564" xr:uid="{00000000-0005-0000-0000-000019830000}"/>
    <cellStyle name="Normal 3 7 2 3 3 3 2 2" xfId="33565" xr:uid="{00000000-0005-0000-0000-00001A830000}"/>
    <cellStyle name="Normal 3 7 2 3 3 3 3" xfId="33566" xr:uid="{00000000-0005-0000-0000-00001B830000}"/>
    <cellStyle name="Normal 3 7 2 3 3 4" xfId="33567" xr:uid="{00000000-0005-0000-0000-00001C830000}"/>
    <cellStyle name="Normal 3 7 2 3 3 4 2" xfId="33568" xr:uid="{00000000-0005-0000-0000-00001D830000}"/>
    <cellStyle name="Normal 3 7 2 3 3 5" xfId="33569" xr:uid="{00000000-0005-0000-0000-00001E830000}"/>
    <cellStyle name="Normal 3 7 2 3 3 5 2" xfId="33570" xr:uid="{00000000-0005-0000-0000-00001F830000}"/>
    <cellStyle name="Normal 3 7 2 3 3 6" xfId="33571" xr:uid="{00000000-0005-0000-0000-000020830000}"/>
    <cellStyle name="Normal 3 7 2 3 4" xfId="33572" xr:uid="{00000000-0005-0000-0000-000021830000}"/>
    <cellStyle name="Normal 3 7 2 3 4 2" xfId="33573" xr:uid="{00000000-0005-0000-0000-000022830000}"/>
    <cellStyle name="Normal 3 7 2 3 4 2 2" xfId="33574" xr:uid="{00000000-0005-0000-0000-000023830000}"/>
    <cellStyle name="Normal 3 7 2 3 4 2 2 2" xfId="33575" xr:uid="{00000000-0005-0000-0000-000024830000}"/>
    <cellStyle name="Normal 3 7 2 3 4 2 3" xfId="33576" xr:uid="{00000000-0005-0000-0000-000025830000}"/>
    <cellStyle name="Normal 3 7 2 3 4 3" xfId="33577" xr:uid="{00000000-0005-0000-0000-000026830000}"/>
    <cellStyle name="Normal 3 7 2 3 4 3 2" xfId="33578" xr:uid="{00000000-0005-0000-0000-000027830000}"/>
    <cellStyle name="Normal 3 7 2 3 4 4" xfId="33579" xr:uid="{00000000-0005-0000-0000-000028830000}"/>
    <cellStyle name="Normal 3 7 2 3 5" xfId="33580" xr:uid="{00000000-0005-0000-0000-000029830000}"/>
    <cellStyle name="Normal 3 7 2 3 5 2" xfId="33581" xr:uid="{00000000-0005-0000-0000-00002A830000}"/>
    <cellStyle name="Normal 3 7 2 3 5 2 2" xfId="33582" xr:uid="{00000000-0005-0000-0000-00002B830000}"/>
    <cellStyle name="Normal 3 7 2 3 5 3" xfId="33583" xr:uid="{00000000-0005-0000-0000-00002C830000}"/>
    <cellStyle name="Normal 3 7 2 3 6" xfId="33584" xr:uid="{00000000-0005-0000-0000-00002D830000}"/>
    <cellStyle name="Normal 3 7 2 3 6 2" xfId="33585" xr:uid="{00000000-0005-0000-0000-00002E830000}"/>
    <cellStyle name="Normal 3 7 2 3 7" xfId="33586" xr:uid="{00000000-0005-0000-0000-00002F830000}"/>
    <cellStyle name="Normal 3 7 2 3 7 2" xfId="33587" xr:uid="{00000000-0005-0000-0000-000030830000}"/>
    <cellStyle name="Normal 3 7 2 3 8" xfId="33588" xr:uid="{00000000-0005-0000-0000-000031830000}"/>
    <cellStyle name="Normal 3 7 2 4" xfId="33589" xr:uid="{00000000-0005-0000-0000-000032830000}"/>
    <cellStyle name="Normal 3 7 2 4 2" xfId="33590" xr:uid="{00000000-0005-0000-0000-000033830000}"/>
    <cellStyle name="Normal 3 7 2 4 2 2" xfId="33591" xr:uid="{00000000-0005-0000-0000-000034830000}"/>
    <cellStyle name="Normal 3 7 2 4 2 2 2" xfId="33592" xr:uid="{00000000-0005-0000-0000-000035830000}"/>
    <cellStyle name="Normal 3 7 2 4 2 2 2 2" xfId="33593" xr:uid="{00000000-0005-0000-0000-000036830000}"/>
    <cellStyle name="Normal 3 7 2 4 2 2 3" xfId="33594" xr:uid="{00000000-0005-0000-0000-000037830000}"/>
    <cellStyle name="Normal 3 7 2 4 2 3" xfId="33595" xr:uid="{00000000-0005-0000-0000-000038830000}"/>
    <cellStyle name="Normal 3 7 2 4 2 3 2" xfId="33596" xr:uid="{00000000-0005-0000-0000-000039830000}"/>
    <cellStyle name="Normal 3 7 2 4 2 4" xfId="33597" xr:uid="{00000000-0005-0000-0000-00003A830000}"/>
    <cellStyle name="Normal 3 7 2 4 3" xfId="33598" xr:uid="{00000000-0005-0000-0000-00003B830000}"/>
    <cellStyle name="Normal 3 7 2 4 3 2" xfId="33599" xr:uid="{00000000-0005-0000-0000-00003C830000}"/>
    <cellStyle name="Normal 3 7 2 4 3 2 2" xfId="33600" xr:uid="{00000000-0005-0000-0000-00003D830000}"/>
    <cellStyle name="Normal 3 7 2 4 3 3" xfId="33601" xr:uid="{00000000-0005-0000-0000-00003E830000}"/>
    <cellStyle name="Normal 3 7 2 4 4" xfId="33602" xr:uid="{00000000-0005-0000-0000-00003F830000}"/>
    <cellStyle name="Normal 3 7 2 4 4 2" xfId="33603" xr:uid="{00000000-0005-0000-0000-000040830000}"/>
    <cellStyle name="Normal 3 7 2 4 5" xfId="33604" xr:uid="{00000000-0005-0000-0000-000041830000}"/>
    <cellStyle name="Normal 3 7 2 4 5 2" xfId="33605" xr:uid="{00000000-0005-0000-0000-000042830000}"/>
    <cellStyle name="Normal 3 7 2 4 6" xfId="33606" xr:uid="{00000000-0005-0000-0000-000043830000}"/>
    <cellStyle name="Normal 3 7 2 5" xfId="33607" xr:uid="{00000000-0005-0000-0000-000044830000}"/>
    <cellStyle name="Normal 3 7 2 5 2" xfId="33608" xr:uid="{00000000-0005-0000-0000-000045830000}"/>
    <cellStyle name="Normal 3 7 2 5 2 2" xfId="33609" xr:uid="{00000000-0005-0000-0000-000046830000}"/>
    <cellStyle name="Normal 3 7 2 5 2 2 2" xfId="33610" xr:uid="{00000000-0005-0000-0000-000047830000}"/>
    <cellStyle name="Normal 3 7 2 5 2 2 2 2" xfId="33611" xr:uid="{00000000-0005-0000-0000-000048830000}"/>
    <cellStyle name="Normal 3 7 2 5 2 2 3" xfId="33612" xr:uid="{00000000-0005-0000-0000-000049830000}"/>
    <cellStyle name="Normal 3 7 2 5 2 3" xfId="33613" xr:uid="{00000000-0005-0000-0000-00004A830000}"/>
    <cellStyle name="Normal 3 7 2 5 2 3 2" xfId="33614" xr:uid="{00000000-0005-0000-0000-00004B830000}"/>
    <cellStyle name="Normal 3 7 2 5 2 4" xfId="33615" xr:uid="{00000000-0005-0000-0000-00004C830000}"/>
    <cellStyle name="Normal 3 7 2 5 3" xfId="33616" xr:uid="{00000000-0005-0000-0000-00004D830000}"/>
    <cellStyle name="Normal 3 7 2 5 3 2" xfId="33617" xr:uid="{00000000-0005-0000-0000-00004E830000}"/>
    <cellStyle name="Normal 3 7 2 5 3 2 2" xfId="33618" xr:uid="{00000000-0005-0000-0000-00004F830000}"/>
    <cellStyle name="Normal 3 7 2 5 3 3" xfId="33619" xr:uid="{00000000-0005-0000-0000-000050830000}"/>
    <cellStyle name="Normal 3 7 2 5 4" xfId="33620" xr:uid="{00000000-0005-0000-0000-000051830000}"/>
    <cellStyle name="Normal 3 7 2 5 4 2" xfId="33621" xr:uid="{00000000-0005-0000-0000-000052830000}"/>
    <cellStyle name="Normal 3 7 2 5 5" xfId="33622" xr:uid="{00000000-0005-0000-0000-000053830000}"/>
    <cellStyle name="Normal 3 7 2 5 5 2" xfId="33623" xr:uid="{00000000-0005-0000-0000-000054830000}"/>
    <cellStyle name="Normal 3 7 2 5 6" xfId="33624" xr:uid="{00000000-0005-0000-0000-000055830000}"/>
    <cellStyle name="Normal 3 7 2 6" xfId="33625" xr:uid="{00000000-0005-0000-0000-000056830000}"/>
    <cellStyle name="Normal 3 7 2 6 2" xfId="33626" xr:uid="{00000000-0005-0000-0000-000057830000}"/>
    <cellStyle name="Normal 3 7 2 6 2 2" xfId="33627" xr:uid="{00000000-0005-0000-0000-000058830000}"/>
    <cellStyle name="Normal 3 7 2 6 2 2 2" xfId="33628" xr:uid="{00000000-0005-0000-0000-000059830000}"/>
    <cellStyle name="Normal 3 7 2 6 2 2 2 2" xfId="33629" xr:uid="{00000000-0005-0000-0000-00005A830000}"/>
    <cellStyle name="Normal 3 7 2 6 2 2 3" xfId="33630" xr:uid="{00000000-0005-0000-0000-00005B830000}"/>
    <cellStyle name="Normal 3 7 2 6 2 3" xfId="33631" xr:uid="{00000000-0005-0000-0000-00005C830000}"/>
    <cellStyle name="Normal 3 7 2 6 2 3 2" xfId="33632" xr:uid="{00000000-0005-0000-0000-00005D830000}"/>
    <cellStyle name="Normal 3 7 2 6 2 4" xfId="33633" xr:uid="{00000000-0005-0000-0000-00005E830000}"/>
    <cellStyle name="Normal 3 7 2 6 3" xfId="33634" xr:uid="{00000000-0005-0000-0000-00005F830000}"/>
    <cellStyle name="Normal 3 7 2 6 3 2" xfId="33635" xr:uid="{00000000-0005-0000-0000-000060830000}"/>
    <cellStyle name="Normal 3 7 2 6 3 2 2" xfId="33636" xr:uid="{00000000-0005-0000-0000-000061830000}"/>
    <cellStyle name="Normal 3 7 2 6 3 3" xfId="33637" xr:uid="{00000000-0005-0000-0000-000062830000}"/>
    <cellStyle name="Normal 3 7 2 6 4" xfId="33638" xr:uid="{00000000-0005-0000-0000-000063830000}"/>
    <cellStyle name="Normal 3 7 2 6 4 2" xfId="33639" xr:uid="{00000000-0005-0000-0000-000064830000}"/>
    <cellStyle name="Normal 3 7 2 6 5" xfId="33640" xr:uid="{00000000-0005-0000-0000-000065830000}"/>
    <cellStyle name="Normal 3 7 2 6 5 2" xfId="33641" xr:uid="{00000000-0005-0000-0000-000066830000}"/>
    <cellStyle name="Normal 3 7 2 6 6" xfId="33642" xr:uid="{00000000-0005-0000-0000-000067830000}"/>
    <cellStyle name="Normal 3 7 2 7" xfId="33643" xr:uid="{00000000-0005-0000-0000-000068830000}"/>
    <cellStyle name="Normal 3 7 2 7 2" xfId="33644" xr:uid="{00000000-0005-0000-0000-000069830000}"/>
    <cellStyle name="Normal 3 7 2 7 2 2" xfId="33645" xr:uid="{00000000-0005-0000-0000-00006A830000}"/>
    <cellStyle name="Normal 3 7 2 7 2 2 2" xfId="33646" xr:uid="{00000000-0005-0000-0000-00006B830000}"/>
    <cellStyle name="Normal 3 7 2 7 2 3" xfId="33647" xr:uid="{00000000-0005-0000-0000-00006C830000}"/>
    <cellStyle name="Normal 3 7 2 7 3" xfId="33648" xr:uid="{00000000-0005-0000-0000-00006D830000}"/>
    <cellStyle name="Normal 3 7 2 7 3 2" xfId="33649" xr:uid="{00000000-0005-0000-0000-00006E830000}"/>
    <cellStyle name="Normal 3 7 2 7 4" xfId="33650" xr:uid="{00000000-0005-0000-0000-00006F830000}"/>
    <cellStyle name="Normal 3 7 2 8" xfId="33651" xr:uid="{00000000-0005-0000-0000-000070830000}"/>
    <cellStyle name="Normal 3 7 2 8 2" xfId="33652" xr:uid="{00000000-0005-0000-0000-000071830000}"/>
    <cellStyle name="Normal 3 7 2 8 2 2" xfId="33653" xr:uid="{00000000-0005-0000-0000-000072830000}"/>
    <cellStyle name="Normal 3 7 2 8 3" xfId="33654" xr:uid="{00000000-0005-0000-0000-000073830000}"/>
    <cellStyle name="Normal 3 7 2 9" xfId="33655" xr:uid="{00000000-0005-0000-0000-000074830000}"/>
    <cellStyle name="Normal 3 7 2 9 2" xfId="33656" xr:uid="{00000000-0005-0000-0000-000075830000}"/>
    <cellStyle name="Normal 3 7 3" xfId="33657" xr:uid="{00000000-0005-0000-0000-000076830000}"/>
    <cellStyle name="Normal 3 7 3 10" xfId="33658" xr:uid="{00000000-0005-0000-0000-000077830000}"/>
    <cellStyle name="Normal 3 7 3 11" xfId="33659" xr:uid="{00000000-0005-0000-0000-000078830000}"/>
    <cellStyle name="Normal 3 7 3 2" xfId="33660" xr:uid="{00000000-0005-0000-0000-000079830000}"/>
    <cellStyle name="Normal 3 7 3 2 2" xfId="33661" xr:uid="{00000000-0005-0000-0000-00007A830000}"/>
    <cellStyle name="Normal 3 7 3 2 2 2" xfId="33662" xr:uid="{00000000-0005-0000-0000-00007B830000}"/>
    <cellStyle name="Normal 3 7 3 2 2 2 2" xfId="33663" xr:uid="{00000000-0005-0000-0000-00007C830000}"/>
    <cellStyle name="Normal 3 7 3 2 2 2 2 2" xfId="33664" xr:uid="{00000000-0005-0000-0000-00007D830000}"/>
    <cellStyle name="Normal 3 7 3 2 2 2 3" xfId="33665" xr:uid="{00000000-0005-0000-0000-00007E830000}"/>
    <cellStyle name="Normal 3 7 3 2 2 3" xfId="33666" xr:uid="{00000000-0005-0000-0000-00007F830000}"/>
    <cellStyle name="Normal 3 7 3 2 2 3 2" xfId="33667" xr:uid="{00000000-0005-0000-0000-000080830000}"/>
    <cellStyle name="Normal 3 7 3 2 2 4" xfId="33668" xr:uid="{00000000-0005-0000-0000-000081830000}"/>
    <cellStyle name="Normal 3 7 3 2 3" xfId="33669" xr:uid="{00000000-0005-0000-0000-000082830000}"/>
    <cellStyle name="Normal 3 7 3 2 3 2" xfId="33670" xr:uid="{00000000-0005-0000-0000-000083830000}"/>
    <cellStyle name="Normal 3 7 3 2 3 2 2" xfId="33671" xr:uid="{00000000-0005-0000-0000-000084830000}"/>
    <cellStyle name="Normal 3 7 3 2 3 3" xfId="33672" xr:uid="{00000000-0005-0000-0000-000085830000}"/>
    <cellStyle name="Normal 3 7 3 2 4" xfId="33673" xr:uid="{00000000-0005-0000-0000-000086830000}"/>
    <cellStyle name="Normal 3 7 3 2 4 2" xfId="33674" xr:uid="{00000000-0005-0000-0000-000087830000}"/>
    <cellStyle name="Normal 3 7 3 2 5" xfId="33675" xr:uid="{00000000-0005-0000-0000-000088830000}"/>
    <cellStyle name="Normal 3 7 3 2 5 2" xfId="33676" xr:uid="{00000000-0005-0000-0000-000089830000}"/>
    <cellStyle name="Normal 3 7 3 2 6" xfId="33677" xr:uid="{00000000-0005-0000-0000-00008A830000}"/>
    <cellStyle name="Normal 3 7 3 3" xfId="33678" xr:uid="{00000000-0005-0000-0000-00008B830000}"/>
    <cellStyle name="Normal 3 7 3 3 2" xfId="33679" xr:uid="{00000000-0005-0000-0000-00008C830000}"/>
    <cellStyle name="Normal 3 7 3 3 2 2" xfId="33680" xr:uid="{00000000-0005-0000-0000-00008D830000}"/>
    <cellStyle name="Normal 3 7 3 3 2 2 2" xfId="33681" xr:uid="{00000000-0005-0000-0000-00008E830000}"/>
    <cellStyle name="Normal 3 7 3 3 2 2 2 2" xfId="33682" xr:uid="{00000000-0005-0000-0000-00008F830000}"/>
    <cellStyle name="Normal 3 7 3 3 2 2 3" xfId="33683" xr:uid="{00000000-0005-0000-0000-000090830000}"/>
    <cellStyle name="Normal 3 7 3 3 2 3" xfId="33684" xr:uid="{00000000-0005-0000-0000-000091830000}"/>
    <cellStyle name="Normal 3 7 3 3 2 3 2" xfId="33685" xr:uid="{00000000-0005-0000-0000-000092830000}"/>
    <cellStyle name="Normal 3 7 3 3 2 4" xfId="33686" xr:uid="{00000000-0005-0000-0000-000093830000}"/>
    <cellStyle name="Normal 3 7 3 3 3" xfId="33687" xr:uid="{00000000-0005-0000-0000-000094830000}"/>
    <cellStyle name="Normal 3 7 3 3 3 2" xfId="33688" xr:uid="{00000000-0005-0000-0000-000095830000}"/>
    <cellStyle name="Normal 3 7 3 3 3 2 2" xfId="33689" xr:uid="{00000000-0005-0000-0000-000096830000}"/>
    <cellStyle name="Normal 3 7 3 3 3 3" xfId="33690" xr:uid="{00000000-0005-0000-0000-000097830000}"/>
    <cellStyle name="Normal 3 7 3 3 4" xfId="33691" xr:uid="{00000000-0005-0000-0000-000098830000}"/>
    <cellStyle name="Normal 3 7 3 3 4 2" xfId="33692" xr:uid="{00000000-0005-0000-0000-000099830000}"/>
    <cellStyle name="Normal 3 7 3 3 5" xfId="33693" xr:uid="{00000000-0005-0000-0000-00009A830000}"/>
    <cellStyle name="Normal 3 7 3 3 5 2" xfId="33694" xr:uid="{00000000-0005-0000-0000-00009B830000}"/>
    <cellStyle name="Normal 3 7 3 3 6" xfId="33695" xr:uid="{00000000-0005-0000-0000-00009C830000}"/>
    <cellStyle name="Normal 3 7 3 4" xfId="33696" xr:uid="{00000000-0005-0000-0000-00009D830000}"/>
    <cellStyle name="Normal 3 7 3 4 2" xfId="33697" xr:uid="{00000000-0005-0000-0000-00009E830000}"/>
    <cellStyle name="Normal 3 7 3 4 2 2" xfId="33698" xr:uid="{00000000-0005-0000-0000-00009F830000}"/>
    <cellStyle name="Normal 3 7 3 4 2 2 2" xfId="33699" xr:uid="{00000000-0005-0000-0000-0000A0830000}"/>
    <cellStyle name="Normal 3 7 3 4 2 3" xfId="33700" xr:uid="{00000000-0005-0000-0000-0000A1830000}"/>
    <cellStyle name="Normal 3 7 3 4 3" xfId="33701" xr:uid="{00000000-0005-0000-0000-0000A2830000}"/>
    <cellStyle name="Normal 3 7 3 4 3 2" xfId="33702" xr:uid="{00000000-0005-0000-0000-0000A3830000}"/>
    <cellStyle name="Normal 3 7 3 4 4" xfId="33703" xr:uid="{00000000-0005-0000-0000-0000A4830000}"/>
    <cellStyle name="Normal 3 7 3 5" xfId="33704" xr:uid="{00000000-0005-0000-0000-0000A5830000}"/>
    <cellStyle name="Normal 3 7 3 5 2" xfId="33705" xr:uid="{00000000-0005-0000-0000-0000A6830000}"/>
    <cellStyle name="Normal 3 7 3 5 2 2" xfId="33706" xr:uid="{00000000-0005-0000-0000-0000A7830000}"/>
    <cellStyle name="Normal 3 7 3 5 3" xfId="33707" xr:uid="{00000000-0005-0000-0000-0000A8830000}"/>
    <cellStyle name="Normal 3 7 3 6" xfId="33708" xr:uid="{00000000-0005-0000-0000-0000A9830000}"/>
    <cellStyle name="Normal 3 7 3 6 2" xfId="33709" xr:uid="{00000000-0005-0000-0000-0000AA830000}"/>
    <cellStyle name="Normal 3 7 3 7" xfId="33710" xr:uid="{00000000-0005-0000-0000-0000AB830000}"/>
    <cellStyle name="Normal 3 7 3 7 2" xfId="33711" xr:uid="{00000000-0005-0000-0000-0000AC830000}"/>
    <cellStyle name="Normal 3 7 3 8" xfId="33712" xr:uid="{00000000-0005-0000-0000-0000AD830000}"/>
    <cellStyle name="Normal 3 7 3 8 2" xfId="33713" xr:uid="{00000000-0005-0000-0000-0000AE830000}"/>
    <cellStyle name="Normal 3 7 3 9" xfId="33714" xr:uid="{00000000-0005-0000-0000-0000AF830000}"/>
    <cellStyle name="Normal 3 7 3 9 2" xfId="33715" xr:uid="{00000000-0005-0000-0000-0000B0830000}"/>
    <cellStyle name="Normal 3 7 4" xfId="33716" xr:uid="{00000000-0005-0000-0000-0000B1830000}"/>
    <cellStyle name="Normal 3 7 4 2" xfId="33717" xr:uid="{00000000-0005-0000-0000-0000B2830000}"/>
    <cellStyle name="Normal 3 7 4 2 2" xfId="33718" xr:uid="{00000000-0005-0000-0000-0000B3830000}"/>
    <cellStyle name="Normal 3 7 4 2 2 2" xfId="33719" xr:uid="{00000000-0005-0000-0000-0000B4830000}"/>
    <cellStyle name="Normal 3 7 4 2 2 2 2" xfId="33720" xr:uid="{00000000-0005-0000-0000-0000B5830000}"/>
    <cellStyle name="Normal 3 7 4 2 2 2 2 2" xfId="33721" xr:uid="{00000000-0005-0000-0000-0000B6830000}"/>
    <cellStyle name="Normal 3 7 4 2 2 2 3" xfId="33722" xr:uid="{00000000-0005-0000-0000-0000B7830000}"/>
    <cellStyle name="Normal 3 7 4 2 2 3" xfId="33723" xr:uid="{00000000-0005-0000-0000-0000B8830000}"/>
    <cellStyle name="Normal 3 7 4 2 2 3 2" xfId="33724" xr:uid="{00000000-0005-0000-0000-0000B9830000}"/>
    <cellStyle name="Normal 3 7 4 2 2 4" xfId="33725" xr:uid="{00000000-0005-0000-0000-0000BA830000}"/>
    <cellStyle name="Normal 3 7 4 2 3" xfId="33726" xr:uid="{00000000-0005-0000-0000-0000BB830000}"/>
    <cellStyle name="Normal 3 7 4 2 3 2" xfId="33727" xr:uid="{00000000-0005-0000-0000-0000BC830000}"/>
    <cellStyle name="Normal 3 7 4 2 3 2 2" xfId="33728" xr:uid="{00000000-0005-0000-0000-0000BD830000}"/>
    <cellStyle name="Normal 3 7 4 2 3 3" xfId="33729" xr:uid="{00000000-0005-0000-0000-0000BE830000}"/>
    <cellStyle name="Normal 3 7 4 2 4" xfId="33730" xr:uid="{00000000-0005-0000-0000-0000BF830000}"/>
    <cellStyle name="Normal 3 7 4 2 4 2" xfId="33731" xr:uid="{00000000-0005-0000-0000-0000C0830000}"/>
    <cellStyle name="Normal 3 7 4 2 5" xfId="33732" xr:uid="{00000000-0005-0000-0000-0000C1830000}"/>
    <cellStyle name="Normal 3 7 4 2 5 2" xfId="33733" xr:uid="{00000000-0005-0000-0000-0000C2830000}"/>
    <cellStyle name="Normal 3 7 4 2 6" xfId="33734" xr:uid="{00000000-0005-0000-0000-0000C3830000}"/>
    <cellStyle name="Normal 3 7 4 3" xfId="33735" xr:uid="{00000000-0005-0000-0000-0000C4830000}"/>
    <cellStyle name="Normal 3 7 4 3 2" xfId="33736" xr:uid="{00000000-0005-0000-0000-0000C5830000}"/>
    <cellStyle name="Normal 3 7 4 3 2 2" xfId="33737" xr:uid="{00000000-0005-0000-0000-0000C6830000}"/>
    <cellStyle name="Normal 3 7 4 3 2 2 2" xfId="33738" xr:uid="{00000000-0005-0000-0000-0000C7830000}"/>
    <cellStyle name="Normal 3 7 4 3 2 2 2 2" xfId="33739" xr:uid="{00000000-0005-0000-0000-0000C8830000}"/>
    <cellStyle name="Normal 3 7 4 3 2 2 3" xfId="33740" xr:uid="{00000000-0005-0000-0000-0000C9830000}"/>
    <cellStyle name="Normal 3 7 4 3 2 3" xfId="33741" xr:uid="{00000000-0005-0000-0000-0000CA830000}"/>
    <cellStyle name="Normal 3 7 4 3 2 3 2" xfId="33742" xr:uid="{00000000-0005-0000-0000-0000CB830000}"/>
    <cellStyle name="Normal 3 7 4 3 2 4" xfId="33743" xr:uid="{00000000-0005-0000-0000-0000CC830000}"/>
    <cellStyle name="Normal 3 7 4 3 3" xfId="33744" xr:uid="{00000000-0005-0000-0000-0000CD830000}"/>
    <cellStyle name="Normal 3 7 4 3 3 2" xfId="33745" xr:uid="{00000000-0005-0000-0000-0000CE830000}"/>
    <cellStyle name="Normal 3 7 4 3 3 2 2" xfId="33746" xr:uid="{00000000-0005-0000-0000-0000CF830000}"/>
    <cellStyle name="Normal 3 7 4 3 3 3" xfId="33747" xr:uid="{00000000-0005-0000-0000-0000D0830000}"/>
    <cellStyle name="Normal 3 7 4 3 4" xfId="33748" xr:uid="{00000000-0005-0000-0000-0000D1830000}"/>
    <cellStyle name="Normal 3 7 4 3 4 2" xfId="33749" xr:uid="{00000000-0005-0000-0000-0000D2830000}"/>
    <cellStyle name="Normal 3 7 4 3 5" xfId="33750" xr:uid="{00000000-0005-0000-0000-0000D3830000}"/>
    <cellStyle name="Normal 3 7 4 3 5 2" xfId="33751" xr:uid="{00000000-0005-0000-0000-0000D4830000}"/>
    <cellStyle name="Normal 3 7 4 3 6" xfId="33752" xr:uid="{00000000-0005-0000-0000-0000D5830000}"/>
    <cellStyle name="Normal 3 7 4 4" xfId="33753" xr:uid="{00000000-0005-0000-0000-0000D6830000}"/>
    <cellStyle name="Normal 3 7 4 4 2" xfId="33754" xr:uid="{00000000-0005-0000-0000-0000D7830000}"/>
    <cellStyle name="Normal 3 7 4 4 2 2" xfId="33755" xr:uid="{00000000-0005-0000-0000-0000D8830000}"/>
    <cellStyle name="Normal 3 7 4 4 2 2 2" xfId="33756" xr:uid="{00000000-0005-0000-0000-0000D9830000}"/>
    <cellStyle name="Normal 3 7 4 4 2 3" xfId="33757" xr:uid="{00000000-0005-0000-0000-0000DA830000}"/>
    <cellStyle name="Normal 3 7 4 4 3" xfId="33758" xr:uid="{00000000-0005-0000-0000-0000DB830000}"/>
    <cellStyle name="Normal 3 7 4 4 3 2" xfId="33759" xr:uid="{00000000-0005-0000-0000-0000DC830000}"/>
    <cellStyle name="Normal 3 7 4 4 4" xfId="33760" xr:uid="{00000000-0005-0000-0000-0000DD830000}"/>
    <cellStyle name="Normal 3 7 4 5" xfId="33761" xr:uid="{00000000-0005-0000-0000-0000DE830000}"/>
    <cellStyle name="Normal 3 7 4 5 2" xfId="33762" xr:uid="{00000000-0005-0000-0000-0000DF830000}"/>
    <cellStyle name="Normal 3 7 4 5 2 2" xfId="33763" xr:uid="{00000000-0005-0000-0000-0000E0830000}"/>
    <cellStyle name="Normal 3 7 4 5 3" xfId="33764" xr:uid="{00000000-0005-0000-0000-0000E1830000}"/>
    <cellStyle name="Normal 3 7 4 6" xfId="33765" xr:uid="{00000000-0005-0000-0000-0000E2830000}"/>
    <cellStyle name="Normal 3 7 4 6 2" xfId="33766" xr:uid="{00000000-0005-0000-0000-0000E3830000}"/>
    <cellStyle name="Normal 3 7 4 7" xfId="33767" xr:uid="{00000000-0005-0000-0000-0000E4830000}"/>
    <cellStyle name="Normal 3 7 4 7 2" xfId="33768" xr:uid="{00000000-0005-0000-0000-0000E5830000}"/>
    <cellStyle name="Normal 3 7 4 8" xfId="33769" xr:uid="{00000000-0005-0000-0000-0000E6830000}"/>
    <cellStyle name="Normal 3 7 5" xfId="33770" xr:uid="{00000000-0005-0000-0000-0000E7830000}"/>
    <cellStyle name="Normal 3 7 5 2" xfId="33771" xr:uid="{00000000-0005-0000-0000-0000E8830000}"/>
    <cellStyle name="Normal 3 7 5 2 2" xfId="33772" xr:uid="{00000000-0005-0000-0000-0000E9830000}"/>
    <cellStyle name="Normal 3 7 5 2 2 2" xfId="33773" xr:uid="{00000000-0005-0000-0000-0000EA830000}"/>
    <cellStyle name="Normal 3 7 5 2 2 2 2" xfId="33774" xr:uid="{00000000-0005-0000-0000-0000EB830000}"/>
    <cellStyle name="Normal 3 7 5 2 2 3" xfId="33775" xr:uid="{00000000-0005-0000-0000-0000EC830000}"/>
    <cellStyle name="Normal 3 7 5 2 3" xfId="33776" xr:uid="{00000000-0005-0000-0000-0000ED830000}"/>
    <cellStyle name="Normal 3 7 5 2 3 2" xfId="33777" xr:uid="{00000000-0005-0000-0000-0000EE830000}"/>
    <cellStyle name="Normal 3 7 5 2 4" xfId="33778" xr:uid="{00000000-0005-0000-0000-0000EF830000}"/>
    <cellStyle name="Normal 3 7 5 3" xfId="33779" xr:uid="{00000000-0005-0000-0000-0000F0830000}"/>
    <cellStyle name="Normal 3 7 5 3 2" xfId="33780" xr:uid="{00000000-0005-0000-0000-0000F1830000}"/>
    <cellStyle name="Normal 3 7 5 3 2 2" xfId="33781" xr:uid="{00000000-0005-0000-0000-0000F2830000}"/>
    <cellStyle name="Normal 3 7 5 3 3" xfId="33782" xr:uid="{00000000-0005-0000-0000-0000F3830000}"/>
    <cellStyle name="Normal 3 7 5 4" xfId="33783" xr:uid="{00000000-0005-0000-0000-0000F4830000}"/>
    <cellStyle name="Normal 3 7 5 4 2" xfId="33784" xr:uid="{00000000-0005-0000-0000-0000F5830000}"/>
    <cellStyle name="Normal 3 7 5 5" xfId="33785" xr:uid="{00000000-0005-0000-0000-0000F6830000}"/>
    <cellStyle name="Normal 3 7 5 5 2" xfId="33786" xr:uid="{00000000-0005-0000-0000-0000F7830000}"/>
    <cellStyle name="Normal 3 7 5 6" xfId="33787" xr:uid="{00000000-0005-0000-0000-0000F8830000}"/>
    <cellStyle name="Normal 3 7 6" xfId="33788" xr:uid="{00000000-0005-0000-0000-0000F9830000}"/>
    <cellStyle name="Normal 3 7 6 2" xfId="33789" xr:uid="{00000000-0005-0000-0000-0000FA830000}"/>
    <cellStyle name="Normal 3 7 6 2 2" xfId="33790" xr:uid="{00000000-0005-0000-0000-0000FB830000}"/>
    <cellStyle name="Normal 3 7 6 2 2 2" xfId="33791" xr:uid="{00000000-0005-0000-0000-0000FC830000}"/>
    <cellStyle name="Normal 3 7 6 2 2 2 2" xfId="33792" xr:uid="{00000000-0005-0000-0000-0000FD830000}"/>
    <cellStyle name="Normal 3 7 6 2 2 3" xfId="33793" xr:uid="{00000000-0005-0000-0000-0000FE830000}"/>
    <cellStyle name="Normal 3 7 6 2 3" xfId="33794" xr:uid="{00000000-0005-0000-0000-0000FF830000}"/>
    <cellStyle name="Normal 3 7 6 2 3 2" xfId="33795" xr:uid="{00000000-0005-0000-0000-000000840000}"/>
    <cellStyle name="Normal 3 7 6 2 4" xfId="33796" xr:uid="{00000000-0005-0000-0000-000001840000}"/>
    <cellStyle name="Normal 3 7 6 3" xfId="33797" xr:uid="{00000000-0005-0000-0000-000002840000}"/>
    <cellStyle name="Normal 3 7 6 3 2" xfId="33798" xr:uid="{00000000-0005-0000-0000-000003840000}"/>
    <cellStyle name="Normal 3 7 6 3 2 2" xfId="33799" xr:uid="{00000000-0005-0000-0000-000004840000}"/>
    <cellStyle name="Normal 3 7 6 3 3" xfId="33800" xr:uid="{00000000-0005-0000-0000-000005840000}"/>
    <cellStyle name="Normal 3 7 6 4" xfId="33801" xr:uid="{00000000-0005-0000-0000-000006840000}"/>
    <cellStyle name="Normal 3 7 6 4 2" xfId="33802" xr:uid="{00000000-0005-0000-0000-000007840000}"/>
    <cellStyle name="Normal 3 7 6 5" xfId="33803" xr:uid="{00000000-0005-0000-0000-000008840000}"/>
    <cellStyle name="Normal 3 7 6 5 2" xfId="33804" xr:uid="{00000000-0005-0000-0000-000009840000}"/>
    <cellStyle name="Normal 3 7 6 6" xfId="33805" xr:uid="{00000000-0005-0000-0000-00000A840000}"/>
    <cellStyle name="Normal 3 7 7" xfId="33806" xr:uid="{00000000-0005-0000-0000-00000B840000}"/>
    <cellStyle name="Normal 3 7 7 2" xfId="33807" xr:uid="{00000000-0005-0000-0000-00000C840000}"/>
    <cellStyle name="Normal 3 7 7 2 2" xfId="33808" xr:uid="{00000000-0005-0000-0000-00000D840000}"/>
    <cellStyle name="Normal 3 7 7 2 2 2" xfId="33809" xr:uid="{00000000-0005-0000-0000-00000E840000}"/>
    <cellStyle name="Normal 3 7 7 2 2 2 2" xfId="33810" xr:uid="{00000000-0005-0000-0000-00000F840000}"/>
    <cellStyle name="Normal 3 7 7 2 2 3" xfId="33811" xr:uid="{00000000-0005-0000-0000-000010840000}"/>
    <cellStyle name="Normal 3 7 7 2 3" xfId="33812" xr:uid="{00000000-0005-0000-0000-000011840000}"/>
    <cellStyle name="Normal 3 7 7 2 3 2" xfId="33813" xr:uid="{00000000-0005-0000-0000-000012840000}"/>
    <cellStyle name="Normal 3 7 7 2 4" xfId="33814" xr:uid="{00000000-0005-0000-0000-000013840000}"/>
    <cellStyle name="Normal 3 7 7 3" xfId="33815" xr:uid="{00000000-0005-0000-0000-000014840000}"/>
    <cellStyle name="Normal 3 7 7 3 2" xfId="33816" xr:uid="{00000000-0005-0000-0000-000015840000}"/>
    <cellStyle name="Normal 3 7 7 3 2 2" xfId="33817" xr:uid="{00000000-0005-0000-0000-000016840000}"/>
    <cellStyle name="Normal 3 7 7 3 3" xfId="33818" xr:uid="{00000000-0005-0000-0000-000017840000}"/>
    <cellStyle name="Normal 3 7 7 4" xfId="33819" xr:uid="{00000000-0005-0000-0000-000018840000}"/>
    <cellStyle name="Normal 3 7 7 4 2" xfId="33820" xr:uid="{00000000-0005-0000-0000-000019840000}"/>
    <cellStyle name="Normal 3 7 7 5" xfId="33821" xr:uid="{00000000-0005-0000-0000-00001A840000}"/>
    <cellStyle name="Normal 3 7 7 5 2" xfId="33822" xr:uid="{00000000-0005-0000-0000-00001B840000}"/>
    <cellStyle name="Normal 3 7 7 6" xfId="33823" xr:uid="{00000000-0005-0000-0000-00001C840000}"/>
    <cellStyle name="Normal 3 7 8" xfId="33824" xr:uid="{00000000-0005-0000-0000-00001D840000}"/>
    <cellStyle name="Normal 3 7 8 2" xfId="33825" xr:uid="{00000000-0005-0000-0000-00001E840000}"/>
    <cellStyle name="Normal 3 7 8 2 2" xfId="33826" xr:uid="{00000000-0005-0000-0000-00001F840000}"/>
    <cellStyle name="Normal 3 7 8 2 2 2" xfId="33827" xr:uid="{00000000-0005-0000-0000-000020840000}"/>
    <cellStyle name="Normal 3 7 8 2 3" xfId="33828" xr:uid="{00000000-0005-0000-0000-000021840000}"/>
    <cellStyle name="Normal 3 7 8 3" xfId="33829" xr:uid="{00000000-0005-0000-0000-000022840000}"/>
    <cellStyle name="Normal 3 7 8 3 2" xfId="33830" xr:uid="{00000000-0005-0000-0000-000023840000}"/>
    <cellStyle name="Normal 3 7 8 4" xfId="33831" xr:uid="{00000000-0005-0000-0000-000024840000}"/>
    <cellStyle name="Normal 3 7 9" xfId="33832" xr:uid="{00000000-0005-0000-0000-000025840000}"/>
    <cellStyle name="Normal 3 7 9 2" xfId="33833" xr:uid="{00000000-0005-0000-0000-000026840000}"/>
    <cellStyle name="Normal 3 7 9 2 2" xfId="33834" xr:uid="{00000000-0005-0000-0000-000027840000}"/>
    <cellStyle name="Normal 3 7 9 3" xfId="33835" xr:uid="{00000000-0005-0000-0000-000028840000}"/>
    <cellStyle name="Normal 3 8" xfId="33836" xr:uid="{00000000-0005-0000-0000-000029840000}"/>
    <cellStyle name="Normal 3 8 2" xfId="33837" xr:uid="{00000000-0005-0000-0000-00002A840000}"/>
    <cellStyle name="Normal 3 8 2 2" xfId="33838" xr:uid="{00000000-0005-0000-0000-00002B840000}"/>
    <cellStyle name="Normal 3 8 2 2 2" xfId="33839" xr:uid="{00000000-0005-0000-0000-00002C840000}"/>
    <cellStyle name="Normal 3 8 2 2 2 2" xfId="33840" xr:uid="{00000000-0005-0000-0000-00002D840000}"/>
    <cellStyle name="Normal 3 8 2 2 3" xfId="33841" xr:uid="{00000000-0005-0000-0000-00002E840000}"/>
    <cellStyle name="Normal 3 8 2 2 4" xfId="33842" xr:uid="{00000000-0005-0000-0000-00002F840000}"/>
    <cellStyle name="Normal 3 8 2 3" xfId="33843" xr:uid="{00000000-0005-0000-0000-000030840000}"/>
    <cellStyle name="Normal 3 8 2 3 2" xfId="33844" xr:uid="{00000000-0005-0000-0000-000031840000}"/>
    <cellStyle name="Normal 3 8 2 4" xfId="33845" xr:uid="{00000000-0005-0000-0000-000032840000}"/>
    <cellStyle name="Normal 3 8 2 5" xfId="33846" xr:uid="{00000000-0005-0000-0000-000033840000}"/>
    <cellStyle name="Normal 3 8 3" xfId="33847" xr:uid="{00000000-0005-0000-0000-000034840000}"/>
    <cellStyle name="Normal 3 8 3 2" xfId="33848" xr:uid="{00000000-0005-0000-0000-000035840000}"/>
    <cellStyle name="Normal 3 8 3 2 2" xfId="33849" xr:uid="{00000000-0005-0000-0000-000036840000}"/>
    <cellStyle name="Normal 3 8 3 3" xfId="33850" xr:uid="{00000000-0005-0000-0000-000037840000}"/>
    <cellStyle name="Normal 3 8 3 4" xfId="33851" xr:uid="{00000000-0005-0000-0000-000038840000}"/>
    <cellStyle name="Normal 3 8 4" xfId="33852" xr:uid="{00000000-0005-0000-0000-000039840000}"/>
    <cellStyle name="Normal 3 8 4 2" xfId="33853" xr:uid="{00000000-0005-0000-0000-00003A840000}"/>
    <cellStyle name="Normal 3 8 5" xfId="33854" xr:uid="{00000000-0005-0000-0000-00003B840000}"/>
    <cellStyle name="Normal 3 8 6" xfId="33855" xr:uid="{00000000-0005-0000-0000-00003C840000}"/>
    <cellStyle name="Normal 3 9" xfId="33856" xr:uid="{00000000-0005-0000-0000-00003D840000}"/>
    <cellStyle name="Normal 3 9 2" xfId="33857" xr:uid="{00000000-0005-0000-0000-00003E840000}"/>
    <cellStyle name="Normal 3 9 2 2" xfId="33858" xr:uid="{00000000-0005-0000-0000-00003F840000}"/>
    <cellStyle name="Normal 3 9 2 2 2" xfId="33859" xr:uid="{00000000-0005-0000-0000-000040840000}"/>
    <cellStyle name="Normal 3 9 2 3" xfId="33860" xr:uid="{00000000-0005-0000-0000-000041840000}"/>
    <cellStyle name="Normal 3 9 2 4" xfId="33861" xr:uid="{00000000-0005-0000-0000-000042840000}"/>
    <cellStyle name="Normal 3 9 3" xfId="33862" xr:uid="{00000000-0005-0000-0000-000043840000}"/>
    <cellStyle name="Normal 3 9 3 2" xfId="33863" xr:uid="{00000000-0005-0000-0000-000044840000}"/>
    <cellStyle name="Normal 3 9 4" xfId="33864" xr:uid="{00000000-0005-0000-0000-000045840000}"/>
    <cellStyle name="Normal 3 9 5" xfId="33865" xr:uid="{00000000-0005-0000-0000-000046840000}"/>
    <cellStyle name="Normal 3_ASSESSMENT SHEET" xfId="33866" xr:uid="{00000000-0005-0000-0000-000047840000}"/>
    <cellStyle name="Normal 30" xfId="33867" xr:uid="{00000000-0005-0000-0000-000048840000}"/>
    <cellStyle name="Normal 31" xfId="33868" xr:uid="{00000000-0005-0000-0000-000049840000}"/>
    <cellStyle name="Normal 32" xfId="33869" xr:uid="{00000000-0005-0000-0000-00004A840000}"/>
    <cellStyle name="Normal 32 2" xfId="33870" xr:uid="{00000000-0005-0000-0000-00004B840000}"/>
    <cellStyle name="Normal 33" xfId="33871" xr:uid="{00000000-0005-0000-0000-00004C840000}"/>
    <cellStyle name="Normal 34" xfId="33872" xr:uid="{00000000-0005-0000-0000-00004D840000}"/>
    <cellStyle name="Normal 34 2" xfId="33873" xr:uid="{00000000-0005-0000-0000-00004E840000}"/>
    <cellStyle name="Normal 35" xfId="33874" xr:uid="{00000000-0005-0000-0000-00004F840000}"/>
    <cellStyle name="Normal 35 2" xfId="33875" xr:uid="{00000000-0005-0000-0000-000050840000}"/>
    <cellStyle name="Normal 36" xfId="33876" xr:uid="{00000000-0005-0000-0000-000051840000}"/>
    <cellStyle name="Normal 37" xfId="33877" xr:uid="{00000000-0005-0000-0000-000052840000}"/>
    <cellStyle name="Normal 38" xfId="33878" xr:uid="{00000000-0005-0000-0000-000053840000}"/>
    <cellStyle name="Normal 39" xfId="33879" xr:uid="{00000000-0005-0000-0000-000054840000}"/>
    <cellStyle name="Normal 4" xfId="33880" xr:uid="{00000000-0005-0000-0000-000055840000}"/>
    <cellStyle name="Normal 4 2" xfId="33881" xr:uid="{00000000-0005-0000-0000-000056840000}"/>
    <cellStyle name="Normal 4 2 10" xfId="33882" xr:uid="{00000000-0005-0000-0000-000057840000}"/>
    <cellStyle name="Normal 4 2 10 2" xfId="33883" xr:uid="{00000000-0005-0000-0000-000058840000}"/>
    <cellStyle name="Normal 4 2 10 2 2" xfId="33884" xr:uid="{00000000-0005-0000-0000-000059840000}"/>
    <cellStyle name="Normal 4 2 10 2 2 2" xfId="33885" xr:uid="{00000000-0005-0000-0000-00005A840000}"/>
    <cellStyle name="Normal 4 2 10 2 2 2 2" xfId="33886" xr:uid="{00000000-0005-0000-0000-00005B840000}"/>
    <cellStyle name="Normal 4 2 10 2 2 3" xfId="33887" xr:uid="{00000000-0005-0000-0000-00005C840000}"/>
    <cellStyle name="Normal 4 2 10 2 3" xfId="33888" xr:uid="{00000000-0005-0000-0000-00005D840000}"/>
    <cellStyle name="Normal 4 2 10 2 3 2" xfId="33889" xr:uid="{00000000-0005-0000-0000-00005E840000}"/>
    <cellStyle name="Normal 4 2 10 2 4" xfId="33890" xr:uid="{00000000-0005-0000-0000-00005F840000}"/>
    <cellStyle name="Normal 4 2 10 3" xfId="33891" xr:uid="{00000000-0005-0000-0000-000060840000}"/>
    <cellStyle name="Normal 4 2 10 3 2" xfId="33892" xr:uid="{00000000-0005-0000-0000-000061840000}"/>
    <cellStyle name="Normal 4 2 10 3 2 2" xfId="33893" xr:uid="{00000000-0005-0000-0000-000062840000}"/>
    <cellStyle name="Normal 4 2 10 3 3" xfId="33894" xr:uid="{00000000-0005-0000-0000-000063840000}"/>
    <cellStyle name="Normal 4 2 10 4" xfId="33895" xr:uid="{00000000-0005-0000-0000-000064840000}"/>
    <cellStyle name="Normal 4 2 10 4 2" xfId="33896" xr:uid="{00000000-0005-0000-0000-000065840000}"/>
    <cellStyle name="Normal 4 2 10 5" xfId="33897" xr:uid="{00000000-0005-0000-0000-000066840000}"/>
    <cellStyle name="Normal 4 2 10 5 2" xfId="33898" xr:uid="{00000000-0005-0000-0000-000067840000}"/>
    <cellStyle name="Normal 4 2 10 6" xfId="33899" xr:uid="{00000000-0005-0000-0000-000068840000}"/>
    <cellStyle name="Normal 4 2 11" xfId="33900" xr:uid="{00000000-0005-0000-0000-000069840000}"/>
    <cellStyle name="Normal 4 2 11 2" xfId="33901" xr:uid="{00000000-0005-0000-0000-00006A840000}"/>
    <cellStyle name="Normal 4 2 11 2 2" xfId="33902" xr:uid="{00000000-0005-0000-0000-00006B840000}"/>
    <cellStyle name="Normal 4 2 11 2 2 2" xfId="33903" xr:uid="{00000000-0005-0000-0000-00006C840000}"/>
    <cellStyle name="Normal 4 2 11 2 2 2 2" xfId="33904" xr:uid="{00000000-0005-0000-0000-00006D840000}"/>
    <cellStyle name="Normal 4 2 11 2 2 3" xfId="33905" xr:uid="{00000000-0005-0000-0000-00006E840000}"/>
    <cellStyle name="Normal 4 2 11 2 3" xfId="33906" xr:uid="{00000000-0005-0000-0000-00006F840000}"/>
    <cellStyle name="Normal 4 2 11 2 3 2" xfId="33907" xr:uid="{00000000-0005-0000-0000-000070840000}"/>
    <cellStyle name="Normal 4 2 11 2 4" xfId="33908" xr:uid="{00000000-0005-0000-0000-000071840000}"/>
    <cellStyle name="Normal 4 2 11 3" xfId="33909" xr:uid="{00000000-0005-0000-0000-000072840000}"/>
    <cellStyle name="Normal 4 2 11 3 2" xfId="33910" xr:uid="{00000000-0005-0000-0000-000073840000}"/>
    <cellStyle name="Normal 4 2 11 3 2 2" xfId="33911" xr:uid="{00000000-0005-0000-0000-000074840000}"/>
    <cellStyle name="Normal 4 2 11 3 3" xfId="33912" xr:uid="{00000000-0005-0000-0000-000075840000}"/>
    <cellStyle name="Normal 4 2 11 4" xfId="33913" xr:uid="{00000000-0005-0000-0000-000076840000}"/>
    <cellStyle name="Normal 4 2 11 4 2" xfId="33914" xr:uid="{00000000-0005-0000-0000-000077840000}"/>
    <cellStyle name="Normal 4 2 11 5" xfId="33915" xr:uid="{00000000-0005-0000-0000-000078840000}"/>
    <cellStyle name="Normal 4 2 11 5 2" xfId="33916" xr:uid="{00000000-0005-0000-0000-000079840000}"/>
    <cellStyle name="Normal 4 2 11 6" xfId="33917" xr:uid="{00000000-0005-0000-0000-00007A840000}"/>
    <cellStyle name="Normal 4 2 12" xfId="33918" xr:uid="{00000000-0005-0000-0000-00007B840000}"/>
    <cellStyle name="Normal 4 2 12 2" xfId="33919" xr:uid="{00000000-0005-0000-0000-00007C840000}"/>
    <cellStyle name="Normal 4 2 12 2 2" xfId="33920" xr:uid="{00000000-0005-0000-0000-00007D840000}"/>
    <cellStyle name="Normal 4 2 12 2 2 2" xfId="33921" xr:uid="{00000000-0005-0000-0000-00007E840000}"/>
    <cellStyle name="Normal 4 2 12 2 2 2 2" xfId="33922" xr:uid="{00000000-0005-0000-0000-00007F840000}"/>
    <cellStyle name="Normal 4 2 12 2 2 3" xfId="33923" xr:uid="{00000000-0005-0000-0000-000080840000}"/>
    <cellStyle name="Normal 4 2 12 2 3" xfId="33924" xr:uid="{00000000-0005-0000-0000-000081840000}"/>
    <cellStyle name="Normal 4 2 12 2 3 2" xfId="33925" xr:uid="{00000000-0005-0000-0000-000082840000}"/>
    <cellStyle name="Normal 4 2 12 2 4" xfId="33926" xr:uid="{00000000-0005-0000-0000-000083840000}"/>
    <cellStyle name="Normal 4 2 12 3" xfId="33927" xr:uid="{00000000-0005-0000-0000-000084840000}"/>
    <cellStyle name="Normal 4 2 12 3 2" xfId="33928" xr:uid="{00000000-0005-0000-0000-000085840000}"/>
    <cellStyle name="Normal 4 2 12 3 2 2" xfId="33929" xr:uid="{00000000-0005-0000-0000-000086840000}"/>
    <cellStyle name="Normal 4 2 12 3 3" xfId="33930" xr:uid="{00000000-0005-0000-0000-000087840000}"/>
    <cellStyle name="Normal 4 2 12 4" xfId="33931" xr:uid="{00000000-0005-0000-0000-000088840000}"/>
    <cellStyle name="Normal 4 2 12 4 2" xfId="33932" xr:uid="{00000000-0005-0000-0000-000089840000}"/>
    <cellStyle name="Normal 4 2 12 5" xfId="33933" xr:uid="{00000000-0005-0000-0000-00008A840000}"/>
    <cellStyle name="Normal 4 2 12 5 2" xfId="33934" xr:uid="{00000000-0005-0000-0000-00008B840000}"/>
    <cellStyle name="Normal 4 2 12 6" xfId="33935" xr:uid="{00000000-0005-0000-0000-00008C840000}"/>
    <cellStyle name="Normal 4 2 13" xfId="33936" xr:uid="{00000000-0005-0000-0000-00008D840000}"/>
    <cellStyle name="Normal 4 2 13 2" xfId="33937" xr:uid="{00000000-0005-0000-0000-00008E840000}"/>
    <cellStyle name="Normal 4 2 13 2 2" xfId="33938" xr:uid="{00000000-0005-0000-0000-00008F840000}"/>
    <cellStyle name="Normal 4 2 13 2 2 2" xfId="33939" xr:uid="{00000000-0005-0000-0000-000090840000}"/>
    <cellStyle name="Normal 4 2 13 2 3" xfId="33940" xr:uid="{00000000-0005-0000-0000-000091840000}"/>
    <cellStyle name="Normal 4 2 13 3" xfId="33941" xr:uid="{00000000-0005-0000-0000-000092840000}"/>
    <cellStyle name="Normal 4 2 13 3 2" xfId="33942" xr:uid="{00000000-0005-0000-0000-000093840000}"/>
    <cellStyle name="Normal 4 2 13 4" xfId="33943" xr:uid="{00000000-0005-0000-0000-000094840000}"/>
    <cellStyle name="Normal 4 2 14" xfId="33944" xr:uid="{00000000-0005-0000-0000-000095840000}"/>
    <cellStyle name="Normal 4 2 14 2" xfId="33945" xr:uid="{00000000-0005-0000-0000-000096840000}"/>
    <cellStyle name="Normal 4 2 14 2 2" xfId="33946" xr:uid="{00000000-0005-0000-0000-000097840000}"/>
    <cellStyle name="Normal 4 2 14 3" xfId="33947" xr:uid="{00000000-0005-0000-0000-000098840000}"/>
    <cellStyle name="Normal 4 2 15" xfId="33948" xr:uid="{00000000-0005-0000-0000-000099840000}"/>
    <cellStyle name="Normal 4 2 15 2" xfId="33949" xr:uid="{00000000-0005-0000-0000-00009A840000}"/>
    <cellStyle name="Normal 4 2 16" xfId="33950" xr:uid="{00000000-0005-0000-0000-00009B840000}"/>
    <cellStyle name="Normal 4 2 16 2" xfId="33951" xr:uid="{00000000-0005-0000-0000-00009C840000}"/>
    <cellStyle name="Normal 4 2 17" xfId="33952" xr:uid="{00000000-0005-0000-0000-00009D840000}"/>
    <cellStyle name="Normal 4 2 17 2" xfId="33953" xr:uid="{00000000-0005-0000-0000-00009E840000}"/>
    <cellStyle name="Normal 4 2 18" xfId="33954" xr:uid="{00000000-0005-0000-0000-00009F840000}"/>
    <cellStyle name="Normal 4 2 2" xfId="33955" xr:uid="{00000000-0005-0000-0000-0000A0840000}"/>
    <cellStyle name="Normal 4 2 2 10" xfId="33956" xr:uid="{00000000-0005-0000-0000-0000A1840000}"/>
    <cellStyle name="Normal 4 2 2 10 2" xfId="33957" xr:uid="{00000000-0005-0000-0000-0000A2840000}"/>
    <cellStyle name="Normal 4 2 2 10 2 2" xfId="33958" xr:uid="{00000000-0005-0000-0000-0000A3840000}"/>
    <cellStyle name="Normal 4 2 2 10 2 2 2" xfId="33959" xr:uid="{00000000-0005-0000-0000-0000A4840000}"/>
    <cellStyle name="Normal 4 2 2 10 2 2 2 2" xfId="33960" xr:uid="{00000000-0005-0000-0000-0000A5840000}"/>
    <cellStyle name="Normal 4 2 2 10 2 2 3" xfId="33961" xr:uid="{00000000-0005-0000-0000-0000A6840000}"/>
    <cellStyle name="Normal 4 2 2 10 2 3" xfId="33962" xr:uid="{00000000-0005-0000-0000-0000A7840000}"/>
    <cellStyle name="Normal 4 2 2 10 2 3 2" xfId="33963" xr:uid="{00000000-0005-0000-0000-0000A8840000}"/>
    <cellStyle name="Normal 4 2 2 10 2 4" xfId="33964" xr:uid="{00000000-0005-0000-0000-0000A9840000}"/>
    <cellStyle name="Normal 4 2 2 10 3" xfId="33965" xr:uid="{00000000-0005-0000-0000-0000AA840000}"/>
    <cellStyle name="Normal 4 2 2 10 3 2" xfId="33966" xr:uid="{00000000-0005-0000-0000-0000AB840000}"/>
    <cellStyle name="Normal 4 2 2 10 3 2 2" xfId="33967" xr:uid="{00000000-0005-0000-0000-0000AC840000}"/>
    <cellStyle name="Normal 4 2 2 10 3 3" xfId="33968" xr:uid="{00000000-0005-0000-0000-0000AD840000}"/>
    <cellStyle name="Normal 4 2 2 10 4" xfId="33969" xr:uid="{00000000-0005-0000-0000-0000AE840000}"/>
    <cellStyle name="Normal 4 2 2 10 4 2" xfId="33970" xr:uid="{00000000-0005-0000-0000-0000AF840000}"/>
    <cellStyle name="Normal 4 2 2 10 5" xfId="33971" xr:uid="{00000000-0005-0000-0000-0000B0840000}"/>
    <cellStyle name="Normal 4 2 2 10 5 2" xfId="33972" xr:uid="{00000000-0005-0000-0000-0000B1840000}"/>
    <cellStyle name="Normal 4 2 2 10 6" xfId="33973" xr:uid="{00000000-0005-0000-0000-0000B2840000}"/>
    <cellStyle name="Normal 4 2 2 11" xfId="33974" xr:uid="{00000000-0005-0000-0000-0000B3840000}"/>
    <cellStyle name="Normal 4 2 2 11 2" xfId="33975" xr:uid="{00000000-0005-0000-0000-0000B4840000}"/>
    <cellStyle name="Normal 4 2 2 11 2 2" xfId="33976" xr:uid="{00000000-0005-0000-0000-0000B5840000}"/>
    <cellStyle name="Normal 4 2 2 11 2 2 2" xfId="33977" xr:uid="{00000000-0005-0000-0000-0000B6840000}"/>
    <cellStyle name="Normal 4 2 2 11 2 3" xfId="33978" xr:uid="{00000000-0005-0000-0000-0000B7840000}"/>
    <cellStyle name="Normal 4 2 2 11 3" xfId="33979" xr:uid="{00000000-0005-0000-0000-0000B8840000}"/>
    <cellStyle name="Normal 4 2 2 11 3 2" xfId="33980" xr:uid="{00000000-0005-0000-0000-0000B9840000}"/>
    <cellStyle name="Normal 4 2 2 11 4" xfId="33981" xr:uid="{00000000-0005-0000-0000-0000BA840000}"/>
    <cellStyle name="Normal 4 2 2 12" xfId="33982" xr:uid="{00000000-0005-0000-0000-0000BB840000}"/>
    <cellStyle name="Normal 4 2 2 12 2" xfId="33983" xr:uid="{00000000-0005-0000-0000-0000BC840000}"/>
    <cellStyle name="Normal 4 2 2 12 2 2" xfId="33984" xr:uid="{00000000-0005-0000-0000-0000BD840000}"/>
    <cellStyle name="Normal 4 2 2 12 3" xfId="33985" xr:uid="{00000000-0005-0000-0000-0000BE840000}"/>
    <cellStyle name="Normal 4 2 2 13" xfId="33986" xr:uid="{00000000-0005-0000-0000-0000BF840000}"/>
    <cellStyle name="Normal 4 2 2 13 2" xfId="33987" xr:uid="{00000000-0005-0000-0000-0000C0840000}"/>
    <cellStyle name="Normal 4 2 2 14" xfId="33988" xr:uid="{00000000-0005-0000-0000-0000C1840000}"/>
    <cellStyle name="Normal 4 2 2 14 2" xfId="33989" xr:uid="{00000000-0005-0000-0000-0000C2840000}"/>
    <cellStyle name="Normal 4 2 2 15" xfId="33990" xr:uid="{00000000-0005-0000-0000-0000C3840000}"/>
    <cellStyle name="Normal 4 2 2 16" xfId="33991" xr:uid="{00000000-0005-0000-0000-0000C4840000}"/>
    <cellStyle name="Normal 4 2 2 2" xfId="33992" xr:uid="{00000000-0005-0000-0000-0000C5840000}"/>
    <cellStyle name="Normal 4 2 2 2 10" xfId="33993" xr:uid="{00000000-0005-0000-0000-0000C6840000}"/>
    <cellStyle name="Normal 4 2 2 2 10 2" xfId="33994" xr:uid="{00000000-0005-0000-0000-0000C7840000}"/>
    <cellStyle name="Normal 4 2 2 2 11" xfId="33995" xr:uid="{00000000-0005-0000-0000-0000C8840000}"/>
    <cellStyle name="Normal 4 2 2 2 2" xfId="33996" xr:uid="{00000000-0005-0000-0000-0000C9840000}"/>
    <cellStyle name="Normal 4 2 2 2 2 2" xfId="33997" xr:uid="{00000000-0005-0000-0000-0000CA840000}"/>
    <cellStyle name="Normal 4 2 2 2 2 2 2" xfId="33998" xr:uid="{00000000-0005-0000-0000-0000CB840000}"/>
    <cellStyle name="Normal 4 2 2 2 2 2 2 2" xfId="33999" xr:uid="{00000000-0005-0000-0000-0000CC840000}"/>
    <cellStyle name="Normal 4 2 2 2 2 2 2 2 2" xfId="34000" xr:uid="{00000000-0005-0000-0000-0000CD840000}"/>
    <cellStyle name="Normal 4 2 2 2 2 2 2 2 2 2" xfId="34001" xr:uid="{00000000-0005-0000-0000-0000CE840000}"/>
    <cellStyle name="Normal 4 2 2 2 2 2 2 2 3" xfId="34002" xr:uid="{00000000-0005-0000-0000-0000CF840000}"/>
    <cellStyle name="Normal 4 2 2 2 2 2 2 3" xfId="34003" xr:uid="{00000000-0005-0000-0000-0000D0840000}"/>
    <cellStyle name="Normal 4 2 2 2 2 2 2 3 2" xfId="34004" xr:uid="{00000000-0005-0000-0000-0000D1840000}"/>
    <cellStyle name="Normal 4 2 2 2 2 2 2 4" xfId="34005" xr:uid="{00000000-0005-0000-0000-0000D2840000}"/>
    <cellStyle name="Normal 4 2 2 2 2 2 3" xfId="34006" xr:uid="{00000000-0005-0000-0000-0000D3840000}"/>
    <cellStyle name="Normal 4 2 2 2 2 2 3 2" xfId="34007" xr:uid="{00000000-0005-0000-0000-0000D4840000}"/>
    <cellStyle name="Normal 4 2 2 2 2 2 3 2 2" xfId="34008" xr:uid="{00000000-0005-0000-0000-0000D5840000}"/>
    <cellStyle name="Normal 4 2 2 2 2 2 3 3" xfId="34009" xr:uid="{00000000-0005-0000-0000-0000D6840000}"/>
    <cellStyle name="Normal 4 2 2 2 2 2 4" xfId="34010" xr:uid="{00000000-0005-0000-0000-0000D7840000}"/>
    <cellStyle name="Normal 4 2 2 2 2 2 4 2" xfId="34011" xr:uid="{00000000-0005-0000-0000-0000D8840000}"/>
    <cellStyle name="Normal 4 2 2 2 2 2 5" xfId="34012" xr:uid="{00000000-0005-0000-0000-0000D9840000}"/>
    <cellStyle name="Normal 4 2 2 2 2 2 5 2" xfId="34013" xr:uid="{00000000-0005-0000-0000-0000DA840000}"/>
    <cellStyle name="Normal 4 2 2 2 2 2 6" xfId="34014" xr:uid="{00000000-0005-0000-0000-0000DB840000}"/>
    <cellStyle name="Normal 4 2 2 2 2 3" xfId="34015" xr:uid="{00000000-0005-0000-0000-0000DC840000}"/>
    <cellStyle name="Normal 4 2 2 2 2 3 2" xfId="34016" xr:uid="{00000000-0005-0000-0000-0000DD840000}"/>
    <cellStyle name="Normal 4 2 2 2 2 3 2 2" xfId="34017" xr:uid="{00000000-0005-0000-0000-0000DE840000}"/>
    <cellStyle name="Normal 4 2 2 2 2 3 2 2 2" xfId="34018" xr:uid="{00000000-0005-0000-0000-0000DF840000}"/>
    <cellStyle name="Normal 4 2 2 2 2 3 2 2 2 2" xfId="34019" xr:uid="{00000000-0005-0000-0000-0000E0840000}"/>
    <cellStyle name="Normal 4 2 2 2 2 3 2 2 3" xfId="34020" xr:uid="{00000000-0005-0000-0000-0000E1840000}"/>
    <cellStyle name="Normal 4 2 2 2 2 3 2 3" xfId="34021" xr:uid="{00000000-0005-0000-0000-0000E2840000}"/>
    <cellStyle name="Normal 4 2 2 2 2 3 2 3 2" xfId="34022" xr:uid="{00000000-0005-0000-0000-0000E3840000}"/>
    <cellStyle name="Normal 4 2 2 2 2 3 2 4" xfId="34023" xr:uid="{00000000-0005-0000-0000-0000E4840000}"/>
    <cellStyle name="Normal 4 2 2 2 2 3 3" xfId="34024" xr:uid="{00000000-0005-0000-0000-0000E5840000}"/>
    <cellStyle name="Normal 4 2 2 2 2 3 3 2" xfId="34025" xr:uid="{00000000-0005-0000-0000-0000E6840000}"/>
    <cellStyle name="Normal 4 2 2 2 2 3 3 2 2" xfId="34026" xr:uid="{00000000-0005-0000-0000-0000E7840000}"/>
    <cellStyle name="Normal 4 2 2 2 2 3 3 3" xfId="34027" xr:uid="{00000000-0005-0000-0000-0000E8840000}"/>
    <cellStyle name="Normal 4 2 2 2 2 3 4" xfId="34028" xr:uid="{00000000-0005-0000-0000-0000E9840000}"/>
    <cellStyle name="Normal 4 2 2 2 2 3 4 2" xfId="34029" xr:uid="{00000000-0005-0000-0000-0000EA840000}"/>
    <cellStyle name="Normal 4 2 2 2 2 3 5" xfId="34030" xr:uid="{00000000-0005-0000-0000-0000EB840000}"/>
    <cellStyle name="Normal 4 2 2 2 2 3 5 2" xfId="34031" xr:uid="{00000000-0005-0000-0000-0000EC840000}"/>
    <cellStyle name="Normal 4 2 2 2 2 3 6" xfId="34032" xr:uid="{00000000-0005-0000-0000-0000ED840000}"/>
    <cellStyle name="Normal 4 2 2 2 2 4" xfId="34033" xr:uid="{00000000-0005-0000-0000-0000EE840000}"/>
    <cellStyle name="Normal 4 2 2 2 2 4 2" xfId="34034" xr:uid="{00000000-0005-0000-0000-0000EF840000}"/>
    <cellStyle name="Normal 4 2 2 2 2 4 2 2" xfId="34035" xr:uid="{00000000-0005-0000-0000-0000F0840000}"/>
    <cellStyle name="Normal 4 2 2 2 2 4 2 2 2" xfId="34036" xr:uid="{00000000-0005-0000-0000-0000F1840000}"/>
    <cellStyle name="Normal 4 2 2 2 2 4 2 3" xfId="34037" xr:uid="{00000000-0005-0000-0000-0000F2840000}"/>
    <cellStyle name="Normal 4 2 2 2 2 4 3" xfId="34038" xr:uid="{00000000-0005-0000-0000-0000F3840000}"/>
    <cellStyle name="Normal 4 2 2 2 2 4 3 2" xfId="34039" xr:uid="{00000000-0005-0000-0000-0000F4840000}"/>
    <cellStyle name="Normal 4 2 2 2 2 4 4" xfId="34040" xr:uid="{00000000-0005-0000-0000-0000F5840000}"/>
    <cellStyle name="Normal 4 2 2 2 2 5" xfId="34041" xr:uid="{00000000-0005-0000-0000-0000F6840000}"/>
    <cellStyle name="Normal 4 2 2 2 2 5 2" xfId="34042" xr:uid="{00000000-0005-0000-0000-0000F7840000}"/>
    <cellStyle name="Normal 4 2 2 2 2 5 2 2" xfId="34043" xr:uid="{00000000-0005-0000-0000-0000F8840000}"/>
    <cellStyle name="Normal 4 2 2 2 2 5 3" xfId="34044" xr:uid="{00000000-0005-0000-0000-0000F9840000}"/>
    <cellStyle name="Normal 4 2 2 2 2 6" xfId="34045" xr:uid="{00000000-0005-0000-0000-0000FA840000}"/>
    <cellStyle name="Normal 4 2 2 2 2 6 2" xfId="34046" xr:uid="{00000000-0005-0000-0000-0000FB840000}"/>
    <cellStyle name="Normal 4 2 2 2 2 7" xfId="34047" xr:uid="{00000000-0005-0000-0000-0000FC840000}"/>
    <cellStyle name="Normal 4 2 2 2 2 7 2" xfId="34048" xr:uid="{00000000-0005-0000-0000-0000FD840000}"/>
    <cellStyle name="Normal 4 2 2 2 2 8" xfId="34049" xr:uid="{00000000-0005-0000-0000-0000FE840000}"/>
    <cellStyle name="Normal 4 2 2 2 3" xfId="34050" xr:uid="{00000000-0005-0000-0000-0000FF840000}"/>
    <cellStyle name="Normal 4 2 2 2 3 2" xfId="34051" xr:uid="{00000000-0005-0000-0000-000000850000}"/>
    <cellStyle name="Normal 4 2 2 2 3 2 2" xfId="34052" xr:uid="{00000000-0005-0000-0000-000001850000}"/>
    <cellStyle name="Normal 4 2 2 2 3 2 2 2" xfId="34053" xr:uid="{00000000-0005-0000-0000-000002850000}"/>
    <cellStyle name="Normal 4 2 2 2 3 2 2 2 2" xfId="34054" xr:uid="{00000000-0005-0000-0000-000003850000}"/>
    <cellStyle name="Normal 4 2 2 2 3 2 2 2 2 2" xfId="34055" xr:uid="{00000000-0005-0000-0000-000004850000}"/>
    <cellStyle name="Normal 4 2 2 2 3 2 2 2 3" xfId="34056" xr:uid="{00000000-0005-0000-0000-000005850000}"/>
    <cellStyle name="Normal 4 2 2 2 3 2 2 3" xfId="34057" xr:uid="{00000000-0005-0000-0000-000006850000}"/>
    <cellStyle name="Normal 4 2 2 2 3 2 2 3 2" xfId="34058" xr:uid="{00000000-0005-0000-0000-000007850000}"/>
    <cellStyle name="Normal 4 2 2 2 3 2 2 4" xfId="34059" xr:uid="{00000000-0005-0000-0000-000008850000}"/>
    <cellStyle name="Normal 4 2 2 2 3 2 3" xfId="34060" xr:uid="{00000000-0005-0000-0000-000009850000}"/>
    <cellStyle name="Normal 4 2 2 2 3 2 3 2" xfId="34061" xr:uid="{00000000-0005-0000-0000-00000A850000}"/>
    <cellStyle name="Normal 4 2 2 2 3 2 3 2 2" xfId="34062" xr:uid="{00000000-0005-0000-0000-00000B850000}"/>
    <cellStyle name="Normal 4 2 2 2 3 2 3 3" xfId="34063" xr:uid="{00000000-0005-0000-0000-00000C850000}"/>
    <cellStyle name="Normal 4 2 2 2 3 2 4" xfId="34064" xr:uid="{00000000-0005-0000-0000-00000D850000}"/>
    <cellStyle name="Normal 4 2 2 2 3 2 4 2" xfId="34065" xr:uid="{00000000-0005-0000-0000-00000E850000}"/>
    <cellStyle name="Normal 4 2 2 2 3 2 5" xfId="34066" xr:uid="{00000000-0005-0000-0000-00000F850000}"/>
    <cellStyle name="Normal 4 2 2 2 3 2 5 2" xfId="34067" xr:uid="{00000000-0005-0000-0000-000010850000}"/>
    <cellStyle name="Normal 4 2 2 2 3 2 6" xfId="34068" xr:uid="{00000000-0005-0000-0000-000011850000}"/>
    <cellStyle name="Normal 4 2 2 2 3 3" xfId="34069" xr:uid="{00000000-0005-0000-0000-000012850000}"/>
    <cellStyle name="Normal 4 2 2 2 3 3 2" xfId="34070" xr:uid="{00000000-0005-0000-0000-000013850000}"/>
    <cellStyle name="Normal 4 2 2 2 3 3 2 2" xfId="34071" xr:uid="{00000000-0005-0000-0000-000014850000}"/>
    <cellStyle name="Normal 4 2 2 2 3 3 2 2 2" xfId="34072" xr:uid="{00000000-0005-0000-0000-000015850000}"/>
    <cellStyle name="Normal 4 2 2 2 3 3 2 2 2 2" xfId="34073" xr:uid="{00000000-0005-0000-0000-000016850000}"/>
    <cellStyle name="Normal 4 2 2 2 3 3 2 2 3" xfId="34074" xr:uid="{00000000-0005-0000-0000-000017850000}"/>
    <cellStyle name="Normal 4 2 2 2 3 3 2 3" xfId="34075" xr:uid="{00000000-0005-0000-0000-000018850000}"/>
    <cellStyle name="Normal 4 2 2 2 3 3 2 3 2" xfId="34076" xr:uid="{00000000-0005-0000-0000-000019850000}"/>
    <cellStyle name="Normal 4 2 2 2 3 3 2 4" xfId="34077" xr:uid="{00000000-0005-0000-0000-00001A850000}"/>
    <cellStyle name="Normal 4 2 2 2 3 3 3" xfId="34078" xr:uid="{00000000-0005-0000-0000-00001B850000}"/>
    <cellStyle name="Normal 4 2 2 2 3 3 3 2" xfId="34079" xr:uid="{00000000-0005-0000-0000-00001C850000}"/>
    <cellStyle name="Normal 4 2 2 2 3 3 3 2 2" xfId="34080" xr:uid="{00000000-0005-0000-0000-00001D850000}"/>
    <cellStyle name="Normal 4 2 2 2 3 3 3 3" xfId="34081" xr:uid="{00000000-0005-0000-0000-00001E850000}"/>
    <cellStyle name="Normal 4 2 2 2 3 3 4" xfId="34082" xr:uid="{00000000-0005-0000-0000-00001F850000}"/>
    <cellStyle name="Normal 4 2 2 2 3 3 4 2" xfId="34083" xr:uid="{00000000-0005-0000-0000-000020850000}"/>
    <cellStyle name="Normal 4 2 2 2 3 3 5" xfId="34084" xr:uid="{00000000-0005-0000-0000-000021850000}"/>
    <cellStyle name="Normal 4 2 2 2 3 3 5 2" xfId="34085" xr:uid="{00000000-0005-0000-0000-000022850000}"/>
    <cellStyle name="Normal 4 2 2 2 3 3 6" xfId="34086" xr:uid="{00000000-0005-0000-0000-000023850000}"/>
    <cellStyle name="Normal 4 2 2 2 3 4" xfId="34087" xr:uid="{00000000-0005-0000-0000-000024850000}"/>
    <cellStyle name="Normal 4 2 2 2 3 4 2" xfId="34088" xr:uid="{00000000-0005-0000-0000-000025850000}"/>
    <cellStyle name="Normal 4 2 2 2 3 4 2 2" xfId="34089" xr:uid="{00000000-0005-0000-0000-000026850000}"/>
    <cellStyle name="Normal 4 2 2 2 3 4 2 2 2" xfId="34090" xr:uid="{00000000-0005-0000-0000-000027850000}"/>
    <cellStyle name="Normal 4 2 2 2 3 4 2 3" xfId="34091" xr:uid="{00000000-0005-0000-0000-000028850000}"/>
    <cellStyle name="Normal 4 2 2 2 3 4 3" xfId="34092" xr:uid="{00000000-0005-0000-0000-000029850000}"/>
    <cellStyle name="Normal 4 2 2 2 3 4 3 2" xfId="34093" xr:uid="{00000000-0005-0000-0000-00002A850000}"/>
    <cellStyle name="Normal 4 2 2 2 3 4 4" xfId="34094" xr:uid="{00000000-0005-0000-0000-00002B850000}"/>
    <cellStyle name="Normal 4 2 2 2 3 5" xfId="34095" xr:uid="{00000000-0005-0000-0000-00002C850000}"/>
    <cellStyle name="Normal 4 2 2 2 3 5 2" xfId="34096" xr:uid="{00000000-0005-0000-0000-00002D850000}"/>
    <cellStyle name="Normal 4 2 2 2 3 5 2 2" xfId="34097" xr:uid="{00000000-0005-0000-0000-00002E850000}"/>
    <cellStyle name="Normal 4 2 2 2 3 5 3" xfId="34098" xr:uid="{00000000-0005-0000-0000-00002F850000}"/>
    <cellStyle name="Normal 4 2 2 2 3 6" xfId="34099" xr:uid="{00000000-0005-0000-0000-000030850000}"/>
    <cellStyle name="Normal 4 2 2 2 3 6 2" xfId="34100" xr:uid="{00000000-0005-0000-0000-000031850000}"/>
    <cellStyle name="Normal 4 2 2 2 3 7" xfId="34101" xr:uid="{00000000-0005-0000-0000-000032850000}"/>
    <cellStyle name="Normal 4 2 2 2 3 7 2" xfId="34102" xr:uid="{00000000-0005-0000-0000-000033850000}"/>
    <cellStyle name="Normal 4 2 2 2 3 8" xfId="34103" xr:uid="{00000000-0005-0000-0000-000034850000}"/>
    <cellStyle name="Normal 4 2 2 2 4" xfId="34104" xr:uid="{00000000-0005-0000-0000-000035850000}"/>
    <cellStyle name="Normal 4 2 2 2 4 2" xfId="34105" xr:uid="{00000000-0005-0000-0000-000036850000}"/>
    <cellStyle name="Normal 4 2 2 2 4 2 2" xfId="34106" xr:uid="{00000000-0005-0000-0000-000037850000}"/>
    <cellStyle name="Normal 4 2 2 2 4 2 2 2" xfId="34107" xr:uid="{00000000-0005-0000-0000-000038850000}"/>
    <cellStyle name="Normal 4 2 2 2 4 2 2 2 2" xfId="34108" xr:uid="{00000000-0005-0000-0000-000039850000}"/>
    <cellStyle name="Normal 4 2 2 2 4 2 2 3" xfId="34109" xr:uid="{00000000-0005-0000-0000-00003A850000}"/>
    <cellStyle name="Normal 4 2 2 2 4 2 3" xfId="34110" xr:uid="{00000000-0005-0000-0000-00003B850000}"/>
    <cellStyle name="Normal 4 2 2 2 4 2 3 2" xfId="34111" xr:uid="{00000000-0005-0000-0000-00003C850000}"/>
    <cellStyle name="Normal 4 2 2 2 4 2 4" xfId="34112" xr:uid="{00000000-0005-0000-0000-00003D850000}"/>
    <cellStyle name="Normal 4 2 2 2 4 3" xfId="34113" xr:uid="{00000000-0005-0000-0000-00003E850000}"/>
    <cellStyle name="Normal 4 2 2 2 4 3 2" xfId="34114" xr:uid="{00000000-0005-0000-0000-00003F850000}"/>
    <cellStyle name="Normal 4 2 2 2 4 3 2 2" xfId="34115" xr:uid="{00000000-0005-0000-0000-000040850000}"/>
    <cellStyle name="Normal 4 2 2 2 4 3 3" xfId="34116" xr:uid="{00000000-0005-0000-0000-000041850000}"/>
    <cellStyle name="Normal 4 2 2 2 4 4" xfId="34117" xr:uid="{00000000-0005-0000-0000-000042850000}"/>
    <cellStyle name="Normal 4 2 2 2 4 4 2" xfId="34118" xr:uid="{00000000-0005-0000-0000-000043850000}"/>
    <cellStyle name="Normal 4 2 2 2 4 5" xfId="34119" xr:uid="{00000000-0005-0000-0000-000044850000}"/>
    <cellStyle name="Normal 4 2 2 2 4 5 2" xfId="34120" xr:uid="{00000000-0005-0000-0000-000045850000}"/>
    <cellStyle name="Normal 4 2 2 2 4 6" xfId="34121" xr:uid="{00000000-0005-0000-0000-000046850000}"/>
    <cellStyle name="Normal 4 2 2 2 5" xfId="34122" xr:uid="{00000000-0005-0000-0000-000047850000}"/>
    <cellStyle name="Normal 4 2 2 2 5 2" xfId="34123" xr:uid="{00000000-0005-0000-0000-000048850000}"/>
    <cellStyle name="Normal 4 2 2 2 5 2 2" xfId="34124" xr:uid="{00000000-0005-0000-0000-000049850000}"/>
    <cellStyle name="Normal 4 2 2 2 5 2 2 2" xfId="34125" xr:uid="{00000000-0005-0000-0000-00004A850000}"/>
    <cellStyle name="Normal 4 2 2 2 5 2 2 2 2" xfId="34126" xr:uid="{00000000-0005-0000-0000-00004B850000}"/>
    <cellStyle name="Normal 4 2 2 2 5 2 2 3" xfId="34127" xr:uid="{00000000-0005-0000-0000-00004C850000}"/>
    <cellStyle name="Normal 4 2 2 2 5 2 3" xfId="34128" xr:uid="{00000000-0005-0000-0000-00004D850000}"/>
    <cellStyle name="Normal 4 2 2 2 5 2 3 2" xfId="34129" xr:uid="{00000000-0005-0000-0000-00004E850000}"/>
    <cellStyle name="Normal 4 2 2 2 5 2 4" xfId="34130" xr:uid="{00000000-0005-0000-0000-00004F850000}"/>
    <cellStyle name="Normal 4 2 2 2 5 3" xfId="34131" xr:uid="{00000000-0005-0000-0000-000050850000}"/>
    <cellStyle name="Normal 4 2 2 2 5 3 2" xfId="34132" xr:uid="{00000000-0005-0000-0000-000051850000}"/>
    <cellStyle name="Normal 4 2 2 2 5 3 2 2" xfId="34133" xr:uid="{00000000-0005-0000-0000-000052850000}"/>
    <cellStyle name="Normal 4 2 2 2 5 3 3" xfId="34134" xr:uid="{00000000-0005-0000-0000-000053850000}"/>
    <cellStyle name="Normal 4 2 2 2 5 4" xfId="34135" xr:uid="{00000000-0005-0000-0000-000054850000}"/>
    <cellStyle name="Normal 4 2 2 2 5 4 2" xfId="34136" xr:uid="{00000000-0005-0000-0000-000055850000}"/>
    <cellStyle name="Normal 4 2 2 2 5 5" xfId="34137" xr:uid="{00000000-0005-0000-0000-000056850000}"/>
    <cellStyle name="Normal 4 2 2 2 5 5 2" xfId="34138" xr:uid="{00000000-0005-0000-0000-000057850000}"/>
    <cellStyle name="Normal 4 2 2 2 5 6" xfId="34139" xr:uid="{00000000-0005-0000-0000-000058850000}"/>
    <cellStyle name="Normal 4 2 2 2 6" xfId="34140" xr:uid="{00000000-0005-0000-0000-000059850000}"/>
    <cellStyle name="Normal 4 2 2 2 6 2" xfId="34141" xr:uid="{00000000-0005-0000-0000-00005A850000}"/>
    <cellStyle name="Normal 4 2 2 2 6 2 2" xfId="34142" xr:uid="{00000000-0005-0000-0000-00005B850000}"/>
    <cellStyle name="Normal 4 2 2 2 6 2 2 2" xfId="34143" xr:uid="{00000000-0005-0000-0000-00005C850000}"/>
    <cellStyle name="Normal 4 2 2 2 6 2 2 2 2" xfId="34144" xr:uid="{00000000-0005-0000-0000-00005D850000}"/>
    <cellStyle name="Normal 4 2 2 2 6 2 2 3" xfId="34145" xr:uid="{00000000-0005-0000-0000-00005E850000}"/>
    <cellStyle name="Normal 4 2 2 2 6 2 3" xfId="34146" xr:uid="{00000000-0005-0000-0000-00005F850000}"/>
    <cellStyle name="Normal 4 2 2 2 6 2 3 2" xfId="34147" xr:uid="{00000000-0005-0000-0000-000060850000}"/>
    <cellStyle name="Normal 4 2 2 2 6 2 4" xfId="34148" xr:uid="{00000000-0005-0000-0000-000061850000}"/>
    <cellStyle name="Normal 4 2 2 2 6 3" xfId="34149" xr:uid="{00000000-0005-0000-0000-000062850000}"/>
    <cellStyle name="Normal 4 2 2 2 6 3 2" xfId="34150" xr:uid="{00000000-0005-0000-0000-000063850000}"/>
    <cellStyle name="Normal 4 2 2 2 6 3 2 2" xfId="34151" xr:uid="{00000000-0005-0000-0000-000064850000}"/>
    <cellStyle name="Normal 4 2 2 2 6 3 3" xfId="34152" xr:uid="{00000000-0005-0000-0000-000065850000}"/>
    <cellStyle name="Normal 4 2 2 2 6 4" xfId="34153" xr:uid="{00000000-0005-0000-0000-000066850000}"/>
    <cellStyle name="Normal 4 2 2 2 6 4 2" xfId="34154" xr:uid="{00000000-0005-0000-0000-000067850000}"/>
    <cellStyle name="Normal 4 2 2 2 6 5" xfId="34155" xr:uid="{00000000-0005-0000-0000-000068850000}"/>
    <cellStyle name="Normal 4 2 2 2 6 5 2" xfId="34156" xr:uid="{00000000-0005-0000-0000-000069850000}"/>
    <cellStyle name="Normal 4 2 2 2 6 6" xfId="34157" xr:uid="{00000000-0005-0000-0000-00006A850000}"/>
    <cellStyle name="Normal 4 2 2 2 7" xfId="34158" xr:uid="{00000000-0005-0000-0000-00006B850000}"/>
    <cellStyle name="Normal 4 2 2 2 7 2" xfId="34159" xr:uid="{00000000-0005-0000-0000-00006C850000}"/>
    <cellStyle name="Normal 4 2 2 2 7 2 2" xfId="34160" xr:uid="{00000000-0005-0000-0000-00006D850000}"/>
    <cellStyle name="Normal 4 2 2 2 7 2 2 2" xfId="34161" xr:uid="{00000000-0005-0000-0000-00006E850000}"/>
    <cellStyle name="Normal 4 2 2 2 7 2 3" xfId="34162" xr:uid="{00000000-0005-0000-0000-00006F850000}"/>
    <cellStyle name="Normal 4 2 2 2 7 3" xfId="34163" xr:uid="{00000000-0005-0000-0000-000070850000}"/>
    <cellStyle name="Normal 4 2 2 2 7 3 2" xfId="34164" xr:uid="{00000000-0005-0000-0000-000071850000}"/>
    <cellStyle name="Normal 4 2 2 2 7 4" xfId="34165" xr:uid="{00000000-0005-0000-0000-000072850000}"/>
    <cellStyle name="Normal 4 2 2 2 8" xfId="34166" xr:uid="{00000000-0005-0000-0000-000073850000}"/>
    <cellStyle name="Normal 4 2 2 2 8 2" xfId="34167" xr:uid="{00000000-0005-0000-0000-000074850000}"/>
    <cellStyle name="Normal 4 2 2 2 8 2 2" xfId="34168" xr:uid="{00000000-0005-0000-0000-000075850000}"/>
    <cellStyle name="Normal 4 2 2 2 8 3" xfId="34169" xr:uid="{00000000-0005-0000-0000-000076850000}"/>
    <cellStyle name="Normal 4 2 2 2 9" xfId="34170" xr:uid="{00000000-0005-0000-0000-000077850000}"/>
    <cellStyle name="Normal 4 2 2 2 9 2" xfId="34171" xr:uid="{00000000-0005-0000-0000-000078850000}"/>
    <cellStyle name="Normal 4 2 2 3" xfId="34172" xr:uid="{00000000-0005-0000-0000-000079850000}"/>
    <cellStyle name="Normal 4 2 2 3 10" xfId="34173" xr:uid="{00000000-0005-0000-0000-00007A850000}"/>
    <cellStyle name="Normal 4 2 2 3 10 2" xfId="34174" xr:uid="{00000000-0005-0000-0000-00007B850000}"/>
    <cellStyle name="Normal 4 2 2 3 11" xfId="34175" xr:uid="{00000000-0005-0000-0000-00007C850000}"/>
    <cellStyle name="Normal 4 2 2 3 2" xfId="34176" xr:uid="{00000000-0005-0000-0000-00007D850000}"/>
    <cellStyle name="Normal 4 2 2 3 2 2" xfId="34177" xr:uid="{00000000-0005-0000-0000-00007E850000}"/>
    <cellStyle name="Normal 4 2 2 3 2 2 2" xfId="34178" xr:uid="{00000000-0005-0000-0000-00007F850000}"/>
    <cellStyle name="Normal 4 2 2 3 2 2 2 2" xfId="34179" xr:uid="{00000000-0005-0000-0000-000080850000}"/>
    <cellStyle name="Normal 4 2 2 3 2 2 2 2 2" xfId="34180" xr:uid="{00000000-0005-0000-0000-000081850000}"/>
    <cellStyle name="Normal 4 2 2 3 2 2 2 2 2 2" xfId="34181" xr:uid="{00000000-0005-0000-0000-000082850000}"/>
    <cellStyle name="Normal 4 2 2 3 2 2 2 2 3" xfId="34182" xr:uid="{00000000-0005-0000-0000-000083850000}"/>
    <cellStyle name="Normal 4 2 2 3 2 2 2 3" xfId="34183" xr:uid="{00000000-0005-0000-0000-000084850000}"/>
    <cellStyle name="Normal 4 2 2 3 2 2 2 3 2" xfId="34184" xr:uid="{00000000-0005-0000-0000-000085850000}"/>
    <cellStyle name="Normal 4 2 2 3 2 2 2 4" xfId="34185" xr:uid="{00000000-0005-0000-0000-000086850000}"/>
    <cellStyle name="Normal 4 2 2 3 2 2 3" xfId="34186" xr:uid="{00000000-0005-0000-0000-000087850000}"/>
    <cellStyle name="Normal 4 2 2 3 2 2 3 2" xfId="34187" xr:uid="{00000000-0005-0000-0000-000088850000}"/>
    <cellStyle name="Normal 4 2 2 3 2 2 3 2 2" xfId="34188" xr:uid="{00000000-0005-0000-0000-000089850000}"/>
    <cellStyle name="Normal 4 2 2 3 2 2 3 3" xfId="34189" xr:uid="{00000000-0005-0000-0000-00008A850000}"/>
    <cellStyle name="Normal 4 2 2 3 2 2 4" xfId="34190" xr:uid="{00000000-0005-0000-0000-00008B850000}"/>
    <cellStyle name="Normal 4 2 2 3 2 2 4 2" xfId="34191" xr:uid="{00000000-0005-0000-0000-00008C850000}"/>
    <cellStyle name="Normal 4 2 2 3 2 2 5" xfId="34192" xr:uid="{00000000-0005-0000-0000-00008D850000}"/>
    <cellStyle name="Normal 4 2 2 3 2 2 5 2" xfId="34193" xr:uid="{00000000-0005-0000-0000-00008E850000}"/>
    <cellStyle name="Normal 4 2 2 3 2 2 6" xfId="34194" xr:uid="{00000000-0005-0000-0000-00008F850000}"/>
    <cellStyle name="Normal 4 2 2 3 2 3" xfId="34195" xr:uid="{00000000-0005-0000-0000-000090850000}"/>
    <cellStyle name="Normal 4 2 2 3 2 3 2" xfId="34196" xr:uid="{00000000-0005-0000-0000-000091850000}"/>
    <cellStyle name="Normal 4 2 2 3 2 3 2 2" xfId="34197" xr:uid="{00000000-0005-0000-0000-000092850000}"/>
    <cellStyle name="Normal 4 2 2 3 2 3 2 2 2" xfId="34198" xr:uid="{00000000-0005-0000-0000-000093850000}"/>
    <cellStyle name="Normal 4 2 2 3 2 3 2 2 2 2" xfId="34199" xr:uid="{00000000-0005-0000-0000-000094850000}"/>
    <cellStyle name="Normal 4 2 2 3 2 3 2 2 3" xfId="34200" xr:uid="{00000000-0005-0000-0000-000095850000}"/>
    <cellStyle name="Normal 4 2 2 3 2 3 2 3" xfId="34201" xr:uid="{00000000-0005-0000-0000-000096850000}"/>
    <cellStyle name="Normal 4 2 2 3 2 3 2 3 2" xfId="34202" xr:uid="{00000000-0005-0000-0000-000097850000}"/>
    <cellStyle name="Normal 4 2 2 3 2 3 2 4" xfId="34203" xr:uid="{00000000-0005-0000-0000-000098850000}"/>
    <cellStyle name="Normal 4 2 2 3 2 3 3" xfId="34204" xr:uid="{00000000-0005-0000-0000-000099850000}"/>
    <cellStyle name="Normal 4 2 2 3 2 3 3 2" xfId="34205" xr:uid="{00000000-0005-0000-0000-00009A850000}"/>
    <cellStyle name="Normal 4 2 2 3 2 3 3 2 2" xfId="34206" xr:uid="{00000000-0005-0000-0000-00009B850000}"/>
    <cellStyle name="Normal 4 2 2 3 2 3 3 3" xfId="34207" xr:uid="{00000000-0005-0000-0000-00009C850000}"/>
    <cellStyle name="Normal 4 2 2 3 2 3 4" xfId="34208" xr:uid="{00000000-0005-0000-0000-00009D850000}"/>
    <cellStyle name="Normal 4 2 2 3 2 3 4 2" xfId="34209" xr:uid="{00000000-0005-0000-0000-00009E850000}"/>
    <cellStyle name="Normal 4 2 2 3 2 3 5" xfId="34210" xr:uid="{00000000-0005-0000-0000-00009F850000}"/>
    <cellStyle name="Normal 4 2 2 3 2 3 5 2" xfId="34211" xr:uid="{00000000-0005-0000-0000-0000A0850000}"/>
    <cellStyle name="Normal 4 2 2 3 2 3 6" xfId="34212" xr:uid="{00000000-0005-0000-0000-0000A1850000}"/>
    <cellStyle name="Normal 4 2 2 3 2 4" xfId="34213" xr:uid="{00000000-0005-0000-0000-0000A2850000}"/>
    <cellStyle name="Normal 4 2 2 3 2 4 2" xfId="34214" xr:uid="{00000000-0005-0000-0000-0000A3850000}"/>
    <cellStyle name="Normal 4 2 2 3 2 4 2 2" xfId="34215" xr:uid="{00000000-0005-0000-0000-0000A4850000}"/>
    <cellStyle name="Normal 4 2 2 3 2 4 2 2 2" xfId="34216" xr:uid="{00000000-0005-0000-0000-0000A5850000}"/>
    <cellStyle name="Normal 4 2 2 3 2 4 2 3" xfId="34217" xr:uid="{00000000-0005-0000-0000-0000A6850000}"/>
    <cellStyle name="Normal 4 2 2 3 2 4 3" xfId="34218" xr:uid="{00000000-0005-0000-0000-0000A7850000}"/>
    <cellStyle name="Normal 4 2 2 3 2 4 3 2" xfId="34219" xr:uid="{00000000-0005-0000-0000-0000A8850000}"/>
    <cellStyle name="Normal 4 2 2 3 2 4 4" xfId="34220" xr:uid="{00000000-0005-0000-0000-0000A9850000}"/>
    <cellStyle name="Normal 4 2 2 3 2 5" xfId="34221" xr:uid="{00000000-0005-0000-0000-0000AA850000}"/>
    <cellStyle name="Normal 4 2 2 3 2 5 2" xfId="34222" xr:uid="{00000000-0005-0000-0000-0000AB850000}"/>
    <cellStyle name="Normal 4 2 2 3 2 5 2 2" xfId="34223" xr:uid="{00000000-0005-0000-0000-0000AC850000}"/>
    <cellStyle name="Normal 4 2 2 3 2 5 3" xfId="34224" xr:uid="{00000000-0005-0000-0000-0000AD850000}"/>
    <cellStyle name="Normal 4 2 2 3 2 6" xfId="34225" xr:uid="{00000000-0005-0000-0000-0000AE850000}"/>
    <cellStyle name="Normal 4 2 2 3 2 6 2" xfId="34226" xr:uid="{00000000-0005-0000-0000-0000AF850000}"/>
    <cellStyle name="Normal 4 2 2 3 2 7" xfId="34227" xr:uid="{00000000-0005-0000-0000-0000B0850000}"/>
    <cellStyle name="Normal 4 2 2 3 2 7 2" xfId="34228" xr:uid="{00000000-0005-0000-0000-0000B1850000}"/>
    <cellStyle name="Normal 4 2 2 3 2 8" xfId="34229" xr:uid="{00000000-0005-0000-0000-0000B2850000}"/>
    <cellStyle name="Normal 4 2 2 3 3" xfId="34230" xr:uid="{00000000-0005-0000-0000-0000B3850000}"/>
    <cellStyle name="Normal 4 2 2 3 3 2" xfId="34231" xr:uid="{00000000-0005-0000-0000-0000B4850000}"/>
    <cellStyle name="Normal 4 2 2 3 3 2 2" xfId="34232" xr:uid="{00000000-0005-0000-0000-0000B5850000}"/>
    <cellStyle name="Normal 4 2 2 3 3 2 2 2" xfId="34233" xr:uid="{00000000-0005-0000-0000-0000B6850000}"/>
    <cellStyle name="Normal 4 2 2 3 3 2 2 2 2" xfId="34234" xr:uid="{00000000-0005-0000-0000-0000B7850000}"/>
    <cellStyle name="Normal 4 2 2 3 3 2 2 2 2 2" xfId="34235" xr:uid="{00000000-0005-0000-0000-0000B8850000}"/>
    <cellStyle name="Normal 4 2 2 3 3 2 2 2 3" xfId="34236" xr:uid="{00000000-0005-0000-0000-0000B9850000}"/>
    <cellStyle name="Normal 4 2 2 3 3 2 2 3" xfId="34237" xr:uid="{00000000-0005-0000-0000-0000BA850000}"/>
    <cellStyle name="Normal 4 2 2 3 3 2 2 3 2" xfId="34238" xr:uid="{00000000-0005-0000-0000-0000BB850000}"/>
    <cellStyle name="Normal 4 2 2 3 3 2 2 4" xfId="34239" xr:uid="{00000000-0005-0000-0000-0000BC850000}"/>
    <cellStyle name="Normal 4 2 2 3 3 2 3" xfId="34240" xr:uid="{00000000-0005-0000-0000-0000BD850000}"/>
    <cellStyle name="Normal 4 2 2 3 3 2 3 2" xfId="34241" xr:uid="{00000000-0005-0000-0000-0000BE850000}"/>
    <cellStyle name="Normal 4 2 2 3 3 2 3 2 2" xfId="34242" xr:uid="{00000000-0005-0000-0000-0000BF850000}"/>
    <cellStyle name="Normal 4 2 2 3 3 2 3 3" xfId="34243" xr:uid="{00000000-0005-0000-0000-0000C0850000}"/>
    <cellStyle name="Normal 4 2 2 3 3 2 4" xfId="34244" xr:uid="{00000000-0005-0000-0000-0000C1850000}"/>
    <cellStyle name="Normal 4 2 2 3 3 2 4 2" xfId="34245" xr:uid="{00000000-0005-0000-0000-0000C2850000}"/>
    <cellStyle name="Normal 4 2 2 3 3 2 5" xfId="34246" xr:uid="{00000000-0005-0000-0000-0000C3850000}"/>
    <cellStyle name="Normal 4 2 2 3 3 2 5 2" xfId="34247" xr:uid="{00000000-0005-0000-0000-0000C4850000}"/>
    <cellStyle name="Normal 4 2 2 3 3 2 6" xfId="34248" xr:uid="{00000000-0005-0000-0000-0000C5850000}"/>
    <cellStyle name="Normal 4 2 2 3 3 3" xfId="34249" xr:uid="{00000000-0005-0000-0000-0000C6850000}"/>
    <cellStyle name="Normal 4 2 2 3 3 3 2" xfId="34250" xr:uid="{00000000-0005-0000-0000-0000C7850000}"/>
    <cellStyle name="Normal 4 2 2 3 3 3 2 2" xfId="34251" xr:uid="{00000000-0005-0000-0000-0000C8850000}"/>
    <cellStyle name="Normal 4 2 2 3 3 3 2 2 2" xfId="34252" xr:uid="{00000000-0005-0000-0000-0000C9850000}"/>
    <cellStyle name="Normal 4 2 2 3 3 3 2 2 2 2" xfId="34253" xr:uid="{00000000-0005-0000-0000-0000CA850000}"/>
    <cellStyle name="Normal 4 2 2 3 3 3 2 2 3" xfId="34254" xr:uid="{00000000-0005-0000-0000-0000CB850000}"/>
    <cellStyle name="Normal 4 2 2 3 3 3 2 3" xfId="34255" xr:uid="{00000000-0005-0000-0000-0000CC850000}"/>
    <cellStyle name="Normal 4 2 2 3 3 3 2 3 2" xfId="34256" xr:uid="{00000000-0005-0000-0000-0000CD850000}"/>
    <cellStyle name="Normal 4 2 2 3 3 3 2 4" xfId="34257" xr:uid="{00000000-0005-0000-0000-0000CE850000}"/>
    <cellStyle name="Normal 4 2 2 3 3 3 3" xfId="34258" xr:uid="{00000000-0005-0000-0000-0000CF850000}"/>
    <cellStyle name="Normal 4 2 2 3 3 3 3 2" xfId="34259" xr:uid="{00000000-0005-0000-0000-0000D0850000}"/>
    <cellStyle name="Normal 4 2 2 3 3 3 3 2 2" xfId="34260" xr:uid="{00000000-0005-0000-0000-0000D1850000}"/>
    <cellStyle name="Normal 4 2 2 3 3 3 3 3" xfId="34261" xr:uid="{00000000-0005-0000-0000-0000D2850000}"/>
    <cellStyle name="Normal 4 2 2 3 3 3 4" xfId="34262" xr:uid="{00000000-0005-0000-0000-0000D3850000}"/>
    <cellStyle name="Normal 4 2 2 3 3 3 4 2" xfId="34263" xr:uid="{00000000-0005-0000-0000-0000D4850000}"/>
    <cellStyle name="Normal 4 2 2 3 3 3 5" xfId="34264" xr:uid="{00000000-0005-0000-0000-0000D5850000}"/>
    <cellStyle name="Normal 4 2 2 3 3 3 5 2" xfId="34265" xr:uid="{00000000-0005-0000-0000-0000D6850000}"/>
    <cellStyle name="Normal 4 2 2 3 3 3 6" xfId="34266" xr:uid="{00000000-0005-0000-0000-0000D7850000}"/>
    <cellStyle name="Normal 4 2 2 3 3 4" xfId="34267" xr:uid="{00000000-0005-0000-0000-0000D8850000}"/>
    <cellStyle name="Normal 4 2 2 3 3 4 2" xfId="34268" xr:uid="{00000000-0005-0000-0000-0000D9850000}"/>
    <cellStyle name="Normal 4 2 2 3 3 4 2 2" xfId="34269" xr:uid="{00000000-0005-0000-0000-0000DA850000}"/>
    <cellStyle name="Normal 4 2 2 3 3 4 2 2 2" xfId="34270" xr:uid="{00000000-0005-0000-0000-0000DB850000}"/>
    <cellStyle name="Normal 4 2 2 3 3 4 2 3" xfId="34271" xr:uid="{00000000-0005-0000-0000-0000DC850000}"/>
    <cellStyle name="Normal 4 2 2 3 3 4 3" xfId="34272" xr:uid="{00000000-0005-0000-0000-0000DD850000}"/>
    <cellStyle name="Normal 4 2 2 3 3 4 3 2" xfId="34273" xr:uid="{00000000-0005-0000-0000-0000DE850000}"/>
    <cellStyle name="Normal 4 2 2 3 3 4 4" xfId="34274" xr:uid="{00000000-0005-0000-0000-0000DF850000}"/>
    <cellStyle name="Normal 4 2 2 3 3 5" xfId="34275" xr:uid="{00000000-0005-0000-0000-0000E0850000}"/>
    <cellStyle name="Normal 4 2 2 3 3 5 2" xfId="34276" xr:uid="{00000000-0005-0000-0000-0000E1850000}"/>
    <cellStyle name="Normal 4 2 2 3 3 5 2 2" xfId="34277" xr:uid="{00000000-0005-0000-0000-0000E2850000}"/>
    <cellStyle name="Normal 4 2 2 3 3 5 3" xfId="34278" xr:uid="{00000000-0005-0000-0000-0000E3850000}"/>
    <cellStyle name="Normal 4 2 2 3 3 6" xfId="34279" xr:uid="{00000000-0005-0000-0000-0000E4850000}"/>
    <cellStyle name="Normal 4 2 2 3 3 6 2" xfId="34280" xr:uid="{00000000-0005-0000-0000-0000E5850000}"/>
    <cellStyle name="Normal 4 2 2 3 3 7" xfId="34281" xr:uid="{00000000-0005-0000-0000-0000E6850000}"/>
    <cellStyle name="Normal 4 2 2 3 3 7 2" xfId="34282" xr:uid="{00000000-0005-0000-0000-0000E7850000}"/>
    <cellStyle name="Normal 4 2 2 3 3 8" xfId="34283" xr:uid="{00000000-0005-0000-0000-0000E8850000}"/>
    <cellStyle name="Normal 4 2 2 3 4" xfId="34284" xr:uid="{00000000-0005-0000-0000-0000E9850000}"/>
    <cellStyle name="Normal 4 2 2 3 4 2" xfId="34285" xr:uid="{00000000-0005-0000-0000-0000EA850000}"/>
    <cellStyle name="Normal 4 2 2 3 4 2 2" xfId="34286" xr:uid="{00000000-0005-0000-0000-0000EB850000}"/>
    <cellStyle name="Normal 4 2 2 3 4 2 2 2" xfId="34287" xr:uid="{00000000-0005-0000-0000-0000EC850000}"/>
    <cellStyle name="Normal 4 2 2 3 4 2 2 2 2" xfId="34288" xr:uid="{00000000-0005-0000-0000-0000ED850000}"/>
    <cellStyle name="Normal 4 2 2 3 4 2 2 3" xfId="34289" xr:uid="{00000000-0005-0000-0000-0000EE850000}"/>
    <cellStyle name="Normal 4 2 2 3 4 2 3" xfId="34290" xr:uid="{00000000-0005-0000-0000-0000EF850000}"/>
    <cellStyle name="Normal 4 2 2 3 4 2 3 2" xfId="34291" xr:uid="{00000000-0005-0000-0000-0000F0850000}"/>
    <cellStyle name="Normal 4 2 2 3 4 2 4" xfId="34292" xr:uid="{00000000-0005-0000-0000-0000F1850000}"/>
    <cellStyle name="Normal 4 2 2 3 4 3" xfId="34293" xr:uid="{00000000-0005-0000-0000-0000F2850000}"/>
    <cellStyle name="Normal 4 2 2 3 4 3 2" xfId="34294" xr:uid="{00000000-0005-0000-0000-0000F3850000}"/>
    <cellStyle name="Normal 4 2 2 3 4 3 2 2" xfId="34295" xr:uid="{00000000-0005-0000-0000-0000F4850000}"/>
    <cellStyle name="Normal 4 2 2 3 4 3 3" xfId="34296" xr:uid="{00000000-0005-0000-0000-0000F5850000}"/>
    <cellStyle name="Normal 4 2 2 3 4 4" xfId="34297" xr:uid="{00000000-0005-0000-0000-0000F6850000}"/>
    <cellStyle name="Normal 4 2 2 3 4 4 2" xfId="34298" xr:uid="{00000000-0005-0000-0000-0000F7850000}"/>
    <cellStyle name="Normal 4 2 2 3 4 5" xfId="34299" xr:uid="{00000000-0005-0000-0000-0000F8850000}"/>
    <cellStyle name="Normal 4 2 2 3 4 5 2" xfId="34300" xr:uid="{00000000-0005-0000-0000-0000F9850000}"/>
    <cellStyle name="Normal 4 2 2 3 4 6" xfId="34301" xr:uid="{00000000-0005-0000-0000-0000FA850000}"/>
    <cellStyle name="Normal 4 2 2 3 5" xfId="34302" xr:uid="{00000000-0005-0000-0000-0000FB850000}"/>
    <cellStyle name="Normal 4 2 2 3 5 2" xfId="34303" xr:uid="{00000000-0005-0000-0000-0000FC850000}"/>
    <cellStyle name="Normal 4 2 2 3 5 2 2" xfId="34304" xr:uid="{00000000-0005-0000-0000-0000FD850000}"/>
    <cellStyle name="Normal 4 2 2 3 5 2 2 2" xfId="34305" xr:uid="{00000000-0005-0000-0000-0000FE850000}"/>
    <cellStyle name="Normal 4 2 2 3 5 2 2 2 2" xfId="34306" xr:uid="{00000000-0005-0000-0000-0000FF850000}"/>
    <cellStyle name="Normal 4 2 2 3 5 2 2 3" xfId="34307" xr:uid="{00000000-0005-0000-0000-000000860000}"/>
    <cellStyle name="Normal 4 2 2 3 5 2 3" xfId="34308" xr:uid="{00000000-0005-0000-0000-000001860000}"/>
    <cellStyle name="Normal 4 2 2 3 5 2 3 2" xfId="34309" xr:uid="{00000000-0005-0000-0000-000002860000}"/>
    <cellStyle name="Normal 4 2 2 3 5 2 4" xfId="34310" xr:uid="{00000000-0005-0000-0000-000003860000}"/>
    <cellStyle name="Normal 4 2 2 3 5 3" xfId="34311" xr:uid="{00000000-0005-0000-0000-000004860000}"/>
    <cellStyle name="Normal 4 2 2 3 5 3 2" xfId="34312" xr:uid="{00000000-0005-0000-0000-000005860000}"/>
    <cellStyle name="Normal 4 2 2 3 5 3 2 2" xfId="34313" xr:uid="{00000000-0005-0000-0000-000006860000}"/>
    <cellStyle name="Normal 4 2 2 3 5 3 3" xfId="34314" xr:uid="{00000000-0005-0000-0000-000007860000}"/>
    <cellStyle name="Normal 4 2 2 3 5 4" xfId="34315" xr:uid="{00000000-0005-0000-0000-000008860000}"/>
    <cellStyle name="Normal 4 2 2 3 5 4 2" xfId="34316" xr:uid="{00000000-0005-0000-0000-000009860000}"/>
    <cellStyle name="Normal 4 2 2 3 5 5" xfId="34317" xr:uid="{00000000-0005-0000-0000-00000A860000}"/>
    <cellStyle name="Normal 4 2 2 3 5 5 2" xfId="34318" xr:uid="{00000000-0005-0000-0000-00000B860000}"/>
    <cellStyle name="Normal 4 2 2 3 5 6" xfId="34319" xr:uid="{00000000-0005-0000-0000-00000C860000}"/>
    <cellStyle name="Normal 4 2 2 3 6" xfId="34320" xr:uid="{00000000-0005-0000-0000-00000D860000}"/>
    <cellStyle name="Normal 4 2 2 3 6 2" xfId="34321" xr:uid="{00000000-0005-0000-0000-00000E860000}"/>
    <cellStyle name="Normal 4 2 2 3 6 2 2" xfId="34322" xr:uid="{00000000-0005-0000-0000-00000F860000}"/>
    <cellStyle name="Normal 4 2 2 3 6 2 2 2" xfId="34323" xr:uid="{00000000-0005-0000-0000-000010860000}"/>
    <cellStyle name="Normal 4 2 2 3 6 2 2 2 2" xfId="34324" xr:uid="{00000000-0005-0000-0000-000011860000}"/>
    <cellStyle name="Normal 4 2 2 3 6 2 2 3" xfId="34325" xr:uid="{00000000-0005-0000-0000-000012860000}"/>
    <cellStyle name="Normal 4 2 2 3 6 2 3" xfId="34326" xr:uid="{00000000-0005-0000-0000-000013860000}"/>
    <cellStyle name="Normal 4 2 2 3 6 2 3 2" xfId="34327" xr:uid="{00000000-0005-0000-0000-000014860000}"/>
    <cellStyle name="Normal 4 2 2 3 6 2 4" xfId="34328" xr:uid="{00000000-0005-0000-0000-000015860000}"/>
    <cellStyle name="Normal 4 2 2 3 6 3" xfId="34329" xr:uid="{00000000-0005-0000-0000-000016860000}"/>
    <cellStyle name="Normal 4 2 2 3 6 3 2" xfId="34330" xr:uid="{00000000-0005-0000-0000-000017860000}"/>
    <cellStyle name="Normal 4 2 2 3 6 3 2 2" xfId="34331" xr:uid="{00000000-0005-0000-0000-000018860000}"/>
    <cellStyle name="Normal 4 2 2 3 6 3 3" xfId="34332" xr:uid="{00000000-0005-0000-0000-000019860000}"/>
    <cellStyle name="Normal 4 2 2 3 6 4" xfId="34333" xr:uid="{00000000-0005-0000-0000-00001A860000}"/>
    <cellStyle name="Normal 4 2 2 3 6 4 2" xfId="34334" xr:uid="{00000000-0005-0000-0000-00001B860000}"/>
    <cellStyle name="Normal 4 2 2 3 6 5" xfId="34335" xr:uid="{00000000-0005-0000-0000-00001C860000}"/>
    <cellStyle name="Normal 4 2 2 3 6 5 2" xfId="34336" xr:uid="{00000000-0005-0000-0000-00001D860000}"/>
    <cellStyle name="Normal 4 2 2 3 6 6" xfId="34337" xr:uid="{00000000-0005-0000-0000-00001E860000}"/>
    <cellStyle name="Normal 4 2 2 3 7" xfId="34338" xr:uid="{00000000-0005-0000-0000-00001F860000}"/>
    <cellStyle name="Normal 4 2 2 3 7 2" xfId="34339" xr:uid="{00000000-0005-0000-0000-000020860000}"/>
    <cellStyle name="Normal 4 2 2 3 7 2 2" xfId="34340" xr:uid="{00000000-0005-0000-0000-000021860000}"/>
    <cellStyle name="Normal 4 2 2 3 7 2 2 2" xfId="34341" xr:uid="{00000000-0005-0000-0000-000022860000}"/>
    <cellStyle name="Normal 4 2 2 3 7 2 3" xfId="34342" xr:uid="{00000000-0005-0000-0000-000023860000}"/>
    <cellStyle name="Normal 4 2 2 3 7 3" xfId="34343" xr:uid="{00000000-0005-0000-0000-000024860000}"/>
    <cellStyle name="Normal 4 2 2 3 7 3 2" xfId="34344" xr:uid="{00000000-0005-0000-0000-000025860000}"/>
    <cellStyle name="Normal 4 2 2 3 7 4" xfId="34345" xr:uid="{00000000-0005-0000-0000-000026860000}"/>
    <cellStyle name="Normal 4 2 2 3 8" xfId="34346" xr:uid="{00000000-0005-0000-0000-000027860000}"/>
    <cellStyle name="Normal 4 2 2 3 8 2" xfId="34347" xr:uid="{00000000-0005-0000-0000-000028860000}"/>
    <cellStyle name="Normal 4 2 2 3 8 2 2" xfId="34348" xr:uid="{00000000-0005-0000-0000-000029860000}"/>
    <cellStyle name="Normal 4 2 2 3 8 3" xfId="34349" xr:uid="{00000000-0005-0000-0000-00002A860000}"/>
    <cellStyle name="Normal 4 2 2 3 9" xfId="34350" xr:uid="{00000000-0005-0000-0000-00002B860000}"/>
    <cellStyle name="Normal 4 2 2 3 9 2" xfId="34351" xr:uid="{00000000-0005-0000-0000-00002C860000}"/>
    <cellStyle name="Normal 4 2 2 4" xfId="34352" xr:uid="{00000000-0005-0000-0000-00002D860000}"/>
    <cellStyle name="Normal 4 2 2 4 10" xfId="34353" xr:uid="{00000000-0005-0000-0000-00002E860000}"/>
    <cellStyle name="Normal 4 2 2 4 10 2" xfId="34354" xr:uid="{00000000-0005-0000-0000-00002F860000}"/>
    <cellStyle name="Normal 4 2 2 4 11" xfId="34355" xr:uid="{00000000-0005-0000-0000-000030860000}"/>
    <cellStyle name="Normal 4 2 2 4 2" xfId="34356" xr:uid="{00000000-0005-0000-0000-000031860000}"/>
    <cellStyle name="Normal 4 2 2 4 2 2" xfId="34357" xr:uid="{00000000-0005-0000-0000-000032860000}"/>
    <cellStyle name="Normal 4 2 2 4 2 2 2" xfId="34358" xr:uid="{00000000-0005-0000-0000-000033860000}"/>
    <cellStyle name="Normal 4 2 2 4 2 2 2 2" xfId="34359" xr:uid="{00000000-0005-0000-0000-000034860000}"/>
    <cellStyle name="Normal 4 2 2 4 2 2 2 2 2" xfId="34360" xr:uid="{00000000-0005-0000-0000-000035860000}"/>
    <cellStyle name="Normal 4 2 2 4 2 2 2 2 2 2" xfId="34361" xr:uid="{00000000-0005-0000-0000-000036860000}"/>
    <cellStyle name="Normal 4 2 2 4 2 2 2 2 3" xfId="34362" xr:uid="{00000000-0005-0000-0000-000037860000}"/>
    <cellStyle name="Normal 4 2 2 4 2 2 2 3" xfId="34363" xr:uid="{00000000-0005-0000-0000-000038860000}"/>
    <cellStyle name="Normal 4 2 2 4 2 2 2 3 2" xfId="34364" xr:uid="{00000000-0005-0000-0000-000039860000}"/>
    <cellStyle name="Normal 4 2 2 4 2 2 2 4" xfId="34365" xr:uid="{00000000-0005-0000-0000-00003A860000}"/>
    <cellStyle name="Normal 4 2 2 4 2 2 3" xfId="34366" xr:uid="{00000000-0005-0000-0000-00003B860000}"/>
    <cellStyle name="Normal 4 2 2 4 2 2 3 2" xfId="34367" xr:uid="{00000000-0005-0000-0000-00003C860000}"/>
    <cellStyle name="Normal 4 2 2 4 2 2 3 2 2" xfId="34368" xr:uid="{00000000-0005-0000-0000-00003D860000}"/>
    <cellStyle name="Normal 4 2 2 4 2 2 3 3" xfId="34369" xr:uid="{00000000-0005-0000-0000-00003E860000}"/>
    <cellStyle name="Normal 4 2 2 4 2 2 4" xfId="34370" xr:uid="{00000000-0005-0000-0000-00003F860000}"/>
    <cellStyle name="Normal 4 2 2 4 2 2 4 2" xfId="34371" xr:uid="{00000000-0005-0000-0000-000040860000}"/>
    <cellStyle name="Normal 4 2 2 4 2 2 5" xfId="34372" xr:uid="{00000000-0005-0000-0000-000041860000}"/>
    <cellStyle name="Normal 4 2 2 4 2 2 5 2" xfId="34373" xr:uid="{00000000-0005-0000-0000-000042860000}"/>
    <cellStyle name="Normal 4 2 2 4 2 2 6" xfId="34374" xr:uid="{00000000-0005-0000-0000-000043860000}"/>
    <cellStyle name="Normal 4 2 2 4 2 3" xfId="34375" xr:uid="{00000000-0005-0000-0000-000044860000}"/>
    <cellStyle name="Normal 4 2 2 4 2 3 2" xfId="34376" xr:uid="{00000000-0005-0000-0000-000045860000}"/>
    <cellStyle name="Normal 4 2 2 4 2 3 2 2" xfId="34377" xr:uid="{00000000-0005-0000-0000-000046860000}"/>
    <cellStyle name="Normal 4 2 2 4 2 3 2 2 2" xfId="34378" xr:uid="{00000000-0005-0000-0000-000047860000}"/>
    <cellStyle name="Normal 4 2 2 4 2 3 2 2 2 2" xfId="34379" xr:uid="{00000000-0005-0000-0000-000048860000}"/>
    <cellStyle name="Normal 4 2 2 4 2 3 2 2 3" xfId="34380" xr:uid="{00000000-0005-0000-0000-000049860000}"/>
    <cellStyle name="Normal 4 2 2 4 2 3 2 3" xfId="34381" xr:uid="{00000000-0005-0000-0000-00004A860000}"/>
    <cellStyle name="Normal 4 2 2 4 2 3 2 3 2" xfId="34382" xr:uid="{00000000-0005-0000-0000-00004B860000}"/>
    <cellStyle name="Normal 4 2 2 4 2 3 2 4" xfId="34383" xr:uid="{00000000-0005-0000-0000-00004C860000}"/>
    <cellStyle name="Normal 4 2 2 4 2 3 3" xfId="34384" xr:uid="{00000000-0005-0000-0000-00004D860000}"/>
    <cellStyle name="Normal 4 2 2 4 2 3 3 2" xfId="34385" xr:uid="{00000000-0005-0000-0000-00004E860000}"/>
    <cellStyle name="Normal 4 2 2 4 2 3 3 2 2" xfId="34386" xr:uid="{00000000-0005-0000-0000-00004F860000}"/>
    <cellStyle name="Normal 4 2 2 4 2 3 3 3" xfId="34387" xr:uid="{00000000-0005-0000-0000-000050860000}"/>
    <cellStyle name="Normal 4 2 2 4 2 3 4" xfId="34388" xr:uid="{00000000-0005-0000-0000-000051860000}"/>
    <cellStyle name="Normal 4 2 2 4 2 3 4 2" xfId="34389" xr:uid="{00000000-0005-0000-0000-000052860000}"/>
    <cellStyle name="Normal 4 2 2 4 2 3 5" xfId="34390" xr:uid="{00000000-0005-0000-0000-000053860000}"/>
    <cellStyle name="Normal 4 2 2 4 2 3 5 2" xfId="34391" xr:uid="{00000000-0005-0000-0000-000054860000}"/>
    <cellStyle name="Normal 4 2 2 4 2 3 6" xfId="34392" xr:uid="{00000000-0005-0000-0000-000055860000}"/>
    <cellStyle name="Normal 4 2 2 4 2 4" xfId="34393" xr:uid="{00000000-0005-0000-0000-000056860000}"/>
    <cellStyle name="Normal 4 2 2 4 2 4 2" xfId="34394" xr:uid="{00000000-0005-0000-0000-000057860000}"/>
    <cellStyle name="Normal 4 2 2 4 2 4 2 2" xfId="34395" xr:uid="{00000000-0005-0000-0000-000058860000}"/>
    <cellStyle name="Normal 4 2 2 4 2 4 2 2 2" xfId="34396" xr:uid="{00000000-0005-0000-0000-000059860000}"/>
    <cellStyle name="Normal 4 2 2 4 2 4 2 3" xfId="34397" xr:uid="{00000000-0005-0000-0000-00005A860000}"/>
    <cellStyle name="Normal 4 2 2 4 2 4 3" xfId="34398" xr:uid="{00000000-0005-0000-0000-00005B860000}"/>
    <cellStyle name="Normal 4 2 2 4 2 4 3 2" xfId="34399" xr:uid="{00000000-0005-0000-0000-00005C860000}"/>
    <cellStyle name="Normal 4 2 2 4 2 4 4" xfId="34400" xr:uid="{00000000-0005-0000-0000-00005D860000}"/>
    <cellStyle name="Normal 4 2 2 4 2 5" xfId="34401" xr:uid="{00000000-0005-0000-0000-00005E860000}"/>
    <cellStyle name="Normal 4 2 2 4 2 5 2" xfId="34402" xr:uid="{00000000-0005-0000-0000-00005F860000}"/>
    <cellStyle name="Normal 4 2 2 4 2 5 2 2" xfId="34403" xr:uid="{00000000-0005-0000-0000-000060860000}"/>
    <cellStyle name="Normal 4 2 2 4 2 5 3" xfId="34404" xr:uid="{00000000-0005-0000-0000-000061860000}"/>
    <cellStyle name="Normal 4 2 2 4 2 6" xfId="34405" xr:uid="{00000000-0005-0000-0000-000062860000}"/>
    <cellStyle name="Normal 4 2 2 4 2 6 2" xfId="34406" xr:uid="{00000000-0005-0000-0000-000063860000}"/>
    <cellStyle name="Normal 4 2 2 4 2 7" xfId="34407" xr:uid="{00000000-0005-0000-0000-000064860000}"/>
    <cellStyle name="Normal 4 2 2 4 2 7 2" xfId="34408" xr:uid="{00000000-0005-0000-0000-000065860000}"/>
    <cellStyle name="Normal 4 2 2 4 2 8" xfId="34409" xr:uid="{00000000-0005-0000-0000-000066860000}"/>
    <cellStyle name="Normal 4 2 2 4 3" xfId="34410" xr:uid="{00000000-0005-0000-0000-000067860000}"/>
    <cellStyle name="Normal 4 2 2 4 3 2" xfId="34411" xr:uid="{00000000-0005-0000-0000-000068860000}"/>
    <cellStyle name="Normal 4 2 2 4 3 2 2" xfId="34412" xr:uid="{00000000-0005-0000-0000-000069860000}"/>
    <cellStyle name="Normal 4 2 2 4 3 2 2 2" xfId="34413" xr:uid="{00000000-0005-0000-0000-00006A860000}"/>
    <cellStyle name="Normal 4 2 2 4 3 2 2 2 2" xfId="34414" xr:uid="{00000000-0005-0000-0000-00006B860000}"/>
    <cellStyle name="Normal 4 2 2 4 3 2 2 2 2 2" xfId="34415" xr:uid="{00000000-0005-0000-0000-00006C860000}"/>
    <cellStyle name="Normal 4 2 2 4 3 2 2 2 3" xfId="34416" xr:uid="{00000000-0005-0000-0000-00006D860000}"/>
    <cellStyle name="Normal 4 2 2 4 3 2 2 3" xfId="34417" xr:uid="{00000000-0005-0000-0000-00006E860000}"/>
    <cellStyle name="Normal 4 2 2 4 3 2 2 3 2" xfId="34418" xr:uid="{00000000-0005-0000-0000-00006F860000}"/>
    <cellStyle name="Normal 4 2 2 4 3 2 2 4" xfId="34419" xr:uid="{00000000-0005-0000-0000-000070860000}"/>
    <cellStyle name="Normal 4 2 2 4 3 2 3" xfId="34420" xr:uid="{00000000-0005-0000-0000-000071860000}"/>
    <cellStyle name="Normal 4 2 2 4 3 2 3 2" xfId="34421" xr:uid="{00000000-0005-0000-0000-000072860000}"/>
    <cellStyle name="Normal 4 2 2 4 3 2 3 2 2" xfId="34422" xr:uid="{00000000-0005-0000-0000-000073860000}"/>
    <cellStyle name="Normal 4 2 2 4 3 2 3 3" xfId="34423" xr:uid="{00000000-0005-0000-0000-000074860000}"/>
    <cellStyle name="Normal 4 2 2 4 3 2 4" xfId="34424" xr:uid="{00000000-0005-0000-0000-000075860000}"/>
    <cellStyle name="Normal 4 2 2 4 3 2 4 2" xfId="34425" xr:uid="{00000000-0005-0000-0000-000076860000}"/>
    <cellStyle name="Normal 4 2 2 4 3 2 5" xfId="34426" xr:uid="{00000000-0005-0000-0000-000077860000}"/>
    <cellStyle name="Normal 4 2 2 4 3 2 5 2" xfId="34427" xr:uid="{00000000-0005-0000-0000-000078860000}"/>
    <cellStyle name="Normal 4 2 2 4 3 2 6" xfId="34428" xr:uid="{00000000-0005-0000-0000-000079860000}"/>
    <cellStyle name="Normal 4 2 2 4 3 3" xfId="34429" xr:uid="{00000000-0005-0000-0000-00007A860000}"/>
    <cellStyle name="Normal 4 2 2 4 3 3 2" xfId="34430" xr:uid="{00000000-0005-0000-0000-00007B860000}"/>
    <cellStyle name="Normal 4 2 2 4 3 3 2 2" xfId="34431" xr:uid="{00000000-0005-0000-0000-00007C860000}"/>
    <cellStyle name="Normal 4 2 2 4 3 3 2 2 2" xfId="34432" xr:uid="{00000000-0005-0000-0000-00007D860000}"/>
    <cellStyle name="Normal 4 2 2 4 3 3 2 2 2 2" xfId="34433" xr:uid="{00000000-0005-0000-0000-00007E860000}"/>
    <cellStyle name="Normal 4 2 2 4 3 3 2 2 3" xfId="34434" xr:uid="{00000000-0005-0000-0000-00007F860000}"/>
    <cellStyle name="Normal 4 2 2 4 3 3 2 3" xfId="34435" xr:uid="{00000000-0005-0000-0000-000080860000}"/>
    <cellStyle name="Normal 4 2 2 4 3 3 2 3 2" xfId="34436" xr:uid="{00000000-0005-0000-0000-000081860000}"/>
    <cellStyle name="Normal 4 2 2 4 3 3 2 4" xfId="34437" xr:uid="{00000000-0005-0000-0000-000082860000}"/>
    <cellStyle name="Normal 4 2 2 4 3 3 3" xfId="34438" xr:uid="{00000000-0005-0000-0000-000083860000}"/>
    <cellStyle name="Normal 4 2 2 4 3 3 3 2" xfId="34439" xr:uid="{00000000-0005-0000-0000-000084860000}"/>
    <cellStyle name="Normal 4 2 2 4 3 3 3 2 2" xfId="34440" xr:uid="{00000000-0005-0000-0000-000085860000}"/>
    <cellStyle name="Normal 4 2 2 4 3 3 3 3" xfId="34441" xr:uid="{00000000-0005-0000-0000-000086860000}"/>
    <cellStyle name="Normal 4 2 2 4 3 3 4" xfId="34442" xr:uid="{00000000-0005-0000-0000-000087860000}"/>
    <cellStyle name="Normal 4 2 2 4 3 3 4 2" xfId="34443" xr:uid="{00000000-0005-0000-0000-000088860000}"/>
    <cellStyle name="Normal 4 2 2 4 3 3 5" xfId="34444" xr:uid="{00000000-0005-0000-0000-000089860000}"/>
    <cellStyle name="Normal 4 2 2 4 3 3 5 2" xfId="34445" xr:uid="{00000000-0005-0000-0000-00008A860000}"/>
    <cellStyle name="Normal 4 2 2 4 3 3 6" xfId="34446" xr:uid="{00000000-0005-0000-0000-00008B860000}"/>
    <cellStyle name="Normal 4 2 2 4 3 4" xfId="34447" xr:uid="{00000000-0005-0000-0000-00008C860000}"/>
    <cellStyle name="Normal 4 2 2 4 3 4 2" xfId="34448" xr:uid="{00000000-0005-0000-0000-00008D860000}"/>
    <cellStyle name="Normal 4 2 2 4 3 4 2 2" xfId="34449" xr:uid="{00000000-0005-0000-0000-00008E860000}"/>
    <cellStyle name="Normal 4 2 2 4 3 4 2 2 2" xfId="34450" xr:uid="{00000000-0005-0000-0000-00008F860000}"/>
    <cellStyle name="Normal 4 2 2 4 3 4 2 3" xfId="34451" xr:uid="{00000000-0005-0000-0000-000090860000}"/>
    <cellStyle name="Normal 4 2 2 4 3 4 3" xfId="34452" xr:uid="{00000000-0005-0000-0000-000091860000}"/>
    <cellStyle name="Normal 4 2 2 4 3 4 3 2" xfId="34453" xr:uid="{00000000-0005-0000-0000-000092860000}"/>
    <cellStyle name="Normal 4 2 2 4 3 4 4" xfId="34454" xr:uid="{00000000-0005-0000-0000-000093860000}"/>
    <cellStyle name="Normal 4 2 2 4 3 5" xfId="34455" xr:uid="{00000000-0005-0000-0000-000094860000}"/>
    <cellStyle name="Normal 4 2 2 4 3 5 2" xfId="34456" xr:uid="{00000000-0005-0000-0000-000095860000}"/>
    <cellStyle name="Normal 4 2 2 4 3 5 2 2" xfId="34457" xr:uid="{00000000-0005-0000-0000-000096860000}"/>
    <cellStyle name="Normal 4 2 2 4 3 5 3" xfId="34458" xr:uid="{00000000-0005-0000-0000-000097860000}"/>
    <cellStyle name="Normal 4 2 2 4 3 6" xfId="34459" xr:uid="{00000000-0005-0000-0000-000098860000}"/>
    <cellStyle name="Normal 4 2 2 4 3 6 2" xfId="34460" xr:uid="{00000000-0005-0000-0000-000099860000}"/>
    <cellStyle name="Normal 4 2 2 4 3 7" xfId="34461" xr:uid="{00000000-0005-0000-0000-00009A860000}"/>
    <cellStyle name="Normal 4 2 2 4 3 7 2" xfId="34462" xr:uid="{00000000-0005-0000-0000-00009B860000}"/>
    <cellStyle name="Normal 4 2 2 4 3 8" xfId="34463" xr:uid="{00000000-0005-0000-0000-00009C860000}"/>
    <cellStyle name="Normal 4 2 2 4 4" xfId="34464" xr:uid="{00000000-0005-0000-0000-00009D860000}"/>
    <cellStyle name="Normal 4 2 2 4 4 2" xfId="34465" xr:uid="{00000000-0005-0000-0000-00009E860000}"/>
    <cellStyle name="Normal 4 2 2 4 4 2 2" xfId="34466" xr:uid="{00000000-0005-0000-0000-00009F860000}"/>
    <cellStyle name="Normal 4 2 2 4 4 2 2 2" xfId="34467" xr:uid="{00000000-0005-0000-0000-0000A0860000}"/>
    <cellStyle name="Normal 4 2 2 4 4 2 2 2 2" xfId="34468" xr:uid="{00000000-0005-0000-0000-0000A1860000}"/>
    <cellStyle name="Normal 4 2 2 4 4 2 2 3" xfId="34469" xr:uid="{00000000-0005-0000-0000-0000A2860000}"/>
    <cellStyle name="Normal 4 2 2 4 4 2 3" xfId="34470" xr:uid="{00000000-0005-0000-0000-0000A3860000}"/>
    <cellStyle name="Normal 4 2 2 4 4 2 3 2" xfId="34471" xr:uid="{00000000-0005-0000-0000-0000A4860000}"/>
    <cellStyle name="Normal 4 2 2 4 4 2 4" xfId="34472" xr:uid="{00000000-0005-0000-0000-0000A5860000}"/>
    <cellStyle name="Normal 4 2 2 4 4 3" xfId="34473" xr:uid="{00000000-0005-0000-0000-0000A6860000}"/>
    <cellStyle name="Normal 4 2 2 4 4 3 2" xfId="34474" xr:uid="{00000000-0005-0000-0000-0000A7860000}"/>
    <cellStyle name="Normal 4 2 2 4 4 3 2 2" xfId="34475" xr:uid="{00000000-0005-0000-0000-0000A8860000}"/>
    <cellStyle name="Normal 4 2 2 4 4 3 3" xfId="34476" xr:uid="{00000000-0005-0000-0000-0000A9860000}"/>
    <cellStyle name="Normal 4 2 2 4 4 4" xfId="34477" xr:uid="{00000000-0005-0000-0000-0000AA860000}"/>
    <cellStyle name="Normal 4 2 2 4 4 4 2" xfId="34478" xr:uid="{00000000-0005-0000-0000-0000AB860000}"/>
    <cellStyle name="Normal 4 2 2 4 4 5" xfId="34479" xr:uid="{00000000-0005-0000-0000-0000AC860000}"/>
    <cellStyle name="Normal 4 2 2 4 4 5 2" xfId="34480" xr:uid="{00000000-0005-0000-0000-0000AD860000}"/>
    <cellStyle name="Normal 4 2 2 4 4 6" xfId="34481" xr:uid="{00000000-0005-0000-0000-0000AE860000}"/>
    <cellStyle name="Normal 4 2 2 4 5" xfId="34482" xr:uid="{00000000-0005-0000-0000-0000AF860000}"/>
    <cellStyle name="Normal 4 2 2 4 5 2" xfId="34483" xr:uid="{00000000-0005-0000-0000-0000B0860000}"/>
    <cellStyle name="Normal 4 2 2 4 5 2 2" xfId="34484" xr:uid="{00000000-0005-0000-0000-0000B1860000}"/>
    <cellStyle name="Normal 4 2 2 4 5 2 2 2" xfId="34485" xr:uid="{00000000-0005-0000-0000-0000B2860000}"/>
    <cellStyle name="Normal 4 2 2 4 5 2 2 2 2" xfId="34486" xr:uid="{00000000-0005-0000-0000-0000B3860000}"/>
    <cellStyle name="Normal 4 2 2 4 5 2 2 3" xfId="34487" xr:uid="{00000000-0005-0000-0000-0000B4860000}"/>
    <cellStyle name="Normal 4 2 2 4 5 2 3" xfId="34488" xr:uid="{00000000-0005-0000-0000-0000B5860000}"/>
    <cellStyle name="Normal 4 2 2 4 5 2 3 2" xfId="34489" xr:uid="{00000000-0005-0000-0000-0000B6860000}"/>
    <cellStyle name="Normal 4 2 2 4 5 2 4" xfId="34490" xr:uid="{00000000-0005-0000-0000-0000B7860000}"/>
    <cellStyle name="Normal 4 2 2 4 5 3" xfId="34491" xr:uid="{00000000-0005-0000-0000-0000B8860000}"/>
    <cellStyle name="Normal 4 2 2 4 5 3 2" xfId="34492" xr:uid="{00000000-0005-0000-0000-0000B9860000}"/>
    <cellStyle name="Normal 4 2 2 4 5 3 2 2" xfId="34493" xr:uid="{00000000-0005-0000-0000-0000BA860000}"/>
    <cellStyle name="Normal 4 2 2 4 5 3 3" xfId="34494" xr:uid="{00000000-0005-0000-0000-0000BB860000}"/>
    <cellStyle name="Normal 4 2 2 4 5 4" xfId="34495" xr:uid="{00000000-0005-0000-0000-0000BC860000}"/>
    <cellStyle name="Normal 4 2 2 4 5 4 2" xfId="34496" xr:uid="{00000000-0005-0000-0000-0000BD860000}"/>
    <cellStyle name="Normal 4 2 2 4 5 5" xfId="34497" xr:uid="{00000000-0005-0000-0000-0000BE860000}"/>
    <cellStyle name="Normal 4 2 2 4 5 5 2" xfId="34498" xr:uid="{00000000-0005-0000-0000-0000BF860000}"/>
    <cellStyle name="Normal 4 2 2 4 5 6" xfId="34499" xr:uid="{00000000-0005-0000-0000-0000C0860000}"/>
    <cellStyle name="Normal 4 2 2 4 6" xfId="34500" xr:uid="{00000000-0005-0000-0000-0000C1860000}"/>
    <cellStyle name="Normal 4 2 2 4 6 2" xfId="34501" xr:uid="{00000000-0005-0000-0000-0000C2860000}"/>
    <cellStyle name="Normal 4 2 2 4 6 2 2" xfId="34502" xr:uid="{00000000-0005-0000-0000-0000C3860000}"/>
    <cellStyle name="Normal 4 2 2 4 6 2 2 2" xfId="34503" xr:uid="{00000000-0005-0000-0000-0000C4860000}"/>
    <cellStyle name="Normal 4 2 2 4 6 2 2 2 2" xfId="34504" xr:uid="{00000000-0005-0000-0000-0000C5860000}"/>
    <cellStyle name="Normal 4 2 2 4 6 2 2 3" xfId="34505" xr:uid="{00000000-0005-0000-0000-0000C6860000}"/>
    <cellStyle name="Normal 4 2 2 4 6 2 3" xfId="34506" xr:uid="{00000000-0005-0000-0000-0000C7860000}"/>
    <cellStyle name="Normal 4 2 2 4 6 2 3 2" xfId="34507" xr:uid="{00000000-0005-0000-0000-0000C8860000}"/>
    <cellStyle name="Normal 4 2 2 4 6 2 4" xfId="34508" xr:uid="{00000000-0005-0000-0000-0000C9860000}"/>
    <cellStyle name="Normal 4 2 2 4 6 3" xfId="34509" xr:uid="{00000000-0005-0000-0000-0000CA860000}"/>
    <cellStyle name="Normal 4 2 2 4 6 3 2" xfId="34510" xr:uid="{00000000-0005-0000-0000-0000CB860000}"/>
    <cellStyle name="Normal 4 2 2 4 6 3 2 2" xfId="34511" xr:uid="{00000000-0005-0000-0000-0000CC860000}"/>
    <cellStyle name="Normal 4 2 2 4 6 3 3" xfId="34512" xr:uid="{00000000-0005-0000-0000-0000CD860000}"/>
    <cellStyle name="Normal 4 2 2 4 6 4" xfId="34513" xr:uid="{00000000-0005-0000-0000-0000CE860000}"/>
    <cellStyle name="Normal 4 2 2 4 6 4 2" xfId="34514" xr:uid="{00000000-0005-0000-0000-0000CF860000}"/>
    <cellStyle name="Normal 4 2 2 4 6 5" xfId="34515" xr:uid="{00000000-0005-0000-0000-0000D0860000}"/>
    <cellStyle name="Normal 4 2 2 4 6 5 2" xfId="34516" xr:uid="{00000000-0005-0000-0000-0000D1860000}"/>
    <cellStyle name="Normal 4 2 2 4 6 6" xfId="34517" xr:uid="{00000000-0005-0000-0000-0000D2860000}"/>
    <cellStyle name="Normal 4 2 2 4 7" xfId="34518" xr:uid="{00000000-0005-0000-0000-0000D3860000}"/>
    <cellStyle name="Normal 4 2 2 4 7 2" xfId="34519" xr:uid="{00000000-0005-0000-0000-0000D4860000}"/>
    <cellStyle name="Normal 4 2 2 4 7 2 2" xfId="34520" xr:uid="{00000000-0005-0000-0000-0000D5860000}"/>
    <cellStyle name="Normal 4 2 2 4 7 2 2 2" xfId="34521" xr:uid="{00000000-0005-0000-0000-0000D6860000}"/>
    <cellStyle name="Normal 4 2 2 4 7 2 3" xfId="34522" xr:uid="{00000000-0005-0000-0000-0000D7860000}"/>
    <cellStyle name="Normal 4 2 2 4 7 3" xfId="34523" xr:uid="{00000000-0005-0000-0000-0000D8860000}"/>
    <cellStyle name="Normal 4 2 2 4 7 3 2" xfId="34524" xr:uid="{00000000-0005-0000-0000-0000D9860000}"/>
    <cellStyle name="Normal 4 2 2 4 7 4" xfId="34525" xr:uid="{00000000-0005-0000-0000-0000DA860000}"/>
    <cellStyle name="Normal 4 2 2 4 8" xfId="34526" xr:uid="{00000000-0005-0000-0000-0000DB860000}"/>
    <cellStyle name="Normal 4 2 2 4 8 2" xfId="34527" xr:uid="{00000000-0005-0000-0000-0000DC860000}"/>
    <cellStyle name="Normal 4 2 2 4 8 2 2" xfId="34528" xr:uid="{00000000-0005-0000-0000-0000DD860000}"/>
    <cellStyle name="Normal 4 2 2 4 8 3" xfId="34529" xr:uid="{00000000-0005-0000-0000-0000DE860000}"/>
    <cellStyle name="Normal 4 2 2 4 9" xfId="34530" xr:uid="{00000000-0005-0000-0000-0000DF860000}"/>
    <cellStyle name="Normal 4 2 2 4 9 2" xfId="34531" xr:uid="{00000000-0005-0000-0000-0000E0860000}"/>
    <cellStyle name="Normal 4 2 2 5" xfId="34532" xr:uid="{00000000-0005-0000-0000-0000E1860000}"/>
    <cellStyle name="Normal 4 2 2 5 2" xfId="34533" xr:uid="{00000000-0005-0000-0000-0000E2860000}"/>
    <cellStyle name="Normal 4 2 2 5 2 2" xfId="34534" xr:uid="{00000000-0005-0000-0000-0000E3860000}"/>
    <cellStyle name="Normal 4 2 2 5 2 2 2" xfId="34535" xr:uid="{00000000-0005-0000-0000-0000E4860000}"/>
    <cellStyle name="Normal 4 2 2 5 2 2 2 2" xfId="34536" xr:uid="{00000000-0005-0000-0000-0000E5860000}"/>
    <cellStyle name="Normal 4 2 2 5 2 2 2 2 2" xfId="34537" xr:uid="{00000000-0005-0000-0000-0000E6860000}"/>
    <cellStyle name="Normal 4 2 2 5 2 2 2 3" xfId="34538" xr:uid="{00000000-0005-0000-0000-0000E7860000}"/>
    <cellStyle name="Normal 4 2 2 5 2 2 3" xfId="34539" xr:uid="{00000000-0005-0000-0000-0000E8860000}"/>
    <cellStyle name="Normal 4 2 2 5 2 2 3 2" xfId="34540" xr:uid="{00000000-0005-0000-0000-0000E9860000}"/>
    <cellStyle name="Normal 4 2 2 5 2 2 4" xfId="34541" xr:uid="{00000000-0005-0000-0000-0000EA860000}"/>
    <cellStyle name="Normal 4 2 2 5 2 3" xfId="34542" xr:uid="{00000000-0005-0000-0000-0000EB860000}"/>
    <cellStyle name="Normal 4 2 2 5 2 3 2" xfId="34543" xr:uid="{00000000-0005-0000-0000-0000EC860000}"/>
    <cellStyle name="Normal 4 2 2 5 2 3 2 2" xfId="34544" xr:uid="{00000000-0005-0000-0000-0000ED860000}"/>
    <cellStyle name="Normal 4 2 2 5 2 3 3" xfId="34545" xr:uid="{00000000-0005-0000-0000-0000EE860000}"/>
    <cellStyle name="Normal 4 2 2 5 2 4" xfId="34546" xr:uid="{00000000-0005-0000-0000-0000EF860000}"/>
    <cellStyle name="Normal 4 2 2 5 2 4 2" xfId="34547" xr:uid="{00000000-0005-0000-0000-0000F0860000}"/>
    <cellStyle name="Normal 4 2 2 5 2 5" xfId="34548" xr:uid="{00000000-0005-0000-0000-0000F1860000}"/>
    <cellStyle name="Normal 4 2 2 5 2 5 2" xfId="34549" xr:uid="{00000000-0005-0000-0000-0000F2860000}"/>
    <cellStyle name="Normal 4 2 2 5 2 6" xfId="34550" xr:uid="{00000000-0005-0000-0000-0000F3860000}"/>
    <cellStyle name="Normal 4 2 2 5 3" xfId="34551" xr:uid="{00000000-0005-0000-0000-0000F4860000}"/>
    <cellStyle name="Normal 4 2 2 5 3 2" xfId="34552" xr:uid="{00000000-0005-0000-0000-0000F5860000}"/>
    <cellStyle name="Normal 4 2 2 5 3 2 2" xfId="34553" xr:uid="{00000000-0005-0000-0000-0000F6860000}"/>
    <cellStyle name="Normal 4 2 2 5 3 2 2 2" xfId="34554" xr:uid="{00000000-0005-0000-0000-0000F7860000}"/>
    <cellStyle name="Normal 4 2 2 5 3 2 2 2 2" xfId="34555" xr:uid="{00000000-0005-0000-0000-0000F8860000}"/>
    <cellStyle name="Normal 4 2 2 5 3 2 2 3" xfId="34556" xr:uid="{00000000-0005-0000-0000-0000F9860000}"/>
    <cellStyle name="Normal 4 2 2 5 3 2 3" xfId="34557" xr:uid="{00000000-0005-0000-0000-0000FA860000}"/>
    <cellStyle name="Normal 4 2 2 5 3 2 3 2" xfId="34558" xr:uid="{00000000-0005-0000-0000-0000FB860000}"/>
    <cellStyle name="Normal 4 2 2 5 3 2 4" xfId="34559" xr:uid="{00000000-0005-0000-0000-0000FC860000}"/>
    <cellStyle name="Normal 4 2 2 5 3 3" xfId="34560" xr:uid="{00000000-0005-0000-0000-0000FD860000}"/>
    <cellStyle name="Normal 4 2 2 5 3 3 2" xfId="34561" xr:uid="{00000000-0005-0000-0000-0000FE860000}"/>
    <cellStyle name="Normal 4 2 2 5 3 3 2 2" xfId="34562" xr:uid="{00000000-0005-0000-0000-0000FF860000}"/>
    <cellStyle name="Normal 4 2 2 5 3 3 3" xfId="34563" xr:uid="{00000000-0005-0000-0000-000000870000}"/>
    <cellStyle name="Normal 4 2 2 5 3 4" xfId="34564" xr:uid="{00000000-0005-0000-0000-000001870000}"/>
    <cellStyle name="Normal 4 2 2 5 3 4 2" xfId="34565" xr:uid="{00000000-0005-0000-0000-000002870000}"/>
    <cellStyle name="Normal 4 2 2 5 3 5" xfId="34566" xr:uid="{00000000-0005-0000-0000-000003870000}"/>
    <cellStyle name="Normal 4 2 2 5 3 5 2" xfId="34567" xr:uid="{00000000-0005-0000-0000-000004870000}"/>
    <cellStyle name="Normal 4 2 2 5 3 6" xfId="34568" xr:uid="{00000000-0005-0000-0000-000005870000}"/>
    <cellStyle name="Normal 4 2 2 5 4" xfId="34569" xr:uid="{00000000-0005-0000-0000-000006870000}"/>
    <cellStyle name="Normal 4 2 2 5 4 2" xfId="34570" xr:uid="{00000000-0005-0000-0000-000007870000}"/>
    <cellStyle name="Normal 4 2 2 5 4 2 2" xfId="34571" xr:uid="{00000000-0005-0000-0000-000008870000}"/>
    <cellStyle name="Normal 4 2 2 5 4 2 2 2" xfId="34572" xr:uid="{00000000-0005-0000-0000-000009870000}"/>
    <cellStyle name="Normal 4 2 2 5 4 2 3" xfId="34573" xr:uid="{00000000-0005-0000-0000-00000A870000}"/>
    <cellStyle name="Normal 4 2 2 5 4 3" xfId="34574" xr:uid="{00000000-0005-0000-0000-00000B870000}"/>
    <cellStyle name="Normal 4 2 2 5 4 3 2" xfId="34575" xr:uid="{00000000-0005-0000-0000-00000C870000}"/>
    <cellStyle name="Normal 4 2 2 5 4 4" xfId="34576" xr:uid="{00000000-0005-0000-0000-00000D870000}"/>
    <cellStyle name="Normal 4 2 2 5 5" xfId="34577" xr:uid="{00000000-0005-0000-0000-00000E870000}"/>
    <cellStyle name="Normal 4 2 2 5 5 2" xfId="34578" xr:uid="{00000000-0005-0000-0000-00000F870000}"/>
    <cellStyle name="Normal 4 2 2 5 5 2 2" xfId="34579" xr:uid="{00000000-0005-0000-0000-000010870000}"/>
    <cellStyle name="Normal 4 2 2 5 5 3" xfId="34580" xr:uid="{00000000-0005-0000-0000-000011870000}"/>
    <cellStyle name="Normal 4 2 2 5 6" xfId="34581" xr:uid="{00000000-0005-0000-0000-000012870000}"/>
    <cellStyle name="Normal 4 2 2 5 6 2" xfId="34582" xr:uid="{00000000-0005-0000-0000-000013870000}"/>
    <cellStyle name="Normal 4 2 2 5 7" xfId="34583" xr:uid="{00000000-0005-0000-0000-000014870000}"/>
    <cellStyle name="Normal 4 2 2 5 7 2" xfId="34584" xr:uid="{00000000-0005-0000-0000-000015870000}"/>
    <cellStyle name="Normal 4 2 2 5 8" xfId="34585" xr:uid="{00000000-0005-0000-0000-000016870000}"/>
    <cellStyle name="Normal 4 2 2 6" xfId="34586" xr:uid="{00000000-0005-0000-0000-000017870000}"/>
    <cellStyle name="Normal 4 2 2 6 2" xfId="34587" xr:uid="{00000000-0005-0000-0000-000018870000}"/>
    <cellStyle name="Normal 4 2 2 6 2 2" xfId="34588" xr:uid="{00000000-0005-0000-0000-000019870000}"/>
    <cellStyle name="Normal 4 2 2 6 2 2 2" xfId="34589" xr:uid="{00000000-0005-0000-0000-00001A870000}"/>
    <cellStyle name="Normal 4 2 2 6 2 2 2 2" xfId="34590" xr:uid="{00000000-0005-0000-0000-00001B870000}"/>
    <cellStyle name="Normal 4 2 2 6 2 2 2 2 2" xfId="34591" xr:uid="{00000000-0005-0000-0000-00001C870000}"/>
    <cellStyle name="Normal 4 2 2 6 2 2 2 3" xfId="34592" xr:uid="{00000000-0005-0000-0000-00001D870000}"/>
    <cellStyle name="Normal 4 2 2 6 2 2 3" xfId="34593" xr:uid="{00000000-0005-0000-0000-00001E870000}"/>
    <cellStyle name="Normal 4 2 2 6 2 2 3 2" xfId="34594" xr:uid="{00000000-0005-0000-0000-00001F870000}"/>
    <cellStyle name="Normal 4 2 2 6 2 2 4" xfId="34595" xr:uid="{00000000-0005-0000-0000-000020870000}"/>
    <cellStyle name="Normal 4 2 2 6 2 3" xfId="34596" xr:uid="{00000000-0005-0000-0000-000021870000}"/>
    <cellStyle name="Normal 4 2 2 6 2 3 2" xfId="34597" xr:uid="{00000000-0005-0000-0000-000022870000}"/>
    <cellStyle name="Normal 4 2 2 6 2 3 2 2" xfId="34598" xr:uid="{00000000-0005-0000-0000-000023870000}"/>
    <cellStyle name="Normal 4 2 2 6 2 3 3" xfId="34599" xr:uid="{00000000-0005-0000-0000-000024870000}"/>
    <cellStyle name="Normal 4 2 2 6 2 4" xfId="34600" xr:uid="{00000000-0005-0000-0000-000025870000}"/>
    <cellStyle name="Normal 4 2 2 6 2 4 2" xfId="34601" xr:uid="{00000000-0005-0000-0000-000026870000}"/>
    <cellStyle name="Normal 4 2 2 6 2 5" xfId="34602" xr:uid="{00000000-0005-0000-0000-000027870000}"/>
    <cellStyle name="Normal 4 2 2 6 2 5 2" xfId="34603" xr:uid="{00000000-0005-0000-0000-000028870000}"/>
    <cellStyle name="Normal 4 2 2 6 2 6" xfId="34604" xr:uid="{00000000-0005-0000-0000-000029870000}"/>
    <cellStyle name="Normal 4 2 2 6 3" xfId="34605" xr:uid="{00000000-0005-0000-0000-00002A870000}"/>
    <cellStyle name="Normal 4 2 2 6 3 2" xfId="34606" xr:uid="{00000000-0005-0000-0000-00002B870000}"/>
    <cellStyle name="Normal 4 2 2 6 3 2 2" xfId="34607" xr:uid="{00000000-0005-0000-0000-00002C870000}"/>
    <cellStyle name="Normal 4 2 2 6 3 2 2 2" xfId="34608" xr:uid="{00000000-0005-0000-0000-00002D870000}"/>
    <cellStyle name="Normal 4 2 2 6 3 2 2 2 2" xfId="34609" xr:uid="{00000000-0005-0000-0000-00002E870000}"/>
    <cellStyle name="Normal 4 2 2 6 3 2 2 3" xfId="34610" xr:uid="{00000000-0005-0000-0000-00002F870000}"/>
    <cellStyle name="Normal 4 2 2 6 3 2 3" xfId="34611" xr:uid="{00000000-0005-0000-0000-000030870000}"/>
    <cellStyle name="Normal 4 2 2 6 3 2 3 2" xfId="34612" xr:uid="{00000000-0005-0000-0000-000031870000}"/>
    <cellStyle name="Normal 4 2 2 6 3 2 4" xfId="34613" xr:uid="{00000000-0005-0000-0000-000032870000}"/>
    <cellStyle name="Normal 4 2 2 6 3 3" xfId="34614" xr:uid="{00000000-0005-0000-0000-000033870000}"/>
    <cellStyle name="Normal 4 2 2 6 3 3 2" xfId="34615" xr:uid="{00000000-0005-0000-0000-000034870000}"/>
    <cellStyle name="Normal 4 2 2 6 3 3 2 2" xfId="34616" xr:uid="{00000000-0005-0000-0000-000035870000}"/>
    <cellStyle name="Normal 4 2 2 6 3 3 3" xfId="34617" xr:uid="{00000000-0005-0000-0000-000036870000}"/>
    <cellStyle name="Normal 4 2 2 6 3 4" xfId="34618" xr:uid="{00000000-0005-0000-0000-000037870000}"/>
    <cellStyle name="Normal 4 2 2 6 3 4 2" xfId="34619" xr:uid="{00000000-0005-0000-0000-000038870000}"/>
    <cellStyle name="Normal 4 2 2 6 3 5" xfId="34620" xr:uid="{00000000-0005-0000-0000-000039870000}"/>
    <cellStyle name="Normal 4 2 2 6 3 5 2" xfId="34621" xr:uid="{00000000-0005-0000-0000-00003A870000}"/>
    <cellStyle name="Normal 4 2 2 6 3 6" xfId="34622" xr:uid="{00000000-0005-0000-0000-00003B870000}"/>
    <cellStyle name="Normal 4 2 2 6 4" xfId="34623" xr:uid="{00000000-0005-0000-0000-00003C870000}"/>
    <cellStyle name="Normal 4 2 2 6 4 2" xfId="34624" xr:uid="{00000000-0005-0000-0000-00003D870000}"/>
    <cellStyle name="Normal 4 2 2 6 4 2 2" xfId="34625" xr:uid="{00000000-0005-0000-0000-00003E870000}"/>
    <cellStyle name="Normal 4 2 2 6 4 2 2 2" xfId="34626" xr:uid="{00000000-0005-0000-0000-00003F870000}"/>
    <cellStyle name="Normal 4 2 2 6 4 2 3" xfId="34627" xr:uid="{00000000-0005-0000-0000-000040870000}"/>
    <cellStyle name="Normal 4 2 2 6 4 3" xfId="34628" xr:uid="{00000000-0005-0000-0000-000041870000}"/>
    <cellStyle name="Normal 4 2 2 6 4 3 2" xfId="34629" xr:uid="{00000000-0005-0000-0000-000042870000}"/>
    <cellStyle name="Normal 4 2 2 6 4 4" xfId="34630" xr:uid="{00000000-0005-0000-0000-000043870000}"/>
    <cellStyle name="Normal 4 2 2 6 5" xfId="34631" xr:uid="{00000000-0005-0000-0000-000044870000}"/>
    <cellStyle name="Normal 4 2 2 6 5 2" xfId="34632" xr:uid="{00000000-0005-0000-0000-000045870000}"/>
    <cellStyle name="Normal 4 2 2 6 5 2 2" xfId="34633" xr:uid="{00000000-0005-0000-0000-000046870000}"/>
    <cellStyle name="Normal 4 2 2 6 5 3" xfId="34634" xr:uid="{00000000-0005-0000-0000-000047870000}"/>
    <cellStyle name="Normal 4 2 2 6 6" xfId="34635" xr:uid="{00000000-0005-0000-0000-000048870000}"/>
    <cellStyle name="Normal 4 2 2 6 6 2" xfId="34636" xr:uid="{00000000-0005-0000-0000-000049870000}"/>
    <cellStyle name="Normal 4 2 2 6 7" xfId="34637" xr:uid="{00000000-0005-0000-0000-00004A870000}"/>
    <cellStyle name="Normal 4 2 2 6 7 2" xfId="34638" xr:uid="{00000000-0005-0000-0000-00004B870000}"/>
    <cellStyle name="Normal 4 2 2 6 8" xfId="34639" xr:uid="{00000000-0005-0000-0000-00004C870000}"/>
    <cellStyle name="Normal 4 2 2 7" xfId="34640" xr:uid="{00000000-0005-0000-0000-00004D870000}"/>
    <cellStyle name="Normal 4 2 2 7 2" xfId="34641" xr:uid="{00000000-0005-0000-0000-00004E870000}"/>
    <cellStyle name="Normal 4 2 2 7 2 2" xfId="34642" xr:uid="{00000000-0005-0000-0000-00004F870000}"/>
    <cellStyle name="Normal 4 2 2 7 2 2 2" xfId="34643" xr:uid="{00000000-0005-0000-0000-000050870000}"/>
    <cellStyle name="Normal 4 2 2 7 2 2 2 2" xfId="34644" xr:uid="{00000000-0005-0000-0000-000051870000}"/>
    <cellStyle name="Normal 4 2 2 7 2 2 3" xfId="34645" xr:uid="{00000000-0005-0000-0000-000052870000}"/>
    <cellStyle name="Normal 4 2 2 7 2 3" xfId="34646" xr:uid="{00000000-0005-0000-0000-000053870000}"/>
    <cellStyle name="Normal 4 2 2 7 2 3 2" xfId="34647" xr:uid="{00000000-0005-0000-0000-000054870000}"/>
    <cellStyle name="Normal 4 2 2 7 2 4" xfId="34648" xr:uid="{00000000-0005-0000-0000-000055870000}"/>
    <cellStyle name="Normal 4 2 2 7 3" xfId="34649" xr:uid="{00000000-0005-0000-0000-000056870000}"/>
    <cellStyle name="Normal 4 2 2 7 3 2" xfId="34650" xr:uid="{00000000-0005-0000-0000-000057870000}"/>
    <cellStyle name="Normal 4 2 2 7 3 2 2" xfId="34651" xr:uid="{00000000-0005-0000-0000-000058870000}"/>
    <cellStyle name="Normal 4 2 2 7 3 3" xfId="34652" xr:uid="{00000000-0005-0000-0000-000059870000}"/>
    <cellStyle name="Normal 4 2 2 7 4" xfId="34653" xr:uid="{00000000-0005-0000-0000-00005A870000}"/>
    <cellStyle name="Normal 4 2 2 7 4 2" xfId="34654" xr:uid="{00000000-0005-0000-0000-00005B870000}"/>
    <cellStyle name="Normal 4 2 2 7 5" xfId="34655" xr:uid="{00000000-0005-0000-0000-00005C870000}"/>
    <cellStyle name="Normal 4 2 2 7 5 2" xfId="34656" xr:uid="{00000000-0005-0000-0000-00005D870000}"/>
    <cellStyle name="Normal 4 2 2 7 6" xfId="34657" xr:uid="{00000000-0005-0000-0000-00005E870000}"/>
    <cellStyle name="Normal 4 2 2 8" xfId="34658" xr:uid="{00000000-0005-0000-0000-00005F870000}"/>
    <cellStyle name="Normal 4 2 2 8 2" xfId="34659" xr:uid="{00000000-0005-0000-0000-000060870000}"/>
    <cellStyle name="Normal 4 2 2 8 2 2" xfId="34660" xr:uid="{00000000-0005-0000-0000-000061870000}"/>
    <cellStyle name="Normal 4 2 2 8 2 2 2" xfId="34661" xr:uid="{00000000-0005-0000-0000-000062870000}"/>
    <cellStyle name="Normal 4 2 2 8 2 2 2 2" xfId="34662" xr:uid="{00000000-0005-0000-0000-000063870000}"/>
    <cellStyle name="Normal 4 2 2 8 2 2 3" xfId="34663" xr:uid="{00000000-0005-0000-0000-000064870000}"/>
    <cellStyle name="Normal 4 2 2 8 2 3" xfId="34664" xr:uid="{00000000-0005-0000-0000-000065870000}"/>
    <cellStyle name="Normal 4 2 2 8 2 3 2" xfId="34665" xr:uid="{00000000-0005-0000-0000-000066870000}"/>
    <cellStyle name="Normal 4 2 2 8 2 4" xfId="34666" xr:uid="{00000000-0005-0000-0000-000067870000}"/>
    <cellStyle name="Normal 4 2 2 8 3" xfId="34667" xr:uid="{00000000-0005-0000-0000-000068870000}"/>
    <cellStyle name="Normal 4 2 2 8 3 2" xfId="34668" xr:uid="{00000000-0005-0000-0000-000069870000}"/>
    <cellStyle name="Normal 4 2 2 8 3 2 2" xfId="34669" xr:uid="{00000000-0005-0000-0000-00006A870000}"/>
    <cellStyle name="Normal 4 2 2 8 3 3" xfId="34670" xr:uid="{00000000-0005-0000-0000-00006B870000}"/>
    <cellStyle name="Normal 4 2 2 8 4" xfId="34671" xr:uid="{00000000-0005-0000-0000-00006C870000}"/>
    <cellStyle name="Normal 4 2 2 8 4 2" xfId="34672" xr:uid="{00000000-0005-0000-0000-00006D870000}"/>
    <cellStyle name="Normal 4 2 2 8 5" xfId="34673" xr:uid="{00000000-0005-0000-0000-00006E870000}"/>
    <cellStyle name="Normal 4 2 2 8 5 2" xfId="34674" xr:uid="{00000000-0005-0000-0000-00006F870000}"/>
    <cellStyle name="Normal 4 2 2 8 6" xfId="34675" xr:uid="{00000000-0005-0000-0000-000070870000}"/>
    <cellStyle name="Normal 4 2 2 9" xfId="34676" xr:uid="{00000000-0005-0000-0000-000071870000}"/>
    <cellStyle name="Normal 4 2 2 9 2" xfId="34677" xr:uid="{00000000-0005-0000-0000-000072870000}"/>
    <cellStyle name="Normal 4 2 2 9 2 2" xfId="34678" xr:uid="{00000000-0005-0000-0000-000073870000}"/>
    <cellStyle name="Normal 4 2 2 9 2 2 2" xfId="34679" xr:uid="{00000000-0005-0000-0000-000074870000}"/>
    <cellStyle name="Normal 4 2 2 9 2 2 2 2" xfId="34680" xr:uid="{00000000-0005-0000-0000-000075870000}"/>
    <cellStyle name="Normal 4 2 2 9 2 2 3" xfId="34681" xr:uid="{00000000-0005-0000-0000-000076870000}"/>
    <cellStyle name="Normal 4 2 2 9 2 3" xfId="34682" xr:uid="{00000000-0005-0000-0000-000077870000}"/>
    <cellStyle name="Normal 4 2 2 9 2 3 2" xfId="34683" xr:uid="{00000000-0005-0000-0000-000078870000}"/>
    <cellStyle name="Normal 4 2 2 9 2 4" xfId="34684" xr:uid="{00000000-0005-0000-0000-000079870000}"/>
    <cellStyle name="Normal 4 2 2 9 3" xfId="34685" xr:uid="{00000000-0005-0000-0000-00007A870000}"/>
    <cellStyle name="Normal 4 2 2 9 3 2" xfId="34686" xr:uid="{00000000-0005-0000-0000-00007B870000}"/>
    <cellStyle name="Normal 4 2 2 9 3 2 2" xfId="34687" xr:uid="{00000000-0005-0000-0000-00007C870000}"/>
    <cellStyle name="Normal 4 2 2 9 3 3" xfId="34688" xr:uid="{00000000-0005-0000-0000-00007D870000}"/>
    <cellStyle name="Normal 4 2 2 9 4" xfId="34689" xr:uid="{00000000-0005-0000-0000-00007E870000}"/>
    <cellStyle name="Normal 4 2 2 9 4 2" xfId="34690" xr:uid="{00000000-0005-0000-0000-00007F870000}"/>
    <cellStyle name="Normal 4 2 2 9 5" xfId="34691" xr:uid="{00000000-0005-0000-0000-000080870000}"/>
    <cellStyle name="Normal 4 2 2 9 5 2" xfId="34692" xr:uid="{00000000-0005-0000-0000-000081870000}"/>
    <cellStyle name="Normal 4 2 2 9 6" xfId="34693" xr:uid="{00000000-0005-0000-0000-000082870000}"/>
    <cellStyle name="Normal 4 2 3" xfId="34694" xr:uid="{00000000-0005-0000-0000-000083870000}"/>
    <cellStyle name="Normal 4 2 3 2" xfId="34695" xr:uid="{00000000-0005-0000-0000-000084870000}"/>
    <cellStyle name="Normal 4 2 3 2 10" xfId="34696" xr:uid="{00000000-0005-0000-0000-000085870000}"/>
    <cellStyle name="Normal 4 2 3 2 10 2" xfId="34697" xr:uid="{00000000-0005-0000-0000-000086870000}"/>
    <cellStyle name="Normal 4 2 3 2 11" xfId="34698" xr:uid="{00000000-0005-0000-0000-000087870000}"/>
    <cellStyle name="Normal 4 2 3 2 2" xfId="34699" xr:uid="{00000000-0005-0000-0000-000088870000}"/>
    <cellStyle name="Normal 4 2 3 2 2 2" xfId="34700" xr:uid="{00000000-0005-0000-0000-000089870000}"/>
    <cellStyle name="Normal 4 2 3 2 2 2 2" xfId="34701" xr:uid="{00000000-0005-0000-0000-00008A870000}"/>
    <cellStyle name="Normal 4 2 3 2 2 2 2 2" xfId="34702" xr:uid="{00000000-0005-0000-0000-00008B870000}"/>
    <cellStyle name="Normal 4 2 3 2 2 2 2 2 2" xfId="34703" xr:uid="{00000000-0005-0000-0000-00008C870000}"/>
    <cellStyle name="Normal 4 2 3 2 2 2 2 2 2 2" xfId="34704" xr:uid="{00000000-0005-0000-0000-00008D870000}"/>
    <cellStyle name="Normal 4 2 3 2 2 2 2 2 3" xfId="34705" xr:uid="{00000000-0005-0000-0000-00008E870000}"/>
    <cellStyle name="Normal 4 2 3 2 2 2 2 3" xfId="34706" xr:uid="{00000000-0005-0000-0000-00008F870000}"/>
    <cellStyle name="Normal 4 2 3 2 2 2 2 3 2" xfId="34707" xr:uid="{00000000-0005-0000-0000-000090870000}"/>
    <cellStyle name="Normal 4 2 3 2 2 2 2 4" xfId="34708" xr:uid="{00000000-0005-0000-0000-000091870000}"/>
    <cellStyle name="Normal 4 2 3 2 2 2 3" xfId="34709" xr:uid="{00000000-0005-0000-0000-000092870000}"/>
    <cellStyle name="Normal 4 2 3 2 2 2 3 2" xfId="34710" xr:uid="{00000000-0005-0000-0000-000093870000}"/>
    <cellStyle name="Normal 4 2 3 2 2 2 3 2 2" xfId="34711" xr:uid="{00000000-0005-0000-0000-000094870000}"/>
    <cellStyle name="Normal 4 2 3 2 2 2 3 3" xfId="34712" xr:uid="{00000000-0005-0000-0000-000095870000}"/>
    <cellStyle name="Normal 4 2 3 2 2 2 4" xfId="34713" xr:uid="{00000000-0005-0000-0000-000096870000}"/>
    <cellStyle name="Normal 4 2 3 2 2 2 4 2" xfId="34714" xr:uid="{00000000-0005-0000-0000-000097870000}"/>
    <cellStyle name="Normal 4 2 3 2 2 2 5" xfId="34715" xr:uid="{00000000-0005-0000-0000-000098870000}"/>
    <cellStyle name="Normal 4 2 3 2 2 2 5 2" xfId="34716" xr:uid="{00000000-0005-0000-0000-000099870000}"/>
    <cellStyle name="Normal 4 2 3 2 2 2 6" xfId="34717" xr:uid="{00000000-0005-0000-0000-00009A870000}"/>
    <cellStyle name="Normal 4 2 3 2 2 3" xfId="34718" xr:uid="{00000000-0005-0000-0000-00009B870000}"/>
    <cellStyle name="Normal 4 2 3 2 2 3 2" xfId="34719" xr:uid="{00000000-0005-0000-0000-00009C870000}"/>
    <cellStyle name="Normal 4 2 3 2 2 3 2 2" xfId="34720" xr:uid="{00000000-0005-0000-0000-00009D870000}"/>
    <cellStyle name="Normal 4 2 3 2 2 3 2 2 2" xfId="34721" xr:uid="{00000000-0005-0000-0000-00009E870000}"/>
    <cellStyle name="Normal 4 2 3 2 2 3 2 2 2 2" xfId="34722" xr:uid="{00000000-0005-0000-0000-00009F870000}"/>
    <cellStyle name="Normal 4 2 3 2 2 3 2 2 3" xfId="34723" xr:uid="{00000000-0005-0000-0000-0000A0870000}"/>
    <cellStyle name="Normal 4 2 3 2 2 3 2 3" xfId="34724" xr:uid="{00000000-0005-0000-0000-0000A1870000}"/>
    <cellStyle name="Normal 4 2 3 2 2 3 2 3 2" xfId="34725" xr:uid="{00000000-0005-0000-0000-0000A2870000}"/>
    <cellStyle name="Normal 4 2 3 2 2 3 2 4" xfId="34726" xr:uid="{00000000-0005-0000-0000-0000A3870000}"/>
    <cellStyle name="Normal 4 2 3 2 2 3 3" xfId="34727" xr:uid="{00000000-0005-0000-0000-0000A4870000}"/>
    <cellStyle name="Normal 4 2 3 2 2 3 3 2" xfId="34728" xr:uid="{00000000-0005-0000-0000-0000A5870000}"/>
    <cellStyle name="Normal 4 2 3 2 2 3 3 2 2" xfId="34729" xr:uid="{00000000-0005-0000-0000-0000A6870000}"/>
    <cellStyle name="Normal 4 2 3 2 2 3 3 3" xfId="34730" xr:uid="{00000000-0005-0000-0000-0000A7870000}"/>
    <cellStyle name="Normal 4 2 3 2 2 3 4" xfId="34731" xr:uid="{00000000-0005-0000-0000-0000A8870000}"/>
    <cellStyle name="Normal 4 2 3 2 2 3 4 2" xfId="34732" xr:uid="{00000000-0005-0000-0000-0000A9870000}"/>
    <cellStyle name="Normal 4 2 3 2 2 3 5" xfId="34733" xr:uid="{00000000-0005-0000-0000-0000AA870000}"/>
    <cellStyle name="Normal 4 2 3 2 2 3 5 2" xfId="34734" xr:uid="{00000000-0005-0000-0000-0000AB870000}"/>
    <cellStyle name="Normal 4 2 3 2 2 3 6" xfId="34735" xr:uid="{00000000-0005-0000-0000-0000AC870000}"/>
    <cellStyle name="Normal 4 2 3 2 2 4" xfId="34736" xr:uid="{00000000-0005-0000-0000-0000AD870000}"/>
    <cellStyle name="Normal 4 2 3 2 2 4 2" xfId="34737" xr:uid="{00000000-0005-0000-0000-0000AE870000}"/>
    <cellStyle name="Normal 4 2 3 2 2 4 2 2" xfId="34738" xr:uid="{00000000-0005-0000-0000-0000AF870000}"/>
    <cellStyle name="Normal 4 2 3 2 2 4 2 2 2" xfId="34739" xr:uid="{00000000-0005-0000-0000-0000B0870000}"/>
    <cellStyle name="Normal 4 2 3 2 2 4 2 3" xfId="34740" xr:uid="{00000000-0005-0000-0000-0000B1870000}"/>
    <cellStyle name="Normal 4 2 3 2 2 4 3" xfId="34741" xr:uid="{00000000-0005-0000-0000-0000B2870000}"/>
    <cellStyle name="Normal 4 2 3 2 2 4 3 2" xfId="34742" xr:uid="{00000000-0005-0000-0000-0000B3870000}"/>
    <cellStyle name="Normal 4 2 3 2 2 4 4" xfId="34743" xr:uid="{00000000-0005-0000-0000-0000B4870000}"/>
    <cellStyle name="Normal 4 2 3 2 2 5" xfId="34744" xr:uid="{00000000-0005-0000-0000-0000B5870000}"/>
    <cellStyle name="Normal 4 2 3 2 2 5 2" xfId="34745" xr:uid="{00000000-0005-0000-0000-0000B6870000}"/>
    <cellStyle name="Normal 4 2 3 2 2 5 2 2" xfId="34746" xr:uid="{00000000-0005-0000-0000-0000B7870000}"/>
    <cellStyle name="Normal 4 2 3 2 2 5 3" xfId="34747" xr:uid="{00000000-0005-0000-0000-0000B8870000}"/>
    <cellStyle name="Normal 4 2 3 2 2 6" xfId="34748" xr:uid="{00000000-0005-0000-0000-0000B9870000}"/>
    <cellStyle name="Normal 4 2 3 2 2 6 2" xfId="34749" xr:uid="{00000000-0005-0000-0000-0000BA870000}"/>
    <cellStyle name="Normal 4 2 3 2 2 7" xfId="34750" xr:uid="{00000000-0005-0000-0000-0000BB870000}"/>
    <cellStyle name="Normal 4 2 3 2 2 7 2" xfId="34751" xr:uid="{00000000-0005-0000-0000-0000BC870000}"/>
    <cellStyle name="Normal 4 2 3 2 2 8" xfId="34752" xr:uid="{00000000-0005-0000-0000-0000BD870000}"/>
    <cellStyle name="Normal 4 2 3 2 3" xfId="34753" xr:uid="{00000000-0005-0000-0000-0000BE870000}"/>
    <cellStyle name="Normal 4 2 3 2 3 2" xfId="34754" xr:uid="{00000000-0005-0000-0000-0000BF870000}"/>
    <cellStyle name="Normal 4 2 3 2 3 2 2" xfId="34755" xr:uid="{00000000-0005-0000-0000-0000C0870000}"/>
    <cellStyle name="Normal 4 2 3 2 3 2 2 2" xfId="34756" xr:uid="{00000000-0005-0000-0000-0000C1870000}"/>
    <cellStyle name="Normal 4 2 3 2 3 2 2 2 2" xfId="34757" xr:uid="{00000000-0005-0000-0000-0000C2870000}"/>
    <cellStyle name="Normal 4 2 3 2 3 2 2 2 2 2" xfId="34758" xr:uid="{00000000-0005-0000-0000-0000C3870000}"/>
    <cellStyle name="Normal 4 2 3 2 3 2 2 2 3" xfId="34759" xr:uid="{00000000-0005-0000-0000-0000C4870000}"/>
    <cellStyle name="Normal 4 2 3 2 3 2 2 3" xfId="34760" xr:uid="{00000000-0005-0000-0000-0000C5870000}"/>
    <cellStyle name="Normal 4 2 3 2 3 2 2 3 2" xfId="34761" xr:uid="{00000000-0005-0000-0000-0000C6870000}"/>
    <cellStyle name="Normal 4 2 3 2 3 2 2 4" xfId="34762" xr:uid="{00000000-0005-0000-0000-0000C7870000}"/>
    <cellStyle name="Normal 4 2 3 2 3 2 3" xfId="34763" xr:uid="{00000000-0005-0000-0000-0000C8870000}"/>
    <cellStyle name="Normal 4 2 3 2 3 2 3 2" xfId="34764" xr:uid="{00000000-0005-0000-0000-0000C9870000}"/>
    <cellStyle name="Normal 4 2 3 2 3 2 3 2 2" xfId="34765" xr:uid="{00000000-0005-0000-0000-0000CA870000}"/>
    <cellStyle name="Normal 4 2 3 2 3 2 3 3" xfId="34766" xr:uid="{00000000-0005-0000-0000-0000CB870000}"/>
    <cellStyle name="Normal 4 2 3 2 3 2 4" xfId="34767" xr:uid="{00000000-0005-0000-0000-0000CC870000}"/>
    <cellStyle name="Normal 4 2 3 2 3 2 4 2" xfId="34768" xr:uid="{00000000-0005-0000-0000-0000CD870000}"/>
    <cellStyle name="Normal 4 2 3 2 3 2 5" xfId="34769" xr:uid="{00000000-0005-0000-0000-0000CE870000}"/>
    <cellStyle name="Normal 4 2 3 2 3 2 5 2" xfId="34770" xr:uid="{00000000-0005-0000-0000-0000CF870000}"/>
    <cellStyle name="Normal 4 2 3 2 3 2 6" xfId="34771" xr:uid="{00000000-0005-0000-0000-0000D0870000}"/>
    <cellStyle name="Normal 4 2 3 2 3 3" xfId="34772" xr:uid="{00000000-0005-0000-0000-0000D1870000}"/>
    <cellStyle name="Normal 4 2 3 2 3 3 2" xfId="34773" xr:uid="{00000000-0005-0000-0000-0000D2870000}"/>
    <cellStyle name="Normal 4 2 3 2 3 3 2 2" xfId="34774" xr:uid="{00000000-0005-0000-0000-0000D3870000}"/>
    <cellStyle name="Normal 4 2 3 2 3 3 2 2 2" xfId="34775" xr:uid="{00000000-0005-0000-0000-0000D4870000}"/>
    <cellStyle name="Normal 4 2 3 2 3 3 2 2 2 2" xfId="34776" xr:uid="{00000000-0005-0000-0000-0000D5870000}"/>
    <cellStyle name="Normal 4 2 3 2 3 3 2 2 3" xfId="34777" xr:uid="{00000000-0005-0000-0000-0000D6870000}"/>
    <cellStyle name="Normal 4 2 3 2 3 3 2 3" xfId="34778" xr:uid="{00000000-0005-0000-0000-0000D7870000}"/>
    <cellStyle name="Normal 4 2 3 2 3 3 2 3 2" xfId="34779" xr:uid="{00000000-0005-0000-0000-0000D8870000}"/>
    <cellStyle name="Normal 4 2 3 2 3 3 2 4" xfId="34780" xr:uid="{00000000-0005-0000-0000-0000D9870000}"/>
    <cellStyle name="Normal 4 2 3 2 3 3 3" xfId="34781" xr:uid="{00000000-0005-0000-0000-0000DA870000}"/>
    <cellStyle name="Normal 4 2 3 2 3 3 3 2" xfId="34782" xr:uid="{00000000-0005-0000-0000-0000DB870000}"/>
    <cellStyle name="Normal 4 2 3 2 3 3 3 2 2" xfId="34783" xr:uid="{00000000-0005-0000-0000-0000DC870000}"/>
    <cellStyle name="Normal 4 2 3 2 3 3 3 3" xfId="34784" xr:uid="{00000000-0005-0000-0000-0000DD870000}"/>
    <cellStyle name="Normal 4 2 3 2 3 3 4" xfId="34785" xr:uid="{00000000-0005-0000-0000-0000DE870000}"/>
    <cellStyle name="Normal 4 2 3 2 3 3 4 2" xfId="34786" xr:uid="{00000000-0005-0000-0000-0000DF870000}"/>
    <cellStyle name="Normal 4 2 3 2 3 3 5" xfId="34787" xr:uid="{00000000-0005-0000-0000-0000E0870000}"/>
    <cellStyle name="Normal 4 2 3 2 3 3 5 2" xfId="34788" xr:uid="{00000000-0005-0000-0000-0000E1870000}"/>
    <cellStyle name="Normal 4 2 3 2 3 3 6" xfId="34789" xr:uid="{00000000-0005-0000-0000-0000E2870000}"/>
    <cellStyle name="Normal 4 2 3 2 3 4" xfId="34790" xr:uid="{00000000-0005-0000-0000-0000E3870000}"/>
    <cellStyle name="Normal 4 2 3 2 3 4 2" xfId="34791" xr:uid="{00000000-0005-0000-0000-0000E4870000}"/>
    <cellStyle name="Normal 4 2 3 2 3 4 2 2" xfId="34792" xr:uid="{00000000-0005-0000-0000-0000E5870000}"/>
    <cellStyle name="Normal 4 2 3 2 3 4 2 2 2" xfId="34793" xr:uid="{00000000-0005-0000-0000-0000E6870000}"/>
    <cellStyle name="Normal 4 2 3 2 3 4 2 3" xfId="34794" xr:uid="{00000000-0005-0000-0000-0000E7870000}"/>
    <cellStyle name="Normal 4 2 3 2 3 4 3" xfId="34795" xr:uid="{00000000-0005-0000-0000-0000E8870000}"/>
    <cellStyle name="Normal 4 2 3 2 3 4 3 2" xfId="34796" xr:uid="{00000000-0005-0000-0000-0000E9870000}"/>
    <cellStyle name="Normal 4 2 3 2 3 4 4" xfId="34797" xr:uid="{00000000-0005-0000-0000-0000EA870000}"/>
    <cellStyle name="Normal 4 2 3 2 3 5" xfId="34798" xr:uid="{00000000-0005-0000-0000-0000EB870000}"/>
    <cellStyle name="Normal 4 2 3 2 3 5 2" xfId="34799" xr:uid="{00000000-0005-0000-0000-0000EC870000}"/>
    <cellStyle name="Normal 4 2 3 2 3 5 2 2" xfId="34800" xr:uid="{00000000-0005-0000-0000-0000ED870000}"/>
    <cellStyle name="Normal 4 2 3 2 3 5 3" xfId="34801" xr:uid="{00000000-0005-0000-0000-0000EE870000}"/>
    <cellStyle name="Normal 4 2 3 2 3 6" xfId="34802" xr:uid="{00000000-0005-0000-0000-0000EF870000}"/>
    <cellStyle name="Normal 4 2 3 2 3 6 2" xfId="34803" xr:uid="{00000000-0005-0000-0000-0000F0870000}"/>
    <cellStyle name="Normal 4 2 3 2 3 7" xfId="34804" xr:uid="{00000000-0005-0000-0000-0000F1870000}"/>
    <cellStyle name="Normal 4 2 3 2 3 7 2" xfId="34805" xr:uid="{00000000-0005-0000-0000-0000F2870000}"/>
    <cellStyle name="Normal 4 2 3 2 3 8" xfId="34806" xr:uid="{00000000-0005-0000-0000-0000F3870000}"/>
    <cellStyle name="Normal 4 2 3 2 4" xfId="34807" xr:uid="{00000000-0005-0000-0000-0000F4870000}"/>
    <cellStyle name="Normal 4 2 3 2 4 2" xfId="34808" xr:uid="{00000000-0005-0000-0000-0000F5870000}"/>
    <cellStyle name="Normal 4 2 3 2 4 2 2" xfId="34809" xr:uid="{00000000-0005-0000-0000-0000F6870000}"/>
    <cellStyle name="Normal 4 2 3 2 4 2 2 2" xfId="34810" xr:uid="{00000000-0005-0000-0000-0000F7870000}"/>
    <cellStyle name="Normal 4 2 3 2 4 2 2 2 2" xfId="34811" xr:uid="{00000000-0005-0000-0000-0000F8870000}"/>
    <cellStyle name="Normal 4 2 3 2 4 2 2 3" xfId="34812" xr:uid="{00000000-0005-0000-0000-0000F9870000}"/>
    <cellStyle name="Normal 4 2 3 2 4 2 3" xfId="34813" xr:uid="{00000000-0005-0000-0000-0000FA870000}"/>
    <cellStyle name="Normal 4 2 3 2 4 2 3 2" xfId="34814" xr:uid="{00000000-0005-0000-0000-0000FB870000}"/>
    <cellStyle name="Normal 4 2 3 2 4 2 4" xfId="34815" xr:uid="{00000000-0005-0000-0000-0000FC870000}"/>
    <cellStyle name="Normal 4 2 3 2 4 3" xfId="34816" xr:uid="{00000000-0005-0000-0000-0000FD870000}"/>
    <cellStyle name="Normal 4 2 3 2 4 3 2" xfId="34817" xr:uid="{00000000-0005-0000-0000-0000FE870000}"/>
    <cellStyle name="Normal 4 2 3 2 4 3 2 2" xfId="34818" xr:uid="{00000000-0005-0000-0000-0000FF870000}"/>
    <cellStyle name="Normal 4 2 3 2 4 3 3" xfId="34819" xr:uid="{00000000-0005-0000-0000-000000880000}"/>
    <cellStyle name="Normal 4 2 3 2 4 4" xfId="34820" xr:uid="{00000000-0005-0000-0000-000001880000}"/>
    <cellStyle name="Normal 4 2 3 2 4 4 2" xfId="34821" xr:uid="{00000000-0005-0000-0000-000002880000}"/>
    <cellStyle name="Normal 4 2 3 2 4 5" xfId="34822" xr:uid="{00000000-0005-0000-0000-000003880000}"/>
    <cellStyle name="Normal 4 2 3 2 4 5 2" xfId="34823" xr:uid="{00000000-0005-0000-0000-000004880000}"/>
    <cellStyle name="Normal 4 2 3 2 4 6" xfId="34824" xr:uid="{00000000-0005-0000-0000-000005880000}"/>
    <cellStyle name="Normal 4 2 3 2 5" xfId="34825" xr:uid="{00000000-0005-0000-0000-000006880000}"/>
    <cellStyle name="Normal 4 2 3 2 5 2" xfId="34826" xr:uid="{00000000-0005-0000-0000-000007880000}"/>
    <cellStyle name="Normal 4 2 3 2 5 2 2" xfId="34827" xr:uid="{00000000-0005-0000-0000-000008880000}"/>
    <cellStyle name="Normal 4 2 3 2 5 2 2 2" xfId="34828" xr:uid="{00000000-0005-0000-0000-000009880000}"/>
    <cellStyle name="Normal 4 2 3 2 5 2 2 2 2" xfId="34829" xr:uid="{00000000-0005-0000-0000-00000A880000}"/>
    <cellStyle name="Normal 4 2 3 2 5 2 2 3" xfId="34830" xr:uid="{00000000-0005-0000-0000-00000B880000}"/>
    <cellStyle name="Normal 4 2 3 2 5 2 3" xfId="34831" xr:uid="{00000000-0005-0000-0000-00000C880000}"/>
    <cellStyle name="Normal 4 2 3 2 5 2 3 2" xfId="34832" xr:uid="{00000000-0005-0000-0000-00000D880000}"/>
    <cellStyle name="Normal 4 2 3 2 5 2 4" xfId="34833" xr:uid="{00000000-0005-0000-0000-00000E880000}"/>
    <cellStyle name="Normal 4 2 3 2 5 3" xfId="34834" xr:uid="{00000000-0005-0000-0000-00000F880000}"/>
    <cellStyle name="Normal 4 2 3 2 5 3 2" xfId="34835" xr:uid="{00000000-0005-0000-0000-000010880000}"/>
    <cellStyle name="Normal 4 2 3 2 5 3 2 2" xfId="34836" xr:uid="{00000000-0005-0000-0000-000011880000}"/>
    <cellStyle name="Normal 4 2 3 2 5 3 3" xfId="34837" xr:uid="{00000000-0005-0000-0000-000012880000}"/>
    <cellStyle name="Normal 4 2 3 2 5 4" xfId="34838" xr:uid="{00000000-0005-0000-0000-000013880000}"/>
    <cellStyle name="Normal 4 2 3 2 5 4 2" xfId="34839" xr:uid="{00000000-0005-0000-0000-000014880000}"/>
    <cellStyle name="Normal 4 2 3 2 5 5" xfId="34840" xr:uid="{00000000-0005-0000-0000-000015880000}"/>
    <cellStyle name="Normal 4 2 3 2 5 5 2" xfId="34841" xr:uid="{00000000-0005-0000-0000-000016880000}"/>
    <cellStyle name="Normal 4 2 3 2 5 6" xfId="34842" xr:uid="{00000000-0005-0000-0000-000017880000}"/>
    <cellStyle name="Normal 4 2 3 2 6" xfId="34843" xr:uid="{00000000-0005-0000-0000-000018880000}"/>
    <cellStyle name="Normal 4 2 3 2 6 2" xfId="34844" xr:uid="{00000000-0005-0000-0000-000019880000}"/>
    <cellStyle name="Normal 4 2 3 2 6 2 2" xfId="34845" xr:uid="{00000000-0005-0000-0000-00001A880000}"/>
    <cellStyle name="Normal 4 2 3 2 6 2 2 2" xfId="34846" xr:uid="{00000000-0005-0000-0000-00001B880000}"/>
    <cellStyle name="Normal 4 2 3 2 6 2 2 2 2" xfId="34847" xr:uid="{00000000-0005-0000-0000-00001C880000}"/>
    <cellStyle name="Normal 4 2 3 2 6 2 2 3" xfId="34848" xr:uid="{00000000-0005-0000-0000-00001D880000}"/>
    <cellStyle name="Normal 4 2 3 2 6 2 3" xfId="34849" xr:uid="{00000000-0005-0000-0000-00001E880000}"/>
    <cellStyle name="Normal 4 2 3 2 6 2 3 2" xfId="34850" xr:uid="{00000000-0005-0000-0000-00001F880000}"/>
    <cellStyle name="Normal 4 2 3 2 6 2 4" xfId="34851" xr:uid="{00000000-0005-0000-0000-000020880000}"/>
    <cellStyle name="Normal 4 2 3 2 6 3" xfId="34852" xr:uid="{00000000-0005-0000-0000-000021880000}"/>
    <cellStyle name="Normal 4 2 3 2 6 3 2" xfId="34853" xr:uid="{00000000-0005-0000-0000-000022880000}"/>
    <cellStyle name="Normal 4 2 3 2 6 3 2 2" xfId="34854" xr:uid="{00000000-0005-0000-0000-000023880000}"/>
    <cellStyle name="Normal 4 2 3 2 6 3 3" xfId="34855" xr:uid="{00000000-0005-0000-0000-000024880000}"/>
    <cellStyle name="Normal 4 2 3 2 6 4" xfId="34856" xr:uid="{00000000-0005-0000-0000-000025880000}"/>
    <cellStyle name="Normal 4 2 3 2 6 4 2" xfId="34857" xr:uid="{00000000-0005-0000-0000-000026880000}"/>
    <cellStyle name="Normal 4 2 3 2 6 5" xfId="34858" xr:uid="{00000000-0005-0000-0000-000027880000}"/>
    <cellStyle name="Normal 4 2 3 2 6 5 2" xfId="34859" xr:uid="{00000000-0005-0000-0000-000028880000}"/>
    <cellStyle name="Normal 4 2 3 2 6 6" xfId="34860" xr:uid="{00000000-0005-0000-0000-000029880000}"/>
    <cellStyle name="Normal 4 2 3 2 7" xfId="34861" xr:uid="{00000000-0005-0000-0000-00002A880000}"/>
    <cellStyle name="Normal 4 2 3 2 7 2" xfId="34862" xr:uid="{00000000-0005-0000-0000-00002B880000}"/>
    <cellStyle name="Normal 4 2 3 2 7 2 2" xfId="34863" xr:uid="{00000000-0005-0000-0000-00002C880000}"/>
    <cellStyle name="Normal 4 2 3 2 7 2 2 2" xfId="34864" xr:uid="{00000000-0005-0000-0000-00002D880000}"/>
    <cellStyle name="Normal 4 2 3 2 7 2 3" xfId="34865" xr:uid="{00000000-0005-0000-0000-00002E880000}"/>
    <cellStyle name="Normal 4 2 3 2 7 3" xfId="34866" xr:uid="{00000000-0005-0000-0000-00002F880000}"/>
    <cellStyle name="Normal 4 2 3 2 7 3 2" xfId="34867" xr:uid="{00000000-0005-0000-0000-000030880000}"/>
    <cellStyle name="Normal 4 2 3 2 7 4" xfId="34868" xr:uid="{00000000-0005-0000-0000-000031880000}"/>
    <cellStyle name="Normal 4 2 3 2 8" xfId="34869" xr:uid="{00000000-0005-0000-0000-000032880000}"/>
    <cellStyle name="Normal 4 2 3 2 8 2" xfId="34870" xr:uid="{00000000-0005-0000-0000-000033880000}"/>
    <cellStyle name="Normal 4 2 3 2 8 2 2" xfId="34871" xr:uid="{00000000-0005-0000-0000-000034880000}"/>
    <cellStyle name="Normal 4 2 3 2 8 3" xfId="34872" xr:uid="{00000000-0005-0000-0000-000035880000}"/>
    <cellStyle name="Normal 4 2 3 2 9" xfId="34873" xr:uid="{00000000-0005-0000-0000-000036880000}"/>
    <cellStyle name="Normal 4 2 3 2 9 2" xfId="34874" xr:uid="{00000000-0005-0000-0000-000037880000}"/>
    <cellStyle name="Normal 4 2 3 3" xfId="34875" xr:uid="{00000000-0005-0000-0000-000038880000}"/>
    <cellStyle name="Normal 4 2 3 3 10" xfId="34876" xr:uid="{00000000-0005-0000-0000-000039880000}"/>
    <cellStyle name="Normal 4 2 3 3 10 2" xfId="34877" xr:uid="{00000000-0005-0000-0000-00003A880000}"/>
    <cellStyle name="Normal 4 2 3 3 11" xfId="34878" xr:uid="{00000000-0005-0000-0000-00003B880000}"/>
    <cellStyle name="Normal 4 2 3 3 2" xfId="34879" xr:uid="{00000000-0005-0000-0000-00003C880000}"/>
    <cellStyle name="Normal 4 2 3 3 2 2" xfId="34880" xr:uid="{00000000-0005-0000-0000-00003D880000}"/>
    <cellStyle name="Normal 4 2 3 3 2 2 2" xfId="34881" xr:uid="{00000000-0005-0000-0000-00003E880000}"/>
    <cellStyle name="Normal 4 2 3 3 2 2 2 2" xfId="34882" xr:uid="{00000000-0005-0000-0000-00003F880000}"/>
    <cellStyle name="Normal 4 2 3 3 2 2 2 2 2" xfId="34883" xr:uid="{00000000-0005-0000-0000-000040880000}"/>
    <cellStyle name="Normal 4 2 3 3 2 2 2 2 2 2" xfId="34884" xr:uid="{00000000-0005-0000-0000-000041880000}"/>
    <cellStyle name="Normal 4 2 3 3 2 2 2 2 3" xfId="34885" xr:uid="{00000000-0005-0000-0000-000042880000}"/>
    <cellStyle name="Normal 4 2 3 3 2 2 2 3" xfId="34886" xr:uid="{00000000-0005-0000-0000-000043880000}"/>
    <cellStyle name="Normal 4 2 3 3 2 2 2 3 2" xfId="34887" xr:uid="{00000000-0005-0000-0000-000044880000}"/>
    <cellStyle name="Normal 4 2 3 3 2 2 2 4" xfId="34888" xr:uid="{00000000-0005-0000-0000-000045880000}"/>
    <cellStyle name="Normal 4 2 3 3 2 2 3" xfId="34889" xr:uid="{00000000-0005-0000-0000-000046880000}"/>
    <cellStyle name="Normal 4 2 3 3 2 2 3 2" xfId="34890" xr:uid="{00000000-0005-0000-0000-000047880000}"/>
    <cellStyle name="Normal 4 2 3 3 2 2 3 2 2" xfId="34891" xr:uid="{00000000-0005-0000-0000-000048880000}"/>
    <cellStyle name="Normal 4 2 3 3 2 2 3 3" xfId="34892" xr:uid="{00000000-0005-0000-0000-000049880000}"/>
    <cellStyle name="Normal 4 2 3 3 2 2 4" xfId="34893" xr:uid="{00000000-0005-0000-0000-00004A880000}"/>
    <cellStyle name="Normal 4 2 3 3 2 2 4 2" xfId="34894" xr:uid="{00000000-0005-0000-0000-00004B880000}"/>
    <cellStyle name="Normal 4 2 3 3 2 2 5" xfId="34895" xr:uid="{00000000-0005-0000-0000-00004C880000}"/>
    <cellStyle name="Normal 4 2 3 3 2 2 5 2" xfId="34896" xr:uid="{00000000-0005-0000-0000-00004D880000}"/>
    <cellStyle name="Normal 4 2 3 3 2 2 6" xfId="34897" xr:uid="{00000000-0005-0000-0000-00004E880000}"/>
    <cellStyle name="Normal 4 2 3 3 2 3" xfId="34898" xr:uid="{00000000-0005-0000-0000-00004F880000}"/>
    <cellStyle name="Normal 4 2 3 3 2 3 2" xfId="34899" xr:uid="{00000000-0005-0000-0000-000050880000}"/>
    <cellStyle name="Normal 4 2 3 3 2 3 2 2" xfId="34900" xr:uid="{00000000-0005-0000-0000-000051880000}"/>
    <cellStyle name="Normal 4 2 3 3 2 3 2 2 2" xfId="34901" xr:uid="{00000000-0005-0000-0000-000052880000}"/>
    <cellStyle name="Normal 4 2 3 3 2 3 2 2 2 2" xfId="34902" xr:uid="{00000000-0005-0000-0000-000053880000}"/>
    <cellStyle name="Normal 4 2 3 3 2 3 2 2 3" xfId="34903" xr:uid="{00000000-0005-0000-0000-000054880000}"/>
    <cellStyle name="Normal 4 2 3 3 2 3 2 3" xfId="34904" xr:uid="{00000000-0005-0000-0000-000055880000}"/>
    <cellStyle name="Normal 4 2 3 3 2 3 2 3 2" xfId="34905" xr:uid="{00000000-0005-0000-0000-000056880000}"/>
    <cellStyle name="Normal 4 2 3 3 2 3 2 4" xfId="34906" xr:uid="{00000000-0005-0000-0000-000057880000}"/>
    <cellStyle name="Normal 4 2 3 3 2 3 3" xfId="34907" xr:uid="{00000000-0005-0000-0000-000058880000}"/>
    <cellStyle name="Normal 4 2 3 3 2 3 3 2" xfId="34908" xr:uid="{00000000-0005-0000-0000-000059880000}"/>
    <cellStyle name="Normal 4 2 3 3 2 3 3 2 2" xfId="34909" xr:uid="{00000000-0005-0000-0000-00005A880000}"/>
    <cellStyle name="Normal 4 2 3 3 2 3 3 3" xfId="34910" xr:uid="{00000000-0005-0000-0000-00005B880000}"/>
    <cellStyle name="Normal 4 2 3 3 2 3 4" xfId="34911" xr:uid="{00000000-0005-0000-0000-00005C880000}"/>
    <cellStyle name="Normal 4 2 3 3 2 3 4 2" xfId="34912" xr:uid="{00000000-0005-0000-0000-00005D880000}"/>
    <cellStyle name="Normal 4 2 3 3 2 3 5" xfId="34913" xr:uid="{00000000-0005-0000-0000-00005E880000}"/>
    <cellStyle name="Normal 4 2 3 3 2 3 5 2" xfId="34914" xr:uid="{00000000-0005-0000-0000-00005F880000}"/>
    <cellStyle name="Normal 4 2 3 3 2 3 6" xfId="34915" xr:uid="{00000000-0005-0000-0000-000060880000}"/>
    <cellStyle name="Normal 4 2 3 3 2 4" xfId="34916" xr:uid="{00000000-0005-0000-0000-000061880000}"/>
    <cellStyle name="Normal 4 2 3 3 2 4 2" xfId="34917" xr:uid="{00000000-0005-0000-0000-000062880000}"/>
    <cellStyle name="Normal 4 2 3 3 2 4 2 2" xfId="34918" xr:uid="{00000000-0005-0000-0000-000063880000}"/>
    <cellStyle name="Normal 4 2 3 3 2 4 2 2 2" xfId="34919" xr:uid="{00000000-0005-0000-0000-000064880000}"/>
    <cellStyle name="Normal 4 2 3 3 2 4 2 3" xfId="34920" xr:uid="{00000000-0005-0000-0000-000065880000}"/>
    <cellStyle name="Normal 4 2 3 3 2 4 3" xfId="34921" xr:uid="{00000000-0005-0000-0000-000066880000}"/>
    <cellStyle name="Normal 4 2 3 3 2 4 3 2" xfId="34922" xr:uid="{00000000-0005-0000-0000-000067880000}"/>
    <cellStyle name="Normal 4 2 3 3 2 4 4" xfId="34923" xr:uid="{00000000-0005-0000-0000-000068880000}"/>
    <cellStyle name="Normal 4 2 3 3 2 5" xfId="34924" xr:uid="{00000000-0005-0000-0000-000069880000}"/>
    <cellStyle name="Normal 4 2 3 3 2 5 2" xfId="34925" xr:uid="{00000000-0005-0000-0000-00006A880000}"/>
    <cellStyle name="Normal 4 2 3 3 2 5 2 2" xfId="34926" xr:uid="{00000000-0005-0000-0000-00006B880000}"/>
    <cellStyle name="Normal 4 2 3 3 2 5 3" xfId="34927" xr:uid="{00000000-0005-0000-0000-00006C880000}"/>
    <cellStyle name="Normal 4 2 3 3 2 6" xfId="34928" xr:uid="{00000000-0005-0000-0000-00006D880000}"/>
    <cellStyle name="Normal 4 2 3 3 2 6 2" xfId="34929" xr:uid="{00000000-0005-0000-0000-00006E880000}"/>
    <cellStyle name="Normal 4 2 3 3 2 7" xfId="34930" xr:uid="{00000000-0005-0000-0000-00006F880000}"/>
    <cellStyle name="Normal 4 2 3 3 2 7 2" xfId="34931" xr:uid="{00000000-0005-0000-0000-000070880000}"/>
    <cellStyle name="Normal 4 2 3 3 2 8" xfId="34932" xr:uid="{00000000-0005-0000-0000-000071880000}"/>
    <cellStyle name="Normal 4 2 3 3 3" xfId="34933" xr:uid="{00000000-0005-0000-0000-000072880000}"/>
    <cellStyle name="Normal 4 2 3 3 3 2" xfId="34934" xr:uid="{00000000-0005-0000-0000-000073880000}"/>
    <cellStyle name="Normal 4 2 3 3 3 2 2" xfId="34935" xr:uid="{00000000-0005-0000-0000-000074880000}"/>
    <cellStyle name="Normal 4 2 3 3 3 2 2 2" xfId="34936" xr:uid="{00000000-0005-0000-0000-000075880000}"/>
    <cellStyle name="Normal 4 2 3 3 3 2 2 2 2" xfId="34937" xr:uid="{00000000-0005-0000-0000-000076880000}"/>
    <cellStyle name="Normal 4 2 3 3 3 2 2 2 2 2" xfId="34938" xr:uid="{00000000-0005-0000-0000-000077880000}"/>
    <cellStyle name="Normal 4 2 3 3 3 2 2 2 3" xfId="34939" xr:uid="{00000000-0005-0000-0000-000078880000}"/>
    <cellStyle name="Normal 4 2 3 3 3 2 2 3" xfId="34940" xr:uid="{00000000-0005-0000-0000-000079880000}"/>
    <cellStyle name="Normal 4 2 3 3 3 2 2 3 2" xfId="34941" xr:uid="{00000000-0005-0000-0000-00007A880000}"/>
    <cellStyle name="Normal 4 2 3 3 3 2 2 4" xfId="34942" xr:uid="{00000000-0005-0000-0000-00007B880000}"/>
    <cellStyle name="Normal 4 2 3 3 3 2 3" xfId="34943" xr:uid="{00000000-0005-0000-0000-00007C880000}"/>
    <cellStyle name="Normal 4 2 3 3 3 2 3 2" xfId="34944" xr:uid="{00000000-0005-0000-0000-00007D880000}"/>
    <cellStyle name="Normal 4 2 3 3 3 2 3 2 2" xfId="34945" xr:uid="{00000000-0005-0000-0000-00007E880000}"/>
    <cellStyle name="Normal 4 2 3 3 3 2 3 3" xfId="34946" xr:uid="{00000000-0005-0000-0000-00007F880000}"/>
    <cellStyle name="Normal 4 2 3 3 3 2 4" xfId="34947" xr:uid="{00000000-0005-0000-0000-000080880000}"/>
    <cellStyle name="Normal 4 2 3 3 3 2 4 2" xfId="34948" xr:uid="{00000000-0005-0000-0000-000081880000}"/>
    <cellStyle name="Normal 4 2 3 3 3 2 5" xfId="34949" xr:uid="{00000000-0005-0000-0000-000082880000}"/>
    <cellStyle name="Normal 4 2 3 3 3 2 5 2" xfId="34950" xr:uid="{00000000-0005-0000-0000-000083880000}"/>
    <cellStyle name="Normal 4 2 3 3 3 2 6" xfId="34951" xr:uid="{00000000-0005-0000-0000-000084880000}"/>
    <cellStyle name="Normal 4 2 3 3 3 3" xfId="34952" xr:uid="{00000000-0005-0000-0000-000085880000}"/>
    <cellStyle name="Normal 4 2 3 3 3 3 2" xfId="34953" xr:uid="{00000000-0005-0000-0000-000086880000}"/>
    <cellStyle name="Normal 4 2 3 3 3 3 2 2" xfId="34954" xr:uid="{00000000-0005-0000-0000-000087880000}"/>
    <cellStyle name="Normal 4 2 3 3 3 3 2 2 2" xfId="34955" xr:uid="{00000000-0005-0000-0000-000088880000}"/>
    <cellStyle name="Normal 4 2 3 3 3 3 2 2 2 2" xfId="34956" xr:uid="{00000000-0005-0000-0000-000089880000}"/>
    <cellStyle name="Normal 4 2 3 3 3 3 2 2 3" xfId="34957" xr:uid="{00000000-0005-0000-0000-00008A880000}"/>
    <cellStyle name="Normal 4 2 3 3 3 3 2 3" xfId="34958" xr:uid="{00000000-0005-0000-0000-00008B880000}"/>
    <cellStyle name="Normal 4 2 3 3 3 3 2 3 2" xfId="34959" xr:uid="{00000000-0005-0000-0000-00008C880000}"/>
    <cellStyle name="Normal 4 2 3 3 3 3 2 4" xfId="34960" xr:uid="{00000000-0005-0000-0000-00008D880000}"/>
    <cellStyle name="Normal 4 2 3 3 3 3 3" xfId="34961" xr:uid="{00000000-0005-0000-0000-00008E880000}"/>
    <cellStyle name="Normal 4 2 3 3 3 3 3 2" xfId="34962" xr:uid="{00000000-0005-0000-0000-00008F880000}"/>
    <cellStyle name="Normal 4 2 3 3 3 3 3 2 2" xfId="34963" xr:uid="{00000000-0005-0000-0000-000090880000}"/>
    <cellStyle name="Normal 4 2 3 3 3 3 3 3" xfId="34964" xr:uid="{00000000-0005-0000-0000-000091880000}"/>
    <cellStyle name="Normal 4 2 3 3 3 3 4" xfId="34965" xr:uid="{00000000-0005-0000-0000-000092880000}"/>
    <cellStyle name="Normal 4 2 3 3 3 3 4 2" xfId="34966" xr:uid="{00000000-0005-0000-0000-000093880000}"/>
    <cellStyle name="Normal 4 2 3 3 3 3 5" xfId="34967" xr:uid="{00000000-0005-0000-0000-000094880000}"/>
    <cellStyle name="Normal 4 2 3 3 3 3 5 2" xfId="34968" xr:uid="{00000000-0005-0000-0000-000095880000}"/>
    <cellStyle name="Normal 4 2 3 3 3 3 6" xfId="34969" xr:uid="{00000000-0005-0000-0000-000096880000}"/>
    <cellStyle name="Normal 4 2 3 3 3 4" xfId="34970" xr:uid="{00000000-0005-0000-0000-000097880000}"/>
    <cellStyle name="Normal 4 2 3 3 3 4 2" xfId="34971" xr:uid="{00000000-0005-0000-0000-000098880000}"/>
    <cellStyle name="Normal 4 2 3 3 3 4 2 2" xfId="34972" xr:uid="{00000000-0005-0000-0000-000099880000}"/>
    <cellStyle name="Normal 4 2 3 3 3 4 2 2 2" xfId="34973" xr:uid="{00000000-0005-0000-0000-00009A880000}"/>
    <cellStyle name="Normal 4 2 3 3 3 4 2 3" xfId="34974" xr:uid="{00000000-0005-0000-0000-00009B880000}"/>
    <cellStyle name="Normal 4 2 3 3 3 4 3" xfId="34975" xr:uid="{00000000-0005-0000-0000-00009C880000}"/>
    <cellStyle name="Normal 4 2 3 3 3 4 3 2" xfId="34976" xr:uid="{00000000-0005-0000-0000-00009D880000}"/>
    <cellStyle name="Normal 4 2 3 3 3 4 4" xfId="34977" xr:uid="{00000000-0005-0000-0000-00009E880000}"/>
    <cellStyle name="Normal 4 2 3 3 3 5" xfId="34978" xr:uid="{00000000-0005-0000-0000-00009F880000}"/>
    <cellStyle name="Normal 4 2 3 3 3 5 2" xfId="34979" xr:uid="{00000000-0005-0000-0000-0000A0880000}"/>
    <cellStyle name="Normal 4 2 3 3 3 5 2 2" xfId="34980" xr:uid="{00000000-0005-0000-0000-0000A1880000}"/>
    <cellStyle name="Normal 4 2 3 3 3 5 3" xfId="34981" xr:uid="{00000000-0005-0000-0000-0000A2880000}"/>
    <cellStyle name="Normal 4 2 3 3 3 6" xfId="34982" xr:uid="{00000000-0005-0000-0000-0000A3880000}"/>
    <cellStyle name="Normal 4 2 3 3 3 6 2" xfId="34983" xr:uid="{00000000-0005-0000-0000-0000A4880000}"/>
    <cellStyle name="Normal 4 2 3 3 3 7" xfId="34984" xr:uid="{00000000-0005-0000-0000-0000A5880000}"/>
    <cellStyle name="Normal 4 2 3 3 3 7 2" xfId="34985" xr:uid="{00000000-0005-0000-0000-0000A6880000}"/>
    <cellStyle name="Normal 4 2 3 3 3 8" xfId="34986" xr:uid="{00000000-0005-0000-0000-0000A7880000}"/>
    <cellStyle name="Normal 4 2 3 3 4" xfId="34987" xr:uid="{00000000-0005-0000-0000-0000A8880000}"/>
    <cellStyle name="Normal 4 2 3 3 4 2" xfId="34988" xr:uid="{00000000-0005-0000-0000-0000A9880000}"/>
    <cellStyle name="Normal 4 2 3 3 4 2 2" xfId="34989" xr:uid="{00000000-0005-0000-0000-0000AA880000}"/>
    <cellStyle name="Normal 4 2 3 3 4 2 2 2" xfId="34990" xr:uid="{00000000-0005-0000-0000-0000AB880000}"/>
    <cellStyle name="Normal 4 2 3 3 4 2 2 2 2" xfId="34991" xr:uid="{00000000-0005-0000-0000-0000AC880000}"/>
    <cellStyle name="Normal 4 2 3 3 4 2 2 3" xfId="34992" xr:uid="{00000000-0005-0000-0000-0000AD880000}"/>
    <cellStyle name="Normal 4 2 3 3 4 2 3" xfId="34993" xr:uid="{00000000-0005-0000-0000-0000AE880000}"/>
    <cellStyle name="Normal 4 2 3 3 4 2 3 2" xfId="34994" xr:uid="{00000000-0005-0000-0000-0000AF880000}"/>
    <cellStyle name="Normal 4 2 3 3 4 2 4" xfId="34995" xr:uid="{00000000-0005-0000-0000-0000B0880000}"/>
    <cellStyle name="Normal 4 2 3 3 4 3" xfId="34996" xr:uid="{00000000-0005-0000-0000-0000B1880000}"/>
    <cellStyle name="Normal 4 2 3 3 4 3 2" xfId="34997" xr:uid="{00000000-0005-0000-0000-0000B2880000}"/>
    <cellStyle name="Normal 4 2 3 3 4 3 2 2" xfId="34998" xr:uid="{00000000-0005-0000-0000-0000B3880000}"/>
    <cellStyle name="Normal 4 2 3 3 4 3 3" xfId="34999" xr:uid="{00000000-0005-0000-0000-0000B4880000}"/>
    <cellStyle name="Normal 4 2 3 3 4 4" xfId="35000" xr:uid="{00000000-0005-0000-0000-0000B5880000}"/>
    <cellStyle name="Normal 4 2 3 3 4 4 2" xfId="35001" xr:uid="{00000000-0005-0000-0000-0000B6880000}"/>
    <cellStyle name="Normal 4 2 3 3 4 5" xfId="35002" xr:uid="{00000000-0005-0000-0000-0000B7880000}"/>
    <cellStyle name="Normal 4 2 3 3 4 5 2" xfId="35003" xr:uid="{00000000-0005-0000-0000-0000B8880000}"/>
    <cellStyle name="Normal 4 2 3 3 4 6" xfId="35004" xr:uid="{00000000-0005-0000-0000-0000B9880000}"/>
    <cellStyle name="Normal 4 2 3 3 5" xfId="35005" xr:uid="{00000000-0005-0000-0000-0000BA880000}"/>
    <cellStyle name="Normal 4 2 3 3 5 2" xfId="35006" xr:uid="{00000000-0005-0000-0000-0000BB880000}"/>
    <cellStyle name="Normal 4 2 3 3 5 2 2" xfId="35007" xr:uid="{00000000-0005-0000-0000-0000BC880000}"/>
    <cellStyle name="Normal 4 2 3 3 5 2 2 2" xfId="35008" xr:uid="{00000000-0005-0000-0000-0000BD880000}"/>
    <cellStyle name="Normal 4 2 3 3 5 2 2 2 2" xfId="35009" xr:uid="{00000000-0005-0000-0000-0000BE880000}"/>
    <cellStyle name="Normal 4 2 3 3 5 2 2 3" xfId="35010" xr:uid="{00000000-0005-0000-0000-0000BF880000}"/>
    <cellStyle name="Normal 4 2 3 3 5 2 3" xfId="35011" xr:uid="{00000000-0005-0000-0000-0000C0880000}"/>
    <cellStyle name="Normal 4 2 3 3 5 2 3 2" xfId="35012" xr:uid="{00000000-0005-0000-0000-0000C1880000}"/>
    <cellStyle name="Normal 4 2 3 3 5 2 4" xfId="35013" xr:uid="{00000000-0005-0000-0000-0000C2880000}"/>
    <cellStyle name="Normal 4 2 3 3 5 3" xfId="35014" xr:uid="{00000000-0005-0000-0000-0000C3880000}"/>
    <cellStyle name="Normal 4 2 3 3 5 3 2" xfId="35015" xr:uid="{00000000-0005-0000-0000-0000C4880000}"/>
    <cellStyle name="Normal 4 2 3 3 5 3 2 2" xfId="35016" xr:uid="{00000000-0005-0000-0000-0000C5880000}"/>
    <cellStyle name="Normal 4 2 3 3 5 3 3" xfId="35017" xr:uid="{00000000-0005-0000-0000-0000C6880000}"/>
    <cellStyle name="Normal 4 2 3 3 5 4" xfId="35018" xr:uid="{00000000-0005-0000-0000-0000C7880000}"/>
    <cellStyle name="Normal 4 2 3 3 5 4 2" xfId="35019" xr:uid="{00000000-0005-0000-0000-0000C8880000}"/>
    <cellStyle name="Normal 4 2 3 3 5 5" xfId="35020" xr:uid="{00000000-0005-0000-0000-0000C9880000}"/>
    <cellStyle name="Normal 4 2 3 3 5 5 2" xfId="35021" xr:uid="{00000000-0005-0000-0000-0000CA880000}"/>
    <cellStyle name="Normal 4 2 3 3 5 6" xfId="35022" xr:uid="{00000000-0005-0000-0000-0000CB880000}"/>
    <cellStyle name="Normal 4 2 3 3 6" xfId="35023" xr:uid="{00000000-0005-0000-0000-0000CC880000}"/>
    <cellStyle name="Normal 4 2 3 3 6 2" xfId="35024" xr:uid="{00000000-0005-0000-0000-0000CD880000}"/>
    <cellStyle name="Normal 4 2 3 3 6 2 2" xfId="35025" xr:uid="{00000000-0005-0000-0000-0000CE880000}"/>
    <cellStyle name="Normal 4 2 3 3 6 2 2 2" xfId="35026" xr:uid="{00000000-0005-0000-0000-0000CF880000}"/>
    <cellStyle name="Normal 4 2 3 3 6 2 2 2 2" xfId="35027" xr:uid="{00000000-0005-0000-0000-0000D0880000}"/>
    <cellStyle name="Normal 4 2 3 3 6 2 2 3" xfId="35028" xr:uid="{00000000-0005-0000-0000-0000D1880000}"/>
    <cellStyle name="Normal 4 2 3 3 6 2 3" xfId="35029" xr:uid="{00000000-0005-0000-0000-0000D2880000}"/>
    <cellStyle name="Normal 4 2 3 3 6 2 3 2" xfId="35030" xr:uid="{00000000-0005-0000-0000-0000D3880000}"/>
    <cellStyle name="Normal 4 2 3 3 6 2 4" xfId="35031" xr:uid="{00000000-0005-0000-0000-0000D4880000}"/>
    <cellStyle name="Normal 4 2 3 3 6 3" xfId="35032" xr:uid="{00000000-0005-0000-0000-0000D5880000}"/>
    <cellStyle name="Normal 4 2 3 3 6 3 2" xfId="35033" xr:uid="{00000000-0005-0000-0000-0000D6880000}"/>
    <cellStyle name="Normal 4 2 3 3 6 3 2 2" xfId="35034" xr:uid="{00000000-0005-0000-0000-0000D7880000}"/>
    <cellStyle name="Normal 4 2 3 3 6 3 3" xfId="35035" xr:uid="{00000000-0005-0000-0000-0000D8880000}"/>
    <cellStyle name="Normal 4 2 3 3 6 4" xfId="35036" xr:uid="{00000000-0005-0000-0000-0000D9880000}"/>
    <cellStyle name="Normal 4 2 3 3 6 4 2" xfId="35037" xr:uid="{00000000-0005-0000-0000-0000DA880000}"/>
    <cellStyle name="Normal 4 2 3 3 6 5" xfId="35038" xr:uid="{00000000-0005-0000-0000-0000DB880000}"/>
    <cellStyle name="Normal 4 2 3 3 6 5 2" xfId="35039" xr:uid="{00000000-0005-0000-0000-0000DC880000}"/>
    <cellStyle name="Normal 4 2 3 3 6 6" xfId="35040" xr:uid="{00000000-0005-0000-0000-0000DD880000}"/>
    <cellStyle name="Normal 4 2 3 3 7" xfId="35041" xr:uid="{00000000-0005-0000-0000-0000DE880000}"/>
    <cellStyle name="Normal 4 2 3 3 7 2" xfId="35042" xr:uid="{00000000-0005-0000-0000-0000DF880000}"/>
    <cellStyle name="Normal 4 2 3 3 7 2 2" xfId="35043" xr:uid="{00000000-0005-0000-0000-0000E0880000}"/>
    <cellStyle name="Normal 4 2 3 3 7 2 2 2" xfId="35044" xr:uid="{00000000-0005-0000-0000-0000E1880000}"/>
    <cellStyle name="Normal 4 2 3 3 7 2 3" xfId="35045" xr:uid="{00000000-0005-0000-0000-0000E2880000}"/>
    <cellStyle name="Normal 4 2 3 3 7 3" xfId="35046" xr:uid="{00000000-0005-0000-0000-0000E3880000}"/>
    <cellStyle name="Normal 4 2 3 3 7 3 2" xfId="35047" xr:uid="{00000000-0005-0000-0000-0000E4880000}"/>
    <cellStyle name="Normal 4 2 3 3 7 4" xfId="35048" xr:uid="{00000000-0005-0000-0000-0000E5880000}"/>
    <cellStyle name="Normal 4 2 3 3 8" xfId="35049" xr:uid="{00000000-0005-0000-0000-0000E6880000}"/>
    <cellStyle name="Normal 4 2 3 3 8 2" xfId="35050" xr:uid="{00000000-0005-0000-0000-0000E7880000}"/>
    <cellStyle name="Normal 4 2 3 3 8 2 2" xfId="35051" xr:uid="{00000000-0005-0000-0000-0000E8880000}"/>
    <cellStyle name="Normal 4 2 3 3 8 3" xfId="35052" xr:uid="{00000000-0005-0000-0000-0000E9880000}"/>
    <cellStyle name="Normal 4 2 3 3 9" xfId="35053" xr:uid="{00000000-0005-0000-0000-0000EA880000}"/>
    <cellStyle name="Normal 4 2 3 3 9 2" xfId="35054" xr:uid="{00000000-0005-0000-0000-0000EB880000}"/>
    <cellStyle name="Normal 4 2 3 4" xfId="35055" xr:uid="{00000000-0005-0000-0000-0000EC880000}"/>
    <cellStyle name="Normal 4 2 3 4 2" xfId="35056" xr:uid="{00000000-0005-0000-0000-0000ED880000}"/>
    <cellStyle name="Normal 4 2 3 4 2 2" xfId="35057" xr:uid="{00000000-0005-0000-0000-0000EE880000}"/>
    <cellStyle name="Normal 4 2 3 4 2 2 2" xfId="35058" xr:uid="{00000000-0005-0000-0000-0000EF880000}"/>
    <cellStyle name="Normal 4 2 3 4 2 2 2 2" xfId="35059" xr:uid="{00000000-0005-0000-0000-0000F0880000}"/>
    <cellStyle name="Normal 4 2 3 4 2 2 2 2 2" xfId="35060" xr:uid="{00000000-0005-0000-0000-0000F1880000}"/>
    <cellStyle name="Normal 4 2 3 4 2 2 2 3" xfId="35061" xr:uid="{00000000-0005-0000-0000-0000F2880000}"/>
    <cellStyle name="Normal 4 2 3 4 2 2 3" xfId="35062" xr:uid="{00000000-0005-0000-0000-0000F3880000}"/>
    <cellStyle name="Normal 4 2 3 4 2 2 3 2" xfId="35063" xr:uid="{00000000-0005-0000-0000-0000F4880000}"/>
    <cellStyle name="Normal 4 2 3 4 2 2 4" xfId="35064" xr:uid="{00000000-0005-0000-0000-0000F5880000}"/>
    <cellStyle name="Normal 4 2 3 4 2 3" xfId="35065" xr:uid="{00000000-0005-0000-0000-0000F6880000}"/>
    <cellStyle name="Normal 4 2 3 4 2 3 2" xfId="35066" xr:uid="{00000000-0005-0000-0000-0000F7880000}"/>
    <cellStyle name="Normal 4 2 3 4 2 3 2 2" xfId="35067" xr:uid="{00000000-0005-0000-0000-0000F8880000}"/>
    <cellStyle name="Normal 4 2 3 4 2 3 3" xfId="35068" xr:uid="{00000000-0005-0000-0000-0000F9880000}"/>
    <cellStyle name="Normal 4 2 3 4 2 4" xfId="35069" xr:uid="{00000000-0005-0000-0000-0000FA880000}"/>
    <cellStyle name="Normal 4 2 3 4 2 4 2" xfId="35070" xr:uid="{00000000-0005-0000-0000-0000FB880000}"/>
    <cellStyle name="Normal 4 2 3 4 2 5" xfId="35071" xr:uid="{00000000-0005-0000-0000-0000FC880000}"/>
    <cellStyle name="Normal 4 2 3 4 2 5 2" xfId="35072" xr:uid="{00000000-0005-0000-0000-0000FD880000}"/>
    <cellStyle name="Normal 4 2 3 4 2 6" xfId="35073" xr:uid="{00000000-0005-0000-0000-0000FE880000}"/>
    <cellStyle name="Normal 4 2 3 4 3" xfId="35074" xr:uid="{00000000-0005-0000-0000-0000FF880000}"/>
    <cellStyle name="Normal 4 2 3 4 3 2" xfId="35075" xr:uid="{00000000-0005-0000-0000-000000890000}"/>
    <cellStyle name="Normal 4 2 3 4 3 2 2" xfId="35076" xr:uid="{00000000-0005-0000-0000-000001890000}"/>
    <cellStyle name="Normal 4 2 3 4 3 2 2 2" xfId="35077" xr:uid="{00000000-0005-0000-0000-000002890000}"/>
    <cellStyle name="Normal 4 2 3 4 3 2 2 2 2" xfId="35078" xr:uid="{00000000-0005-0000-0000-000003890000}"/>
    <cellStyle name="Normal 4 2 3 4 3 2 2 3" xfId="35079" xr:uid="{00000000-0005-0000-0000-000004890000}"/>
    <cellStyle name="Normal 4 2 3 4 3 2 3" xfId="35080" xr:uid="{00000000-0005-0000-0000-000005890000}"/>
    <cellStyle name="Normal 4 2 3 4 3 2 3 2" xfId="35081" xr:uid="{00000000-0005-0000-0000-000006890000}"/>
    <cellStyle name="Normal 4 2 3 4 3 2 4" xfId="35082" xr:uid="{00000000-0005-0000-0000-000007890000}"/>
    <cellStyle name="Normal 4 2 3 4 3 3" xfId="35083" xr:uid="{00000000-0005-0000-0000-000008890000}"/>
    <cellStyle name="Normal 4 2 3 4 3 3 2" xfId="35084" xr:uid="{00000000-0005-0000-0000-000009890000}"/>
    <cellStyle name="Normal 4 2 3 4 3 3 2 2" xfId="35085" xr:uid="{00000000-0005-0000-0000-00000A890000}"/>
    <cellStyle name="Normal 4 2 3 4 3 3 3" xfId="35086" xr:uid="{00000000-0005-0000-0000-00000B890000}"/>
    <cellStyle name="Normal 4 2 3 4 3 4" xfId="35087" xr:uid="{00000000-0005-0000-0000-00000C890000}"/>
    <cellStyle name="Normal 4 2 3 4 3 4 2" xfId="35088" xr:uid="{00000000-0005-0000-0000-00000D890000}"/>
    <cellStyle name="Normal 4 2 3 4 3 5" xfId="35089" xr:uid="{00000000-0005-0000-0000-00000E890000}"/>
    <cellStyle name="Normal 4 2 3 4 3 5 2" xfId="35090" xr:uid="{00000000-0005-0000-0000-00000F890000}"/>
    <cellStyle name="Normal 4 2 3 4 3 6" xfId="35091" xr:uid="{00000000-0005-0000-0000-000010890000}"/>
    <cellStyle name="Normal 4 2 3 4 4" xfId="35092" xr:uid="{00000000-0005-0000-0000-000011890000}"/>
    <cellStyle name="Normal 4 2 3 4 4 2" xfId="35093" xr:uid="{00000000-0005-0000-0000-000012890000}"/>
    <cellStyle name="Normal 4 2 3 4 4 2 2" xfId="35094" xr:uid="{00000000-0005-0000-0000-000013890000}"/>
    <cellStyle name="Normal 4 2 3 4 4 2 2 2" xfId="35095" xr:uid="{00000000-0005-0000-0000-000014890000}"/>
    <cellStyle name="Normal 4 2 3 4 4 2 3" xfId="35096" xr:uid="{00000000-0005-0000-0000-000015890000}"/>
    <cellStyle name="Normal 4 2 3 4 4 3" xfId="35097" xr:uid="{00000000-0005-0000-0000-000016890000}"/>
    <cellStyle name="Normal 4 2 3 4 4 3 2" xfId="35098" xr:uid="{00000000-0005-0000-0000-000017890000}"/>
    <cellStyle name="Normal 4 2 3 4 4 4" xfId="35099" xr:uid="{00000000-0005-0000-0000-000018890000}"/>
    <cellStyle name="Normal 4 2 3 4 5" xfId="35100" xr:uid="{00000000-0005-0000-0000-000019890000}"/>
    <cellStyle name="Normal 4 2 3 4 5 2" xfId="35101" xr:uid="{00000000-0005-0000-0000-00001A890000}"/>
    <cellStyle name="Normal 4 2 3 4 5 2 2" xfId="35102" xr:uid="{00000000-0005-0000-0000-00001B890000}"/>
    <cellStyle name="Normal 4 2 3 4 5 3" xfId="35103" xr:uid="{00000000-0005-0000-0000-00001C890000}"/>
    <cellStyle name="Normal 4 2 3 4 6" xfId="35104" xr:uid="{00000000-0005-0000-0000-00001D890000}"/>
    <cellStyle name="Normal 4 2 3 4 6 2" xfId="35105" xr:uid="{00000000-0005-0000-0000-00001E890000}"/>
    <cellStyle name="Normal 4 2 3 4 7" xfId="35106" xr:uid="{00000000-0005-0000-0000-00001F890000}"/>
    <cellStyle name="Normal 4 2 3 4 7 2" xfId="35107" xr:uid="{00000000-0005-0000-0000-000020890000}"/>
    <cellStyle name="Normal 4 2 3 4 8" xfId="35108" xr:uid="{00000000-0005-0000-0000-000021890000}"/>
    <cellStyle name="Normal 4 2 3 5" xfId="35109" xr:uid="{00000000-0005-0000-0000-000022890000}"/>
    <cellStyle name="Normal 4 2 3 5 2" xfId="35110" xr:uid="{00000000-0005-0000-0000-000023890000}"/>
    <cellStyle name="Normal 4 2 3 5 2 2" xfId="35111" xr:uid="{00000000-0005-0000-0000-000024890000}"/>
    <cellStyle name="Normal 4 2 3 5 2 2 2" xfId="35112" xr:uid="{00000000-0005-0000-0000-000025890000}"/>
    <cellStyle name="Normal 4 2 3 5 2 2 2 2" xfId="35113" xr:uid="{00000000-0005-0000-0000-000026890000}"/>
    <cellStyle name="Normal 4 2 3 5 2 2 2 2 2" xfId="35114" xr:uid="{00000000-0005-0000-0000-000027890000}"/>
    <cellStyle name="Normal 4 2 3 5 2 2 2 3" xfId="35115" xr:uid="{00000000-0005-0000-0000-000028890000}"/>
    <cellStyle name="Normal 4 2 3 5 2 2 3" xfId="35116" xr:uid="{00000000-0005-0000-0000-000029890000}"/>
    <cellStyle name="Normal 4 2 3 5 2 2 3 2" xfId="35117" xr:uid="{00000000-0005-0000-0000-00002A890000}"/>
    <cellStyle name="Normal 4 2 3 5 2 2 4" xfId="35118" xr:uid="{00000000-0005-0000-0000-00002B890000}"/>
    <cellStyle name="Normal 4 2 3 5 2 3" xfId="35119" xr:uid="{00000000-0005-0000-0000-00002C890000}"/>
    <cellStyle name="Normal 4 2 3 5 2 3 2" xfId="35120" xr:uid="{00000000-0005-0000-0000-00002D890000}"/>
    <cellStyle name="Normal 4 2 3 5 2 3 2 2" xfId="35121" xr:uid="{00000000-0005-0000-0000-00002E890000}"/>
    <cellStyle name="Normal 4 2 3 5 2 3 3" xfId="35122" xr:uid="{00000000-0005-0000-0000-00002F890000}"/>
    <cellStyle name="Normal 4 2 3 5 2 4" xfId="35123" xr:uid="{00000000-0005-0000-0000-000030890000}"/>
    <cellStyle name="Normal 4 2 3 5 2 4 2" xfId="35124" xr:uid="{00000000-0005-0000-0000-000031890000}"/>
    <cellStyle name="Normal 4 2 3 5 2 5" xfId="35125" xr:uid="{00000000-0005-0000-0000-000032890000}"/>
    <cellStyle name="Normal 4 2 3 5 2 5 2" xfId="35126" xr:uid="{00000000-0005-0000-0000-000033890000}"/>
    <cellStyle name="Normal 4 2 3 5 2 6" xfId="35127" xr:uid="{00000000-0005-0000-0000-000034890000}"/>
    <cellStyle name="Normal 4 2 3 5 3" xfId="35128" xr:uid="{00000000-0005-0000-0000-000035890000}"/>
    <cellStyle name="Normal 4 2 3 5 3 2" xfId="35129" xr:uid="{00000000-0005-0000-0000-000036890000}"/>
    <cellStyle name="Normal 4 2 3 5 3 2 2" xfId="35130" xr:uid="{00000000-0005-0000-0000-000037890000}"/>
    <cellStyle name="Normal 4 2 3 5 3 2 2 2" xfId="35131" xr:uid="{00000000-0005-0000-0000-000038890000}"/>
    <cellStyle name="Normal 4 2 3 5 3 2 2 2 2" xfId="35132" xr:uid="{00000000-0005-0000-0000-000039890000}"/>
    <cellStyle name="Normal 4 2 3 5 3 2 2 3" xfId="35133" xr:uid="{00000000-0005-0000-0000-00003A890000}"/>
    <cellStyle name="Normal 4 2 3 5 3 2 3" xfId="35134" xr:uid="{00000000-0005-0000-0000-00003B890000}"/>
    <cellStyle name="Normal 4 2 3 5 3 2 3 2" xfId="35135" xr:uid="{00000000-0005-0000-0000-00003C890000}"/>
    <cellStyle name="Normal 4 2 3 5 3 2 4" xfId="35136" xr:uid="{00000000-0005-0000-0000-00003D890000}"/>
    <cellStyle name="Normal 4 2 3 5 3 3" xfId="35137" xr:uid="{00000000-0005-0000-0000-00003E890000}"/>
    <cellStyle name="Normal 4 2 3 5 3 3 2" xfId="35138" xr:uid="{00000000-0005-0000-0000-00003F890000}"/>
    <cellStyle name="Normal 4 2 3 5 3 3 2 2" xfId="35139" xr:uid="{00000000-0005-0000-0000-000040890000}"/>
    <cellStyle name="Normal 4 2 3 5 3 3 3" xfId="35140" xr:uid="{00000000-0005-0000-0000-000041890000}"/>
    <cellStyle name="Normal 4 2 3 5 3 4" xfId="35141" xr:uid="{00000000-0005-0000-0000-000042890000}"/>
    <cellStyle name="Normal 4 2 3 5 3 4 2" xfId="35142" xr:uid="{00000000-0005-0000-0000-000043890000}"/>
    <cellStyle name="Normal 4 2 3 5 3 5" xfId="35143" xr:uid="{00000000-0005-0000-0000-000044890000}"/>
    <cellStyle name="Normal 4 2 3 5 3 5 2" xfId="35144" xr:uid="{00000000-0005-0000-0000-000045890000}"/>
    <cellStyle name="Normal 4 2 3 5 3 6" xfId="35145" xr:uid="{00000000-0005-0000-0000-000046890000}"/>
    <cellStyle name="Normal 4 2 3 5 4" xfId="35146" xr:uid="{00000000-0005-0000-0000-000047890000}"/>
    <cellStyle name="Normal 4 2 3 5 4 2" xfId="35147" xr:uid="{00000000-0005-0000-0000-000048890000}"/>
    <cellStyle name="Normal 4 2 3 5 4 2 2" xfId="35148" xr:uid="{00000000-0005-0000-0000-000049890000}"/>
    <cellStyle name="Normal 4 2 3 5 4 2 2 2" xfId="35149" xr:uid="{00000000-0005-0000-0000-00004A890000}"/>
    <cellStyle name="Normal 4 2 3 5 4 2 3" xfId="35150" xr:uid="{00000000-0005-0000-0000-00004B890000}"/>
    <cellStyle name="Normal 4 2 3 5 4 3" xfId="35151" xr:uid="{00000000-0005-0000-0000-00004C890000}"/>
    <cellStyle name="Normal 4 2 3 5 4 3 2" xfId="35152" xr:uid="{00000000-0005-0000-0000-00004D890000}"/>
    <cellStyle name="Normal 4 2 3 5 4 4" xfId="35153" xr:uid="{00000000-0005-0000-0000-00004E890000}"/>
    <cellStyle name="Normal 4 2 3 5 5" xfId="35154" xr:uid="{00000000-0005-0000-0000-00004F890000}"/>
    <cellStyle name="Normal 4 2 3 5 5 2" xfId="35155" xr:uid="{00000000-0005-0000-0000-000050890000}"/>
    <cellStyle name="Normal 4 2 3 5 5 2 2" xfId="35156" xr:uid="{00000000-0005-0000-0000-000051890000}"/>
    <cellStyle name="Normal 4 2 3 5 5 3" xfId="35157" xr:uid="{00000000-0005-0000-0000-000052890000}"/>
    <cellStyle name="Normal 4 2 3 5 6" xfId="35158" xr:uid="{00000000-0005-0000-0000-000053890000}"/>
    <cellStyle name="Normal 4 2 3 5 6 2" xfId="35159" xr:uid="{00000000-0005-0000-0000-000054890000}"/>
    <cellStyle name="Normal 4 2 3 5 7" xfId="35160" xr:uid="{00000000-0005-0000-0000-000055890000}"/>
    <cellStyle name="Normal 4 2 3 5 7 2" xfId="35161" xr:uid="{00000000-0005-0000-0000-000056890000}"/>
    <cellStyle name="Normal 4 2 3 5 8" xfId="35162" xr:uid="{00000000-0005-0000-0000-000057890000}"/>
    <cellStyle name="Normal 4 2 3 6" xfId="35163" xr:uid="{00000000-0005-0000-0000-000058890000}"/>
    <cellStyle name="Normal 4 2 3 6 2" xfId="35164" xr:uid="{00000000-0005-0000-0000-000059890000}"/>
    <cellStyle name="Normal 4 2 3 6 2 2" xfId="35165" xr:uid="{00000000-0005-0000-0000-00005A890000}"/>
    <cellStyle name="Normal 4 2 3 6 2 2 2" xfId="35166" xr:uid="{00000000-0005-0000-0000-00005B890000}"/>
    <cellStyle name="Normal 4 2 3 6 2 2 2 2" xfId="35167" xr:uid="{00000000-0005-0000-0000-00005C890000}"/>
    <cellStyle name="Normal 4 2 3 6 2 2 3" xfId="35168" xr:uid="{00000000-0005-0000-0000-00005D890000}"/>
    <cellStyle name="Normal 4 2 3 6 2 3" xfId="35169" xr:uid="{00000000-0005-0000-0000-00005E890000}"/>
    <cellStyle name="Normal 4 2 3 6 2 3 2" xfId="35170" xr:uid="{00000000-0005-0000-0000-00005F890000}"/>
    <cellStyle name="Normal 4 2 3 6 2 4" xfId="35171" xr:uid="{00000000-0005-0000-0000-000060890000}"/>
    <cellStyle name="Normal 4 2 3 6 3" xfId="35172" xr:uid="{00000000-0005-0000-0000-000061890000}"/>
    <cellStyle name="Normal 4 2 3 6 3 2" xfId="35173" xr:uid="{00000000-0005-0000-0000-000062890000}"/>
    <cellStyle name="Normal 4 2 3 6 3 2 2" xfId="35174" xr:uid="{00000000-0005-0000-0000-000063890000}"/>
    <cellStyle name="Normal 4 2 3 6 3 3" xfId="35175" xr:uid="{00000000-0005-0000-0000-000064890000}"/>
    <cellStyle name="Normal 4 2 3 6 4" xfId="35176" xr:uid="{00000000-0005-0000-0000-000065890000}"/>
    <cellStyle name="Normal 4 2 3 6 4 2" xfId="35177" xr:uid="{00000000-0005-0000-0000-000066890000}"/>
    <cellStyle name="Normal 4 2 3 6 5" xfId="35178" xr:uid="{00000000-0005-0000-0000-000067890000}"/>
    <cellStyle name="Normal 4 2 3 6 5 2" xfId="35179" xr:uid="{00000000-0005-0000-0000-000068890000}"/>
    <cellStyle name="Normal 4 2 3 6 6" xfId="35180" xr:uid="{00000000-0005-0000-0000-000069890000}"/>
    <cellStyle name="Normal 4 2 4" xfId="35181" xr:uid="{00000000-0005-0000-0000-00006A890000}"/>
    <cellStyle name="Normal 4 2 4 10" xfId="35182" xr:uid="{00000000-0005-0000-0000-00006B890000}"/>
    <cellStyle name="Normal 4 2 4 10 2" xfId="35183" xr:uid="{00000000-0005-0000-0000-00006C890000}"/>
    <cellStyle name="Normal 4 2 4 11" xfId="35184" xr:uid="{00000000-0005-0000-0000-00006D890000}"/>
    <cellStyle name="Normal 4 2 4 11 2" xfId="35185" xr:uid="{00000000-0005-0000-0000-00006E890000}"/>
    <cellStyle name="Normal 4 2 4 12" xfId="35186" xr:uid="{00000000-0005-0000-0000-00006F890000}"/>
    <cellStyle name="Normal 4 2 4 13" xfId="35187" xr:uid="{00000000-0005-0000-0000-000070890000}"/>
    <cellStyle name="Normal 4 2 4 2" xfId="35188" xr:uid="{00000000-0005-0000-0000-000071890000}"/>
    <cellStyle name="Normal 4 2 4 3" xfId="35189" xr:uid="{00000000-0005-0000-0000-000072890000}"/>
    <cellStyle name="Normal 4 2 4 3 2" xfId="35190" xr:uid="{00000000-0005-0000-0000-000073890000}"/>
    <cellStyle name="Normal 4 2 4 3 2 2" xfId="35191" xr:uid="{00000000-0005-0000-0000-000074890000}"/>
    <cellStyle name="Normal 4 2 4 3 2 2 2" xfId="35192" xr:uid="{00000000-0005-0000-0000-000075890000}"/>
    <cellStyle name="Normal 4 2 4 3 2 2 2 2" xfId="35193" xr:uid="{00000000-0005-0000-0000-000076890000}"/>
    <cellStyle name="Normal 4 2 4 3 2 2 2 2 2" xfId="35194" xr:uid="{00000000-0005-0000-0000-000077890000}"/>
    <cellStyle name="Normal 4 2 4 3 2 2 2 3" xfId="35195" xr:uid="{00000000-0005-0000-0000-000078890000}"/>
    <cellStyle name="Normal 4 2 4 3 2 2 3" xfId="35196" xr:uid="{00000000-0005-0000-0000-000079890000}"/>
    <cellStyle name="Normal 4 2 4 3 2 2 3 2" xfId="35197" xr:uid="{00000000-0005-0000-0000-00007A890000}"/>
    <cellStyle name="Normal 4 2 4 3 2 2 4" xfId="35198" xr:uid="{00000000-0005-0000-0000-00007B890000}"/>
    <cellStyle name="Normal 4 2 4 3 2 3" xfId="35199" xr:uid="{00000000-0005-0000-0000-00007C890000}"/>
    <cellStyle name="Normal 4 2 4 3 2 3 2" xfId="35200" xr:uid="{00000000-0005-0000-0000-00007D890000}"/>
    <cellStyle name="Normal 4 2 4 3 2 3 2 2" xfId="35201" xr:uid="{00000000-0005-0000-0000-00007E890000}"/>
    <cellStyle name="Normal 4 2 4 3 2 3 3" xfId="35202" xr:uid="{00000000-0005-0000-0000-00007F890000}"/>
    <cellStyle name="Normal 4 2 4 3 2 4" xfId="35203" xr:uid="{00000000-0005-0000-0000-000080890000}"/>
    <cellStyle name="Normal 4 2 4 3 2 4 2" xfId="35204" xr:uid="{00000000-0005-0000-0000-000081890000}"/>
    <cellStyle name="Normal 4 2 4 3 2 5" xfId="35205" xr:uid="{00000000-0005-0000-0000-000082890000}"/>
    <cellStyle name="Normal 4 2 4 3 2 5 2" xfId="35206" xr:uid="{00000000-0005-0000-0000-000083890000}"/>
    <cellStyle name="Normal 4 2 4 3 2 6" xfId="35207" xr:uid="{00000000-0005-0000-0000-000084890000}"/>
    <cellStyle name="Normal 4 2 4 3 3" xfId="35208" xr:uid="{00000000-0005-0000-0000-000085890000}"/>
    <cellStyle name="Normal 4 2 4 3 3 2" xfId="35209" xr:uid="{00000000-0005-0000-0000-000086890000}"/>
    <cellStyle name="Normal 4 2 4 3 3 2 2" xfId="35210" xr:uid="{00000000-0005-0000-0000-000087890000}"/>
    <cellStyle name="Normal 4 2 4 3 3 2 2 2" xfId="35211" xr:uid="{00000000-0005-0000-0000-000088890000}"/>
    <cellStyle name="Normal 4 2 4 3 3 2 2 2 2" xfId="35212" xr:uid="{00000000-0005-0000-0000-000089890000}"/>
    <cellStyle name="Normal 4 2 4 3 3 2 2 3" xfId="35213" xr:uid="{00000000-0005-0000-0000-00008A890000}"/>
    <cellStyle name="Normal 4 2 4 3 3 2 3" xfId="35214" xr:uid="{00000000-0005-0000-0000-00008B890000}"/>
    <cellStyle name="Normal 4 2 4 3 3 2 3 2" xfId="35215" xr:uid="{00000000-0005-0000-0000-00008C890000}"/>
    <cellStyle name="Normal 4 2 4 3 3 2 4" xfId="35216" xr:uid="{00000000-0005-0000-0000-00008D890000}"/>
    <cellStyle name="Normal 4 2 4 3 3 3" xfId="35217" xr:uid="{00000000-0005-0000-0000-00008E890000}"/>
    <cellStyle name="Normal 4 2 4 3 3 3 2" xfId="35218" xr:uid="{00000000-0005-0000-0000-00008F890000}"/>
    <cellStyle name="Normal 4 2 4 3 3 3 2 2" xfId="35219" xr:uid="{00000000-0005-0000-0000-000090890000}"/>
    <cellStyle name="Normal 4 2 4 3 3 3 3" xfId="35220" xr:uid="{00000000-0005-0000-0000-000091890000}"/>
    <cellStyle name="Normal 4 2 4 3 3 4" xfId="35221" xr:uid="{00000000-0005-0000-0000-000092890000}"/>
    <cellStyle name="Normal 4 2 4 3 3 4 2" xfId="35222" xr:uid="{00000000-0005-0000-0000-000093890000}"/>
    <cellStyle name="Normal 4 2 4 3 3 5" xfId="35223" xr:uid="{00000000-0005-0000-0000-000094890000}"/>
    <cellStyle name="Normal 4 2 4 3 3 5 2" xfId="35224" xr:uid="{00000000-0005-0000-0000-000095890000}"/>
    <cellStyle name="Normal 4 2 4 3 3 6" xfId="35225" xr:uid="{00000000-0005-0000-0000-000096890000}"/>
    <cellStyle name="Normal 4 2 4 3 4" xfId="35226" xr:uid="{00000000-0005-0000-0000-000097890000}"/>
    <cellStyle name="Normal 4 2 4 3 4 2" xfId="35227" xr:uid="{00000000-0005-0000-0000-000098890000}"/>
    <cellStyle name="Normal 4 2 4 3 4 2 2" xfId="35228" xr:uid="{00000000-0005-0000-0000-000099890000}"/>
    <cellStyle name="Normal 4 2 4 3 4 2 2 2" xfId="35229" xr:uid="{00000000-0005-0000-0000-00009A890000}"/>
    <cellStyle name="Normal 4 2 4 3 4 2 3" xfId="35230" xr:uid="{00000000-0005-0000-0000-00009B890000}"/>
    <cellStyle name="Normal 4 2 4 3 4 3" xfId="35231" xr:uid="{00000000-0005-0000-0000-00009C890000}"/>
    <cellStyle name="Normal 4 2 4 3 4 3 2" xfId="35232" xr:uid="{00000000-0005-0000-0000-00009D890000}"/>
    <cellStyle name="Normal 4 2 4 3 4 4" xfId="35233" xr:uid="{00000000-0005-0000-0000-00009E890000}"/>
    <cellStyle name="Normal 4 2 4 3 5" xfId="35234" xr:uid="{00000000-0005-0000-0000-00009F890000}"/>
    <cellStyle name="Normal 4 2 4 3 5 2" xfId="35235" xr:uid="{00000000-0005-0000-0000-0000A0890000}"/>
    <cellStyle name="Normal 4 2 4 3 5 2 2" xfId="35236" xr:uid="{00000000-0005-0000-0000-0000A1890000}"/>
    <cellStyle name="Normal 4 2 4 3 5 3" xfId="35237" xr:uid="{00000000-0005-0000-0000-0000A2890000}"/>
    <cellStyle name="Normal 4 2 4 3 6" xfId="35238" xr:uid="{00000000-0005-0000-0000-0000A3890000}"/>
    <cellStyle name="Normal 4 2 4 3 6 2" xfId="35239" xr:uid="{00000000-0005-0000-0000-0000A4890000}"/>
    <cellStyle name="Normal 4 2 4 3 7" xfId="35240" xr:uid="{00000000-0005-0000-0000-0000A5890000}"/>
    <cellStyle name="Normal 4 2 4 3 7 2" xfId="35241" xr:uid="{00000000-0005-0000-0000-0000A6890000}"/>
    <cellStyle name="Normal 4 2 4 3 8" xfId="35242" xr:uid="{00000000-0005-0000-0000-0000A7890000}"/>
    <cellStyle name="Normal 4 2 4 4" xfId="35243" xr:uid="{00000000-0005-0000-0000-0000A8890000}"/>
    <cellStyle name="Normal 4 2 4 4 2" xfId="35244" xr:uid="{00000000-0005-0000-0000-0000A9890000}"/>
    <cellStyle name="Normal 4 2 4 4 2 2" xfId="35245" xr:uid="{00000000-0005-0000-0000-0000AA890000}"/>
    <cellStyle name="Normal 4 2 4 4 2 2 2" xfId="35246" xr:uid="{00000000-0005-0000-0000-0000AB890000}"/>
    <cellStyle name="Normal 4 2 4 4 2 2 2 2" xfId="35247" xr:uid="{00000000-0005-0000-0000-0000AC890000}"/>
    <cellStyle name="Normal 4 2 4 4 2 2 2 2 2" xfId="35248" xr:uid="{00000000-0005-0000-0000-0000AD890000}"/>
    <cellStyle name="Normal 4 2 4 4 2 2 2 3" xfId="35249" xr:uid="{00000000-0005-0000-0000-0000AE890000}"/>
    <cellStyle name="Normal 4 2 4 4 2 2 3" xfId="35250" xr:uid="{00000000-0005-0000-0000-0000AF890000}"/>
    <cellStyle name="Normal 4 2 4 4 2 2 3 2" xfId="35251" xr:uid="{00000000-0005-0000-0000-0000B0890000}"/>
    <cellStyle name="Normal 4 2 4 4 2 2 4" xfId="35252" xr:uid="{00000000-0005-0000-0000-0000B1890000}"/>
    <cellStyle name="Normal 4 2 4 4 2 3" xfId="35253" xr:uid="{00000000-0005-0000-0000-0000B2890000}"/>
    <cellStyle name="Normal 4 2 4 4 2 3 2" xfId="35254" xr:uid="{00000000-0005-0000-0000-0000B3890000}"/>
    <cellStyle name="Normal 4 2 4 4 2 3 2 2" xfId="35255" xr:uid="{00000000-0005-0000-0000-0000B4890000}"/>
    <cellStyle name="Normal 4 2 4 4 2 3 3" xfId="35256" xr:uid="{00000000-0005-0000-0000-0000B5890000}"/>
    <cellStyle name="Normal 4 2 4 4 2 4" xfId="35257" xr:uid="{00000000-0005-0000-0000-0000B6890000}"/>
    <cellStyle name="Normal 4 2 4 4 2 4 2" xfId="35258" xr:uid="{00000000-0005-0000-0000-0000B7890000}"/>
    <cellStyle name="Normal 4 2 4 4 2 5" xfId="35259" xr:uid="{00000000-0005-0000-0000-0000B8890000}"/>
    <cellStyle name="Normal 4 2 4 4 2 5 2" xfId="35260" xr:uid="{00000000-0005-0000-0000-0000B9890000}"/>
    <cellStyle name="Normal 4 2 4 4 2 6" xfId="35261" xr:uid="{00000000-0005-0000-0000-0000BA890000}"/>
    <cellStyle name="Normal 4 2 4 4 3" xfId="35262" xr:uid="{00000000-0005-0000-0000-0000BB890000}"/>
    <cellStyle name="Normal 4 2 4 4 3 2" xfId="35263" xr:uid="{00000000-0005-0000-0000-0000BC890000}"/>
    <cellStyle name="Normal 4 2 4 4 3 2 2" xfId="35264" xr:uid="{00000000-0005-0000-0000-0000BD890000}"/>
    <cellStyle name="Normal 4 2 4 4 3 2 2 2" xfId="35265" xr:uid="{00000000-0005-0000-0000-0000BE890000}"/>
    <cellStyle name="Normal 4 2 4 4 3 2 2 2 2" xfId="35266" xr:uid="{00000000-0005-0000-0000-0000BF890000}"/>
    <cellStyle name="Normal 4 2 4 4 3 2 2 3" xfId="35267" xr:uid="{00000000-0005-0000-0000-0000C0890000}"/>
    <cellStyle name="Normal 4 2 4 4 3 2 3" xfId="35268" xr:uid="{00000000-0005-0000-0000-0000C1890000}"/>
    <cellStyle name="Normal 4 2 4 4 3 2 3 2" xfId="35269" xr:uid="{00000000-0005-0000-0000-0000C2890000}"/>
    <cellStyle name="Normal 4 2 4 4 3 2 4" xfId="35270" xr:uid="{00000000-0005-0000-0000-0000C3890000}"/>
    <cellStyle name="Normal 4 2 4 4 3 3" xfId="35271" xr:uid="{00000000-0005-0000-0000-0000C4890000}"/>
    <cellStyle name="Normal 4 2 4 4 3 3 2" xfId="35272" xr:uid="{00000000-0005-0000-0000-0000C5890000}"/>
    <cellStyle name="Normal 4 2 4 4 3 3 2 2" xfId="35273" xr:uid="{00000000-0005-0000-0000-0000C6890000}"/>
    <cellStyle name="Normal 4 2 4 4 3 3 3" xfId="35274" xr:uid="{00000000-0005-0000-0000-0000C7890000}"/>
    <cellStyle name="Normal 4 2 4 4 3 4" xfId="35275" xr:uid="{00000000-0005-0000-0000-0000C8890000}"/>
    <cellStyle name="Normal 4 2 4 4 3 4 2" xfId="35276" xr:uid="{00000000-0005-0000-0000-0000C9890000}"/>
    <cellStyle name="Normal 4 2 4 4 3 5" xfId="35277" xr:uid="{00000000-0005-0000-0000-0000CA890000}"/>
    <cellStyle name="Normal 4 2 4 4 3 5 2" xfId="35278" xr:uid="{00000000-0005-0000-0000-0000CB890000}"/>
    <cellStyle name="Normal 4 2 4 4 3 6" xfId="35279" xr:uid="{00000000-0005-0000-0000-0000CC890000}"/>
    <cellStyle name="Normal 4 2 4 4 4" xfId="35280" xr:uid="{00000000-0005-0000-0000-0000CD890000}"/>
    <cellStyle name="Normal 4 2 4 4 4 2" xfId="35281" xr:uid="{00000000-0005-0000-0000-0000CE890000}"/>
    <cellStyle name="Normal 4 2 4 4 4 2 2" xfId="35282" xr:uid="{00000000-0005-0000-0000-0000CF890000}"/>
    <cellStyle name="Normal 4 2 4 4 4 2 2 2" xfId="35283" xr:uid="{00000000-0005-0000-0000-0000D0890000}"/>
    <cellStyle name="Normal 4 2 4 4 4 2 3" xfId="35284" xr:uid="{00000000-0005-0000-0000-0000D1890000}"/>
    <cellStyle name="Normal 4 2 4 4 4 3" xfId="35285" xr:uid="{00000000-0005-0000-0000-0000D2890000}"/>
    <cellStyle name="Normal 4 2 4 4 4 3 2" xfId="35286" xr:uid="{00000000-0005-0000-0000-0000D3890000}"/>
    <cellStyle name="Normal 4 2 4 4 4 4" xfId="35287" xr:uid="{00000000-0005-0000-0000-0000D4890000}"/>
    <cellStyle name="Normal 4 2 4 4 5" xfId="35288" xr:uid="{00000000-0005-0000-0000-0000D5890000}"/>
    <cellStyle name="Normal 4 2 4 4 5 2" xfId="35289" xr:uid="{00000000-0005-0000-0000-0000D6890000}"/>
    <cellStyle name="Normal 4 2 4 4 5 2 2" xfId="35290" xr:uid="{00000000-0005-0000-0000-0000D7890000}"/>
    <cellStyle name="Normal 4 2 4 4 5 3" xfId="35291" xr:uid="{00000000-0005-0000-0000-0000D8890000}"/>
    <cellStyle name="Normal 4 2 4 4 6" xfId="35292" xr:uid="{00000000-0005-0000-0000-0000D9890000}"/>
    <cellStyle name="Normal 4 2 4 4 6 2" xfId="35293" xr:uid="{00000000-0005-0000-0000-0000DA890000}"/>
    <cellStyle name="Normal 4 2 4 4 7" xfId="35294" xr:uid="{00000000-0005-0000-0000-0000DB890000}"/>
    <cellStyle name="Normal 4 2 4 4 7 2" xfId="35295" xr:uid="{00000000-0005-0000-0000-0000DC890000}"/>
    <cellStyle name="Normal 4 2 4 4 8" xfId="35296" xr:uid="{00000000-0005-0000-0000-0000DD890000}"/>
    <cellStyle name="Normal 4 2 4 5" xfId="35297" xr:uid="{00000000-0005-0000-0000-0000DE890000}"/>
    <cellStyle name="Normal 4 2 4 5 2" xfId="35298" xr:uid="{00000000-0005-0000-0000-0000DF890000}"/>
    <cellStyle name="Normal 4 2 4 5 2 2" xfId="35299" xr:uid="{00000000-0005-0000-0000-0000E0890000}"/>
    <cellStyle name="Normal 4 2 4 5 2 2 2" xfId="35300" xr:uid="{00000000-0005-0000-0000-0000E1890000}"/>
    <cellStyle name="Normal 4 2 4 5 2 2 2 2" xfId="35301" xr:uid="{00000000-0005-0000-0000-0000E2890000}"/>
    <cellStyle name="Normal 4 2 4 5 2 2 3" xfId="35302" xr:uid="{00000000-0005-0000-0000-0000E3890000}"/>
    <cellStyle name="Normal 4 2 4 5 2 3" xfId="35303" xr:uid="{00000000-0005-0000-0000-0000E4890000}"/>
    <cellStyle name="Normal 4 2 4 5 2 3 2" xfId="35304" xr:uid="{00000000-0005-0000-0000-0000E5890000}"/>
    <cellStyle name="Normal 4 2 4 5 2 4" xfId="35305" xr:uid="{00000000-0005-0000-0000-0000E6890000}"/>
    <cellStyle name="Normal 4 2 4 5 3" xfId="35306" xr:uid="{00000000-0005-0000-0000-0000E7890000}"/>
    <cellStyle name="Normal 4 2 4 5 3 2" xfId="35307" xr:uid="{00000000-0005-0000-0000-0000E8890000}"/>
    <cellStyle name="Normal 4 2 4 5 3 2 2" xfId="35308" xr:uid="{00000000-0005-0000-0000-0000E9890000}"/>
    <cellStyle name="Normal 4 2 4 5 3 3" xfId="35309" xr:uid="{00000000-0005-0000-0000-0000EA890000}"/>
    <cellStyle name="Normal 4 2 4 5 4" xfId="35310" xr:uid="{00000000-0005-0000-0000-0000EB890000}"/>
    <cellStyle name="Normal 4 2 4 5 4 2" xfId="35311" xr:uid="{00000000-0005-0000-0000-0000EC890000}"/>
    <cellStyle name="Normal 4 2 4 5 5" xfId="35312" xr:uid="{00000000-0005-0000-0000-0000ED890000}"/>
    <cellStyle name="Normal 4 2 4 5 5 2" xfId="35313" xr:uid="{00000000-0005-0000-0000-0000EE890000}"/>
    <cellStyle name="Normal 4 2 4 5 6" xfId="35314" xr:uid="{00000000-0005-0000-0000-0000EF890000}"/>
    <cellStyle name="Normal 4 2 4 6" xfId="35315" xr:uid="{00000000-0005-0000-0000-0000F0890000}"/>
    <cellStyle name="Normal 4 2 4 6 2" xfId="35316" xr:uid="{00000000-0005-0000-0000-0000F1890000}"/>
    <cellStyle name="Normal 4 2 4 6 2 2" xfId="35317" xr:uid="{00000000-0005-0000-0000-0000F2890000}"/>
    <cellStyle name="Normal 4 2 4 6 2 2 2" xfId="35318" xr:uid="{00000000-0005-0000-0000-0000F3890000}"/>
    <cellStyle name="Normal 4 2 4 6 2 2 2 2" xfId="35319" xr:uid="{00000000-0005-0000-0000-0000F4890000}"/>
    <cellStyle name="Normal 4 2 4 6 2 2 3" xfId="35320" xr:uid="{00000000-0005-0000-0000-0000F5890000}"/>
    <cellStyle name="Normal 4 2 4 6 2 3" xfId="35321" xr:uid="{00000000-0005-0000-0000-0000F6890000}"/>
    <cellStyle name="Normal 4 2 4 6 2 3 2" xfId="35322" xr:uid="{00000000-0005-0000-0000-0000F7890000}"/>
    <cellStyle name="Normal 4 2 4 6 2 4" xfId="35323" xr:uid="{00000000-0005-0000-0000-0000F8890000}"/>
    <cellStyle name="Normal 4 2 4 6 3" xfId="35324" xr:uid="{00000000-0005-0000-0000-0000F9890000}"/>
    <cellStyle name="Normal 4 2 4 6 3 2" xfId="35325" xr:uid="{00000000-0005-0000-0000-0000FA890000}"/>
    <cellStyle name="Normal 4 2 4 6 3 2 2" xfId="35326" xr:uid="{00000000-0005-0000-0000-0000FB890000}"/>
    <cellStyle name="Normal 4 2 4 6 3 3" xfId="35327" xr:uid="{00000000-0005-0000-0000-0000FC890000}"/>
    <cellStyle name="Normal 4 2 4 6 4" xfId="35328" xr:uid="{00000000-0005-0000-0000-0000FD890000}"/>
    <cellStyle name="Normal 4 2 4 6 4 2" xfId="35329" xr:uid="{00000000-0005-0000-0000-0000FE890000}"/>
    <cellStyle name="Normal 4 2 4 6 5" xfId="35330" xr:uid="{00000000-0005-0000-0000-0000FF890000}"/>
    <cellStyle name="Normal 4 2 4 6 5 2" xfId="35331" xr:uid="{00000000-0005-0000-0000-0000008A0000}"/>
    <cellStyle name="Normal 4 2 4 6 6" xfId="35332" xr:uid="{00000000-0005-0000-0000-0000018A0000}"/>
    <cellStyle name="Normal 4 2 4 7" xfId="35333" xr:uid="{00000000-0005-0000-0000-0000028A0000}"/>
    <cellStyle name="Normal 4 2 4 7 2" xfId="35334" xr:uid="{00000000-0005-0000-0000-0000038A0000}"/>
    <cellStyle name="Normal 4 2 4 7 2 2" xfId="35335" xr:uid="{00000000-0005-0000-0000-0000048A0000}"/>
    <cellStyle name="Normal 4 2 4 7 2 2 2" xfId="35336" xr:uid="{00000000-0005-0000-0000-0000058A0000}"/>
    <cellStyle name="Normal 4 2 4 7 2 2 2 2" xfId="35337" xr:uid="{00000000-0005-0000-0000-0000068A0000}"/>
    <cellStyle name="Normal 4 2 4 7 2 2 3" xfId="35338" xr:uid="{00000000-0005-0000-0000-0000078A0000}"/>
    <cellStyle name="Normal 4 2 4 7 2 3" xfId="35339" xr:uid="{00000000-0005-0000-0000-0000088A0000}"/>
    <cellStyle name="Normal 4 2 4 7 2 3 2" xfId="35340" xr:uid="{00000000-0005-0000-0000-0000098A0000}"/>
    <cellStyle name="Normal 4 2 4 7 2 4" xfId="35341" xr:uid="{00000000-0005-0000-0000-00000A8A0000}"/>
    <cellStyle name="Normal 4 2 4 7 3" xfId="35342" xr:uid="{00000000-0005-0000-0000-00000B8A0000}"/>
    <cellStyle name="Normal 4 2 4 7 3 2" xfId="35343" xr:uid="{00000000-0005-0000-0000-00000C8A0000}"/>
    <cellStyle name="Normal 4 2 4 7 3 2 2" xfId="35344" xr:uid="{00000000-0005-0000-0000-00000D8A0000}"/>
    <cellStyle name="Normal 4 2 4 7 3 3" xfId="35345" xr:uid="{00000000-0005-0000-0000-00000E8A0000}"/>
    <cellStyle name="Normal 4 2 4 7 4" xfId="35346" xr:uid="{00000000-0005-0000-0000-00000F8A0000}"/>
    <cellStyle name="Normal 4 2 4 7 4 2" xfId="35347" xr:uid="{00000000-0005-0000-0000-0000108A0000}"/>
    <cellStyle name="Normal 4 2 4 7 5" xfId="35348" xr:uid="{00000000-0005-0000-0000-0000118A0000}"/>
    <cellStyle name="Normal 4 2 4 7 5 2" xfId="35349" xr:uid="{00000000-0005-0000-0000-0000128A0000}"/>
    <cellStyle name="Normal 4 2 4 7 6" xfId="35350" xr:uid="{00000000-0005-0000-0000-0000138A0000}"/>
    <cellStyle name="Normal 4 2 4 8" xfId="35351" xr:uid="{00000000-0005-0000-0000-0000148A0000}"/>
    <cellStyle name="Normal 4 2 4 8 2" xfId="35352" xr:uid="{00000000-0005-0000-0000-0000158A0000}"/>
    <cellStyle name="Normal 4 2 4 8 2 2" xfId="35353" xr:uid="{00000000-0005-0000-0000-0000168A0000}"/>
    <cellStyle name="Normal 4 2 4 8 2 2 2" xfId="35354" xr:uid="{00000000-0005-0000-0000-0000178A0000}"/>
    <cellStyle name="Normal 4 2 4 8 2 3" xfId="35355" xr:uid="{00000000-0005-0000-0000-0000188A0000}"/>
    <cellStyle name="Normal 4 2 4 8 3" xfId="35356" xr:uid="{00000000-0005-0000-0000-0000198A0000}"/>
    <cellStyle name="Normal 4 2 4 8 3 2" xfId="35357" xr:uid="{00000000-0005-0000-0000-00001A8A0000}"/>
    <cellStyle name="Normal 4 2 4 8 4" xfId="35358" xr:uid="{00000000-0005-0000-0000-00001B8A0000}"/>
    <cellStyle name="Normal 4 2 4 9" xfId="35359" xr:uid="{00000000-0005-0000-0000-00001C8A0000}"/>
    <cellStyle name="Normal 4 2 4 9 2" xfId="35360" xr:uid="{00000000-0005-0000-0000-00001D8A0000}"/>
    <cellStyle name="Normal 4 2 4 9 2 2" xfId="35361" xr:uid="{00000000-0005-0000-0000-00001E8A0000}"/>
    <cellStyle name="Normal 4 2 4 9 3" xfId="35362" xr:uid="{00000000-0005-0000-0000-00001F8A0000}"/>
    <cellStyle name="Normal 4 2 5" xfId="35363" xr:uid="{00000000-0005-0000-0000-0000208A0000}"/>
    <cellStyle name="Normal 4 2 5 10" xfId="35364" xr:uid="{00000000-0005-0000-0000-0000218A0000}"/>
    <cellStyle name="Normal 4 2 5 10 2" xfId="35365" xr:uid="{00000000-0005-0000-0000-0000228A0000}"/>
    <cellStyle name="Normal 4 2 5 11" xfId="35366" xr:uid="{00000000-0005-0000-0000-0000238A0000}"/>
    <cellStyle name="Normal 4 2 5 12" xfId="35367" xr:uid="{00000000-0005-0000-0000-0000248A0000}"/>
    <cellStyle name="Normal 4 2 5 2" xfId="35368" xr:uid="{00000000-0005-0000-0000-0000258A0000}"/>
    <cellStyle name="Normal 4 2 5 2 2" xfId="35369" xr:uid="{00000000-0005-0000-0000-0000268A0000}"/>
    <cellStyle name="Normal 4 2 5 2 2 2" xfId="35370" xr:uid="{00000000-0005-0000-0000-0000278A0000}"/>
    <cellStyle name="Normal 4 2 5 2 2 2 2" xfId="35371" xr:uid="{00000000-0005-0000-0000-0000288A0000}"/>
    <cellStyle name="Normal 4 2 5 2 2 2 2 2" xfId="35372" xr:uid="{00000000-0005-0000-0000-0000298A0000}"/>
    <cellStyle name="Normal 4 2 5 2 2 2 2 2 2" xfId="35373" xr:uid="{00000000-0005-0000-0000-00002A8A0000}"/>
    <cellStyle name="Normal 4 2 5 2 2 2 2 3" xfId="35374" xr:uid="{00000000-0005-0000-0000-00002B8A0000}"/>
    <cellStyle name="Normal 4 2 5 2 2 2 3" xfId="35375" xr:uid="{00000000-0005-0000-0000-00002C8A0000}"/>
    <cellStyle name="Normal 4 2 5 2 2 2 3 2" xfId="35376" xr:uid="{00000000-0005-0000-0000-00002D8A0000}"/>
    <cellStyle name="Normal 4 2 5 2 2 2 4" xfId="35377" xr:uid="{00000000-0005-0000-0000-00002E8A0000}"/>
    <cellStyle name="Normal 4 2 5 2 2 3" xfId="35378" xr:uid="{00000000-0005-0000-0000-00002F8A0000}"/>
    <cellStyle name="Normal 4 2 5 2 2 3 2" xfId="35379" xr:uid="{00000000-0005-0000-0000-0000308A0000}"/>
    <cellStyle name="Normal 4 2 5 2 2 3 2 2" xfId="35380" xr:uid="{00000000-0005-0000-0000-0000318A0000}"/>
    <cellStyle name="Normal 4 2 5 2 2 3 3" xfId="35381" xr:uid="{00000000-0005-0000-0000-0000328A0000}"/>
    <cellStyle name="Normal 4 2 5 2 2 4" xfId="35382" xr:uid="{00000000-0005-0000-0000-0000338A0000}"/>
    <cellStyle name="Normal 4 2 5 2 2 4 2" xfId="35383" xr:uid="{00000000-0005-0000-0000-0000348A0000}"/>
    <cellStyle name="Normal 4 2 5 2 2 5" xfId="35384" xr:uid="{00000000-0005-0000-0000-0000358A0000}"/>
    <cellStyle name="Normal 4 2 5 2 2 5 2" xfId="35385" xr:uid="{00000000-0005-0000-0000-0000368A0000}"/>
    <cellStyle name="Normal 4 2 5 2 2 6" xfId="35386" xr:uid="{00000000-0005-0000-0000-0000378A0000}"/>
    <cellStyle name="Normal 4 2 5 2 3" xfId="35387" xr:uid="{00000000-0005-0000-0000-0000388A0000}"/>
    <cellStyle name="Normal 4 2 5 2 3 2" xfId="35388" xr:uid="{00000000-0005-0000-0000-0000398A0000}"/>
    <cellStyle name="Normal 4 2 5 2 3 2 2" xfId="35389" xr:uid="{00000000-0005-0000-0000-00003A8A0000}"/>
    <cellStyle name="Normal 4 2 5 2 3 2 2 2" xfId="35390" xr:uid="{00000000-0005-0000-0000-00003B8A0000}"/>
    <cellStyle name="Normal 4 2 5 2 3 2 2 2 2" xfId="35391" xr:uid="{00000000-0005-0000-0000-00003C8A0000}"/>
    <cellStyle name="Normal 4 2 5 2 3 2 2 3" xfId="35392" xr:uid="{00000000-0005-0000-0000-00003D8A0000}"/>
    <cellStyle name="Normal 4 2 5 2 3 2 3" xfId="35393" xr:uid="{00000000-0005-0000-0000-00003E8A0000}"/>
    <cellStyle name="Normal 4 2 5 2 3 2 3 2" xfId="35394" xr:uid="{00000000-0005-0000-0000-00003F8A0000}"/>
    <cellStyle name="Normal 4 2 5 2 3 2 4" xfId="35395" xr:uid="{00000000-0005-0000-0000-0000408A0000}"/>
    <cellStyle name="Normal 4 2 5 2 3 3" xfId="35396" xr:uid="{00000000-0005-0000-0000-0000418A0000}"/>
    <cellStyle name="Normal 4 2 5 2 3 3 2" xfId="35397" xr:uid="{00000000-0005-0000-0000-0000428A0000}"/>
    <cellStyle name="Normal 4 2 5 2 3 3 2 2" xfId="35398" xr:uid="{00000000-0005-0000-0000-0000438A0000}"/>
    <cellStyle name="Normal 4 2 5 2 3 3 3" xfId="35399" xr:uid="{00000000-0005-0000-0000-0000448A0000}"/>
    <cellStyle name="Normal 4 2 5 2 3 4" xfId="35400" xr:uid="{00000000-0005-0000-0000-0000458A0000}"/>
    <cellStyle name="Normal 4 2 5 2 3 4 2" xfId="35401" xr:uid="{00000000-0005-0000-0000-0000468A0000}"/>
    <cellStyle name="Normal 4 2 5 2 3 5" xfId="35402" xr:uid="{00000000-0005-0000-0000-0000478A0000}"/>
    <cellStyle name="Normal 4 2 5 2 3 5 2" xfId="35403" xr:uid="{00000000-0005-0000-0000-0000488A0000}"/>
    <cellStyle name="Normal 4 2 5 2 3 6" xfId="35404" xr:uid="{00000000-0005-0000-0000-0000498A0000}"/>
    <cellStyle name="Normal 4 2 5 2 4" xfId="35405" xr:uid="{00000000-0005-0000-0000-00004A8A0000}"/>
    <cellStyle name="Normal 4 2 5 2 4 2" xfId="35406" xr:uid="{00000000-0005-0000-0000-00004B8A0000}"/>
    <cellStyle name="Normal 4 2 5 2 4 2 2" xfId="35407" xr:uid="{00000000-0005-0000-0000-00004C8A0000}"/>
    <cellStyle name="Normal 4 2 5 2 4 2 2 2" xfId="35408" xr:uid="{00000000-0005-0000-0000-00004D8A0000}"/>
    <cellStyle name="Normal 4 2 5 2 4 2 3" xfId="35409" xr:uid="{00000000-0005-0000-0000-00004E8A0000}"/>
    <cellStyle name="Normal 4 2 5 2 4 3" xfId="35410" xr:uid="{00000000-0005-0000-0000-00004F8A0000}"/>
    <cellStyle name="Normal 4 2 5 2 4 3 2" xfId="35411" xr:uid="{00000000-0005-0000-0000-0000508A0000}"/>
    <cellStyle name="Normal 4 2 5 2 4 4" xfId="35412" xr:uid="{00000000-0005-0000-0000-0000518A0000}"/>
    <cellStyle name="Normal 4 2 5 2 5" xfId="35413" xr:uid="{00000000-0005-0000-0000-0000528A0000}"/>
    <cellStyle name="Normal 4 2 5 2 5 2" xfId="35414" xr:uid="{00000000-0005-0000-0000-0000538A0000}"/>
    <cellStyle name="Normal 4 2 5 2 5 2 2" xfId="35415" xr:uid="{00000000-0005-0000-0000-0000548A0000}"/>
    <cellStyle name="Normal 4 2 5 2 5 3" xfId="35416" xr:uid="{00000000-0005-0000-0000-0000558A0000}"/>
    <cellStyle name="Normal 4 2 5 2 6" xfId="35417" xr:uid="{00000000-0005-0000-0000-0000568A0000}"/>
    <cellStyle name="Normal 4 2 5 2 6 2" xfId="35418" xr:uid="{00000000-0005-0000-0000-0000578A0000}"/>
    <cellStyle name="Normal 4 2 5 2 7" xfId="35419" xr:uid="{00000000-0005-0000-0000-0000588A0000}"/>
    <cellStyle name="Normal 4 2 5 2 7 2" xfId="35420" xr:uid="{00000000-0005-0000-0000-0000598A0000}"/>
    <cellStyle name="Normal 4 2 5 2 8" xfId="35421" xr:uid="{00000000-0005-0000-0000-00005A8A0000}"/>
    <cellStyle name="Normal 4 2 5 3" xfId="35422" xr:uid="{00000000-0005-0000-0000-00005B8A0000}"/>
    <cellStyle name="Normal 4 2 5 3 2" xfId="35423" xr:uid="{00000000-0005-0000-0000-00005C8A0000}"/>
    <cellStyle name="Normal 4 2 5 3 2 2" xfId="35424" xr:uid="{00000000-0005-0000-0000-00005D8A0000}"/>
    <cellStyle name="Normal 4 2 5 3 2 2 2" xfId="35425" xr:uid="{00000000-0005-0000-0000-00005E8A0000}"/>
    <cellStyle name="Normal 4 2 5 3 2 2 2 2" xfId="35426" xr:uid="{00000000-0005-0000-0000-00005F8A0000}"/>
    <cellStyle name="Normal 4 2 5 3 2 2 2 2 2" xfId="35427" xr:uid="{00000000-0005-0000-0000-0000608A0000}"/>
    <cellStyle name="Normal 4 2 5 3 2 2 2 3" xfId="35428" xr:uid="{00000000-0005-0000-0000-0000618A0000}"/>
    <cellStyle name="Normal 4 2 5 3 2 2 3" xfId="35429" xr:uid="{00000000-0005-0000-0000-0000628A0000}"/>
    <cellStyle name="Normal 4 2 5 3 2 2 3 2" xfId="35430" xr:uid="{00000000-0005-0000-0000-0000638A0000}"/>
    <cellStyle name="Normal 4 2 5 3 2 2 4" xfId="35431" xr:uid="{00000000-0005-0000-0000-0000648A0000}"/>
    <cellStyle name="Normal 4 2 5 3 2 3" xfId="35432" xr:uid="{00000000-0005-0000-0000-0000658A0000}"/>
    <cellStyle name="Normal 4 2 5 3 2 3 2" xfId="35433" xr:uid="{00000000-0005-0000-0000-0000668A0000}"/>
    <cellStyle name="Normal 4 2 5 3 2 3 2 2" xfId="35434" xr:uid="{00000000-0005-0000-0000-0000678A0000}"/>
    <cellStyle name="Normal 4 2 5 3 2 3 3" xfId="35435" xr:uid="{00000000-0005-0000-0000-0000688A0000}"/>
    <cellStyle name="Normal 4 2 5 3 2 4" xfId="35436" xr:uid="{00000000-0005-0000-0000-0000698A0000}"/>
    <cellStyle name="Normal 4 2 5 3 2 4 2" xfId="35437" xr:uid="{00000000-0005-0000-0000-00006A8A0000}"/>
    <cellStyle name="Normal 4 2 5 3 2 5" xfId="35438" xr:uid="{00000000-0005-0000-0000-00006B8A0000}"/>
    <cellStyle name="Normal 4 2 5 3 2 5 2" xfId="35439" xr:uid="{00000000-0005-0000-0000-00006C8A0000}"/>
    <cellStyle name="Normal 4 2 5 3 2 6" xfId="35440" xr:uid="{00000000-0005-0000-0000-00006D8A0000}"/>
    <cellStyle name="Normal 4 2 5 3 3" xfId="35441" xr:uid="{00000000-0005-0000-0000-00006E8A0000}"/>
    <cellStyle name="Normal 4 2 5 3 3 2" xfId="35442" xr:uid="{00000000-0005-0000-0000-00006F8A0000}"/>
    <cellStyle name="Normal 4 2 5 3 3 2 2" xfId="35443" xr:uid="{00000000-0005-0000-0000-0000708A0000}"/>
    <cellStyle name="Normal 4 2 5 3 3 2 2 2" xfId="35444" xr:uid="{00000000-0005-0000-0000-0000718A0000}"/>
    <cellStyle name="Normal 4 2 5 3 3 2 2 2 2" xfId="35445" xr:uid="{00000000-0005-0000-0000-0000728A0000}"/>
    <cellStyle name="Normal 4 2 5 3 3 2 2 3" xfId="35446" xr:uid="{00000000-0005-0000-0000-0000738A0000}"/>
    <cellStyle name="Normal 4 2 5 3 3 2 3" xfId="35447" xr:uid="{00000000-0005-0000-0000-0000748A0000}"/>
    <cellStyle name="Normal 4 2 5 3 3 2 3 2" xfId="35448" xr:uid="{00000000-0005-0000-0000-0000758A0000}"/>
    <cellStyle name="Normal 4 2 5 3 3 2 4" xfId="35449" xr:uid="{00000000-0005-0000-0000-0000768A0000}"/>
    <cellStyle name="Normal 4 2 5 3 3 3" xfId="35450" xr:uid="{00000000-0005-0000-0000-0000778A0000}"/>
    <cellStyle name="Normal 4 2 5 3 3 3 2" xfId="35451" xr:uid="{00000000-0005-0000-0000-0000788A0000}"/>
    <cellStyle name="Normal 4 2 5 3 3 3 2 2" xfId="35452" xr:uid="{00000000-0005-0000-0000-0000798A0000}"/>
    <cellStyle name="Normal 4 2 5 3 3 3 3" xfId="35453" xr:uid="{00000000-0005-0000-0000-00007A8A0000}"/>
    <cellStyle name="Normal 4 2 5 3 3 4" xfId="35454" xr:uid="{00000000-0005-0000-0000-00007B8A0000}"/>
    <cellStyle name="Normal 4 2 5 3 3 4 2" xfId="35455" xr:uid="{00000000-0005-0000-0000-00007C8A0000}"/>
    <cellStyle name="Normal 4 2 5 3 3 5" xfId="35456" xr:uid="{00000000-0005-0000-0000-00007D8A0000}"/>
    <cellStyle name="Normal 4 2 5 3 3 5 2" xfId="35457" xr:uid="{00000000-0005-0000-0000-00007E8A0000}"/>
    <cellStyle name="Normal 4 2 5 3 3 6" xfId="35458" xr:uid="{00000000-0005-0000-0000-00007F8A0000}"/>
    <cellStyle name="Normal 4 2 5 3 4" xfId="35459" xr:uid="{00000000-0005-0000-0000-0000808A0000}"/>
    <cellStyle name="Normal 4 2 5 3 4 2" xfId="35460" xr:uid="{00000000-0005-0000-0000-0000818A0000}"/>
    <cellStyle name="Normal 4 2 5 3 4 2 2" xfId="35461" xr:uid="{00000000-0005-0000-0000-0000828A0000}"/>
    <cellStyle name="Normal 4 2 5 3 4 2 2 2" xfId="35462" xr:uid="{00000000-0005-0000-0000-0000838A0000}"/>
    <cellStyle name="Normal 4 2 5 3 4 2 3" xfId="35463" xr:uid="{00000000-0005-0000-0000-0000848A0000}"/>
    <cellStyle name="Normal 4 2 5 3 4 3" xfId="35464" xr:uid="{00000000-0005-0000-0000-0000858A0000}"/>
    <cellStyle name="Normal 4 2 5 3 4 3 2" xfId="35465" xr:uid="{00000000-0005-0000-0000-0000868A0000}"/>
    <cellStyle name="Normal 4 2 5 3 4 4" xfId="35466" xr:uid="{00000000-0005-0000-0000-0000878A0000}"/>
    <cellStyle name="Normal 4 2 5 3 5" xfId="35467" xr:uid="{00000000-0005-0000-0000-0000888A0000}"/>
    <cellStyle name="Normal 4 2 5 3 5 2" xfId="35468" xr:uid="{00000000-0005-0000-0000-0000898A0000}"/>
    <cellStyle name="Normal 4 2 5 3 5 2 2" xfId="35469" xr:uid="{00000000-0005-0000-0000-00008A8A0000}"/>
    <cellStyle name="Normal 4 2 5 3 5 3" xfId="35470" xr:uid="{00000000-0005-0000-0000-00008B8A0000}"/>
    <cellStyle name="Normal 4 2 5 3 6" xfId="35471" xr:uid="{00000000-0005-0000-0000-00008C8A0000}"/>
    <cellStyle name="Normal 4 2 5 3 6 2" xfId="35472" xr:uid="{00000000-0005-0000-0000-00008D8A0000}"/>
    <cellStyle name="Normal 4 2 5 3 7" xfId="35473" xr:uid="{00000000-0005-0000-0000-00008E8A0000}"/>
    <cellStyle name="Normal 4 2 5 3 7 2" xfId="35474" xr:uid="{00000000-0005-0000-0000-00008F8A0000}"/>
    <cellStyle name="Normal 4 2 5 3 8" xfId="35475" xr:uid="{00000000-0005-0000-0000-0000908A0000}"/>
    <cellStyle name="Normal 4 2 5 4" xfId="35476" xr:uid="{00000000-0005-0000-0000-0000918A0000}"/>
    <cellStyle name="Normal 4 2 5 4 2" xfId="35477" xr:uid="{00000000-0005-0000-0000-0000928A0000}"/>
    <cellStyle name="Normal 4 2 5 4 2 2" xfId="35478" xr:uid="{00000000-0005-0000-0000-0000938A0000}"/>
    <cellStyle name="Normal 4 2 5 4 2 2 2" xfId="35479" xr:uid="{00000000-0005-0000-0000-0000948A0000}"/>
    <cellStyle name="Normal 4 2 5 4 2 2 2 2" xfId="35480" xr:uid="{00000000-0005-0000-0000-0000958A0000}"/>
    <cellStyle name="Normal 4 2 5 4 2 2 3" xfId="35481" xr:uid="{00000000-0005-0000-0000-0000968A0000}"/>
    <cellStyle name="Normal 4 2 5 4 2 3" xfId="35482" xr:uid="{00000000-0005-0000-0000-0000978A0000}"/>
    <cellStyle name="Normal 4 2 5 4 2 3 2" xfId="35483" xr:uid="{00000000-0005-0000-0000-0000988A0000}"/>
    <cellStyle name="Normal 4 2 5 4 2 4" xfId="35484" xr:uid="{00000000-0005-0000-0000-0000998A0000}"/>
    <cellStyle name="Normal 4 2 5 4 3" xfId="35485" xr:uid="{00000000-0005-0000-0000-00009A8A0000}"/>
    <cellStyle name="Normal 4 2 5 4 3 2" xfId="35486" xr:uid="{00000000-0005-0000-0000-00009B8A0000}"/>
    <cellStyle name="Normal 4 2 5 4 3 2 2" xfId="35487" xr:uid="{00000000-0005-0000-0000-00009C8A0000}"/>
    <cellStyle name="Normal 4 2 5 4 3 3" xfId="35488" xr:uid="{00000000-0005-0000-0000-00009D8A0000}"/>
    <cellStyle name="Normal 4 2 5 4 4" xfId="35489" xr:uid="{00000000-0005-0000-0000-00009E8A0000}"/>
    <cellStyle name="Normal 4 2 5 4 4 2" xfId="35490" xr:uid="{00000000-0005-0000-0000-00009F8A0000}"/>
    <cellStyle name="Normal 4 2 5 4 5" xfId="35491" xr:uid="{00000000-0005-0000-0000-0000A08A0000}"/>
    <cellStyle name="Normal 4 2 5 4 5 2" xfId="35492" xr:uid="{00000000-0005-0000-0000-0000A18A0000}"/>
    <cellStyle name="Normal 4 2 5 4 6" xfId="35493" xr:uid="{00000000-0005-0000-0000-0000A28A0000}"/>
    <cellStyle name="Normal 4 2 5 5" xfId="35494" xr:uid="{00000000-0005-0000-0000-0000A38A0000}"/>
    <cellStyle name="Normal 4 2 5 5 2" xfId="35495" xr:uid="{00000000-0005-0000-0000-0000A48A0000}"/>
    <cellStyle name="Normal 4 2 5 5 2 2" xfId="35496" xr:uid="{00000000-0005-0000-0000-0000A58A0000}"/>
    <cellStyle name="Normal 4 2 5 5 2 2 2" xfId="35497" xr:uid="{00000000-0005-0000-0000-0000A68A0000}"/>
    <cellStyle name="Normal 4 2 5 5 2 2 2 2" xfId="35498" xr:uid="{00000000-0005-0000-0000-0000A78A0000}"/>
    <cellStyle name="Normal 4 2 5 5 2 2 3" xfId="35499" xr:uid="{00000000-0005-0000-0000-0000A88A0000}"/>
    <cellStyle name="Normal 4 2 5 5 2 3" xfId="35500" xr:uid="{00000000-0005-0000-0000-0000A98A0000}"/>
    <cellStyle name="Normal 4 2 5 5 2 3 2" xfId="35501" xr:uid="{00000000-0005-0000-0000-0000AA8A0000}"/>
    <cellStyle name="Normal 4 2 5 5 2 4" xfId="35502" xr:uid="{00000000-0005-0000-0000-0000AB8A0000}"/>
    <cellStyle name="Normal 4 2 5 5 3" xfId="35503" xr:uid="{00000000-0005-0000-0000-0000AC8A0000}"/>
    <cellStyle name="Normal 4 2 5 5 3 2" xfId="35504" xr:uid="{00000000-0005-0000-0000-0000AD8A0000}"/>
    <cellStyle name="Normal 4 2 5 5 3 2 2" xfId="35505" xr:uid="{00000000-0005-0000-0000-0000AE8A0000}"/>
    <cellStyle name="Normal 4 2 5 5 3 3" xfId="35506" xr:uid="{00000000-0005-0000-0000-0000AF8A0000}"/>
    <cellStyle name="Normal 4 2 5 5 4" xfId="35507" xr:uid="{00000000-0005-0000-0000-0000B08A0000}"/>
    <cellStyle name="Normal 4 2 5 5 4 2" xfId="35508" xr:uid="{00000000-0005-0000-0000-0000B18A0000}"/>
    <cellStyle name="Normal 4 2 5 5 5" xfId="35509" xr:uid="{00000000-0005-0000-0000-0000B28A0000}"/>
    <cellStyle name="Normal 4 2 5 5 5 2" xfId="35510" xr:uid="{00000000-0005-0000-0000-0000B38A0000}"/>
    <cellStyle name="Normal 4 2 5 5 6" xfId="35511" xr:uid="{00000000-0005-0000-0000-0000B48A0000}"/>
    <cellStyle name="Normal 4 2 5 6" xfId="35512" xr:uid="{00000000-0005-0000-0000-0000B58A0000}"/>
    <cellStyle name="Normal 4 2 5 6 2" xfId="35513" xr:uid="{00000000-0005-0000-0000-0000B68A0000}"/>
    <cellStyle name="Normal 4 2 5 6 2 2" xfId="35514" xr:uid="{00000000-0005-0000-0000-0000B78A0000}"/>
    <cellStyle name="Normal 4 2 5 6 2 2 2" xfId="35515" xr:uid="{00000000-0005-0000-0000-0000B88A0000}"/>
    <cellStyle name="Normal 4 2 5 6 2 2 2 2" xfId="35516" xr:uid="{00000000-0005-0000-0000-0000B98A0000}"/>
    <cellStyle name="Normal 4 2 5 6 2 2 3" xfId="35517" xr:uid="{00000000-0005-0000-0000-0000BA8A0000}"/>
    <cellStyle name="Normal 4 2 5 6 2 3" xfId="35518" xr:uid="{00000000-0005-0000-0000-0000BB8A0000}"/>
    <cellStyle name="Normal 4 2 5 6 2 3 2" xfId="35519" xr:uid="{00000000-0005-0000-0000-0000BC8A0000}"/>
    <cellStyle name="Normal 4 2 5 6 2 4" xfId="35520" xr:uid="{00000000-0005-0000-0000-0000BD8A0000}"/>
    <cellStyle name="Normal 4 2 5 6 3" xfId="35521" xr:uid="{00000000-0005-0000-0000-0000BE8A0000}"/>
    <cellStyle name="Normal 4 2 5 6 3 2" xfId="35522" xr:uid="{00000000-0005-0000-0000-0000BF8A0000}"/>
    <cellStyle name="Normal 4 2 5 6 3 2 2" xfId="35523" xr:uid="{00000000-0005-0000-0000-0000C08A0000}"/>
    <cellStyle name="Normal 4 2 5 6 3 3" xfId="35524" xr:uid="{00000000-0005-0000-0000-0000C18A0000}"/>
    <cellStyle name="Normal 4 2 5 6 4" xfId="35525" xr:uid="{00000000-0005-0000-0000-0000C28A0000}"/>
    <cellStyle name="Normal 4 2 5 6 4 2" xfId="35526" xr:uid="{00000000-0005-0000-0000-0000C38A0000}"/>
    <cellStyle name="Normal 4 2 5 6 5" xfId="35527" xr:uid="{00000000-0005-0000-0000-0000C48A0000}"/>
    <cellStyle name="Normal 4 2 5 6 5 2" xfId="35528" xr:uid="{00000000-0005-0000-0000-0000C58A0000}"/>
    <cellStyle name="Normal 4 2 5 6 6" xfId="35529" xr:uid="{00000000-0005-0000-0000-0000C68A0000}"/>
    <cellStyle name="Normal 4 2 5 7" xfId="35530" xr:uid="{00000000-0005-0000-0000-0000C78A0000}"/>
    <cellStyle name="Normal 4 2 5 7 2" xfId="35531" xr:uid="{00000000-0005-0000-0000-0000C88A0000}"/>
    <cellStyle name="Normal 4 2 5 7 2 2" xfId="35532" xr:uid="{00000000-0005-0000-0000-0000C98A0000}"/>
    <cellStyle name="Normal 4 2 5 7 2 2 2" xfId="35533" xr:uid="{00000000-0005-0000-0000-0000CA8A0000}"/>
    <cellStyle name="Normal 4 2 5 7 2 3" xfId="35534" xr:uid="{00000000-0005-0000-0000-0000CB8A0000}"/>
    <cellStyle name="Normal 4 2 5 7 3" xfId="35535" xr:uid="{00000000-0005-0000-0000-0000CC8A0000}"/>
    <cellStyle name="Normal 4 2 5 7 3 2" xfId="35536" xr:uid="{00000000-0005-0000-0000-0000CD8A0000}"/>
    <cellStyle name="Normal 4 2 5 7 4" xfId="35537" xr:uid="{00000000-0005-0000-0000-0000CE8A0000}"/>
    <cellStyle name="Normal 4 2 5 8" xfId="35538" xr:uid="{00000000-0005-0000-0000-0000CF8A0000}"/>
    <cellStyle name="Normal 4 2 5 8 2" xfId="35539" xr:uid="{00000000-0005-0000-0000-0000D08A0000}"/>
    <cellStyle name="Normal 4 2 5 8 2 2" xfId="35540" xr:uid="{00000000-0005-0000-0000-0000D18A0000}"/>
    <cellStyle name="Normal 4 2 5 8 3" xfId="35541" xr:uid="{00000000-0005-0000-0000-0000D28A0000}"/>
    <cellStyle name="Normal 4 2 5 9" xfId="35542" xr:uid="{00000000-0005-0000-0000-0000D38A0000}"/>
    <cellStyle name="Normal 4 2 5 9 2" xfId="35543" xr:uid="{00000000-0005-0000-0000-0000D48A0000}"/>
    <cellStyle name="Normal 4 2 6" xfId="35544" xr:uid="{00000000-0005-0000-0000-0000D58A0000}"/>
    <cellStyle name="Normal 4 2 6 10" xfId="35545" xr:uid="{00000000-0005-0000-0000-0000D68A0000}"/>
    <cellStyle name="Normal 4 2 6 10 2" xfId="35546" xr:uid="{00000000-0005-0000-0000-0000D78A0000}"/>
    <cellStyle name="Normal 4 2 6 11" xfId="35547" xr:uid="{00000000-0005-0000-0000-0000D88A0000}"/>
    <cellStyle name="Normal 4 2 6 2" xfId="35548" xr:uid="{00000000-0005-0000-0000-0000D98A0000}"/>
    <cellStyle name="Normal 4 2 6 2 2" xfId="35549" xr:uid="{00000000-0005-0000-0000-0000DA8A0000}"/>
    <cellStyle name="Normal 4 2 6 2 2 2" xfId="35550" xr:uid="{00000000-0005-0000-0000-0000DB8A0000}"/>
    <cellStyle name="Normal 4 2 6 2 2 2 2" xfId="35551" xr:uid="{00000000-0005-0000-0000-0000DC8A0000}"/>
    <cellStyle name="Normal 4 2 6 2 2 2 2 2" xfId="35552" xr:uid="{00000000-0005-0000-0000-0000DD8A0000}"/>
    <cellStyle name="Normal 4 2 6 2 2 2 2 2 2" xfId="35553" xr:uid="{00000000-0005-0000-0000-0000DE8A0000}"/>
    <cellStyle name="Normal 4 2 6 2 2 2 2 3" xfId="35554" xr:uid="{00000000-0005-0000-0000-0000DF8A0000}"/>
    <cellStyle name="Normal 4 2 6 2 2 2 3" xfId="35555" xr:uid="{00000000-0005-0000-0000-0000E08A0000}"/>
    <cellStyle name="Normal 4 2 6 2 2 2 3 2" xfId="35556" xr:uid="{00000000-0005-0000-0000-0000E18A0000}"/>
    <cellStyle name="Normal 4 2 6 2 2 2 4" xfId="35557" xr:uid="{00000000-0005-0000-0000-0000E28A0000}"/>
    <cellStyle name="Normal 4 2 6 2 2 3" xfId="35558" xr:uid="{00000000-0005-0000-0000-0000E38A0000}"/>
    <cellStyle name="Normal 4 2 6 2 2 3 2" xfId="35559" xr:uid="{00000000-0005-0000-0000-0000E48A0000}"/>
    <cellStyle name="Normal 4 2 6 2 2 3 2 2" xfId="35560" xr:uid="{00000000-0005-0000-0000-0000E58A0000}"/>
    <cellStyle name="Normal 4 2 6 2 2 3 3" xfId="35561" xr:uid="{00000000-0005-0000-0000-0000E68A0000}"/>
    <cellStyle name="Normal 4 2 6 2 2 4" xfId="35562" xr:uid="{00000000-0005-0000-0000-0000E78A0000}"/>
    <cellStyle name="Normal 4 2 6 2 2 4 2" xfId="35563" xr:uid="{00000000-0005-0000-0000-0000E88A0000}"/>
    <cellStyle name="Normal 4 2 6 2 2 5" xfId="35564" xr:uid="{00000000-0005-0000-0000-0000E98A0000}"/>
    <cellStyle name="Normal 4 2 6 2 2 5 2" xfId="35565" xr:uid="{00000000-0005-0000-0000-0000EA8A0000}"/>
    <cellStyle name="Normal 4 2 6 2 2 6" xfId="35566" xr:uid="{00000000-0005-0000-0000-0000EB8A0000}"/>
    <cellStyle name="Normal 4 2 6 2 3" xfId="35567" xr:uid="{00000000-0005-0000-0000-0000EC8A0000}"/>
    <cellStyle name="Normal 4 2 6 2 3 2" xfId="35568" xr:uid="{00000000-0005-0000-0000-0000ED8A0000}"/>
    <cellStyle name="Normal 4 2 6 2 3 2 2" xfId="35569" xr:uid="{00000000-0005-0000-0000-0000EE8A0000}"/>
    <cellStyle name="Normal 4 2 6 2 3 2 2 2" xfId="35570" xr:uid="{00000000-0005-0000-0000-0000EF8A0000}"/>
    <cellStyle name="Normal 4 2 6 2 3 2 2 2 2" xfId="35571" xr:uid="{00000000-0005-0000-0000-0000F08A0000}"/>
    <cellStyle name="Normal 4 2 6 2 3 2 2 3" xfId="35572" xr:uid="{00000000-0005-0000-0000-0000F18A0000}"/>
    <cellStyle name="Normal 4 2 6 2 3 2 3" xfId="35573" xr:uid="{00000000-0005-0000-0000-0000F28A0000}"/>
    <cellStyle name="Normal 4 2 6 2 3 2 3 2" xfId="35574" xr:uid="{00000000-0005-0000-0000-0000F38A0000}"/>
    <cellStyle name="Normal 4 2 6 2 3 2 4" xfId="35575" xr:uid="{00000000-0005-0000-0000-0000F48A0000}"/>
    <cellStyle name="Normal 4 2 6 2 3 3" xfId="35576" xr:uid="{00000000-0005-0000-0000-0000F58A0000}"/>
    <cellStyle name="Normal 4 2 6 2 3 3 2" xfId="35577" xr:uid="{00000000-0005-0000-0000-0000F68A0000}"/>
    <cellStyle name="Normal 4 2 6 2 3 3 2 2" xfId="35578" xr:uid="{00000000-0005-0000-0000-0000F78A0000}"/>
    <cellStyle name="Normal 4 2 6 2 3 3 3" xfId="35579" xr:uid="{00000000-0005-0000-0000-0000F88A0000}"/>
    <cellStyle name="Normal 4 2 6 2 3 4" xfId="35580" xr:uid="{00000000-0005-0000-0000-0000F98A0000}"/>
    <cellStyle name="Normal 4 2 6 2 3 4 2" xfId="35581" xr:uid="{00000000-0005-0000-0000-0000FA8A0000}"/>
    <cellStyle name="Normal 4 2 6 2 3 5" xfId="35582" xr:uid="{00000000-0005-0000-0000-0000FB8A0000}"/>
    <cellStyle name="Normal 4 2 6 2 3 5 2" xfId="35583" xr:uid="{00000000-0005-0000-0000-0000FC8A0000}"/>
    <cellStyle name="Normal 4 2 6 2 3 6" xfId="35584" xr:uid="{00000000-0005-0000-0000-0000FD8A0000}"/>
    <cellStyle name="Normal 4 2 6 2 4" xfId="35585" xr:uid="{00000000-0005-0000-0000-0000FE8A0000}"/>
    <cellStyle name="Normal 4 2 6 2 4 2" xfId="35586" xr:uid="{00000000-0005-0000-0000-0000FF8A0000}"/>
    <cellStyle name="Normal 4 2 6 2 4 2 2" xfId="35587" xr:uid="{00000000-0005-0000-0000-0000008B0000}"/>
    <cellStyle name="Normal 4 2 6 2 4 2 2 2" xfId="35588" xr:uid="{00000000-0005-0000-0000-0000018B0000}"/>
    <cellStyle name="Normal 4 2 6 2 4 2 3" xfId="35589" xr:uid="{00000000-0005-0000-0000-0000028B0000}"/>
    <cellStyle name="Normal 4 2 6 2 4 3" xfId="35590" xr:uid="{00000000-0005-0000-0000-0000038B0000}"/>
    <cellStyle name="Normal 4 2 6 2 4 3 2" xfId="35591" xr:uid="{00000000-0005-0000-0000-0000048B0000}"/>
    <cellStyle name="Normal 4 2 6 2 4 4" xfId="35592" xr:uid="{00000000-0005-0000-0000-0000058B0000}"/>
    <cellStyle name="Normal 4 2 6 2 5" xfId="35593" xr:uid="{00000000-0005-0000-0000-0000068B0000}"/>
    <cellStyle name="Normal 4 2 6 2 5 2" xfId="35594" xr:uid="{00000000-0005-0000-0000-0000078B0000}"/>
    <cellStyle name="Normal 4 2 6 2 5 2 2" xfId="35595" xr:uid="{00000000-0005-0000-0000-0000088B0000}"/>
    <cellStyle name="Normal 4 2 6 2 5 3" xfId="35596" xr:uid="{00000000-0005-0000-0000-0000098B0000}"/>
    <cellStyle name="Normal 4 2 6 2 6" xfId="35597" xr:uid="{00000000-0005-0000-0000-00000A8B0000}"/>
    <cellStyle name="Normal 4 2 6 2 6 2" xfId="35598" xr:uid="{00000000-0005-0000-0000-00000B8B0000}"/>
    <cellStyle name="Normal 4 2 6 2 7" xfId="35599" xr:uid="{00000000-0005-0000-0000-00000C8B0000}"/>
    <cellStyle name="Normal 4 2 6 2 7 2" xfId="35600" xr:uid="{00000000-0005-0000-0000-00000D8B0000}"/>
    <cellStyle name="Normal 4 2 6 2 8" xfId="35601" xr:uid="{00000000-0005-0000-0000-00000E8B0000}"/>
    <cellStyle name="Normal 4 2 6 3" xfId="35602" xr:uid="{00000000-0005-0000-0000-00000F8B0000}"/>
    <cellStyle name="Normal 4 2 6 3 2" xfId="35603" xr:uid="{00000000-0005-0000-0000-0000108B0000}"/>
    <cellStyle name="Normal 4 2 6 3 2 2" xfId="35604" xr:uid="{00000000-0005-0000-0000-0000118B0000}"/>
    <cellStyle name="Normal 4 2 6 3 2 2 2" xfId="35605" xr:uid="{00000000-0005-0000-0000-0000128B0000}"/>
    <cellStyle name="Normal 4 2 6 3 2 2 2 2" xfId="35606" xr:uid="{00000000-0005-0000-0000-0000138B0000}"/>
    <cellStyle name="Normal 4 2 6 3 2 2 2 2 2" xfId="35607" xr:uid="{00000000-0005-0000-0000-0000148B0000}"/>
    <cellStyle name="Normal 4 2 6 3 2 2 2 3" xfId="35608" xr:uid="{00000000-0005-0000-0000-0000158B0000}"/>
    <cellStyle name="Normal 4 2 6 3 2 2 3" xfId="35609" xr:uid="{00000000-0005-0000-0000-0000168B0000}"/>
    <cellStyle name="Normal 4 2 6 3 2 2 3 2" xfId="35610" xr:uid="{00000000-0005-0000-0000-0000178B0000}"/>
    <cellStyle name="Normal 4 2 6 3 2 2 4" xfId="35611" xr:uid="{00000000-0005-0000-0000-0000188B0000}"/>
    <cellStyle name="Normal 4 2 6 3 2 3" xfId="35612" xr:uid="{00000000-0005-0000-0000-0000198B0000}"/>
    <cellStyle name="Normal 4 2 6 3 2 3 2" xfId="35613" xr:uid="{00000000-0005-0000-0000-00001A8B0000}"/>
    <cellStyle name="Normal 4 2 6 3 2 3 2 2" xfId="35614" xr:uid="{00000000-0005-0000-0000-00001B8B0000}"/>
    <cellStyle name="Normal 4 2 6 3 2 3 3" xfId="35615" xr:uid="{00000000-0005-0000-0000-00001C8B0000}"/>
    <cellStyle name="Normal 4 2 6 3 2 4" xfId="35616" xr:uid="{00000000-0005-0000-0000-00001D8B0000}"/>
    <cellStyle name="Normal 4 2 6 3 2 4 2" xfId="35617" xr:uid="{00000000-0005-0000-0000-00001E8B0000}"/>
    <cellStyle name="Normal 4 2 6 3 2 5" xfId="35618" xr:uid="{00000000-0005-0000-0000-00001F8B0000}"/>
    <cellStyle name="Normal 4 2 6 3 2 5 2" xfId="35619" xr:uid="{00000000-0005-0000-0000-0000208B0000}"/>
    <cellStyle name="Normal 4 2 6 3 2 6" xfId="35620" xr:uid="{00000000-0005-0000-0000-0000218B0000}"/>
    <cellStyle name="Normal 4 2 6 3 3" xfId="35621" xr:uid="{00000000-0005-0000-0000-0000228B0000}"/>
    <cellStyle name="Normal 4 2 6 3 3 2" xfId="35622" xr:uid="{00000000-0005-0000-0000-0000238B0000}"/>
    <cellStyle name="Normal 4 2 6 3 3 2 2" xfId="35623" xr:uid="{00000000-0005-0000-0000-0000248B0000}"/>
    <cellStyle name="Normal 4 2 6 3 3 2 2 2" xfId="35624" xr:uid="{00000000-0005-0000-0000-0000258B0000}"/>
    <cellStyle name="Normal 4 2 6 3 3 2 2 2 2" xfId="35625" xr:uid="{00000000-0005-0000-0000-0000268B0000}"/>
    <cellStyle name="Normal 4 2 6 3 3 2 2 3" xfId="35626" xr:uid="{00000000-0005-0000-0000-0000278B0000}"/>
    <cellStyle name="Normal 4 2 6 3 3 2 3" xfId="35627" xr:uid="{00000000-0005-0000-0000-0000288B0000}"/>
    <cellStyle name="Normal 4 2 6 3 3 2 3 2" xfId="35628" xr:uid="{00000000-0005-0000-0000-0000298B0000}"/>
    <cellStyle name="Normal 4 2 6 3 3 2 4" xfId="35629" xr:uid="{00000000-0005-0000-0000-00002A8B0000}"/>
    <cellStyle name="Normal 4 2 6 3 3 3" xfId="35630" xr:uid="{00000000-0005-0000-0000-00002B8B0000}"/>
    <cellStyle name="Normal 4 2 6 3 3 3 2" xfId="35631" xr:uid="{00000000-0005-0000-0000-00002C8B0000}"/>
    <cellStyle name="Normal 4 2 6 3 3 3 2 2" xfId="35632" xr:uid="{00000000-0005-0000-0000-00002D8B0000}"/>
    <cellStyle name="Normal 4 2 6 3 3 3 3" xfId="35633" xr:uid="{00000000-0005-0000-0000-00002E8B0000}"/>
    <cellStyle name="Normal 4 2 6 3 3 4" xfId="35634" xr:uid="{00000000-0005-0000-0000-00002F8B0000}"/>
    <cellStyle name="Normal 4 2 6 3 3 4 2" xfId="35635" xr:uid="{00000000-0005-0000-0000-0000308B0000}"/>
    <cellStyle name="Normal 4 2 6 3 3 5" xfId="35636" xr:uid="{00000000-0005-0000-0000-0000318B0000}"/>
    <cellStyle name="Normal 4 2 6 3 3 5 2" xfId="35637" xr:uid="{00000000-0005-0000-0000-0000328B0000}"/>
    <cellStyle name="Normal 4 2 6 3 3 6" xfId="35638" xr:uid="{00000000-0005-0000-0000-0000338B0000}"/>
    <cellStyle name="Normal 4 2 6 3 4" xfId="35639" xr:uid="{00000000-0005-0000-0000-0000348B0000}"/>
    <cellStyle name="Normal 4 2 6 3 4 2" xfId="35640" xr:uid="{00000000-0005-0000-0000-0000358B0000}"/>
    <cellStyle name="Normal 4 2 6 3 4 2 2" xfId="35641" xr:uid="{00000000-0005-0000-0000-0000368B0000}"/>
    <cellStyle name="Normal 4 2 6 3 4 2 2 2" xfId="35642" xr:uid="{00000000-0005-0000-0000-0000378B0000}"/>
    <cellStyle name="Normal 4 2 6 3 4 2 3" xfId="35643" xr:uid="{00000000-0005-0000-0000-0000388B0000}"/>
    <cellStyle name="Normal 4 2 6 3 4 3" xfId="35644" xr:uid="{00000000-0005-0000-0000-0000398B0000}"/>
    <cellStyle name="Normal 4 2 6 3 4 3 2" xfId="35645" xr:uid="{00000000-0005-0000-0000-00003A8B0000}"/>
    <cellStyle name="Normal 4 2 6 3 4 4" xfId="35646" xr:uid="{00000000-0005-0000-0000-00003B8B0000}"/>
    <cellStyle name="Normal 4 2 6 3 5" xfId="35647" xr:uid="{00000000-0005-0000-0000-00003C8B0000}"/>
    <cellStyle name="Normal 4 2 6 3 5 2" xfId="35648" xr:uid="{00000000-0005-0000-0000-00003D8B0000}"/>
    <cellStyle name="Normal 4 2 6 3 5 2 2" xfId="35649" xr:uid="{00000000-0005-0000-0000-00003E8B0000}"/>
    <cellStyle name="Normal 4 2 6 3 5 3" xfId="35650" xr:uid="{00000000-0005-0000-0000-00003F8B0000}"/>
    <cellStyle name="Normal 4 2 6 3 6" xfId="35651" xr:uid="{00000000-0005-0000-0000-0000408B0000}"/>
    <cellStyle name="Normal 4 2 6 3 6 2" xfId="35652" xr:uid="{00000000-0005-0000-0000-0000418B0000}"/>
    <cellStyle name="Normal 4 2 6 3 7" xfId="35653" xr:uid="{00000000-0005-0000-0000-0000428B0000}"/>
    <cellStyle name="Normal 4 2 6 3 7 2" xfId="35654" xr:uid="{00000000-0005-0000-0000-0000438B0000}"/>
    <cellStyle name="Normal 4 2 6 3 8" xfId="35655" xr:uid="{00000000-0005-0000-0000-0000448B0000}"/>
    <cellStyle name="Normal 4 2 6 4" xfId="35656" xr:uid="{00000000-0005-0000-0000-0000458B0000}"/>
    <cellStyle name="Normal 4 2 6 4 2" xfId="35657" xr:uid="{00000000-0005-0000-0000-0000468B0000}"/>
    <cellStyle name="Normal 4 2 6 4 2 2" xfId="35658" xr:uid="{00000000-0005-0000-0000-0000478B0000}"/>
    <cellStyle name="Normal 4 2 6 4 2 2 2" xfId="35659" xr:uid="{00000000-0005-0000-0000-0000488B0000}"/>
    <cellStyle name="Normal 4 2 6 4 2 2 2 2" xfId="35660" xr:uid="{00000000-0005-0000-0000-0000498B0000}"/>
    <cellStyle name="Normal 4 2 6 4 2 2 3" xfId="35661" xr:uid="{00000000-0005-0000-0000-00004A8B0000}"/>
    <cellStyle name="Normal 4 2 6 4 2 3" xfId="35662" xr:uid="{00000000-0005-0000-0000-00004B8B0000}"/>
    <cellStyle name="Normal 4 2 6 4 2 3 2" xfId="35663" xr:uid="{00000000-0005-0000-0000-00004C8B0000}"/>
    <cellStyle name="Normal 4 2 6 4 2 4" xfId="35664" xr:uid="{00000000-0005-0000-0000-00004D8B0000}"/>
    <cellStyle name="Normal 4 2 6 4 3" xfId="35665" xr:uid="{00000000-0005-0000-0000-00004E8B0000}"/>
    <cellStyle name="Normal 4 2 6 4 3 2" xfId="35666" xr:uid="{00000000-0005-0000-0000-00004F8B0000}"/>
    <cellStyle name="Normal 4 2 6 4 3 2 2" xfId="35667" xr:uid="{00000000-0005-0000-0000-0000508B0000}"/>
    <cellStyle name="Normal 4 2 6 4 3 3" xfId="35668" xr:uid="{00000000-0005-0000-0000-0000518B0000}"/>
    <cellStyle name="Normal 4 2 6 4 4" xfId="35669" xr:uid="{00000000-0005-0000-0000-0000528B0000}"/>
    <cellStyle name="Normal 4 2 6 4 4 2" xfId="35670" xr:uid="{00000000-0005-0000-0000-0000538B0000}"/>
    <cellStyle name="Normal 4 2 6 4 5" xfId="35671" xr:uid="{00000000-0005-0000-0000-0000548B0000}"/>
    <cellStyle name="Normal 4 2 6 4 5 2" xfId="35672" xr:uid="{00000000-0005-0000-0000-0000558B0000}"/>
    <cellStyle name="Normal 4 2 6 4 6" xfId="35673" xr:uid="{00000000-0005-0000-0000-0000568B0000}"/>
    <cellStyle name="Normal 4 2 6 5" xfId="35674" xr:uid="{00000000-0005-0000-0000-0000578B0000}"/>
    <cellStyle name="Normal 4 2 6 5 2" xfId="35675" xr:uid="{00000000-0005-0000-0000-0000588B0000}"/>
    <cellStyle name="Normal 4 2 6 5 2 2" xfId="35676" xr:uid="{00000000-0005-0000-0000-0000598B0000}"/>
    <cellStyle name="Normal 4 2 6 5 2 2 2" xfId="35677" xr:uid="{00000000-0005-0000-0000-00005A8B0000}"/>
    <cellStyle name="Normal 4 2 6 5 2 2 2 2" xfId="35678" xr:uid="{00000000-0005-0000-0000-00005B8B0000}"/>
    <cellStyle name="Normal 4 2 6 5 2 2 3" xfId="35679" xr:uid="{00000000-0005-0000-0000-00005C8B0000}"/>
    <cellStyle name="Normal 4 2 6 5 2 3" xfId="35680" xr:uid="{00000000-0005-0000-0000-00005D8B0000}"/>
    <cellStyle name="Normal 4 2 6 5 2 3 2" xfId="35681" xr:uid="{00000000-0005-0000-0000-00005E8B0000}"/>
    <cellStyle name="Normal 4 2 6 5 2 4" xfId="35682" xr:uid="{00000000-0005-0000-0000-00005F8B0000}"/>
    <cellStyle name="Normal 4 2 6 5 3" xfId="35683" xr:uid="{00000000-0005-0000-0000-0000608B0000}"/>
    <cellStyle name="Normal 4 2 6 5 3 2" xfId="35684" xr:uid="{00000000-0005-0000-0000-0000618B0000}"/>
    <cellStyle name="Normal 4 2 6 5 3 2 2" xfId="35685" xr:uid="{00000000-0005-0000-0000-0000628B0000}"/>
    <cellStyle name="Normal 4 2 6 5 3 3" xfId="35686" xr:uid="{00000000-0005-0000-0000-0000638B0000}"/>
    <cellStyle name="Normal 4 2 6 5 4" xfId="35687" xr:uid="{00000000-0005-0000-0000-0000648B0000}"/>
    <cellStyle name="Normal 4 2 6 5 4 2" xfId="35688" xr:uid="{00000000-0005-0000-0000-0000658B0000}"/>
    <cellStyle name="Normal 4 2 6 5 5" xfId="35689" xr:uid="{00000000-0005-0000-0000-0000668B0000}"/>
    <cellStyle name="Normal 4 2 6 5 5 2" xfId="35690" xr:uid="{00000000-0005-0000-0000-0000678B0000}"/>
    <cellStyle name="Normal 4 2 6 5 6" xfId="35691" xr:uid="{00000000-0005-0000-0000-0000688B0000}"/>
    <cellStyle name="Normal 4 2 6 6" xfId="35692" xr:uid="{00000000-0005-0000-0000-0000698B0000}"/>
    <cellStyle name="Normal 4 2 6 6 2" xfId="35693" xr:uid="{00000000-0005-0000-0000-00006A8B0000}"/>
    <cellStyle name="Normal 4 2 6 6 2 2" xfId="35694" xr:uid="{00000000-0005-0000-0000-00006B8B0000}"/>
    <cellStyle name="Normal 4 2 6 6 2 2 2" xfId="35695" xr:uid="{00000000-0005-0000-0000-00006C8B0000}"/>
    <cellStyle name="Normal 4 2 6 6 2 2 2 2" xfId="35696" xr:uid="{00000000-0005-0000-0000-00006D8B0000}"/>
    <cellStyle name="Normal 4 2 6 6 2 2 3" xfId="35697" xr:uid="{00000000-0005-0000-0000-00006E8B0000}"/>
    <cellStyle name="Normal 4 2 6 6 2 3" xfId="35698" xr:uid="{00000000-0005-0000-0000-00006F8B0000}"/>
    <cellStyle name="Normal 4 2 6 6 2 3 2" xfId="35699" xr:uid="{00000000-0005-0000-0000-0000708B0000}"/>
    <cellStyle name="Normal 4 2 6 6 2 4" xfId="35700" xr:uid="{00000000-0005-0000-0000-0000718B0000}"/>
    <cellStyle name="Normal 4 2 6 6 3" xfId="35701" xr:uid="{00000000-0005-0000-0000-0000728B0000}"/>
    <cellStyle name="Normal 4 2 6 6 3 2" xfId="35702" xr:uid="{00000000-0005-0000-0000-0000738B0000}"/>
    <cellStyle name="Normal 4 2 6 6 3 2 2" xfId="35703" xr:uid="{00000000-0005-0000-0000-0000748B0000}"/>
    <cellStyle name="Normal 4 2 6 6 3 3" xfId="35704" xr:uid="{00000000-0005-0000-0000-0000758B0000}"/>
    <cellStyle name="Normal 4 2 6 6 4" xfId="35705" xr:uid="{00000000-0005-0000-0000-0000768B0000}"/>
    <cellStyle name="Normal 4 2 6 6 4 2" xfId="35706" xr:uid="{00000000-0005-0000-0000-0000778B0000}"/>
    <cellStyle name="Normal 4 2 6 6 5" xfId="35707" xr:uid="{00000000-0005-0000-0000-0000788B0000}"/>
    <cellStyle name="Normal 4 2 6 6 5 2" xfId="35708" xr:uid="{00000000-0005-0000-0000-0000798B0000}"/>
    <cellStyle name="Normal 4 2 6 6 6" xfId="35709" xr:uid="{00000000-0005-0000-0000-00007A8B0000}"/>
    <cellStyle name="Normal 4 2 6 7" xfId="35710" xr:uid="{00000000-0005-0000-0000-00007B8B0000}"/>
    <cellStyle name="Normal 4 2 6 7 2" xfId="35711" xr:uid="{00000000-0005-0000-0000-00007C8B0000}"/>
    <cellStyle name="Normal 4 2 6 7 2 2" xfId="35712" xr:uid="{00000000-0005-0000-0000-00007D8B0000}"/>
    <cellStyle name="Normal 4 2 6 7 2 2 2" xfId="35713" xr:uid="{00000000-0005-0000-0000-00007E8B0000}"/>
    <cellStyle name="Normal 4 2 6 7 2 3" xfId="35714" xr:uid="{00000000-0005-0000-0000-00007F8B0000}"/>
    <cellStyle name="Normal 4 2 6 7 3" xfId="35715" xr:uid="{00000000-0005-0000-0000-0000808B0000}"/>
    <cellStyle name="Normal 4 2 6 7 3 2" xfId="35716" xr:uid="{00000000-0005-0000-0000-0000818B0000}"/>
    <cellStyle name="Normal 4 2 6 7 4" xfId="35717" xr:uid="{00000000-0005-0000-0000-0000828B0000}"/>
    <cellStyle name="Normal 4 2 6 8" xfId="35718" xr:uid="{00000000-0005-0000-0000-0000838B0000}"/>
    <cellStyle name="Normal 4 2 6 8 2" xfId="35719" xr:uid="{00000000-0005-0000-0000-0000848B0000}"/>
    <cellStyle name="Normal 4 2 6 8 2 2" xfId="35720" xr:uid="{00000000-0005-0000-0000-0000858B0000}"/>
    <cellStyle name="Normal 4 2 6 8 3" xfId="35721" xr:uid="{00000000-0005-0000-0000-0000868B0000}"/>
    <cellStyle name="Normal 4 2 6 9" xfId="35722" xr:uid="{00000000-0005-0000-0000-0000878B0000}"/>
    <cellStyle name="Normal 4 2 6 9 2" xfId="35723" xr:uid="{00000000-0005-0000-0000-0000888B0000}"/>
    <cellStyle name="Normal 4 2 7" xfId="35724" xr:uid="{00000000-0005-0000-0000-0000898B0000}"/>
    <cellStyle name="Normal 4 2 7 2" xfId="35725" xr:uid="{00000000-0005-0000-0000-00008A8B0000}"/>
    <cellStyle name="Normal 4 2 7 2 2" xfId="35726" xr:uid="{00000000-0005-0000-0000-00008B8B0000}"/>
    <cellStyle name="Normal 4 2 7 2 2 2" xfId="35727" xr:uid="{00000000-0005-0000-0000-00008C8B0000}"/>
    <cellStyle name="Normal 4 2 7 2 2 2 2" xfId="35728" xr:uid="{00000000-0005-0000-0000-00008D8B0000}"/>
    <cellStyle name="Normal 4 2 7 2 2 2 2 2" xfId="35729" xr:uid="{00000000-0005-0000-0000-00008E8B0000}"/>
    <cellStyle name="Normal 4 2 7 2 2 2 3" xfId="35730" xr:uid="{00000000-0005-0000-0000-00008F8B0000}"/>
    <cellStyle name="Normal 4 2 7 2 2 3" xfId="35731" xr:uid="{00000000-0005-0000-0000-0000908B0000}"/>
    <cellStyle name="Normal 4 2 7 2 2 3 2" xfId="35732" xr:uid="{00000000-0005-0000-0000-0000918B0000}"/>
    <cellStyle name="Normal 4 2 7 2 2 4" xfId="35733" xr:uid="{00000000-0005-0000-0000-0000928B0000}"/>
    <cellStyle name="Normal 4 2 7 2 3" xfId="35734" xr:uid="{00000000-0005-0000-0000-0000938B0000}"/>
    <cellStyle name="Normal 4 2 7 2 3 2" xfId="35735" xr:uid="{00000000-0005-0000-0000-0000948B0000}"/>
    <cellStyle name="Normal 4 2 7 2 3 2 2" xfId="35736" xr:uid="{00000000-0005-0000-0000-0000958B0000}"/>
    <cellStyle name="Normal 4 2 7 2 3 3" xfId="35737" xr:uid="{00000000-0005-0000-0000-0000968B0000}"/>
    <cellStyle name="Normal 4 2 7 2 4" xfId="35738" xr:uid="{00000000-0005-0000-0000-0000978B0000}"/>
    <cellStyle name="Normal 4 2 7 2 4 2" xfId="35739" xr:uid="{00000000-0005-0000-0000-0000988B0000}"/>
    <cellStyle name="Normal 4 2 7 2 5" xfId="35740" xr:uid="{00000000-0005-0000-0000-0000998B0000}"/>
    <cellStyle name="Normal 4 2 7 2 5 2" xfId="35741" xr:uid="{00000000-0005-0000-0000-00009A8B0000}"/>
    <cellStyle name="Normal 4 2 7 2 6" xfId="35742" xr:uid="{00000000-0005-0000-0000-00009B8B0000}"/>
    <cellStyle name="Normal 4 2 7 3" xfId="35743" xr:uid="{00000000-0005-0000-0000-00009C8B0000}"/>
    <cellStyle name="Normal 4 2 7 3 2" xfId="35744" xr:uid="{00000000-0005-0000-0000-00009D8B0000}"/>
    <cellStyle name="Normal 4 2 7 3 2 2" xfId="35745" xr:uid="{00000000-0005-0000-0000-00009E8B0000}"/>
    <cellStyle name="Normal 4 2 7 3 2 2 2" xfId="35746" xr:uid="{00000000-0005-0000-0000-00009F8B0000}"/>
    <cellStyle name="Normal 4 2 7 3 2 2 2 2" xfId="35747" xr:uid="{00000000-0005-0000-0000-0000A08B0000}"/>
    <cellStyle name="Normal 4 2 7 3 2 2 3" xfId="35748" xr:uid="{00000000-0005-0000-0000-0000A18B0000}"/>
    <cellStyle name="Normal 4 2 7 3 2 3" xfId="35749" xr:uid="{00000000-0005-0000-0000-0000A28B0000}"/>
    <cellStyle name="Normal 4 2 7 3 2 3 2" xfId="35750" xr:uid="{00000000-0005-0000-0000-0000A38B0000}"/>
    <cellStyle name="Normal 4 2 7 3 2 4" xfId="35751" xr:uid="{00000000-0005-0000-0000-0000A48B0000}"/>
    <cellStyle name="Normal 4 2 7 3 3" xfId="35752" xr:uid="{00000000-0005-0000-0000-0000A58B0000}"/>
    <cellStyle name="Normal 4 2 7 3 3 2" xfId="35753" xr:uid="{00000000-0005-0000-0000-0000A68B0000}"/>
    <cellStyle name="Normal 4 2 7 3 3 2 2" xfId="35754" xr:uid="{00000000-0005-0000-0000-0000A78B0000}"/>
    <cellStyle name="Normal 4 2 7 3 3 3" xfId="35755" xr:uid="{00000000-0005-0000-0000-0000A88B0000}"/>
    <cellStyle name="Normal 4 2 7 3 4" xfId="35756" xr:uid="{00000000-0005-0000-0000-0000A98B0000}"/>
    <cellStyle name="Normal 4 2 7 3 4 2" xfId="35757" xr:uid="{00000000-0005-0000-0000-0000AA8B0000}"/>
    <cellStyle name="Normal 4 2 7 3 5" xfId="35758" xr:uid="{00000000-0005-0000-0000-0000AB8B0000}"/>
    <cellStyle name="Normal 4 2 7 3 5 2" xfId="35759" xr:uid="{00000000-0005-0000-0000-0000AC8B0000}"/>
    <cellStyle name="Normal 4 2 7 3 6" xfId="35760" xr:uid="{00000000-0005-0000-0000-0000AD8B0000}"/>
    <cellStyle name="Normal 4 2 7 4" xfId="35761" xr:uid="{00000000-0005-0000-0000-0000AE8B0000}"/>
    <cellStyle name="Normal 4 2 7 4 2" xfId="35762" xr:uid="{00000000-0005-0000-0000-0000AF8B0000}"/>
    <cellStyle name="Normal 4 2 7 4 2 2" xfId="35763" xr:uid="{00000000-0005-0000-0000-0000B08B0000}"/>
    <cellStyle name="Normal 4 2 7 4 2 2 2" xfId="35764" xr:uid="{00000000-0005-0000-0000-0000B18B0000}"/>
    <cellStyle name="Normal 4 2 7 4 2 3" xfId="35765" xr:uid="{00000000-0005-0000-0000-0000B28B0000}"/>
    <cellStyle name="Normal 4 2 7 4 3" xfId="35766" xr:uid="{00000000-0005-0000-0000-0000B38B0000}"/>
    <cellStyle name="Normal 4 2 7 4 3 2" xfId="35767" xr:uid="{00000000-0005-0000-0000-0000B48B0000}"/>
    <cellStyle name="Normal 4 2 7 4 4" xfId="35768" xr:uid="{00000000-0005-0000-0000-0000B58B0000}"/>
    <cellStyle name="Normal 4 2 7 5" xfId="35769" xr:uid="{00000000-0005-0000-0000-0000B68B0000}"/>
    <cellStyle name="Normal 4 2 7 5 2" xfId="35770" xr:uid="{00000000-0005-0000-0000-0000B78B0000}"/>
    <cellStyle name="Normal 4 2 7 5 2 2" xfId="35771" xr:uid="{00000000-0005-0000-0000-0000B88B0000}"/>
    <cellStyle name="Normal 4 2 7 5 3" xfId="35772" xr:uid="{00000000-0005-0000-0000-0000B98B0000}"/>
    <cellStyle name="Normal 4 2 7 6" xfId="35773" xr:uid="{00000000-0005-0000-0000-0000BA8B0000}"/>
    <cellStyle name="Normal 4 2 7 6 2" xfId="35774" xr:uid="{00000000-0005-0000-0000-0000BB8B0000}"/>
    <cellStyle name="Normal 4 2 7 7" xfId="35775" xr:uid="{00000000-0005-0000-0000-0000BC8B0000}"/>
    <cellStyle name="Normal 4 2 7 7 2" xfId="35776" xr:uid="{00000000-0005-0000-0000-0000BD8B0000}"/>
    <cellStyle name="Normal 4 2 7 8" xfId="35777" xr:uid="{00000000-0005-0000-0000-0000BE8B0000}"/>
    <cellStyle name="Normal 4 2 8" xfId="35778" xr:uid="{00000000-0005-0000-0000-0000BF8B0000}"/>
    <cellStyle name="Normal 4 2 8 2" xfId="35779" xr:uid="{00000000-0005-0000-0000-0000C08B0000}"/>
    <cellStyle name="Normal 4 2 8 2 2" xfId="35780" xr:uid="{00000000-0005-0000-0000-0000C18B0000}"/>
    <cellStyle name="Normal 4 2 8 2 2 2" xfId="35781" xr:uid="{00000000-0005-0000-0000-0000C28B0000}"/>
    <cellStyle name="Normal 4 2 8 2 2 2 2" xfId="35782" xr:uid="{00000000-0005-0000-0000-0000C38B0000}"/>
    <cellStyle name="Normal 4 2 8 2 2 2 2 2" xfId="35783" xr:uid="{00000000-0005-0000-0000-0000C48B0000}"/>
    <cellStyle name="Normal 4 2 8 2 2 2 3" xfId="35784" xr:uid="{00000000-0005-0000-0000-0000C58B0000}"/>
    <cellStyle name="Normal 4 2 8 2 2 3" xfId="35785" xr:uid="{00000000-0005-0000-0000-0000C68B0000}"/>
    <cellStyle name="Normal 4 2 8 2 2 3 2" xfId="35786" xr:uid="{00000000-0005-0000-0000-0000C78B0000}"/>
    <cellStyle name="Normal 4 2 8 2 2 4" xfId="35787" xr:uid="{00000000-0005-0000-0000-0000C88B0000}"/>
    <cellStyle name="Normal 4 2 8 2 3" xfId="35788" xr:uid="{00000000-0005-0000-0000-0000C98B0000}"/>
    <cellStyle name="Normal 4 2 8 2 3 2" xfId="35789" xr:uid="{00000000-0005-0000-0000-0000CA8B0000}"/>
    <cellStyle name="Normal 4 2 8 2 3 2 2" xfId="35790" xr:uid="{00000000-0005-0000-0000-0000CB8B0000}"/>
    <cellStyle name="Normal 4 2 8 2 3 3" xfId="35791" xr:uid="{00000000-0005-0000-0000-0000CC8B0000}"/>
    <cellStyle name="Normal 4 2 8 2 4" xfId="35792" xr:uid="{00000000-0005-0000-0000-0000CD8B0000}"/>
    <cellStyle name="Normal 4 2 8 2 4 2" xfId="35793" xr:uid="{00000000-0005-0000-0000-0000CE8B0000}"/>
    <cellStyle name="Normal 4 2 8 2 5" xfId="35794" xr:uid="{00000000-0005-0000-0000-0000CF8B0000}"/>
    <cellStyle name="Normal 4 2 8 2 5 2" xfId="35795" xr:uid="{00000000-0005-0000-0000-0000D08B0000}"/>
    <cellStyle name="Normal 4 2 8 2 6" xfId="35796" xr:uid="{00000000-0005-0000-0000-0000D18B0000}"/>
    <cellStyle name="Normal 4 2 8 3" xfId="35797" xr:uid="{00000000-0005-0000-0000-0000D28B0000}"/>
    <cellStyle name="Normal 4 2 8 3 2" xfId="35798" xr:uid="{00000000-0005-0000-0000-0000D38B0000}"/>
    <cellStyle name="Normal 4 2 8 3 2 2" xfId="35799" xr:uid="{00000000-0005-0000-0000-0000D48B0000}"/>
    <cellStyle name="Normal 4 2 8 3 2 2 2" xfId="35800" xr:uid="{00000000-0005-0000-0000-0000D58B0000}"/>
    <cellStyle name="Normal 4 2 8 3 2 2 2 2" xfId="35801" xr:uid="{00000000-0005-0000-0000-0000D68B0000}"/>
    <cellStyle name="Normal 4 2 8 3 2 2 3" xfId="35802" xr:uid="{00000000-0005-0000-0000-0000D78B0000}"/>
    <cellStyle name="Normal 4 2 8 3 2 3" xfId="35803" xr:uid="{00000000-0005-0000-0000-0000D88B0000}"/>
    <cellStyle name="Normal 4 2 8 3 2 3 2" xfId="35804" xr:uid="{00000000-0005-0000-0000-0000D98B0000}"/>
    <cellStyle name="Normal 4 2 8 3 2 4" xfId="35805" xr:uid="{00000000-0005-0000-0000-0000DA8B0000}"/>
    <cellStyle name="Normal 4 2 8 3 3" xfId="35806" xr:uid="{00000000-0005-0000-0000-0000DB8B0000}"/>
    <cellStyle name="Normal 4 2 8 3 3 2" xfId="35807" xr:uid="{00000000-0005-0000-0000-0000DC8B0000}"/>
    <cellStyle name="Normal 4 2 8 3 3 2 2" xfId="35808" xr:uid="{00000000-0005-0000-0000-0000DD8B0000}"/>
    <cellStyle name="Normal 4 2 8 3 3 3" xfId="35809" xr:uid="{00000000-0005-0000-0000-0000DE8B0000}"/>
    <cellStyle name="Normal 4 2 8 3 4" xfId="35810" xr:uid="{00000000-0005-0000-0000-0000DF8B0000}"/>
    <cellStyle name="Normal 4 2 8 3 4 2" xfId="35811" xr:uid="{00000000-0005-0000-0000-0000E08B0000}"/>
    <cellStyle name="Normal 4 2 8 3 5" xfId="35812" xr:uid="{00000000-0005-0000-0000-0000E18B0000}"/>
    <cellStyle name="Normal 4 2 8 3 5 2" xfId="35813" xr:uid="{00000000-0005-0000-0000-0000E28B0000}"/>
    <cellStyle name="Normal 4 2 8 3 6" xfId="35814" xr:uid="{00000000-0005-0000-0000-0000E38B0000}"/>
    <cellStyle name="Normal 4 2 8 4" xfId="35815" xr:uid="{00000000-0005-0000-0000-0000E48B0000}"/>
    <cellStyle name="Normal 4 2 8 4 2" xfId="35816" xr:uid="{00000000-0005-0000-0000-0000E58B0000}"/>
    <cellStyle name="Normal 4 2 8 4 2 2" xfId="35817" xr:uid="{00000000-0005-0000-0000-0000E68B0000}"/>
    <cellStyle name="Normal 4 2 8 4 2 2 2" xfId="35818" xr:uid="{00000000-0005-0000-0000-0000E78B0000}"/>
    <cellStyle name="Normal 4 2 8 4 2 3" xfId="35819" xr:uid="{00000000-0005-0000-0000-0000E88B0000}"/>
    <cellStyle name="Normal 4 2 8 4 3" xfId="35820" xr:uid="{00000000-0005-0000-0000-0000E98B0000}"/>
    <cellStyle name="Normal 4 2 8 4 3 2" xfId="35821" xr:uid="{00000000-0005-0000-0000-0000EA8B0000}"/>
    <cellStyle name="Normal 4 2 8 4 4" xfId="35822" xr:uid="{00000000-0005-0000-0000-0000EB8B0000}"/>
    <cellStyle name="Normal 4 2 8 5" xfId="35823" xr:uid="{00000000-0005-0000-0000-0000EC8B0000}"/>
    <cellStyle name="Normal 4 2 8 5 2" xfId="35824" xr:uid="{00000000-0005-0000-0000-0000ED8B0000}"/>
    <cellStyle name="Normal 4 2 8 5 2 2" xfId="35825" xr:uid="{00000000-0005-0000-0000-0000EE8B0000}"/>
    <cellStyle name="Normal 4 2 8 5 3" xfId="35826" xr:uid="{00000000-0005-0000-0000-0000EF8B0000}"/>
    <cellStyle name="Normal 4 2 8 6" xfId="35827" xr:uid="{00000000-0005-0000-0000-0000F08B0000}"/>
    <cellStyle name="Normal 4 2 8 6 2" xfId="35828" xr:uid="{00000000-0005-0000-0000-0000F18B0000}"/>
    <cellStyle name="Normal 4 2 8 7" xfId="35829" xr:uid="{00000000-0005-0000-0000-0000F28B0000}"/>
    <cellStyle name="Normal 4 2 8 7 2" xfId="35830" xr:uid="{00000000-0005-0000-0000-0000F38B0000}"/>
    <cellStyle name="Normal 4 2 8 8" xfId="35831" xr:uid="{00000000-0005-0000-0000-0000F48B0000}"/>
    <cellStyle name="Normal 4 2 9" xfId="35832" xr:uid="{00000000-0005-0000-0000-0000F58B0000}"/>
    <cellStyle name="Normal 4 2 9 2" xfId="35833" xr:uid="{00000000-0005-0000-0000-0000F68B0000}"/>
    <cellStyle name="Normal 4 2 9 2 2" xfId="35834" xr:uid="{00000000-0005-0000-0000-0000F78B0000}"/>
    <cellStyle name="Normal 4 2 9 2 2 2" xfId="35835" xr:uid="{00000000-0005-0000-0000-0000F88B0000}"/>
    <cellStyle name="Normal 4 2 9 2 2 2 2" xfId="35836" xr:uid="{00000000-0005-0000-0000-0000F98B0000}"/>
    <cellStyle name="Normal 4 2 9 2 2 3" xfId="35837" xr:uid="{00000000-0005-0000-0000-0000FA8B0000}"/>
    <cellStyle name="Normal 4 2 9 2 3" xfId="35838" xr:uid="{00000000-0005-0000-0000-0000FB8B0000}"/>
    <cellStyle name="Normal 4 2 9 2 3 2" xfId="35839" xr:uid="{00000000-0005-0000-0000-0000FC8B0000}"/>
    <cellStyle name="Normal 4 2 9 2 4" xfId="35840" xr:uid="{00000000-0005-0000-0000-0000FD8B0000}"/>
    <cellStyle name="Normal 4 2 9 3" xfId="35841" xr:uid="{00000000-0005-0000-0000-0000FE8B0000}"/>
    <cellStyle name="Normal 4 2 9 3 2" xfId="35842" xr:uid="{00000000-0005-0000-0000-0000FF8B0000}"/>
    <cellStyle name="Normal 4 2 9 3 2 2" xfId="35843" xr:uid="{00000000-0005-0000-0000-0000008C0000}"/>
    <cellStyle name="Normal 4 2 9 3 3" xfId="35844" xr:uid="{00000000-0005-0000-0000-0000018C0000}"/>
    <cellStyle name="Normal 4 2 9 4" xfId="35845" xr:uid="{00000000-0005-0000-0000-0000028C0000}"/>
    <cellStyle name="Normal 4 2 9 4 2" xfId="35846" xr:uid="{00000000-0005-0000-0000-0000038C0000}"/>
    <cellStyle name="Normal 4 2 9 5" xfId="35847" xr:uid="{00000000-0005-0000-0000-0000048C0000}"/>
    <cellStyle name="Normal 4 2 9 5 2" xfId="35848" xr:uid="{00000000-0005-0000-0000-0000058C0000}"/>
    <cellStyle name="Normal 4 2 9 6" xfId="35849" xr:uid="{00000000-0005-0000-0000-0000068C0000}"/>
    <cellStyle name="Normal 4 3" xfId="35850" xr:uid="{00000000-0005-0000-0000-0000078C0000}"/>
    <cellStyle name="Normal 4 3 2" xfId="35851" xr:uid="{00000000-0005-0000-0000-0000088C0000}"/>
    <cellStyle name="Normal 4 3 2 2" xfId="35852" xr:uid="{00000000-0005-0000-0000-0000098C0000}"/>
    <cellStyle name="Normal 4 3 3" xfId="35853" xr:uid="{00000000-0005-0000-0000-00000A8C0000}"/>
    <cellStyle name="Normal 4 4" xfId="35854" xr:uid="{00000000-0005-0000-0000-00000B8C0000}"/>
    <cellStyle name="Normal 4 4 2" xfId="35855" xr:uid="{00000000-0005-0000-0000-00000C8C0000}"/>
    <cellStyle name="Normal 4 4 3" xfId="35856" xr:uid="{00000000-0005-0000-0000-00000D8C0000}"/>
    <cellStyle name="Normal 4 5" xfId="35857" xr:uid="{00000000-0005-0000-0000-00000E8C0000}"/>
    <cellStyle name="Normal 4 5 2" xfId="35858" xr:uid="{00000000-0005-0000-0000-00000F8C0000}"/>
    <cellStyle name="Normal 4 5 3" xfId="35859" xr:uid="{00000000-0005-0000-0000-0000108C0000}"/>
    <cellStyle name="Normal 4 6" xfId="35860" xr:uid="{00000000-0005-0000-0000-0000118C0000}"/>
    <cellStyle name="Normal 4 6 2" xfId="35861" xr:uid="{00000000-0005-0000-0000-0000128C0000}"/>
    <cellStyle name="Normal 4 7" xfId="35862" xr:uid="{00000000-0005-0000-0000-0000138C0000}"/>
    <cellStyle name="Normal 4 7 2" xfId="35863" xr:uid="{00000000-0005-0000-0000-0000148C0000}"/>
    <cellStyle name="Normal 4 7 2 2" xfId="35864" xr:uid="{00000000-0005-0000-0000-0000158C0000}"/>
    <cellStyle name="Normal 4 7 3" xfId="35865" xr:uid="{00000000-0005-0000-0000-0000168C0000}"/>
    <cellStyle name="Normal 4 8" xfId="35866" xr:uid="{00000000-0005-0000-0000-0000178C0000}"/>
    <cellStyle name="Normal 4 9" xfId="35867" xr:uid="{00000000-0005-0000-0000-0000188C0000}"/>
    <cellStyle name="Normal 4_Analysis" xfId="35868" xr:uid="{00000000-0005-0000-0000-0000198C0000}"/>
    <cellStyle name="Normal 40" xfId="35869" xr:uid="{00000000-0005-0000-0000-00001A8C0000}"/>
    <cellStyle name="Normal 41" xfId="35870" xr:uid="{00000000-0005-0000-0000-00001B8C0000}"/>
    <cellStyle name="Normal 42" xfId="35871" xr:uid="{00000000-0005-0000-0000-00001C8C0000}"/>
    <cellStyle name="Normal 43" xfId="35872" xr:uid="{00000000-0005-0000-0000-00001D8C0000}"/>
    <cellStyle name="Normal 44" xfId="35873" xr:uid="{00000000-0005-0000-0000-00001E8C0000}"/>
    <cellStyle name="Normal 45" xfId="35874" xr:uid="{00000000-0005-0000-0000-00001F8C0000}"/>
    <cellStyle name="Normal 46" xfId="35875" xr:uid="{00000000-0005-0000-0000-0000208C0000}"/>
    <cellStyle name="Normal 47" xfId="35876" xr:uid="{00000000-0005-0000-0000-0000218C0000}"/>
    <cellStyle name="Normal 48" xfId="35877" xr:uid="{00000000-0005-0000-0000-0000228C0000}"/>
    <cellStyle name="Normal 49" xfId="35878" xr:uid="{00000000-0005-0000-0000-0000238C0000}"/>
    <cellStyle name="Normal 5" xfId="35879" xr:uid="{00000000-0005-0000-0000-0000248C0000}"/>
    <cellStyle name="Normal 5 10" xfId="35880" xr:uid="{00000000-0005-0000-0000-0000258C0000}"/>
    <cellStyle name="Normal 5 10 2" xfId="35881" xr:uid="{00000000-0005-0000-0000-0000268C0000}"/>
    <cellStyle name="Normal 5 11" xfId="35882" xr:uid="{00000000-0005-0000-0000-0000278C0000}"/>
    <cellStyle name="Normal 5 12" xfId="35883" xr:uid="{00000000-0005-0000-0000-0000288C0000}"/>
    <cellStyle name="Normal 5 13" xfId="35884" xr:uid="{00000000-0005-0000-0000-0000298C0000}"/>
    <cellStyle name="Normal 5 14" xfId="35885" xr:uid="{00000000-0005-0000-0000-00002A8C0000}"/>
    <cellStyle name="Normal 5 2" xfId="35886" xr:uid="{00000000-0005-0000-0000-00002B8C0000}"/>
    <cellStyle name="Normal 5 2 10" xfId="35887" xr:uid="{00000000-0005-0000-0000-00002C8C0000}"/>
    <cellStyle name="Normal 5 2 11" xfId="35888" xr:uid="{00000000-0005-0000-0000-00002D8C0000}"/>
    <cellStyle name="Normal 5 2 12" xfId="35889" xr:uid="{00000000-0005-0000-0000-00002E8C0000}"/>
    <cellStyle name="Normal 5 2 2" xfId="35890" xr:uid="{00000000-0005-0000-0000-00002F8C0000}"/>
    <cellStyle name="Normal 5 2 2 10" xfId="35891" xr:uid="{00000000-0005-0000-0000-0000308C0000}"/>
    <cellStyle name="Normal 5 2 2 10 2" xfId="35892" xr:uid="{00000000-0005-0000-0000-0000318C0000}"/>
    <cellStyle name="Normal 5 2 2 11" xfId="35893" xr:uid="{00000000-0005-0000-0000-0000328C0000}"/>
    <cellStyle name="Normal 5 2 2 11 2" xfId="35894" xr:uid="{00000000-0005-0000-0000-0000338C0000}"/>
    <cellStyle name="Normal 5 2 2 12" xfId="35895" xr:uid="{00000000-0005-0000-0000-0000348C0000}"/>
    <cellStyle name="Normal 5 2 2 12 2" xfId="35896" xr:uid="{00000000-0005-0000-0000-0000358C0000}"/>
    <cellStyle name="Normal 5 2 2 13" xfId="35897" xr:uid="{00000000-0005-0000-0000-0000368C0000}"/>
    <cellStyle name="Normal 5 2 2 13 2" xfId="35898" xr:uid="{00000000-0005-0000-0000-0000378C0000}"/>
    <cellStyle name="Normal 5 2 2 14" xfId="35899" xr:uid="{00000000-0005-0000-0000-0000388C0000}"/>
    <cellStyle name="Normal 5 2 2 15" xfId="35900" xr:uid="{00000000-0005-0000-0000-0000398C0000}"/>
    <cellStyle name="Normal 5 2 2 2" xfId="35901" xr:uid="{00000000-0005-0000-0000-00003A8C0000}"/>
    <cellStyle name="Normal 5 2 2 2 10" xfId="35902" xr:uid="{00000000-0005-0000-0000-00003B8C0000}"/>
    <cellStyle name="Normal 5 2 2 2 10 2" xfId="35903" xr:uid="{00000000-0005-0000-0000-00003C8C0000}"/>
    <cellStyle name="Normal 5 2 2 2 11" xfId="35904" xr:uid="{00000000-0005-0000-0000-00003D8C0000}"/>
    <cellStyle name="Normal 5 2 2 2 11 2" xfId="35905" xr:uid="{00000000-0005-0000-0000-00003E8C0000}"/>
    <cellStyle name="Normal 5 2 2 2 12" xfId="35906" xr:uid="{00000000-0005-0000-0000-00003F8C0000}"/>
    <cellStyle name="Normal 5 2 2 2 12 2" xfId="35907" xr:uid="{00000000-0005-0000-0000-0000408C0000}"/>
    <cellStyle name="Normal 5 2 2 2 13" xfId="35908" xr:uid="{00000000-0005-0000-0000-0000418C0000}"/>
    <cellStyle name="Normal 5 2 2 2 14" xfId="35909" xr:uid="{00000000-0005-0000-0000-0000428C0000}"/>
    <cellStyle name="Normal 5 2 2 2 2" xfId="35910" xr:uid="{00000000-0005-0000-0000-0000438C0000}"/>
    <cellStyle name="Normal 5 2 2 2 2 10" xfId="35911" xr:uid="{00000000-0005-0000-0000-0000448C0000}"/>
    <cellStyle name="Normal 5 2 2 2 2 11" xfId="35912" xr:uid="{00000000-0005-0000-0000-0000458C0000}"/>
    <cellStyle name="Normal 5 2 2 2 2 2" xfId="35913" xr:uid="{00000000-0005-0000-0000-0000468C0000}"/>
    <cellStyle name="Normal 5 2 2 2 2 2 2" xfId="35914" xr:uid="{00000000-0005-0000-0000-0000478C0000}"/>
    <cellStyle name="Normal 5 2 2 2 2 2 2 2" xfId="35915" xr:uid="{00000000-0005-0000-0000-0000488C0000}"/>
    <cellStyle name="Normal 5 2 2 2 2 2 2 2 2" xfId="35916" xr:uid="{00000000-0005-0000-0000-0000498C0000}"/>
    <cellStyle name="Normal 5 2 2 2 2 2 2 2 2 2" xfId="35917" xr:uid="{00000000-0005-0000-0000-00004A8C0000}"/>
    <cellStyle name="Normal 5 2 2 2 2 2 2 2 3" xfId="35918" xr:uid="{00000000-0005-0000-0000-00004B8C0000}"/>
    <cellStyle name="Normal 5 2 2 2 2 2 2 3" xfId="35919" xr:uid="{00000000-0005-0000-0000-00004C8C0000}"/>
    <cellStyle name="Normal 5 2 2 2 2 2 2 3 2" xfId="35920" xr:uid="{00000000-0005-0000-0000-00004D8C0000}"/>
    <cellStyle name="Normal 5 2 2 2 2 2 2 4" xfId="35921" xr:uid="{00000000-0005-0000-0000-00004E8C0000}"/>
    <cellStyle name="Normal 5 2 2 2 2 2 3" xfId="35922" xr:uid="{00000000-0005-0000-0000-00004F8C0000}"/>
    <cellStyle name="Normal 5 2 2 2 2 2 3 2" xfId="35923" xr:uid="{00000000-0005-0000-0000-0000508C0000}"/>
    <cellStyle name="Normal 5 2 2 2 2 2 3 2 2" xfId="35924" xr:uid="{00000000-0005-0000-0000-0000518C0000}"/>
    <cellStyle name="Normal 5 2 2 2 2 2 3 3" xfId="35925" xr:uid="{00000000-0005-0000-0000-0000528C0000}"/>
    <cellStyle name="Normal 5 2 2 2 2 2 4" xfId="35926" xr:uid="{00000000-0005-0000-0000-0000538C0000}"/>
    <cellStyle name="Normal 5 2 2 2 2 2 4 2" xfId="35927" xr:uid="{00000000-0005-0000-0000-0000548C0000}"/>
    <cellStyle name="Normal 5 2 2 2 2 2 5" xfId="35928" xr:uid="{00000000-0005-0000-0000-0000558C0000}"/>
    <cellStyle name="Normal 5 2 2 2 2 2 5 2" xfId="35929" xr:uid="{00000000-0005-0000-0000-0000568C0000}"/>
    <cellStyle name="Normal 5 2 2 2 2 2 6" xfId="35930" xr:uid="{00000000-0005-0000-0000-0000578C0000}"/>
    <cellStyle name="Normal 5 2 2 2 2 2 6 2" xfId="35931" xr:uid="{00000000-0005-0000-0000-0000588C0000}"/>
    <cellStyle name="Normal 5 2 2 2 2 2 7" xfId="35932" xr:uid="{00000000-0005-0000-0000-0000598C0000}"/>
    <cellStyle name="Normal 5 2 2 2 2 2 7 2" xfId="35933" xr:uid="{00000000-0005-0000-0000-00005A8C0000}"/>
    <cellStyle name="Normal 5 2 2 2 2 2 8" xfId="35934" xr:uid="{00000000-0005-0000-0000-00005B8C0000}"/>
    <cellStyle name="Normal 5 2 2 2 2 2 9" xfId="35935" xr:uid="{00000000-0005-0000-0000-00005C8C0000}"/>
    <cellStyle name="Normal 5 2 2 2 2 3" xfId="35936" xr:uid="{00000000-0005-0000-0000-00005D8C0000}"/>
    <cellStyle name="Normal 5 2 2 2 2 3 2" xfId="35937" xr:uid="{00000000-0005-0000-0000-00005E8C0000}"/>
    <cellStyle name="Normal 5 2 2 2 2 3 2 2" xfId="35938" xr:uid="{00000000-0005-0000-0000-00005F8C0000}"/>
    <cellStyle name="Normal 5 2 2 2 2 3 2 2 2" xfId="35939" xr:uid="{00000000-0005-0000-0000-0000608C0000}"/>
    <cellStyle name="Normal 5 2 2 2 2 3 2 2 2 2" xfId="35940" xr:uid="{00000000-0005-0000-0000-0000618C0000}"/>
    <cellStyle name="Normal 5 2 2 2 2 3 2 2 3" xfId="35941" xr:uid="{00000000-0005-0000-0000-0000628C0000}"/>
    <cellStyle name="Normal 5 2 2 2 2 3 2 3" xfId="35942" xr:uid="{00000000-0005-0000-0000-0000638C0000}"/>
    <cellStyle name="Normal 5 2 2 2 2 3 2 3 2" xfId="35943" xr:uid="{00000000-0005-0000-0000-0000648C0000}"/>
    <cellStyle name="Normal 5 2 2 2 2 3 2 4" xfId="35944" xr:uid="{00000000-0005-0000-0000-0000658C0000}"/>
    <cellStyle name="Normal 5 2 2 2 2 3 3" xfId="35945" xr:uid="{00000000-0005-0000-0000-0000668C0000}"/>
    <cellStyle name="Normal 5 2 2 2 2 3 3 2" xfId="35946" xr:uid="{00000000-0005-0000-0000-0000678C0000}"/>
    <cellStyle name="Normal 5 2 2 2 2 3 3 2 2" xfId="35947" xr:uid="{00000000-0005-0000-0000-0000688C0000}"/>
    <cellStyle name="Normal 5 2 2 2 2 3 3 3" xfId="35948" xr:uid="{00000000-0005-0000-0000-0000698C0000}"/>
    <cellStyle name="Normal 5 2 2 2 2 3 4" xfId="35949" xr:uid="{00000000-0005-0000-0000-00006A8C0000}"/>
    <cellStyle name="Normal 5 2 2 2 2 3 4 2" xfId="35950" xr:uid="{00000000-0005-0000-0000-00006B8C0000}"/>
    <cellStyle name="Normal 5 2 2 2 2 3 5" xfId="35951" xr:uid="{00000000-0005-0000-0000-00006C8C0000}"/>
    <cellStyle name="Normal 5 2 2 2 2 3 5 2" xfId="35952" xr:uid="{00000000-0005-0000-0000-00006D8C0000}"/>
    <cellStyle name="Normal 5 2 2 2 2 3 6" xfId="35953" xr:uid="{00000000-0005-0000-0000-00006E8C0000}"/>
    <cellStyle name="Normal 5 2 2 2 2 4" xfId="35954" xr:uid="{00000000-0005-0000-0000-00006F8C0000}"/>
    <cellStyle name="Normal 5 2 2 2 2 4 2" xfId="35955" xr:uid="{00000000-0005-0000-0000-0000708C0000}"/>
    <cellStyle name="Normal 5 2 2 2 2 4 2 2" xfId="35956" xr:uid="{00000000-0005-0000-0000-0000718C0000}"/>
    <cellStyle name="Normal 5 2 2 2 2 4 2 2 2" xfId="35957" xr:uid="{00000000-0005-0000-0000-0000728C0000}"/>
    <cellStyle name="Normal 5 2 2 2 2 4 2 3" xfId="35958" xr:uid="{00000000-0005-0000-0000-0000738C0000}"/>
    <cellStyle name="Normal 5 2 2 2 2 4 3" xfId="35959" xr:uid="{00000000-0005-0000-0000-0000748C0000}"/>
    <cellStyle name="Normal 5 2 2 2 2 4 3 2" xfId="35960" xr:uid="{00000000-0005-0000-0000-0000758C0000}"/>
    <cellStyle name="Normal 5 2 2 2 2 4 4" xfId="35961" xr:uid="{00000000-0005-0000-0000-0000768C0000}"/>
    <cellStyle name="Normal 5 2 2 2 2 5" xfId="35962" xr:uid="{00000000-0005-0000-0000-0000778C0000}"/>
    <cellStyle name="Normal 5 2 2 2 2 5 2" xfId="35963" xr:uid="{00000000-0005-0000-0000-0000788C0000}"/>
    <cellStyle name="Normal 5 2 2 2 2 5 2 2" xfId="35964" xr:uid="{00000000-0005-0000-0000-0000798C0000}"/>
    <cellStyle name="Normal 5 2 2 2 2 5 3" xfId="35965" xr:uid="{00000000-0005-0000-0000-00007A8C0000}"/>
    <cellStyle name="Normal 5 2 2 2 2 6" xfId="35966" xr:uid="{00000000-0005-0000-0000-00007B8C0000}"/>
    <cellStyle name="Normal 5 2 2 2 2 6 2" xfId="35967" xr:uid="{00000000-0005-0000-0000-00007C8C0000}"/>
    <cellStyle name="Normal 5 2 2 2 2 7" xfId="35968" xr:uid="{00000000-0005-0000-0000-00007D8C0000}"/>
    <cellStyle name="Normal 5 2 2 2 2 7 2" xfId="35969" xr:uid="{00000000-0005-0000-0000-00007E8C0000}"/>
    <cellStyle name="Normal 5 2 2 2 2 8" xfId="35970" xr:uid="{00000000-0005-0000-0000-00007F8C0000}"/>
    <cellStyle name="Normal 5 2 2 2 2 8 2" xfId="35971" xr:uid="{00000000-0005-0000-0000-0000808C0000}"/>
    <cellStyle name="Normal 5 2 2 2 2 9" xfId="35972" xr:uid="{00000000-0005-0000-0000-0000818C0000}"/>
    <cellStyle name="Normal 5 2 2 2 2 9 2" xfId="35973" xr:uid="{00000000-0005-0000-0000-0000828C0000}"/>
    <cellStyle name="Normal 5 2 2 2 3" xfId="35974" xr:uid="{00000000-0005-0000-0000-0000838C0000}"/>
    <cellStyle name="Normal 5 2 2 2 3 10" xfId="35975" xr:uid="{00000000-0005-0000-0000-0000848C0000}"/>
    <cellStyle name="Normal 5 2 2 2 3 11" xfId="35976" xr:uid="{00000000-0005-0000-0000-0000858C0000}"/>
    <cellStyle name="Normal 5 2 2 2 3 2" xfId="35977" xr:uid="{00000000-0005-0000-0000-0000868C0000}"/>
    <cellStyle name="Normal 5 2 2 2 3 2 2" xfId="35978" xr:uid="{00000000-0005-0000-0000-0000878C0000}"/>
    <cellStyle name="Normal 5 2 2 2 3 2 2 2" xfId="35979" xr:uid="{00000000-0005-0000-0000-0000888C0000}"/>
    <cellStyle name="Normal 5 2 2 2 3 2 2 2 2" xfId="35980" xr:uid="{00000000-0005-0000-0000-0000898C0000}"/>
    <cellStyle name="Normal 5 2 2 2 3 2 2 2 2 2" xfId="35981" xr:uid="{00000000-0005-0000-0000-00008A8C0000}"/>
    <cellStyle name="Normal 5 2 2 2 3 2 2 2 3" xfId="35982" xr:uid="{00000000-0005-0000-0000-00008B8C0000}"/>
    <cellStyle name="Normal 5 2 2 2 3 2 2 3" xfId="35983" xr:uid="{00000000-0005-0000-0000-00008C8C0000}"/>
    <cellStyle name="Normal 5 2 2 2 3 2 2 3 2" xfId="35984" xr:uid="{00000000-0005-0000-0000-00008D8C0000}"/>
    <cellStyle name="Normal 5 2 2 2 3 2 2 4" xfId="35985" xr:uid="{00000000-0005-0000-0000-00008E8C0000}"/>
    <cellStyle name="Normal 5 2 2 2 3 2 3" xfId="35986" xr:uid="{00000000-0005-0000-0000-00008F8C0000}"/>
    <cellStyle name="Normal 5 2 2 2 3 2 3 2" xfId="35987" xr:uid="{00000000-0005-0000-0000-0000908C0000}"/>
    <cellStyle name="Normal 5 2 2 2 3 2 3 2 2" xfId="35988" xr:uid="{00000000-0005-0000-0000-0000918C0000}"/>
    <cellStyle name="Normal 5 2 2 2 3 2 3 3" xfId="35989" xr:uid="{00000000-0005-0000-0000-0000928C0000}"/>
    <cellStyle name="Normal 5 2 2 2 3 2 4" xfId="35990" xr:uid="{00000000-0005-0000-0000-0000938C0000}"/>
    <cellStyle name="Normal 5 2 2 2 3 2 4 2" xfId="35991" xr:uid="{00000000-0005-0000-0000-0000948C0000}"/>
    <cellStyle name="Normal 5 2 2 2 3 2 5" xfId="35992" xr:uid="{00000000-0005-0000-0000-0000958C0000}"/>
    <cellStyle name="Normal 5 2 2 2 3 2 5 2" xfId="35993" xr:uid="{00000000-0005-0000-0000-0000968C0000}"/>
    <cellStyle name="Normal 5 2 2 2 3 2 6" xfId="35994" xr:uid="{00000000-0005-0000-0000-0000978C0000}"/>
    <cellStyle name="Normal 5 2 2 2 3 3" xfId="35995" xr:uid="{00000000-0005-0000-0000-0000988C0000}"/>
    <cellStyle name="Normal 5 2 2 2 3 3 2" xfId="35996" xr:uid="{00000000-0005-0000-0000-0000998C0000}"/>
    <cellStyle name="Normal 5 2 2 2 3 3 2 2" xfId="35997" xr:uid="{00000000-0005-0000-0000-00009A8C0000}"/>
    <cellStyle name="Normal 5 2 2 2 3 3 2 2 2" xfId="35998" xr:uid="{00000000-0005-0000-0000-00009B8C0000}"/>
    <cellStyle name="Normal 5 2 2 2 3 3 2 2 2 2" xfId="35999" xr:uid="{00000000-0005-0000-0000-00009C8C0000}"/>
    <cellStyle name="Normal 5 2 2 2 3 3 2 2 3" xfId="36000" xr:uid="{00000000-0005-0000-0000-00009D8C0000}"/>
    <cellStyle name="Normal 5 2 2 2 3 3 2 3" xfId="36001" xr:uid="{00000000-0005-0000-0000-00009E8C0000}"/>
    <cellStyle name="Normal 5 2 2 2 3 3 2 3 2" xfId="36002" xr:uid="{00000000-0005-0000-0000-00009F8C0000}"/>
    <cellStyle name="Normal 5 2 2 2 3 3 2 4" xfId="36003" xr:uid="{00000000-0005-0000-0000-0000A08C0000}"/>
    <cellStyle name="Normal 5 2 2 2 3 3 3" xfId="36004" xr:uid="{00000000-0005-0000-0000-0000A18C0000}"/>
    <cellStyle name="Normal 5 2 2 2 3 3 3 2" xfId="36005" xr:uid="{00000000-0005-0000-0000-0000A28C0000}"/>
    <cellStyle name="Normal 5 2 2 2 3 3 3 2 2" xfId="36006" xr:uid="{00000000-0005-0000-0000-0000A38C0000}"/>
    <cellStyle name="Normal 5 2 2 2 3 3 3 3" xfId="36007" xr:uid="{00000000-0005-0000-0000-0000A48C0000}"/>
    <cellStyle name="Normal 5 2 2 2 3 3 4" xfId="36008" xr:uid="{00000000-0005-0000-0000-0000A58C0000}"/>
    <cellStyle name="Normal 5 2 2 2 3 3 4 2" xfId="36009" xr:uid="{00000000-0005-0000-0000-0000A68C0000}"/>
    <cellStyle name="Normal 5 2 2 2 3 3 5" xfId="36010" xr:uid="{00000000-0005-0000-0000-0000A78C0000}"/>
    <cellStyle name="Normal 5 2 2 2 3 3 5 2" xfId="36011" xr:uid="{00000000-0005-0000-0000-0000A88C0000}"/>
    <cellStyle name="Normal 5 2 2 2 3 3 6" xfId="36012" xr:uid="{00000000-0005-0000-0000-0000A98C0000}"/>
    <cellStyle name="Normal 5 2 2 2 3 4" xfId="36013" xr:uid="{00000000-0005-0000-0000-0000AA8C0000}"/>
    <cellStyle name="Normal 5 2 2 2 3 4 2" xfId="36014" xr:uid="{00000000-0005-0000-0000-0000AB8C0000}"/>
    <cellStyle name="Normal 5 2 2 2 3 4 2 2" xfId="36015" xr:uid="{00000000-0005-0000-0000-0000AC8C0000}"/>
    <cellStyle name="Normal 5 2 2 2 3 4 2 2 2" xfId="36016" xr:uid="{00000000-0005-0000-0000-0000AD8C0000}"/>
    <cellStyle name="Normal 5 2 2 2 3 4 2 3" xfId="36017" xr:uid="{00000000-0005-0000-0000-0000AE8C0000}"/>
    <cellStyle name="Normal 5 2 2 2 3 4 3" xfId="36018" xr:uid="{00000000-0005-0000-0000-0000AF8C0000}"/>
    <cellStyle name="Normal 5 2 2 2 3 4 3 2" xfId="36019" xr:uid="{00000000-0005-0000-0000-0000B08C0000}"/>
    <cellStyle name="Normal 5 2 2 2 3 4 4" xfId="36020" xr:uid="{00000000-0005-0000-0000-0000B18C0000}"/>
    <cellStyle name="Normal 5 2 2 2 3 5" xfId="36021" xr:uid="{00000000-0005-0000-0000-0000B28C0000}"/>
    <cellStyle name="Normal 5 2 2 2 3 5 2" xfId="36022" xr:uid="{00000000-0005-0000-0000-0000B38C0000}"/>
    <cellStyle name="Normal 5 2 2 2 3 5 2 2" xfId="36023" xr:uid="{00000000-0005-0000-0000-0000B48C0000}"/>
    <cellStyle name="Normal 5 2 2 2 3 5 3" xfId="36024" xr:uid="{00000000-0005-0000-0000-0000B58C0000}"/>
    <cellStyle name="Normal 5 2 2 2 3 6" xfId="36025" xr:uid="{00000000-0005-0000-0000-0000B68C0000}"/>
    <cellStyle name="Normal 5 2 2 2 3 6 2" xfId="36026" xr:uid="{00000000-0005-0000-0000-0000B78C0000}"/>
    <cellStyle name="Normal 5 2 2 2 3 7" xfId="36027" xr:uid="{00000000-0005-0000-0000-0000B88C0000}"/>
    <cellStyle name="Normal 5 2 2 2 3 7 2" xfId="36028" xr:uid="{00000000-0005-0000-0000-0000B98C0000}"/>
    <cellStyle name="Normal 5 2 2 2 3 8" xfId="36029" xr:uid="{00000000-0005-0000-0000-0000BA8C0000}"/>
    <cellStyle name="Normal 5 2 2 2 3 8 2" xfId="36030" xr:uid="{00000000-0005-0000-0000-0000BB8C0000}"/>
    <cellStyle name="Normal 5 2 2 2 3 9" xfId="36031" xr:uid="{00000000-0005-0000-0000-0000BC8C0000}"/>
    <cellStyle name="Normal 5 2 2 2 3 9 2" xfId="36032" xr:uid="{00000000-0005-0000-0000-0000BD8C0000}"/>
    <cellStyle name="Normal 5 2 2 2 4" xfId="36033" xr:uid="{00000000-0005-0000-0000-0000BE8C0000}"/>
    <cellStyle name="Normal 5 2 2 2 4 2" xfId="36034" xr:uid="{00000000-0005-0000-0000-0000BF8C0000}"/>
    <cellStyle name="Normal 5 2 2 2 4 2 2" xfId="36035" xr:uid="{00000000-0005-0000-0000-0000C08C0000}"/>
    <cellStyle name="Normal 5 2 2 2 4 2 2 2" xfId="36036" xr:uid="{00000000-0005-0000-0000-0000C18C0000}"/>
    <cellStyle name="Normal 5 2 2 2 4 2 2 2 2" xfId="36037" xr:uid="{00000000-0005-0000-0000-0000C28C0000}"/>
    <cellStyle name="Normal 5 2 2 2 4 2 2 3" xfId="36038" xr:uid="{00000000-0005-0000-0000-0000C38C0000}"/>
    <cellStyle name="Normal 5 2 2 2 4 2 3" xfId="36039" xr:uid="{00000000-0005-0000-0000-0000C48C0000}"/>
    <cellStyle name="Normal 5 2 2 2 4 2 3 2" xfId="36040" xr:uid="{00000000-0005-0000-0000-0000C58C0000}"/>
    <cellStyle name="Normal 5 2 2 2 4 2 4" xfId="36041" xr:uid="{00000000-0005-0000-0000-0000C68C0000}"/>
    <cellStyle name="Normal 5 2 2 2 4 3" xfId="36042" xr:uid="{00000000-0005-0000-0000-0000C78C0000}"/>
    <cellStyle name="Normal 5 2 2 2 4 3 2" xfId="36043" xr:uid="{00000000-0005-0000-0000-0000C88C0000}"/>
    <cellStyle name="Normal 5 2 2 2 4 3 2 2" xfId="36044" xr:uid="{00000000-0005-0000-0000-0000C98C0000}"/>
    <cellStyle name="Normal 5 2 2 2 4 3 3" xfId="36045" xr:uid="{00000000-0005-0000-0000-0000CA8C0000}"/>
    <cellStyle name="Normal 5 2 2 2 4 4" xfId="36046" xr:uid="{00000000-0005-0000-0000-0000CB8C0000}"/>
    <cellStyle name="Normal 5 2 2 2 4 4 2" xfId="36047" xr:uid="{00000000-0005-0000-0000-0000CC8C0000}"/>
    <cellStyle name="Normal 5 2 2 2 4 5" xfId="36048" xr:uid="{00000000-0005-0000-0000-0000CD8C0000}"/>
    <cellStyle name="Normal 5 2 2 2 4 5 2" xfId="36049" xr:uid="{00000000-0005-0000-0000-0000CE8C0000}"/>
    <cellStyle name="Normal 5 2 2 2 4 6" xfId="36050" xr:uid="{00000000-0005-0000-0000-0000CF8C0000}"/>
    <cellStyle name="Normal 5 2 2 2 5" xfId="36051" xr:uid="{00000000-0005-0000-0000-0000D08C0000}"/>
    <cellStyle name="Normal 5 2 2 2 5 2" xfId="36052" xr:uid="{00000000-0005-0000-0000-0000D18C0000}"/>
    <cellStyle name="Normal 5 2 2 2 5 2 2" xfId="36053" xr:uid="{00000000-0005-0000-0000-0000D28C0000}"/>
    <cellStyle name="Normal 5 2 2 2 5 2 2 2" xfId="36054" xr:uid="{00000000-0005-0000-0000-0000D38C0000}"/>
    <cellStyle name="Normal 5 2 2 2 5 2 2 2 2" xfId="36055" xr:uid="{00000000-0005-0000-0000-0000D48C0000}"/>
    <cellStyle name="Normal 5 2 2 2 5 2 2 3" xfId="36056" xr:uid="{00000000-0005-0000-0000-0000D58C0000}"/>
    <cellStyle name="Normal 5 2 2 2 5 2 3" xfId="36057" xr:uid="{00000000-0005-0000-0000-0000D68C0000}"/>
    <cellStyle name="Normal 5 2 2 2 5 2 3 2" xfId="36058" xr:uid="{00000000-0005-0000-0000-0000D78C0000}"/>
    <cellStyle name="Normal 5 2 2 2 5 2 4" xfId="36059" xr:uid="{00000000-0005-0000-0000-0000D88C0000}"/>
    <cellStyle name="Normal 5 2 2 2 5 3" xfId="36060" xr:uid="{00000000-0005-0000-0000-0000D98C0000}"/>
    <cellStyle name="Normal 5 2 2 2 5 3 2" xfId="36061" xr:uid="{00000000-0005-0000-0000-0000DA8C0000}"/>
    <cellStyle name="Normal 5 2 2 2 5 3 2 2" xfId="36062" xr:uid="{00000000-0005-0000-0000-0000DB8C0000}"/>
    <cellStyle name="Normal 5 2 2 2 5 3 3" xfId="36063" xr:uid="{00000000-0005-0000-0000-0000DC8C0000}"/>
    <cellStyle name="Normal 5 2 2 2 5 4" xfId="36064" xr:uid="{00000000-0005-0000-0000-0000DD8C0000}"/>
    <cellStyle name="Normal 5 2 2 2 5 4 2" xfId="36065" xr:uid="{00000000-0005-0000-0000-0000DE8C0000}"/>
    <cellStyle name="Normal 5 2 2 2 5 5" xfId="36066" xr:uid="{00000000-0005-0000-0000-0000DF8C0000}"/>
    <cellStyle name="Normal 5 2 2 2 5 5 2" xfId="36067" xr:uid="{00000000-0005-0000-0000-0000E08C0000}"/>
    <cellStyle name="Normal 5 2 2 2 5 6" xfId="36068" xr:uid="{00000000-0005-0000-0000-0000E18C0000}"/>
    <cellStyle name="Normal 5 2 2 2 6" xfId="36069" xr:uid="{00000000-0005-0000-0000-0000E28C0000}"/>
    <cellStyle name="Normal 5 2 2 2 6 2" xfId="36070" xr:uid="{00000000-0005-0000-0000-0000E38C0000}"/>
    <cellStyle name="Normal 5 2 2 2 6 2 2" xfId="36071" xr:uid="{00000000-0005-0000-0000-0000E48C0000}"/>
    <cellStyle name="Normal 5 2 2 2 6 2 2 2" xfId="36072" xr:uid="{00000000-0005-0000-0000-0000E58C0000}"/>
    <cellStyle name="Normal 5 2 2 2 6 2 2 2 2" xfId="36073" xr:uid="{00000000-0005-0000-0000-0000E68C0000}"/>
    <cellStyle name="Normal 5 2 2 2 6 2 2 3" xfId="36074" xr:uid="{00000000-0005-0000-0000-0000E78C0000}"/>
    <cellStyle name="Normal 5 2 2 2 6 2 3" xfId="36075" xr:uid="{00000000-0005-0000-0000-0000E88C0000}"/>
    <cellStyle name="Normal 5 2 2 2 6 2 3 2" xfId="36076" xr:uid="{00000000-0005-0000-0000-0000E98C0000}"/>
    <cellStyle name="Normal 5 2 2 2 6 2 4" xfId="36077" xr:uid="{00000000-0005-0000-0000-0000EA8C0000}"/>
    <cellStyle name="Normal 5 2 2 2 6 3" xfId="36078" xr:uid="{00000000-0005-0000-0000-0000EB8C0000}"/>
    <cellStyle name="Normal 5 2 2 2 6 3 2" xfId="36079" xr:uid="{00000000-0005-0000-0000-0000EC8C0000}"/>
    <cellStyle name="Normal 5 2 2 2 6 3 2 2" xfId="36080" xr:uid="{00000000-0005-0000-0000-0000ED8C0000}"/>
    <cellStyle name="Normal 5 2 2 2 6 3 3" xfId="36081" xr:uid="{00000000-0005-0000-0000-0000EE8C0000}"/>
    <cellStyle name="Normal 5 2 2 2 6 4" xfId="36082" xr:uid="{00000000-0005-0000-0000-0000EF8C0000}"/>
    <cellStyle name="Normal 5 2 2 2 6 4 2" xfId="36083" xr:uid="{00000000-0005-0000-0000-0000F08C0000}"/>
    <cellStyle name="Normal 5 2 2 2 6 5" xfId="36084" xr:uid="{00000000-0005-0000-0000-0000F18C0000}"/>
    <cellStyle name="Normal 5 2 2 2 6 5 2" xfId="36085" xr:uid="{00000000-0005-0000-0000-0000F28C0000}"/>
    <cellStyle name="Normal 5 2 2 2 6 6" xfId="36086" xr:uid="{00000000-0005-0000-0000-0000F38C0000}"/>
    <cellStyle name="Normal 5 2 2 2 7" xfId="36087" xr:uid="{00000000-0005-0000-0000-0000F48C0000}"/>
    <cellStyle name="Normal 5 2 2 2 7 2" xfId="36088" xr:uid="{00000000-0005-0000-0000-0000F58C0000}"/>
    <cellStyle name="Normal 5 2 2 2 7 2 2" xfId="36089" xr:uid="{00000000-0005-0000-0000-0000F68C0000}"/>
    <cellStyle name="Normal 5 2 2 2 7 2 2 2" xfId="36090" xr:uid="{00000000-0005-0000-0000-0000F78C0000}"/>
    <cellStyle name="Normal 5 2 2 2 7 2 3" xfId="36091" xr:uid="{00000000-0005-0000-0000-0000F88C0000}"/>
    <cellStyle name="Normal 5 2 2 2 7 3" xfId="36092" xr:uid="{00000000-0005-0000-0000-0000F98C0000}"/>
    <cellStyle name="Normal 5 2 2 2 7 3 2" xfId="36093" xr:uid="{00000000-0005-0000-0000-0000FA8C0000}"/>
    <cellStyle name="Normal 5 2 2 2 7 4" xfId="36094" xr:uid="{00000000-0005-0000-0000-0000FB8C0000}"/>
    <cellStyle name="Normal 5 2 2 2 8" xfId="36095" xr:uid="{00000000-0005-0000-0000-0000FC8C0000}"/>
    <cellStyle name="Normal 5 2 2 2 8 2" xfId="36096" xr:uid="{00000000-0005-0000-0000-0000FD8C0000}"/>
    <cellStyle name="Normal 5 2 2 2 8 2 2" xfId="36097" xr:uid="{00000000-0005-0000-0000-0000FE8C0000}"/>
    <cellStyle name="Normal 5 2 2 2 8 3" xfId="36098" xr:uid="{00000000-0005-0000-0000-0000FF8C0000}"/>
    <cellStyle name="Normal 5 2 2 2 9" xfId="36099" xr:uid="{00000000-0005-0000-0000-0000008D0000}"/>
    <cellStyle name="Normal 5 2 2 2 9 2" xfId="36100" xr:uid="{00000000-0005-0000-0000-0000018D0000}"/>
    <cellStyle name="Normal 5 2 2 3" xfId="36101" xr:uid="{00000000-0005-0000-0000-0000028D0000}"/>
    <cellStyle name="Normal 5 2 2 3 10" xfId="36102" xr:uid="{00000000-0005-0000-0000-0000038D0000}"/>
    <cellStyle name="Normal 5 2 2 3 11" xfId="36103" xr:uid="{00000000-0005-0000-0000-0000048D0000}"/>
    <cellStyle name="Normal 5 2 2 3 2" xfId="36104" xr:uid="{00000000-0005-0000-0000-0000058D0000}"/>
    <cellStyle name="Normal 5 2 2 3 2 2" xfId="36105" xr:uid="{00000000-0005-0000-0000-0000068D0000}"/>
    <cellStyle name="Normal 5 2 2 3 2 2 2" xfId="36106" xr:uid="{00000000-0005-0000-0000-0000078D0000}"/>
    <cellStyle name="Normal 5 2 2 3 2 2 2 2" xfId="36107" xr:uid="{00000000-0005-0000-0000-0000088D0000}"/>
    <cellStyle name="Normal 5 2 2 3 2 2 2 2 2" xfId="36108" xr:uid="{00000000-0005-0000-0000-0000098D0000}"/>
    <cellStyle name="Normal 5 2 2 3 2 2 2 3" xfId="36109" xr:uid="{00000000-0005-0000-0000-00000A8D0000}"/>
    <cellStyle name="Normal 5 2 2 3 2 2 3" xfId="36110" xr:uid="{00000000-0005-0000-0000-00000B8D0000}"/>
    <cellStyle name="Normal 5 2 2 3 2 2 3 2" xfId="36111" xr:uid="{00000000-0005-0000-0000-00000C8D0000}"/>
    <cellStyle name="Normal 5 2 2 3 2 2 4" xfId="36112" xr:uid="{00000000-0005-0000-0000-00000D8D0000}"/>
    <cellStyle name="Normal 5 2 2 3 2 2 4 2" xfId="36113" xr:uid="{00000000-0005-0000-0000-00000E8D0000}"/>
    <cellStyle name="Normal 5 2 2 3 2 2 5" xfId="36114" xr:uid="{00000000-0005-0000-0000-00000F8D0000}"/>
    <cellStyle name="Normal 5 2 2 3 2 2 5 2" xfId="36115" xr:uid="{00000000-0005-0000-0000-0000108D0000}"/>
    <cellStyle name="Normal 5 2 2 3 2 2 6" xfId="36116" xr:uid="{00000000-0005-0000-0000-0000118D0000}"/>
    <cellStyle name="Normal 5 2 2 3 2 2 7" xfId="36117" xr:uid="{00000000-0005-0000-0000-0000128D0000}"/>
    <cellStyle name="Normal 5 2 2 3 2 3" xfId="36118" xr:uid="{00000000-0005-0000-0000-0000138D0000}"/>
    <cellStyle name="Normal 5 2 2 3 2 3 2" xfId="36119" xr:uid="{00000000-0005-0000-0000-0000148D0000}"/>
    <cellStyle name="Normal 5 2 2 3 2 3 2 2" xfId="36120" xr:uid="{00000000-0005-0000-0000-0000158D0000}"/>
    <cellStyle name="Normal 5 2 2 3 2 3 3" xfId="36121" xr:uid="{00000000-0005-0000-0000-0000168D0000}"/>
    <cellStyle name="Normal 5 2 2 3 2 4" xfId="36122" xr:uid="{00000000-0005-0000-0000-0000178D0000}"/>
    <cellStyle name="Normal 5 2 2 3 2 4 2" xfId="36123" xr:uid="{00000000-0005-0000-0000-0000188D0000}"/>
    <cellStyle name="Normal 5 2 2 3 2 5" xfId="36124" xr:uid="{00000000-0005-0000-0000-0000198D0000}"/>
    <cellStyle name="Normal 5 2 2 3 2 5 2" xfId="36125" xr:uid="{00000000-0005-0000-0000-00001A8D0000}"/>
    <cellStyle name="Normal 5 2 2 3 2 6" xfId="36126" xr:uid="{00000000-0005-0000-0000-00001B8D0000}"/>
    <cellStyle name="Normal 5 2 2 3 2 6 2" xfId="36127" xr:uid="{00000000-0005-0000-0000-00001C8D0000}"/>
    <cellStyle name="Normal 5 2 2 3 2 7" xfId="36128" xr:uid="{00000000-0005-0000-0000-00001D8D0000}"/>
    <cellStyle name="Normal 5 2 2 3 2 7 2" xfId="36129" xr:uid="{00000000-0005-0000-0000-00001E8D0000}"/>
    <cellStyle name="Normal 5 2 2 3 2 8" xfId="36130" xr:uid="{00000000-0005-0000-0000-00001F8D0000}"/>
    <cellStyle name="Normal 5 2 2 3 2 9" xfId="36131" xr:uid="{00000000-0005-0000-0000-0000208D0000}"/>
    <cellStyle name="Normal 5 2 2 3 3" xfId="36132" xr:uid="{00000000-0005-0000-0000-0000218D0000}"/>
    <cellStyle name="Normal 5 2 2 3 3 2" xfId="36133" xr:uid="{00000000-0005-0000-0000-0000228D0000}"/>
    <cellStyle name="Normal 5 2 2 3 3 2 2" xfId="36134" xr:uid="{00000000-0005-0000-0000-0000238D0000}"/>
    <cellStyle name="Normal 5 2 2 3 3 2 2 2" xfId="36135" xr:uid="{00000000-0005-0000-0000-0000248D0000}"/>
    <cellStyle name="Normal 5 2 2 3 3 2 2 2 2" xfId="36136" xr:uid="{00000000-0005-0000-0000-0000258D0000}"/>
    <cellStyle name="Normal 5 2 2 3 3 2 2 3" xfId="36137" xr:uid="{00000000-0005-0000-0000-0000268D0000}"/>
    <cellStyle name="Normal 5 2 2 3 3 2 3" xfId="36138" xr:uid="{00000000-0005-0000-0000-0000278D0000}"/>
    <cellStyle name="Normal 5 2 2 3 3 2 3 2" xfId="36139" xr:uid="{00000000-0005-0000-0000-0000288D0000}"/>
    <cellStyle name="Normal 5 2 2 3 3 2 4" xfId="36140" xr:uid="{00000000-0005-0000-0000-0000298D0000}"/>
    <cellStyle name="Normal 5 2 2 3 3 3" xfId="36141" xr:uid="{00000000-0005-0000-0000-00002A8D0000}"/>
    <cellStyle name="Normal 5 2 2 3 3 3 2" xfId="36142" xr:uid="{00000000-0005-0000-0000-00002B8D0000}"/>
    <cellStyle name="Normal 5 2 2 3 3 3 2 2" xfId="36143" xr:uid="{00000000-0005-0000-0000-00002C8D0000}"/>
    <cellStyle name="Normal 5 2 2 3 3 3 3" xfId="36144" xr:uid="{00000000-0005-0000-0000-00002D8D0000}"/>
    <cellStyle name="Normal 5 2 2 3 3 4" xfId="36145" xr:uid="{00000000-0005-0000-0000-00002E8D0000}"/>
    <cellStyle name="Normal 5 2 2 3 3 4 2" xfId="36146" xr:uid="{00000000-0005-0000-0000-00002F8D0000}"/>
    <cellStyle name="Normal 5 2 2 3 3 5" xfId="36147" xr:uid="{00000000-0005-0000-0000-0000308D0000}"/>
    <cellStyle name="Normal 5 2 2 3 3 5 2" xfId="36148" xr:uid="{00000000-0005-0000-0000-0000318D0000}"/>
    <cellStyle name="Normal 5 2 2 3 3 6" xfId="36149" xr:uid="{00000000-0005-0000-0000-0000328D0000}"/>
    <cellStyle name="Normal 5 2 2 3 3 6 2" xfId="36150" xr:uid="{00000000-0005-0000-0000-0000338D0000}"/>
    <cellStyle name="Normal 5 2 2 3 3 7" xfId="36151" xr:uid="{00000000-0005-0000-0000-0000348D0000}"/>
    <cellStyle name="Normal 5 2 2 3 3 7 2" xfId="36152" xr:uid="{00000000-0005-0000-0000-0000358D0000}"/>
    <cellStyle name="Normal 5 2 2 3 3 8" xfId="36153" xr:uid="{00000000-0005-0000-0000-0000368D0000}"/>
    <cellStyle name="Normal 5 2 2 3 3 9" xfId="36154" xr:uid="{00000000-0005-0000-0000-0000378D0000}"/>
    <cellStyle name="Normal 5 2 2 3 4" xfId="36155" xr:uid="{00000000-0005-0000-0000-0000388D0000}"/>
    <cellStyle name="Normal 5 2 2 3 4 2" xfId="36156" xr:uid="{00000000-0005-0000-0000-0000398D0000}"/>
    <cellStyle name="Normal 5 2 2 3 4 2 2" xfId="36157" xr:uid="{00000000-0005-0000-0000-00003A8D0000}"/>
    <cellStyle name="Normal 5 2 2 3 4 2 2 2" xfId="36158" xr:uid="{00000000-0005-0000-0000-00003B8D0000}"/>
    <cellStyle name="Normal 5 2 2 3 4 2 3" xfId="36159" xr:uid="{00000000-0005-0000-0000-00003C8D0000}"/>
    <cellStyle name="Normal 5 2 2 3 4 3" xfId="36160" xr:uid="{00000000-0005-0000-0000-00003D8D0000}"/>
    <cellStyle name="Normal 5 2 2 3 4 3 2" xfId="36161" xr:uid="{00000000-0005-0000-0000-00003E8D0000}"/>
    <cellStyle name="Normal 5 2 2 3 4 4" xfId="36162" xr:uid="{00000000-0005-0000-0000-00003F8D0000}"/>
    <cellStyle name="Normal 5 2 2 3 5" xfId="36163" xr:uid="{00000000-0005-0000-0000-0000408D0000}"/>
    <cellStyle name="Normal 5 2 2 3 5 2" xfId="36164" xr:uid="{00000000-0005-0000-0000-0000418D0000}"/>
    <cellStyle name="Normal 5 2 2 3 5 2 2" xfId="36165" xr:uid="{00000000-0005-0000-0000-0000428D0000}"/>
    <cellStyle name="Normal 5 2 2 3 5 3" xfId="36166" xr:uid="{00000000-0005-0000-0000-0000438D0000}"/>
    <cellStyle name="Normal 5 2 2 3 6" xfId="36167" xr:uid="{00000000-0005-0000-0000-0000448D0000}"/>
    <cellStyle name="Normal 5 2 2 3 6 2" xfId="36168" xr:uid="{00000000-0005-0000-0000-0000458D0000}"/>
    <cellStyle name="Normal 5 2 2 3 7" xfId="36169" xr:uid="{00000000-0005-0000-0000-0000468D0000}"/>
    <cellStyle name="Normal 5 2 2 3 7 2" xfId="36170" xr:uid="{00000000-0005-0000-0000-0000478D0000}"/>
    <cellStyle name="Normal 5 2 2 3 8" xfId="36171" xr:uid="{00000000-0005-0000-0000-0000488D0000}"/>
    <cellStyle name="Normal 5 2 2 3 8 2" xfId="36172" xr:uid="{00000000-0005-0000-0000-0000498D0000}"/>
    <cellStyle name="Normal 5 2 2 3 9" xfId="36173" xr:uid="{00000000-0005-0000-0000-00004A8D0000}"/>
    <cellStyle name="Normal 5 2 2 3 9 2" xfId="36174" xr:uid="{00000000-0005-0000-0000-00004B8D0000}"/>
    <cellStyle name="Normal 5 2 2 4" xfId="36175" xr:uid="{00000000-0005-0000-0000-00004C8D0000}"/>
    <cellStyle name="Normal 5 2 2 4 10" xfId="36176" xr:uid="{00000000-0005-0000-0000-00004D8D0000}"/>
    <cellStyle name="Normal 5 2 2 4 11" xfId="36177" xr:uid="{00000000-0005-0000-0000-00004E8D0000}"/>
    <cellStyle name="Normal 5 2 2 4 2" xfId="36178" xr:uid="{00000000-0005-0000-0000-00004F8D0000}"/>
    <cellStyle name="Normal 5 2 2 4 2 2" xfId="36179" xr:uid="{00000000-0005-0000-0000-0000508D0000}"/>
    <cellStyle name="Normal 5 2 2 4 2 2 2" xfId="36180" xr:uid="{00000000-0005-0000-0000-0000518D0000}"/>
    <cellStyle name="Normal 5 2 2 4 2 2 2 2" xfId="36181" xr:uid="{00000000-0005-0000-0000-0000528D0000}"/>
    <cellStyle name="Normal 5 2 2 4 2 2 2 2 2" xfId="36182" xr:uid="{00000000-0005-0000-0000-0000538D0000}"/>
    <cellStyle name="Normal 5 2 2 4 2 2 2 3" xfId="36183" xr:uid="{00000000-0005-0000-0000-0000548D0000}"/>
    <cellStyle name="Normal 5 2 2 4 2 2 3" xfId="36184" xr:uid="{00000000-0005-0000-0000-0000558D0000}"/>
    <cellStyle name="Normal 5 2 2 4 2 2 3 2" xfId="36185" xr:uid="{00000000-0005-0000-0000-0000568D0000}"/>
    <cellStyle name="Normal 5 2 2 4 2 2 4" xfId="36186" xr:uid="{00000000-0005-0000-0000-0000578D0000}"/>
    <cellStyle name="Normal 5 2 2 4 2 3" xfId="36187" xr:uid="{00000000-0005-0000-0000-0000588D0000}"/>
    <cellStyle name="Normal 5 2 2 4 2 3 2" xfId="36188" xr:uid="{00000000-0005-0000-0000-0000598D0000}"/>
    <cellStyle name="Normal 5 2 2 4 2 3 2 2" xfId="36189" xr:uid="{00000000-0005-0000-0000-00005A8D0000}"/>
    <cellStyle name="Normal 5 2 2 4 2 3 3" xfId="36190" xr:uid="{00000000-0005-0000-0000-00005B8D0000}"/>
    <cellStyle name="Normal 5 2 2 4 2 4" xfId="36191" xr:uid="{00000000-0005-0000-0000-00005C8D0000}"/>
    <cellStyle name="Normal 5 2 2 4 2 4 2" xfId="36192" xr:uid="{00000000-0005-0000-0000-00005D8D0000}"/>
    <cellStyle name="Normal 5 2 2 4 2 5" xfId="36193" xr:uid="{00000000-0005-0000-0000-00005E8D0000}"/>
    <cellStyle name="Normal 5 2 2 4 2 5 2" xfId="36194" xr:uid="{00000000-0005-0000-0000-00005F8D0000}"/>
    <cellStyle name="Normal 5 2 2 4 2 6" xfId="36195" xr:uid="{00000000-0005-0000-0000-0000608D0000}"/>
    <cellStyle name="Normal 5 2 2 4 2 6 2" xfId="36196" xr:uid="{00000000-0005-0000-0000-0000618D0000}"/>
    <cellStyle name="Normal 5 2 2 4 2 7" xfId="36197" xr:uid="{00000000-0005-0000-0000-0000628D0000}"/>
    <cellStyle name="Normal 5 2 2 4 2 7 2" xfId="36198" xr:uid="{00000000-0005-0000-0000-0000638D0000}"/>
    <cellStyle name="Normal 5 2 2 4 2 8" xfId="36199" xr:uid="{00000000-0005-0000-0000-0000648D0000}"/>
    <cellStyle name="Normal 5 2 2 4 2 9" xfId="36200" xr:uid="{00000000-0005-0000-0000-0000658D0000}"/>
    <cellStyle name="Normal 5 2 2 4 3" xfId="36201" xr:uid="{00000000-0005-0000-0000-0000668D0000}"/>
    <cellStyle name="Normal 5 2 2 4 3 2" xfId="36202" xr:uid="{00000000-0005-0000-0000-0000678D0000}"/>
    <cellStyle name="Normal 5 2 2 4 3 2 2" xfId="36203" xr:uid="{00000000-0005-0000-0000-0000688D0000}"/>
    <cellStyle name="Normal 5 2 2 4 3 2 2 2" xfId="36204" xr:uid="{00000000-0005-0000-0000-0000698D0000}"/>
    <cellStyle name="Normal 5 2 2 4 3 2 2 2 2" xfId="36205" xr:uid="{00000000-0005-0000-0000-00006A8D0000}"/>
    <cellStyle name="Normal 5 2 2 4 3 2 2 3" xfId="36206" xr:uid="{00000000-0005-0000-0000-00006B8D0000}"/>
    <cellStyle name="Normal 5 2 2 4 3 2 3" xfId="36207" xr:uid="{00000000-0005-0000-0000-00006C8D0000}"/>
    <cellStyle name="Normal 5 2 2 4 3 2 3 2" xfId="36208" xr:uid="{00000000-0005-0000-0000-00006D8D0000}"/>
    <cellStyle name="Normal 5 2 2 4 3 2 4" xfId="36209" xr:uid="{00000000-0005-0000-0000-00006E8D0000}"/>
    <cellStyle name="Normal 5 2 2 4 3 3" xfId="36210" xr:uid="{00000000-0005-0000-0000-00006F8D0000}"/>
    <cellStyle name="Normal 5 2 2 4 3 3 2" xfId="36211" xr:uid="{00000000-0005-0000-0000-0000708D0000}"/>
    <cellStyle name="Normal 5 2 2 4 3 3 2 2" xfId="36212" xr:uid="{00000000-0005-0000-0000-0000718D0000}"/>
    <cellStyle name="Normal 5 2 2 4 3 3 3" xfId="36213" xr:uid="{00000000-0005-0000-0000-0000728D0000}"/>
    <cellStyle name="Normal 5 2 2 4 3 4" xfId="36214" xr:uid="{00000000-0005-0000-0000-0000738D0000}"/>
    <cellStyle name="Normal 5 2 2 4 3 4 2" xfId="36215" xr:uid="{00000000-0005-0000-0000-0000748D0000}"/>
    <cellStyle name="Normal 5 2 2 4 3 5" xfId="36216" xr:uid="{00000000-0005-0000-0000-0000758D0000}"/>
    <cellStyle name="Normal 5 2 2 4 3 5 2" xfId="36217" xr:uid="{00000000-0005-0000-0000-0000768D0000}"/>
    <cellStyle name="Normal 5 2 2 4 3 6" xfId="36218" xr:uid="{00000000-0005-0000-0000-0000778D0000}"/>
    <cellStyle name="Normal 5 2 2 4 4" xfId="36219" xr:uid="{00000000-0005-0000-0000-0000788D0000}"/>
    <cellStyle name="Normal 5 2 2 4 4 2" xfId="36220" xr:uid="{00000000-0005-0000-0000-0000798D0000}"/>
    <cellStyle name="Normal 5 2 2 4 4 2 2" xfId="36221" xr:uid="{00000000-0005-0000-0000-00007A8D0000}"/>
    <cellStyle name="Normal 5 2 2 4 4 2 2 2" xfId="36222" xr:uid="{00000000-0005-0000-0000-00007B8D0000}"/>
    <cellStyle name="Normal 5 2 2 4 4 2 3" xfId="36223" xr:uid="{00000000-0005-0000-0000-00007C8D0000}"/>
    <cellStyle name="Normal 5 2 2 4 4 3" xfId="36224" xr:uid="{00000000-0005-0000-0000-00007D8D0000}"/>
    <cellStyle name="Normal 5 2 2 4 4 3 2" xfId="36225" xr:uid="{00000000-0005-0000-0000-00007E8D0000}"/>
    <cellStyle name="Normal 5 2 2 4 4 4" xfId="36226" xr:uid="{00000000-0005-0000-0000-00007F8D0000}"/>
    <cellStyle name="Normal 5 2 2 4 5" xfId="36227" xr:uid="{00000000-0005-0000-0000-0000808D0000}"/>
    <cellStyle name="Normal 5 2 2 4 5 2" xfId="36228" xr:uid="{00000000-0005-0000-0000-0000818D0000}"/>
    <cellStyle name="Normal 5 2 2 4 5 2 2" xfId="36229" xr:uid="{00000000-0005-0000-0000-0000828D0000}"/>
    <cellStyle name="Normal 5 2 2 4 5 3" xfId="36230" xr:uid="{00000000-0005-0000-0000-0000838D0000}"/>
    <cellStyle name="Normal 5 2 2 4 6" xfId="36231" xr:uid="{00000000-0005-0000-0000-0000848D0000}"/>
    <cellStyle name="Normal 5 2 2 4 6 2" xfId="36232" xr:uid="{00000000-0005-0000-0000-0000858D0000}"/>
    <cellStyle name="Normal 5 2 2 4 7" xfId="36233" xr:uid="{00000000-0005-0000-0000-0000868D0000}"/>
    <cellStyle name="Normal 5 2 2 4 7 2" xfId="36234" xr:uid="{00000000-0005-0000-0000-0000878D0000}"/>
    <cellStyle name="Normal 5 2 2 4 8" xfId="36235" xr:uid="{00000000-0005-0000-0000-0000888D0000}"/>
    <cellStyle name="Normal 5 2 2 4 8 2" xfId="36236" xr:uid="{00000000-0005-0000-0000-0000898D0000}"/>
    <cellStyle name="Normal 5 2 2 4 9" xfId="36237" xr:uid="{00000000-0005-0000-0000-00008A8D0000}"/>
    <cellStyle name="Normal 5 2 2 4 9 2" xfId="36238" xr:uid="{00000000-0005-0000-0000-00008B8D0000}"/>
    <cellStyle name="Normal 5 2 2 5" xfId="36239" xr:uid="{00000000-0005-0000-0000-00008C8D0000}"/>
    <cellStyle name="Normal 5 2 2 5 2" xfId="36240" xr:uid="{00000000-0005-0000-0000-00008D8D0000}"/>
    <cellStyle name="Normal 5 2 2 5 2 2" xfId="36241" xr:uid="{00000000-0005-0000-0000-00008E8D0000}"/>
    <cellStyle name="Normal 5 2 2 5 2 2 2" xfId="36242" xr:uid="{00000000-0005-0000-0000-00008F8D0000}"/>
    <cellStyle name="Normal 5 2 2 5 2 2 2 2" xfId="36243" xr:uid="{00000000-0005-0000-0000-0000908D0000}"/>
    <cellStyle name="Normal 5 2 2 5 2 2 3" xfId="36244" xr:uid="{00000000-0005-0000-0000-0000918D0000}"/>
    <cellStyle name="Normal 5 2 2 5 2 3" xfId="36245" xr:uid="{00000000-0005-0000-0000-0000928D0000}"/>
    <cellStyle name="Normal 5 2 2 5 2 3 2" xfId="36246" xr:uid="{00000000-0005-0000-0000-0000938D0000}"/>
    <cellStyle name="Normal 5 2 2 5 2 4" xfId="36247" xr:uid="{00000000-0005-0000-0000-0000948D0000}"/>
    <cellStyle name="Normal 5 2 2 5 3" xfId="36248" xr:uid="{00000000-0005-0000-0000-0000958D0000}"/>
    <cellStyle name="Normal 5 2 2 5 3 2" xfId="36249" xr:uid="{00000000-0005-0000-0000-0000968D0000}"/>
    <cellStyle name="Normal 5 2 2 5 3 2 2" xfId="36250" xr:uid="{00000000-0005-0000-0000-0000978D0000}"/>
    <cellStyle name="Normal 5 2 2 5 3 3" xfId="36251" xr:uid="{00000000-0005-0000-0000-0000988D0000}"/>
    <cellStyle name="Normal 5 2 2 5 4" xfId="36252" xr:uid="{00000000-0005-0000-0000-0000998D0000}"/>
    <cellStyle name="Normal 5 2 2 5 4 2" xfId="36253" xr:uid="{00000000-0005-0000-0000-00009A8D0000}"/>
    <cellStyle name="Normal 5 2 2 5 5" xfId="36254" xr:uid="{00000000-0005-0000-0000-00009B8D0000}"/>
    <cellStyle name="Normal 5 2 2 5 5 2" xfId="36255" xr:uid="{00000000-0005-0000-0000-00009C8D0000}"/>
    <cellStyle name="Normal 5 2 2 5 6" xfId="36256" xr:uid="{00000000-0005-0000-0000-00009D8D0000}"/>
    <cellStyle name="Normal 5 2 2 5 6 2" xfId="36257" xr:uid="{00000000-0005-0000-0000-00009E8D0000}"/>
    <cellStyle name="Normal 5 2 2 5 7" xfId="36258" xr:uid="{00000000-0005-0000-0000-00009F8D0000}"/>
    <cellStyle name="Normal 5 2 2 5 7 2" xfId="36259" xr:uid="{00000000-0005-0000-0000-0000A08D0000}"/>
    <cellStyle name="Normal 5 2 2 5 8" xfId="36260" xr:uid="{00000000-0005-0000-0000-0000A18D0000}"/>
    <cellStyle name="Normal 5 2 2 5 9" xfId="36261" xr:uid="{00000000-0005-0000-0000-0000A28D0000}"/>
    <cellStyle name="Normal 5 2 2 6" xfId="36262" xr:uid="{00000000-0005-0000-0000-0000A38D0000}"/>
    <cellStyle name="Normal 5 2 2 6 2" xfId="36263" xr:uid="{00000000-0005-0000-0000-0000A48D0000}"/>
    <cellStyle name="Normal 5 2 2 6 2 2" xfId="36264" xr:uid="{00000000-0005-0000-0000-0000A58D0000}"/>
    <cellStyle name="Normal 5 2 2 6 2 2 2" xfId="36265" xr:uid="{00000000-0005-0000-0000-0000A68D0000}"/>
    <cellStyle name="Normal 5 2 2 6 2 2 2 2" xfId="36266" xr:uid="{00000000-0005-0000-0000-0000A78D0000}"/>
    <cellStyle name="Normal 5 2 2 6 2 2 3" xfId="36267" xr:uid="{00000000-0005-0000-0000-0000A88D0000}"/>
    <cellStyle name="Normal 5 2 2 6 2 3" xfId="36268" xr:uid="{00000000-0005-0000-0000-0000A98D0000}"/>
    <cellStyle name="Normal 5 2 2 6 2 3 2" xfId="36269" xr:uid="{00000000-0005-0000-0000-0000AA8D0000}"/>
    <cellStyle name="Normal 5 2 2 6 2 4" xfId="36270" xr:uid="{00000000-0005-0000-0000-0000AB8D0000}"/>
    <cellStyle name="Normal 5 2 2 6 3" xfId="36271" xr:uid="{00000000-0005-0000-0000-0000AC8D0000}"/>
    <cellStyle name="Normal 5 2 2 6 3 2" xfId="36272" xr:uid="{00000000-0005-0000-0000-0000AD8D0000}"/>
    <cellStyle name="Normal 5 2 2 6 3 2 2" xfId="36273" xr:uid="{00000000-0005-0000-0000-0000AE8D0000}"/>
    <cellStyle name="Normal 5 2 2 6 3 3" xfId="36274" xr:uid="{00000000-0005-0000-0000-0000AF8D0000}"/>
    <cellStyle name="Normal 5 2 2 6 4" xfId="36275" xr:uid="{00000000-0005-0000-0000-0000B08D0000}"/>
    <cellStyle name="Normal 5 2 2 6 4 2" xfId="36276" xr:uid="{00000000-0005-0000-0000-0000B18D0000}"/>
    <cellStyle name="Normal 5 2 2 6 5" xfId="36277" xr:uid="{00000000-0005-0000-0000-0000B28D0000}"/>
    <cellStyle name="Normal 5 2 2 6 5 2" xfId="36278" xr:uid="{00000000-0005-0000-0000-0000B38D0000}"/>
    <cellStyle name="Normal 5 2 2 6 6" xfId="36279" xr:uid="{00000000-0005-0000-0000-0000B48D0000}"/>
    <cellStyle name="Normal 5 2 2 7" xfId="36280" xr:uid="{00000000-0005-0000-0000-0000B58D0000}"/>
    <cellStyle name="Normal 5 2 2 7 2" xfId="36281" xr:uid="{00000000-0005-0000-0000-0000B68D0000}"/>
    <cellStyle name="Normal 5 2 2 7 2 2" xfId="36282" xr:uid="{00000000-0005-0000-0000-0000B78D0000}"/>
    <cellStyle name="Normal 5 2 2 7 2 2 2" xfId="36283" xr:uid="{00000000-0005-0000-0000-0000B88D0000}"/>
    <cellStyle name="Normal 5 2 2 7 2 2 2 2" xfId="36284" xr:uid="{00000000-0005-0000-0000-0000B98D0000}"/>
    <cellStyle name="Normal 5 2 2 7 2 2 3" xfId="36285" xr:uid="{00000000-0005-0000-0000-0000BA8D0000}"/>
    <cellStyle name="Normal 5 2 2 7 2 3" xfId="36286" xr:uid="{00000000-0005-0000-0000-0000BB8D0000}"/>
    <cellStyle name="Normal 5 2 2 7 2 3 2" xfId="36287" xr:uid="{00000000-0005-0000-0000-0000BC8D0000}"/>
    <cellStyle name="Normal 5 2 2 7 2 4" xfId="36288" xr:uid="{00000000-0005-0000-0000-0000BD8D0000}"/>
    <cellStyle name="Normal 5 2 2 7 3" xfId="36289" xr:uid="{00000000-0005-0000-0000-0000BE8D0000}"/>
    <cellStyle name="Normal 5 2 2 7 3 2" xfId="36290" xr:uid="{00000000-0005-0000-0000-0000BF8D0000}"/>
    <cellStyle name="Normal 5 2 2 7 3 2 2" xfId="36291" xr:uid="{00000000-0005-0000-0000-0000C08D0000}"/>
    <cellStyle name="Normal 5 2 2 7 3 3" xfId="36292" xr:uid="{00000000-0005-0000-0000-0000C18D0000}"/>
    <cellStyle name="Normal 5 2 2 7 4" xfId="36293" xr:uid="{00000000-0005-0000-0000-0000C28D0000}"/>
    <cellStyle name="Normal 5 2 2 7 4 2" xfId="36294" xr:uid="{00000000-0005-0000-0000-0000C38D0000}"/>
    <cellStyle name="Normal 5 2 2 7 5" xfId="36295" xr:uid="{00000000-0005-0000-0000-0000C48D0000}"/>
    <cellStyle name="Normal 5 2 2 7 5 2" xfId="36296" xr:uid="{00000000-0005-0000-0000-0000C58D0000}"/>
    <cellStyle name="Normal 5 2 2 7 6" xfId="36297" xr:uid="{00000000-0005-0000-0000-0000C68D0000}"/>
    <cellStyle name="Normal 5 2 2 8" xfId="36298" xr:uid="{00000000-0005-0000-0000-0000C78D0000}"/>
    <cellStyle name="Normal 5 2 2 8 2" xfId="36299" xr:uid="{00000000-0005-0000-0000-0000C88D0000}"/>
    <cellStyle name="Normal 5 2 2 8 2 2" xfId="36300" xr:uid="{00000000-0005-0000-0000-0000C98D0000}"/>
    <cellStyle name="Normal 5 2 2 8 2 2 2" xfId="36301" xr:uid="{00000000-0005-0000-0000-0000CA8D0000}"/>
    <cellStyle name="Normal 5 2 2 8 2 3" xfId="36302" xr:uid="{00000000-0005-0000-0000-0000CB8D0000}"/>
    <cellStyle name="Normal 5 2 2 8 3" xfId="36303" xr:uid="{00000000-0005-0000-0000-0000CC8D0000}"/>
    <cellStyle name="Normal 5 2 2 8 3 2" xfId="36304" xr:uid="{00000000-0005-0000-0000-0000CD8D0000}"/>
    <cellStyle name="Normal 5 2 2 8 4" xfId="36305" xr:uid="{00000000-0005-0000-0000-0000CE8D0000}"/>
    <cellStyle name="Normal 5 2 2 9" xfId="36306" xr:uid="{00000000-0005-0000-0000-0000CF8D0000}"/>
    <cellStyle name="Normal 5 2 2 9 2" xfId="36307" xr:uid="{00000000-0005-0000-0000-0000D08D0000}"/>
    <cellStyle name="Normal 5 2 2 9 2 2" xfId="36308" xr:uid="{00000000-0005-0000-0000-0000D18D0000}"/>
    <cellStyle name="Normal 5 2 2 9 3" xfId="36309" xr:uid="{00000000-0005-0000-0000-0000D28D0000}"/>
    <cellStyle name="Normal 5 2 3" xfId="36310" xr:uid="{00000000-0005-0000-0000-0000D38D0000}"/>
    <cellStyle name="Normal 5 2 3 2" xfId="36311" xr:uid="{00000000-0005-0000-0000-0000D48D0000}"/>
    <cellStyle name="Normal 5 2 3 2 2" xfId="36312" xr:uid="{00000000-0005-0000-0000-0000D58D0000}"/>
    <cellStyle name="Normal 5 2 3 2 2 2" xfId="36313" xr:uid="{00000000-0005-0000-0000-0000D68D0000}"/>
    <cellStyle name="Normal 5 2 3 2 2 2 2" xfId="36314" xr:uid="{00000000-0005-0000-0000-0000D78D0000}"/>
    <cellStyle name="Normal 5 2 3 2 2 3" xfId="36315" xr:uid="{00000000-0005-0000-0000-0000D88D0000}"/>
    <cellStyle name="Normal 5 2 3 2 2 4" xfId="36316" xr:uid="{00000000-0005-0000-0000-0000D98D0000}"/>
    <cellStyle name="Normal 5 2 3 2 3" xfId="36317" xr:uid="{00000000-0005-0000-0000-0000DA8D0000}"/>
    <cellStyle name="Normal 5 2 3 2 3 2" xfId="36318" xr:uid="{00000000-0005-0000-0000-0000DB8D0000}"/>
    <cellStyle name="Normal 5 2 3 2 4" xfId="36319" xr:uid="{00000000-0005-0000-0000-0000DC8D0000}"/>
    <cellStyle name="Normal 5 2 3 2 5" xfId="36320" xr:uid="{00000000-0005-0000-0000-0000DD8D0000}"/>
    <cellStyle name="Normal 5 2 3 3" xfId="36321" xr:uid="{00000000-0005-0000-0000-0000DE8D0000}"/>
    <cellStyle name="Normal 5 2 3 3 2" xfId="36322" xr:uid="{00000000-0005-0000-0000-0000DF8D0000}"/>
    <cellStyle name="Normal 5 2 3 3 2 2" xfId="36323" xr:uid="{00000000-0005-0000-0000-0000E08D0000}"/>
    <cellStyle name="Normal 5 2 3 3 3" xfId="36324" xr:uid="{00000000-0005-0000-0000-0000E18D0000}"/>
    <cellStyle name="Normal 5 2 3 3 4" xfId="36325" xr:uid="{00000000-0005-0000-0000-0000E28D0000}"/>
    <cellStyle name="Normal 5 2 3 4" xfId="36326" xr:uid="{00000000-0005-0000-0000-0000E38D0000}"/>
    <cellStyle name="Normal 5 2 3 5" xfId="36327" xr:uid="{00000000-0005-0000-0000-0000E48D0000}"/>
    <cellStyle name="Normal 5 2 3 5 2" xfId="36328" xr:uid="{00000000-0005-0000-0000-0000E58D0000}"/>
    <cellStyle name="Normal 5 2 3 6" xfId="36329" xr:uid="{00000000-0005-0000-0000-0000E68D0000}"/>
    <cellStyle name="Normal 5 2 3 7" xfId="36330" xr:uid="{00000000-0005-0000-0000-0000E78D0000}"/>
    <cellStyle name="Normal 5 2 4" xfId="36331" xr:uid="{00000000-0005-0000-0000-0000E88D0000}"/>
    <cellStyle name="Normal 5 2 4 10" xfId="36332" xr:uid="{00000000-0005-0000-0000-0000E98D0000}"/>
    <cellStyle name="Normal 5 2 4 10 2" xfId="36333" xr:uid="{00000000-0005-0000-0000-0000EA8D0000}"/>
    <cellStyle name="Normal 5 2 4 11" xfId="36334" xr:uid="{00000000-0005-0000-0000-0000EB8D0000}"/>
    <cellStyle name="Normal 5 2 4 11 2" xfId="36335" xr:uid="{00000000-0005-0000-0000-0000EC8D0000}"/>
    <cellStyle name="Normal 5 2 4 12" xfId="36336" xr:uid="{00000000-0005-0000-0000-0000ED8D0000}"/>
    <cellStyle name="Normal 5 2 4 12 2" xfId="36337" xr:uid="{00000000-0005-0000-0000-0000EE8D0000}"/>
    <cellStyle name="Normal 5 2 4 13" xfId="36338" xr:uid="{00000000-0005-0000-0000-0000EF8D0000}"/>
    <cellStyle name="Normal 5 2 4 13 2" xfId="36339" xr:uid="{00000000-0005-0000-0000-0000F08D0000}"/>
    <cellStyle name="Normal 5 2 4 14" xfId="36340" xr:uid="{00000000-0005-0000-0000-0000F18D0000}"/>
    <cellStyle name="Normal 5 2 4 15" xfId="36341" xr:uid="{00000000-0005-0000-0000-0000F28D0000}"/>
    <cellStyle name="Normal 5 2 4 2" xfId="36342" xr:uid="{00000000-0005-0000-0000-0000F38D0000}"/>
    <cellStyle name="Normal 5 2 4 2 10" xfId="36343" xr:uid="{00000000-0005-0000-0000-0000F48D0000}"/>
    <cellStyle name="Normal 5 2 4 2 10 2" xfId="36344" xr:uid="{00000000-0005-0000-0000-0000F58D0000}"/>
    <cellStyle name="Normal 5 2 4 2 11" xfId="36345" xr:uid="{00000000-0005-0000-0000-0000F68D0000}"/>
    <cellStyle name="Normal 5 2 4 2 11 2" xfId="36346" xr:uid="{00000000-0005-0000-0000-0000F78D0000}"/>
    <cellStyle name="Normal 5 2 4 2 12" xfId="36347" xr:uid="{00000000-0005-0000-0000-0000F88D0000}"/>
    <cellStyle name="Normal 5 2 4 2 12 2" xfId="36348" xr:uid="{00000000-0005-0000-0000-0000F98D0000}"/>
    <cellStyle name="Normal 5 2 4 2 13" xfId="36349" xr:uid="{00000000-0005-0000-0000-0000FA8D0000}"/>
    <cellStyle name="Normal 5 2 4 2 14" xfId="36350" xr:uid="{00000000-0005-0000-0000-0000FB8D0000}"/>
    <cellStyle name="Normal 5 2 4 2 2" xfId="36351" xr:uid="{00000000-0005-0000-0000-0000FC8D0000}"/>
    <cellStyle name="Normal 5 2 4 2 2 10" xfId="36352" xr:uid="{00000000-0005-0000-0000-0000FD8D0000}"/>
    <cellStyle name="Normal 5 2 4 2 2 11" xfId="36353" xr:uid="{00000000-0005-0000-0000-0000FE8D0000}"/>
    <cellStyle name="Normal 5 2 4 2 2 2" xfId="36354" xr:uid="{00000000-0005-0000-0000-0000FF8D0000}"/>
    <cellStyle name="Normal 5 2 4 2 2 2 2" xfId="36355" xr:uid="{00000000-0005-0000-0000-0000008E0000}"/>
    <cellStyle name="Normal 5 2 4 2 2 2 2 2" xfId="36356" xr:uid="{00000000-0005-0000-0000-0000018E0000}"/>
    <cellStyle name="Normal 5 2 4 2 2 2 2 2 2" xfId="36357" xr:uid="{00000000-0005-0000-0000-0000028E0000}"/>
    <cellStyle name="Normal 5 2 4 2 2 2 2 2 2 2" xfId="36358" xr:uid="{00000000-0005-0000-0000-0000038E0000}"/>
    <cellStyle name="Normal 5 2 4 2 2 2 2 2 3" xfId="36359" xr:uid="{00000000-0005-0000-0000-0000048E0000}"/>
    <cellStyle name="Normal 5 2 4 2 2 2 2 3" xfId="36360" xr:uid="{00000000-0005-0000-0000-0000058E0000}"/>
    <cellStyle name="Normal 5 2 4 2 2 2 2 3 2" xfId="36361" xr:uid="{00000000-0005-0000-0000-0000068E0000}"/>
    <cellStyle name="Normal 5 2 4 2 2 2 2 4" xfId="36362" xr:uid="{00000000-0005-0000-0000-0000078E0000}"/>
    <cellStyle name="Normal 5 2 4 2 2 2 3" xfId="36363" xr:uid="{00000000-0005-0000-0000-0000088E0000}"/>
    <cellStyle name="Normal 5 2 4 2 2 2 3 2" xfId="36364" xr:uid="{00000000-0005-0000-0000-0000098E0000}"/>
    <cellStyle name="Normal 5 2 4 2 2 2 3 2 2" xfId="36365" xr:uid="{00000000-0005-0000-0000-00000A8E0000}"/>
    <cellStyle name="Normal 5 2 4 2 2 2 3 3" xfId="36366" xr:uid="{00000000-0005-0000-0000-00000B8E0000}"/>
    <cellStyle name="Normal 5 2 4 2 2 2 4" xfId="36367" xr:uid="{00000000-0005-0000-0000-00000C8E0000}"/>
    <cellStyle name="Normal 5 2 4 2 2 2 4 2" xfId="36368" xr:uid="{00000000-0005-0000-0000-00000D8E0000}"/>
    <cellStyle name="Normal 5 2 4 2 2 2 5" xfId="36369" xr:uid="{00000000-0005-0000-0000-00000E8E0000}"/>
    <cellStyle name="Normal 5 2 4 2 2 2 5 2" xfId="36370" xr:uid="{00000000-0005-0000-0000-00000F8E0000}"/>
    <cellStyle name="Normal 5 2 4 2 2 2 6" xfId="36371" xr:uid="{00000000-0005-0000-0000-0000108E0000}"/>
    <cellStyle name="Normal 5 2 4 2 2 3" xfId="36372" xr:uid="{00000000-0005-0000-0000-0000118E0000}"/>
    <cellStyle name="Normal 5 2 4 2 2 3 2" xfId="36373" xr:uid="{00000000-0005-0000-0000-0000128E0000}"/>
    <cellStyle name="Normal 5 2 4 2 2 3 2 2" xfId="36374" xr:uid="{00000000-0005-0000-0000-0000138E0000}"/>
    <cellStyle name="Normal 5 2 4 2 2 3 2 2 2" xfId="36375" xr:uid="{00000000-0005-0000-0000-0000148E0000}"/>
    <cellStyle name="Normal 5 2 4 2 2 3 2 2 2 2" xfId="36376" xr:uid="{00000000-0005-0000-0000-0000158E0000}"/>
    <cellStyle name="Normal 5 2 4 2 2 3 2 2 3" xfId="36377" xr:uid="{00000000-0005-0000-0000-0000168E0000}"/>
    <cellStyle name="Normal 5 2 4 2 2 3 2 3" xfId="36378" xr:uid="{00000000-0005-0000-0000-0000178E0000}"/>
    <cellStyle name="Normal 5 2 4 2 2 3 2 3 2" xfId="36379" xr:uid="{00000000-0005-0000-0000-0000188E0000}"/>
    <cellStyle name="Normal 5 2 4 2 2 3 2 4" xfId="36380" xr:uid="{00000000-0005-0000-0000-0000198E0000}"/>
    <cellStyle name="Normal 5 2 4 2 2 3 3" xfId="36381" xr:uid="{00000000-0005-0000-0000-00001A8E0000}"/>
    <cellStyle name="Normal 5 2 4 2 2 3 3 2" xfId="36382" xr:uid="{00000000-0005-0000-0000-00001B8E0000}"/>
    <cellStyle name="Normal 5 2 4 2 2 3 3 2 2" xfId="36383" xr:uid="{00000000-0005-0000-0000-00001C8E0000}"/>
    <cellStyle name="Normal 5 2 4 2 2 3 3 3" xfId="36384" xr:uid="{00000000-0005-0000-0000-00001D8E0000}"/>
    <cellStyle name="Normal 5 2 4 2 2 3 4" xfId="36385" xr:uid="{00000000-0005-0000-0000-00001E8E0000}"/>
    <cellStyle name="Normal 5 2 4 2 2 3 4 2" xfId="36386" xr:uid="{00000000-0005-0000-0000-00001F8E0000}"/>
    <cellStyle name="Normal 5 2 4 2 2 3 5" xfId="36387" xr:uid="{00000000-0005-0000-0000-0000208E0000}"/>
    <cellStyle name="Normal 5 2 4 2 2 3 5 2" xfId="36388" xr:uid="{00000000-0005-0000-0000-0000218E0000}"/>
    <cellStyle name="Normal 5 2 4 2 2 3 6" xfId="36389" xr:uid="{00000000-0005-0000-0000-0000228E0000}"/>
    <cellStyle name="Normal 5 2 4 2 2 4" xfId="36390" xr:uid="{00000000-0005-0000-0000-0000238E0000}"/>
    <cellStyle name="Normal 5 2 4 2 2 4 2" xfId="36391" xr:uid="{00000000-0005-0000-0000-0000248E0000}"/>
    <cellStyle name="Normal 5 2 4 2 2 4 2 2" xfId="36392" xr:uid="{00000000-0005-0000-0000-0000258E0000}"/>
    <cellStyle name="Normal 5 2 4 2 2 4 2 2 2" xfId="36393" xr:uid="{00000000-0005-0000-0000-0000268E0000}"/>
    <cellStyle name="Normal 5 2 4 2 2 4 2 3" xfId="36394" xr:uid="{00000000-0005-0000-0000-0000278E0000}"/>
    <cellStyle name="Normal 5 2 4 2 2 4 3" xfId="36395" xr:uid="{00000000-0005-0000-0000-0000288E0000}"/>
    <cellStyle name="Normal 5 2 4 2 2 4 3 2" xfId="36396" xr:uid="{00000000-0005-0000-0000-0000298E0000}"/>
    <cellStyle name="Normal 5 2 4 2 2 4 4" xfId="36397" xr:uid="{00000000-0005-0000-0000-00002A8E0000}"/>
    <cellStyle name="Normal 5 2 4 2 2 5" xfId="36398" xr:uid="{00000000-0005-0000-0000-00002B8E0000}"/>
    <cellStyle name="Normal 5 2 4 2 2 5 2" xfId="36399" xr:uid="{00000000-0005-0000-0000-00002C8E0000}"/>
    <cellStyle name="Normal 5 2 4 2 2 5 2 2" xfId="36400" xr:uid="{00000000-0005-0000-0000-00002D8E0000}"/>
    <cellStyle name="Normal 5 2 4 2 2 5 3" xfId="36401" xr:uid="{00000000-0005-0000-0000-00002E8E0000}"/>
    <cellStyle name="Normal 5 2 4 2 2 6" xfId="36402" xr:uid="{00000000-0005-0000-0000-00002F8E0000}"/>
    <cellStyle name="Normal 5 2 4 2 2 6 2" xfId="36403" xr:uid="{00000000-0005-0000-0000-0000308E0000}"/>
    <cellStyle name="Normal 5 2 4 2 2 7" xfId="36404" xr:uid="{00000000-0005-0000-0000-0000318E0000}"/>
    <cellStyle name="Normal 5 2 4 2 2 7 2" xfId="36405" xr:uid="{00000000-0005-0000-0000-0000328E0000}"/>
    <cellStyle name="Normal 5 2 4 2 2 8" xfId="36406" xr:uid="{00000000-0005-0000-0000-0000338E0000}"/>
    <cellStyle name="Normal 5 2 4 2 2 8 2" xfId="36407" xr:uid="{00000000-0005-0000-0000-0000348E0000}"/>
    <cellStyle name="Normal 5 2 4 2 2 9" xfId="36408" xr:uid="{00000000-0005-0000-0000-0000358E0000}"/>
    <cellStyle name="Normal 5 2 4 2 2 9 2" xfId="36409" xr:uid="{00000000-0005-0000-0000-0000368E0000}"/>
    <cellStyle name="Normal 5 2 4 2 3" xfId="36410" xr:uid="{00000000-0005-0000-0000-0000378E0000}"/>
    <cellStyle name="Normal 5 2 4 2 3 2" xfId="36411" xr:uid="{00000000-0005-0000-0000-0000388E0000}"/>
    <cellStyle name="Normal 5 2 4 2 3 2 2" xfId="36412" xr:uid="{00000000-0005-0000-0000-0000398E0000}"/>
    <cellStyle name="Normal 5 2 4 2 3 2 2 2" xfId="36413" xr:uid="{00000000-0005-0000-0000-00003A8E0000}"/>
    <cellStyle name="Normal 5 2 4 2 3 2 2 2 2" xfId="36414" xr:uid="{00000000-0005-0000-0000-00003B8E0000}"/>
    <cellStyle name="Normal 5 2 4 2 3 2 2 2 2 2" xfId="36415" xr:uid="{00000000-0005-0000-0000-00003C8E0000}"/>
    <cellStyle name="Normal 5 2 4 2 3 2 2 2 3" xfId="36416" xr:uid="{00000000-0005-0000-0000-00003D8E0000}"/>
    <cellStyle name="Normal 5 2 4 2 3 2 2 3" xfId="36417" xr:uid="{00000000-0005-0000-0000-00003E8E0000}"/>
    <cellStyle name="Normal 5 2 4 2 3 2 2 3 2" xfId="36418" xr:uid="{00000000-0005-0000-0000-00003F8E0000}"/>
    <cellStyle name="Normal 5 2 4 2 3 2 2 4" xfId="36419" xr:uid="{00000000-0005-0000-0000-0000408E0000}"/>
    <cellStyle name="Normal 5 2 4 2 3 2 3" xfId="36420" xr:uid="{00000000-0005-0000-0000-0000418E0000}"/>
    <cellStyle name="Normal 5 2 4 2 3 2 3 2" xfId="36421" xr:uid="{00000000-0005-0000-0000-0000428E0000}"/>
    <cellStyle name="Normal 5 2 4 2 3 2 3 2 2" xfId="36422" xr:uid="{00000000-0005-0000-0000-0000438E0000}"/>
    <cellStyle name="Normal 5 2 4 2 3 2 3 3" xfId="36423" xr:uid="{00000000-0005-0000-0000-0000448E0000}"/>
    <cellStyle name="Normal 5 2 4 2 3 2 4" xfId="36424" xr:uid="{00000000-0005-0000-0000-0000458E0000}"/>
    <cellStyle name="Normal 5 2 4 2 3 2 4 2" xfId="36425" xr:uid="{00000000-0005-0000-0000-0000468E0000}"/>
    <cellStyle name="Normal 5 2 4 2 3 2 5" xfId="36426" xr:uid="{00000000-0005-0000-0000-0000478E0000}"/>
    <cellStyle name="Normal 5 2 4 2 3 2 5 2" xfId="36427" xr:uid="{00000000-0005-0000-0000-0000488E0000}"/>
    <cellStyle name="Normal 5 2 4 2 3 2 6" xfId="36428" xr:uid="{00000000-0005-0000-0000-0000498E0000}"/>
    <cellStyle name="Normal 5 2 4 2 3 3" xfId="36429" xr:uid="{00000000-0005-0000-0000-00004A8E0000}"/>
    <cellStyle name="Normal 5 2 4 2 3 3 2" xfId="36430" xr:uid="{00000000-0005-0000-0000-00004B8E0000}"/>
    <cellStyle name="Normal 5 2 4 2 3 3 2 2" xfId="36431" xr:uid="{00000000-0005-0000-0000-00004C8E0000}"/>
    <cellStyle name="Normal 5 2 4 2 3 3 2 2 2" xfId="36432" xr:uid="{00000000-0005-0000-0000-00004D8E0000}"/>
    <cellStyle name="Normal 5 2 4 2 3 3 2 2 2 2" xfId="36433" xr:uid="{00000000-0005-0000-0000-00004E8E0000}"/>
    <cellStyle name="Normal 5 2 4 2 3 3 2 2 3" xfId="36434" xr:uid="{00000000-0005-0000-0000-00004F8E0000}"/>
    <cellStyle name="Normal 5 2 4 2 3 3 2 3" xfId="36435" xr:uid="{00000000-0005-0000-0000-0000508E0000}"/>
    <cellStyle name="Normal 5 2 4 2 3 3 2 3 2" xfId="36436" xr:uid="{00000000-0005-0000-0000-0000518E0000}"/>
    <cellStyle name="Normal 5 2 4 2 3 3 2 4" xfId="36437" xr:uid="{00000000-0005-0000-0000-0000528E0000}"/>
    <cellStyle name="Normal 5 2 4 2 3 3 3" xfId="36438" xr:uid="{00000000-0005-0000-0000-0000538E0000}"/>
    <cellStyle name="Normal 5 2 4 2 3 3 3 2" xfId="36439" xr:uid="{00000000-0005-0000-0000-0000548E0000}"/>
    <cellStyle name="Normal 5 2 4 2 3 3 3 2 2" xfId="36440" xr:uid="{00000000-0005-0000-0000-0000558E0000}"/>
    <cellStyle name="Normal 5 2 4 2 3 3 3 3" xfId="36441" xr:uid="{00000000-0005-0000-0000-0000568E0000}"/>
    <cellStyle name="Normal 5 2 4 2 3 3 4" xfId="36442" xr:uid="{00000000-0005-0000-0000-0000578E0000}"/>
    <cellStyle name="Normal 5 2 4 2 3 3 4 2" xfId="36443" xr:uid="{00000000-0005-0000-0000-0000588E0000}"/>
    <cellStyle name="Normal 5 2 4 2 3 3 5" xfId="36444" xr:uid="{00000000-0005-0000-0000-0000598E0000}"/>
    <cellStyle name="Normal 5 2 4 2 3 3 5 2" xfId="36445" xr:uid="{00000000-0005-0000-0000-00005A8E0000}"/>
    <cellStyle name="Normal 5 2 4 2 3 3 6" xfId="36446" xr:uid="{00000000-0005-0000-0000-00005B8E0000}"/>
    <cellStyle name="Normal 5 2 4 2 3 4" xfId="36447" xr:uid="{00000000-0005-0000-0000-00005C8E0000}"/>
    <cellStyle name="Normal 5 2 4 2 3 4 2" xfId="36448" xr:uid="{00000000-0005-0000-0000-00005D8E0000}"/>
    <cellStyle name="Normal 5 2 4 2 3 4 2 2" xfId="36449" xr:uid="{00000000-0005-0000-0000-00005E8E0000}"/>
    <cellStyle name="Normal 5 2 4 2 3 4 2 2 2" xfId="36450" xr:uid="{00000000-0005-0000-0000-00005F8E0000}"/>
    <cellStyle name="Normal 5 2 4 2 3 4 2 3" xfId="36451" xr:uid="{00000000-0005-0000-0000-0000608E0000}"/>
    <cellStyle name="Normal 5 2 4 2 3 4 3" xfId="36452" xr:uid="{00000000-0005-0000-0000-0000618E0000}"/>
    <cellStyle name="Normal 5 2 4 2 3 4 3 2" xfId="36453" xr:uid="{00000000-0005-0000-0000-0000628E0000}"/>
    <cellStyle name="Normal 5 2 4 2 3 4 4" xfId="36454" xr:uid="{00000000-0005-0000-0000-0000638E0000}"/>
    <cellStyle name="Normal 5 2 4 2 3 5" xfId="36455" xr:uid="{00000000-0005-0000-0000-0000648E0000}"/>
    <cellStyle name="Normal 5 2 4 2 3 5 2" xfId="36456" xr:uid="{00000000-0005-0000-0000-0000658E0000}"/>
    <cellStyle name="Normal 5 2 4 2 3 5 2 2" xfId="36457" xr:uid="{00000000-0005-0000-0000-0000668E0000}"/>
    <cellStyle name="Normal 5 2 4 2 3 5 3" xfId="36458" xr:uid="{00000000-0005-0000-0000-0000678E0000}"/>
    <cellStyle name="Normal 5 2 4 2 3 6" xfId="36459" xr:uid="{00000000-0005-0000-0000-0000688E0000}"/>
    <cellStyle name="Normal 5 2 4 2 3 6 2" xfId="36460" xr:uid="{00000000-0005-0000-0000-0000698E0000}"/>
    <cellStyle name="Normal 5 2 4 2 3 7" xfId="36461" xr:uid="{00000000-0005-0000-0000-00006A8E0000}"/>
    <cellStyle name="Normal 5 2 4 2 3 7 2" xfId="36462" xr:uid="{00000000-0005-0000-0000-00006B8E0000}"/>
    <cellStyle name="Normal 5 2 4 2 3 8" xfId="36463" xr:uid="{00000000-0005-0000-0000-00006C8E0000}"/>
    <cellStyle name="Normal 5 2 4 2 4" xfId="36464" xr:uid="{00000000-0005-0000-0000-00006D8E0000}"/>
    <cellStyle name="Normal 5 2 4 2 4 2" xfId="36465" xr:uid="{00000000-0005-0000-0000-00006E8E0000}"/>
    <cellStyle name="Normal 5 2 4 2 4 2 2" xfId="36466" xr:uid="{00000000-0005-0000-0000-00006F8E0000}"/>
    <cellStyle name="Normal 5 2 4 2 4 2 2 2" xfId="36467" xr:uid="{00000000-0005-0000-0000-0000708E0000}"/>
    <cellStyle name="Normal 5 2 4 2 4 2 2 2 2" xfId="36468" xr:uid="{00000000-0005-0000-0000-0000718E0000}"/>
    <cellStyle name="Normal 5 2 4 2 4 2 2 3" xfId="36469" xr:uid="{00000000-0005-0000-0000-0000728E0000}"/>
    <cellStyle name="Normal 5 2 4 2 4 2 3" xfId="36470" xr:uid="{00000000-0005-0000-0000-0000738E0000}"/>
    <cellStyle name="Normal 5 2 4 2 4 2 3 2" xfId="36471" xr:uid="{00000000-0005-0000-0000-0000748E0000}"/>
    <cellStyle name="Normal 5 2 4 2 4 2 4" xfId="36472" xr:uid="{00000000-0005-0000-0000-0000758E0000}"/>
    <cellStyle name="Normal 5 2 4 2 4 3" xfId="36473" xr:uid="{00000000-0005-0000-0000-0000768E0000}"/>
    <cellStyle name="Normal 5 2 4 2 4 3 2" xfId="36474" xr:uid="{00000000-0005-0000-0000-0000778E0000}"/>
    <cellStyle name="Normal 5 2 4 2 4 3 2 2" xfId="36475" xr:uid="{00000000-0005-0000-0000-0000788E0000}"/>
    <cellStyle name="Normal 5 2 4 2 4 3 3" xfId="36476" xr:uid="{00000000-0005-0000-0000-0000798E0000}"/>
    <cellStyle name="Normal 5 2 4 2 4 4" xfId="36477" xr:uid="{00000000-0005-0000-0000-00007A8E0000}"/>
    <cellStyle name="Normal 5 2 4 2 4 4 2" xfId="36478" xr:uid="{00000000-0005-0000-0000-00007B8E0000}"/>
    <cellStyle name="Normal 5 2 4 2 4 5" xfId="36479" xr:uid="{00000000-0005-0000-0000-00007C8E0000}"/>
    <cellStyle name="Normal 5 2 4 2 4 5 2" xfId="36480" xr:uid="{00000000-0005-0000-0000-00007D8E0000}"/>
    <cellStyle name="Normal 5 2 4 2 4 6" xfId="36481" xr:uid="{00000000-0005-0000-0000-00007E8E0000}"/>
    <cellStyle name="Normal 5 2 4 2 5" xfId="36482" xr:uid="{00000000-0005-0000-0000-00007F8E0000}"/>
    <cellStyle name="Normal 5 2 4 2 5 2" xfId="36483" xr:uid="{00000000-0005-0000-0000-0000808E0000}"/>
    <cellStyle name="Normal 5 2 4 2 5 2 2" xfId="36484" xr:uid="{00000000-0005-0000-0000-0000818E0000}"/>
    <cellStyle name="Normal 5 2 4 2 5 2 2 2" xfId="36485" xr:uid="{00000000-0005-0000-0000-0000828E0000}"/>
    <cellStyle name="Normal 5 2 4 2 5 2 2 2 2" xfId="36486" xr:uid="{00000000-0005-0000-0000-0000838E0000}"/>
    <cellStyle name="Normal 5 2 4 2 5 2 2 3" xfId="36487" xr:uid="{00000000-0005-0000-0000-0000848E0000}"/>
    <cellStyle name="Normal 5 2 4 2 5 2 3" xfId="36488" xr:uid="{00000000-0005-0000-0000-0000858E0000}"/>
    <cellStyle name="Normal 5 2 4 2 5 2 3 2" xfId="36489" xr:uid="{00000000-0005-0000-0000-0000868E0000}"/>
    <cellStyle name="Normal 5 2 4 2 5 2 4" xfId="36490" xr:uid="{00000000-0005-0000-0000-0000878E0000}"/>
    <cellStyle name="Normal 5 2 4 2 5 3" xfId="36491" xr:uid="{00000000-0005-0000-0000-0000888E0000}"/>
    <cellStyle name="Normal 5 2 4 2 5 3 2" xfId="36492" xr:uid="{00000000-0005-0000-0000-0000898E0000}"/>
    <cellStyle name="Normal 5 2 4 2 5 3 2 2" xfId="36493" xr:uid="{00000000-0005-0000-0000-00008A8E0000}"/>
    <cellStyle name="Normal 5 2 4 2 5 3 3" xfId="36494" xr:uid="{00000000-0005-0000-0000-00008B8E0000}"/>
    <cellStyle name="Normal 5 2 4 2 5 4" xfId="36495" xr:uid="{00000000-0005-0000-0000-00008C8E0000}"/>
    <cellStyle name="Normal 5 2 4 2 5 4 2" xfId="36496" xr:uid="{00000000-0005-0000-0000-00008D8E0000}"/>
    <cellStyle name="Normal 5 2 4 2 5 5" xfId="36497" xr:uid="{00000000-0005-0000-0000-00008E8E0000}"/>
    <cellStyle name="Normal 5 2 4 2 5 5 2" xfId="36498" xr:uid="{00000000-0005-0000-0000-00008F8E0000}"/>
    <cellStyle name="Normal 5 2 4 2 5 6" xfId="36499" xr:uid="{00000000-0005-0000-0000-0000908E0000}"/>
    <cellStyle name="Normal 5 2 4 2 6" xfId="36500" xr:uid="{00000000-0005-0000-0000-0000918E0000}"/>
    <cellStyle name="Normal 5 2 4 2 6 2" xfId="36501" xr:uid="{00000000-0005-0000-0000-0000928E0000}"/>
    <cellStyle name="Normal 5 2 4 2 6 2 2" xfId="36502" xr:uid="{00000000-0005-0000-0000-0000938E0000}"/>
    <cellStyle name="Normal 5 2 4 2 6 2 2 2" xfId="36503" xr:uid="{00000000-0005-0000-0000-0000948E0000}"/>
    <cellStyle name="Normal 5 2 4 2 6 2 2 2 2" xfId="36504" xr:uid="{00000000-0005-0000-0000-0000958E0000}"/>
    <cellStyle name="Normal 5 2 4 2 6 2 2 3" xfId="36505" xr:uid="{00000000-0005-0000-0000-0000968E0000}"/>
    <cellStyle name="Normal 5 2 4 2 6 2 3" xfId="36506" xr:uid="{00000000-0005-0000-0000-0000978E0000}"/>
    <cellStyle name="Normal 5 2 4 2 6 2 3 2" xfId="36507" xr:uid="{00000000-0005-0000-0000-0000988E0000}"/>
    <cellStyle name="Normal 5 2 4 2 6 2 4" xfId="36508" xr:uid="{00000000-0005-0000-0000-0000998E0000}"/>
    <cellStyle name="Normal 5 2 4 2 6 3" xfId="36509" xr:uid="{00000000-0005-0000-0000-00009A8E0000}"/>
    <cellStyle name="Normal 5 2 4 2 6 3 2" xfId="36510" xr:uid="{00000000-0005-0000-0000-00009B8E0000}"/>
    <cellStyle name="Normal 5 2 4 2 6 3 2 2" xfId="36511" xr:uid="{00000000-0005-0000-0000-00009C8E0000}"/>
    <cellStyle name="Normal 5 2 4 2 6 3 3" xfId="36512" xr:uid="{00000000-0005-0000-0000-00009D8E0000}"/>
    <cellStyle name="Normal 5 2 4 2 6 4" xfId="36513" xr:uid="{00000000-0005-0000-0000-00009E8E0000}"/>
    <cellStyle name="Normal 5 2 4 2 6 4 2" xfId="36514" xr:uid="{00000000-0005-0000-0000-00009F8E0000}"/>
    <cellStyle name="Normal 5 2 4 2 6 5" xfId="36515" xr:uid="{00000000-0005-0000-0000-0000A08E0000}"/>
    <cellStyle name="Normal 5 2 4 2 6 5 2" xfId="36516" xr:uid="{00000000-0005-0000-0000-0000A18E0000}"/>
    <cellStyle name="Normal 5 2 4 2 6 6" xfId="36517" xr:uid="{00000000-0005-0000-0000-0000A28E0000}"/>
    <cellStyle name="Normal 5 2 4 2 7" xfId="36518" xr:uid="{00000000-0005-0000-0000-0000A38E0000}"/>
    <cellStyle name="Normal 5 2 4 2 7 2" xfId="36519" xr:uid="{00000000-0005-0000-0000-0000A48E0000}"/>
    <cellStyle name="Normal 5 2 4 2 7 2 2" xfId="36520" xr:uid="{00000000-0005-0000-0000-0000A58E0000}"/>
    <cellStyle name="Normal 5 2 4 2 7 2 2 2" xfId="36521" xr:uid="{00000000-0005-0000-0000-0000A68E0000}"/>
    <cellStyle name="Normal 5 2 4 2 7 2 3" xfId="36522" xr:uid="{00000000-0005-0000-0000-0000A78E0000}"/>
    <cellStyle name="Normal 5 2 4 2 7 3" xfId="36523" xr:uid="{00000000-0005-0000-0000-0000A88E0000}"/>
    <cellStyle name="Normal 5 2 4 2 7 3 2" xfId="36524" xr:uid="{00000000-0005-0000-0000-0000A98E0000}"/>
    <cellStyle name="Normal 5 2 4 2 7 4" xfId="36525" xr:uid="{00000000-0005-0000-0000-0000AA8E0000}"/>
    <cellStyle name="Normal 5 2 4 2 8" xfId="36526" xr:uid="{00000000-0005-0000-0000-0000AB8E0000}"/>
    <cellStyle name="Normal 5 2 4 2 8 2" xfId="36527" xr:uid="{00000000-0005-0000-0000-0000AC8E0000}"/>
    <cellStyle name="Normal 5 2 4 2 8 2 2" xfId="36528" xr:uid="{00000000-0005-0000-0000-0000AD8E0000}"/>
    <cellStyle name="Normal 5 2 4 2 8 3" xfId="36529" xr:uid="{00000000-0005-0000-0000-0000AE8E0000}"/>
    <cellStyle name="Normal 5 2 4 2 9" xfId="36530" xr:uid="{00000000-0005-0000-0000-0000AF8E0000}"/>
    <cellStyle name="Normal 5 2 4 2 9 2" xfId="36531" xr:uid="{00000000-0005-0000-0000-0000B08E0000}"/>
    <cellStyle name="Normal 5 2 4 3" xfId="36532" xr:uid="{00000000-0005-0000-0000-0000B18E0000}"/>
    <cellStyle name="Normal 5 2 4 3 10" xfId="36533" xr:uid="{00000000-0005-0000-0000-0000B28E0000}"/>
    <cellStyle name="Normal 5 2 4 3 11" xfId="36534" xr:uid="{00000000-0005-0000-0000-0000B38E0000}"/>
    <cellStyle name="Normal 5 2 4 3 2" xfId="36535" xr:uid="{00000000-0005-0000-0000-0000B48E0000}"/>
    <cellStyle name="Normal 5 2 4 3 2 2" xfId="36536" xr:uid="{00000000-0005-0000-0000-0000B58E0000}"/>
    <cellStyle name="Normal 5 2 4 3 2 2 2" xfId="36537" xr:uid="{00000000-0005-0000-0000-0000B68E0000}"/>
    <cellStyle name="Normal 5 2 4 3 2 2 2 2" xfId="36538" xr:uid="{00000000-0005-0000-0000-0000B78E0000}"/>
    <cellStyle name="Normal 5 2 4 3 2 2 2 2 2" xfId="36539" xr:uid="{00000000-0005-0000-0000-0000B88E0000}"/>
    <cellStyle name="Normal 5 2 4 3 2 2 2 3" xfId="36540" xr:uid="{00000000-0005-0000-0000-0000B98E0000}"/>
    <cellStyle name="Normal 5 2 4 3 2 2 3" xfId="36541" xr:uid="{00000000-0005-0000-0000-0000BA8E0000}"/>
    <cellStyle name="Normal 5 2 4 3 2 2 3 2" xfId="36542" xr:uid="{00000000-0005-0000-0000-0000BB8E0000}"/>
    <cellStyle name="Normal 5 2 4 3 2 2 4" xfId="36543" xr:uid="{00000000-0005-0000-0000-0000BC8E0000}"/>
    <cellStyle name="Normal 5 2 4 3 2 3" xfId="36544" xr:uid="{00000000-0005-0000-0000-0000BD8E0000}"/>
    <cellStyle name="Normal 5 2 4 3 2 3 2" xfId="36545" xr:uid="{00000000-0005-0000-0000-0000BE8E0000}"/>
    <cellStyle name="Normal 5 2 4 3 2 3 2 2" xfId="36546" xr:uid="{00000000-0005-0000-0000-0000BF8E0000}"/>
    <cellStyle name="Normal 5 2 4 3 2 3 3" xfId="36547" xr:uid="{00000000-0005-0000-0000-0000C08E0000}"/>
    <cellStyle name="Normal 5 2 4 3 2 4" xfId="36548" xr:uid="{00000000-0005-0000-0000-0000C18E0000}"/>
    <cellStyle name="Normal 5 2 4 3 2 4 2" xfId="36549" xr:uid="{00000000-0005-0000-0000-0000C28E0000}"/>
    <cellStyle name="Normal 5 2 4 3 2 5" xfId="36550" xr:uid="{00000000-0005-0000-0000-0000C38E0000}"/>
    <cellStyle name="Normal 5 2 4 3 2 5 2" xfId="36551" xr:uid="{00000000-0005-0000-0000-0000C48E0000}"/>
    <cellStyle name="Normal 5 2 4 3 2 6" xfId="36552" xr:uid="{00000000-0005-0000-0000-0000C58E0000}"/>
    <cellStyle name="Normal 5 2 4 3 3" xfId="36553" xr:uid="{00000000-0005-0000-0000-0000C68E0000}"/>
    <cellStyle name="Normal 5 2 4 3 3 2" xfId="36554" xr:uid="{00000000-0005-0000-0000-0000C78E0000}"/>
    <cellStyle name="Normal 5 2 4 3 3 2 2" xfId="36555" xr:uid="{00000000-0005-0000-0000-0000C88E0000}"/>
    <cellStyle name="Normal 5 2 4 3 3 2 2 2" xfId="36556" xr:uid="{00000000-0005-0000-0000-0000C98E0000}"/>
    <cellStyle name="Normal 5 2 4 3 3 2 2 2 2" xfId="36557" xr:uid="{00000000-0005-0000-0000-0000CA8E0000}"/>
    <cellStyle name="Normal 5 2 4 3 3 2 2 3" xfId="36558" xr:uid="{00000000-0005-0000-0000-0000CB8E0000}"/>
    <cellStyle name="Normal 5 2 4 3 3 2 3" xfId="36559" xr:uid="{00000000-0005-0000-0000-0000CC8E0000}"/>
    <cellStyle name="Normal 5 2 4 3 3 2 3 2" xfId="36560" xr:uid="{00000000-0005-0000-0000-0000CD8E0000}"/>
    <cellStyle name="Normal 5 2 4 3 3 2 4" xfId="36561" xr:uid="{00000000-0005-0000-0000-0000CE8E0000}"/>
    <cellStyle name="Normal 5 2 4 3 3 3" xfId="36562" xr:uid="{00000000-0005-0000-0000-0000CF8E0000}"/>
    <cellStyle name="Normal 5 2 4 3 3 3 2" xfId="36563" xr:uid="{00000000-0005-0000-0000-0000D08E0000}"/>
    <cellStyle name="Normal 5 2 4 3 3 3 2 2" xfId="36564" xr:uid="{00000000-0005-0000-0000-0000D18E0000}"/>
    <cellStyle name="Normal 5 2 4 3 3 3 3" xfId="36565" xr:uid="{00000000-0005-0000-0000-0000D28E0000}"/>
    <cellStyle name="Normal 5 2 4 3 3 4" xfId="36566" xr:uid="{00000000-0005-0000-0000-0000D38E0000}"/>
    <cellStyle name="Normal 5 2 4 3 3 4 2" xfId="36567" xr:uid="{00000000-0005-0000-0000-0000D48E0000}"/>
    <cellStyle name="Normal 5 2 4 3 3 5" xfId="36568" xr:uid="{00000000-0005-0000-0000-0000D58E0000}"/>
    <cellStyle name="Normal 5 2 4 3 3 5 2" xfId="36569" xr:uid="{00000000-0005-0000-0000-0000D68E0000}"/>
    <cellStyle name="Normal 5 2 4 3 3 6" xfId="36570" xr:uid="{00000000-0005-0000-0000-0000D78E0000}"/>
    <cellStyle name="Normal 5 2 4 3 4" xfId="36571" xr:uid="{00000000-0005-0000-0000-0000D88E0000}"/>
    <cellStyle name="Normal 5 2 4 3 4 2" xfId="36572" xr:uid="{00000000-0005-0000-0000-0000D98E0000}"/>
    <cellStyle name="Normal 5 2 4 3 4 2 2" xfId="36573" xr:uid="{00000000-0005-0000-0000-0000DA8E0000}"/>
    <cellStyle name="Normal 5 2 4 3 4 2 2 2" xfId="36574" xr:uid="{00000000-0005-0000-0000-0000DB8E0000}"/>
    <cellStyle name="Normal 5 2 4 3 4 2 3" xfId="36575" xr:uid="{00000000-0005-0000-0000-0000DC8E0000}"/>
    <cellStyle name="Normal 5 2 4 3 4 3" xfId="36576" xr:uid="{00000000-0005-0000-0000-0000DD8E0000}"/>
    <cellStyle name="Normal 5 2 4 3 4 3 2" xfId="36577" xr:uid="{00000000-0005-0000-0000-0000DE8E0000}"/>
    <cellStyle name="Normal 5 2 4 3 4 4" xfId="36578" xr:uid="{00000000-0005-0000-0000-0000DF8E0000}"/>
    <cellStyle name="Normal 5 2 4 3 5" xfId="36579" xr:uid="{00000000-0005-0000-0000-0000E08E0000}"/>
    <cellStyle name="Normal 5 2 4 3 5 2" xfId="36580" xr:uid="{00000000-0005-0000-0000-0000E18E0000}"/>
    <cellStyle name="Normal 5 2 4 3 5 2 2" xfId="36581" xr:uid="{00000000-0005-0000-0000-0000E28E0000}"/>
    <cellStyle name="Normal 5 2 4 3 5 3" xfId="36582" xr:uid="{00000000-0005-0000-0000-0000E38E0000}"/>
    <cellStyle name="Normal 5 2 4 3 6" xfId="36583" xr:uid="{00000000-0005-0000-0000-0000E48E0000}"/>
    <cellStyle name="Normal 5 2 4 3 6 2" xfId="36584" xr:uid="{00000000-0005-0000-0000-0000E58E0000}"/>
    <cellStyle name="Normal 5 2 4 3 7" xfId="36585" xr:uid="{00000000-0005-0000-0000-0000E68E0000}"/>
    <cellStyle name="Normal 5 2 4 3 7 2" xfId="36586" xr:uid="{00000000-0005-0000-0000-0000E78E0000}"/>
    <cellStyle name="Normal 5 2 4 3 8" xfId="36587" xr:uid="{00000000-0005-0000-0000-0000E88E0000}"/>
    <cellStyle name="Normal 5 2 4 3 8 2" xfId="36588" xr:uid="{00000000-0005-0000-0000-0000E98E0000}"/>
    <cellStyle name="Normal 5 2 4 3 9" xfId="36589" xr:uid="{00000000-0005-0000-0000-0000EA8E0000}"/>
    <cellStyle name="Normal 5 2 4 3 9 2" xfId="36590" xr:uid="{00000000-0005-0000-0000-0000EB8E0000}"/>
    <cellStyle name="Normal 5 2 4 4" xfId="36591" xr:uid="{00000000-0005-0000-0000-0000EC8E0000}"/>
    <cellStyle name="Normal 5 2 4 4 2" xfId="36592" xr:uid="{00000000-0005-0000-0000-0000ED8E0000}"/>
    <cellStyle name="Normal 5 2 4 4 2 2" xfId="36593" xr:uid="{00000000-0005-0000-0000-0000EE8E0000}"/>
    <cellStyle name="Normal 5 2 4 4 2 2 2" xfId="36594" xr:uid="{00000000-0005-0000-0000-0000EF8E0000}"/>
    <cellStyle name="Normal 5 2 4 4 2 2 2 2" xfId="36595" xr:uid="{00000000-0005-0000-0000-0000F08E0000}"/>
    <cellStyle name="Normal 5 2 4 4 2 2 2 2 2" xfId="36596" xr:uid="{00000000-0005-0000-0000-0000F18E0000}"/>
    <cellStyle name="Normal 5 2 4 4 2 2 2 3" xfId="36597" xr:uid="{00000000-0005-0000-0000-0000F28E0000}"/>
    <cellStyle name="Normal 5 2 4 4 2 2 3" xfId="36598" xr:uid="{00000000-0005-0000-0000-0000F38E0000}"/>
    <cellStyle name="Normal 5 2 4 4 2 2 3 2" xfId="36599" xr:uid="{00000000-0005-0000-0000-0000F48E0000}"/>
    <cellStyle name="Normal 5 2 4 4 2 2 4" xfId="36600" xr:uid="{00000000-0005-0000-0000-0000F58E0000}"/>
    <cellStyle name="Normal 5 2 4 4 2 3" xfId="36601" xr:uid="{00000000-0005-0000-0000-0000F68E0000}"/>
    <cellStyle name="Normal 5 2 4 4 2 3 2" xfId="36602" xr:uid="{00000000-0005-0000-0000-0000F78E0000}"/>
    <cellStyle name="Normal 5 2 4 4 2 3 2 2" xfId="36603" xr:uid="{00000000-0005-0000-0000-0000F88E0000}"/>
    <cellStyle name="Normal 5 2 4 4 2 3 3" xfId="36604" xr:uid="{00000000-0005-0000-0000-0000F98E0000}"/>
    <cellStyle name="Normal 5 2 4 4 2 4" xfId="36605" xr:uid="{00000000-0005-0000-0000-0000FA8E0000}"/>
    <cellStyle name="Normal 5 2 4 4 2 4 2" xfId="36606" xr:uid="{00000000-0005-0000-0000-0000FB8E0000}"/>
    <cellStyle name="Normal 5 2 4 4 2 5" xfId="36607" xr:uid="{00000000-0005-0000-0000-0000FC8E0000}"/>
    <cellStyle name="Normal 5 2 4 4 2 5 2" xfId="36608" xr:uid="{00000000-0005-0000-0000-0000FD8E0000}"/>
    <cellStyle name="Normal 5 2 4 4 2 6" xfId="36609" xr:uid="{00000000-0005-0000-0000-0000FE8E0000}"/>
    <cellStyle name="Normal 5 2 4 4 3" xfId="36610" xr:uid="{00000000-0005-0000-0000-0000FF8E0000}"/>
    <cellStyle name="Normal 5 2 4 4 3 2" xfId="36611" xr:uid="{00000000-0005-0000-0000-0000008F0000}"/>
    <cellStyle name="Normal 5 2 4 4 3 2 2" xfId="36612" xr:uid="{00000000-0005-0000-0000-0000018F0000}"/>
    <cellStyle name="Normal 5 2 4 4 3 2 2 2" xfId="36613" xr:uid="{00000000-0005-0000-0000-0000028F0000}"/>
    <cellStyle name="Normal 5 2 4 4 3 2 2 2 2" xfId="36614" xr:uid="{00000000-0005-0000-0000-0000038F0000}"/>
    <cellStyle name="Normal 5 2 4 4 3 2 2 3" xfId="36615" xr:uid="{00000000-0005-0000-0000-0000048F0000}"/>
    <cellStyle name="Normal 5 2 4 4 3 2 3" xfId="36616" xr:uid="{00000000-0005-0000-0000-0000058F0000}"/>
    <cellStyle name="Normal 5 2 4 4 3 2 3 2" xfId="36617" xr:uid="{00000000-0005-0000-0000-0000068F0000}"/>
    <cellStyle name="Normal 5 2 4 4 3 2 4" xfId="36618" xr:uid="{00000000-0005-0000-0000-0000078F0000}"/>
    <cellStyle name="Normal 5 2 4 4 3 3" xfId="36619" xr:uid="{00000000-0005-0000-0000-0000088F0000}"/>
    <cellStyle name="Normal 5 2 4 4 3 3 2" xfId="36620" xr:uid="{00000000-0005-0000-0000-0000098F0000}"/>
    <cellStyle name="Normal 5 2 4 4 3 3 2 2" xfId="36621" xr:uid="{00000000-0005-0000-0000-00000A8F0000}"/>
    <cellStyle name="Normal 5 2 4 4 3 3 3" xfId="36622" xr:uid="{00000000-0005-0000-0000-00000B8F0000}"/>
    <cellStyle name="Normal 5 2 4 4 3 4" xfId="36623" xr:uid="{00000000-0005-0000-0000-00000C8F0000}"/>
    <cellStyle name="Normal 5 2 4 4 3 4 2" xfId="36624" xr:uid="{00000000-0005-0000-0000-00000D8F0000}"/>
    <cellStyle name="Normal 5 2 4 4 3 5" xfId="36625" xr:uid="{00000000-0005-0000-0000-00000E8F0000}"/>
    <cellStyle name="Normal 5 2 4 4 3 5 2" xfId="36626" xr:uid="{00000000-0005-0000-0000-00000F8F0000}"/>
    <cellStyle name="Normal 5 2 4 4 3 6" xfId="36627" xr:uid="{00000000-0005-0000-0000-0000108F0000}"/>
    <cellStyle name="Normal 5 2 4 4 4" xfId="36628" xr:uid="{00000000-0005-0000-0000-0000118F0000}"/>
    <cellStyle name="Normal 5 2 4 4 4 2" xfId="36629" xr:uid="{00000000-0005-0000-0000-0000128F0000}"/>
    <cellStyle name="Normal 5 2 4 4 4 2 2" xfId="36630" xr:uid="{00000000-0005-0000-0000-0000138F0000}"/>
    <cellStyle name="Normal 5 2 4 4 4 2 2 2" xfId="36631" xr:uid="{00000000-0005-0000-0000-0000148F0000}"/>
    <cellStyle name="Normal 5 2 4 4 4 2 3" xfId="36632" xr:uid="{00000000-0005-0000-0000-0000158F0000}"/>
    <cellStyle name="Normal 5 2 4 4 4 3" xfId="36633" xr:uid="{00000000-0005-0000-0000-0000168F0000}"/>
    <cellStyle name="Normal 5 2 4 4 4 3 2" xfId="36634" xr:uid="{00000000-0005-0000-0000-0000178F0000}"/>
    <cellStyle name="Normal 5 2 4 4 4 4" xfId="36635" xr:uid="{00000000-0005-0000-0000-0000188F0000}"/>
    <cellStyle name="Normal 5 2 4 4 5" xfId="36636" xr:uid="{00000000-0005-0000-0000-0000198F0000}"/>
    <cellStyle name="Normal 5 2 4 4 5 2" xfId="36637" xr:uid="{00000000-0005-0000-0000-00001A8F0000}"/>
    <cellStyle name="Normal 5 2 4 4 5 2 2" xfId="36638" xr:uid="{00000000-0005-0000-0000-00001B8F0000}"/>
    <cellStyle name="Normal 5 2 4 4 5 3" xfId="36639" xr:uid="{00000000-0005-0000-0000-00001C8F0000}"/>
    <cellStyle name="Normal 5 2 4 4 6" xfId="36640" xr:uid="{00000000-0005-0000-0000-00001D8F0000}"/>
    <cellStyle name="Normal 5 2 4 4 6 2" xfId="36641" xr:uid="{00000000-0005-0000-0000-00001E8F0000}"/>
    <cellStyle name="Normal 5 2 4 4 7" xfId="36642" xr:uid="{00000000-0005-0000-0000-00001F8F0000}"/>
    <cellStyle name="Normal 5 2 4 4 7 2" xfId="36643" xr:uid="{00000000-0005-0000-0000-0000208F0000}"/>
    <cellStyle name="Normal 5 2 4 4 8" xfId="36644" xr:uid="{00000000-0005-0000-0000-0000218F0000}"/>
    <cellStyle name="Normal 5 2 4 5" xfId="36645" xr:uid="{00000000-0005-0000-0000-0000228F0000}"/>
    <cellStyle name="Normal 5 2 4 5 2" xfId="36646" xr:uid="{00000000-0005-0000-0000-0000238F0000}"/>
    <cellStyle name="Normal 5 2 4 5 2 2" xfId="36647" xr:uid="{00000000-0005-0000-0000-0000248F0000}"/>
    <cellStyle name="Normal 5 2 4 5 2 2 2" xfId="36648" xr:uid="{00000000-0005-0000-0000-0000258F0000}"/>
    <cellStyle name="Normal 5 2 4 5 2 2 2 2" xfId="36649" xr:uid="{00000000-0005-0000-0000-0000268F0000}"/>
    <cellStyle name="Normal 5 2 4 5 2 2 3" xfId="36650" xr:uid="{00000000-0005-0000-0000-0000278F0000}"/>
    <cellStyle name="Normal 5 2 4 5 2 3" xfId="36651" xr:uid="{00000000-0005-0000-0000-0000288F0000}"/>
    <cellStyle name="Normal 5 2 4 5 2 3 2" xfId="36652" xr:uid="{00000000-0005-0000-0000-0000298F0000}"/>
    <cellStyle name="Normal 5 2 4 5 2 4" xfId="36653" xr:uid="{00000000-0005-0000-0000-00002A8F0000}"/>
    <cellStyle name="Normal 5 2 4 5 3" xfId="36654" xr:uid="{00000000-0005-0000-0000-00002B8F0000}"/>
    <cellStyle name="Normal 5 2 4 5 3 2" xfId="36655" xr:uid="{00000000-0005-0000-0000-00002C8F0000}"/>
    <cellStyle name="Normal 5 2 4 5 3 2 2" xfId="36656" xr:uid="{00000000-0005-0000-0000-00002D8F0000}"/>
    <cellStyle name="Normal 5 2 4 5 3 3" xfId="36657" xr:uid="{00000000-0005-0000-0000-00002E8F0000}"/>
    <cellStyle name="Normal 5 2 4 5 4" xfId="36658" xr:uid="{00000000-0005-0000-0000-00002F8F0000}"/>
    <cellStyle name="Normal 5 2 4 5 4 2" xfId="36659" xr:uid="{00000000-0005-0000-0000-0000308F0000}"/>
    <cellStyle name="Normal 5 2 4 5 5" xfId="36660" xr:uid="{00000000-0005-0000-0000-0000318F0000}"/>
    <cellStyle name="Normal 5 2 4 5 5 2" xfId="36661" xr:uid="{00000000-0005-0000-0000-0000328F0000}"/>
    <cellStyle name="Normal 5 2 4 5 6" xfId="36662" xr:uid="{00000000-0005-0000-0000-0000338F0000}"/>
    <cellStyle name="Normal 5 2 4 6" xfId="36663" xr:uid="{00000000-0005-0000-0000-0000348F0000}"/>
    <cellStyle name="Normal 5 2 4 6 2" xfId="36664" xr:uid="{00000000-0005-0000-0000-0000358F0000}"/>
    <cellStyle name="Normal 5 2 4 6 2 2" xfId="36665" xr:uid="{00000000-0005-0000-0000-0000368F0000}"/>
    <cellStyle name="Normal 5 2 4 6 2 2 2" xfId="36666" xr:uid="{00000000-0005-0000-0000-0000378F0000}"/>
    <cellStyle name="Normal 5 2 4 6 2 2 2 2" xfId="36667" xr:uid="{00000000-0005-0000-0000-0000388F0000}"/>
    <cellStyle name="Normal 5 2 4 6 2 2 3" xfId="36668" xr:uid="{00000000-0005-0000-0000-0000398F0000}"/>
    <cellStyle name="Normal 5 2 4 6 2 3" xfId="36669" xr:uid="{00000000-0005-0000-0000-00003A8F0000}"/>
    <cellStyle name="Normal 5 2 4 6 2 3 2" xfId="36670" xr:uid="{00000000-0005-0000-0000-00003B8F0000}"/>
    <cellStyle name="Normal 5 2 4 6 2 4" xfId="36671" xr:uid="{00000000-0005-0000-0000-00003C8F0000}"/>
    <cellStyle name="Normal 5 2 4 6 3" xfId="36672" xr:uid="{00000000-0005-0000-0000-00003D8F0000}"/>
    <cellStyle name="Normal 5 2 4 6 3 2" xfId="36673" xr:uid="{00000000-0005-0000-0000-00003E8F0000}"/>
    <cellStyle name="Normal 5 2 4 6 3 2 2" xfId="36674" xr:uid="{00000000-0005-0000-0000-00003F8F0000}"/>
    <cellStyle name="Normal 5 2 4 6 3 3" xfId="36675" xr:uid="{00000000-0005-0000-0000-0000408F0000}"/>
    <cellStyle name="Normal 5 2 4 6 4" xfId="36676" xr:uid="{00000000-0005-0000-0000-0000418F0000}"/>
    <cellStyle name="Normal 5 2 4 6 4 2" xfId="36677" xr:uid="{00000000-0005-0000-0000-0000428F0000}"/>
    <cellStyle name="Normal 5 2 4 6 5" xfId="36678" xr:uid="{00000000-0005-0000-0000-0000438F0000}"/>
    <cellStyle name="Normal 5 2 4 6 5 2" xfId="36679" xr:uid="{00000000-0005-0000-0000-0000448F0000}"/>
    <cellStyle name="Normal 5 2 4 6 6" xfId="36680" xr:uid="{00000000-0005-0000-0000-0000458F0000}"/>
    <cellStyle name="Normal 5 2 4 7" xfId="36681" xr:uid="{00000000-0005-0000-0000-0000468F0000}"/>
    <cellStyle name="Normal 5 2 4 7 2" xfId="36682" xr:uid="{00000000-0005-0000-0000-0000478F0000}"/>
    <cellStyle name="Normal 5 2 4 7 2 2" xfId="36683" xr:uid="{00000000-0005-0000-0000-0000488F0000}"/>
    <cellStyle name="Normal 5 2 4 7 2 2 2" xfId="36684" xr:uid="{00000000-0005-0000-0000-0000498F0000}"/>
    <cellStyle name="Normal 5 2 4 7 2 2 2 2" xfId="36685" xr:uid="{00000000-0005-0000-0000-00004A8F0000}"/>
    <cellStyle name="Normal 5 2 4 7 2 2 3" xfId="36686" xr:uid="{00000000-0005-0000-0000-00004B8F0000}"/>
    <cellStyle name="Normal 5 2 4 7 2 3" xfId="36687" xr:uid="{00000000-0005-0000-0000-00004C8F0000}"/>
    <cellStyle name="Normal 5 2 4 7 2 3 2" xfId="36688" xr:uid="{00000000-0005-0000-0000-00004D8F0000}"/>
    <cellStyle name="Normal 5 2 4 7 2 4" xfId="36689" xr:uid="{00000000-0005-0000-0000-00004E8F0000}"/>
    <cellStyle name="Normal 5 2 4 7 3" xfId="36690" xr:uid="{00000000-0005-0000-0000-00004F8F0000}"/>
    <cellStyle name="Normal 5 2 4 7 3 2" xfId="36691" xr:uid="{00000000-0005-0000-0000-0000508F0000}"/>
    <cellStyle name="Normal 5 2 4 7 3 2 2" xfId="36692" xr:uid="{00000000-0005-0000-0000-0000518F0000}"/>
    <cellStyle name="Normal 5 2 4 7 3 3" xfId="36693" xr:uid="{00000000-0005-0000-0000-0000528F0000}"/>
    <cellStyle name="Normal 5 2 4 7 4" xfId="36694" xr:uid="{00000000-0005-0000-0000-0000538F0000}"/>
    <cellStyle name="Normal 5 2 4 7 4 2" xfId="36695" xr:uid="{00000000-0005-0000-0000-0000548F0000}"/>
    <cellStyle name="Normal 5 2 4 7 5" xfId="36696" xr:uid="{00000000-0005-0000-0000-0000558F0000}"/>
    <cellStyle name="Normal 5 2 4 7 5 2" xfId="36697" xr:uid="{00000000-0005-0000-0000-0000568F0000}"/>
    <cellStyle name="Normal 5 2 4 7 6" xfId="36698" xr:uid="{00000000-0005-0000-0000-0000578F0000}"/>
    <cellStyle name="Normal 5 2 4 8" xfId="36699" xr:uid="{00000000-0005-0000-0000-0000588F0000}"/>
    <cellStyle name="Normal 5 2 4 8 2" xfId="36700" xr:uid="{00000000-0005-0000-0000-0000598F0000}"/>
    <cellStyle name="Normal 5 2 4 8 2 2" xfId="36701" xr:uid="{00000000-0005-0000-0000-00005A8F0000}"/>
    <cellStyle name="Normal 5 2 4 8 2 2 2" xfId="36702" xr:uid="{00000000-0005-0000-0000-00005B8F0000}"/>
    <cellStyle name="Normal 5 2 4 8 2 3" xfId="36703" xr:uid="{00000000-0005-0000-0000-00005C8F0000}"/>
    <cellStyle name="Normal 5 2 4 8 3" xfId="36704" xr:uid="{00000000-0005-0000-0000-00005D8F0000}"/>
    <cellStyle name="Normal 5 2 4 8 3 2" xfId="36705" xr:uid="{00000000-0005-0000-0000-00005E8F0000}"/>
    <cellStyle name="Normal 5 2 4 8 4" xfId="36706" xr:uid="{00000000-0005-0000-0000-00005F8F0000}"/>
    <cellStyle name="Normal 5 2 4 9" xfId="36707" xr:uid="{00000000-0005-0000-0000-0000608F0000}"/>
    <cellStyle name="Normal 5 2 4 9 2" xfId="36708" xr:uid="{00000000-0005-0000-0000-0000618F0000}"/>
    <cellStyle name="Normal 5 2 4 9 2 2" xfId="36709" xr:uid="{00000000-0005-0000-0000-0000628F0000}"/>
    <cellStyle name="Normal 5 2 4 9 3" xfId="36710" xr:uid="{00000000-0005-0000-0000-0000638F0000}"/>
    <cellStyle name="Normal 5 2 5" xfId="36711" xr:uid="{00000000-0005-0000-0000-0000648F0000}"/>
    <cellStyle name="Normal 5 2 5 2" xfId="36712" xr:uid="{00000000-0005-0000-0000-0000658F0000}"/>
    <cellStyle name="Normal 5 2 5 2 2" xfId="36713" xr:uid="{00000000-0005-0000-0000-0000668F0000}"/>
    <cellStyle name="Normal 5 2 5 2 2 2" xfId="36714" xr:uid="{00000000-0005-0000-0000-0000678F0000}"/>
    <cellStyle name="Normal 5 2 5 2 3" xfId="36715" xr:uid="{00000000-0005-0000-0000-0000688F0000}"/>
    <cellStyle name="Normal 5 2 5 2 4" xfId="36716" xr:uid="{00000000-0005-0000-0000-0000698F0000}"/>
    <cellStyle name="Normal 5 2 5 3" xfId="36717" xr:uid="{00000000-0005-0000-0000-00006A8F0000}"/>
    <cellStyle name="Normal 5 2 5 3 2" xfId="36718" xr:uid="{00000000-0005-0000-0000-00006B8F0000}"/>
    <cellStyle name="Normal 5 2 5 4" xfId="36719" xr:uid="{00000000-0005-0000-0000-00006C8F0000}"/>
    <cellStyle name="Normal 5 2 5 5" xfId="36720" xr:uid="{00000000-0005-0000-0000-00006D8F0000}"/>
    <cellStyle name="Normal 5 2 6" xfId="36721" xr:uid="{00000000-0005-0000-0000-00006E8F0000}"/>
    <cellStyle name="Normal 5 2 6 2" xfId="36722" xr:uid="{00000000-0005-0000-0000-00006F8F0000}"/>
    <cellStyle name="Normal 5 2 6 2 2" xfId="36723" xr:uid="{00000000-0005-0000-0000-0000708F0000}"/>
    <cellStyle name="Normal 5 2 6 3" xfId="36724" xr:uid="{00000000-0005-0000-0000-0000718F0000}"/>
    <cellStyle name="Normal 5 2 6 4" xfId="36725" xr:uid="{00000000-0005-0000-0000-0000728F0000}"/>
    <cellStyle name="Normal 5 2 7" xfId="36726" xr:uid="{00000000-0005-0000-0000-0000738F0000}"/>
    <cellStyle name="Normal 5 2 8" xfId="36727" xr:uid="{00000000-0005-0000-0000-0000748F0000}"/>
    <cellStyle name="Normal 5 2 8 2" xfId="36728" xr:uid="{00000000-0005-0000-0000-0000758F0000}"/>
    <cellStyle name="Normal 5 2 9" xfId="36729" xr:uid="{00000000-0005-0000-0000-0000768F0000}"/>
    <cellStyle name="Normal 5 3" xfId="36730" xr:uid="{00000000-0005-0000-0000-0000778F0000}"/>
    <cellStyle name="Normal 5 3 10" xfId="36731" xr:uid="{00000000-0005-0000-0000-0000788F0000}"/>
    <cellStyle name="Normal 5 3 10 2" xfId="36732" xr:uid="{00000000-0005-0000-0000-0000798F0000}"/>
    <cellStyle name="Normal 5 3 11" xfId="36733" xr:uid="{00000000-0005-0000-0000-00007A8F0000}"/>
    <cellStyle name="Normal 5 3 11 2" xfId="36734" xr:uid="{00000000-0005-0000-0000-00007B8F0000}"/>
    <cellStyle name="Normal 5 3 12" xfId="36735" xr:uid="{00000000-0005-0000-0000-00007C8F0000}"/>
    <cellStyle name="Normal 5 3 13" xfId="36736" xr:uid="{00000000-0005-0000-0000-00007D8F0000}"/>
    <cellStyle name="Normal 5 3 13 2" xfId="36737" xr:uid="{00000000-0005-0000-0000-00007E8F0000}"/>
    <cellStyle name="Normal 5 3 14" xfId="36738" xr:uid="{00000000-0005-0000-0000-00007F8F0000}"/>
    <cellStyle name="Normal 5 3 14 2" xfId="36739" xr:uid="{00000000-0005-0000-0000-0000808F0000}"/>
    <cellStyle name="Normal 5 3 15" xfId="36740" xr:uid="{00000000-0005-0000-0000-0000818F0000}"/>
    <cellStyle name="Normal 5 3 16" xfId="36741" xr:uid="{00000000-0005-0000-0000-0000828F0000}"/>
    <cellStyle name="Normal 5 3 17" xfId="36742" xr:uid="{00000000-0005-0000-0000-0000838F0000}"/>
    <cellStyle name="Normal 5 3 2" xfId="36743" xr:uid="{00000000-0005-0000-0000-0000848F0000}"/>
    <cellStyle name="Normal 5 3 2 10" xfId="36744" xr:uid="{00000000-0005-0000-0000-0000858F0000}"/>
    <cellStyle name="Normal 5 3 2 10 2" xfId="36745" xr:uid="{00000000-0005-0000-0000-0000868F0000}"/>
    <cellStyle name="Normal 5 3 2 11" xfId="36746" xr:uid="{00000000-0005-0000-0000-0000878F0000}"/>
    <cellStyle name="Normal 5 3 2 11 2" xfId="36747" xr:uid="{00000000-0005-0000-0000-0000888F0000}"/>
    <cellStyle name="Normal 5 3 2 12" xfId="36748" xr:uid="{00000000-0005-0000-0000-0000898F0000}"/>
    <cellStyle name="Normal 5 3 2 12 2" xfId="36749" xr:uid="{00000000-0005-0000-0000-00008A8F0000}"/>
    <cellStyle name="Normal 5 3 2 13" xfId="36750" xr:uid="{00000000-0005-0000-0000-00008B8F0000}"/>
    <cellStyle name="Normal 5 3 2 14" xfId="36751" xr:uid="{00000000-0005-0000-0000-00008C8F0000}"/>
    <cellStyle name="Normal 5 3 2 2" xfId="36752" xr:uid="{00000000-0005-0000-0000-00008D8F0000}"/>
    <cellStyle name="Normal 5 3 2 2 10" xfId="36753" xr:uid="{00000000-0005-0000-0000-00008E8F0000}"/>
    <cellStyle name="Normal 5 3 2 2 11" xfId="36754" xr:uid="{00000000-0005-0000-0000-00008F8F0000}"/>
    <cellStyle name="Normal 5 3 2 2 2" xfId="36755" xr:uid="{00000000-0005-0000-0000-0000908F0000}"/>
    <cellStyle name="Normal 5 3 2 2 2 2" xfId="36756" xr:uid="{00000000-0005-0000-0000-0000918F0000}"/>
    <cellStyle name="Normal 5 3 2 2 2 2 2" xfId="36757" xr:uid="{00000000-0005-0000-0000-0000928F0000}"/>
    <cellStyle name="Normal 5 3 2 2 2 2 2 2" xfId="36758" xr:uid="{00000000-0005-0000-0000-0000938F0000}"/>
    <cellStyle name="Normal 5 3 2 2 2 2 2 2 2" xfId="36759" xr:uid="{00000000-0005-0000-0000-0000948F0000}"/>
    <cellStyle name="Normal 5 3 2 2 2 2 2 3" xfId="36760" xr:uid="{00000000-0005-0000-0000-0000958F0000}"/>
    <cellStyle name="Normal 5 3 2 2 2 2 3" xfId="36761" xr:uid="{00000000-0005-0000-0000-0000968F0000}"/>
    <cellStyle name="Normal 5 3 2 2 2 2 3 2" xfId="36762" xr:uid="{00000000-0005-0000-0000-0000978F0000}"/>
    <cellStyle name="Normal 5 3 2 2 2 2 4" xfId="36763" xr:uid="{00000000-0005-0000-0000-0000988F0000}"/>
    <cellStyle name="Normal 5 3 2 2 2 3" xfId="36764" xr:uid="{00000000-0005-0000-0000-0000998F0000}"/>
    <cellStyle name="Normal 5 3 2 2 2 3 2" xfId="36765" xr:uid="{00000000-0005-0000-0000-00009A8F0000}"/>
    <cellStyle name="Normal 5 3 2 2 2 3 2 2" xfId="36766" xr:uid="{00000000-0005-0000-0000-00009B8F0000}"/>
    <cellStyle name="Normal 5 3 2 2 2 3 3" xfId="36767" xr:uid="{00000000-0005-0000-0000-00009C8F0000}"/>
    <cellStyle name="Normal 5 3 2 2 2 4" xfId="36768" xr:uid="{00000000-0005-0000-0000-00009D8F0000}"/>
    <cellStyle name="Normal 5 3 2 2 2 4 2" xfId="36769" xr:uid="{00000000-0005-0000-0000-00009E8F0000}"/>
    <cellStyle name="Normal 5 3 2 2 2 5" xfId="36770" xr:uid="{00000000-0005-0000-0000-00009F8F0000}"/>
    <cellStyle name="Normal 5 3 2 2 2 5 2" xfId="36771" xr:uid="{00000000-0005-0000-0000-0000A08F0000}"/>
    <cellStyle name="Normal 5 3 2 2 2 6" xfId="36772" xr:uid="{00000000-0005-0000-0000-0000A18F0000}"/>
    <cellStyle name="Normal 5 3 2 2 2 6 2" xfId="36773" xr:uid="{00000000-0005-0000-0000-0000A28F0000}"/>
    <cellStyle name="Normal 5 3 2 2 2 7" xfId="36774" xr:uid="{00000000-0005-0000-0000-0000A38F0000}"/>
    <cellStyle name="Normal 5 3 2 2 2 7 2" xfId="36775" xr:uid="{00000000-0005-0000-0000-0000A48F0000}"/>
    <cellStyle name="Normal 5 3 2 2 2 8" xfId="36776" xr:uid="{00000000-0005-0000-0000-0000A58F0000}"/>
    <cellStyle name="Normal 5 3 2 2 2 9" xfId="36777" xr:uid="{00000000-0005-0000-0000-0000A68F0000}"/>
    <cellStyle name="Normal 5 3 2 2 3" xfId="36778" xr:uid="{00000000-0005-0000-0000-0000A78F0000}"/>
    <cellStyle name="Normal 5 3 2 2 3 2" xfId="36779" xr:uid="{00000000-0005-0000-0000-0000A88F0000}"/>
    <cellStyle name="Normal 5 3 2 2 3 2 2" xfId="36780" xr:uid="{00000000-0005-0000-0000-0000A98F0000}"/>
    <cellStyle name="Normal 5 3 2 2 3 2 2 2" xfId="36781" xr:uid="{00000000-0005-0000-0000-0000AA8F0000}"/>
    <cellStyle name="Normal 5 3 2 2 3 2 2 2 2" xfId="36782" xr:uid="{00000000-0005-0000-0000-0000AB8F0000}"/>
    <cellStyle name="Normal 5 3 2 2 3 2 2 3" xfId="36783" xr:uid="{00000000-0005-0000-0000-0000AC8F0000}"/>
    <cellStyle name="Normal 5 3 2 2 3 2 3" xfId="36784" xr:uid="{00000000-0005-0000-0000-0000AD8F0000}"/>
    <cellStyle name="Normal 5 3 2 2 3 2 3 2" xfId="36785" xr:uid="{00000000-0005-0000-0000-0000AE8F0000}"/>
    <cellStyle name="Normal 5 3 2 2 3 2 4" xfId="36786" xr:uid="{00000000-0005-0000-0000-0000AF8F0000}"/>
    <cellStyle name="Normal 5 3 2 2 3 3" xfId="36787" xr:uid="{00000000-0005-0000-0000-0000B08F0000}"/>
    <cellStyle name="Normal 5 3 2 2 3 3 2" xfId="36788" xr:uid="{00000000-0005-0000-0000-0000B18F0000}"/>
    <cellStyle name="Normal 5 3 2 2 3 3 2 2" xfId="36789" xr:uid="{00000000-0005-0000-0000-0000B28F0000}"/>
    <cellStyle name="Normal 5 3 2 2 3 3 3" xfId="36790" xr:uid="{00000000-0005-0000-0000-0000B38F0000}"/>
    <cellStyle name="Normal 5 3 2 2 3 4" xfId="36791" xr:uid="{00000000-0005-0000-0000-0000B48F0000}"/>
    <cellStyle name="Normal 5 3 2 2 3 4 2" xfId="36792" xr:uid="{00000000-0005-0000-0000-0000B58F0000}"/>
    <cellStyle name="Normal 5 3 2 2 3 5" xfId="36793" xr:uid="{00000000-0005-0000-0000-0000B68F0000}"/>
    <cellStyle name="Normal 5 3 2 2 3 5 2" xfId="36794" xr:uid="{00000000-0005-0000-0000-0000B78F0000}"/>
    <cellStyle name="Normal 5 3 2 2 3 6" xfId="36795" xr:uid="{00000000-0005-0000-0000-0000B88F0000}"/>
    <cellStyle name="Normal 5 3 2 2 4" xfId="36796" xr:uid="{00000000-0005-0000-0000-0000B98F0000}"/>
    <cellStyle name="Normal 5 3 2 2 4 2" xfId="36797" xr:uid="{00000000-0005-0000-0000-0000BA8F0000}"/>
    <cellStyle name="Normal 5 3 2 2 4 2 2" xfId="36798" xr:uid="{00000000-0005-0000-0000-0000BB8F0000}"/>
    <cellStyle name="Normal 5 3 2 2 4 2 2 2" xfId="36799" xr:uid="{00000000-0005-0000-0000-0000BC8F0000}"/>
    <cellStyle name="Normal 5 3 2 2 4 2 3" xfId="36800" xr:uid="{00000000-0005-0000-0000-0000BD8F0000}"/>
    <cellStyle name="Normal 5 3 2 2 4 3" xfId="36801" xr:uid="{00000000-0005-0000-0000-0000BE8F0000}"/>
    <cellStyle name="Normal 5 3 2 2 4 3 2" xfId="36802" xr:uid="{00000000-0005-0000-0000-0000BF8F0000}"/>
    <cellStyle name="Normal 5 3 2 2 4 4" xfId="36803" xr:uid="{00000000-0005-0000-0000-0000C08F0000}"/>
    <cellStyle name="Normal 5 3 2 2 5" xfId="36804" xr:uid="{00000000-0005-0000-0000-0000C18F0000}"/>
    <cellStyle name="Normal 5 3 2 2 5 2" xfId="36805" xr:uid="{00000000-0005-0000-0000-0000C28F0000}"/>
    <cellStyle name="Normal 5 3 2 2 5 2 2" xfId="36806" xr:uid="{00000000-0005-0000-0000-0000C38F0000}"/>
    <cellStyle name="Normal 5 3 2 2 5 3" xfId="36807" xr:uid="{00000000-0005-0000-0000-0000C48F0000}"/>
    <cellStyle name="Normal 5 3 2 2 6" xfId="36808" xr:uid="{00000000-0005-0000-0000-0000C58F0000}"/>
    <cellStyle name="Normal 5 3 2 2 6 2" xfId="36809" xr:uid="{00000000-0005-0000-0000-0000C68F0000}"/>
    <cellStyle name="Normal 5 3 2 2 7" xfId="36810" xr:uid="{00000000-0005-0000-0000-0000C78F0000}"/>
    <cellStyle name="Normal 5 3 2 2 7 2" xfId="36811" xr:uid="{00000000-0005-0000-0000-0000C88F0000}"/>
    <cellStyle name="Normal 5 3 2 2 8" xfId="36812" xr:uid="{00000000-0005-0000-0000-0000C98F0000}"/>
    <cellStyle name="Normal 5 3 2 2 8 2" xfId="36813" xr:uid="{00000000-0005-0000-0000-0000CA8F0000}"/>
    <cellStyle name="Normal 5 3 2 2 9" xfId="36814" xr:uid="{00000000-0005-0000-0000-0000CB8F0000}"/>
    <cellStyle name="Normal 5 3 2 2 9 2" xfId="36815" xr:uid="{00000000-0005-0000-0000-0000CC8F0000}"/>
    <cellStyle name="Normal 5 3 2 3" xfId="36816" xr:uid="{00000000-0005-0000-0000-0000CD8F0000}"/>
    <cellStyle name="Normal 5 3 2 3 10" xfId="36817" xr:uid="{00000000-0005-0000-0000-0000CE8F0000}"/>
    <cellStyle name="Normal 5 3 2 3 11" xfId="36818" xr:uid="{00000000-0005-0000-0000-0000CF8F0000}"/>
    <cellStyle name="Normal 5 3 2 3 2" xfId="36819" xr:uid="{00000000-0005-0000-0000-0000D08F0000}"/>
    <cellStyle name="Normal 5 3 2 3 2 2" xfId="36820" xr:uid="{00000000-0005-0000-0000-0000D18F0000}"/>
    <cellStyle name="Normal 5 3 2 3 2 2 2" xfId="36821" xr:uid="{00000000-0005-0000-0000-0000D28F0000}"/>
    <cellStyle name="Normal 5 3 2 3 2 2 2 2" xfId="36822" xr:uid="{00000000-0005-0000-0000-0000D38F0000}"/>
    <cellStyle name="Normal 5 3 2 3 2 2 2 2 2" xfId="36823" xr:uid="{00000000-0005-0000-0000-0000D48F0000}"/>
    <cellStyle name="Normal 5 3 2 3 2 2 2 3" xfId="36824" xr:uid="{00000000-0005-0000-0000-0000D58F0000}"/>
    <cellStyle name="Normal 5 3 2 3 2 2 3" xfId="36825" xr:uid="{00000000-0005-0000-0000-0000D68F0000}"/>
    <cellStyle name="Normal 5 3 2 3 2 2 3 2" xfId="36826" xr:uid="{00000000-0005-0000-0000-0000D78F0000}"/>
    <cellStyle name="Normal 5 3 2 3 2 2 4" xfId="36827" xr:uid="{00000000-0005-0000-0000-0000D88F0000}"/>
    <cellStyle name="Normal 5 3 2 3 2 3" xfId="36828" xr:uid="{00000000-0005-0000-0000-0000D98F0000}"/>
    <cellStyle name="Normal 5 3 2 3 2 3 2" xfId="36829" xr:uid="{00000000-0005-0000-0000-0000DA8F0000}"/>
    <cellStyle name="Normal 5 3 2 3 2 3 2 2" xfId="36830" xr:uid="{00000000-0005-0000-0000-0000DB8F0000}"/>
    <cellStyle name="Normal 5 3 2 3 2 3 3" xfId="36831" xr:uid="{00000000-0005-0000-0000-0000DC8F0000}"/>
    <cellStyle name="Normal 5 3 2 3 2 4" xfId="36832" xr:uid="{00000000-0005-0000-0000-0000DD8F0000}"/>
    <cellStyle name="Normal 5 3 2 3 2 4 2" xfId="36833" xr:uid="{00000000-0005-0000-0000-0000DE8F0000}"/>
    <cellStyle name="Normal 5 3 2 3 2 5" xfId="36834" xr:uid="{00000000-0005-0000-0000-0000DF8F0000}"/>
    <cellStyle name="Normal 5 3 2 3 2 5 2" xfId="36835" xr:uid="{00000000-0005-0000-0000-0000E08F0000}"/>
    <cellStyle name="Normal 5 3 2 3 2 6" xfId="36836" xr:uid="{00000000-0005-0000-0000-0000E18F0000}"/>
    <cellStyle name="Normal 5 3 2 3 3" xfId="36837" xr:uid="{00000000-0005-0000-0000-0000E28F0000}"/>
    <cellStyle name="Normal 5 3 2 3 3 2" xfId="36838" xr:uid="{00000000-0005-0000-0000-0000E38F0000}"/>
    <cellStyle name="Normal 5 3 2 3 3 2 2" xfId="36839" xr:uid="{00000000-0005-0000-0000-0000E48F0000}"/>
    <cellStyle name="Normal 5 3 2 3 3 2 2 2" xfId="36840" xr:uid="{00000000-0005-0000-0000-0000E58F0000}"/>
    <cellStyle name="Normal 5 3 2 3 3 2 2 2 2" xfId="36841" xr:uid="{00000000-0005-0000-0000-0000E68F0000}"/>
    <cellStyle name="Normal 5 3 2 3 3 2 2 3" xfId="36842" xr:uid="{00000000-0005-0000-0000-0000E78F0000}"/>
    <cellStyle name="Normal 5 3 2 3 3 2 3" xfId="36843" xr:uid="{00000000-0005-0000-0000-0000E88F0000}"/>
    <cellStyle name="Normal 5 3 2 3 3 2 3 2" xfId="36844" xr:uid="{00000000-0005-0000-0000-0000E98F0000}"/>
    <cellStyle name="Normal 5 3 2 3 3 2 4" xfId="36845" xr:uid="{00000000-0005-0000-0000-0000EA8F0000}"/>
    <cellStyle name="Normal 5 3 2 3 3 3" xfId="36846" xr:uid="{00000000-0005-0000-0000-0000EB8F0000}"/>
    <cellStyle name="Normal 5 3 2 3 3 3 2" xfId="36847" xr:uid="{00000000-0005-0000-0000-0000EC8F0000}"/>
    <cellStyle name="Normal 5 3 2 3 3 3 2 2" xfId="36848" xr:uid="{00000000-0005-0000-0000-0000ED8F0000}"/>
    <cellStyle name="Normal 5 3 2 3 3 3 3" xfId="36849" xr:uid="{00000000-0005-0000-0000-0000EE8F0000}"/>
    <cellStyle name="Normal 5 3 2 3 3 4" xfId="36850" xr:uid="{00000000-0005-0000-0000-0000EF8F0000}"/>
    <cellStyle name="Normal 5 3 2 3 3 4 2" xfId="36851" xr:uid="{00000000-0005-0000-0000-0000F08F0000}"/>
    <cellStyle name="Normal 5 3 2 3 3 5" xfId="36852" xr:uid="{00000000-0005-0000-0000-0000F18F0000}"/>
    <cellStyle name="Normal 5 3 2 3 3 5 2" xfId="36853" xr:uid="{00000000-0005-0000-0000-0000F28F0000}"/>
    <cellStyle name="Normal 5 3 2 3 3 6" xfId="36854" xr:uid="{00000000-0005-0000-0000-0000F38F0000}"/>
    <cellStyle name="Normal 5 3 2 3 4" xfId="36855" xr:uid="{00000000-0005-0000-0000-0000F48F0000}"/>
    <cellStyle name="Normal 5 3 2 3 4 2" xfId="36856" xr:uid="{00000000-0005-0000-0000-0000F58F0000}"/>
    <cellStyle name="Normal 5 3 2 3 4 2 2" xfId="36857" xr:uid="{00000000-0005-0000-0000-0000F68F0000}"/>
    <cellStyle name="Normal 5 3 2 3 4 2 2 2" xfId="36858" xr:uid="{00000000-0005-0000-0000-0000F78F0000}"/>
    <cellStyle name="Normal 5 3 2 3 4 2 3" xfId="36859" xr:uid="{00000000-0005-0000-0000-0000F88F0000}"/>
    <cellStyle name="Normal 5 3 2 3 4 3" xfId="36860" xr:uid="{00000000-0005-0000-0000-0000F98F0000}"/>
    <cellStyle name="Normal 5 3 2 3 4 3 2" xfId="36861" xr:uid="{00000000-0005-0000-0000-0000FA8F0000}"/>
    <cellStyle name="Normal 5 3 2 3 4 4" xfId="36862" xr:uid="{00000000-0005-0000-0000-0000FB8F0000}"/>
    <cellStyle name="Normal 5 3 2 3 5" xfId="36863" xr:uid="{00000000-0005-0000-0000-0000FC8F0000}"/>
    <cellStyle name="Normal 5 3 2 3 5 2" xfId="36864" xr:uid="{00000000-0005-0000-0000-0000FD8F0000}"/>
    <cellStyle name="Normal 5 3 2 3 5 2 2" xfId="36865" xr:uid="{00000000-0005-0000-0000-0000FE8F0000}"/>
    <cellStyle name="Normal 5 3 2 3 5 3" xfId="36866" xr:uid="{00000000-0005-0000-0000-0000FF8F0000}"/>
    <cellStyle name="Normal 5 3 2 3 6" xfId="36867" xr:uid="{00000000-0005-0000-0000-000000900000}"/>
    <cellStyle name="Normal 5 3 2 3 6 2" xfId="36868" xr:uid="{00000000-0005-0000-0000-000001900000}"/>
    <cellStyle name="Normal 5 3 2 3 7" xfId="36869" xr:uid="{00000000-0005-0000-0000-000002900000}"/>
    <cellStyle name="Normal 5 3 2 3 7 2" xfId="36870" xr:uid="{00000000-0005-0000-0000-000003900000}"/>
    <cellStyle name="Normal 5 3 2 3 8" xfId="36871" xr:uid="{00000000-0005-0000-0000-000004900000}"/>
    <cellStyle name="Normal 5 3 2 3 8 2" xfId="36872" xr:uid="{00000000-0005-0000-0000-000005900000}"/>
    <cellStyle name="Normal 5 3 2 3 9" xfId="36873" xr:uid="{00000000-0005-0000-0000-000006900000}"/>
    <cellStyle name="Normal 5 3 2 3 9 2" xfId="36874" xr:uid="{00000000-0005-0000-0000-000007900000}"/>
    <cellStyle name="Normal 5 3 2 4" xfId="36875" xr:uid="{00000000-0005-0000-0000-000008900000}"/>
    <cellStyle name="Normal 5 3 2 4 2" xfId="36876" xr:uid="{00000000-0005-0000-0000-000009900000}"/>
    <cellStyle name="Normal 5 3 2 4 2 2" xfId="36877" xr:uid="{00000000-0005-0000-0000-00000A900000}"/>
    <cellStyle name="Normal 5 3 2 4 2 2 2" xfId="36878" xr:uid="{00000000-0005-0000-0000-00000B900000}"/>
    <cellStyle name="Normal 5 3 2 4 2 2 2 2" xfId="36879" xr:uid="{00000000-0005-0000-0000-00000C900000}"/>
    <cellStyle name="Normal 5 3 2 4 2 2 3" xfId="36880" xr:uid="{00000000-0005-0000-0000-00000D900000}"/>
    <cellStyle name="Normal 5 3 2 4 2 3" xfId="36881" xr:uid="{00000000-0005-0000-0000-00000E900000}"/>
    <cellStyle name="Normal 5 3 2 4 2 3 2" xfId="36882" xr:uid="{00000000-0005-0000-0000-00000F900000}"/>
    <cellStyle name="Normal 5 3 2 4 2 4" xfId="36883" xr:uid="{00000000-0005-0000-0000-000010900000}"/>
    <cellStyle name="Normal 5 3 2 4 3" xfId="36884" xr:uid="{00000000-0005-0000-0000-000011900000}"/>
    <cellStyle name="Normal 5 3 2 4 3 2" xfId="36885" xr:uid="{00000000-0005-0000-0000-000012900000}"/>
    <cellStyle name="Normal 5 3 2 4 3 2 2" xfId="36886" xr:uid="{00000000-0005-0000-0000-000013900000}"/>
    <cellStyle name="Normal 5 3 2 4 3 3" xfId="36887" xr:uid="{00000000-0005-0000-0000-000014900000}"/>
    <cellStyle name="Normal 5 3 2 4 4" xfId="36888" xr:uid="{00000000-0005-0000-0000-000015900000}"/>
    <cellStyle name="Normal 5 3 2 4 4 2" xfId="36889" xr:uid="{00000000-0005-0000-0000-000016900000}"/>
    <cellStyle name="Normal 5 3 2 4 5" xfId="36890" xr:uid="{00000000-0005-0000-0000-000017900000}"/>
    <cellStyle name="Normal 5 3 2 4 5 2" xfId="36891" xr:uid="{00000000-0005-0000-0000-000018900000}"/>
    <cellStyle name="Normal 5 3 2 4 6" xfId="36892" xr:uid="{00000000-0005-0000-0000-000019900000}"/>
    <cellStyle name="Normal 5 3 2 5" xfId="36893" xr:uid="{00000000-0005-0000-0000-00001A900000}"/>
    <cellStyle name="Normal 5 3 2 5 2" xfId="36894" xr:uid="{00000000-0005-0000-0000-00001B900000}"/>
    <cellStyle name="Normal 5 3 2 5 2 2" xfId="36895" xr:uid="{00000000-0005-0000-0000-00001C900000}"/>
    <cellStyle name="Normal 5 3 2 5 2 2 2" xfId="36896" xr:uid="{00000000-0005-0000-0000-00001D900000}"/>
    <cellStyle name="Normal 5 3 2 5 2 2 2 2" xfId="36897" xr:uid="{00000000-0005-0000-0000-00001E900000}"/>
    <cellStyle name="Normal 5 3 2 5 2 2 3" xfId="36898" xr:uid="{00000000-0005-0000-0000-00001F900000}"/>
    <cellStyle name="Normal 5 3 2 5 2 3" xfId="36899" xr:uid="{00000000-0005-0000-0000-000020900000}"/>
    <cellStyle name="Normal 5 3 2 5 2 3 2" xfId="36900" xr:uid="{00000000-0005-0000-0000-000021900000}"/>
    <cellStyle name="Normal 5 3 2 5 2 4" xfId="36901" xr:uid="{00000000-0005-0000-0000-000022900000}"/>
    <cellStyle name="Normal 5 3 2 5 3" xfId="36902" xr:uid="{00000000-0005-0000-0000-000023900000}"/>
    <cellStyle name="Normal 5 3 2 5 3 2" xfId="36903" xr:uid="{00000000-0005-0000-0000-000024900000}"/>
    <cellStyle name="Normal 5 3 2 5 3 2 2" xfId="36904" xr:uid="{00000000-0005-0000-0000-000025900000}"/>
    <cellStyle name="Normal 5 3 2 5 3 3" xfId="36905" xr:uid="{00000000-0005-0000-0000-000026900000}"/>
    <cellStyle name="Normal 5 3 2 5 4" xfId="36906" xr:uid="{00000000-0005-0000-0000-000027900000}"/>
    <cellStyle name="Normal 5 3 2 5 4 2" xfId="36907" xr:uid="{00000000-0005-0000-0000-000028900000}"/>
    <cellStyle name="Normal 5 3 2 5 5" xfId="36908" xr:uid="{00000000-0005-0000-0000-000029900000}"/>
    <cellStyle name="Normal 5 3 2 5 5 2" xfId="36909" xr:uid="{00000000-0005-0000-0000-00002A900000}"/>
    <cellStyle name="Normal 5 3 2 5 6" xfId="36910" xr:uid="{00000000-0005-0000-0000-00002B900000}"/>
    <cellStyle name="Normal 5 3 2 6" xfId="36911" xr:uid="{00000000-0005-0000-0000-00002C900000}"/>
    <cellStyle name="Normal 5 3 2 6 2" xfId="36912" xr:uid="{00000000-0005-0000-0000-00002D900000}"/>
    <cellStyle name="Normal 5 3 2 6 2 2" xfId="36913" xr:uid="{00000000-0005-0000-0000-00002E900000}"/>
    <cellStyle name="Normal 5 3 2 6 2 2 2" xfId="36914" xr:uid="{00000000-0005-0000-0000-00002F900000}"/>
    <cellStyle name="Normal 5 3 2 6 2 2 2 2" xfId="36915" xr:uid="{00000000-0005-0000-0000-000030900000}"/>
    <cellStyle name="Normal 5 3 2 6 2 2 3" xfId="36916" xr:uid="{00000000-0005-0000-0000-000031900000}"/>
    <cellStyle name="Normal 5 3 2 6 2 3" xfId="36917" xr:uid="{00000000-0005-0000-0000-000032900000}"/>
    <cellStyle name="Normal 5 3 2 6 2 3 2" xfId="36918" xr:uid="{00000000-0005-0000-0000-000033900000}"/>
    <cellStyle name="Normal 5 3 2 6 2 4" xfId="36919" xr:uid="{00000000-0005-0000-0000-000034900000}"/>
    <cellStyle name="Normal 5 3 2 6 3" xfId="36920" xr:uid="{00000000-0005-0000-0000-000035900000}"/>
    <cellStyle name="Normal 5 3 2 6 3 2" xfId="36921" xr:uid="{00000000-0005-0000-0000-000036900000}"/>
    <cellStyle name="Normal 5 3 2 6 3 2 2" xfId="36922" xr:uid="{00000000-0005-0000-0000-000037900000}"/>
    <cellStyle name="Normal 5 3 2 6 3 3" xfId="36923" xr:uid="{00000000-0005-0000-0000-000038900000}"/>
    <cellStyle name="Normal 5 3 2 6 4" xfId="36924" xr:uid="{00000000-0005-0000-0000-000039900000}"/>
    <cellStyle name="Normal 5 3 2 6 4 2" xfId="36925" xr:uid="{00000000-0005-0000-0000-00003A900000}"/>
    <cellStyle name="Normal 5 3 2 6 5" xfId="36926" xr:uid="{00000000-0005-0000-0000-00003B900000}"/>
    <cellStyle name="Normal 5 3 2 6 5 2" xfId="36927" xr:uid="{00000000-0005-0000-0000-00003C900000}"/>
    <cellStyle name="Normal 5 3 2 6 6" xfId="36928" xr:uid="{00000000-0005-0000-0000-00003D900000}"/>
    <cellStyle name="Normal 5 3 2 7" xfId="36929" xr:uid="{00000000-0005-0000-0000-00003E900000}"/>
    <cellStyle name="Normal 5 3 2 7 2" xfId="36930" xr:uid="{00000000-0005-0000-0000-00003F900000}"/>
    <cellStyle name="Normal 5 3 2 7 2 2" xfId="36931" xr:uid="{00000000-0005-0000-0000-000040900000}"/>
    <cellStyle name="Normal 5 3 2 7 2 2 2" xfId="36932" xr:uid="{00000000-0005-0000-0000-000041900000}"/>
    <cellStyle name="Normal 5 3 2 7 2 3" xfId="36933" xr:uid="{00000000-0005-0000-0000-000042900000}"/>
    <cellStyle name="Normal 5 3 2 7 3" xfId="36934" xr:uid="{00000000-0005-0000-0000-000043900000}"/>
    <cellStyle name="Normal 5 3 2 7 3 2" xfId="36935" xr:uid="{00000000-0005-0000-0000-000044900000}"/>
    <cellStyle name="Normal 5 3 2 7 4" xfId="36936" xr:uid="{00000000-0005-0000-0000-000045900000}"/>
    <cellStyle name="Normal 5 3 2 8" xfId="36937" xr:uid="{00000000-0005-0000-0000-000046900000}"/>
    <cellStyle name="Normal 5 3 2 8 2" xfId="36938" xr:uid="{00000000-0005-0000-0000-000047900000}"/>
    <cellStyle name="Normal 5 3 2 8 2 2" xfId="36939" xr:uid="{00000000-0005-0000-0000-000048900000}"/>
    <cellStyle name="Normal 5 3 2 8 3" xfId="36940" xr:uid="{00000000-0005-0000-0000-000049900000}"/>
    <cellStyle name="Normal 5 3 2 9" xfId="36941" xr:uid="{00000000-0005-0000-0000-00004A900000}"/>
    <cellStyle name="Normal 5 3 2 9 2" xfId="36942" xr:uid="{00000000-0005-0000-0000-00004B900000}"/>
    <cellStyle name="Normal 5 3 3" xfId="36943" xr:uid="{00000000-0005-0000-0000-00004C900000}"/>
    <cellStyle name="Normal 5 3 3 10" xfId="36944" xr:uid="{00000000-0005-0000-0000-00004D900000}"/>
    <cellStyle name="Normal 5 3 3 11" xfId="36945" xr:uid="{00000000-0005-0000-0000-00004E900000}"/>
    <cellStyle name="Normal 5 3 3 2" xfId="36946" xr:uid="{00000000-0005-0000-0000-00004F900000}"/>
    <cellStyle name="Normal 5 3 3 2 2" xfId="36947" xr:uid="{00000000-0005-0000-0000-000050900000}"/>
    <cellStyle name="Normal 5 3 3 2 2 2" xfId="36948" xr:uid="{00000000-0005-0000-0000-000051900000}"/>
    <cellStyle name="Normal 5 3 3 2 2 2 2" xfId="36949" xr:uid="{00000000-0005-0000-0000-000052900000}"/>
    <cellStyle name="Normal 5 3 3 2 2 2 2 2" xfId="36950" xr:uid="{00000000-0005-0000-0000-000053900000}"/>
    <cellStyle name="Normal 5 3 3 2 2 2 3" xfId="36951" xr:uid="{00000000-0005-0000-0000-000054900000}"/>
    <cellStyle name="Normal 5 3 3 2 2 3" xfId="36952" xr:uid="{00000000-0005-0000-0000-000055900000}"/>
    <cellStyle name="Normal 5 3 3 2 2 3 2" xfId="36953" xr:uid="{00000000-0005-0000-0000-000056900000}"/>
    <cellStyle name="Normal 5 3 3 2 2 4" xfId="36954" xr:uid="{00000000-0005-0000-0000-000057900000}"/>
    <cellStyle name="Normal 5 3 3 2 2 4 2" xfId="36955" xr:uid="{00000000-0005-0000-0000-000058900000}"/>
    <cellStyle name="Normal 5 3 3 2 2 5" xfId="36956" xr:uid="{00000000-0005-0000-0000-000059900000}"/>
    <cellStyle name="Normal 5 3 3 2 2 5 2" xfId="36957" xr:uid="{00000000-0005-0000-0000-00005A900000}"/>
    <cellStyle name="Normal 5 3 3 2 2 6" xfId="36958" xr:uid="{00000000-0005-0000-0000-00005B900000}"/>
    <cellStyle name="Normal 5 3 3 2 2 7" xfId="36959" xr:uid="{00000000-0005-0000-0000-00005C900000}"/>
    <cellStyle name="Normal 5 3 3 2 3" xfId="36960" xr:uid="{00000000-0005-0000-0000-00005D900000}"/>
    <cellStyle name="Normal 5 3 3 2 3 2" xfId="36961" xr:uid="{00000000-0005-0000-0000-00005E900000}"/>
    <cellStyle name="Normal 5 3 3 2 3 2 2" xfId="36962" xr:uid="{00000000-0005-0000-0000-00005F900000}"/>
    <cellStyle name="Normal 5 3 3 2 3 3" xfId="36963" xr:uid="{00000000-0005-0000-0000-000060900000}"/>
    <cellStyle name="Normal 5 3 3 2 4" xfId="36964" xr:uid="{00000000-0005-0000-0000-000061900000}"/>
    <cellStyle name="Normal 5 3 3 2 4 2" xfId="36965" xr:uid="{00000000-0005-0000-0000-000062900000}"/>
    <cellStyle name="Normal 5 3 3 2 5" xfId="36966" xr:uid="{00000000-0005-0000-0000-000063900000}"/>
    <cellStyle name="Normal 5 3 3 2 5 2" xfId="36967" xr:uid="{00000000-0005-0000-0000-000064900000}"/>
    <cellStyle name="Normal 5 3 3 2 6" xfId="36968" xr:uid="{00000000-0005-0000-0000-000065900000}"/>
    <cellStyle name="Normal 5 3 3 2 6 2" xfId="36969" xr:uid="{00000000-0005-0000-0000-000066900000}"/>
    <cellStyle name="Normal 5 3 3 2 7" xfId="36970" xr:uid="{00000000-0005-0000-0000-000067900000}"/>
    <cellStyle name="Normal 5 3 3 2 7 2" xfId="36971" xr:uid="{00000000-0005-0000-0000-000068900000}"/>
    <cellStyle name="Normal 5 3 3 2 8" xfId="36972" xr:uid="{00000000-0005-0000-0000-000069900000}"/>
    <cellStyle name="Normal 5 3 3 2 9" xfId="36973" xr:uid="{00000000-0005-0000-0000-00006A900000}"/>
    <cellStyle name="Normal 5 3 3 3" xfId="36974" xr:uid="{00000000-0005-0000-0000-00006B900000}"/>
    <cellStyle name="Normal 5 3 3 3 2" xfId="36975" xr:uid="{00000000-0005-0000-0000-00006C900000}"/>
    <cellStyle name="Normal 5 3 3 3 2 2" xfId="36976" xr:uid="{00000000-0005-0000-0000-00006D900000}"/>
    <cellStyle name="Normal 5 3 3 3 2 2 2" xfId="36977" xr:uid="{00000000-0005-0000-0000-00006E900000}"/>
    <cellStyle name="Normal 5 3 3 3 2 2 2 2" xfId="36978" xr:uid="{00000000-0005-0000-0000-00006F900000}"/>
    <cellStyle name="Normal 5 3 3 3 2 2 3" xfId="36979" xr:uid="{00000000-0005-0000-0000-000070900000}"/>
    <cellStyle name="Normal 5 3 3 3 2 3" xfId="36980" xr:uid="{00000000-0005-0000-0000-000071900000}"/>
    <cellStyle name="Normal 5 3 3 3 2 3 2" xfId="36981" xr:uid="{00000000-0005-0000-0000-000072900000}"/>
    <cellStyle name="Normal 5 3 3 3 2 4" xfId="36982" xr:uid="{00000000-0005-0000-0000-000073900000}"/>
    <cellStyle name="Normal 5 3 3 3 3" xfId="36983" xr:uid="{00000000-0005-0000-0000-000074900000}"/>
    <cellStyle name="Normal 5 3 3 3 3 2" xfId="36984" xr:uid="{00000000-0005-0000-0000-000075900000}"/>
    <cellStyle name="Normal 5 3 3 3 3 2 2" xfId="36985" xr:uid="{00000000-0005-0000-0000-000076900000}"/>
    <cellStyle name="Normal 5 3 3 3 3 3" xfId="36986" xr:uid="{00000000-0005-0000-0000-000077900000}"/>
    <cellStyle name="Normal 5 3 3 3 4" xfId="36987" xr:uid="{00000000-0005-0000-0000-000078900000}"/>
    <cellStyle name="Normal 5 3 3 3 4 2" xfId="36988" xr:uid="{00000000-0005-0000-0000-000079900000}"/>
    <cellStyle name="Normal 5 3 3 3 5" xfId="36989" xr:uid="{00000000-0005-0000-0000-00007A900000}"/>
    <cellStyle name="Normal 5 3 3 3 5 2" xfId="36990" xr:uid="{00000000-0005-0000-0000-00007B900000}"/>
    <cellStyle name="Normal 5 3 3 3 6" xfId="36991" xr:uid="{00000000-0005-0000-0000-00007C900000}"/>
    <cellStyle name="Normal 5 3 3 3 6 2" xfId="36992" xr:uid="{00000000-0005-0000-0000-00007D900000}"/>
    <cellStyle name="Normal 5 3 3 3 7" xfId="36993" xr:uid="{00000000-0005-0000-0000-00007E900000}"/>
    <cellStyle name="Normal 5 3 3 3 7 2" xfId="36994" xr:uid="{00000000-0005-0000-0000-00007F900000}"/>
    <cellStyle name="Normal 5 3 3 3 8" xfId="36995" xr:uid="{00000000-0005-0000-0000-000080900000}"/>
    <cellStyle name="Normal 5 3 3 3 9" xfId="36996" xr:uid="{00000000-0005-0000-0000-000081900000}"/>
    <cellStyle name="Normal 5 3 3 4" xfId="36997" xr:uid="{00000000-0005-0000-0000-000082900000}"/>
    <cellStyle name="Normal 5 3 3 4 2" xfId="36998" xr:uid="{00000000-0005-0000-0000-000083900000}"/>
    <cellStyle name="Normal 5 3 3 4 2 2" xfId="36999" xr:uid="{00000000-0005-0000-0000-000084900000}"/>
    <cellStyle name="Normal 5 3 3 4 2 2 2" xfId="37000" xr:uid="{00000000-0005-0000-0000-000085900000}"/>
    <cellStyle name="Normal 5 3 3 4 2 3" xfId="37001" xr:uid="{00000000-0005-0000-0000-000086900000}"/>
    <cellStyle name="Normal 5 3 3 4 3" xfId="37002" xr:uid="{00000000-0005-0000-0000-000087900000}"/>
    <cellStyle name="Normal 5 3 3 4 3 2" xfId="37003" xr:uid="{00000000-0005-0000-0000-000088900000}"/>
    <cellStyle name="Normal 5 3 3 4 4" xfId="37004" xr:uid="{00000000-0005-0000-0000-000089900000}"/>
    <cellStyle name="Normal 5 3 3 5" xfId="37005" xr:uid="{00000000-0005-0000-0000-00008A900000}"/>
    <cellStyle name="Normal 5 3 3 5 2" xfId="37006" xr:uid="{00000000-0005-0000-0000-00008B900000}"/>
    <cellStyle name="Normal 5 3 3 5 2 2" xfId="37007" xr:uid="{00000000-0005-0000-0000-00008C900000}"/>
    <cellStyle name="Normal 5 3 3 5 3" xfId="37008" xr:uid="{00000000-0005-0000-0000-00008D900000}"/>
    <cellStyle name="Normal 5 3 3 6" xfId="37009" xr:uid="{00000000-0005-0000-0000-00008E900000}"/>
    <cellStyle name="Normal 5 3 3 6 2" xfId="37010" xr:uid="{00000000-0005-0000-0000-00008F900000}"/>
    <cellStyle name="Normal 5 3 3 7" xfId="37011" xr:uid="{00000000-0005-0000-0000-000090900000}"/>
    <cellStyle name="Normal 5 3 3 7 2" xfId="37012" xr:uid="{00000000-0005-0000-0000-000091900000}"/>
    <cellStyle name="Normal 5 3 3 8" xfId="37013" xr:uid="{00000000-0005-0000-0000-000092900000}"/>
    <cellStyle name="Normal 5 3 3 8 2" xfId="37014" xr:uid="{00000000-0005-0000-0000-000093900000}"/>
    <cellStyle name="Normal 5 3 3 9" xfId="37015" xr:uid="{00000000-0005-0000-0000-000094900000}"/>
    <cellStyle name="Normal 5 3 3 9 2" xfId="37016" xr:uid="{00000000-0005-0000-0000-000095900000}"/>
    <cellStyle name="Normal 5 3 4" xfId="37017" xr:uid="{00000000-0005-0000-0000-000096900000}"/>
    <cellStyle name="Normal 5 3 4 10" xfId="37018" xr:uid="{00000000-0005-0000-0000-000097900000}"/>
    <cellStyle name="Normal 5 3 4 11" xfId="37019" xr:uid="{00000000-0005-0000-0000-000098900000}"/>
    <cellStyle name="Normal 5 3 4 2" xfId="37020" xr:uid="{00000000-0005-0000-0000-000099900000}"/>
    <cellStyle name="Normal 5 3 4 2 2" xfId="37021" xr:uid="{00000000-0005-0000-0000-00009A900000}"/>
    <cellStyle name="Normal 5 3 4 2 2 2" xfId="37022" xr:uid="{00000000-0005-0000-0000-00009B900000}"/>
    <cellStyle name="Normal 5 3 4 2 2 2 2" xfId="37023" xr:uid="{00000000-0005-0000-0000-00009C900000}"/>
    <cellStyle name="Normal 5 3 4 2 2 2 2 2" xfId="37024" xr:uid="{00000000-0005-0000-0000-00009D900000}"/>
    <cellStyle name="Normal 5 3 4 2 2 2 3" xfId="37025" xr:uid="{00000000-0005-0000-0000-00009E900000}"/>
    <cellStyle name="Normal 5 3 4 2 2 3" xfId="37026" xr:uid="{00000000-0005-0000-0000-00009F900000}"/>
    <cellStyle name="Normal 5 3 4 2 2 3 2" xfId="37027" xr:uid="{00000000-0005-0000-0000-0000A0900000}"/>
    <cellStyle name="Normal 5 3 4 2 2 4" xfId="37028" xr:uid="{00000000-0005-0000-0000-0000A1900000}"/>
    <cellStyle name="Normal 5 3 4 2 3" xfId="37029" xr:uid="{00000000-0005-0000-0000-0000A2900000}"/>
    <cellStyle name="Normal 5 3 4 2 3 2" xfId="37030" xr:uid="{00000000-0005-0000-0000-0000A3900000}"/>
    <cellStyle name="Normal 5 3 4 2 3 2 2" xfId="37031" xr:uid="{00000000-0005-0000-0000-0000A4900000}"/>
    <cellStyle name="Normal 5 3 4 2 3 3" xfId="37032" xr:uid="{00000000-0005-0000-0000-0000A5900000}"/>
    <cellStyle name="Normal 5 3 4 2 4" xfId="37033" xr:uid="{00000000-0005-0000-0000-0000A6900000}"/>
    <cellStyle name="Normal 5 3 4 2 4 2" xfId="37034" xr:uid="{00000000-0005-0000-0000-0000A7900000}"/>
    <cellStyle name="Normal 5 3 4 2 5" xfId="37035" xr:uid="{00000000-0005-0000-0000-0000A8900000}"/>
    <cellStyle name="Normal 5 3 4 2 5 2" xfId="37036" xr:uid="{00000000-0005-0000-0000-0000A9900000}"/>
    <cellStyle name="Normal 5 3 4 2 6" xfId="37037" xr:uid="{00000000-0005-0000-0000-0000AA900000}"/>
    <cellStyle name="Normal 5 3 4 2 6 2" xfId="37038" xr:uid="{00000000-0005-0000-0000-0000AB900000}"/>
    <cellStyle name="Normal 5 3 4 2 7" xfId="37039" xr:uid="{00000000-0005-0000-0000-0000AC900000}"/>
    <cellStyle name="Normal 5 3 4 2 7 2" xfId="37040" xr:uid="{00000000-0005-0000-0000-0000AD900000}"/>
    <cellStyle name="Normal 5 3 4 2 8" xfId="37041" xr:uid="{00000000-0005-0000-0000-0000AE900000}"/>
    <cellStyle name="Normal 5 3 4 2 9" xfId="37042" xr:uid="{00000000-0005-0000-0000-0000AF900000}"/>
    <cellStyle name="Normal 5 3 4 3" xfId="37043" xr:uid="{00000000-0005-0000-0000-0000B0900000}"/>
    <cellStyle name="Normal 5 3 4 3 2" xfId="37044" xr:uid="{00000000-0005-0000-0000-0000B1900000}"/>
    <cellStyle name="Normal 5 3 4 3 2 2" xfId="37045" xr:uid="{00000000-0005-0000-0000-0000B2900000}"/>
    <cellStyle name="Normal 5 3 4 3 2 2 2" xfId="37046" xr:uid="{00000000-0005-0000-0000-0000B3900000}"/>
    <cellStyle name="Normal 5 3 4 3 2 2 2 2" xfId="37047" xr:uid="{00000000-0005-0000-0000-0000B4900000}"/>
    <cellStyle name="Normal 5 3 4 3 2 2 3" xfId="37048" xr:uid="{00000000-0005-0000-0000-0000B5900000}"/>
    <cellStyle name="Normal 5 3 4 3 2 3" xfId="37049" xr:uid="{00000000-0005-0000-0000-0000B6900000}"/>
    <cellStyle name="Normal 5 3 4 3 2 3 2" xfId="37050" xr:uid="{00000000-0005-0000-0000-0000B7900000}"/>
    <cellStyle name="Normal 5 3 4 3 2 4" xfId="37051" xr:uid="{00000000-0005-0000-0000-0000B8900000}"/>
    <cellStyle name="Normal 5 3 4 3 3" xfId="37052" xr:uid="{00000000-0005-0000-0000-0000B9900000}"/>
    <cellStyle name="Normal 5 3 4 3 3 2" xfId="37053" xr:uid="{00000000-0005-0000-0000-0000BA900000}"/>
    <cellStyle name="Normal 5 3 4 3 3 2 2" xfId="37054" xr:uid="{00000000-0005-0000-0000-0000BB900000}"/>
    <cellStyle name="Normal 5 3 4 3 3 3" xfId="37055" xr:uid="{00000000-0005-0000-0000-0000BC900000}"/>
    <cellStyle name="Normal 5 3 4 3 4" xfId="37056" xr:uid="{00000000-0005-0000-0000-0000BD900000}"/>
    <cellStyle name="Normal 5 3 4 3 4 2" xfId="37057" xr:uid="{00000000-0005-0000-0000-0000BE900000}"/>
    <cellStyle name="Normal 5 3 4 3 5" xfId="37058" xr:uid="{00000000-0005-0000-0000-0000BF900000}"/>
    <cellStyle name="Normal 5 3 4 3 5 2" xfId="37059" xr:uid="{00000000-0005-0000-0000-0000C0900000}"/>
    <cellStyle name="Normal 5 3 4 3 6" xfId="37060" xr:uid="{00000000-0005-0000-0000-0000C1900000}"/>
    <cellStyle name="Normal 5 3 4 4" xfId="37061" xr:uid="{00000000-0005-0000-0000-0000C2900000}"/>
    <cellStyle name="Normal 5 3 4 4 2" xfId="37062" xr:uid="{00000000-0005-0000-0000-0000C3900000}"/>
    <cellStyle name="Normal 5 3 4 4 2 2" xfId="37063" xr:uid="{00000000-0005-0000-0000-0000C4900000}"/>
    <cellStyle name="Normal 5 3 4 4 2 2 2" xfId="37064" xr:uid="{00000000-0005-0000-0000-0000C5900000}"/>
    <cellStyle name="Normal 5 3 4 4 2 3" xfId="37065" xr:uid="{00000000-0005-0000-0000-0000C6900000}"/>
    <cellStyle name="Normal 5 3 4 4 3" xfId="37066" xr:uid="{00000000-0005-0000-0000-0000C7900000}"/>
    <cellStyle name="Normal 5 3 4 4 3 2" xfId="37067" xr:uid="{00000000-0005-0000-0000-0000C8900000}"/>
    <cellStyle name="Normal 5 3 4 4 4" xfId="37068" xr:uid="{00000000-0005-0000-0000-0000C9900000}"/>
    <cellStyle name="Normal 5 3 4 5" xfId="37069" xr:uid="{00000000-0005-0000-0000-0000CA900000}"/>
    <cellStyle name="Normal 5 3 4 5 2" xfId="37070" xr:uid="{00000000-0005-0000-0000-0000CB900000}"/>
    <cellStyle name="Normal 5 3 4 5 2 2" xfId="37071" xr:uid="{00000000-0005-0000-0000-0000CC900000}"/>
    <cellStyle name="Normal 5 3 4 5 3" xfId="37072" xr:uid="{00000000-0005-0000-0000-0000CD900000}"/>
    <cellStyle name="Normal 5 3 4 6" xfId="37073" xr:uid="{00000000-0005-0000-0000-0000CE900000}"/>
    <cellStyle name="Normal 5 3 4 6 2" xfId="37074" xr:uid="{00000000-0005-0000-0000-0000CF900000}"/>
    <cellStyle name="Normal 5 3 4 7" xfId="37075" xr:uid="{00000000-0005-0000-0000-0000D0900000}"/>
    <cellStyle name="Normal 5 3 4 7 2" xfId="37076" xr:uid="{00000000-0005-0000-0000-0000D1900000}"/>
    <cellStyle name="Normal 5 3 4 8" xfId="37077" xr:uid="{00000000-0005-0000-0000-0000D2900000}"/>
    <cellStyle name="Normal 5 3 4 8 2" xfId="37078" xr:uid="{00000000-0005-0000-0000-0000D3900000}"/>
    <cellStyle name="Normal 5 3 4 9" xfId="37079" xr:uid="{00000000-0005-0000-0000-0000D4900000}"/>
    <cellStyle name="Normal 5 3 4 9 2" xfId="37080" xr:uid="{00000000-0005-0000-0000-0000D5900000}"/>
    <cellStyle name="Normal 5 3 5" xfId="37081" xr:uid="{00000000-0005-0000-0000-0000D6900000}"/>
    <cellStyle name="Normal 5 3 5 2" xfId="37082" xr:uid="{00000000-0005-0000-0000-0000D7900000}"/>
    <cellStyle name="Normal 5 3 5 2 2" xfId="37083" xr:uid="{00000000-0005-0000-0000-0000D8900000}"/>
    <cellStyle name="Normal 5 3 5 2 2 2" xfId="37084" xr:uid="{00000000-0005-0000-0000-0000D9900000}"/>
    <cellStyle name="Normal 5 3 5 2 2 2 2" xfId="37085" xr:uid="{00000000-0005-0000-0000-0000DA900000}"/>
    <cellStyle name="Normal 5 3 5 2 2 3" xfId="37086" xr:uid="{00000000-0005-0000-0000-0000DB900000}"/>
    <cellStyle name="Normal 5 3 5 2 3" xfId="37087" xr:uid="{00000000-0005-0000-0000-0000DC900000}"/>
    <cellStyle name="Normal 5 3 5 2 3 2" xfId="37088" xr:uid="{00000000-0005-0000-0000-0000DD900000}"/>
    <cellStyle name="Normal 5 3 5 2 4" xfId="37089" xr:uid="{00000000-0005-0000-0000-0000DE900000}"/>
    <cellStyle name="Normal 5 3 5 3" xfId="37090" xr:uid="{00000000-0005-0000-0000-0000DF900000}"/>
    <cellStyle name="Normal 5 3 5 3 2" xfId="37091" xr:uid="{00000000-0005-0000-0000-0000E0900000}"/>
    <cellStyle name="Normal 5 3 5 3 2 2" xfId="37092" xr:uid="{00000000-0005-0000-0000-0000E1900000}"/>
    <cellStyle name="Normal 5 3 5 3 3" xfId="37093" xr:uid="{00000000-0005-0000-0000-0000E2900000}"/>
    <cellStyle name="Normal 5 3 5 4" xfId="37094" xr:uid="{00000000-0005-0000-0000-0000E3900000}"/>
    <cellStyle name="Normal 5 3 5 4 2" xfId="37095" xr:uid="{00000000-0005-0000-0000-0000E4900000}"/>
    <cellStyle name="Normal 5 3 5 5" xfId="37096" xr:uid="{00000000-0005-0000-0000-0000E5900000}"/>
    <cellStyle name="Normal 5 3 5 5 2" xfId="37097" xr:uid="{00000000-0005-0000-0000-0000E6900000}"/>
    <cellStyle name="Normal 5 3 5 6" xfId="37098" xr:uid="{00000000-0005-0000-0000-0000E7900000}"/>
    <cellStyle name="Normal 5 3 5 6 2" xfId="37099" xr:uid="{00000000-0005-0000-0000-0000E8900000}"/>
    <cellStyle name="Normal 5 3 5 7" xfId="37100" xr:uid="{00000000-0005-0000-0000-0000E9900000}"/>
    <cellStyle name="Normal 5 3 5 7 2" xfId="37101" xr:uid="{00000000-0005-0000-0000-0000EA900000}"/>
    <cellStyle name="Normal 5 3 5 8" xfId="37102" xr:uid="{00000000-0005-0000-0000-0000EB900000}"/>
    <cellStyle name="Normal 5 3 5 9" xfId="37103" xr:uid="{00000000-0005-0000-0000-0000EC900000}"/>
    <cellStyle name="Normal 5 3 6" xfId="37104" xr:uid="{00000000-0005-0000-0000-0000ED900000}"/>
    <cellStyle name="Normal 5 3 6 2" xfId="37105" xr:uid="{00000000-0005-0000-0000-0000EE900000}"/>
    <cellStyle name="Normal 5 3 6 2 2" xfId="37106" xr:uid="{00000000-0005-0000-0000-0000EF900000}"/>
    <cellStyle name="Normal 5 3 6 2 2 2" xfId="37107" xr:uid="{00000000-0005-0000-0000-0000F0900000}"/>
    <cellStyle name="Normal 5 3 6 2 2 2 2" xfId="37108" xr:uid="{00000000-0005-0000-0000-0000F1900000}"/>
    <cellStyle name="Normal 5 3 6 2 2 3" xfId="37109" xr:uid="{00000000-0005-0000-0000-0000F2900000}"/>
    <cellStyle name="Normal 5 3 6 2 3" xfId="37110" xr:uid="{00000000-0005-0000-0000-0000F3900000}"/>
    <cellStyle name="Normal 5 3 6 2 3 2" xfId="37111" xr:uid="{00000000-0005-0000-0000-0000F4900000}"/>
    <cellStyle name="Normal 5 3 6 2 4" xfId="37112" xr:uid="{00000000-0005-0000-0000-0000F5900000}"/>
    <cellStyle name="Normal 5 3 6 3" xfId="37113" xr:uid="{00000000-0005-0000-0000-0000F6900000}"/>
    <cellStyle name="Normal 5 3 6 3 2" xfId="37114" xr:uid="{00000000-0005-0000-0000-0000F7900000}"/>
    <cellStyle name="Normal 5 3 6 3 2 2" xfId="37115" xr:uid="{00000000-0005-0000-0000-0000F8900000}"/>
    <cellStyle name="Normal 5 3 6 3 3" xfId="37116" xr:uid="{00000000-0005-0000-0000-0000F9900000}"/>
    <cellStyle name="Normal 5 3 6 4" xfId="37117" xr:uid="{00000000-0005-0000-0000-0000FA900000}"/>
    <cellStyle name="Normal 5 3 6 4 2" xfId="37118" xr:uid="{00000000-0005-0000-0000-0000FB900000}"/>
    <cellStyle name="Normal 5 3 6 5" xfId="37119" xr:uid="{00000000-0005-0000-0000-0000FC900000}"/>
    <cellStyle name="Normal 5 3 6 5 2" xfId="37120" xr:uid="{00000000-0005-0000-0000-0000FD900000}"/>
    <cellStyle name="Normal 5 3 6 6" xfId="37121" xr:uid="{00000000-0005-0000-0000-0000FE900000}"/>
    <cellStyle name="Normal 5 3 7" xfId="37122" xr:uid="{00000000-0005-0000-0000-0000FF900000}"/>
    <cellStyle name="Normal 5 3 7 2" xfId="37123" xr:uid="{00000000-0005-0000-0000-000000910000}"/>
    <cellStyle name="Normal 5 3 7 2 2" xfId="37124" xr:uid="{00000000-0005-0000-0000-000001910000}"/>
    <cellStyle name="Normal 5 3 7 2 2 2" xfId="37125" xr:uid="{00000000-0005-0000-0000-000002910000}"/>
    <cellStyle name="Normal 5 3 7 2 2 2 2" xfId="37126" xr:uid="{00000000-0005-0000-0000-000003910000}"/>
    <cellStyle name="Normal 5 3 7 2 2 3" xfId="37127" xr:uid="{00000000-0005-0000-0000-000004910000}"/>
    <cellStyle name="Normal 5 3 7 2 3" xfId="37128" xr:uid="{00000000-0005-0000-0000-000005910000}"/>
    <cellStyle name="Normal 5 3 7 2 3 2" xfId="37129" xr:uid="{00000000-0005-0000-0000-000006910000}"/>
    <cellStyle name="Normal 5 3 7 2 4" xfId="37130" xr:uid="{00000000-0005-0000-0000-000007910000}"/>
    <cellStyle name="Normal 5 3 7 3" xfId="37131" xr:uid="{00000000-0005-0000-0000-000008910000}"/>
    <cellStyle name="Normal 5 3 7 3 2" xfId="37132" xr:uid="{00000000-0005-0000-0000-000009910000}"/>
    <cellStyle name="Normal 5 3 7 3 2 2" xfId="37133" xr:uid="{00000000-0005-0000-0000-00000A910000}"/>
    <cellStyle name="Normal 5 3 7 3 3" xfId="37134" xr:uid="{00000000-0005-0000-0000-00000B910000}"/>
    <cellStyle name="Normal 5 3 7 4" xfId="37135" xr:uid="{00000000-0005-0000-0000-00000C910000}"/>
    <cellStyle name="Normal 5 3 7 4 2" xfId="37136" xr:uid="{00000000-0005-0000-0000-00000D910000}"/>
    <cellStyle name="Normal 5 3 7 5" xfId="37137" xr:uid="{00000000-0005-0000-0000-00000E910000}"/>
    <cellStyle name="Normal 5 3 7 5 2" xfId="37138" xr:uid="{00000000-0005-0000-0000-00000F910000}"/>
    <cellStyle name="Normal 5 3 7 6" xfId="37139" xr:uid="{00000000-0005-0000-0000-000010910000}"/>
    <cellStyle name="Normal 5 3 8" xfId="37140" xr:uid="{00000000-0005-0000-0000-000011910000}"/>
    <cellStyle name="Normal 5 3 8 2" xfId="37141" xr:uid="{00000000-0005-0000-0000-000012910000}"/>
    <cellStyle name="Normal 5 3 8 2 2" xfId="37142" xr:uid="{00000000-0005-0000-0000-000013910000}"/>
    <cellStyle name="Normal 5 3 8 2 2 2" xfId="37143" xr:uid="{00000000-0005-0000-0000-000014910000}"/>
    <cellStyle name="Normal 5 3 8 2 3" xfId="37144" xr:uid="{00000000-0005-0000-0000-000015910000}"/>
    <cellStyle name="Normal 5 3 8 3" xfId="37145" xr:uid="{00000000-0005-0000-0000-000016910000}"/>
    <cellStyle name="Normal 5 3 8 3 2" xfId="37146" xr:uid="{00000000-0005-0000-0000-000017910000}"/>
    <cellStyle name="Normal 5 3 8 4" xfId="37147" xr:uid="{00000000-0005-0000-0000-000018910000}"/>
    <cellStyle name="Normal 5 3 9" xfId="37148" xr:uid="{00000000-0005-0000-0000-000019910000}"/>
    <cellStyle name="Normal 5 3 9 2" xfId="37149" xr:uid="{00000000-0005-0000-0000-00001A910000}"/>
    <cellStyle name="Normal 5 3 9 2 2" xfId="37150" xr:uid="{00000000-0005-0000-0000-00001B910000}"/>
    <cellStyle name="Normal 5 3 9 3" xfId="37151" xr:uid="{00000000-0005-0000-0000-00001C910000}"/>
    <cellStyle name="Normal 5 3 9 4" xfId="37152" xr:uid="{00000000-0005-0000-0000-00001D910000}"/>
    <cellStyle name="Normal 5 4" xfId="37153" xr:uid="{00000000-0005-0000-0000-00001E910000}"/>
    <cellStyle name="Normal 5 4 10" xfId="37154" xr:uid="{00000000-0005-0000-0000-00001F910000}"/>
    <cellStyle name="Normal 5 4 10 2" xfId="37155" xr:uid="{00000000-0005-0000-0000-000020910000}"/>
    <cellStyle name="Normal 5 4 11" xfId="37156" xr:uid="{00000000-0005-0000-0000-000021910000}"/>
    <cellStyle name="Normal 5 4 11 2" xfId="37157" xr:uid="{00000000-0005-0000-0000-000022910000}"/>
    <cellStyle name="Normal 5 4 12" xfId="37158" xr:uid="{00000000-0005-0000-0000-000023910000}"/>
    <cellStyle name="Normal 5 4 12 2" xfId="37159" xr:uid="{00000000-0005-0000-0000-000024910000}"/>
    <cellStyle name="Normal 5 4 13" xfId="37160" xr:uid="{00000000-0005-0000-0000-000025910000}"/>
    <cellStyle name="Normal 5 4 13 2" xfId="37161" xr:uid="{00000000-0005-0000-0000-000026910000}"/>
    <cellStyle name="Normal 5 4 14" xfId="37162" xr:uid="{00000000-0005-0000-0000-000027910000}"/>
    <cellStyle name="Normal 5 4 15" xfId="37163" xr:uid="{00000000-0005-0000-0000-000028910000}"/>
    <cellStyle name="Normal 5 4 16" xfId="37164" xr:uid="{00000000-0005-0000-0000-000029910000}"/>
    <cellStyle name="Normal 5 4 2" xfId="37165" xr:uid="{00000000-0005-0000-0000-00002A910000}"/>
    <cellStyle name="Normal 5 4 2 10" xfId="37166" xr:uid="{00000000-0005-0000-0000-00002B910000}"/>
    <cellStyle name="Normal 5 4 2 10 2" xfId="37167" xr:uid="{00000000-0005-0000-0000-00002C910000}"/>
    <cellStyle name="Normal 5 4 2 11" xfId="37168" xr:uid="{00000000-0005-0000-0000-00002D910000}"/>
    <cellStyle name="Normal 5 4 2 11 2" xfId="37169" xr:uid="{00000000-0005-0000-0000-00002E910000}"/>
    <cellStyle name="Normal 5 4 2 12" xfId="37170" xr:uid="{00000000-0005-0000-0000-00002F910000}"/>
    <cellStyle name="Normal 5 4 2 12 2" xfId="37171" xr:uid="{00000000-0005-0000-0000-000030910000}"/>
    <cellStyle name="Normal 5 4 2 13" xfId="37172" xr:uid="{00000000-0005-0000-0000-000031910000}"/>
    <cellStyle name="Normal 5 4 2 14" xfId="37173" xr:uid="{00000000-0005-0000-0000-000032910000}"/>
    <cellStyle name="Normal 5 4 2 2" xfId="37174" xr:uid="{00000000-0005-0000-0000-000033910000}"/>
    <cellStyle name="Normal 5 4 2 2 10" xfId="37175" xr:uid="{00000000-0005-0000-0000-000034910000}"/>
    <cellStyle name="Normal 5 4 2 2 11" xfId="37176" xr:uid="{00000000-0005-0000-0000-000035910000}"/>
    <cellStyle name="Normal 5 4 2 2 2" xfId="37177" xr:uid="{00000000-0005-0000-0000-000036910000}"/>
    <cellStyle name="Normal 5 4 2 2 2 2" xfId="37178" xr:uid="{00000000-0005-0000-0000-000037910000}"/>
    <cellStyle name="Normal 5 4 2 2 2 2 2" xfId="37179" xr:uid="{00000000-0005-0000-0000-000038910000}"/>
    <cellStyle name="Normal 5 4 2 2 2 2 2 2" xfId="37180" xr:uid="{00000000-0005-0000-0000-000039910000}"/>
    <cellStyle name="Normal 5 4 2 2 2 2 2 2 2" xfId="37181" xr:uid="{00000000-0005-0000-0000-00003A910000}"/>
    <cellStyle name="Normal 5 4 2 2 2 2 2 3" xfId="37182" xr:uid="{00000000-0005-0000-0000-00003B910000}"/>
    <cellStyle name="Normal 5 4 2 2 2 2 3" xfId="37183" xr:uid="{00000000-0005-0000-0000-00003C910000}"/>
    <cellStyle name="Normal 5 4 2 2 2 2 3 2" xfId="37184" xr:uid="{00000000-0005-0000-0000-00003D910000}"/>
    <cellStyle name="Normal 5 4 2 2 2 2 4" xfId="37185" xr:uid="{00000000-0005-0000-0000-00003E910000}"/>
    <cellStyle name="Normal 5 4 2 2 2 3" xfId="37186" xr:uid="{00000000-0005-0000-0000-00003F910000}"/>
    <cellStyle name="Normal 5 4 2 2 2 3 2" xfId="37187" xr:uid="{00000000-0005-0000-0000-000040910000}"/>
    <cellStyle name="Normal 5 4 2 2 2 3 2 2" xfId="37188" xr:uid="{00000000-0005-0000-0000-000041910000}"/>
    <cellStyle name="Normal 5 4 2 2 2 3 3" xfId="37189" xr:uid="{00000000-0005-0000-0000-000042910000}"/>
    <cellStyle name="Normal 5 4 2 2 2 4" xfId="37190" xr:uid="{00000000-0005-0000-0000-000043910000}"/>
    <cellStyle name="Normal 5 4 2 2 2 4 2" xfId="37191" xr:uid="{00000000-0005-0000-0000-000044910000}"/>
    <cellStyle name="Normal 5 4 2 2 2 5" xfId="37192" xr:uid="{00000000-0005-0000-0000-000045910000}"/>
    <cellStyle name="Normal 5 4 2 2 2 5 2" xfId="37193" xr:uid="{00000000-0005-0000-0000-000046910000}"/>
    <cellStyle name="Normal 5 4 2 2 2 6" xfId="37194" xr:uid="{00000000-0005-0000-0000-000047910000}"/>
    <cellStyle name="Normal 5 4 2 2 2 6 2" xfId="37195" xr:uid="{00000000-0005-0000-0000-000048910000}"/>
    <cellStyle name="Normal 5 4 2 2 2 7" xfId="37196" xr:uid="{00000000-0005-0000-0000-000049910000}"/>
    <cellStyle name="Normal 5 4 2 2 2 7 2" xfId="37197" xr:uid="{00000000-0005-0000-0000-00004A910000}"/>
    <cellStyle name="Normal 5 4 2 2 2 8" xfId="37198" xr:uid="{00000000-0005-0000-0000-00004B910000}"/>
    <cellStyle name="Normal 5 4 2 2 2 9" xfId="37199" xr:uid="{00000000-0005-0000-0000-00004C910000}"/>
    <cellStyle name="Normal 5 4 2 2 3" xfId="37200" xr:uid="{00000000-0005-0000-0000-00004D910000}"/>
    <cellStyle name="Normal 5 4 2 2 3 2" xfId="37201" xr:uid="{00000000-0005-0000-0000-00004E910000}"/>
    <cellStyle name="Normal 5 4 2 2 3 2 2" xfId="37202" xr:uid="{00000000-0005-0000-0000-00004F910000}"/>
    <cellStyle name="Normal 5 4 2 2 3 2 2 2" xfId="37203" xr:uid="{00000000-0005-0000-0000-000050910000}"/>
    <cellStyle name="Normal 5 4 2 2 3 2 2 2 2" xfId="37204" xr:uid="{00000000-0005-0000-0000-000051910000}"/>
    <cellStyle name="Normal 5 4 2 2 3 2 2 3" xfId="37205" xr:uid="{00000000-0005-0000-0000-000052910000}"/>
    <cellStyle name="Normal 5 4 2 2 3 2 3" xfId="37206" xr:uid="{00000000-0005-0000-0000-000053910000}"/>
    <cellStyle name="Normal 5 4 2 2 3 2 3 2" xfId="37207" xr:uid="{00000000-0005-0000-0000-000054910000}"/>
    <cellStyle name="Normal 5 4 2 2 3 2 4" xfId="37208" xr:uid="{00000000-0005-0000-0000-000055910000}"/>
    <cellStyle name="Normal 5 4 2 2 3 3" xfId="37209" xr:uid="{00000000-0005-0000-0000-000056910000}"/>
    <cellStyle name="Normal 5 4 2 2 3 3 2" xfId="37210" xr:uid="{00000000-0005-0000-0000-000057910000}"/>
    <cellStyle name="Normal 5 4 2 2 3 3 2 2" xfId="37211" xr:uid="{00000000-0005-0000-0000-000058910000}"/>
    <cellStyle name="Normal 5 4 2 2 3 3 3" xfId="37212" xr:uid="{00000000-0005-0000-0000-000059910000}"/>
    <cellStyle name="Normal 5 4 2 2 3 4" xfId="37213" xr:uid="{00000000-0005-0000-0000-00005A910000}"/>
    <cellStyle name="Normal 5 4 2 2 3 4 2" xfId="37214" xr:uid="{00000000-0005-0000-0000-00005B910000}"/>
    <cellStyle name="Normal 5 4 2 2 3 5" xfId="37215" xr:uid="{00000000-0005-0000-0000-00005C910000}"/>
    <cellStyle name="Normal 5 4 2 2 3 5 2" xfId="37216" xr:uid="{00000000-0005-0000-0000-00005D910000}"/>
    <cellStyle name="Normal 5 4 2 2 3 6" xfId="37217" xr:uid="{00000000-0005-0000-0000-00005E910000}"/>
    <cellStyle name="Normal 5 4 2 2 4" xfId="37218" xr:uid="{00000000-0005-0000-0000-00005F910000}"/>
    <cellStyle name="Normal 5 4 2 2 4 2" xfId="37219" xr:uid="{00000000-0005-0000-0000-000060910000}"/>
    <cellStyle name="Normal 5 4 2 2 4 2 2" xfId="37220" xr:uid="{00000000-0005-0000-0000-000061910000}"/>
    <cellStyle name="Normal 5 4 2 2 4 2 2 2" xfId="37221" xr:uid="{00000000-0005-0000-0000-000062910000}"/>
    <cellStyle name="Normal 5 4 2 2 4 2 3" xfId="37222" xr:uid="{00000000-0005-0000-0000-000063910000}"/>
    <cellStyle name="Normal 5 4 2 2 4 3" xfId="37223" xr:uid="{00000000-0005-0000-0000-000064910000}"/>
    <cellStyle name="Normal 5 4 2 2 4 3 2" xfId="37224" xr:uid="{00000000-0005-0000-0000-000065910000}"/>
    <cellStyle name="Normal 5 4 2 2 4 4" xfId="37225" xr:uid="{00000000-0005-0000-0000-000066910000}"/>
    <cellStyle name="Normal 5 4 2 2 5" xfId="37226" xr:uid="{00000000-0005-0000-0000-000067910000}"/>
    <cellStyle name="Normal 5 4 2 2 5 2" xfId="37227" xr:uid="{00000000-0005-0000-0000-000068910000}"/>
    <cellStyle name="Normal 5 4 2 2 5 2 2" xfId="37228" xr:uid="{00000000-0005-0000-0000-000069910000}"/>
    <cellStyle name="Normal 5 4 2 2 5 3" xfId="37229" xr:uid="{00000000-0005-0000-0000-00006A910000}"/>
    <cellStyle name="Normal 5 4 2 2 6" xfId="37230" xr:uid="{00000000-0005-0000-0000-00006B910000}"/>
    <cellStyle name="Normal 5 4 2 2 6 2" xfId="37231" xr:uid="{00000000-0005-0000-0000-00006C910000}"/>
    <cellStyle name="Normal 5 4 2 2 7" xfId="37232" xr:uid="{00000000-0005-0000-0000-00006D910000}"/>
    <cellStyle name="Normal 5 4 2 2 7 2" xfId="37233" xr:uid="{00000000-0005-0000-0000-00006E910000}"/>
    <cellStyle name="Normal 5 4 2 2 8" xfId="37234" xr:uid="{00000000-0005-0000-0000-00006F910000}"/>
    <cellStyle name="Normal 5 4 2 2 8 2" xfId="37235" xr:uid="{00000000-0005-0000-0000-000070910000}"/>
    <cellStyle name="Normal 5 4 2 2 9" xfId="37236" xr:uid="{00000000-0005-0000-0000-000071910000}"/>
    <cellStyle name="Normal 5 4 2 2 9 2" xfId="37237" xr:uid="{00000000-0005-0000-0000-000072910000}"/>
    <cellStyle name="Normal 5 4 2 3" xfId="37238" xr:uid="{00000000-0005-0000-0000-000073910000}"/>
    <cellStyle name="Normal 5 4 2 3 10" xfId="37239" xr:uid="{00000000-0005-0000-0000-000074910000}"/>
    <cellStyle name="Normal 5 4 2 3 11" xfId="37240" xr:uid="{00000000-0005-0000-0000-000075910000}"/>
    <cellStyle name="Normal 5 4 2 3 2" xfId="37241" xr:uid="{00000000-0005-0000-0000-000076910000}"/>
    <cellStyle name="Normal 5 4 2 3 2 2" xfId="37242" xr:uid="{00000000-0005-0000-0000-000077910000}"/>
    <cellStyle name="Normal 5 4 2 3 2 2 2" xfId="37243" xr:uid="{00000000-0005-0000-0000-000078910000}"/>
    <cellStyle name="Normal 5 4 2 3 2 2 2 2" xfId="37244" xr:uid="{00000000-0005-0000-0000-000079910000}"/>
    <cellStyle name="Normal 5 4 2 3 2 2 2 2 2" xfId="37245" xr:uid="{00000000-0005-0000-0000-00007A910000}"/>
    <cellStyle name="Normal 5 4 2 3 2 2 2 3" xfId="37246" xr:uid="{00000000-0005-0000-0000-00007B910000}"/>
    <cellStyle name="Normal 5 4 2 3 2 2 3" xfId="37247" xr:uid="{00000000-0005-0000-0000-00007C910000}"/>
    <cellStyle name="Normal 5 4 2 3 2 2 3 2" xfId="37248" xr:uid="{00000000-0005-0000-0000-00007D910000}"/>
    <cellStyle name="Normal 5 4 2 3 2 2 4" xfId="37249" xr:uid="{00000000-0005-0000-0000-00007E910000}"/>
    <cellStyle name="Normal 5 4 2 3 2 3" xfId="37250" xr:uid="{00000000-0005-0000-0000-00007F910000}"/>
    <cellStyle name="Normal 5 4 2 3 2 3 2" xfId="37251" xr:uid="{00000000-0005-0000-0000-000080910000}"/>
    <cellStyle name="Normal 5 4 2 3 2 3 2 2" xfId="37252" xr:uid="{00000000-0005-0000-0000-000081910000}"/>
    <cellStyle name="Normal 5 4 2 3 2 3 3" xfId="37253" xr:uid="{00000000-0005-0000-0000-000082910000}"/>
    <cellStyle name="Normal 5 4 2 3 2 4" xfId="37254" xr:uid="{00000000-0005-0000-0000-000083910000}"/>
    <cellStyle name="Normal 5 4 2 3 2 4 2" xfId="37255" xr:uid="{00000000-0005-0000-0000-000084910000}"/>
    <cellStyle name="Normal 5 4 2 3 2 5" xfId="37256" xr:uid="{00000000-0005-0000-0000-000085910000}"/>
    <cellStyle name="Normal 5 4 2 3 2 5 2" xfId="37257" xr:uid="{00000000-0005-0000-0000-000086910000}"/>
    <cellStyle name="Normal 5 4 2 3 2 6" xfId="37258" xr:uid="{00000000-0005-0000-0000-000087910000}"/>
    <cellStyle name="Normal 5 4 2 3 3" xfId="37259" xr:uid="{00000000-0005-0000-0000-000088910000}"/>
    <cellStyle name="Normal 5 4 2 3 3 2" xfId="37260" xr:uid="{00000000-0005-0000-0000-000089910000}"/>
    <cellStyle name="Normal 5 4 2 3 3 2 2" xfId="37261" xr:uid="{00000000-0005-0000-0000-00008A910000}"/>
    <cellStyle name="Normal 5 4 2 3 3 2 2 2" xfId="37262" xr:uid="{00000000-0005-0000-0000-00008B910000}"/>
    <cellStyle name="Normal 5 4 2 3 3 2 2 2 2" xfId="37263" xr:uid="{00000000-0005-0000-0000-00008C910000}"/>
    <cellStyle name="Normal 5 4 2 3 3 2 2 3" xfId="37264" xr:uid="{00000000-0005-0000-0000-00008D910000}"/>
    <cellStyle name="Normal 5 4 2 3 3 2 3" xfId="37265" xr:uid="{00000000-0005-0000-0000-00008E910000}"/>
    <cellStyle name="Normal 5 4 2 3 3 2 3 2" xfId="37266" xr:uid="{00000000-0005-0000-0000-00008F910000}"/>
    <cellStyle name="Normal 5 4 2 3 3 2 4" xfId="37267" xr:uid="{00000000-0005-0000-0000-000090910000}"/>
    <cellStyle name="Normal 5 4 2 3 3 3" xfId="37268" xr:uid="{00000000-0005-0000-0000-000091910000}"/>
    <cellStyle name="Normal 5 4 2 3 3 3 2" xfId="37269" xr:uid="{00000000-0005-0000-0000-000092910000}"/>
    <cellStyle name="Normal 5 4 2 3 3 3 2 2" xfId="37270" xr:uid="{00000000-0005-0000-0000-000093910000}"/>
    <cellStyle name="Normal 5 4 2 3 3 3 3" xfId="37271" xr:uid="{00000000-0005-0000-0000-000094910000}"/>
    <cellStyle name="Normal 5 4 2 3 3 4" xfId="37272" xr:uid="{00000000-0005-0000-0000-000095910000}"/>
    <cellStyle name="Normal 5 4 2 3 3 4 2" xfId="37273" xr:uid="{00000000-0005-0000-0000-000096910000}"/>
    <cellStyle name="Normal 5 4 2 3 3 5" xfId="37274" xr:uid="{00000000-0005-0000-0000-000097910000}"/>
    <cellStyle name="Normal 5 4 2 3 3 5 2" xfId="37275" xr:uid="{00000000-0005-0000-0000-000098910000}"/>
    <cellStyle name="Normal 5 4 2 3 3 6" xfId="37276" xr:uid="{00000000-0005-0000-0000-000099910000}"/>
    <cellStyle name="Normal 5 4 2 3 4" xfId="37277" xr:uid="{00000000-0005-0000-0000-00009A910000}"/>
    <cellStyle name="Normal 5 4 2 3 4 2" xfId="37278" xr:uid="{00000000-0005-0000-0000-00009B910000}"/>
    <cellStyle name="Normal 5 4 2 3 4 2 2" xfId="37279" xr:uid="{00000000-0005-0000-0000-00009C910000}"/>
    <cellStyle name="Normal 5 4 2 3 4 2 2 2" xfId="37280" xr:uid="{00000000-0005-0000-0000-00009D910000}"/>
    <cellStyle name="Normal 5 4 2 3 4 2 3" xfId="37281" xr:uid="{00000000-0005-0000-0000-00009E910000}"/>
    <cellStyle name="Normal 5 4 2 3 4 3" xfId="37282" xr:uid="{00000000-0005-0000-0000-00009F910000}"/>
    <cellStyle name="Normal 5 4 2 3 4 3 2" xfId="37283" xr:uid="{00000000-0005-0000-0000-0000A0910000}"/>
    <cellStyle name="Normal 5 4 2 3 4 4" xfId="37284" xr:uid="{00000000-0005-0000-0000-0000A1910000}"/>
    <cellStyle name="Normal 5 4 2 3 5" xfId="37285" xr:uid="{00000000-0005-0000-0000-0000A2910000}"/>
    <cellStyle name="Normal 5 4 2 3 5 2" xfId="37286" xr:uid="{00000000-0005-0000-0000-0000A3910000}"/>
    <cellStyle name="Normal 5 4 2 3 5 2 2" xfId="37287" xr:uid="{00000000-0005-0000-0000-0000A4910000}"/>
    <cellStyle name="Normal 5 4 2 3 5 3" xfId="37288" xr:uid="{00000000-0005-0000-0000-0000A5910000}"/>
    <cellStyle name="Normal 5 4 2 3 6" xfId="37289" xr:uid="{00000000-0005-0000-0000-0000A6910000}"/>
    <cellStyle name="Normal 5 4 2 3 6 2" xfId="37290" xr:uid="{00000000-0005-0000-0000-0000A7910000}"/>
    <cellStyle name="Normal 5 4 2 3 7" xfId="37291" xr:uid="{00000000-0005-0000-0000-0000A8910000}"/>
    <cellStyle name="Normal 5 4 2 3 7 2" xfId="37292" xr:uid="{00000000-0005-0000-0000-0000A9910000}"/>
    <cellStyle name="Normal 5 4 2 3 8" xfId="37293" xr:uid="{00000000-0005-0000-0000-0000AA910000}"/>
    <cellStyle name="Normal 5 4 2 3 8 2" xfId="37294" xr:uid="{00000000-0005-0000-0000-0000AB910000}"/>
    <cellStyle name="Normal 5 4 2 3 9" xfId="37295" xr:uid="{00000000-0005-0000-0000-0000AC910000}"/>
    <cellStyle name="Normal 5 4 2 3 9 2" xfId="37296" xr:uid="{00000000-0005-0000-0000-0000AD910000}"/>
    <cellStyle name="Normal 5 4 2 4" xfId="37297" xr:uid="{00000000-0005-0000-0000-0000AE910000}"/>
    <cellStyle name="Normal 5 4 2 4 2" xfId="37298" xr:uid="{00000000-0005-0000-0000-0000AF910000}"/>
    <cellStyle name="Normal 5 4 2 4 2 2" xfId="37299" xr:uid="{00000000-0005-0000-0000-0000B0910000}"/>
    <cellStyle name="Normal 5 4 2 4 2 2 2" xfId="37300" xr:uid="{00000000-0005-0000-0000-0000B1910000}"/>
    <cellStyle name="Normal 5 4 2 4 2 2 2 2" xfId="37301" xr:uid="{00000000-0005-0000-0000-0000B2910000}"/>
    <cellStyle name="Normal 5 4 2 4 2 2 3" xfId="37302" xr:uid="{00000000-0005-0000-0000-0000B3910000}"/>
    <cellStyle name="Normal 5 4 2 4 2 3" xfId="37303" xr:uid="{00000000-0005-0000-0000-0000B4910000}"/>
    <cellStyle name="Normal 5 4 2 4 2 3 2" xfId="37304" xr:uid="{00000000-0005-0000-0000-0000B5910000}"/>
    <cellStyle name="Normal 5 4 2 4 2 4" xfId="37305" xr:uid="{00000000-0005-0000-0000-0000B6910000}"/>
    <cellStyle name="Normal 5 4 2 4 3" xfId="37306" xr:uid="{00000000-0005-0000-0000-0000B7910000}"/>
    <cellStyle name="Normal 5 4 2 4 3 2" xfId="37307" xr:uid="{00000000-0005-0000-0000-0000B8910000}"/>
    <cellStyle name="Normal 5 4 2 4 3 2 2" xfId="37308" xr:uid="{00000000-0005-0000-0000-0000B9910000}"/>
    <cellStyle name="Normal 5 4 2 4 3 3" xfId="37309" xr:uid="{00000000-0005-0000-0000-0000BA910000}"/>
    <cellStyle name="Normal 5 4 2 4 4" xfId="37310" xr:uid="{00000000-0005-0000-0000-0000BB910000}"/>
    <cellStyle name="Normal 5 4 2 4 4 2" xfId="37311" xr:uid="{00000000-0005-0000-0000-0000BC910000}"/>
    <cellStyle name="Normal 5 4 2 4 5" xfId="37312" xr:uid="{00000000-0005-0000-0000-0000BD910000}"/>
    <cellStyle name="Normal 5 4 2 4 5 2" xfId="37313" xr:uid="{00000000-0005-0000-0000-0000BE910000}"/>
    <cellStyle name="Normal 5 4 2 4 6" xfId="37314" xr:uid="{00000000-0005-0000-0000-0000BF910000}"/>
    <cellStyle name="Normal 5 4 2 5" xfId="37315" xr:uid="{00000000-0005-0000-0000-0000C0910000}"/>
    <cellStyle name="Normal 5 4 2 5 2" xfId="37316" xr:uid="{00000000-0005-0000-0000-0000C1910000}"/>
    <cellStyle name="Normal 5 4 2 5 2 2" xfId="37317" xr:uid="{00000000-0005-0000-0000-0000C2910000}"/>
    <cellStyle name="Normal 5 4 2 5 2 2 2" xfId="37318" xr:uid="{00000000-0005-0000-0000-0000C3910000}"/>
    <cellStyle name="Normal 5 4 2 5 2 2 2 2" xfId="37319" xr:uid="{00000000-0005-0000-0000-0000C4910000}"/>
    <cellStyle name="Normal 5 4 2 5 2 2 3" xfId="37320" xr:uid="{00000000-0005-0000-0000-0000C5910000}"/>
    <cellStyle name="Normal 5 4 2 5 2 3" xfId="37321" xr:uid="{00000000-0005-0000-0000-0000C6910000}"/>
    <cellStyle name="Normal 5 4 2 5 2 3 2" xfId="37322" xr:uid="{00000000-0005-0000-0000-0000C7910000}"/>
    <cellStyle name="Normal 5 4 2 5 2 4" xfId="37323" xr:uid="{00000000-0005-0000-0000-0000C8910000}"/>
    <cellStyle name="Normal 5 4 2 5 3" xfId="37324" xr:uid="{00000000-0005-0000-0000-0000C9910000}"/>
    <cellStyle name="Normal 5 4 2 5 3 2" xfId="37325" xr:uid="{00000000-0005-0000-0000-0000CA910000}"/>
    <cellStyle name="Normal 5 4 2 5 3 2 2" xfId="37326" xr:uid="{00000000-0005-0000-0000-0000CB910000}"/>
    <cellStyle name="Normal 5 4 2 5 3 3" xfId="37327" xr:uid="{00000000-0005-0000-0000-0000CC910000}"/>
    <cellStyle name="Normal 5 4 2 5 4" xfId="37328" xr:uid="{00000000-0005-0000-0000-0000CD910000}"/>
    <cellStyle name="Normal 5 4 2 5 4 2" xfId="37329" xr:uid="{00000000-0005-0000-0000-0000CE910000}"/>
    <cellStyle name="Normal 5 4 2 5 5" xfId="37330" xr:uid="{00000000-0005-0000-0000-0000CF910000}"/>
    <cellStyle name="Normal 5 4 2 5 5 2" xfId="37331" xr:uid="{00000000-0005-0000-0000-0000D0910000}"/>
    <cellStyle name="Normal 5 4 2 5 6" xfId="37332" xr:uid="{00000000-0005-0000-0000-0000D1910000}"/>
    <cellStyle name="Normal 5 4 2 6" xfId="37333" xr:uid="{00000000-0005-0000-0000-0000D2910000}"/>
    <cellStyle name="Normal 5 4 2 6 2" xfId="37334" xr:uid="{00000000-0005-0000-0000-0000D3910000}"/>
    <cellStyle name="Normal 5 4 2 6 2 2" xfId="37335" xr:uid="{00000000-0005-0000-0000-0000D4910000}"/>
    <cellStyle name="Normal 5 4 2 6 2 2 2" xfId="37336" xr:uid="{00000000-0005-0000-0000-0000D5910000}"/>
    <cellStyle name="Normal 5 4 2 6 2 2 2 2" xfId="37337" xr:uid="{00000000-0005-0000-0000-0000D6910000}"/>
    <cellStyle name="Normal 5 4 2 6 2 2 3" xfId="37338" xr:uid="{00000000-0005-0000-0000-0000D7910000}"/>
    <cellStyle name="Normal 5 4 2 6 2 3" xfId="37339" xr:uid="{00000000-0005-0000-0000-0000D8910000}"/>
    <cellStyle name="Normal 5 4 2 6 2 3 2" xfId="37340" xr:uid="{00000000-0005-0000-0000-0000D9910000}"/>
    <cellStyle name="Normal 5 4 2 6 2 4" xfId="37341" xr:uid="{00000000-0005-0000-0000-0000DA910000}"/>
    <cellStyle name="Normal 5 4 2 6 3" xfId="37342" xr:uid="{00000000-0005-0000-0000-0000DB910000}"/>
    <cellStyle name="Normal 5 4 2 6 3 2" xfId="37343" xr:uid="{00000000-0005-0000-0000-0000DC910000}"/>
    <cellStyle name="Normal 5 4 2 6 3 2 2" xfId="37344" xr:uid="{00000000-0005-0000-0000-0000DD910000}"/>
    <cellStyle name="Normal 5 4 2 6 3 3" xfId="37345" xr:uid="{00000000-0005-0000-0000-0000DE910000}"/>
    <cellStyle name="Normal 5 4 2 6 4" xfId="37346" xr:uid="{00000000-0005-0000-0000-0000DF910000}"/>
    <cellStyle name="Normal 5 4 2 6 4 2" xfId="37347" xr:uid="{00000000-0005-0000-0000-0000E0910000}"/>
    <cellStyle name="Normal 5 4 2 6 5" xfId="37348" xr:uid="{00000000-0005-0000-0000-0000E1910000}"/>
    <cellStyle name="Normal 5 4 2 6 5 2" xfId="37349" xr:uid="{00000000-0005-0000-0000-0000E2910000}"/>
    <cellStyle name="Normal 5 4 2 6 6" xfId="37350" xr:uid="{00000000-0005-0000-0000-0000E3910000}"/>
    <cellStyle name="Normal 5 4 2 7" xfId="37351" xr:uid="{00000000-0005-0000-0000-0000E4910000}"/>
    <cellStyle name="Normal 5 4 2 7 2" xfId="37352" xr:uid="{00000000-0005-0000-0000-0000E5910000}"/>
    <cellStyle name="Normal 5 4 2 7 2 2" xfId="37353" xr:uid="{00000000-0005-0000-0000-0000E6910000}"/>
    <cellStyle name="Normal 5 4 2 7 2 2 2" xfId="37354" xr:uid="{00000000-0005-0000-0000-0000E7910000}"/>
    <cellStyle name="Normal 5 4 2 7 2 3" xfId="37355" xr:uid="{00000000-0005-0000-0000-0000E8910000}"/>
    <cellStyle name="Normal 5 4 2 7 3" xfId="37356" xr:uid="{00000000-0005-0000-0000-0000E9910000}"/>
    <cellStyle name="Normal 5 4 2 7 3 2" xfId="37357" xr:uid="{00000000-0005-0000-0000-0000EA910000}"/>
    <cellStyle name="Normal 5 4 2 7 4" xfId="37358" xr:uid="{00000000-0005-0000-0000-0000EB910000}"/>
    <cellStyle name="Normal 5 4 2 8" xfId="37359" xr:uid="{00000000-0005-0000-0000-0000EC910000}"/>
    <cellStyle name="Normal 5 4 2 8 2" xfId="37360" xr:uid="{00000000-0005-0000-0000-0000ED910000}"/>
    <cellStyle name="Normal 5 4 2 8 2 2" xfId="37361" xr:uid="{00000000-0005-0000-0000-0000EE910000}"/>
    <cellStyle name="Normal 5 4 2 8 3" xfId="37362" xr:uid="{00000000-0005-0000-0000-0000EF910000}"/>
    <cellStyle name="Normal 5 4 2 9" xfId="37363" xr:uid="{00000000-0005-0000-0000-0000F0910000}"/>
    <cellStyle name="Normal 5 4 2 9 2" xfId="37364" xr:uid="{00000000-0005-0000-0000-0000F1910000}"/>
    <cellStyle name="Normal 5 4 3" xfId="37365" xr:uid="{00000000-0005-0000-0000-0000F2910000}"/>
    <cellStyle name="Normal 5 4 3 10" xfId="37366" xr:uid="{00000000-0005-0000-0000-0000F3910000}"/>
    <cellStyle name="Normal 5 4 3 11" xfId="37367" xr:uid="{00000000-0005-0000-0000-0000F4910000}"/>
    <cellStyle name="Normal 5 4 3 2" xfId="37368" xr:uid="{00000000-0005-0000-0000-0000F5910000}"/>
    <cellStyle name="Normal 5 4 3 2 2" xfId="37369" xr:uid="{00000000-0005-0000-0000-0000F6910000}"/>
    <cellStyle name="Normal 5 4 3 2 2 2" xfId="37370" xr:uid="{00000000-0005-0000-0000-0000F7910000}"/>
    <cellStyle name="Normal 5 4 3 2 2 2 2" xfId="37371" xr:uid="{00000000-0005-0000-0000-0000F8910000}"/>
    <cellStyle name="Normal 5 4 3 2 2 2 2 2" xfId="37372" xr:uid="{00000000-0005-0000-0000-0000F9910000}"/>
    <cellStyle name="Normal 5 4 3 2 2 2 3" xfId="37373" xr:uid="{00000000-0005-0000-0000-0000FA910000}"/>
    <cellStyle name="Normal 5 4 3 2 2 3" xfId="37374" xr:uid="{00000000-0005-0000-0000-0000FB910000}"/>
    <cellStyle name="Normal 5 4 3 2 2 3 2" xfId="37375" xr:uid="{00000000-0005-0000-0000-0000FC910000}"/>
    <cellStyle name="Normal 5 4 3 2 2 4" xfId="37376" xr:uid="{00000000-0005-0000-0000-0000FD910000}"/>
    <cellStyle name="Normal 5 4 3 2 2 4 2" xfId="37377" xr:uid="{00000000-0005-0000-0000-0000FE910000}"/>
    <cellStyle name="Normal 5 4 3 2 2 5" xfId="37378" xr:uid="{00000000-0005-0000-0000-0000FF910000}"/>
    <cellStyle name="Normal 5 4 3 2 2 5 2" xfId="37379" xr:uid="{00000000-0005-0000-0000-000000920000}"/>
    <cellStyle name="Normal 5 4 3 2 2 6" xfId="37380" xr:uid="{00000000-0005-0000-0000-000001920000}"/>
    <cellStyle name="Normal 5 4 3 2 2 7" xfId="37381" xr:uid="{00000000-0005-0000-0000-000002920000}"/>
    <cellStyle name="Normal 5 4 3 2 3" xfId="37382" xr:uid="{00000000-0005-0000-0000-000003920000}"/>
    <cellStyle name="Normal 5 4 3 2 3 2" xfId="37383" xr:uid="{00000000-0005-0000-0000-000004920000}"/>
    <cellStyle name="Normal 5 4 3 2 3 2 2" xfId="37384" xr:uid="{00000000-0005-0000-0000-000005920000}"/>
    <cellStyle name="Normal 5 4 3 2 3 3" xfId="37385" xr:uid="{00000000-0005-0000-0000-000006920000}"/>
    <cellStyle name="Normal 5 4 3 2 4" xfId="37386" xr:uid="{00000000-0005-0000-0000-000007920000}"/>
    <cellStyle name="Normal 5 4 3 2 4 2" xfId="37387" xr:uid="{00000000-0005-0000-0000-000008920000}"/>
    <cellStyle name="Normal 5 4 3 2 5" xfId="37388" xr:uid="{00000000-0005-0000-0000-000009920000}"/>
    <cellStyle name="Normal 5 4 3 2 5 2" xfId="37389" xr:uid="{00000000-0005-0000-0000-00000A920000}"/>
    <cellStyle name="Normal 5 4 3 2 6" xfId="37390" xr:uid="{00000000-0005-0000-0000-00000B920000}"/>
    <cellStyle name="Normal 5 4 3 2 6 2" xfId="37391" xr:uid="{00000000-0005-0000-0000-00000C920000}"/>
    <cellStyle name="Normal 5 4 3 2 7" xfId="37392" xr:uid="{00000000-0005-0000-0000-00000D920000}"/>
    <cellStyle name="Normal 5 4 3 2 7 2" xfId="37393" xr:uid="{00000000-0005-0000-0000-00000E920000}"/>
    <cellStyle name="Normal 5 4 3 2 8" xfId="37394" xr:uid="{00000000-0005-0000-0000-00000F920000}"/>
    <cellStyle name="Normal 5 4 3 2 9" xfId="37395" xr:uid="{00000000-0005-0000-0000-000010920000}"/>
    <cellStyle name="Normal 5 4 3 3" xfId="37396" xr:uid="{00000000-0005-0000-0000-000011920000}"/>
    <cellStyle name="Normal 5 4 3 3 2" xfId="37397" xr:uid="{00000000-0005-0000-0000-000012920000}"/>
    <cellStyle name="Normal 5 4 3 3 2 2" xfId="37398" xr:uid="{00000000-0005-0000-0000-000013920000}"/>
    <cellStyle name="Normal 5 4 3 3 2 2 2" xfId="37399" xr:uid="{00000000-0005-0000-0000-000014920000}"/>
    <cellStyle name="Normal 5 4 3 3 2 2 2 2" xfId="37400" xr:uid="{00000000-0005-0000-0000-000015920000}"/>
    <cellStyle name="Normal 5 4 3 3 2 2 3" xfId="37401" xr:uid="{00000000-0005-0000-0000-000016920000}"/>
    <cellStyle name="Normal 5 4 3 3 2 3" xfId="37402" xr:uid="{00000000-0005-0000-0000-000017920000}"/>
    <cellStyle name="Normal 5 4 3 3 2 3 2" xfId="37403" xr:uid="{00000000-0005-0000-0000-000018920000}"/>
    <cellStyle name="Normal 5 4 3 3 2 4" xfId="37404" xr:uid="{00000000-0005-0000-0000-000019920000}"/>
    <cellStyle name="Normal 5 4 3 3 3" xfId="37405" xr:uid="{00000000-0005-0000-0000-00001A920000}"/>
    <cellStyle name="Normal 5 4 3 3 3 2" xfId="37406" xr:uid="{00000000-0005-0000-0000-00001B920000}"/>
    <cellStyle name="Normal 5 4 3 3 3 2 2" xfId="37407" xr:uid="{00000000-0005-0000-0000-00001C920000}"/>
    <cellStyle name="Normal 5 4 3 3 3 3" xfId="37408" xr:uid="{00000000-0005-0000-0000-00001D920000}"/>
    <cellStyle name="Normal 5 4 3 3 4" xfId="37409" xr:uid="{00000000-0005-0000-0000-00001E920000}"/>
    <cellStyle name="Normal 5 4 3 3 4 2" xfId="37410" xr:uid="{00000000-0005-0000-0000-00001F920000}"/>
    <cellStyle name="Normal 5 4 3 3 5" xfId="37411" xr:uid="{00000000-0005-0000-0000-000020920000}"/>
    <cellStyle name="Normal 5 4 3 3 5 2" xfId="37412" xr:uid="{00000000-0005-0000-0000-000021920000}"/>
    <cellStyle name="Normal 5 4 3 3 6" xfId="37413" xr:uid="{00000000-0005-0000-0000-000022920000}"/>
    <cellStyle name="Normal 5 4 3 3 6 2" xfId="37414" xr:uid="{00000000-0005-0000-0000-000023920000}"/>
    <cellStyle name="Normal 5 4 3 3 7" xfId="37415" xr:uid="{00000000-0005-0000-0000-000024920000}"/>
    <cellStyle name="Normal 5 4 3 3 7 2" xfId="37416" xr:uid="{00000000-0005-0000-0000-000025920000}"/>
    <cellStyle name="Normal 5 4 3 3 8" xfId="37417" xr:uid="{00000000-0005-0000-0000-000026920000}"/>
    <cellStyle name="Normal 5 4 3 3 9" xfId="37418" xr:uid="{00000000-0005-0000-0000-000027920000}"/>
    <cellStyle name="Normal 5 4 3 4" xfId="37419" xr:uid="{00000000-0005-0000-0000-000028920000}"/>
    <cellStyle name="Normal 5 4 3 4 2" xfId="37420" xr:uid="{00000000-0005-0000-0000-000029920000}"/>
    <cellStyle name="Normal 5 4 3 4 2 2" xfId="37421" xr:uid="{00000000-0005-0000-0000-00002A920000}"/>
    <cellStyle name="Normal 5 4 3 4 2 2 2" xfId="37422" xr:uid="{00000000-0005-0000-0000-00002B920000}"/>
    <cellStyle name="Normal 5 4 3 4 2 3" xfId="37423" xr:uid="{00000000-0005-0000-0000-00002C920000}"/>
    <cellStyle name="Normal 5 4 3 4 3" xfId="37424" xr:uid="{00000000-0005-0000-0000-00002D920000}"/>
    <cellStyle name="Normal 5 4 3 4 3 2" xfId="37425" xr:uid="{00000000-0005-0000-0000-00002E920000}"/>
    <cellStyle name="Normal 5 4 3 4 4" xfId="37426" xr:uid="{00000000-0005-0000-0000-00002F920000}"/>
    <cellStyle name="Normal 5 4 3 5" xfId="37427" xr:uid="{00000000-0005-0000-0000-000030920000}"/>
    <cellStyle name="Normal 5 4 3 5 2" xfId="37428" xr:uid="{00000000-0005-0000-0000-000031920000}"/>
    <cellStyle name="Normal 5 4 3 5 2 2" xfId="37429" xr:uid="{00000000-0005-0000-0000-000032920000}"/>
    <cellStyle name="Normal 5 4 3 5 3" xfId="37430" xr:uid="{00000000-0005-0000-0000-000033920000}"/>
    <cellStyle name="Normal 5 4 3 6" xfId="37431" xr:uid="{00000000-0005-0000-0000-000034920000}"/>
    <cellStyle name="Normal 5 4 3 6 2" xfId="37432" xr:uid="{00000000-0005-0000-0000-000035920000}"/>
    <cellStyle name="Normal 5 4 3 7" xfId="37433" xr:uid="{00000000-0005-0000-0000-000036920000}"/>
    <cellStyle name="Normal 5 4 3 7 2" xfId="37434" xr:uid="{00000000-0005-0000-0000-000037920000}"/>
    <cellStyle name="Normal 5 4 3 8" xfId="37435" xr:uid="{00000000-0005-0000-0000-000038920000}"/>
    <cellStyle name="Normal 5 4 3 8 2" xfId="37436" xr:uid="{00000000-0005-0000-0000-000039920000}"/>
    <cellStyle name="Normal 5 4 3 9" xfId="37437" xr:uid="{00000000-0005-0000-0000-00003A920000}"/>
    <cellStyle name="Normal 5 4 3 9 2" xfId="37438" xr:uid="{00000000-0005-0000-0000-00003B920000}"/>
    <cellStyle name="Normal 5 4 4" xfId="37439" xr:uid="{00000000-0005-0000-0000-00003C920000}"/>
    <cellStyle name="Normal 5 4 4 10" xfId="37440" xr:uid="{00000000-0005-0000-0000-00003D920000}"/>
    <cellStyle name="Normal 5 4 4 11" xfId="37441" xr:uid="{00000000-0005-0000-0000-00003E920000}"/>
    <cellStyle name="Normal 5 4 4 2" xfId="37442" xr:uid="{00000000-0005-0000-0000-00003F920000}"/>
    <cellStyle name="Normal 5 4 4 2 2" xfId="37443" xr:uid="{00000000-0005-0000-0000-000040920000}"/>
    <cellStyle name="Normal 5 4 4 2 2 2" xfId="37444" xr:uid="{00000000-0005-0000-0000-000041920000}"/>
    <cellStyle name="Normal 5 4 4 2 2 2 2" xfId="37445" xr:uid="{00000000-0005-0000-0000-000042920000}"/>
    <cellStyle name="Normal 5 4 4 2 2 2 2 2" xfId="37446" xr:uid="{00000000-0005-0000-0000-000043920000}"/>
    <cellStyle name="Normal 5 4 4 2 2 2 3" xfId="37447" xr:uid="{00000000-0005-0000-0000-000044920000}"/>
    <cellStyle name="Normal 5 4 4 2 2 3" xfId="37448" xr:uid="{00000000-0005-0000-0000-000045920000}"/>
    <cellStyle name="Normal 5 4 4 2 2 3 2" xfId="37449" xr:uid="{00000000-0005-0000-0000-000046920000}"/>
    <cellStyle name="Normal 5 4 4 2 2 4" xfId="37450" xr:uid="{00000000-0005-0000-0000-000047920000}"/>
    <cellStyle name="Normal 5 4 4 2 3" xfId="37451" xr:uid="{00000000-0005-0000-0000-000048920000}"/>
    <cellStyle name="Normal 5 4 4 2 3 2" xfId="37452" xr:uid="{00000000-0005-0000-0000-000049920000}"/>
    <cellStyle name="Normal 5 4 4 2 3 2 2" xfId="37453" xr:uid="{00000000-0005-0000-0000-00004A920000}"/>
    <cellStyle name="Normal 5 4 4 2 3 3" xfId="37454" xr:uid="{00000000-0005-0000-0000-00004B920000}"/>
    <cellStyle name="Normal 5 4 4 2 4" xfId="37455" xr:uid="{00000000-0005-0000-0000-00004C920000}"/>
    <cellStyle name="Normal 5 4 4 2 4 2" xfId="37456" xr:uid="{00000000-0005-0000-0000-00004D920000}"/>
    <cellStyle name="Normal 5 4 4 2 5" xfId="37457" xr:uid="{00000000-0005-0000-0000-00004E920000}"/>
    <cellStyle name="Normal 5 4 4 2 5 2" xfId="37458" xr:uid="{00000000-0005-0000-0000-00004F920000}"/>
    <cellStyle name="Normal 5 4 4 2 6" xfId="37459" xr:uid="{00000000-0005-0000-0000-000050920000}"/>
    <cellStyle name="Normal 5 4 4 2 6 2" xfId="37460" xr:uid="{00000000-0005-0000-0000-000051920000}"/>
    <cellStyle name="Normal 5 4 4 2 7" xfId="37461" xr:uid="{00000000-0005-0000-0000-000052920000}"/>
    <cellStyle name="Normal 5 4 4 2 7 2" xfId="37462" xr:uid="{00000000-0005-0000-0000-000053920000}"/>
    <cellStyle name="Normal 5 4 4 2 8" xfId="37463" xr:uid="{00000000-0005-0000-0000-000054920000}"/>
    <cellStyle name="Normal 5 4 4 2 9" xfId="37464" xr:uid="{00000000-0005-0000-0000-000055920000}"/>
    <cellStyle name="Normal 5 4 4 3" xfId="37465" xr:uid="{00000000-0005-0000-0000-000056920000}"/>
    <cellStyle name="Normal 5 4 4 3 2" xfId="37466" xr:uid="{00000000-0005-0000-0000-000057920000}"/>
    <cellStyle name="Normal 5 4 4 3 2 2" xfId="37467" xr:uid="{00000000-0005-0000-0000-000058920000}"/>
    <cellStyle name="Normal 5 4 4 3 2 2 2" xfId="37468" xr:uid="{00000000-0005-0000-0000-000059920000}"/>
    <cellStyle name="Normal 5 4 4 3 2 2 2 2" xfId="37469" xr:uid="{00000000-0005-0000-0000-00005A920000}"/>
    <cellStyle name="Normal 5 4 4 3 2 2 3" xfId="37470" xr:uid="{00000000-0005-0000-0000-00005B920000}"/>
    <cellStyle name="Normal 5 4 4 3 2 3" xfId="37471" xr:uid="{00000000-0005-0000-0000-00005C920000}"/>
    <cellStyle name="Normal 5 4 4 3 2 3 2" xfId="37472" xr:uid="{00000000-0005-0000-0000-00005D920000}"/>
    <cellStyle name="Normal 5 4 4 3 2 4" xfId="37473" xr:uid="{00000000-0005-0000-0000-00005E920000}"/>
    <cellStyle name="Normal 5 4 4 3 3" xfId="37474" xr:uid="{00000000-0005-0000-0000-00005F920000}"/>
    <cellStyle name="Normal 5 4 4 3 3 2" xfId="37475" xr:uid="{00000000-0005-0000-0000-000060920000}"/>
    <cellStyle name="Normal 5 4 4 3 3 2 2" xfId="37476" xr:uid="{00000000-0005-0000-0000-000061920000}"/>
    <cellStyle name="Normal 5 4 4 3 3 3" xfId="37477" xr:uid="{00000000-0005-0000-0000-000062920000}"/>
    <cellStyle name="Normal 5 4 4 3 4" xfId="37478" xr:uid="{00000000-0005-0000-0000-000063920000}"/>
    <cellStyle name="Normal 5 4 4 3 4 2" xfId="37479" xr:uid="{00000000-0005-0000-0000-000064920000}"/>
    <cellStyle name="Normal 5 4 4 3 5" xfId="37480" xr:uid="{00000000-0005-0000-0000-000065920000}"/>
    <cellStyle name="Normal 5 4 4 3 5 2" xfId="37481" xr:uid="{00000000-0005-0000-0000-000066920000}"/>
    <cellStyle name="Normal 5 4 4 3 6" xfId="37482" xr:uid="{00000000-0005-0000-0000-000067920000}"/>
    <cellStyle name="Normal 5 4 4 4" xfId="37483" xr:uid="{00000000-0005-0000-0000-000068920000}"/>
    <cellStyle name="Normal 5 4 4 4 2" xfId="37484" xr:uid="{00000000-0005-0000-0000-000069920000}"/>
    <cellStyle name="Normal 5 4 4 4 2 2" xfId="37485" xr:uid="{00000000-0005-0000-0000-00006A920000}"/>
    <cellStyle name="Normal 5 4 4 4 2 2 2" xfId="37486" xr:uid="{00000000-0005-0000-0000-00006B920000}"/>
    <cellStyle name="Normal 5 4 4 4 2 3" xfId="37487" xr:uid="{00000000-0005-0000-0000-00006C920000}"/>
    <cellStyle name="Normal 5 4 4 4 3" xfId="37488" xr:uid="{00000000-0005-0000-0000-00006D920000}"/>
    <cellStyle name="Normal 5 4 4 4 3 2" xfId="37489" xr:uid="{00000000-0005-0000-0000-00006E920000}"/>
    <cellStyle name="Normal 5 4 4 4 4" xfId="37490" xr:uid="{00000000-0005-0000-0000-00006F920000}"/>
    <cellStyle name="Normal 5 4 4 5" xfId="37491" xr:uid="{00000000-0005-0000-0000-000070920000}"/>
    <cellStyle name="Normal 5 4 4 5 2" xfId="37492" xr:uid="{00000000-0005-0000-0000-000071920000}"/>
    <cellStyle name="Normal 5 4 4 5 2 2" xfId="37493" xr:uid="{00000000-0005-0000-0000-000072920000}"/>
    <cellStyle name="Normal 5 4 4 5 3" xfId="37494" xr:uid="{00000000-0005-0000-0000-000073920000}"/>
    <cellStyle name="Normal 5 4 4 6" xfId="37495" xr:uid="{00000000-0005-0000-0000-000074920000}"/>
    <cellStyle name="Normal 5 4 4 6 2" xfId="37496" xr:uid="{00000000-0005-0000-0000-000075920000}"/>
    <cellStyle name="Normal 5 4 4 7" xfId="37497" xr:uid="{00000000-0005-0000-0000-000076920000}"/>
    <cellStyle name="Normal 5 4 4 7 2" xfId="37498" xr:uid="{00000000-0005-0000-0000-000077920000}"/>
    <cellStyle name="Normal 5 4 4 8" xfId="37499" xr:uid="{00000000-0005-0000-0000-000078920000}"/>
    <cellStyle name="Normal 5 4 4 8 2" xfId="37500" xr:uid="{00000000-0005-0000-0000-000079920000}"/>
    <cellStyle name="Normal 5 4 4 9" xfId="37501" xr:uid="{00000000-0005-0000-0000-00007A920000}"/>
    <cellStyle name="Normal 5 4 4 9 2" xfId="37502" xr:uid="{00000000-0005-0000-0000-00007B920000}"/>
    <cellStyle name="Normal 5 4 5" xfId="37503" xr:uid="{00000000-0005-0000-0000-00007C920000}"/>
    <cellStyle name="Normal 5 4 5 2" xfId="37504" xr:uid="{00000000-0005-0000-0000-00007D920000}"/>
    <cellStyle name="Normal 5 4 5 2 2" xfId="37505" xr:uid="{00000000-0005-0000-0000-00007E920000}"/>
    <cellStyle name="Normal 5 4 5 2 2 2" xfId="37506" xr:uid="{00000000-0005-0000-0000-00007F920000}"/>
    <cellStyle name="Normal 5 4 5 2 2 2 2" xfId="37507" xr:uid="{00000000-0005-0000-0000-000080920000}"/>
    <cellStyle name="Normal 5 4 5 2 2 3" xfId="37508" xr:uid="{00000000-0005-0000-0000-000081920000}"/>
    <cellStyle name="Normal 5 4 5 2 3" xfId="37509" xr:uid="{00000000-0005-0000-0000-000082920000}"/>
    <cellStyle name="Normal 5 4 5 2 3 2" xfId="37510" xr:uid="{00000000-0005-0000-0000-000083920000}"/>
    <cellStyle name="Normal 5 4 5 2 4" xfId="37511" xr:uid="{00000000-0005-0000-0000-000084920000}"/>
    <cellStyle name="Normal 5 4 5 3" xfId="37512" xr:uid="{00000000-0005-0000-0000-000085920000}"/>
    <cellStyle name="Normal 5 4 5 3 2" xfId="37513" xr:uid="{00000000-0005-0000-0000-000086920000}"/>
    <cellStyle name="Normal 5 4 5 3 2 2" xfId="37514" xr:uid="{00000000-0005-0000-0000-000087920000}"/>
    <cellStyle name="Normal 5 4 5 3 3" xfId="37515" xr:uid="{00000000-0005-0000-0000-000088920000}"/>
    <cellStyle name="Normal 5 4 5 4" xfId="37516" xr:uid="{00000000-0005-0000-0000-000089920000}"/>
    <cellStyle name="Normal 5 4 5 4 2" xfId="37517" xr:uid="{00000000-0005-0000-0000-00008A920000}"/>
    <cellStyle name="Normal 5 4 5 5" xfId="37518" xr:uid="{00000000-0005-0000-0000-00008B920000}"/>
    <cellStyle name="Normal 5 4 5 5 2" xfId="37519" xr:uid="{00000000-0005-0000-0000-00008C920000}"/>
    <cellStyle name="Normal 5 4 5 6" xfId="37520" xr:uid="{00000000-0005-0000-0000-00008D920000}"/>
    <cellStyle name="Normal 5 4 5 6 2" xfId="37521" xr:uid="{00000000-0005-0000-0000-00008E920000}"/>
    <cellStyle name="Normal 5 4 5 7" xfId="37522" xr:uid="{00000000-0005-0000-0000-00008F920000}"/>
    <cellStyle name="Normal 5 4 5 7 2" xfId="37523" xr:uid="{00000000-0005-0000-0000-000090920000}"/>
    <cellStyle name="Normal 5 4 5 8" xfId="37524" xr:uid="{00000000-0005-0000-0000-000091920000}"/>
    <cellStyle name="Normal 5 4 5 9" xfId="37525" xr:uid="{00000000-0005-0000-0000-000092920000}"/>
    <cellStyle name="Normal 5 4 6" xfId="37526" xr:uid="{00000000-0005-0000-0000-000093920000}"/>
    <cellStyle name="Normal 5 4 6 2" xfId="37527" xr:uid="{00000000-0005-0000-0000-000094920000}"/>
    <cellStyle name="Normal 5 4 6 2 2" xfId="37528" xr:uid="{00000000-0005-0000-0000-000095920000}"/>
    <cellStyle name="Normal 5 4 6 2 2 2" xfId="37529" xr:uid="{00000000-0005-0000-0000-000096920000}"/>
    <cellStyle name="Normal 5 4 6 2 2 2 2" xfId="37530" xr:uid="{00000000-0005-0000-0000-000097920000}"/>
    <cellStyle name="Normal 5 4 6 2 2 3" xfId="37531" xr:uid="{00000000-0005-0000-0000-000098920000}"/>
    <cellStyle name="Normal 5 4 6 2 3" xfId="37532" xr:uid="{00000000-0005-0000-0000-000099920000}"/>
    <cellStyle name="Normal 5 4 6 2 3 2" xfId="37533" xr:uid="{00000000-0005-0000-0000-00009A920000}"/>
    <cellStyle name="Normal 5 4 6 2 4" xfId="37534" xr:uid="{00000000-0005-0000-0000-00009B920000}"/>
    <cellStyle name="Normal 5 4 6 3" xfId="37535" xr:uid="{00000000-0005-0000-0000-00009C920000}"/>
    <cellStyle name="Normal 5 4 6 3 2" xfId="37536" xr:uid="{00000000-0005-0000-0000-00009D920000}"/>
    <cellStyle name="Normal 5 4 6 3 2 2" xfId="37537" xr:uid="{00000000-0005-0000-0000-00009E920000}"/>
    <cellStyle name="Normal 5 4 6 3 3" xfId="37538" xr:uid="{00000000-0005-0000-0000-00009F920000}"/>
    <cellStyle name="Normal 5 4 6 4" xfId="37539" xr:uid="{00000000-0005-0000-0000-0000A0920000}"/>
    <cellStyle name="Normal 5 4 6 4 2" xfId="37540" xr:uid="{00000000-0005-0000-0000-0000A1920000}"/>
    <cellStyle name="Normal 5 4 6 5" xfId="37541" xr:uid="{00000000-0005-0000-0000-0000A2920000}"/>
    <cellStyle name="Normal 5 4 6 5 2" xfId="37542" xr:uid="{00000000-0005-0000-0000-0000A3920000}"/>
    <cellStyle name="Normal 5 4 6 6" xfId="37543" xr:uid="{00000000-0005-0000-0000-0000A4920000}"/>
    <cellStyle name="Normal 5 4 7" xfId="37544" xr:uid="{00000000-0005-0000-0000-0000A5920000}"/>
    <cellStyle name="Normal 5 4 7 2" xfId="37545" xr:uid="{00000000-0005-0000-0000-0000A6920000}"/>
    <cellStyle name="Normal 5 4 7 2 2" xfId="37546" xr:uid="{00000000-0005-0000-0000-0000A7920000}"/>
    <cellStyle name="Normal 5 4 7 2 2 2" xfId="37547" xr:uid="{00000000-0005-0000-0000-0000A8920000}"/>
    <cellStyle name="Normal 5 4 7 2 2 2 2" xfId="37548" xr:uid="{00000000-0005-0000-0000-0000A9920000}"/>
    <cellStyle name="Normal 5 4 7 2 2 3" xfId="37549" xr:uid="{00000000-0005-0000-0000-0000AA920000}"/>
    <cellStyle name="Normal 5 4 7 2 3" xfId="37550" xr:uid="{00000000-0005-0000-0000-0000AB920000}"/>
    <cellStyle name="Normal 5 4 7 2 3 2" xfId="37551" xr:uid="{00000000-0005-0000-0000-0000AC920000}"/>
    <cellStyle name="Normal 5 4 7 2 4" xfId="37552" xr:uid="{00000000-0005-0000-0000-0000AD920000}"/>
    <cellStyle name="Normal 5 4 7 3" xfId="37553" xr:uid="{00000000-0005-0000-0000-0000AE920000}"/>
    <cellStyle name="Normal 5 4 7 3 2" xfId="37554" xr:uid="{00000000-0005-0000-0000-0000AF920000}"/>
    <cellStyle name="Normal 5 4 7 3 2 2" xfId="37555" xr:uid="{00000000-0005-0000-0000-0000B0920000}"/>
    <cellStyle name="Normal 5 4 7 3 3" xfId="37556" xr:uid="{00000000-0005-0000-0000-0000B1920000}"/>
    <cellStyle name="Normal 5 4 7 4" xfId="37557" xr:uid="{00000000-0005-0000-0000-0000B2920000}"/>
    <cellStyle name="Normal 5 4 7 4 2" xfId="37558" xr:uid="{00000000-0005-0000-0000-0000B3920000}"/>
    <cellStyle name="Normal 5 4 7 5" xfId="37559" xr:uid="{00000000-0005-0000-0000-0000B4920000}"/>
    <cellStyle name="Normal 5 4 7 5 2" xfId="37560" xr:uid="{00000000-0005-0000-0000-0000B5920000}"/>
    <cellStyle name="Normal 5 4 7 6" xfId="37561" xr:uid="{00000000-0005-0000-0000-0000B6920000}"/>
    <cellStyle name="Normal 5 4 8" xfId="37562" xr:uid="{00000000-0005-0000-0000-0000B7920000}"/>
    <cellStyle name="Normal 5 4 8 2" xfId="37563" xr:uid="{00000000-0005-0000-0000-0000B8920000}"/>
    <cellStyle name="Normal 5 4 8 2 2" xfId="37564" xr:uid="{00000000-0005-0000-0000-0000B9920000}"/>
    <cellStyle name="Normal 5 4 8 2 2 2" xfId="37565" xr:uid="{00000000-0005-0000-0000-0000BA920000}"/>
    <cellStyle name="Normal 5 4 8 2 3" xfId="37566" xr:uid="{00000000-0005-0000-0000-0000BB920000}"/>
    <cellStyle name="Normal 5 4 8 3" xfId="37567" xr:uid="{00000000-0005-0000-0000-0000BC920000}"/>
    <cellStyle name="Normal 5 4 8 3 2" xfId="37568" xr:uid="{00000000-0005-0000-0000-0000BD920000}"/>
    <cellStyle name="Normal 5 4 8 4" xfId="37569" xr:uid="{00000000-0005-0000-0000-0000BE920000}"/>
    <cellStyle name="Normal 5 4 9" xfId="37570" xr:uid="{00000000-0005-0000-0000-0000BF920000}"/>
    <cellStyle name="Normal 5 4 9 2" xfId="37571" xr:uid="{00000000-0005-0000-0000-0000C0920000}"/>
    <cellStyle name="Normal 5 4 9 2 2" xfId="37572" xr:uid="{00000000-0005-0000-0000-0000C1920000}"/>
    <cellStyle name="Normal 5 4 9 3" xfId="37573" xr:uid="{00000000-0005-0000-0000-0000C2920000}"/>
    <cellStyle name="Normal 5 5" xfId="37574" xr:uid="{00000000-0005-0000-0000-0000C3920000}"/>
    <cellStyle name="Normal 5 5 2" xfId="37575" xr:uid="{00000000-0005-0000-0000-0000C4920000}"/>
    <cellStyle name="Normal 5 5 2 2" xfId="37576" xr:uid="{00000000-0005-0000-0000-0000C5920000}"/>
    <cellStyle name="Normal 5 5 2 2 2" xfId="37577" xr:uid="{00000000-0005-0000-0000-0000C6920000}"/>
    <cellStyle name="Normal 5 5 2 2 2 2" xfId="37578" xr:uid="{00000000-0005-0000-0000-0000C7920000}"/>
    <cellStyle name="Normal 5 5 2 2 3" xfId="37579" xr:uid="{00000000-0005-0000-0000-0000C8920000}"/>
    <cellStyle name="Normal 5 5 2 2 4" xfId="37580" xr:uid="{00000000-0005-0000-0000-0000C9920000}"/>
    <cellStyle name="Normal 5 5 2 3" xfId="37581" xr:uid="{00000000-0005-0000-0000-0000CA920000}"/>
    <cellStyle name="Normal 5 5 2 3 2" xfId="37582" xr:uid="{00000000-0005-0000-0000-0000CB920000}"/>
    <cellStyle name="Normal 5 5 2 4" xfId="37583" xr:uid="{00000000-0005-0000-0000-0000CC920000}"/>
    <cellStyle name="Normal 5 5 2 5" xfId="37584" xr:uid="{00000000-0005-0000-0000-0000CD920000}"/>
    <cellStyle name="Normal 5 5 3" xfId="37585" xr:uid="{00000000-0005-0000-0000-0000CE920000}"/>
    <cellStyle name="Normal 5 5 3 2" xfId="37586" xr:uid="{00000000-0005-0000-0000-0000CF920000}"/>
    <cellStyle name="Normal 5 5 3 2 2" xfId="37587" xr:uid="{00000000-0005-0000-0000-0000D0920000}"/>
    <cellStyle name="Normal 5 5 3 3" xfId="37588" xr:uid="{00000000-0005-0000-0000-0000D1920000}"/>
    <cellStyle name="Normal 5 5 3 4" xfId="37589" xr:uid="{00000000-0005-0000-0000-0000D2920000}"/>
    <cellStyle name="Normal 5 5 4" xfId="37590" xr:uid="{00000000-0005-0000-0000-0000D3920000}"/>
    <cellStyle name="Normal 5 5 5" xfId="37591" xr:uid="{00000000-0005-0000-0000-0000D4920000}"/>
    <cellStyle name="Normal 5 5 5 2" xfId="37592" xr:uid="{00000000-0005-0000-0000-0000D5920000}"/>
    <cellStyle name="Normal 5 5 6" xfId="37593" xr:uid="{00000000-0005-0000-0000-0000D6920000}"/>
    <cellStyle name="Normal 5 5 7" xfId="37594" xr:uid="{00000000-0005-0000-0000-0000D7920000}"/>
    <cellStyle name="Normal 5 5 8" xfId="37595" xr:uid="{00000000-0005-0000-0000-0000D8920000}"/>
    <cellStyle name="Normal 5 6" xfId="37596" xr:uid="{00000000-0005-0000-0000-0000D9920000}"/>
    <cellStyle name="Normal 5 6 10" xfId="37597" xr:uid="{00000000-0005-0000-0000-0000DA920000}"/>
    <cellStyle name="Normal 5 6 10 2" xfId="37598" xr:uid="{00000000-0005-0000-0000-0000DB920000}"/>
    <cellStyle name="Normal 5 6 11" xfId="37599" xr:uid="{00000000-0005-0000-0000-0000DC920000}"/>
    <cellStyle name="Normal 5 6 11 2" xfId="37600" xr:uid="{00000000-0005-0000-0000-0000DD920000}"/>
    <cellStyle name="Normal 5 6 12" xfId="37601" xr:uid="{00000000-0005-0000-0000-0000DE920000}"/>
    <cellStyle name="Normal 5 6 12 2" xfId="37602" xr:uid="{00000000-0005-0000-0000-0000DF920000}"/>
    <cellStyle name="Normal 5 6 13" xfId="37603" xr:uid="{00000000-0005-0000-0000-0000E0920000}"/>
    <cellStyle name="Normal 5 6 13 2" xfId="37604" xr:uid="{00000000-0005-0000-0000-0000E1920000}"/>
    <cellStyle name="Normal 5 6 14" xfId="37605" xr:uid="{00000000-0005-0000-0000-0000E2920000}"/>
    <cellStyle name="Normal 5 6 15" xfId="37606" xr:uid="{00000000-0005-0000-0000-0000E3920000}"/>
    <cellStyle name="Normal 5 6 2" xfId="37607" xr:uid="{00000000-0005-0000-0000-0000E4920000}"/>
    <cellStyle name="Normal 5 6 2 10" xfId="37608" xr:uid="{00000000-0005-0000-0000-0000E5920000}"/>
    <cellStyle name="Normal 5 6 2 10 2" xfId="37609" xr:uid="{00000000-0005-0000-0000-0000E6920000}"/>
    <cellStyle name="Normal 5 6 2 11" xfId="37610" xr:uid="{00000000-0005-0000-0000-0000E7920000}"/>
    <cellStyle name="Normal 5 6 2 11 2" xfId="37611" xr:uid="{00000000-0005-0000-0000-0000E8920000}"/>
    <cellStyle name="Normal 5 6 2 12" xfId="37612" xr:uid="{00000000-0005-0000-0000-0000E9920000}"/>
    <cellStyle name="Normal 5 6 2 12 2" xfId="37613" xr:uid="{00000000-0005-0000-0000-0000EA920000}"/>
    <cellStyle name="Normal 5 6 2 13" xfId="37614" xr:uid="{00000000-0005-0000-0000-0000EB920000}"/>
    <cellStyle name="Normal 5 6 2 14" xfId="37615" xr:uid="{00000000-0005-0000-0000-0000EC920000}"/>
    <cellStyle name="Normal 5 6 2 2" xfId="37616" xr:uid="{00000000-0005-0000-0000-0000ED920000}"/>
    <cellStyle name="Normal 5 6 2 2 10" xfId="37617" xr:uid="{00000000-0005-0000-0000-0000EE920000}"/>
    <cellStyle name="Normal 5 6 2 2 11" xfId="37618" xr:uid="{00000000-0005-0000-0000-0000EF920000}"/>
    <cellStyle name="Normal 5 6 2 2 2" xfId="37619" xr:uid="{00000000-0005-0000-0000-0000F0920000}"/>
    <cellStyle name="Normal 5 6 2 2 2 2" xfId="37620" xr:uid="{00000000-0005-0000-0000-0000F1920000}"/>
    <cellStyle name="Normal 5 6 2 2 2 2 2" xfId="37621" xr:uid="{00000000-0005-0000-0000-0000F2920000}"/>
    <cellStyle name="Normal 5 6 2 2 2 2 2 2" xfId="37622" xr:uid="{00000000-0005-0000-0000-0000F3920000}"/>
    <cellStyle name="Normal 5 6 2 2 2 2 2 2 2" xfId="37623" xr:uid="{00000000-0005-0000-0000-0000F4920000}"/>
    <cellStyle name="Normal 5 6 2 2 2 2 2 3" xfId="37624" xr:uid="{00000000-0005-0000-0000-0000F5920000}"/>
    <cellStyle name="Normal 5 6 2 2 2 2 3" xfId="37625" xr:uid="{00000000-0005-0000-0000-0000F6920000}"/>
    <cellStyle name="Normal 5 6 2 2 2 2 3 2" xfId="37626" xr:uid="{00000000-0005-0000-0000-0000F7920000}"/>
    <cellStyle name="Normal 5 6 2 2 2 2 4" xfId="37627" xr:uid="{00000000-0005-0000-0000-0000F8920000}"/>
    <cellStyle name="Normal 5 6 2 2 2 3" xfId="37628" xr:uid="{00000000-0005-0000-0000-0000F9920000}"/>
    <cellStyle name="Normal 5 6 2 2 2 3 2" xfId="37629" xr:uid="{00000000-0005-0000-0000-0000FA920000}"/>
    <cellStyle name="Normal 5 6 2 2 2 3 2 2" xfId="37630" xr:uid="{00000000-0005-0000-0000-0000FB920000}"/>
    <cellStyle name="Normal 5 6 2 2 2 3 3" xfId="37631" xr:uid="{00000000-0005-0000-0000-0000FC920000}"/>
    <cellStyle name="Normal 5 6 2 2 2 4" xfId="37632" xr:uid="{00000000-0005-0000-0000-0000FD920000}"/>
    <cellStyle name="Normal 5 6 2 2 2 4 2" xfId="37633" xr:uid="{00000000-0005-0000-0000-0000FE920000}"/>
    <cellStyle name="Normal 5 6 2 2 2 5" xfId="37634" xr:uid="{00000000-0005-0000-0000-0000FF920000}"/>
    <cellStyle name="Normal 5 6 2 2 2 5 2" xfId="37635" xr:uid="{00000000-0005-0000-0000-000000930000}"/>
    <cellStyle name="Normal 5 6 2 2 2 6" xfId="37636" xr:uid="{00000000-0005-0000-0000-000001930000}"/>
    <cellStyle name="Normal 5 6 2 2 3" xfId="37637" xr:uid="{00000000-0005-0000-0000-000002930000}"/>
    <cellStyle name="Normal 5 6 2 2 3 2" xfId="37638" xr:uid="{00000000-0005-0000-0000-000003930000}"/>
    <cellStyle name="Normal 5 6 2 2 3 2 2" xfId="37639" xr:uid="{00000000-0005-0000-0000-000004930000}"/>
    <cellStyle name="Normal 5 6 2 2 3 2 2 2" xfId="37640" xr:uid="{00000000-0005-0000-0000-000005930000}"/>
    <cellStyle name="Normal 5 6 2 2 3 2 2 2 2" xfId="37641" xr:uid="{00000000-0005-0000-0000-000006930000}"/>
    <cellStyle name="Normal 5 6 2 2 3 2 2 3" xfId="37642" xr:uid="{00000000-0005-0000-0000-000007930000}"/>
    <cellStyle name="Normal 5 6 2 2 3 2 3" xfId="37643" xr:uid="{00000000-0005-0000-0000-000008930000}"/>
    <cellStyle name="Normal 5 6 2 2 3 2 3 2" xfId="37644" xr:uid="{00000000-0005-0000-0000-000009930000}"/>
    <cellStyle name="Normal 5 6 2 2 3 2 4" xfId="37645" xr:uid="{00000000-0005-0000-0000-00000A930000}"/>
    <cellStyle name="Normal 5 6 2 2 3 3" xfId="37646" xr:uid="{00000000-0005-0000-0000-00000B930000}"/>
    <cellStyle name="Normal 5 6 2 2 3 3 2" xfId="37647" xr:uid="{00000000-0005-0000-0000-00000C930000}"/>
    <cellStyle name="Normal 5 6 2 2 3 3 2 2" xfId="37648" xr:uid="{00000000-0005-0000-0000-00000D930000}"/>
    <cellStyle name="Normal 5 6 2 2 3 3 3" xfId="37649" xr:uid="{00000000-0005-0000-0000-00000E930000}"/>
    <cellStyle name="Normal 5 6 2 2 3 4" xfId="37650" xr:uid="{00000000-0005-0000-0000-00000F930000}"/>
    <cellStyle name="Normal 5 6 2 2 3 4 2" xfId="37651" xr:uid="{00000000-0005-0000-0000-000010930000}"/>
    <cellStyle name="Normal 5 6 2 2 3 5" xfId="37652" xr:uid="{00000000-0005-0000-0000-000011930000}"/>
    <cellStyle name="Normal 5 6 2 2 3 5 2" xfId="37653" xr:uid="{00000000-0005-0000-0000-000012930000}"/>
    <cellStyle name="Normal 5 6 2 2 3 6" xfId="37654" xr:uid="{00000000-0005-0000-0000-000013930000}"/>
    <cellStyle name="Normal 5 6 2 2 4" xfId="37655" xr:uid="{00000000-0005-0000-0000-000014930000}"/>
    <cellStyle name="Normal 5 6 2 2 4 2" xfId="37656" xr:uid="{00000000-0005-0000-0000-000015930000}"/>
    <cellStyle name="Normal 5 6 2 2 4 2 2" xfId="37657" xr:uid="{00000000-0005-0000-0000-000016930000}"/>
    <cellStyle name="Normal 5 6 2 2 4 2 2 2" xfId="37658" xr:uid="{00000000-0005-0000-0000-000017930000}"/>
    <cellStyle name="Normal 5 6 2 2 4 2 3" xfId="37659" xr:uid="{00000000-0005-0000-0000-000018930000}"/>
    <cellStyle name="Normal 5 6 2 2 4 3" xfId="37660" xr:uid="{00000000-0005-0000-0000-000019930000}"/>
    <cellStyle name="Normal 5 6 2 2 4 3 2" xfId="37661" xr:uid="{00000000-0005-0000-0000-00001A930000}"/>
    <cellStyle name="Normal 5 6 2 2 4 4" xfId="37662" xr:uid="{00000000-0005-0000-0000-00001B930000}"/>
    <cellStyle name="Normal 5 6 2 2 5" xfId="37663" xr:uid="{00000000-0005-0000-0000-00001C930000}"/>
    <cellStyle name="Normal 5 6 2 2 5 2" xfId="37664" xr:uid="{00000000-0005-0000-0000-00001D930000}"/>
    <cellStyle name="Normal 5 6 2 2 5 2 2" xfId="37665" xr:uid="{00000000-0005-0000-0000-00001E930000}"/>
    <cellStyle name="Normal 5 6 2 2 5 3" xfId="37666" xr:uid="{00000000-0005-0000-0000-00001F930000}"/>
    <cellStyle name="Normal 5 6 2 2 6" xfId="37667" xr:uid="{00000000-0005-0000-0000-000020930000}"/>
    <cellStyle name="Normal 5 6 2 2 6 2" xfId="37668" xr:uid="{00000000-0005-0000-0000-000021930000}"/>
    <cellStyle name="Normal 5 6 2 2 7" xfId="37669" xr:uid="{00000000-0005-0000-0000-000022930000}"/>
    <cellStyle name="Normal 5 6 2 2 7 2" xfId="37670" xr:uid="{00000000-0005-0000-0000-000023930000}"/>
    <cellStyle name="Normal 5 6 2 2 8" xfId="37671" xr:uid="{00000000-0005-0000-0000-000024930000}"/>
    <cellStyle name="Normal 5 6 2 2 8 2" xfId="37672" xr:uid="{00000000-0005-0000-0000-000025930000}"/>
    <cellStyle name="Normal 5 6 2 2 9" xfId="37673" xr:uid="{00000000-0005-0000-0000-000026930000}"/>
    <cellStyle name="Normal 5 6 2 2 9 2" xfId="37674" xr:uid="{00000000-0005-0000-0000-000027930000}"/>
    <cellStyle name="Normal 5 6 2 3" xfId="37675" xr:uid="{00000000-0005-0000-0000-000028930000}"/>
    <cellStyle name="Normal 5 6 2 3 2" xfId="37676" xr:uid="{00000000-0005-0000-0000-000029930000}"/>
    <cellStyle name="Normal 5 6 2 3 2 2" xfId="37677" xr:uid="{00000000-0005-0000-0000-00002A930000}"/>
    <cellStyle name="Normal 5 6 2 3 2 2 2" xfId="37678" xr:uid="{00000000-0005-0000-0000-00002B930000}"/>
    <cellStyle name="Normal 5 6 2 3 2 2 2 2" xfId="37679" xr:uid="{00000000-0005-0000-0000-00002C930000}"/>
    <cellStyle name="Normal 5 6 2 3 2 2 2 2 2" xfId="37680" xr:uid="{00000000-0005-0000-0000-00002D930000}"/>
    <cellStyle name="Normal 5 6 2 3 2 2 2 3" xfId="37681" xr:uid="{00000000-0005-0000-0000-00002E930000}"/>
    <cellStyle name="Normal 5 6 2 3 2 2 3" xfId="37682" xr:uid="{00000000-0005-0000-0000-00002F930000}"/>
    <cellStyle name="Normal 5 6 2 3 2 2 3 2" xfId="37683" xr:uid="{00000000-0005-0000-0000-000030930000}"/>
    <cellStyle name="Normal 5 6 2 3 2 2 4" xfId="37684" xr:uid="{00000000-0005-0000-0000-000031930000}"/>
    <cellStyle name="Normal 5 6 2 3 2 3" xfId="37685" xr:uid="{00000000-0005-0000-0000-000032930000}"/>
    <cellStyle name="Normal 5 6 2 3 2 3 2" xfId="37686" xr:uid="{00000000-0005-0000-0000-000033930000}"/>
    <cellStyle name="Normal 5 6 2 3 2 3 2 2" xfId="37687" xr:uid="{00000000-0005-0000-0000-000034930000}"/>
    <cellStyle name="Normal 5 6 2 3 2 3 3" xfId="37688" xr:uid="{00000000-0005-0000-0000-000035930000}"/>
    <cellStyle name="Normal 5 6 2 3 2 4" xfId="37689" xr:uid="{00000000-0005-0000-0000-000036930000}"/>
    <cellStyle name="Normal 5 6 2 3 2 4 2" xfId="37690" xr:uid="{00000000-0005-0000-0000-000037930000}"/>
    <cellStyle name="Normal 5 6 2 3 2 5" xfId="37691" xr:uid="{00000000-0005-0000-0000-000038930000}"/>
    <cellStyle name="Normal 5 6 2 3 2 5 2" xfId="37692" xr:uid="{00000000-0005-0000-0000-000039930000}"/>
    <cellStyle name="Normal 5 6 2 3 2 6" xfId="37693" xr:uid="{00000000-0005-0000-0000-00003A930000}"/>
    <cellStyle name="Normal 5 6 2 3 3" xfId="37694" xr:uid="{00000000-0005-0000-0000-00003B930000}"/>
    <cellStyle name="Normal 5 6 2 3 3 2" xfId="37695" xr:uid="{00000000-0005-0000-0000-00003C930000}"/>
    <cellStyle name="Normal 5 6 2 3 3 2 2" xfId="37696" xr:uid="{00000000-0005-0000-0000-00003D930000}"/>
    <cellStyle name="Normal 5 6 2 3 3 2 2 2" xfId="37697" xr:uid="{00000000-0005-0000-0000-00003E930000}"/>
    <cellStyle name="Normal 5 6 2 3 3 2 2 2 2" xfId="37698" xr:uid="{00000000-0005-0000-0000-00003F930000}"/>
    <cellStyle name="Normal 5 6 2 3 3 2 2 3" xfId="37699" xr:uid="{00000000-0005-0000-0000-000040930000}"/>
    <cellStyle name="Normal 5 6 2 3 3 2 3" xfId="37700" xr:uid="{00000000-0005-0000-0000-000041930000}"/>
    <cellStyle name="Normal 5 6 2 3 3 2 3 2" xfId="37701" xr:uid="{00000000-0005-0000-0000-000042930000}"/>
    <cellStyle name="Normal 5 6 2 3 3 2 4" xfId="37702" xr:uid="{00000000-0005-0000-0000-000043930000}"/>
    <cellStyle name="Normal 5 6 2 3 3 3" xfId="37703" xr:uid="{00000000-0005-0000-0000-000044930000}"/>
    <cellStyle name="Normal 5 6 2 3 3 3 2" xfId="37704" xr:uid="{00000000-0005-0000-0000-000045930000}"/>
    <cellStyle name="Normal 5 6 2 3 3 3 2 2" xfId="37705" xr:uid="{00000000-0005-0000-0000-000046930000}"/>
    <cellStyle name="Normal 5 6 2 3 3 3 3" xfId="37706" xr:uid="{00000000-0005-0000-0000-000047930000}"/>
    <cellStyle name="Normal 5 6 2 3 3 4" xfId="37707" xr:uid="{00000000-0005-0000-0000-000048930000}"/>
    <cellStyle name="Normal 5 6 2 3 3 4 2" xfId="37708" xr:uid="{00000000-0005-0000-0000-000049930000}"/>
    <cellStyle name="Normal 5 6 2 3 3 5" xfId="37709" xr:uid="{00000000-0005-0000-0000-00004A930000}"/>
    <cellStyle name="Normal 5 6 2 3 3 5 2" xfId="37710" xr:uid="{00000000-0005-0000-0000-00004B930000}"/>
    <cellStyle name="Normal 5 6 2 3 3 6" xfId="37711" xr:uid="{00000000-0005-0000-0000-00004C930000}"/>
    <cellStyle name="Normal 5 6 2 3 4" xfId="37712" xr:uid="{00000000-0005-0000-0000-00004D930000}"/>
    <cellStyle name="Normal 5 6 2 3 4 2" xfId="37713" xr:uid="{00000000-0005-0000-0000-00004E930000}"/>
    <cellStyle name="Normal 5 6 2 3 4 2 2" xfId="37714" xr:uid="{00000000-0005-0000-0000-00004F930000}"/>
    <cellStyle name="Normal 5 6 2 3 4 2 2 2" xfId="37715" xr:uid="{00000000-0005-0000-0000-000050930000}"/>
    <cellStyle name="Normal 5 6 2 3 4 2 3" xfId="37716" xr:uid="{00000000-0005-0000-0000-000051930000}"/>
    <cellStyle name="Normal 5 6 2 3 4 3" xfId="37717" xr:uid="{00000000-0005-0000-0000-000052930000}"/>
    <cellStyle name="Normal 5 6 2 3 4 3 2" xfId="37718" xr:uid="{00000000-0005-0000-0000-000053930000}"/>
    <cellStyle name="Normal 5 6 2 3 4 4" xfId="37719" xr:uid="{00000000-0005-0000-0000-000054930000}"/>
    <cellStyle name="Normal 5 6 2 3 5" xfId="37720" xr:uid="{00000000-0005-0000-0000-000055930000}"/>
    <cellStyle name="Normal 5 6 2 3 5 2" xfId="37721" xr:uid="{00000000-0005-0000-0000-000056930000}"/>
    <cellStyle name="Normal 5 6 2 3 5 2 2" xfId="37722" xr:uid="{00000000-0005-0000-0000-000057930000}"/>
    <cellStyle name="Normal 5 6 2 3 5 3" xfId="37723" xr:uid="{00000000-0005-0000-0000-000058930000}"/>
    <cellStyle name="Normal 5 6 2 3 6" xfId="37724" xr:uid="{00000000-0005-0000-0000-000059930000}"/>
    <cellStyle name="Normal 5 6 2 3 6 2" xfId="37725" xr:uid="{00000000-0005-0000-0000-00005A930000}"/>
    <cellStyle name="Normal 5 6 2 3 7" xfId="37726" xr:uid="{00000000-0005-0000-0000-00005B930000}"/>
    <cellStyle name="Normal 5 6 2 3 7 2" xfId="37727" xr:uid="{00000000-0005-0000-0000-00005C930000}"/>
    <cellStyle name="Normal 5 6 2 3 8" xfId="37728" xr:uid="{00000000-0005-0000-0000-00005D930000}"/>
    <cellStyle name="Normal 5 6 2 4" xfId="37729" xr:uid="{00000000-0005-0000-0000-00005E930000}"/>
    <cellStyle name="Normal 5 6 2 4 2" xfId="37730" xr:uid="{00000000-0005-0000-0000-00005F930000}"/>
    <cellStyle name="Normal 5 6 2 4 2 2" xfId="37731" xr:uid="{00000000-0005-0000-0000-000060930000}"/>
    <cellStyle name="Normal 5 6 2 4 2 2 2" xfId="37732" xr:uid="{00000000-0005-0000-0000-000061930000}"/>
    <cellStyle name="Normal 5 6 2 4 2 2 2 2" xfId="37733" xr:uid="{00000000-0005-0000-0000-000062930000}"/>
    <cellStyle name="Normal 5 6 2 4 2 2 3" xfId="37734" xr:uid="{00000000-0005-0000-0000-000063930000}"/>
    <cellStyle name="Normal 5 6 2 4 2 3" xfId="37735" xr:uid="{00000000-0005-0000-0000-000064930000}"/>
    <cellStyle name="Normal 5 6 2 4 2 3 2" xfId="37736" xr:uid="{00000000-0005-0000-0000-000065930000}"/>
    <cellStyle name="Normal 5 6 2 4 2 4" xfId="37737" xr:uid="{00000000-0005-0000-0000-000066930000}"/>
    <cellStyle name="Normal 5 6 2 4 3" xfId="37738" xr:uid="{00000000-0005-0000-0000-000067930000}"/>
    <cellStyle name="Normal 5 6 2 4 3 2" xfId="37739" xr:uid="{00000000-0005-0000-0000-000068930000}"/>
    <cellStyle name="Normal 5 6 2 4 3 2 2" xfId="37740" xr:uid="{00000000-0005-0000-0000-000069930000}"/>
    <cellStyle name="Normal 5 6 2 4 3 3" xfId="37741" xr:uid="{00000000-0005-0000-0000-00006A930000}"/>
    <cellStyle name="Normal 5 6 2 4 4" xfId="37742" xr:uid="{00000000-0005-0000-0000-00006B930000}"/>
    <cellStyle name="Normal 5 6 2 4 4 2" xfId="37743" xr:uid="{00000000-0005-0000-0000-00006C930000}"/>
    <cellStyle name="Normal 5 6 2 4 5" xfId="37744" xr:uid="{00000000-0005-0000-0000-00006D930000}"/>
    <cellStyle name="Normal 5 6 2 4 5 2" xfId="37745" xr:uid="{00000000-0005-0000-0000-00006E930000}"/>
    <cellStyle name="Normal 5 6 2 4 6" xfId="37746" xr:uid="{00000000-0005-0000-0000-00006F930000}"/>
    <cellStyle name="Normal 5 6 2 5" xfId="37747" xr:uid="{00000000-0005-0000-0000-000070930000}"/>
    <cellStyle name="Normal 5 6 2 5 2" xfId="37748" xr:uid="{00000000-0005-0000-0000-000071930000}"/>
    <cellStyle name="Normal 5 6 2 5 2 2" xfId="37749" xr:uid="{00000000-0005-0000-0000-000072930000}"/>
    <cellStyle name="Normal 5 6 2 5 2 2 2" xfId="37750" xr:uid="{00000000-0005-0000-0000-000073930000}"/>
    <cellStyle name="Normal 5 6 2 5 2 2 2 2" xfId="37751" xr:uid="{00000000-0005-0000-0000-000074930000}"/>
    <cellStyle name="Normal 5 6 2 5 2 2 3" xfId="37752" xr:uid="{00000000-0005-0000-0000-000075930000}"/>
    <cellStyle name="Normal 5 6 2 5 2 3" xfId="37753" xr:uid="{00000000-0005-0000-0000-000076930000}"/>
    <cellStyle name="Normal 5 6 2 5 2 3 2" xfId="37754" xr:uid="{00000000-0005-0000-0000-000077930000}"/>
    <cellStyle name="Normal 5 6 2 5 2 4" xfId="37755" xr:uid="{00000000-0005-0000-0000-000078930000}"/>
    <cellStyle name="Normal 5 6 2 5 3" xfId="37756" xr:uid="{00000000-0005-0000-0000-000079930000}"/>
    <cellStyle name="Normal 5 6 2 5 3 2" xfId="37757" xr:uid="{00000000-0005-0000-0000-00007A930000}"/>
    <cellStyle name="Normal 5 6 2 5 3 2 2" xfId="37758" xr:uid="{00000000-0005-0000-0000-00007B930000}"/>
    <cellStyle name="Normal 5 6 2 5 3 3" xfId="37759" xr:uid="{00000000-0005-0000-0000-00007C930000}"/>
    <cellStyle name="Normal 5 6 2 5 4" xfId="37760" xr:uid="{00000000-0005-0000-0000-00007D930000}"/>
    <cellStyle name="Normal 5 6 2 5 4 2" xfId="37761" xr:uid="{00000000-0005-0000-0000-00007E930000}"/>
    <cellStyle name="Normal 5 6 2 5 5" xfId="37762" xr:uid="{00000000-0005-0000-0000-00007F930000}"/>
    <cellStyle name="Normal 5 6 2 5 5 2" xfId="37763" xr:uid="{00000000-0005-0000-0000-000080930000}"/>
    <cellStyle name="Normal 5 6 2 5 6" xfId="37764" xr:uid="{00000000-0005-0000-0000-000081930000}"/>
    <cellStyle name="Normal 5 6 2 6" xfId="37765" xr:uid="{00000000-0005-0000-0000-000082930000}"/>
    <cellStyle name="Normal 5 6 2 6 2" xfId="37766" xr:uid="{00000000-0005-0000-0000-000083930000}"/>
    <cellStyle name="Normal 5 6 2 6 2 2" xfId="37767" xr:uid="{00000000-0005-0000-0000-000084930000}"/>
    <cellStyle name="Normal 5 6 2 6 2 2 2" xfId="37768" xr:uid="{00000000-0005-0000-0000-000085930000}"/>
    <cellStyle name="Normal 5 6 2 6 2 2 2 2" xfId="37769" xr:uid="{00000000-0005-0000-0000-000086930000}"/>
    <cellStyle name="Normal 5 6 2 6 2 2 3" xfId="37770" xr:uid="{00000000-0005-0000-0000-000087930000}"/>
    <cellStyle name="Normal 5 6 2 6 2 3" xfId="37771" xr:uid="{00000000-0005-0000-0000-000088930000}"/>
    <cellStyle name="Normal 5 6 2 6 2 3 2" xfId="37772" xr:uid="{00000000-0005-0000-0000-000089930000}"/>
    <cellStyle name="Normal 5 6 2 6 2 4" xfId="37773" xr:uid="{00000000-0005-0000-0000-00008A930000}"/>
    <cellStyle name="Normal 5 6 2 6 3" xfId="37774" xr:uid="{00000000-0005-0000-0000-00008B930000}"/>
    <cellStyle name="Normal 5 6 2 6 3 2" xfId="37775" xr:uid="{00000000-0005-0000-0000-00008C930000}"/>
    <cellStyle name="Normal 5 6 2 6 3 2 2" xfId="37776" xr:uid="{00000000-0005-0000-0000-00008D930000}"/>
    <cellStyle name="Normal 5 6 2 6 3 3" xfId="37777" xr:uid="{00000000-0005-0000-0000-00008E930000}"/>
    <cellStyle name="Normal 5 6 2 6 4" xfId="37778" xr:uid="{00000000-0005-0000-0000-00008F930000}"/>
    <cellStyle name="Normal 5 6 2 6 4 2" xfId="37779" xr:uid="{00000000-0005-0000-0000-000090930000}"/>
    <cellStyle name="Normal 5 6 2 6 5" xfId="37780" xr:uid="{00000000-0005-0000-0000-000091930000}"/>
    <cellStyle name="Normal 5 6 2 6 5 2" xfId="37781" xr:uid="{00000000-0005-0000-0000-000092930000}"/>
    <cellStyle name="Normal 5 6 2 6 6" xfId="37782" xr:uid="{00000000-0005-0000-0000-000093930000}"/>
    <cellStyle name="Normal 5 6 2 7" xfId="37783" xr:uid="{00000000-0005-0000-0000-000094930000}"/>
    <cellStyle name="Normal 5 6 2 7 2" xfId="37784" xr:uid="{00000000-0005-0000-0000-000095930000}"/>
    <cellStyle name="Normal 5 6 2 7 2 2" xfId="37785" xr:uid="{00000000-0005-0000-0000-000096930000}"/>
    <cellStyle name="Normal 5 6 2 7 2 2 2" xfId="37786" xr:uid="{00000000-0005-0000-0000-000097930000}"/>
    <cellStyle name="Normal 5 6 2 7 2 3" xfId="37787" xr:uid="{00000000-0005-0000-0000-000098930000}"/>
    <cellStyle name="Normal 5 6 2 7 3" xfId="37788" xr:uid="{00000000-0005-0000-0000-000099930000}"/>
    <cellStyle name="Normal 5 6 2 7 3 2" xfId="37789" xr:uid="{00000000-0005-0000-0000-00009A930000}"/>
    <cellStyle name="Normal 5 6 2 7 4" xfId="37790" xr:uid="{00000000-0005-0000-0000-00009B930000}"/>
    <cellStyle name="Normal 5 6 2 8" xfId="37791" xr:uid="{00000000-0005-0000-0000-00009C930000}"/>
    <cellStyle name="Normal 5 6 2 8 2" xfId="37792" xr:uid="{00000000-0005-0000-0000-00009D930000}"/>
    <cellStyle name="Normal 5 6 2 8 2 2" xfId="37793" xr:uid="{00000000-0005-0000-0000-00009E930000}"/>
    <cellStyle name="Normal 5 6 2 8 3" xfId="37794" xr:uid="{00000000-0005-0000-0000-00009F930000}"/>
    <cellStyle name="Normal 5 6 2 9" xfId="37795" xr:uid="{00000000-0005-0000-0000-0000A0930000}"/>
    <cellStyle name="Normal 5 6 2 9 2" xfId="37796" xr:uid="{00000000-0005-0000-0000-0000A1930000}"/>
    <cellStyle name="Normal 5 6 3" xfId="37797" xr:uid="{00000000-0005-0000-0000-0000A2930000}"/>
    <cellStyle name="Normal 5 6 3 10" xfId="37798" xr:uid="{00000000-0005-0000-0000-0000A3930000}"/>
    <cellStyle name="Normal 5 6 3 11" xfId="37799" xr:uid="{00000000-0005-0000-0000-0000A4930000}"/>
    <cellStyle name="Normal 5 6 3 2" xfId="37800" xr:uid="{00000000-0005-0000-0000-0000A5930000}"/>
    <cellStyle name="Normal 5 6 3 2 2" xfId="37801" xr:uid="{00000000-0005-0000-0000-0000A6930000}"/>
    <cellStyle name="Normal 5 6 3 2 2 2" xfId="37802" xr:uid="{00000000-0005-0000-0000-0000A7930000}"/>
    <cellStyle name="Normal 5 6 3 2 2 2 2" xfId="37803" xr:uid="{00000000-0005-0000-0000-0000A8930000}"/>
    <cellStyle name="Normal 5 6 3 2 2 2 2 2" xfId="37804" xr:uid="{00000000-0005-0000-0000-0000A9930000}"/>
    <cellStyle name="Normal 5 6 3 2 2 2 3" xfId="37805" xr:uid="{00000000-0005-0000-0000-0000AA930000}"/>
    <cellStyle name="Normal 5 6 3 2 2 3" xfId="37806" xr:uid="{00000000-0005-0000-0000-0000AB930000}"/>
    <cellStyle name="Normal 5 6 3 2 2 3 2" xfId="37807" xr:uid="{00000000-0005-0000-0000-0000AC930000}"/>
    <cellStyle name="Normal 5 6 3 2 2 4" xfId="37808" xr:uid="{00000000-0005-0000-0000-0000AD930000}"/>
    <cellStyle name="Normal 5 6 3 2 3" xfId="37809" xr:uid="{00000000-0005-0000-0000-0000AE930000}"/>
    <cellStyle name="Normal 5 6 3 2 3 2" xfId="37810" xr:uid="{00000000-0005-0000-0000-0000AF930000}"/>
    <cellStyle name="Normal 5 6 3 2 3 2 2" xfId="37811" xr:uid="{00000000-0005-0000-0000-0000B0930000}"/>
    <cellStyle name="Normal 5 6 3 2 3 3" xfId="37812" xr:uid="{00000000-0005-0000-0000-0000B1930000}"/>
    <cellStyle name="Normal 5 6 3 2 4" xfId="37813" xr:uid="{00000000-0005-0000-0000-0000B2930000}"/>
    <cellStyle name="Normal 5 6 3 2 4 2" xfId="37814" xr:uid="{00000000-0005-0000-0000-0000B3930000}"/>
    <cellStyle name="Normal 5 6 3 2 5" xfId="37815" xr:uid="{00000000-0005-0000-0000-0000B4930000}"/>
    <cellStyle name="Normal 5 6 3 2 5 2" xfId="37816" xr:uid="{00000000-0005-0000-0000-0000B5930000}"/>
    <cellStyle name="Normal 5 6 3 2 6" xfId="37817" xr:uid="{00000000-0005-0000-0000-0000B6930000}"/>
    <cellStyle name="Normal 5 6 3 3" xfId="37818" xr:uid="{00000000-0005-0000-0000-0000B7930000}"/>
    <cellStyle name="Normal 5 6 3 3 2" xfId="37819" xr:uid="{00000000-0005-0000-0000-0000B8930000}"/>
    <cellStyle name="Normal 5 6 3 3 2 2" xfId="37820" xr:uid="{00000000-0005-0000-0000-0000B9930000}"/>
    <cellStyle name="Normal 5 6 3 3 2 2 2" xfId="37821" xr:uid="{00000000-0005-0000-0000-0000BA930000}"/>
    <cellStyle name="Normal 5 6 3 3 2 2 2 2" xfId="37822" xr:uid="{00000000-0005-0000-0000-0000BB930000}"/>
    <cellStyle name="Normal 5 6 3 3 2 2 3" xfId="37823" xr:uid="{00000000-0005-0000-0000-0000BC930000}"/>
    <cellStyle name="Normal 5 6 3 3 2 3" xfId="37824" xr:uid="{00000000-0005-0000-0000-0000BD930000}"/>
    <cellStyle name="Normal 5 6 3 3 2 3 2" xfId="37825" xr:uid="{00000000-0005-0000-0000-0000BE930000}"/>
    <cellStyle name="Normal 5 6 3 3 2 4" xfId="37826" xr:uid="{00000000-0005-0000-0000-0000BF930000}"/>
    <cellStyle name="Normal 5 6 3 3 3" xfId="37827" xr:uid="{00000000-0005-0000-0000-0000C0930000}"/>
    <cellStyle name="Normal 5 6 3 3 3 2" xfId="37828" xr:uid="{00000000-0005-0000-0000-0000C1930000}"/>
    <cellStyle name="Normal 5 6 3 3 3 2 2" xfId="37829" xr:uid="{00000000-0005-0000-0000-0000C2930000}"/>
    <cellStyle name="Normal 5 6 3 3 3 3" xfId="37830" xr:uid="{00000000-0005-0000-0000-0000C3930000}"/>
    <cellStyle name="Normal 5 6 3 3 4" xfId="37831" xr:uid="{00000000-0005-0000-0000-0000C4930000}"/>
    <cellStyle name="Normal 5 6 3 3 4 2" xfId="37832" xr:uid="{00000000-0005-0000-0000-0000C5930000}"/>
    <cellStyle name="Normal 5 6 3 3 5" xfId="37833" xr:uid="{00000000-0005-0000-0000-0000C6930000}"/>
    <cellStyle name="Normal 5 6 3 3 5 2" xfId="37834" xr:uid="{00000000-0005-0000-0000-0000C7930000}"/>
    <cellStyle name="Normal 5 6 3 3 6" xfId="37835" xr:uid="{00000000-0005-0000-0000-0000C8930000}"/>
    <cellStyle name="Normal 5 6 3 4" xfId="37836" xr:uid="{00000000-0005-0000-0000-0000C9930000}"/>
    <cellStyle name="Normal 5 6 3 4 2" xfId="37837" xr:uid="{00000000-0005-0000-0000-0000CA930000}"/>
    <cellStyle name="Normal 5 6 3 4 2 2" xfId="37838" xr:uid="{00000000-0005-0000-0000-0000CB930000}"/>
    <cellStyle name="Normal 5 6 3 4 2 2 2" xfId="37839" xr:uid="{00000000-0005-0000-0000-0000CC930000}"/>
    <cellStyle name="Normal 5 6 3 4 2 3" xfId="37840" xr:uid="{00000000-0005-0000-0000-0000CD930000}"/>
    <cellStyle name="Normal 5 6 3 4 3" xfId="37841" xr:uid="{00000000-0005-0000-0000-0000CE930000}"/>
    <cellStyle name="Normal 5 6 3 4 3 2" xfId="37842" xr:uid="{00000000-0005-0000-0000-0000CF930000}"/>
    <cellStyle name="Normal 5 6 3 4 4" xfId="37843" xr:uid="{00000000-0005-0000-0000-0000D0930000}"/>
    <cellStyle name="Normal 5 6 3 5" xfId="37844" xr:uid="{00000000-0005-0000-0000-0000D1930000}"/>
    <cellStyle name="Normal 5 6 3 5 2" xfId="37845" xr:uid="{00000000-0005-0000-0000-0000D2930000}"/>
    <cellStyle name="Normal 5 6 3 5 2 2" xfId="37846" xr:uid="{00000000-0005-0000-0000-0000D3930000}"/>
    <cellStyle name="Normal 5 6 3 5 3" xfId="37847" xr:uid="{00000000-0005-0000-0000-0000D4930000}"/>
    <cellStyle name="Normal 5 6 3 6" xfId="37848" xr:uid="{00000000-0005-0000-0000-0000D5930000}"/>
    <cellStyle name="Normal 5 6 3 6 2" xfId="37849" xr:uid="{00000000-0005-0000-0000-0000D6930000}"/>
    <cellStyle name="Normal 5 6 3 7" xfId="37850" xr:uid="{00000000-0005-0000-0000-0000D7930000}"/>
    <cellStyle name="Normal 5 6 3 7 2" xfId="37851" xr:uid="{00000000-0005-0000-0000-0000D8930000}"/>
    <cellStyle name="Normal 5 6 3 8" xfId="37852" xr:uid="{00000000-0005-0000-0000-0000D9930000}"/>
    <cellStyle name="Normal 5 6 3 8 2" xfId="37853" xr:uid="{00000000-0005-0000-0000-0000DA930000}"/>
    <cellStyle name="Normal 5 6 3 9" xfId="37854" xr:uid="{00000000-0005-0000-0000-0000DB930000}"/>
    <cellStyle name="Normal 5 6 3 9 2" xfId="37855" xr:uid="{00000000-0005-0000-0000-0000DC930000}"/>
    <cellStyle name="Normal 5 6 4" xfId="37856" xr:uid="{00000000-0005-0000-0000-0000DD930000}"/>
    <cellStyle name="Normal 5 6 4 2" xfId="37857" xr:uid="{00000000-0005-0000-0000-0000DE930000}"/>
    <cellStyle name="Normal 5 6 4 2 2" xfId="37858" xr:uid="{00000000-0005-0000-0000-0000DF930000}"/>
    <cellStyle name="Normal 5 6 4 2 2 2" xfId="37859" xr:uid="{00000000-0005-0000-0000-0000E0930000}"/>
    <cellStyle name="Normal 5 6 4 2 2 2 2" xfId="37860" xr:uid="{00000000-0005-0000-0000-0000E1930000}"/>
    <cellStyle name="Normal 5 6 4 2 2 2 2 2" xfId="37861" xr:uid="{00000000-0005-0000-0000-0000E2930000}"/>
    <cellStyle name="Normal 5 6 4 2 2 2 3" xfId="37862" xr:uid="{00000000-0005-0000-0000-0000E3930000}"/>
    <cellStyle name="Normal 5 6 4 2 2 3" xfId="37863" xr:uid="{00000000-0005-0000-0000-0000E4930000}"/>
    <cellStyle name="Normal 5 6 4 2 2 3 2" xfId="37864" xr:uid="{00000000-0005-0000-0000-0000E5930000}"/>
    <cellStyle name="Normal 5 6 4 2 2 4" xfId="37865" xr:uid="{00000000-0005-0000-0000-0000E6930000}"/>
    <cellStyle name="Normal 5 6 4 2 3" xfId="37866" xr:uid="{00000000-0005-0000-0000-0000E7930000}"/>
    <cellStyle name="Normal 5 6 4 2 3 2" xfId="37867" xr:uid="{00000000-0005-0000-0000-0000E8930000}"/>
    <cellStyle name="Normal 5 6 4 2 3 2 2" xfId="37868" xr:uid="{00000000-0005-0000-0000-0000E9930000}"/>
    <cellStyle name="Normal 5 6 4 2 3 3" xfId="37869" xr:uid="{00000000-0005-0000-0000-0000EA930000}"/>
    <cellStyle name="Normal 5 6 4 2 4" xfId="37870" xr:uid="{00000000-0005-0000-0000-0000EB930000}"/>
    <cellStyle name="Normal 5 6 4 2 4 2" xfId="37871" xr:uid="{00000000-0005-0000-0000-0000EC930000}"/>
    <cellStyle name="Normal 5 6 4 2 5" xfId="37872" xr:uid="{00000000-0005-0000-0000-0000ED930000}"/>
    <cellStyle name="Normal 5 6 4 2 5 2" xfId="37873" xr:uid="{00000000-0005-0000-0000-0000EE930000}"/>
    <cellStyle name="Normal 5 6 4 2 6" xfId="37874" xr:uid="{00000000-0005-0000-0000-0000EF930000}"/>
    <cellStyle name="Normal 5 6 4 3" xfId="37875" xr:uid="{00000000-0005-0000-0000-0000F0930000}"/>
    <cellStyle name="Normal 5 6 4 3 2" xfId="37876" xr:uid="{00000000-0005-0000-0000-0000F1930000}"/>
    <cellStyle name="Normal 5 6 4 3 2 2" xfId="37877" xr:uid="{00000000-0005-0000-0000-0000F2930000}"/>
    <cellStyle name="Normal 5 6 4 3 2 2 2" xfId="37878" xr:uid="{00000000-0005-0000-0000-0000F3930000}"/>
    <cellStyle name="Normal 5 6 4 3 2 2 2 2" xfId="37879" xr:uid="{00000000-0005-0000-0000-0000F4930000}"/>
    <cellStyle name="Normal 5 6 4 3 2 2 3" xfId="37880" xr:uid="{00000000-0005-0000-0000-0000F5930000}"/>
    <cellStyle name="Normal 5 6 4 3 2 3" xfId="37881" xr:uid="{00000000-0005-0000-0000-0000F6930000}"/>
    <cellStyle name="Normal 5 6 4 3 2 3 2" xfId="37882" xr:uid="{00000000-0005-0000-0000-0000F7930000}"/>
    <cellStyle name="Normal 5 6 4 3 2 4" xfId="37883" xr:uid="{00000000-0005-0000-0000-0000F8930000}"/>
    <cellStyle name="Normal 5 6 4 3 3" xfId="37884" xr:uid="{00000000-0005-0000-0000-0000F9930000}"/>
    <cellStyle name="Normal 5 6 4 3 3 2" xfId="37885" xr:uid="{00000000-0005-0000-0000-0000FA930000}"/>
    <cellStyle name="Normal 5 6 4 3 3 2 2" xfId="37886" xr:uid="{00000000-0005-0000-0000-0000FB930000}"/>
    <cellStyle name="Normal 5 6 4 3 3 3" xfId="37887" xr:uid="{00000000-0005-0000-0000-0000FC930000}"/>
    <cellStyle name="Normal 5 6 4 3 4" xfId="37888" xr:uid="{00000000-0005-0000-0000-0000FD930000}"/>
    <cellStyle name="Normal 5 6 4 3 4 2" xfId="37889" xr:uid="{00000000-0005-0000-0000-0000FE930000}"/>
    <cellStyle name="Normal 5 6 4 3 5" xfId="37890" xr:uid="{00000000-0005-0000-0000-0000FF930000}"/>
    <cellStyle name="Normal 5 6 4 3 5 2" xfId="37891" xr:uid="{00000000-0005-0000-0000-000000940000}"/>
    <cellStyle name="Normal 5 6 4 3 6" xfId="37892" xr:uid="{00000000-0005-0000-0000-000001940000}"/>
    <cellStyle name="Normal 5 6 4 4" xfId="37893" xr:uid="{00000000-0005-0000-0000-000002940000}"/>
    <cellStyle name="Normal 5 6 4 4 2" xfId="37894" xr:uid="{00000000-0005-0000-0000-000003940000}"/>
    <cellStyle name="Normal 5 6 4 4 2 2" xfId="37895" xr:uid="{00000000-0005-0000-0000-000004940000}"/>
    <cellStyle name="Normal 5 6 4 4 2 2 2" xfId="37896" xr:uid="{00000000-0005-0000-0000-000005940000}"/>
    <cellStyle name="Normal 5 6 4 4 2 3" xfId="37897" xr:uid="{00000000-0005-0000-0000-000006940000}"/>
    <cellStyle name="Normal 5 6 4 4 3" xfId="37898" xr:uid="{00000000-0005-0000-0000-000007940000}"/>
    <cellStyle name="Normal 5 6 4 4 3 2" xfId="37899" xr:uid="{00000000-0005-0000-0000-000008940000}"/>
    <cellStyle name="Normal 5 6 4 4 4" xfId="37900" xr:uid="{00000000-0005-0000-0000-000009940000}"/>
    <cellStyle name="Normal 5 6 4 5" xfId="37901" xr:uid="{00000000-0005-0000-0000-00000A940000}"/>
    <cellStyle name="Normal 5 6 4 5 2" xfId="37902" xr:uid="{00000000-0005-0000-0000-00000B940000}"/>
    <cellStyle name="Normal 5 6 4 5 2 2" xfId="37903" xr:uid="{00000000-0005-0000-0000-00000C940000}"/>
    <cellStyle name="Normal 5 6 4 5 3" xfId="37904" xr:uid="{00000000-0005-0000-0000-00000D940000}"/>
    <cellStyle name="Normal 5 6 4 6" xfId="37905" xr:uid="{00000000-0005-0000-0000-00000E940000}"/>
    <cellStyle name="Normal 5 6 4 6 2" xfId="37906" xr:uid="{00000000-0005-0000-0000-00000F940000}"/>
    <cellStyle name="Normal 5 6 4 7" xfId="37907" xr:uid="{00000000-0005-0000-0000-000010940000}"/>
    <cellStyle name="Normal 5 6 4 7 2" xfId="37908" xr:uid="{00000000-0005-0000-0000-000011940000}"/>
    <cellStyle name="Normal 5 6 4 8" xfId="37909" xr:uid="{00000000-0005-0000-0000-000012940000}"/>
    <cellStyle name="Normal 5 6 5" xfId="37910" xr:uid="{00000000-0005-0000-0000-000013940000}"/>
    <cellStyle name="Normal 5 6 5 2" xfId="37911" xr:uid="{00000000-0005-0000-0000-000014940000}"/>
    <cellStyle name="Normal 5 6 5 2 2" xfId="37912" xr:uid="{00000000-0005-0000-0000-000015940000}"/>
    <cellStyle name="Normal 5 6 5 2 2 2" xfId="37913" xr:uid="{00000000-0005-0000-0000-000016940000}"/>
    <cellStyle name="Normal 5 6 5 2 2 2 2" xfId="37914" xr:uid="{00000000-0005-0000-0000-000017940000}"/>
    <cellStyle name="Normal 5 6 5 2 2 3" xfId="37915" xr:uid="{00000000-0005-0000-0000-000018940000}"/>
    <cellStyle name="Normal 5 6 5 2 3" xfId="37916" xr:uid="{00000000-0005-0000-0000-000019940000}"/>
    <cellStyle name="Normal 5 6 5 2 3 2" xfId="37917" xr:uid="{00000000-0005-0000-0000-00001A940000}"/>
    <cellStyle name="Normal 5 6 5 2 4" xfId="37918" xr:uid="{00000000-0005-0000-0000-00001B940000}"/>
    <cellStyle name="Normal 5 6 5 3" xfId="37919" xr:uid="{00000000-0005-0000-0000-00001C940000}"/>
    <cellStyle name="Normal 5 6 5 3 2" xfId="37920" xr:uid="{00000000-0005-0000-0000-00001D940000}"/>
    <cellStyle name="Normal 5 6 5 3 2 2" xfId="37921" xr:uid="{00000000-0005-0000-0000-00001E940000}"/>
    <cellStyle name="Normal 5 6 5 3 3" xfId="37922" xr:uid="{00000000-0005-0000-0000-00001F940000}"/>
    <cellStyle name="Normal 5 6 5 4" xfId="37923" xr:uid="{00000000-0005-0000-0000-000020940000}"/>
    <cellStyle name="Normal 5 6 5 4 2" xfId="37924" xr:uid="{00000000-0005-0000-0000-000021940000}"/>
    <cellStyle name="Normal 5 6 5 5" xfId="37925" xr:uid="{00000000-0005-0000-0000-000022940000}"/>
    <cellStyle name="Normal 5 6 5 5 2" xfId="37926" xr:uid="{00000000-0005-0000-0000-000023940000}"/>
    <cellStyle name="Normal 5 6 5 6" xfId="37927" xr:uid="{00000000-0005-0000-0000-000024940000}"/>
    <cellStyle name="Normal 5 6 6" xfId="37928" xr:uid="{00000000-0005-0000-0000-000025940000}"/>
    <cellStyle name="Normal 5 6 6 2" xfId="37929" xr:uid="{00000000-0005-0000-0000-000026940000}"/>
    <cellStyle name="Normal 5 6 6 2 2" xfId="37930" xr:uid="{00000000-0005-0000-0000-000027940000}"/>
    <cellStyle name="Normal 5 6 6 2 2 2" xfId="37931" xr:uid="{00000000-0005-0000-0000-000028940000}"/>
    <cellStyle name="Normal 5 6 6 2 2 2 2" xfId="37932" xr:uid="{00000000-0005-0000-0000-000029940000}"/>
    <cellStyle name="Normal 5 6 6 2 2 3" xfId="37933" xr:uid="{00000000-0005-0000-0000-00002A940000}"/>
    <cellStyle name="Normal 5 6 6 2 3" xfId="37934" xr:uid="{00000000-0005-0000-0000-00002B940000}"/>
    <cellStyle name="Normal 5 6 6 2 3 2" xfId="37935" xr:uid="{00000000-0005-0000-0000-00002C940000}"/>
    <cellStyle name="Normal 5 6 6 2 4" xfId="37936" xr:uid="{00000000-0005-0000-0000-00002D940000}"/>
    <cellStyle name="Normal 5 6 6 3" xfId="37937" xr:uid="{00000000-0005-0000-0000-00002E940000}"/>
    <cellStyle name="Normal 5 6 6 3 2" xfId="37938" xr:uid="{00000000-0005-0000-0000-00002F940000}"/>
    <cellStyle name="Normal 5 6 6 3 2 2" xfId="37939" xr:uid="{00000000-0005-0000-0000-000030940000}"/>
    <cellStyle name="Normal 5 6 6 3 3" xfId="37940" xr:uid="{00000000-0005-0000-0000-000031940000}"/>
    <cellStyle name="Normal 5 6 6 4" xfId="37941" xr:uid="{00000000-0005-0000-0000-000032940000}"/>
    <cellStyle name="Normal 5 6 6 4 2" xfId="37942" xr:uid="{00000000-0005-0000-0000-000033940000}"/>
    <cellStyle name="Normal 5 6 6 5" xfId="37943" xr:uid="{00000000-0005-0000-0000-000034940000}"/>
    <cellStyle name="Normal 5 6 6 5 2" xfId="37944" xr:uid="{00000000-0005-0000-0000-000035940000}"/>
    <cellStyle name="Normal 5 6 6 6" xfId="37945" xr:uid="{00000000-0005-0000-0000-000036940000}"/>
    <cellStyle name="Normal 5 6 7" xfId="37946" xr:uid="{00000000-0005-0000-0000-000037940000}"/>
    <cellStyle name="Normal 5 6 7 2" xfId="37947" xr:uid="{00000000-0005-0000-0000-000038940000}"/>
    <cellStyle name="Normal 5 6 7 2 2" xfId="37948" xr:uid="{00000000-0005-0000-0000-000039940000}"/>
    <cellStyle name="Normal 5 6 7 2 2 2" xfId="37949" xr:uid="{00000000-0005-0000-0000-00003A940000}"/>
    <cellStyle name="Normal 5 6 7 2 2 2 2" xfId="37950" xr:uid="{00000000-0005-0000-0000-00003B940000}"/>
    <cellStyle name="Normal 5 6 7 2 2 3" xfId="37951" xr:uid="{00000000-0005-0000-0000-00003C940000}"/>
    <cellStyle name="Normal 5 6 7 2 3" xfId="37952" xr:uid="{00000000-0005-0000-0000-00003D940000}"/>
    <cellStyle name="Normal 5 6 7 2 3 2" xfId="37953" xr:uid="{00000000-0005-0000-0000-00003E940000}"/>
    <cellStyle name="Normal 5 6 7 2 4" xfId="37954" xr:uid="{00000000-0005-0000-0000-00003F940000}"/>
    <cellStyle name="Normal 5 6 7 3" xfId="37955" xr:uid="{00000000-0005-0000-0000-000040940000}"/>
    <cellStyle name="Normal 5 6 7 3 2" xfId="37956" xr:uid="{00000000-0005-0000-0000-000041940000}"/>
    <cellStyle name="Normal 5 6 7 3 2 2" xfId="37957" xr:uid="{00000000-0005-0000-0000-000042940000}"/>
    <cellStyle name="Normal 5 6 7 3 3" xfId="37958" xr:uid="{00000000-0005-0000-0000-000043940000}"/>
    <cellStyle name="Normal 5 6 7 4" xfId="37959" xr:uid="{00000000-0005-0000-0000-000044940000}"/>
    <cellStyle name="Normal 5 6 7 4 2" xfId="37960" xr:uid="{00000000-0005-0000-0000-000045940000}"/>
    <cellStyle name="Normal 5 6 7 5" xfId="37961" xr:uid="{00000000-0005-0000-0000-000046940000}"/>
    <cellStyle name="Normal 5 6 7 5 2" xfId="37962" xr:uid="{00000000-0005-0000-0000-000047940000}"/>
    <cellStyle name="Normal 5 6 7 6" xfId="37963" xr:uid="{00000000-0005-0000-0000-000048940000}"/>
    <cellStyle name="Normal 5 6 8" xfId="37964" xr:uid="{00000000-0005-0000-0000-000049940000}"/>
    <cellStyle name="Normal 5 6 8 2" xfId="37965" xr:uid="{00000000-0005-0000-0000-00004A940000}"/>
    <cellStyle name="Normal 5 6 8 2 2" xfId="37966" xr:uid="{00000000-0005-0000-0000-00004B940000}"/>
    <cellStyle name="Normal 5 6 8 2 2 2" xfId="37967" xr:uid="{00000000-0005-0000-0000-00004C940000}"/>
    <cellStyle name="Normal 5 6 8 2 3" xfId="37968" xr:uid="{00000000-0005-0000-0000-00004D940000}"/>
    <cellStyle name="Normal 5 6 8 3" xfId="37969" xr:uid="{00000000-0005-0000-0000-00004E940000}"/>
    <cellStyle name="Normal 5 6 8 3 2" xfId="37970" xr:uid="{00000000-0005-0000-0000-00004F940000}"/>
    <cellStyle name="Normal 5 6 8 4" xfId="37971" xr:uid="{00000000-0005-0000-0000-000050940000}"/>
    <cellStyle name="Normal 5 6 9" xfId="37972" xr:uid="{00000000-0005-0000-0000-000051940000}"/>
    <cellStyle name="Normal 5 6 9 2" xfId="37973" xr:uid="{00000000-0005-0000-0000-000052940000}"/>
    <cellStyle name="Normal 5 6 9 2 2" xfId="37974" xr:uid="{00000000-0005-0000-0000-000053940000}"/>
    <cellStyle name="Normal 5 6 9 3" xfId="37975" xr:uid="{00000000-0005-0000-0000-000054940000}"/>
    <cellStyle name="Normal 5 7" xfId="37976" xr:uid="{00000000-0005-0000-0000-000055940000}"/>
    <cellStyle name="Normal 5 7 2" xfId="37977" xr:uid="{00000000-0005-0000-0000-000056940000}"/>
    <cellStyle name="Normal 5 7 2 2" xfId="37978" xr:uid="{00000000-0005-0000-0000-000057940000}"/>
    <cellStyle name="Normal 5 7 2 2 2" xfId="37979" xr:uid="{00000000-0005-0000-0000-000058940000}"/>
    <cellStyle name="Normal 5 7 2 3" xfId="37980" xr:uid="{00000000-0005-0000-0000-000059940000}"/>
    <cellStyle name="Normal 5 7 2 4" xfId="37981" xr:uid="{00000000-0005-0000-0000-00005A940000}"/>
    <cellStyle name="Normal 5 7 3" xfId="37982" xr:uid="{00000000-0005-0000-0000-00005B940000}"/>
    <cellStyle name="Normal 5 7 4" xfId="37983" xr:uid="{00000000-0005-0000-0000-00005C940000}"/>
    <cellStyle name="Normal 5 7 4 2" xfId="37984" xr:uid="{00000000-0005-0000-0000-00005D940000}"/>
    <cellStyle name="Normal 5 7 5" xfId="37985" xr:uid="{00000000-0005-0000-0000-00005E940000}"/>
    <cellStyle name="Normal 5 7 6" xfId="37986" xr:uid="{00000000-0005-0000-0000-00005F940000}"/>
    <cellStyle name="Normal 5 8" xfId="37987" xr:uid="{00000000-0005-0000-0000-000060940000}"/>
    <cellStyle name="Normal 5 8 2" xfId="37988" xr:uid="{00000000-0005-0000-0000-000061940000}"/>
    <cellStyle name="Normal 5 8 2 2" xfId="37989" xr:uid="{00000000-0005-0000-0000-000062940000}"/>
    <cellStyle name="Normal 5 8 3" xfId="37990" xr:uid="{00000000-0005-0000-0000-000063940000}"/>
    <cellStyle name="Normal 5 8 4" xfId="37991" xr:uid="{00000000-0005-0000-0000-000064940000}"/>
    <cellStyle name="Normal 5 9" xfId="37992" xr:uid="{00000000-0005-0000-0000-000065940000}"/>
    <cellStyle name="Normal 50" xfId="37993" xr:uid="{00000000-0005-0000-0000-000066940000}"/>
    <cellStyle name="Normal 51" xfId="37994" xr:uid="{00000000-0005-0000-0000-000067940000}"/>
    <cellStyle name="Normal 52" xfId="37995" xr:uid="{00000000-0005-0000-0000-000068940000}"/>
    <cellStyle name="Normal 53" xfId="37996" xr:uid="{00000000-0005-0000-0000-000069940000}"/>
    <cellStyle name="Normal 54" xfId="37997" xr:uid="{00000000-0005-0000-0000-00006A940000}"/>
    <cellStyle name="Normal 55" xfId="37998" xr:uid="{00000000-0005-0000-0000-00006B940000}"/>
    <cellStyle name="Normal 56" xfId="37999" xr:uid="{00000000-0005-0000-0000-00006C940000}"/>
    <cellStyle name="Normal 57" xfId="38000" xr:uid="{00000000-0005-0000-0000-00006D940000}"/>
    <cellStyle name="Normal 58" xfId="38001" xr:uid="{00000000-0005-0000-0000-00006E940000}"/>
    <cellStyle name="Normal 59" xfId="38002" xr:uid="{00000000-0005-0000-0000-00006F940000}"/>
    <cellStyle name="Normal 6" xfId="38003" xr:uid="{00000000-0005-0000-0000-000070940000}"/>
    <cellStyle name="Normal 6 10" xfId="38004" xr:uid="{00000000-0005-0000-0000-000071940000}"/>
    <cellStyle name="Normal 6 11" xfId="38005" xr:uid="{00000000-0005-0000-0000-000072940000}"/>
    <cellStyle name="Normal 6 12" xfId="38006" xr:uid="{00000000-0005-0000-0000-000073940000}"/>
    <cellStyle name="Normal 6 13" xfId="38007" xr:uid="{00000000-0005-0000-0000-000074940000}"/>
    <cellStyle name="Normal 6 2" xfId="38008" xr:uid="{00000000-0005-0000-0000-000075940000}"/>
    <cellStyle name="Normal 6 2 10" xfId="38009" xr:uid="{00000000-0005-0000-0000-000076940000}"/>
    <cellStyle name="Normal 6 2 11" xfId="38010" xr:uid="{00000000-0005-0000-0000-000077940000}"/>
    <cellStyle name="Normal 6 2 12" xfId="38011" xr:uid="{00000000-0005-0000-0000-000078940000}"/>
    <cellStyle name="Normal 6 2 2" xfId="38012" xr:uid="{00000000-0005-0000-0000-000079940000}"/>
    <cellStyle name="Normal 6 2 2 10" xfId="38013" xr:uid="{00000000-0005-0000-0000-00007A940000}"/>
    <cellStyle name="Normal 6 2 2 2" xfId="38014" xr:uid="{00000000-0005-0000-0000-00007B940000}"/>
    <cellStyle name="Normal 6 2 2 2 2" xfId="38015" xr:uid="{00000000-0005-0000-0000-00007C940000}"/>
    <cellStyle name="Normal 6 2 2 2 2 2" xfId="38016" xr:uid="{00000000-0005-0000-0000-00007D940000}"/>
    <cellStyle name="Normal 6 2 2 2 2 2 2" xfId="38017" xr:uid="{00000000-0005-0000-0000-00007E940000}"/>
    <cellStyle name="Normal 6 2 2 2 2 2 2 2" xfId="38018" xr:uid="{00000000-0005-0000-0000-00007F940000}"/>
    <cellStyle name="Normal 6 2 2 2 2 2 3" xfId="38019" xr:uid="{00000000-0005-0000-0000-000080940000}"/>
    <cellStyle name="Normal 6 2 2 2 2 2 4" xfId="38020" xr:uid="{00000000-0005-0000-0000-000081940000}"/>
    <cellStyle name="Normal 6 2 2 2 2 3" xfId="38021" xr:uid="{00000000-0005-0000-0000-000082940000}"/>
    <cellStyle name="Normal 6 2 2 2 2 3 2" xfId="38022" xr:uid="{00000000-0005-0000-0000-000083940000}"/>
    <cellStyle name="Normal 6 2 2 2 2 4" xfId="38023" xr:uid="{00000000-0005-0000-0000-000084940000}"/>
    <cellStyle name="Normal 6 2 2 2 2 5" xfId="38024" xr:uid="{00000000-0005-0000-0000-000085940000}"/>
    <cellStyle name="Normal 6 2 2 2 3" xfId="38025" xr:uid="{00000000-0005-0000-0000-000086940000}"/>
    <cellStyle name="Normal 6 2 2 2 3 2" xfId="38026" xr:uid="{00000000-0005-0000-0000-000087940000}"/>
    <cellStyle name="Normal 6 2 2 2 3 2 2" xfId="38027" xr:uid="{00000000-0005-0000-0000-000088940000}"/>
    <cellStyle name="Normal 6 2 2 2 3 3" xfId="38028" xr:uid="{00000000-0005-0000-0000-000089940000}"/>
    <cellStyle name="Normal 6 2 2 2 3 4" xfId="38029" xr:uid="{00000000-0005-0000-0000-00008A940000}"/>
    <cellStyle name="Normal 6 2 2 2 4" xfId="38030" xr:uid="{00000000-0005-0000-0000-00008B940000}"/>
    <cellStyle name="Normal 6 2 2 2 5" xfId="38031" xr:uid="{00000000-0005-0000-0000-00008C940000}"/>
    <cellStyle name="Normal 6 2 2 2 5 2" xfId="38032" xr:uid="{00000000-0005-0000-0000-00008D940000}"/>
    <cellStyle name="Normal 6 2 2 2 6" xfId="38033" xr:uid="{00000000-0005-0000-0000-00008E940000}"/>
    <cellStyle name="Normal 6 2 2 2 7" xfId="38034" xr:uid="{00000000-0005-0000-0000-00008F940000}"/>
    <cellStyle name="Normal 6 2 2 3" xfId="38035" xr:uid="{00000000-0005-0000-0000-000090940000}"/>
    <cellStyle name="Normal 6 2 2 3 10" xfId="38036" xr:uid="{00000000-0005-0000-0000-000091940000}"/>
    <cellStyle name="Normal 6 2 2 3 10 2" xfId="38037" xr:uid="{00000000-0005-0000-0000-000092940000}"/>
    <cellStyle name="Normal 6 2 2 3 11" xfId="38038" xr:uid="{00000000-0005-0000-0000-000093940000}"/>
    <cellStyle name="Normal 6 2 2 3 11 2" xfId="38039" xr:uid="{00000000-0005-0000-0000-000094940000}"/>
    <cellStyle name="Normal 6 2 2 3 12" xfId="38040" xr:uid="{00000000-0005-0000-0000-000095940000}"/>
    <cellStyle name="Normal 6 2 2 3 12 2" xfId="38041" xr:uid="{00000000-0005-0000-0000-000096940000}"/>
    <cellStyle name="Normal 6 2 2 3 13" xfId="38042" xr:uid="{00000000-0005-0000-0000-000097940000}"/>
    <cellStyle name="Normal 6 2 2 3 13 2" xfId="38043" xr:uid="{00000000-0005-0000-0000-000098940000}"/>
    <cellStyle name="Normal 6 2 2 3 14" xfId="38044" xr:uid="{00000000-0005-0000-0000-000099940000}"/>
    <cellStyle name="Normal 6 2 2 3 15" xfId="38045" xr:uid="{00000000-0005-0000-0000-00009A940000}"/>
    <cellStyle name="Normal 6 2 2 3 2" xfId="38046" xr:uid="{00000000-0005-0000-0000-00009B940000}"/>
    <cellStyle name="Normal 6 2 2 3 2 10" xfId="38047" xr:uid="{00000000-0005-0000-0000-00009C940000}"/>
    <cellStyle name="Normal 6 2 2 3 2 10 2" xfId="38048" xr:uid="{00000000-0005-0000-0000-00009D940000}"/>
    <cellStyle name="Normal 6 2 2 3 2 11" xfId="38049" xr:uid="{00000000-0005-0000-0000-00009E940000}"/>
    <cellStyle name="Normal 6 2 2 3 2 11 2" xfId="38050" xr:uid="{00000000-0005-0000-0000-00009F940000}"/>
    <cellStyle name="Normal 6 2 2 3 2 12" xfId="38051" xr:uid="{00000000-0005-0000-0000-0000A0940000}"/>
    <cellStyle name="Normal 6 2 2 3 2 12 2" xfId="38052" xr:uid="{00000000-0005-0000-0000-0000A1940000}"/>
    <cellStyle name="Normal 6 2 2 3 2 13" xfId="38053" xr:uid="{00000000-0005-0000-0000-0000A2940000}"/>
    <cellStyle name="Normal 6 2 2 3 2 14" xfId="38054" xr:uid="{00000000-0005-0000-0000-0000A3940000}"/>
    <cellStyle name="Normal 6 2 2 3 2 2" xfId="38055" xr:uid="{00000000-0005-0000-0000-0000A4940000}"/>
    <cellStyle name="Normal 6 2 2 3 2 2 10" xfId="38056" xr:uid="{00000000-0005-0000-0000-0000A5940000}"/>
    <cellStyle name="Normal 6 2 2 3 2 2 11" xfId="38057" xr:uid="{00000000-0005-0000-0000-0000A6940000}"/>
    <cellStyle name="Normal 6 2 2 3 2 2 2" xfId="38058" xr:uid="{00000000-0005-0000-0000-0000A7940000}"/>
    <cellStyle name="Normal 6 2 2 3 2 2 2 2" xfId="38059" xr:uid="{00000000-0005-0000-0000-0000A8940000}"/>
    <cellStyle name="Normal 6 2 2 3 2 2 2 2 2" xfId="38060" xr:uid="{00000000-0005-0000-0000-0000A9940000}"/>
    <cellStyle name="Normal 6 2 2 3 2 2 2 2 2 2" xfId="38061" xr:uid="{00000000-0005-0000-0000-0000AA940000}"/>
    <cellStyle name="Normal 6 2 2 3 2 2 2 2 2 2 2" xfId="38062" xr:uid="{00000000-0005-0000-0000-0000AB940000}"/>
    <cellStyle name="Normal 6 2 2 3 2 2 2 2 2 3" xfId="38063" xr:uid="{00000000-0005-0000-0000-0000AC940000}"/>
    <cellStyle name="Normal 6 2 2 3 2 2 2 2 3" xfId="38064" xr:uid="{00000000-0005-0000-0000-0000AD940000}"/>
    <cellStyle name="Normal 6 2 2 3 2 2 2 2 3 2" xfId="38065" xr:uid="{00000000-0005-0000-0000-0000AE940000}"/>
    <cellStyle name="Normal 6 2 2 3 2 2 2 2 4" xfId="38066" xr:uid="{00000000-0005-0000-0000-0000AF940000}"/>
    <cellStyle name="Normal 6 2 2 3 2 2 2 3" xfId="38067" xr:uid="{00000000-0005-0000-0000-0000B0940000}"/>
    <cellStyle name="Normal 6 2 2 3 2 2 2 3 2" xfId="38068" xr:uid="{00000000-0005-0000-0000-0000B1940000}"/>
    <cellStyle name="Normal 6 2 2 3 2 2 2 3 2 2" xfId="38069" xr:uid="{00000000-0005-0000-0000-0000B2940000}"/>
    <cellStyle name="Normal 6 2 2 3 2 2 2 3 3" xfId="38070" xr:uid="{00000000-0005-0000-0000-0000B3940000}"/>
    <cellStyle name="Normal 6 2 2 3 2 2 2 4" xfId="38071" xr:uid="{00000000-0005-0000-0000-0000B4940000}"/>
    <cellStyle name="Normal 6 2 2 3 2 2 2 4 2" xfId="38072" xr:uid="{00000000-0005-0000-0000-0000B5940000}"/>
    <cellStyle name="Normal 6 2 2 3 2 2 2 5" xfId="38073" xr:uid="{00000000-0005-0000-0000-0000B6940000}"/>
    <cellStyle name="Normal 6 2 2 3 2 2 2 5 2" xfId="38074" xr:uid="{00000000-0005-0000-0000-0000B7940000}"/>
    <cellStyle name="Normal 6 2 2 3 2 2 2 6" xfId="38075" xr:uid="{00000000-0005-0000-0000-0000B8940000}"/>
    <cellStyle name="Normal 6 2 2 3 2 2 3" xfId="38076" xr:uid="{00000000-0005-0000-0000-0000B9940000}"/>
    <cellStyle name="Normal 6 2 2 3 2 2 3 2" xfId="38077" xr:uid="{00000000-0005-0000-0000-0000BA940000}"/>
    <cellStyle name="Normal 6 2 2 3 2 2 3 2 2" xfId="38078" xr:uid="{00000000-0005-0000-0000-0000BB940000}"/>
    <cellStyle name="Normal 6 2 2 3 2 2 3 2 2 2" xfId="38079" xr:uid="{00000000-0005-0000-0000-0000BC940000}"/>
    <cellStyle name="Normal 6 2 2 3 2 2 3 2 2 2 2" xfId="38080" xr:uid="{00000000-0005-0000-0000-0000BD940000}"/>
    <cellStyle name="Normal 6 2 2 3 2 2 3 2 2 3" xfId="38081" xr:uid="{00000000-0005-0000-0000-0000BE940000}"/>
    <cellStyle name="Normal 6 2 2 3 2 2 3 2 3" xfId="38082" xr:uid="{00000000-0005-0000-0000-0000BF940000}"/>
    <cellStyle name="Normal 6 2 2 3 2 2 3 2 3 2" xfId="38083" xr:uid="{00000000-0005-0000-0000-0000C0940000}"/>
    <cellStyle name="Normal 6 2 2 3 2 2 3 2 4" xfId="38084" xr:uid="{00000000-0005-0000-0000-0000C1940000}"/>
    <cellStyle name="Normal 6 2 2 3 2 2 3 3" xfId="38085" xr:uid="{00000000-0005-0000-0000-0000C2940000}"/>
    <cellStyle name="Normal 6 2 2 3 2 2 3 3 2" xfId="38086" xr:uid="{00000000-0005-0000-0000-0000C3940000}"/>
    <cellStyle name="Normal 6 2 2 3 2 2 3 3 2 2" xfId="38087" xr:uid="{00000000-0005-0000-0000-0000C4940000}"/>
    <cellStyle name="Normal 6 2 2 3 2 2 3 3 3" xfId="38088" xr:uid="{00000000-0005-0000-0000-0000C5940000}"/>
    <cellStyle name="Normal 6 2 2 3 2 2 3 4" xfId="38089" xr:uid="{00000000-0005-0000-0000-0000C6940000}"/>
    <cellStyle name="Normal 6 2 2 3 2 2 3 4 2" xfId="38090" xr:uid="{00000000-0005-0000-0000-0000C7940000}"/>
    <cellStyle name="Normal 6 2 2 3 2 2 3 5" xfId="38091" xr:uid="{00000000-0005-0000-0000-0000C8940000}"/>
    <cellStyle name="Normal 6 2 2 3 2 2 3 5 2" xfId="38092" xr:uid="{00000000-0005-0000-0000-0000C9940000}"/>
    <cellStyle name="Normal 6 2 2 3 2 2 3 6" xfId="38093" xr:uid="{00000000-0005-0000-0000-0000CA940000}"/>
    <cellStyle name="Normal 6 2 2 3 2 2 4" xfId="38094" xr:uid="{00000000-0005-0000-0000-0000CB940000}"/>
    <cellStyle name="Normal 6 2 2 3 2 2 4 2" xfId="38095" xr:uid="{00000000-0005-0000-0000-0000CC940000}"/>
    <cellStyle name="Normal 6 2 2 3 2 2 4 2 2" xfId="38096" xr:uid="{00000000-0005-0000-0000-0000CD940000}"/>
    <cellStyle name="Normal 6 2 2 3 2 2 4 2 2 2" xfId="38097" xr:uid="{00000000-0005-0000-0000-0000CE940000}"/>
    <cellStyle name="Normal 6 2 2 3 2 2 4 2 3" xfId="38098" xr:uid="{00000000-0005-0000-0000-0000CF940000}"/>
    <cellStyle name="Normal 6 2 2 3 2 2 4 3" xfId="38099" xr:uid="{00000000-0005-0000-0000-0000D0940000}"/>
    <cellStyle name="Normal 6 2 2 3 2 2 4 3 2" xfId="38100" xr:uid="{00000000-0005-0000-0000-0000D1940000}"/>
    <cellStyle name="Normal 6 2 2 3 2 2 4 4" xfId="38101" xr:uid="{00000000-0005-0000-0000-0000D2940000}"/>
    <cellStyle name="Normal 6 2 2 3 2 2 5" xfId="38102" xr:uid="{00000000-0005-0000-0000-0000D3940000}"/>
    <cellStyle name="Normal 6 2 2 3 2 2 5 2" xfId="38103" xr:uid="{00000000-0005-0000-0000-0000D4940000}"/>
    <cellStyle name="Normal 6 2 2 3 2 2 5 2 2" xfId="38104" xr:uid="{00000000-0005-0000-0000-0000D5940000}"/>
    <cellStyle name="Normal 6 2 2 3 2 2 5 3" xfId="38105" xr:uid="{00000000-0005-0000-0000-0000D6940000}"/>
    <cellStyle name="Normal 6 2 2 3 2 2 6" xfId="38106" xr:uid="{00000000-0005-0000-0000-0000D7940000}"/>
    <cellStyle name="Normal 6 2 2 3 2 2 6 2" xfId="38107" xr:uid="{00000000-0005-0000-0000-0000D8940000}"/>
    <cellStyle name="Normal 6 2 2 3 2 2 7" xfId="38108" xr:uid="{00000000-0005-0000-0000-0000D9940000}"/>
    <cellStyle name="Normal 6 2 2 3 2 2 7 2" xfId="38109" xr:uid="{00000000-0005-0000-0000-0000DA940000}"/>
    <cellStyle name="Normal 6 2 2 3 2 2 8" xfId="38110" xr:uid="{00000000-0005-0000-0000-0000DB940000}"/>
    <cellStyle name="Normal 6 2 2 3 2 2 8 2" xfId="38111" xr:uid="{00000000-0005-0000-0000-0000DC940000}"/>
    <cellStyle name="Normal 6 2 2 3 2 2 9" xfId="38112" xr:uid="{00000000-0005-0000-0000-0000DD940000}"/>
    <cellStyle name="Normal 6 2 2 3 2 2 9 2" xfId="38113" xr:uid="{00000000-0005-0000-0000-0000DE940000}"/>
    <cellStyle name="Normal 6 2 2 3 2 3" xfId="38114" xr:uid="{00000000-0005-0000-0000-0000DF940000}"/>
    <cellStyle name="Normal 6 2 2 3 2 3 2" xfId="38115" xr:uid="{00000000-0005-0000-0000-0000E0940000}"/>
    <cellStyle name="Normal 6 2 2 3 2 3 2 2" xfId="38116" xr:uid="{00000000-0005-0000-0000-0000E1940000}"/>
    <cellStyle name="Normal 6 2 2 3 2 3 2 2 2" xfId="38117" xr:uid="{00000000-0005-0000-0000-0000E2940000}"/>
    <cellStyle name="Normal 6 2 2 3 2 3 2 2 2 2" xfId="38118" xr:uid="{00000000-0005-0000-0000-0000E3940000}"/>
    <cellStyle name="Normal 6 2 2 3 2 3 2 2 2 2 2" xfId="38119" xr:uid="{00000000-0005-0000-0000-0000E4940000}"/>
    <cellStyle name="Normal 6 2 2 3 2 3 2 2 2 3" xfId="38120" xr:uid="{00000000-0005-0000-0000-0000E5940000}"/>
    <cellStyle name="Normal 6 2 2 3 2 3 2 2 3" xfId="38121" xr:uid="{00000000-0005-0000-0000-0000E6940000}"/>
    <cellStyle name="Normal 6 2 2 3 2 3 2 2 3 2" xfId="38122" xr:uid="{00000000-0005-0000-0000-0000E7940000}"/>
    <cellStyle name="Normal 6 2 2 3 2 3 2 2 4" xfId="38123" xr:uid="{00000000-0005-0000-0000-0000E8940000}"/>
    <cellStyle name="Normal 6 2 2 3 2 3 2 3" xfId="38124" xr:uid="{00000000-0005-0000-0000-0000E9940000}"/>
    <cellStyle name="Normal 6 2 2 3 2 3 2 3 2" xfId="38125" xr:uid="{00000000-0005-0000-0000-0000EA940000}"/>
    <cellStyle name="Normal 6 2 2 3 2 3 2 3 2 2" xfId="38126" xr:uid="{00000000-0005-0000-0000-0000EB940000}"/>
    <cellStyle name="Normal 6 2 2 3 2 3 2 3 3" xfId="38127" xr:uid="{00000000-0005-0000-0000-0000EC940000}"/>
    <cellStyle name="Normal 6 2 2 3 2 3 2 4" xfId="38128" xr:uid="{00000000-0005-0000-0000-0000ED940000}"/>
    <cellStyle name="Normal 6 2 2 3 2 3 2 4 2" xfId="38129" xr:uid="{00000000-0005-0000-0000-0000EE940000}"/>
    <cellStyle name="Normal 6 2 2 3 2 3 2 5" xfId="38130" xr:uid="{00000000-0005-0000-0000-0000EF940000}"/>
    <cellStyle name="Normal 6 2 2 3 2 3 2 5 2" xfId="38131" xr:uid="{00000000-0005-0000-0000-0000F0940000}"/>
    <cellStyle name="Normal 6 2 2 3 2 3 2 6" xfId="38132" xr:uid="{00000000-0005-0000-0000-0000F1940000}"/>
    <cellStyle name="Normal 6 2 2 3 2 3 3" xfId="38133" xr:uid="{00000000-0005-0000-0000-0000F2940000}"/>
    <cellStyle name="Normal 6 2 2 3 2 3 3 2" xfId="38134" xr:uid="{00000000-0005-0000-0000-0000F3940000}"/>
    <cellStyle name="Normal 6 2 2 3 2 3 3 2 2" xfId="38135" xr:uid="{00000000-0005-0000-0000-0000F4940000}"/>
    <cellStyle name="Normal 6 2 2 3 2 3 3 2 2 2" xfId="38136" xr:uid="{00000000-0005-0000-0000-0000F5940000}"/>
    <cellStyle name="Normal 6 2 2 3 2 3 3 2 2 2 2" xfId="38137" xr:uid="{00000000-0005-0000-0000-0000F6940000}"/>
    <cellStyle name="Normal 6 2 2 3 2 3 3 2 2 3" xfId="38138" xr:uid="{00000000-0005-0000-0000-0000F7940000}"/>
    <cellStyle name="Normal 6 2 2 3 2 3 3 2 3" xfId="38139" xr:uid="{00000000-0005-0000-0000-0000F8940000}"/>
    <cellStyle name="Normal 6 2 2 3 2 3 3 2 3 2" xfId="38140" xr:uid="{00000000-0005-0000-0000-0000F9940000}"/>
    <cellStyle name="Normal 6 2 2 3 2 3 3 2 4" xfId="38141" xr:uid="{00000000-0005-0000-0000-0000FA940000}"/>
    <cellStyle name="Normal 6 2 2 3 2 3 3 3" xfId="38142" xr:uid="{00000000-0005-0000-0000-0000FB940000}"/>
    <cellStyle name="Normal 6 2 2 3 2 3 3 3 2" xfId="38143" xr:uid="{00000000-0005-0000-0000-0000FC940000}"/>
    <cellStyle name="Normal 6 2 2 3 2 3 3 3 2 2" xfId="38144" xr:uid="{00000000-0005-0000-0000-0000FD940000}"/>
    <cellStyle name="Normal 6 2 2 3 2 3 3 3 3" xfId="38145" xr:uid="{00000000-0005-0000-0000-0000FE940000}"/>
    <cellStyle name="Normal 6 2 2 3 2 3 3 4" xfId="38146" xr:uid="{00000000-0005-0000-0000-0000FF940000}"/>
    <cellStyle name="Normal 6 2 2 3 2 3 3 4 2" xfId="38147" xr:uid="{00000000-0005-0000-0000-000000950000}"/>
    <cellStyle name="Normal 6 2 2 3 2 3 3 5" xfId="38148" xr:uid="{00000000-0005-0000-0000-000001950000}"/>
    <cellStyle name="Normal 6 2 2 3 2 3 3 5 2" xfId="38149" xr:uid="{00000000-0005-0000-0000-000002950000}"/>
    <cellStyle name="Normal 6 2 2 3 2 3 3 6" xfId="38150" xr:uid="{00000000-0005-0000-0000-000003950000}"/>
    <cellStyle name="Normal 6 2 2 3 2 3 4" xfId="38151" xr:uid="{00000000-0005-0000-0000-000004950000}"/>
    <cellStyle name="Normal 6 2 2 3 2 3 4 2" xfId="38152" xr:uid="{00000000-0005-0000-0000-000005950000}"/>
    <cellStyle name="Normal 6 2 2 3 2 3 4 2 2" xfId="38153" xr:uid="{00000000-0005-0000-0000-000006950000}"/>
    <cellStyle name="Normal 6 2 2 3 2 3 4 2 2 2" xfId="38154" xr:uid="{00000000-0005-0000-0000-000007950000}"/>
    <cellStyle name="Normal 6 2 2 3 2 3 4 2 3" xfId="38155" xr:uid="{00000000-0005-0000-0000-000008950000}"/>
    <cellStyle name="Normal 6 2 2 3 2 3 4 3" xfId="38156" xr:uid="{00000000-0005-0000-0000-000009950000}"/>
    <cellStyle name="Normal 6 2 2 3 2 3 4 3 2" xfId="38157" xr:uid="{00000000-0005-0000-0000-00000A950000}"/>
    <cellStyle name="Normal 6 2 2 3 2 3 4 4" xfId="38158" xr:uid="{00000000-0005-0000-0000-00000B950000}"/>
    <cellStyle name="Normal 6 2 2 3 2 3 5" xfId="38159" xr:uid="{00000000-0005-0000-0000-00000C950000}"/>
    <cellStyle name="Normal 6 2 2 3 2 3 5 2" xfId="38160" xr:uid="{00000000-0005-0000-0000-00000D950000}"/>
    <cellStyle name="Normal 6 2 2 3 2 3 5 2 2" xfId="38161" xr:uid="{00000000-0005-0000-0000-00000E950000}"/>
    <cellStyle name="Normal 6 2 2 3 2 3 5 3" xfId="38162" xr:uid="{00000000-0005-0000-0000-00000F950000}"/>
    <cellStyle name="Normal 6 2 2 3 2 3 6" xfId="38163" xr:uid="{00000000-0005-0000-0000-000010950000}"/>
    <cellStyle name="Normal 6 2 2 3 2 3 6 2" xfId="38164" xr:uid="{00000000-0005-0000-0000-000011950000}"/>
    <cellStyle name="Normal 6 2 2 3 2 3 7" xfId="38165" xr:uid="{00000000-0005-0000-0000-000012950000}"/>
    <cellStyle name="Normal 6 2 2 3 2 3 7 2" xfId="38166" xr:uid="{00000000-0005-0000-0000-000013950000}"/>
    <cellStyle name="Normal 6 2 2 3 2 3 8" xfId="38167" xr:uid="{00000000-0005-0000-0000-000014950000}"/>
    <cellStyle name="Normal 6 2 2 3 2 4" xfId="38168" xr:uid="{00000000-0005-0000-0000-000015950000}"/>
    <cellStyle name="Normal 6 2 2 3 2 4 2" xfId="38169" xr:uid="{00000000-0005-0000-0000-000016950000}"/>
    <cellStyle name="Normal 6 2 2 3 2 4 2 2" xfId="38170" xr:uid="{00000000-0005-0000-0000-000017950000}"/>
    <cellStyle name="Normal 6 2 2 3 2 4 2 2 2" xfId="38171" xr:uid="{00000000-0005-0000-0000-000018950000}"/>
    <cellStyle name="Normal 6 2 2 3 2 4 2 2 2 2" xfId="38172" xr:uid="{00000000-0005-0000-0000-000019950000}"/>
    <cellStyle name="Normal 6 2 2 3 2 4 2 2 3" xfId="38173" xr:uid="{00000000-0005-0000-0000-00001A950000}"/>
    <cellStyle name="Normal 6 2 2 3 2 4 2 3" xfId="38174" xr:uid="{00000000-0005-0000-0000-00001B950000}"/>
    <cellStyle name="Normal 6 2 2 3 2 4 2 3 2" xfId="38175" xr:uid="{00000000-0005-0000-0000-00001C950000}"/>
    <cellStyle name="Normal 6 2 2 3 2 4 2 4" xfId="38176" xr:uid="{00000000-0005-0000-0000-00001D950000}"/>
    <cellStyle name="Normal 6 2 2 3 2 4 3" xfId="38177" xr:uid="{00000000-0005-0000-0000-00001E950000}"/>
    <cellStyle name="Normal 6 2 2 3 2 4 3 2" xfId="38178" xr:uid="{00000000-0005-0000-0000-00001F950000}"/>
    <cellStyle name="Normal 6 2 2 3 2 4 3 2 2" xfId="38179" xr:uid="{00000000-0005-0000-0000-000020950000}"/>
    <cellStyle name="Normal 6 2 2 3 2 4 3 3" xfId="38180" xr:uid="{00000000-0005-0000-0000-000021950000}"/>
    <cellStyle name="Normal 6 2 2 3 2 4 4" xfId="38181" xr:uid="{00000000-0005-0000-0000-000022950000}"/>
    <cellStyle name="Normal 6 2 2 3 2 4 4 2" xfId="38182" xr:uid="{00000000-0005-0000-0000-000023950000}"/>
    <cellStyle name="Normal 6 2 2 3 2 4 5" xfId="38183" xr:uid="{00000000-0005-0000-0000-000024950000}"/>
    <cellStyle name="Normal 6 2 2 3 2 4 5 2" xfId="38184" xr:uid="{00000000-0005-0000-0000-000025950000}"/>
    <cellStyle name="Normal 6 2 2 3 2 4 6" xfId="38185" xr:uid="{00000000-0005-0000-0000-000026950000}"/>
    <cellStyle name="Normal 6 2 2 3 2 5" xfId="38186" xr:uid="{00000000-0005-0000-0000-000027950000}"/>
    <cellStyle name="Normal 6 2 2 3 2 5 2" xfId="38187" xr:uid="{00000000-0005-0000-0000-000028950000}"/>
    <cellStyle name="Normal 6 2 2 3 2 5 2 2" xfId="38188" xr:uid="{00000000-0005-0000-0000-000029950000}"/>
    <cellStyle name="Normal 6 2 2 3 2 5 2 2 2" xfId="38189" xr:uid="{00000000-0005-0000-0000-00002A950000}"/>
    <cellStyle name="Normal 6 2 2 3 2 5 2 2 2 2" xfId="38190" xr:uid="{00000000-0005-0000-0000-00002B950000}"/>
    <cellStyle name="Normal 6 2 2 3 2 5 2 2 3" xfId="38191" xr:uid="{00000000-0005-0000-0000-00002C950000}"/>
    <cellStyle name="Normal 6 2 2 3 2 5 2 3" xfId="38192" xr:uid="{00000000-0005-0000-0000-00002D950000}"/>
    <cellStyle name="Normal 6 2 2 3 2 5 2 3 2" xfId="38193" xr:uid="{00000000-0005-0000-0000-00002E950000}"/>
    <cellStyle name="Normal 6 2 2 3 2 5 2 4" xfId="38194" xr:uid="{00000000-0005-0000-0000-00002F950000}"/>
    <cellStyle name="Normal 6 2 2 3 2 5 3" xfId="38195" xr:uid="{00000000-0005-0000-0000-000030950000}"/>
    <cellStyle name="Normal 6 2 2 3 2 5 3 2" xfId="38196" xr:uid="{00000000-0005-0000-0000-000031950000}"/>
    <cellStyle name="Normal 6 2 2 3 2 5 3 2 2" xfId="38197" xr:uid="{00000000-0005-0000-0000-000032950000}"/>
    <cellStyle name="Normal 6 2 2 3 2 5 3 3" xfId="38198" xr:uid="{00000000-0005-0000-0000-000033950000}"/>
    <cellStyle name="Normal 6 2 2 3 2 5 4" xfId="38199" xr:uid="{00000000-0005-0000-0000-000034950000}"/>
    <cellStyle name="Normal 6 2 2 3 2 5 4 2" xfId="38200" xr:uid="{00000000-0005-0000-0000-000035950000}"/>
    <cellStyle name="Normal 6 2 2 3 2 5 5" xfId="38201" xr:uid="{00000000-0005-0000-0000-000036950000}"/>
    <cellStyle name="Normal 6 2 2 3 2 5 5 2" xfId="38202" xr:uid="{00000000-0005-0000-0000-000037950000}"/>
    <cellStyle name="Normal 6 2 2 3 2 5 6" xfId="38203" xr:uid="{00000000-0005-0000-0000-000038950000}"/>
    <cellStyle name="Normal 6 2 2 3 2 6" xfId="38204" xr:uid="{00000000-0005-0000-0000-000039950000}"/>
    <cellStyle name="Normal 6 2 2 3 2 6 2" xfId="38205" xr:uid="{00000000-0005-0000-0000-00003A950000}"/>
    <cellStyle name="Normal 6 2 2 3 2 6 2 2" xfId="38206" xr:uid="{00000000-0005-0000-0000-00003B950000}"/>
    <cellStyle name="Normal 6 2 2 3 2 6 2 2 2" xfId="38207" xr:uid="{00000000-0005-0000-0000-00003C950000}"/>
    <cellStyle name="Normal 6 2 2 3 2 6 2 2 2 2" xfId="38208" xr:uid="{00000000-0005-0000-0000-00003D950000}"/>
    <cellStyle name="Normal 6 2 2 3 2 6 2 2 3" xfId="38209" xr:uid="{00000000-0005-0000-0000-00003E950000}"/>
    <cellStyle name="Normal 6 2 2 3 2 6 2 3" xfId="38210" xr:uid="{00000000-0005-0000-0000-00003F950000}"/>
    <cellStyle name="Normal 6 2 2 3 2 6 2 3 2" xfId="38211" xr:uid="{00000000-0005-0000-0000-000040950000}"/>
    <cellStyle name="Normal 6 2 2 3 2 6 2 4" xfId="38212" xr:uid="{00000000-0005-0000-0000-000041950000}"/>
    <cellStyle name="Normal 6 2 2 3 2 6 3" xfId="38213" xr:uid="{00000000-0005-0000-0000-000042950000}"/>
    <cellStyle name="Normal 6 2 2 3 2 6 3 2" xfId="38214" xr:uid="{00000000-0005-0000-0000-000043950000}"/>
    <cellStyle name="Normal 6 2 2 3 2 6 3 2 2" xfId="38215" xr:uid="{00000000-0005-0000-0000-000044950000}"/>
    <cellStyle name="Normal 6 2 2 3 2 6 3 3" xfId="38216" xr:uid="{00000000-0005-0000-0000-000045950000}"/>
    <cellStyle name="Normal 6 2 2 3 2 6 4" xfId="38217" xr:uid="{00000000-0005-0000-0000-000046950000}"/>
    <cellStyle name="Normal 6 2 2 3 2 6 4 2" xfId="38218" xr:uid="{00000000-0005-0000-0000-000047950000}"/>
    <cellStyle name="Normal 6 2 2 3 2 6 5" xfId="38219" xr:uid="{00000000-0005-0000-0000-000048950000}"/>
    <cellStyle name="Normal 6 2 2 3 2 6 5 2" xfId="38220" xr:uid="{00000000-0005-0000-0000-000049950000}"/>
    <cellStyle name="Normal 6 2 2 3 2 6 6" xfId="38221" xr:uid="{00000000-0005-0000-0000-00004A950000}"/>
    <cellStyle name="Normal 6 2 2 3 2 7" xfId="38222" xr:uid="{00000000-0005-0000-0000-00004B950000}"/>
    <cellStyle name="Normal 6 2 2 3 2 7 2" xfId="38223" xr:uid="{00000000-0005-0000-0000-00004C950000}"/>
    <cellStyle name="Normal 6 2 2 3 2 7 2 2" xfId="38224" xr:uid="{00000000-0005-0000-0000-00004D950000}"/>
    <cellStyle name="Normal 6 2 2 3 2 7 2 2 2" xfId="38225" xr:uid="{00000000-0005-0000-0000-00004E950000}"/>
    <cellStyle name="Normal 6 2 2 3 2 7 2 3" xfId="38226" xr:uid="{00000000-0005-0000-0000-00004F950000}"/>
    <cellStyle name="Normal 6 2 2 3 2 7 3" xfId="38227" xr:uid="{00000000-0005-0000-0000-000050950000}"/>
    <cellStyle name="Normal 6 2 2 3 2 7 3 2" xfId="38228" xr:uid="{00000000-0005-0000-0000-000051950000}"/>
    <cellStyle name="Normal 6 2 2 3 2 7 4" xfId="38229" xr:uid="{00000000-0005-0000-0000-000052950000}"/>
    <cellStyle name="Normal 6 2 2 3 2 8" xfId="38230" xr:uid="{00000000-0005-0000-0000-000053950000}"/>
    <cellStyle name="Normal 6 2 2 3 2 8 2" xfId="38231" xr:uid="{00000000-0005-0000-0000-000054950000}"/>
    <cellStyle name="Normal 6 2 2 3 2 8 2 2" xfId="38232" xr:uid="{00000000-0005-0000-0000-000055950000}"/>
    <cellStyle name="Normal 6 2 2 3 2 8 3" xfId="38233" xr:uid="{00000000-0005-0000-0000-000056950000}"/>
    <cellStyle name="Normal 6 2 2 3 2 9" xfId="38234" xr:uid="{00000000-0005-0000-0000-000057950000}"/>
    <cellStyle name="Normal 6 2 2 3 2 9 2" xfId="38235" xr:uid="{00000000-0005-0000-0000-000058950000}"/>
    <cellStyle name="Normal 6 2 2 3 3" xfId="38236" xr:uid="{00000000-0005-0000-0000-000059950000}"/>
    <cellStyle name="Normal 6 2 2 3 3 10" xfId="38237" xr:uid="{00000000-0005-0000-0000-00005A950000}"/>
    <cellStyle name="Normal 6 2 2 3 3 11" xfId="38238" xr:uid="{00000000-0005-0000-0000-00005B950000}"/>
    <cellStyle name="Normal 6 2 2 3 3 2" xfId="38239" xr:uid="{00000000-0005-0000-0000-00005C950000}"/>
    <cellStyle name="Normal 6 2 2 3 3 2 2" xfId="38240" xr:uid="{00000000-0005-0000-0000-00005D950000}"/>
    <cellStyle name="Normal 6 2 2 3 3 2 2 2" xfId="38241" xr:uid="{00000000-0005-0000-0000-00005E950000}"/>
    <cellStyle name="Normal 6 2 2 3 3 2 2 2 2" xfId="38242" xr:uid="{00000000-0005-0000-0000-00005F950000}"/>
    <cellStyle name="Normal 6 2 2 3 3 2 2 2 2 2" xfId="38243" xr:uid="{00000000-0005-0000-0000-000060950000}"/>
    <cellStyle name="Normal 6 2 2 3 3 2 2 2 3" xfId="38244" xr:uid="{00000000-0005-0000-0000-000061950000}"/>
    <cellStyle name="Normal 6 2 2 3 3 2 2 3" xfId="38245" xr:uid="{00000000-0005-0000-0000-000062950000}"/>
    <cellStyle name="Normal 6 2 2 3 3 2 2 3 2" xfId="38246" xr:uid="{00000000-0005-0000-0000-000063950000}"/>
    <cellStyle name="Normal 6 2 2 3 3 2 2 4" xfId="38247" xr:uid="{00000000-0005-0000-0000-000064950000}"/>
    <cellStyle name="Normal 6 2 2 3 3 2 3" xfId="38248" xr:uid="{00000000-0005-0000-0000-000065950000}"/>
    <cellStyle name="Normal 6 2 2 3 3 2 3 2" xfId="38249" xr:uid="{00000000-0005-0000-0000-000066950000}"/>
    <cellStyle name="Normal 6 2 2 3 3 2 3 2 2" xfId="38250" xr:uid="{00000000-0005-0000-0000-000067950000}"/>
    <cellStyle name="Normal 6 2 2 3 3 2 3 3" xfId="38251" xr:uid="{00000000-0005-0000-0000-000068950000}"/>
    <cellStyle name="Normal 6 2 2 3 3 2 4" xfId="38252" xr:uid="{00000000-0005-0000-0000-000069950000}"/>
    <cellStyle name="Normal 6 2 2 3 3 2 4 2" xfId="38253" xr:uid="{00000000-0005-0000-0000-00006A950000}"/>
    <cellStyle name="Normal 6 2 2 3 3 2 5" xfId="38254" xr:uid="{00000000-0005-0000-0000-00006B950000}"/>
    <cellStyle name="Normal 6 2 2 3 3 2 5 2" xfId="38255" xr:uid="{00000000-0005-0000-0000-00006C950000}"/>
    <cellStyle name="Normal 6 2 2 3 3 2 6" xfId="38256" xr:uid="{00000000-0005-0000-0000-00006D950000}"/>
    <cellStyle name="Normal 6 2 2 3 3 3" xfId="38257" xr:uid="{00000000-0005-0000-0000-00006E950000}"/>
    <cellStyle name="Normal 6 2 2 3 3 3 2" xfId="38258" xr:uid="{00000000-0005-0000-0000-00006F950000}"/>
    <cellStyle name="Normal 6 2 2 3 3 3 2 2" xfId="38259" xr:uid="{00000000-0005-0000-0000-000070950000}"/>
    <cellStyle name="Normal 6 2 2 3 3 3 2 2 2" xfId="38260" xr:uid="{00000000-0005-0000-0000-000071950000}"/>
    <cellStyle name="Normal 6 2 2 3 3 3 2 2 2 2" xfId="38261" xr:uid="{00000000-0005-0000-0000-000072950000}"/>
    <cellStyle name="Normal 6 2 2 3 3 3 2 2 3" xfId="38262" xr:uid="{00000000-0005-0000-0000-000073950000}"/>
    <cellStyle name="Normal 6 2 2 3 3 3 2 3" xfId="38263" xr:uid="{00000000-0005-0000-0000-000074950000}"/>
    <cellStyle name="Normal 6 2 2 3 3 3 2 3 2" xfId="38264" xr:uid="{00000000-0005-0000-0000-000075950000}"/>
    <cellStyle name="Normal 6 2 2 3 3 3 2 4" xfId="38265" xr:uid="{00000000-0005-0000-0000-000076950000}"/>
    <cellStyle name="Normal 6 2 2 3 3 3 3" xfId="38266" xr:uid="{00000000-0005-0000-0000-000077950000}"/>
    <cellStyle name="Normal 6 2 2 3 3 3 3 2" xfId="38267" xr:uid="{00000000-0005-0000-0000-000078950000}"/>
    <cellStyle name="Normal 6 2 2 3 3 3 3 2 2" xfId="38268" xr:uid="{00000000-0005-0000-0000-000079950000}"/>
    <cellStyle name="Normal 6 2 2 3 3 3 3 3" xfId="38269" xr:uid="{00000000-0005-0000-0000-00007A950000}"/>
    <cellStyle name="Normal 6 2 2 3 3 3 4" xfId="38270" xr:uid="{00000000-0005-0000-0000-00007B950000}"/>
    <cellStyle name="Normal 6 2 2 3 3 3 4 2" xfId="38271" xr:uid="{00000000-0005-0000-0000-00007C950000}"/>
    <cellStyle name="Normal 6 2 2 3 3 3 5" xfId="38272" xr:uid="{00000000-0005-0000-0000-00007D950000}"/>
    <cellStyle name="Normal 6 2 2 3 3 3 5 2" xfId="38273" xr:uid="{00000000-0005-0000-0000-00007E950000}"/>
    <cellStyle name="Normal 6 2 2 3 3 3 6" xfId="38274" xr:uid="{00000000-0005-0000-0000-00007F950000}"/>
    <cellStyle name="Normal 6 2 2 3 3 4" xfId="38275" xr:uid="{00000000-0005-0000-0000-000080950000}"/>
    <cellStyle name="Normal 6 2 2 3 3 4 2" xfId="38276" xr:uid="{00000000-0005-0000-0000-000081950000}"/>
    <cellStyle name="Normal 6 2 2 3 3 4 2 2" xfId="38277" xr:uid="{00000000-0005-0000-0000-000082950000}"/>
    <cellStyle name="Normal 6 2 2 3 3 4 2 2 2" xfId="38278" xr:uid="{00000000-0005-0000-0000-000083950000}"/>
    <cellStyle name="Normal 6 2 2 3 3 4 2 3" xfId="38279" xr:uid="{00000000-0005-0000-0000-000084950000}"/>
    <cellStyle name="Normal 6 2 2 3 3 4 3" xfId="38280" xr:uid="{00000000-0005-0000-0000-000085950000}"/>
    <cellStyle name="Normal 6 2 2 3 3 4 3 2" xfId="38281" xr:uid="{00000000-0005-0000-0000-000086950000}"/>
    <cellStyle name="Normal 6 2 2 3 3 4 4" xfId="38282" xr:uid="{00000000-0005-0000-0000-000087950000}"/>
    <cellStyle name="Normal 6 2 2 3 3 5" xfId="38283" xr:uid="{00000000-0005-0000-0000-000088950000}"/>
    <cellStyle name="Normal 6 2 2 3 3 5 2" xfId="38284" xr:uid="{00000000-0005-0000-0000-000089950000}"/>
    <cellStyle name="Normal 6 2 2 3 3 5 2 2" xfId="38285" xr:uid="{00000000-0005-0000-0000-00008A950000}"/>
    <cellStyle name="Normal 6 2 2 3 3 5 3" xfId="38286" xr:uid="{00000000-0005-0000-0000-00008B950000}"/>
    <cellStyle name="Normal 6 2 2 3 3 6" xfId="38287" xr:uid="{00000000-0005-0000-0000-00008C950000}"/>
    <cellStyle name="Normal 6 2 2 3 3 6 2" xfId="38288" xr:uid="{00000000-0005-0000-0000-00008D950000}"/>
    <cellStyle name="Normal 6 2 2 3 3 7" xfId="38289" xr:uid="{00000000-0005-0000-0000-00008E950000}"/>
    <cellStyle name="Normal 6 2 2 3 3 7 2" xfId="38290" xr:uid="{00000000-0005-0000-0000-00008F950000}"/>
    <cellStyle name="Normal 6 2 2 3 3 8" xfId="38291" xr:uid="{00000000-0005-0000-0000-000090950000}"/>
    <cellStyle name="Normal 6 2 2 3 3 8 2" xfId="38292" xr:uid="{00000000-0005-0000-0000-000091950000}"/>
    <cellStyle name="Normal 6 2 2 3 3 9" xfId="38293" xr:uid="{00000000-0005-0000-0000-000092950000}"/>
    <cellStyle name="Normal 6 2 2 3 3 9 2" xfId="38294" xr:uid="{00000000-0005-0000-0000-000093950000}"/>
    <cellStyle name="Normal 6 2 2 3 4" xfId="38295" xr:uid="{00000000-0005-0000-0000-000094950000}"/>
    <cellStyle name="Normal 6 2 2 3 4 2" xfId="38296" xr:uid="{00000000-0005-0000-0000-000095950000}"/>
    <cellStyle name="Normal 6 2 2 3 4 2 2" xfId="38297" xr:uid="{00000000-0005-0000-0000-000096950000}"/>
    <cellStyle name="Normal 6 2 2 3 4 2 2 2" xfId="38298" xr:uid="{00000000-0005-0000-0000-000097950000}"/>
    <cellStyle name="Normal 6 2 2 3 4 2 2 2 2" xfId="38299" xr:uid="{00000000-0005-0000-0000-000098950000}"/>
    <cellStyle name="Normal 6 2 2 3 4 2 2 2 2 2" xfId="38300" xr:uid="{00000000-0005-0000-0000-000099950000}"/>
    <cellStyle name="Normal 6 2 2 3 4 2 2 2 3" xfId="38301" xr:uid="{00000000-0005-0000-0000-00009A950000}"/>
    <cellStyle name="Normal 6 2 2 3 4 2 2 3" xfId="38302" xr:uid="{00000000-0005-0000-0000-00009B950000}"/>
    <cellStyle name="Normal 6 2 2 3 4 2 2 3 2" xfId="38303" xr:uid="{00000000-0005-0000-0000-00009C950000}"/>
    <cellStyle name="Normal 6 2 2 3 4 2 2 4" xfId="38304" xr:uid="{00000000-0005-0000-0000-00009D950000}"/>
    <cellStyle name="Normal 6 2 2 3 4 2 3" xfId="38305" xr:uid="{00000000-0005-0000-0000-00009E950000}"/>
    <cellStyle name="Normal 6 2 2 3 4 2 3 2" xfId="38306" xr:uid="{00000000-0005-0000-0000-00009F950000}"/>
    <cellStyle name="Normal 6 2 2 3 4 2 3 2 2" xfId="38307" xr:uid="{00000000-0005-0000-0000-0000A0950000}"/>
    <cellStyle name="Normal 6 2 2 3 4 2 3 3" xfId="38308" xr:uid="{00000000-0005-0000-0000-0000A1950000}"/>
    <cellStyle name="Normal 6 2 2 3 4 2 4" xfId="38309" xr:uid="{00000000-0005-0000-0000-0000A2950000}"/>
    <cellStyle name="Normal 6 2 2 3 4 2 4 2" xfId="38310" xr:uid="{00000000-0005-0000-0000-0000A3950000}"/>
    <cellStyle name="Normal 6 2 2 3 4 2 5" xfId="38311" xr:uid="{00000000-0005-0000-0000-0000A4950000}"/>
    <cellStyle name="Normal 6 2 2 3 4 2 5 2" xfId="38312" xr:uid="{00000000-0005-0000-0000-0000A5950000}"/>
    <cellStyle name="Normal 6 2 2 3 4 2 6" xfId="38313" xr:uid="{00000000-0005-0000-0000-0000A6950000}"/>
    <cellStyle name="Normal 6 2 2 3 4 3" xfId="38314" xr:uid="{00000000-0005-0000-0000-0000A7950000}"/>
    <cellStyle name="Normal 6 2 2 3 4 3 2" xfId="38315" xr:uid="{00000000-0005-0000-0000-0000A8950000}"/>
    <cellStyle name="Normal 6 2 2 3 4 3 2 2" xfId="38316" xr:uid="{00000000-0005-0000-0000-0000A9950000}"/>
    <cellStyle name="Normal 6 2 2 3 4 3 2 2 2" xfId="38317" xr:uid="{00000000-0005-0000-0000-0000AA950000}"/>
    <cellStyle name="Normal 6 2 2 3 4 3 2 2 2 2" xfId="38318" xr:uid="{00000000-0005-0000-0000-0000AB950000}"/>
    <cellStyle name="Normal 6 2 2 3 4 3 2 2 3" xfId="38319" xr:uid="{00000000-0005-0000-0000-0000AC950000}"/>
    <cellStyle name="Normal 6 2 2 3 4 3 2 3" xfId="38320" xr:uid="{00000000-0005-0000-0000-0000AD950000}"/>
    <cellStyle name="Normal 6 2 2 3 4 3 2 3 2" xfId="38321" xr:uid="{00000000-0005-0000-0000-0000AE950000}"/>
    <cellStyle name="Normal 6 2 2 3 4 3 2 4" xfId="38322" xr:uid="{00000000-0005-0000-0000-0000AF950000}"/>
    <cellStyle name="Normal 6 2 2 3 4 3 3" xfId="38323" xr:uid="{00000000-0005-0000-0000-0000B0950000}"/>
    <cellStyle name="Normal 6 2 2 3 4 3 3 2" xfId="38324" xr:uid="{00000000-0005-0000-0000-0000B1950000}"/>
    <cellStyle name="Normal 6 2 2 3 4 3 3 2 2" xfId="38325" xr:uid="{00000000-0005-0000-0000-0000B2950000}"/>
    <cellStyle name="Normal 6 2 2 3 4 3 3 3" xfId="38326" xr:uid="{00000000-0005-0000-0000-0000B3950000}"/>
    <cellStyle name="Normal 6 2 2 3 4 3 4" xfId="38327" xr:uid="{00000000-0005-0000-0000-0000B4950000}"/>
    <cellStyle name="Normal 6 2 2 3 4 3 4 2" xfId="38328" xr:uid="{00000000-0005-0000-0000-0000B5950000}"/>
    <cellStyle name="Normal 6 2 2 3 4 3 5" xfId="38329" xr:uid="{00000000-0005-0000-0000-0000B6950000}"/>
    <cellStyle name="Normal 6 2 2 3 4 3 5 2" xfId="38330" xr:uid="{00000000-0005-0000-0000-0000B7950000}"/>
    <cellStyle name="Normal 6 2 2 3 4 3 6" xfId="38331" xr:uid="{00000000-0005-0000-0000-0000B8950000}"/>
    <cellStyle name="Normal 6 2 2 3 4 4" xfId="38332" xr:uid="{00000000-0005-0000-0000-0000B9950000}"/>
    <cellStyle name="Normal 6 2 2 3 4 4 2" xfId="38333" xr:uid="{00000000-0005-0000-0000-0000BA950000}"/>
    <cellStyle name="Normal 6 2 2 3 4 4 2 2" xfId="38334" xr:uid="{00000000-0005-0000-0000-0000BB950000}"/>
    <cellStyle name="Normal 6 2 2 3 4 4 2 2 2" xfId="38335" xr:uid="{00000000-0005-0000-0000-0000BC950000}"/>
    <cellStyle name="Normal 6 2 2 3 4 4 2 3" xfId="38336" xr:uid="{00000000-0005-0000-0000-0000BD950000}"/>
    <cellStyle name="Normal 6 2 2 3 4 4 3" xfId="38337" xr:uid="{00000000-0005-0000-0000-0000BE950000}"/>
    <cellStyle name="Normal 6 2 2 3 4 4 3 2" xfId="38338" xr:uid="{00000000-0005-0000-0000-0000BF950000}"/>
    <cellStyle name="Normal 6 2 2 3 4 4 4" xfId="38339" xr:uid="{00000000-0005-0000-0000-0000C0950000}"/>
    <cellStyle name="Normal 6 2 2 3 4 5" xfId="38340" xr:uid="{00000000-0005-0000-0000-0000C1950000}"/>
    <cellStyle name="Normal 6 2 2 3 4 5 2" xfId="38341" xr:uid="{00000000-0005-0000-0000-0000C2950000}"/>
    <cellStyle name="Normal 6 2 2 3 4 5 2 2" xfId="38342" xr:uid="{00000000-0005-0000-0000-0000C3950000}"/>
    <cellStyle name="Normal 6 2 2 3 4 5 3" xfId="38343" xr:uid="{00000000-0005-0000-0000-0000C4950000}"/>
    <cellStyle name="Normal 6 2 2 3 4 6" xfId="38344" xr:uid="{00000000-0005-0000-0000-0000C5950000}"/>
    <cellStyle name="Normal 6 2 2 3 4 6 2" xfId="38345" xr:uid="{00000000-0005-0000-0000-0000C6950000}"/>
    <cellStyle name="Normal 6 2 2 3 4 7" xfId="38346" xr:uid="{00000000-0005-0000-0000-0000C7950000}"/>
    <cellStyle name="Normal 6 2 2 3 4 7 2" xfId="38347" xr:uid="{00000000-0005-0000-0000-0000C8950000}"/>
    <cellStyle name="Normal 6 2 2 3 4 8" xfId="38348" xr:uid="{00000000-0005-0000-0000-0000C9950000}"/>
    <cellStyle name="Normal 6 2 2 3 5" xfId="38349" xr:uid="{00000000-0005-0000-0000-0000CA950000}"/>
    <cellStyle name="Normal 6 2 2 3 5 2" xfId="38350" xr:uid="{00000000-0005-0000-0000-0000CB950000}"/>
    <cellStyle name="Normal 6 2 2 3 5 2 2" xfId="38351" xr:uid="{00000000-0005-0000-0000-0000CC950000}"/>
    <cellStyle name="Normal 6 2 2 3 5 2 2 2" xfId="38352" xr:uid="{00000000-0005-0000-0000-0000CD950000}"/>
    <cellStyle name="Normal 6 2 2 3 5 2 2 2 2" xfId="38353" xr:uid="{00000000-0005-0000-0000-0000CE950000}"/>
    <cellStyle name="Normal 6 2 2 3 5 2 2 3" xfId="38354" xr:uid="{00000000-0005-0000-0000-0000CF950000}"/>
    <cellStyle name="Normal 6 2 2 3 5 2 3" xfId="38355" xr:uid="{00000000-0005-0000-0000-0000D0950000}"/>
    <cellStyle name="Normal 6 2 2 3 5 2 3 2" xfId="38356" xr:uid="{00000000-0005-0000-0000-0000D1950000}"/>
    <cellStyle name="Normal 6 2 2 3 5 2 4" xfId="38357" xr:uid="{00000000-0005-0000-0000-0000D2950000}"/>
    <cellStyle name="Normal 6 2 2 3 5 3" xfId="38358" xr:uid="{00000000-0005-0000-0000-0000D3950000}"/>
    <cellStyle name="Normal 6 2 2 3 5 3 2" xfId="38359" xr:uid="{00000000-0005-0000-0000-0000D4950000}"/>
    <cellStyle name="Normal 6 2 2 3 5 3 2 2" xfId="38360" xr:uid="{00000000-0005-0000-0000-0000D5950000}"/>
    <cellStyle name="Normal 6 2 2 3 5 3 3" xfId="38361" xr:uid="{00000000-0005-0000-0000-0000D6950000}"/>
    <cellStyle name="Normal 6 2 2 3 5 4" xfId="38362" xr:uid="{00000000-0005-0000-0000-0000D7950000}"/>
    <cellStyle name="Normal 6 2 2 3 5 4 2" xfId="38363" xr:uid="{00000000-0005-0000-0000-0000D8950000}"/>
    <cellStyle name="Normal 6 2 2 3 5 5" xfId="38364" xr:uid="{00000000-0005-0000-0000-0000D9950000}"/>
    <cellStyle name="Normal 6 2 2 3 5 5 2" xfId="38365" xr:uid="{00000000-0005-0000-0000-0000DA950000}"/>
    <cellStyle name="Normal 6 2 2 3 5 6" xfId="38366" xr:uid="{00000000-0005-0000-0000-0000DB950000}"/>
    <cellStyle name="Normal 6 2 2 3 6" xfId="38367" xr:uid="{00000000-0005-0000-0000-0000DC950000}"/>
    <cellStyle name="Normal 6 2 2 3 6 2" xfId="38368" xr:uid="{00000000-0005-0000-0000-0000DD950000}"/>
    <cellStyle name="Normal 6 2 2 3 6 2 2" xfId="38369" xr:uid="{00000000-0005-0000-0000-0000DE950000}"/>
    <cellStyle name="Normal 6 2 2 3 6 2 2 2" xfId="38370" xr:uid="{00000000-0005-0000-0000-0000DF950000}"/>
    <cellStyle name="Normal 6 2 2 3 6 2 2 2 2" xfId="38371" xr:uid="{00000000-0005-0000-0000-0000E0950000}"/>
    <cellStyle name="Normal 6 2 2 3 6 2 2 3" xfId="38372" xr:uid="{00000000-0005-0000-0000-0000E1950000}"/>
    <cellStyle name="Normal 6 2 2 3 6 2 3" xfId="38373" xr:uid="{00000000-0005-0000-0000-0000E2950000}"/>
    <cellStyle name="Normal 6 2 2 3 6 2 3 2" xfId="38374" xr:uid="{00000000-0005-0000-0000-0000E3950000}"/>
    <cellStyle name="Normal 6 2 2 3 6 2 4" xfId="38375" xr:uid="{00000000-0005-0000-0000-0000E4950000}"/>
    <cellStyle name="Normal 6 2 2 3 6 3" xfId="38376" xr:uid="{00000000-0005-0000-0000-0000E5950000}"/>
    <cellStyle name="Normal 6 2 2 3 6 3 2" xfId="38377" xr:uid="{00000000-0005-0000-0000-0000E6950000}"/>
    <cellStyle name="Normal 6 2 2 3 6 3 2 2" xfId="38378" xr:uid="{00000000-0005-0000-0000-0000E7950000}"/>
    <cellStyle name="Normal 6 2 2 3 6 3 3" xfId="38379" xr:uid="{00000000-0005-0000-0000-0000E8950000}"/>
    <cellStyle name="Normal 6 2 2 3 6 4" xfId="38380" xr:uid="{00000000-0005-0000-0000-0000E9950000}"/>
    <cellStyle name="Normal 6 2 2 3 6 4 2" xfId="38381" xr:uid="{00000000-0005-0000-0000-0000EA950000}"/>
    <cellStyle name="Normal 6 2 2 3 6 5" xfId="38382" xr:uid="{00000000-0005-0000-0000-0000EB950000}"/>
    <cellStyle name="Normal 6 2 2 3 6 5 2" xfId="38383" xr:uid="{00000000-0005-0000-0000-0000EC950000}"/>
    <cellStyle name="Normal 6 2 2 3 6 6" xfId="38384" xr:uid="{00000000-0005-0000-0000-0000ED950000}"/>
    <cellStyle name="Normal 6 2 2 3 7" xfId="38385" xr:uid="{00000000-0005-0000-0000-0000EE950000}"/>
    <cellStyle name="Normal 6 2 2 3 7 2" xfId="38386" xr:uid="{00000000-0005-0000-0000-0000EF950000}"/>
    <cellStyle name="Normal 6 2 2 3 7 2 2" xfId="38387" xr:uid="{00000000-0005-0000-0000-0000F0950000}"/>
    <cellStyle name="Normal 6 2 2 3 7 2 2 2" xfId="38388" xr:uid="{00000000-0005-0000-0000-0000F1950000}"/>
    <cellStyle name="Normal 6 2 2 3 7 2 2 2 2" xfId="38389" xr:uid="{00000000-0005-0000-0000-0000F2950000}"/>
    <cellStyle name="Normal 6 2 2 3 7 2 2 3" xfId="38390" xr:uid="{00000000-0005-0000-0000-0000F3950000}"/>
    <cellStyle name="Normal 6 2 2 3 7 2 3" xfId="38391" xr:uid="{00000000-0005-0000-0000-0000F4950000}"/>
    <cellStyle name="Normal 6 2 2 3 7 2 3 2" xfId="38392" xr:uid="{00000000-0005-0000-0000-0000F5950000}"/>
    <cellStyle name="Normal 6 2 2 3 7 2 4" xfId="38393" xr:uid="{00000000-0005-0000-0000-0000F6950000}"/>
    <cellStyle name="Normal 6 2 2 3 7 3" xfId="38394" xr:uid="{00000000-0005-0000-0000-0000F7950000}"/>
    <cellStyle name="Normal 6 2 2 3 7 3 2" xfId="38395" xr:uid="{00000000-0005-0000-0000-0000F8950000}"/>
    <cellStyle name="Normal 6 2 2 3 7 3 2 2" xfId="38396" xr:uid="{00000000-0005-0000-0000-0000F9950000}"/>
    <cellStyle name="Normal 6 2 2 3 7 3 3" xfId="38397" xr:uid="{00000000-0005-0000-0000-0000FA950000}"/>
    <cellStyle name="Normal 6 2 2 3 7 4" xfId="38398" xr:uid="{00000000-0005-0000-0000-0000FB950000}"/>
    <cellStyle name="Normal 6 2 2 3 7 4 2" xfId="38399" xr:uid="{00000000-0005-0000-0000-0000FC950000}"/>
    <cellStyle name="Normal 6 2 2 3 7 5" xfId="38400" xr:uid="{00000000-0005-0000-0000-0000FD950000}"/>
    <cellStyle name="Normal 6 2 2 3 7 5 2" xfId="38401" xr:uid="{00000000-0005-0000-0000-0000FE950000}"/>
    <cellStyle name="Normal 6 2 2 3 7 6" xfId="38402" xr:uid="{00000000-0005-0000-0000-0000FF950000}"/>
    <cellStyle name="Normal 6 2 2 3 8" xfId="38403" xr:uid="{00000000-0005-0000-0000-000000960000}"/>
    <cellStyle name="Normal 6 2 2 3 8 2" xfId="38404" xr:uid="{00000000-0005-0000-0000-000001960000}"/>
    <cellStyle name="Normal 6 2 2 3 8 2 2" xfId="38405" xr:uid="{00000000-0005-0000-0000-000002960000}"/>
    <cellStyle name="Normal 6 2 2 3 8 2 2 2" xfId="38406" xr:uid="{00000000-0005-0000-0000-000003960000}"/>
    <cellStyle name="Normal 6 2 2 3 8 2 3" xfId="38407" xr:uid="{00000000-0005-0000-0000-000004960000}"/>
    <cellStyle name="Normal 6 2 2 3 8 3" xfId="38408" xr:uid="{00000000-0005-0000-0000-000005960000}"/>
    <cellStyle name="Normal 6 2 2 3 8 3 2" xfId="38409" xr:uid="{00000000-0005-0000-0000-000006960000}"/>
    <cellStyle name="Normal 6 2 2 3 8 4" xfId="38410" xr:uid="{00000000-0005-0000-0000-000007960000}"/>
    <cellStyle name="Normal 6 2 2 3 9" xfId="38411" xr:uid="{00000000-0005-0000-0000-000008960000}"/>
    <cellStyle name="Normal 6 2 2 3 9 2" xfId="38412" xr:uid="{00000000-0005-0000-0000-000009960000}"/>
    <cellStyle name="Normal 6 2 2 3 9 2 2" xfId="38413" xr:uid="{00000000-0005-0000-0000-00000A960000}"/>
    <cellStyle name="Normal 6 2 2 3 9 3" xfId="38414" xr:uid="{00000000-0005-0000-0000-00000B960000}"/>
    <cellStyle name="Normal 6 2 2 4" xfId="38415" xr:uid="{00000000-0005-0000-0000-00000C960000}"/>
    <cellStyle name="Normal 6 2 2 4 2" xfId="38416" xr:uid="{00000000-0005-0000-0000-00000D960000}"/>
    <cellStyle name="Normal 6 2 2 4 2 2" xfId="38417" xr:uid="{00000000-0005-0000-0000-00000E960000}"/>
    <cellStyle name="Normal 6 2 2 4 2 2 2" xfId="38418" xr:uid="{00000000-0005-0000-0000-00000F960000}"/>
    <cellStyle name="Normal 6 2 2 4 2 3" xfId="38419" xr:uid="{00000000-0005-0000-0000-000010960000}"/>
    <cellStyle name="Normal 6 2 2 4 2 4" xfId="38420" xr:uid="{00000000-0005-0000-0000-000011960000}"/>
    <cellStyle name="Normal 6 2 2 4 3" xfId="38421" xr:uid="{00000000-0005-0000-0000-000012960000}"/>
    <cellStyle name="Normal 6 2 2 4 3 2" xfId="38422" xr:uid="{00000000-0005-0000-0000-000013960000}"/>
    <cellStyle name="Normal 6 2 2 4 4" xfId="38423" xr:uid="{00000000-0005-0000-0000-000014960000}"/>
    <cellStyle name="Normal 6 2 2 4 5" xfId="38424" xr:uid="{00000000-0005-0000-0000-000015960000}"/>
    <cellStyle name="Normal 6 2 2 5" xfId="38425" xr:uid="{00000000-0005-0000-0000-000016960000}"/>
    <cellStyle name="Normal 6 2 2 5 2" xfId="38426" xr:uid="{00000000-0005-0000-0000-000017960000}"/>
    <cellStyle name="Normal 6 2 2 5 2 2" xfId="38427" xr:uid="{00000000-0005-0000-0000-000018960000}"/>
    <cellStyle name="Normal 6 2 2 5 3" xfId="38428" xr:uid="{00000000-0005-0000-0000-000019960000}"/>
    <cellStyle name="Normal 6 2 2 5 4" xfId="38429" xr:uid="{00000000-0005-0000-0000-00001A960000}"/>
    <cellStyle name="Normal 6 2 2 6" xfId="38430" xr:uid="{00000000-0005-0000-0000-00001B960000}"/>
    <cellStyle name="Normal 6 2 2 7" xfId="38431" xr:uid="{00000000-0005-0000-0000-00001C960000}"/>
    <cellStyle name="Normal 6 2 2 7 2" xfId="38432" xr:uid="{00000000-0005-0000-0000-00001D960000}"/>
    <cellStyle name="Normal 6 2 2 8" xfId="38433" xr:uid="{00000000-0005-0000-0000-00001E960000}"/>
    <cellStyle name="Normal 6 2 2 9" xfId="38434" xr:uid="{00000000-0005-0000-0000-00001F960000}"/>
    <cellStyle name="Normal 6 2 3" xfId="38435" xr:uid="{00000000-0005-0000-0000-000020960000}"/>
    <cellStyle name="Normal 6 2 3 10" xfId="38436" xr:uid="{00000000-0005-0000-0000-000021960000}"/>
    <cellStyle name="Normal 6 2 3 2" xfId="38437" xr:uid="{00000000-0005-0000-0000-000022960000}"/>
    <cellStyle name="Normal 6 2 3 2 2" xfId="38438" xr:uid="{00000000-0005-0000-0000-000023960000}"/>
    <cellStyle name="Normal 6 2 3 2 2 2" xfId="38439" xr:uid="{00000000-0005-0000-0000-000024960000}"/>
    <cellStyle name="Normal 6 2 3 2 2 3" xfId="38440" xr:uid="{00000000-0005-0000-0000-000025960000}"/>
    <cellStyle name="Normal 6 2 3 2 2 3 2" xfId="38441" xr:uid="{00000000-0005-0000-0000-000026960000}"/>
    <cellStyle name="Normal 6 2 3 2 2 4" xfId="38442" xr:uid="{00000000-0005-0000-0000-000027960000}"/>
    <cellStyle name="Normal 6 2 3 2 2 5" xfId="38443" xr:uid="{00000000-0005-0000-0000-000028960000}"/>
    <cellStyle name="Normal 6 2 3 2 3" xfId="38444" xr:uid="{00000000-0005-0000-0000-000029960000}"/>
    <cellStyle name="Normal 6 2 3 2 4" xfId="38445" xr:uid="{00000000-0005-0000-0000-00002A960000}"/>
    <cellStyle name="Normal 6 2 3 2 5" xfId="38446" xr:uid="{00000000-0005-0000-0000-00002B960000}"/>
    <cellStyle name="Normal 6 2 3 2 5 2" xfId="38447" xr:uid="{00000000-0005-0000-0000-00002C960000}"/>
    <cellStyle name="Normal 6 2 3 2 6" xfId="38448" xr:uid="{00000000-0005-0000-0000-00002D960000}"/>
    <cellStyle name="Normal 6 2 3 2 7" xfId="38449" xr:uid="{00000000-0005-0000-0000-00002E960000}"/>
    <cellStyle name="Normal 6 2 3 3" xfId="38450" xr:uid="{00000000-0005-0000-0000-00002F960000}"/>
    <cellStyle name="Normal 6 2 3 3 2" xfId="38451" xr:uid="{00000000-0005-0000-0000-000030960000}"/>
    <cellStyle name="Normal 6 2 3 3 3" xfId="38452" xr:uid="{00000000-0005-0000-0000-000031960000}"/>
    <cellStyle name="Normal 6 2 3 3 4" xfId="38453" xr:uid="{00000000-0005-0000-0000-000032960000}"/>
    <cellStyle name="Normal 6 2 3 3 4 2" xfId="38454" xr:uid="{00000000-0005-0000-0000-000033960000}"/>
    <cellStyle name="Normal 6 2 3 3 5" xfId="38455" xr:uid="{00000000-0005-0000-0000-000034960000}"/>
    <cellStyle name="Normal 6 2 3 3 6" xfId="38456" xr:uid="{00000000-0005-0000-0000-000035960000}"/>
    <cellStyle name="Normal 6 2 3 4" xfId="38457" xr:uid="{00000000-0005-0000-0000-000036960000}"/>
    <cellStyle name="Normal 6 2 3 4 2" xfId="38458" xr:uid="{00000000-0005-0000-0000-000037960000}"/>
    <cellStyle name="Normal 6 2 3 5" xfId="38459" xr:uid="{00000000-0005-0000-0000-000038960000}"/>
    <cellStyle name="Normal 6 2 3 6" xfId="38460" xr:uid="{00000000-0005-0000-0000-000039960000}"/>
    <cellStyle name="Normal 6 2 3 7" xfId="38461" xr:uid="{00000000-0005-0000-0000-00003A960000}"/>
    <cellStyle name="Normal 6 2 3 7 2" xfId="38462" xr:uid="{00000000-0005-0000-0000-00003B960000}"/>
    <cellStyle name="Normal 6 2 3 8" xfId="38463" xr:uid="{00000000-0005-0000-0000-00003C960000}"/>
    <cellStyle name="Normal 6 2 3 9" xfId="38464" xr:uid="{00000000-0005-0000-0000-00003D960000}"/>
    <cellStyle name="Normal 6 2 4" xfId="38465" xr:uid="{00000000-0005-0000-0000-00003E960000}"/>
    <cellStyle name="Normal 6 2 4 2" xfId="38466" xr:uid="{00000000-0005-0000-0000-00003F960000}"/>
    <cellStyle name="Normal 6 2 4 2 2" xfId="38467" xr:uid="{00000000-0005-0000-0000-000040960000}"/>
    <cellStyle name="Normal 6 2 4 2 2 2" xfId="38468" xr:uid="{00000000-0005-0000-0000-000041960000}"/>
    <cellStyle name="Normal 6 2 4 2 2 2 2" xfId="38469" xr:uid="{00000000-0005-0000-0000-000042960000}"/>
    <cellStyle name="Normal 6 2 4 2 2 3" xfId="38470" xr:uid="{00000000-0005-0000-0000-000043960000}"/>
    <cellStyle name="Normal 6 2 4 2 2 4" xfId="38471" xr:uid="{00000000-0005-0000-0000-000044960000}"/>
    <cellStyle name="Normal 6 2 4 2 3" xfId="38472" xr:uid="{00000000-0005-0000-0000-000045960000}"/>
    <cellStyle name="Normal 6 2 4 2 3 2" xfId="38473" xr:uid="{00000000-0005-0000-0000-000046960000}"/>
    <cellStyle name="Normal 6 2 4 2 4" xfId="38474" xr:uid="{00000000-0005-0000-0000-000047960000}"/>
    <cellStyle name="Normal 6 2 4 2 5" xfId="38475" xr:uid="{00000000-0005-0000-0000-000048960000}"/>
    <cellStyle name="Normal 6 2 4 3" xfId="38476" xr:uid="{00000000-0005-0000-0000-000049960000}"/>
    <cellStyle name="Normal 6 2 4 3 2" xfId="38477" xr:uid="{00000000-0005-0000-0000-00004A960000}"/>
    <cellStyle name="Normal 6 2 4 3 2 2" xfId="38478" xr:uid="{00000000-0005-0000-0000-00004B960000}"/>
    <cellStyle name="Normal 6 2 4 3 3" xfId="38479" xr:uid="{00000000-0005-0000-0000-00004C960000}"/>
    <cellStyle name="Normal 6 2 4 3 4" xfId="38480" xr:uid="{00000000-0005-0000-0000-00004D960000}"/>
    <cellStyle name="Normal 6 2 4 4" xfId="38481" xr:uid="{00000000-0005-0000-0000-00004E960000}"/>
    <cellStyle name="Normal 6 2 4 5" xfId="38482" xr:uid="{00000000-0005-0000-0000-00004F960000}"/>
    <cellStyle name="Normal 6 2 4 5 2" xfId="38483" xr:uid="{00000000-0005-0000-0000-000050960000}"/>
    <cellStyle name="Normal 6 2 4 6" xfId="38484" xr:uid="{00000000-0005-0000-0000-000051960000}"/>
    <cellStyle name="Normal 6 2 4 7" xfId="38485" xr:uid="{00000000-0005-0000-0000-000052960000}"/>
    <cellStyle name="Normal 6 2 4 8" xfId="38486" xr:uid="{00000000-0005-0000-0000-000053960000}"/>
    <cellStyle name="Normal 6 2 5" xfId="38487" xr:uid="{00000000-0005-0000-0000-000054960000}"/>
    <cellStyle name="Normal 6 2 5 2" xfId="38488" xr:uid="{00000000-0005-0000-0000-000055960000}"/>
    <cellStyle name="Normal 6 2 5 2 2" xfId="38489" xr:uid="{00000000-0005-0000-0000-000056960000}"/>
    <cellStyle name="Normal 6 2 5 2 2 2" xfId="38490" xr:uid="{00000000-0005-0000-0000-000057960000}"/>
    <cellStyle name="Normal 6 2 5 2 3" xfId="38491" xr:uid="{00000000-0005-0000-0000-000058960000}"/>
    <cellStyle name="Normal 6 2 5 2 4" xfId="38492" xr:uid="{00000000-0005-0000-0000-000059960000}"/>
    <cellStyle name="Normal 6 2 5 3" xfId="38493" xr:uid="{00000000-0005-0000-0000-00005A960000}"/>
    <cellStyle name="Normal 6 2 5 4" xfId="38494" xr:uid="{00000000-0005-0000-0000-00005B960000}"/>
    <cellStyle name="Normal 6 2 5 4 2" xfId="38495" xr:uid="{00000000-0005-0000-0000-00005C960000}"/>
    <cellStyle name="Normal 6 2 5 5" xfId="38496" xr:uid="{00000000-0005-0000-0000-00005D960000}"/>
    <cellStyle name="Normal 6 2 5 6" xfId="38497" xr:uid="{00000000-0005-0000-0000-00005E960000}"/>
    <cellStyle name="Normal 6 2 6" xfId="38498" xr:uid="{00000000-0005-0000-0000-00005F960000}"/>
    <cellStyle name="Normal 6 2 6 10" xfId="38499" xr:uid="{00000000-0005-0000-0000-000060960000}"/>
    <cellStyle name="Normal 6 2 6 10 2" xfId="38500" xr:uid="{00000000-0005-0000-0000-000061960000}"/>
    <cellStyle name="Normal 6 2 6 11" xfId="38501" xr:uid="{00000000-0005-0000-0000-000062960000}"/>
    <cellStyle name="Normal 6 2 6 11 2" xfId="38502" xr:uid="{00000000-0005-0000-0000-000063960000}"/>
    <cellStyle name="Normal 6 2 6 12" xfId="38503" xr:uid="{00000000-0005-0000-0000-000064960000}"/>
    <cellStyle name="Normal 6 2 6 12 2" xfId="38504" xr:uid="{00000000-0005-0000-0000-000065960000}"/>
    <cellStyle name="Normal 6 2 6 13" xfId="38505" xr:uid="{00000000-0005-0000-0000-000066960000}"/>
    <cellStyle name="Normal 6 2 6 13 2" xfId="38506" xr:uid="{00000000-0005-0000-0000-000067960000}"/>
    <cellStyle name="Normal 6 2 6 14" xfId="38507" xr:uid="{00000000-0005-0000-0000-000068960000}"/>
    <cellStyle name="Normal 6 2 6 15" xfId="38508" xr:uid="{00000000-0005-0000-0000-000069960000}"/>
    <cellStyle name="Normal 6 2 6 2" xfId="38509" xr:uid="{00000000-0005-0000-0000-00006A960000}"/>
    <cellStyle name="Normal 6 2 6 2 10" xfId="38510" xr:uid="{00000000-0005-0000-0000-00006B960000}"/>
    <cellStyle name="Normal 6 2 6 2 10 2" xfId="38511" xr:uid="{00000000-0005-0000-0000-00006C960000}"/>
    <cellStyle name="Normal 6 2 6 2 11" xfId="38512" xr:uid="{00000000-0005-0000-0000-00006D960000}"/>
    <cellStyle name="Normal 6 2 6 2 2" xfId="38513" xr:uid="{00000000-0005-0000-0000-00006E960000}"/>
    <cellStyle name="Normal 6 2 6 2 2 2" xfId="38514" xr:uid="{00000000-0005-0000-0000-00006F960000}"/>
    <cellStyle name="Normal 6 2 6 2 2 2 2" xfId="38515" xr:uid="{00000000-0005-0000-0000-000070960000}"/>
    <cellStyle name="Normal 6 2 6 2 2 2 2 2" xfId="38516" xr:uid="{00000000-0005-0000-0000-000071960000}"/>
    <cellStyle name="Normal 6 2 6 2 2 2 2 2 2" xfId="38517" xr:uid="{00000000-0005-0000-0000-000072960000}"/>
    <cellStyle name="Normal 6 2 6 2 2 2 2 2 2 2" xfId="38518" xr:uid="{00000000-0005-0000-0000-000073960000}"/>
    <cellStyle name="Normal 6 2 6 2 2 2 2 2 3" xfId="38519" xr:uid="{00000000-0005-0000-0000-000074960000}"/>
    <cellStyle name="Normal 6 2 6 2 2 2 2 3" xfId="38520" xr:uid="{00000000-0005-0000-0000-000075960000}"/>
    <cellStyle name="Normal 6 2 6 2 2 2 2 3 2" xfId="38521" xr:uid="{00000000-0005-0000-0000-000076960000}"/>
    <cellStyle name="Normal 6 2 6 2 2 2 2 4" xfId="38522" xr:uid="{00000000-0005-0000-0000-000077960000}"/>
    <cellStyle name="Normal 6 2 6 2 2 2 3" xfId="38523" xr:uid="{00000000-0005-0000-0000-000078960000}"/>
    <cellStyle name="Normal 6 2 6 2 2 2 3 2" xfId="38524" xr:uid="{00000000-0005-0000-0000-000079960000}"/>
    <cellStyle name="Normal 6 2 6 2 2 2 3 2 2" xfId="38525" xr:uid="{00000000-0005-0000-0000-00007A960000}"/>
    <cellStyle name="Normal 6 2 6 2 2 2 3 3" xfId="38526" xr:uid="{00000000-0005-0000-0000-00007B960000}"/>
    <cellStyle name="Normal 6 2 6 2 2 2 4" xfId="38527" xr:uid="{00000000-0005-0000-0000-00007C960000}"/>
    <cellStyle name="Normal 6 2 6 2 2 2 4 2" xfId="38528" xr:uid="{00000000-0005-0000-0000-00007D960000}"/>
    <cellStyle name="Normal 6 2 6 2 2 2 5" xfId="38529" xr:uid="{00000000-0005-0000-0000-00007E960000}"/>
    <cellStyle name="Normal 6 2 6 2 2 2 5 2" xfId="38530" xr:uid="{00000000-0005-0000-0000-00007F960000}"/>
    <cellStyle name="Normal 6 2 6 2 2 2 6" xfId="38531" xr:uid="{00000000-0005-0000-0000-000080960000}"/>
    <cellStyle name="Normal 6 2 6 2 2 3" xfId="38532" xr:uid="{00000000-0005-0000-0000-000081960000}"/>
    <cellStyle name="Normal 6 2 6 2 2 3 2" xfId="38533" xr:uid="{00000000-0005-0000-0000-000082960000}"/>
    <cellStyle name="Normal 6 2 6 2 2 3 2 2" xfId="38534" xr:uid="{00000000-0005-0000-0000-000083960000}"/>
    <cellStyle name="Normal 6 2 6 2 2 3 2 2 2" xfId="38535" xr:uid="{00000000-0005-0000-0000-000084960000}"/>
    <cellStyle name="Normal 6 2 6 2 2 3 2 2 2 2" xfId="38536" xr:uid="{00000000-0005-0000-0000-000085960000}"/>
    <cellStyle name="Normal 6 2 6 2 2 3 2 2 3" xfId="38537" xr:uid="{00000000-0005-0000-0000-000086960000}"/>
    <cellStyle name="Normal 6 2 6 2 2 3 2 3" xfId="38538" xr:uid="{00000000-0005-0000-0000-000087960000}"/>
    <cellStyle name="Normal 6 2 6 2 2 3 2 3 2" xfId="38539" xr:uid="{00000000-0005-0000-0000-000088960000}"/>
    <cellStyle name="Normal 6 2 6 2 2 3 2 4" xfId="38540" xr:uid="{00000000-0005-0000-0000-000089960000}"/>
    <cellStyle name="Normal 6 2 6 2 2 3 3" xfId="38541" xr:uid="{00000000-0005-0000-0000-00008A960000}"/>
    <cellStyle name="Normal 6 2 6 2 2 3 3 2" xfId="38542" xr:uid="{00000000-0005-0000-0000-00008B960000}"/>
    <cellStyle name="Normal 6 2 6 2 2 3 3 2 2" xfId="38543" xr:uid="{00000000-0005-0000-0000-00008C960000}"/>
    <cellStyle name="Normal 6 2 6 2 2 3 3 3" xfId="38544" xr:uid="{00000000-0005-0000-0000-00008D960000}"/>
    <cellStyle name="Normal 6 2 6 2 2 3 4" xfId="38545" xr:uid="{00000000-0005-0000-0000-00008E960000}"/>
    <cellStyle name="Normal 6 2 6 2 2 3 4 2" xfId="38546" xr:uid="{00000000-0005-0000-0000-00008F960000}"/>
    <cellStyle name="Normal 6 2 6 2 2 3 5" xfId="38547" xr:uid="{00000000-0005-0000-0000-000090960000}"/>
    <cellStyle name="Normal 6 2 6 2 2 3 5 2" xfId="38548" xr:uid="{00000000-0005-0000-0000-000091960000}"/>
    <cellStyle name="Normal 6 2 6 2 2 3 6" xfId="38549" xr:uid="{00000000-0005-0000-0000-000092960000}"/>
    <cellStyle name="Normal 6 2 6 2 2 4" xfId="38550" xr:uid="{00000000-0005-0000-0000-000093960000}"/>
    <cellStyle name="Normal 6 2 6 2 2 4 2" xfId="38551" xr:uid="{00000000-0005-0000-0000-000094960000}"/>
    <cellStyle name="Normal 6 2 6 2 2 4 2 2" xfId="38552" xr:uid="{00000000-0005-0000-0000-000095960000}"/>
    <cellStyle name="Normal 6 2 6 2 2 4 2 2 2" xfId="38553" xr:uid="{00000000-0005-0000-0000-000096960000}"/>
    <cellStyle name="Normal 6 2 6 2 2 4 2 3" xfId="38554" xr:uid="{00000000-0005-0000-0000-000097960000}"/>
    <cellStyle name="Normal 6 2 6 2 2 4 3" xfId="38555" xr:uid="{00000000-0005-0000-0000-000098960000}"/>
    <cellStyle name="Normal 6 2 6 2 2 4 3 2" xfId="38556" xr:uid="{00000000-0005-0000-0000-000099960000}"/>
    <cellStyle name="Normal 6 2 6 2 2 4 4" xfId="38557" xr:uid="{00000000-0005-0000-0000-00009A960000}"/>
    <cellStyle name="Normal 6 2 6 2 2 5" xfId="38558" xr:uid="{00000000-0005-0000-0000-00009B960000}"/>
    <cellStyle name="Normal 6 2 6 2 2 5 2" xfId="38559" xr:uid="{00000000-0005-0000-0000-00009C960000}"/>
    <cellStyle name="Normal 6 2 6 2 2 5 2 2" xfId="38560" xr:uid="{00000000-0005-0000-0000-00009D960000}"/>
    <cellStyle name="Normal 6 2 6 2 2 5 3" xfId="38561" xr:uid="{00000000-0005-0000-0000-00009E960000}"/>
    <cellStyle name="Normal 6 2 6 2 2 6" xfId="38562" xr:uid="{00000000-0005-0000-0000-00009F960000}"/>
    <cellStyle name="Normal 6 2 6 2 2 6 2" xfId="38563" xr:uid="{00000000-0005-0000-0000-0000A0960000}"/>
    <cellStyle name="Normal 6 2 6 2 2 7" xfId="38564" xr:uid="{00000000-0005-0000-0000-0000A1960000}"/>
    <cellStyle name="Normal 6 2 6 2 2 7 2" xfId="38565" xr:uid="{00000000-0005-0000-0000-0000A2960000}"/>
    <cellStyle name="Normal 6 2 6 2 2 8" xfId="38566" xr:uid="{00000000-0005-0000-0000-0000A3960000}"/>
    <cellStyle name="Normal 6 2 6 2 3" xfId="38567" xr:uid="{00000000-0005-0000-0000-0000A4960000}"/>
    <cellStyle name="Normal 6 2 6 2 3 2" xfId="38568" xr:uid="{00000000-0005-0000-0000-0000A5960000}"/>
    <cellStyle name="Normal 6 2 6 2 3 2 2" xfId="38569" xr:uid="{00000000-0005-0000-0000-0000A6960000}"/>
    <cellStyle name="Normal 6 2 6 2 3 2 2 2" xfId="38570" xr:uid="{00000000-0005-0000-0000-0000A7960000}"/>
    <cellStyle name="Normal 6 2 6 2 3 2 2 2 2" xfId="38571" xr:uid="{00000000-0005-0000-0000-0000A8960000}"/>
    <cellStyle name="Normal 6 2 6 2 3 2 2 2 2 2" xfId="38572" xr:uid="{00000000-0005-0000-0000-0000A9960000}"/>
    <cellStyle name="Normal 6 2 6 2 3 2 2 2 3" xfId="38573" xr:uid="{00000000-0005-0000-0000-0000AA960000}"/>
    <cellStyle name="Normal 6 2 6 2 3 2 2 3" xfId="38574" xr:uid="{00000000-0005-0000-0000-0000AB960000}"/>
    <cellStyle name="Normal 6 2 6 2 3 2 2 3 2" xfId="38575" xr:uid="{00000000-0005-0000-0000-0000AC960000}"/>
    <cellStyle name="Normal 6 2 6 2 3 2 2 4" xfId="38576" xr:uid="{00000000-0005-0000-0000-0000AD960000}"/>
    <cellStyle name="Normal 6 2 6 2 3 2 3" xfId="38577" xr:uid="{00000000-0005-0000-0000-0000AE960000}"/>
    <cellStyle name="Normal 6 2 6 2 3 2 3 2" xfId="38578" xr:uid="{00000000-0005-0000-0000-0000AF960000}"/>
    <cellStyle name="Normal 6 2 6 2 3 2 3 2 2" xfId="38579" xr:uid="{00000000-0005-0000-0000-0000B0960000}"/>
    <cellStyle name="Normal 6 2 6 2 3 2 3 3" xfId="38580" xr:uid="{00000000-0005-0000-0000-0000B1960000}"/>
    <cellStyle name="Normal 6 2 6 2 3 2 4" xfId="38581" xr:uid="{00000000-0005-0000-0000-0000B2960000}"/>
    <cellStyle name="Normal 6 2 6 2 3 2 4 2" xfId="38582" xr:uid="{00000000-0005-0000-0000-0000B3960000}"/>
    <cellStyle name="Normal 6 2 6 2 3 2 5" xfId="38583" xr:uid="{00000000-0005-0000-0000-0000B4960000}"/>
    <cellStyle name="Normal 6 2 6 2 3 2 5 2" xfId="38584" xr:uid="{00000000-0005-0000-0000-0000B5960000}"/>
    <cellStyle name="Normal 6 2 6 2 3 2 6" xfId="38585" xr:uid="{00000000-0005-0000-0000-0000B6960000}"/>
    <cellStyle name="Normal 6 2 6 2 3 3" xfId="38586" xr:uid="{00000000-0005-0000-0000-0000B7960000}"/>
    <cellStyle name="Normal 6 2 6 2 3 3 2" xfId="38587" xr:uid="{00000000-0005-0000-0000-0000B8960000}"/>
    <cellStyle name="Normal 6 2 6 2 3 3 2 2" xfId="38588" xr:uid="{00000000-0005-0000-0000-0000B9960000}"/>
    <cellStyle name="Normal 6 2 6 2 3 3 2 2 2" xfId="38589" xr:uid="{00000000-0005-0000-0000-0000BA960000}"/>
    <cellStyle name="Normal 6 2 6 2 3 3 2 2 2 2" xfId="38590" xr:uid="{00000000-0005-0000-0000-0000BB960000}"/>
    <cellStyle name="Normal 6 2 6 2 3 3 2 2 3" xfId="38591" xr:uid="{00000000-0005-0000-0000-0000BC960000}"/>
    <cellStyle name="Normal 6 2 6 2 3 3 2 3" xfId="38592" xr:uid="{00000000-0005-0000-0000-0000BD960000}"/>
    <cellStyle name="Normal 6 2 6 2 3 3 2 3 2" xfId="38593" xr:uid="{00000000-0005-0000-0000-0000BE960000}"/>
    <cellStyle name="Normal 6 2 6 2 3 3 2 4" xfId="38594" xr:uid="{00000000-0005-0000-0000-0000BF960000}"/>
    <cellStyle name="Normal 6 2 6 2 3 3 3" xfId="38595" xr:uid="{00000000-0005-0000-0000-0000C0960000}"/>
    <cellStyle name="Normal 6 2 6 2 3 3 3 2" xfId="38596" xr:uid="{00000000-0005-0000-0000-0000C1960000}"/>
    <cellStyle name="Normal 6 2 6 2 3 3 3 2 2" xfId="38597" xr:uid="{00000000-0005-0000-0000-0000C2960000}"/>
    <cellStyle name="Normal 6 2 6 2 3 3 3 3" xfId="38598" xr:uid="{00000000-0005-0000-0000-0000C3960000}"/>
    <cellStyle name="Normal 6 2 6 2 3 3 4" xfId="38599" xr:uid="{00000000-0005-0000-0000-0000C4960000}"/>
    <cellStyle name="Normal 6 2 6 2 3 3 4 2" xfId="38600" xr:uid="{00000000-0005-0000-0000-0000C5960000}"/>
    <cellStyle name="Normal 6 2 6 2 3 3 5" xfId="38601" xr:uid="{00000000-0005-0000-0000-0000C6960000}"/>
    <cellStyle name="Normal 6 2 6 2 3 3 5 2" xfId="38602" xr:uid="{00000000-0005-0000-0000-0000C7960000}"/>
    <cellStyle name="Normal 6 2 6 2 3 3 6" xfId="38603" xr:uid="{00000000-0005-0000-0000-0000C8960000}"/>
    <cellStyle name="Normal 6 2 6 2 3 4" xfId="38604" xr:uid="{00000000-0005-0000-0000-0000C9960000}"/>
    <cellStyle name="Normal 6 2 6 2 3 4 2" xfId="38605" xr:uid="{00000000-0005-0000-0000-0000CA960000}"/>
    <cellStyle name="Normal 6 2 6 2 3 4 2 2" xfId="38606" xr:uid="{00000000-0005-0000-0000-0000CB960000}"/>
    <cellStyle name="Normal 6 2 6 2 3 4 2 2 2" xfId="38607" xr:uid="{00000000-0005-0000-0000-0000CC960000}"/>
    <cellStyle name="Normal 6 2 6 2 3 4 2 3" xfId="38608" xr:uid="{00000000-0005-0000-0000-0000CD960000}"/>
    <cellStyle name="Normal 6 2 6 2 3 4 3" xfId="38609" xr:uid="{00000000-0005-0000-0000-0000CE960000}"/>
    <cellStyle name="Normal 6 2 6 2 3 4 3 2" xfId="38610" xr:uid="{00000000-0005-0000-0000-0000CF960000}"/>
    <cellStyle name="Normal 6 2 6 2 3 4 4" xfId="38611" xr:uid="{00000000-0005-0000-0000-0000D0960000}"/>
    <cellStyle name="Normal 6 2 6 2 3 5" xfId="38612" xr:uid="{00000000-0005-0000-0000-0000D1960000}"/>
    <cellStyle name="Normal 6 2 6 2 3 5 2" xfId="38613" xr:uid="{00000000-0005-0000-0000-0000D2960000}"/>
    <cellStyle name="Normal 6 2 6 2 3 5 2 2" xfId="38614" xr:uid="{00000000-0005-0000-0000-0000D3960000}"/>
    <cellStyle name="Normal 6 2 6 2 3 5 3" xfId="38615" xr:uid="{00000000-0005-0000-0000-0000D4960000}"/>
    <cellStyle name="Normal 6 2 6 2 3 6" xfId="38616" xr:uid="{00000000-0005-0000-0000-0000D5960000}"/>
    <cellStyle name="Normal 6 2 6 2 3 6 2" xfId="38617" xr:uid="{00000000-0005-0000-0000-0000D6960000}"/>
    <cellStyle name="Normal 6 2 6 2 3 7" xfId="38618" xr:uid="{00000000-0005-0000-0000-0000D7960000}"/>
    <cellStyle name="Normal 6 2 6 2 3 7 2" xfId="38619" xr:uid="{00000000-0005-0000-0000-0000D8960000}"/>
    <cellStyle name="Normal 6 2 6 2 3 8" xfId="38620" xr:uid="{00000000-0005-0000-0000-0000D9960000}"/>
    <cellStyle name="Normal 6 2 6 2 4" xfId="38621" xr:uid="{00000000-0005-0000-0000-0000DA960000}"/>
    <cellStyle name="Normal 6 2 6 2 4 2" xfId="38622" xr:uid="{00000000-0005-0000-0000-0000DB960000}"/>
    <cellStyle name="Normal 6 2 6 2 4 2 2" xfId="38623" xr:uid="{00000000-0005-0000-0000-0000DC960000}"/>
    <cellStyle name="Normal 6 2 6 2 4 2 2 2" xfId="38624" xr:uid="{00000000-0005-0000-0000-0000DD960000}"/>
    <cellStyle name="Normal 6 2 6 2 4 2 2 2 2" xfId="38625" xr:uid="{00000000-0005-0000-0000-0000DE960000}"/>
    <cellStyle name="Normal 6 2 6 2 4 2 2 3" xfId="38626" xr:uid="{00000000-0005-0000-0000-0000DF960000}"/>
    <cellStyle name="Normal 6 2 6 2 4 2 3" xfId="38627" xr:uid="{00000000-0005-0000-0000-0000E0960000}"/>
    <cellStyle name="Normal 6 2 6 2 4 2 3 2" xfId="38628" xr:uid="{00000000-0005-0000-0000-0000E1960000}"/>
    <cellStyle name="Normal 6 2 6 2 4 2 4" xfId="38629" xr:uid="{00000000-0005-0000-0000-0000E2960000}"/>
    <cellStyle name="Normal 6 2 6 2 4 3" xfId="38630" xr:uid="{00000000-0005-0000-0000-0000E3960000}"/>
    <cellStyle name="Normal 6 2 6 2 4 3 2" xfId="38631" xr:uid="{00000000-0005-0000-0000-0000E4960000}"/>
    <cellStyle name="Normal 6 2 6 2 4 3 2 2" xfId="38632" xr:uid="{00000000-0005-0000-0000-0000E5960000}"/>
    <cellStyle name="Normal 6 2 6 2 4 3 3" xfId="38633" xr:uid="{00000000-0005-0000-0000-0000E6960000}"/>
    <cellStyle name="Normal 6 2 6 2 4 4" xfId="38634" xr:uid="{00000000-0005-0000-0000-0000E7960000}"/>
    <cellStyle name="Normal 6 2 6 2 4 4 2" xfId="38635" xr:uid="{00000000-0005-0000-0000-0000E8960000}"/>
    <cellStyle name="Normal 6 2 6 2 4 5" xfId="38636" xr:uid="{00000000-0005-0000-0000-0000E9960000}"/>
    <cellStyle name="Normal 6 2 6 2 4 5 2" xfId="38637" xr:uid="{00000000-0005-0000-0000-0000EA960000}"/>
    <cellStyle name="Normal 6 2 6 2 4 6" xfId="38638" xr:uid="{00000000-0005-0000-0000-0000EB960000}"/>
    <cellStyle name="Normal 6 2 6 2 5" xfId="38639" xr:uid="{00000000-0005-0000-0000-0000EC960000}"/>
    <cellStyle name="Normal 6 2 6 2 5 2" xfId="38640" xr:uid="{00000000-0005-0000-0000-0000ED960000}"/>
    <cellStyle name="Normal 6 2 6 2 5 2 2" xfId="38641" xr:uid="{00000000-0005-0000-0000-0000EE960000}"/>
    <cellStyle name="Normal 6 2 6 2 5 2 2 2" xfId="38642" xr:uid="{00000000-0005-0000-0000-0000EF960000}"/>
    <cellStyle name="Normal 6 2 6 2 5 2 2 2 2" xfId="38643" xr:uid="{00000000-0005-0000-0000-0000F0960000}"/>
    <cellStyle name="Normal 6 2 6 2 5 2 2 3" xfId="38644" xr:uid="{00000000-0005-0000-0000-0000F1960000}"/>
    <cellStyle name="Normal 6 2 6 2 5 2 3" xfId="38645" xr:uid="{00000000-0005-0000-0000-0000F2960000}"/>
    <cellStyle name="Normal 6 2 6 2 5 2 3 2" xfId="38646" xr:uid="{00000000-0005-0000-0000-0000F3960000}"/>
    <cellStyle name="Normal 6 2 6 2 5 2 4" xfId="38647" xr:uid="{00000000-0005-0000-0000-0000F4960000}"/>
    <cellStyle name="Normal 6 2 6 2 5 3" xfId="38648" xr:uid="{00000000-0005-0000-0000-0000F5960000}"/>
    <cellStyle name="Normal 6 2 6 2 5 3 2" xfId="38649" xr:uid="{00000000-0005-0000-0000-0000F6960000}"/>
    <cellStyle name="Normal 6 2 6 2 5 3 2 2" xfId="38650" xr:uid="{00000000-0005-0000-0000-0000F7960000}"/>
    <cellStyle name="Normal 6 2 6 2 5 3 3" xfId="38651" xr:uid="{00000000-0005-0000-0000-0000F8960000}"/>
    <cellStyle name="Normal 6 2 6 2 5 4" xfId="38652" xr:uid="{00000000-0005-0000-0000-0000F9960000}"/>
    <cellStyle name="Normal 6 2 6 2 5 4 2" xfId="38653" xr:uid="{00000000-0005-0000-0000-0000FA960000}"/>
    <cellStyle name="Normal 6 2 6 2 5 5" xfId="38654" xr:uid="{00000000-0005-0000-0000-0000FB960000}"/>
    <cellStyle name="Normal 6 2 6 2 5 5 2" xfId="38655" xr:uid="{00000000-0005-0000-0000-0000FC960000}"/>
    <cellStyle name="Normal 6 2 6 2 5 6" xfId="38656" xr:uid="{00000000-0005-0000-0000-0000FD960000}"/>
    <cellStyle name="Normal 6 2 6 2 6" xfId="38657" xr:uid="{00000000-0005-0000-0000-0000FE960000}"/>
    <cellStyle name="Normal 6 2 6 2 6 2" xfId="38658" xr:uid="{00000000-0005-0000-0000-0000FF960000}"/>
    <cellStyle name="Normal 6 2 6 2 6 2 2" xfId="38659" xr:uid="{00000000-0005-0000-0000-000000970000}"/>
    <cellStyle name="Normal 6 2 6 2 6 2 2 2" xfId="38660" xr:uid="{00000000-0005-0000-0000-000001970000}"/>
    <cellStyle name="Normal 6 2 6 2 6 2 2 2 2" xfId="38661" xr:uid="{00000000-0005-0000-0000-000002970000}"/>
    <cellStyle name="Normal 6 2 6 2 6 2 2 3" xfId="38662" xr:uid="{00000000-0005-0000-0000-000003970000}"/>
    <cellStyle name="Normal 6 2 6 2 6 2 3" xfId="38663" xr:uid="{00000000-0005-0000-0000-000004970000}"/>
    <cellStyle name="Normal 6 2 6 2 6 2 3 2" xfId="38664" xr:uid="{00000000-0005-0000-0000-000005970000}"/>
    <cellStyle name="Normal 6 2 6 2 6 2 4" xfId="38665" xr:uid="{00000000-0005-0000-0000-000006970000}"/>
    <cellStyle name="Normal 6 2 6 2 6 3" xfId="38666" xr:uid="{00000000-0005-0000-0000-000007970000}"/>
    <cellStyle name="Normal 6 2 6 2 6 3 2" xfId="38667" xr:uid="{00000000-0005-0000-0000-000008970000}"/>
    <cellStyle name="Normal 6 2 6 2 6 3 2 2" xfId="38668" xr:uid="{00000000-0005-0000-0000-000009970000}"/>
    <cellStyle name="Normal 6 2 6 2 6 3 3" xfId="38669" xr:uid="{00000000-0005-0000-0000-00000A970000}"/>
    <cellStyle name="Normal 6 2 6 2 6 4" xfId="38670" xr:uid="{00000000-0005-0000-0000-00000B970000}"/>
    <cellStyle name="Normal 6 2 6 2 6 4 2" xfId="38671" xr:uid="{00000000-0005-0000-0000-00000C970000}"/>
    <cellStyle name="Normal 6 2 6 2 6 5" xfId="38672" xr:uid="{00000000-0005-0000-0000-00000D970000}"/>
    <cellStyle name="Normal 6 2 6 2 6 5 2" xfId="38673" xr:uid="{00000000-0005-0000-0000-00000E970000}"/>
    <cellStyle name="Normal 6 2 6 2 6 6" xfId="38674" xr:uid="{00000000-0005-0000-0000-00000F970000}"/>
    <cellStyle name="Normal 6 2 6 2 7" xfId="38675" xr:uid="{00000000-0005-0000-0000-000010970000}"/>
    <cellStyle name="Normal 6 2 6 2 7 2" xfId="38676" xr:uid="{00000000-0005-0000-0000-000011970000}"/>
    <cellStyle name="Normal 6 2 6 2 7 2 2" xfId="38677" xr:uid="{00000000-0005-0000-0000-000012970000}"/>
    <cellStyle name="Normal 6 2 6 2 7 2 2 2" xfId="38678" xr:uid="{00000000-0005-0000-0000-000013970000}"/>
    <cellStyle name="Normal 6 2 6 2 7 2 3" xfId="38679" xr:uid="{00000000-0005-0000-0000-000014970000}"/>
    <cellStyle name="Normal 6 2 6 2 7 3" xfId="38680" xr:uid="{00000000-0005-0000-0000-000015970000}"/>
    <cellStyle name="Normal 6 2 6 2 7 3 2" xfId="38681" xr:uid="{00000000-0005-0000-0000-000016970000}"/>
    <cellStyle name="Normal 6 2 6 2 7 4" xfId="38682" xr:uid="{00000000-0005-0000-0000-000017970000}"/>
    <cellStyle name="Normal 6 2 6 2 8" xfId="38683" xr:uid="{00000000-0005-0000-0000-000018970000}"/>
    <cellStyle name="Normal 6 2 6 2 8 2" xfId="38684" xr:uid="{00000000-0005-0000-0000-000019970000}"/>
    <cellStyle name="Normal 6 2 6 2 8 2 2" xfId="38685" xr:uid="{00000000-0005-0000-0000-00001A970000}"/>
    <cellStyle name="Normal 6 2 6 2 8 3" xfId="38686" xr:uid="{00000000-0005-0000-0000-00001B970000}"/>
    <cellStyle name="Normal 6 2 6 2 9" xfId="38687" xr:uid="{00000000-0005-0000-0000-00001C970000}"/>
    <cellStyle name="Normal 6 2 6 2 9 2" xfId="38688" xr:uid="{00000000-0005-0000-0000-00001D970000}"/>
    <cellStyle name="Normal 6 2 6 3" xfId="38689" xr:uid="{00000000-0005-0000-0000-00001E970000}"/>
    <cellStyle name="Normal 6 2 6 3 2" xfId="38690" xr:uid="{00000000-0005-0000-0000-00001F970000}"/>
    <cellStyle name="Normal 6 2 6 3 2 2" xfId="38691" xr:uid="{00000000-0005-0000-0000-000020970000}"/>
    <cellStyle name="Normal 6 2 6 3 2 2 2" xfId="38692" xr:uid="{00000000-0005-0000-0000-000021970000}"/>
    <cellStyle name="Normal 6 2 6 3 2 2 2 2" xfId="38693" xr:uid="{00000000-0005-0000-0000-000022970000}"/>
    <cellStyle name="Normal 6 2 6 3 2 2 2 2 2" xfId="38694" xr:uid="{00000000-0005-0000-0000-000023970000}"/>
    <cellStyle name="Normal 6 2 6 3 2 2 2 3" xfId="38695" xr:uid="{00000000-0005-0000-0000-000024970000}"/>
    <cellStyle name="Normal 6 2 6 3 2 2 3" xfId="38696" xr:uid="{00000000-0005-0000-0000-000025970000}"/>
    <cellStyle name="Normal 6 2 6 3 2 2 3 2" xfId="38697" xr:uid="{00000000-0005-0000-0000-000026970000}"/>
    <cellStyle name="Normal 6 2 6 3 2 2 4" xfId="38698" xr:uid="{00000000-0005-0000-0000-000027970000}"/>
    <cellStyle name="Normal 6 2 6 3 2 3" xfId="38699" xr:uid="{00000000-0005-0000-0000-000028970000}"/>
    <cellStyle name="Normal 6 2 6 3 2 3 2" xfId="38700" xr:uid="{00000000-0005-0000-0000-000029970000}"/>
    <cellStyle name="Normal 6 2 6 3 2 3 2 2" xfId="38701" xr:uid="{00000000-0005-0000-0000-00002A970000}"/>
    <cellStyle name="Normal 6 2 6 3 2 3 3" xfId="38702" xr:uid="{00000000-0005-0000-0000-00002B970000}"/>
    <cellStyle name="Normal 6 2 6 3 2 4" xfId="38703" xr:uid="{00000000-0005-0000-0000-00002C970000}"/>
    <cellStyle name="Normal 6 2 6 3 2 4 2" xfId="38704" xr:uid="{00000000-0005-0000-0000-00002D970000}"/>
    <cellStyle name="Normal 6 2 6 3 2 5" xfId="38705" xr:uid="{00000000-0005-0000-0000-00002E970000}"/>
    <cellStyle name="Normal 6 2 6 3 2 5 2" xfId="38706" xr:uid="{00000000-0005-0000-0000-00002F970000}"/>
    <cellStyle name="Normal 6 2 6 3 2 6" xfId="38707" xr:uid="{00000000-0005-0000-0000-000030970000}"/>
    <cellStyle name="Normal 6 2 6 3 3" xfId="38708" xr:uid="{00000000-0005-0000-0000-000031970000}"/>
    <cellStyle name="Normal 6 2 6 3 3 2" xfId="38709" xr:uid="{00000000-0005-0000-0000-000032970000}"/>
    <cellStyle name="Normal 6 2 6 3 3 2 2" xfId="38710" xr:uid="{00000000-0005-0000-0000-000033970000}"/>
    <cellStyle name="Normal 6 2 6 3 3 2 2 2" xfId="38711" xr:uid="{00000000-0005-0000-0000-000034970000}"/>
    <cellStyle name="Normal 6 2 6 3 3 2 2 2 2" xfId="38712" xr:uid="{00000000-0005-0000-0000-000035970000}"/>
    <cellStyle name="Normal 6 2 6 3 3 2 2 3" xfId="38713" xr:uid="{00000000-0005-0000-0000-000036970000}"/>
    <cellStyle name="Normal 6 2 6 3 3 2 3" xfId="38714" xr:uid="{00000000-0005-0000-0000-000037970000}"/>
    <cellStyle name="Normal 6 2 6 3 3 2 3 2" xfId="38715" xr:uid="{00000000-0005-0000-0000-000038970000}"/>
    <cellStyle name="Normal 6 2 6 3 3 2 4" xfId="38716" xr:uid="{00000000-0005-0000-0000-000039970000}"/>
    <cellStyle name="Normal 6 2 6 3 3 3" xfId="38717" xr:uid="{00000000-0005-0000-0000-00003A970000}"/>
    <cellStyle name="Normal 6 2 6 3 3 3 2" xfId="38718" xr:uid="{00000000-0005-0000-0000-00003B970000}"/>
    <cellStyle name="Normal 6 2 6 3 3 3 2 2" xfId="38719" xr:uid="{00000000-0005-0000-0000-00003C970000}"/>
    <cellStyle name="Normal 6 2 6 3 3 3 3" xfId="38720" xr:uid="{00000000-0005-0000-0000-00003D970000}"/>
    <cellStyle name="Normal 6 2 6 3 3 4" xfId="38721" xr:uid="{00000000-0005-0000-0000-00003E970000}"/>
    <cellStyle name="Normal 6 2 6 3 3 4 2" xfId="38722" xr:uid="{00000000-0005-0000-0000-00003F970000}"/>
    <cellStyle name="Normal 6 2 6 3 3 5" xfId="38723" xr:uid="{00000000-0005-0000-0000-000040970000}"/>
    <cellStyle name="Normal 6 2 6 3 3 5 2" xfId="38724" xr:uid="{00000000-0005-0000-0000-000041970000}"/>
    <cellStyle name="Normal 6 2 6 3 3 6" xfId="38725" xr:uid="{00000000-0005-0000-0000-000042970000}"/>
    <cellStyle name="Normal 6 2 6 3 4" xfId="38726" xr:uid="{00000000-0005-0000-0000-000043970000}"/>
    <cellStyle name="Normal 6 2 6 3 4 2" xfId="38727" xr:uid="{00000000-0005-0000-0000-000044970000}"/>
    <cellStyle name="Normal 6 2 6 3 4 2 2" xfId="38728" xr:uid="{00000000-0005-0000-0000-000045970000}"/>
    <cellStyle name="Normal 6 2 6 3 4 2 2 2" xfId="38729" xr:uid="{00000000-0005-0000-0000-000046970000}"/>
    <cellStyle name="Normal 6 2 6 3 4 2 3" xfId="38730" xr:uid="{00000000-0005-0000-0000-000047970000}"/>
    <cellStyle name="Normal 6 2 6 3 4 3" xfId="38731" xr:uid="{00000000-0005-0000-0000-000048970000}"/>
    <cellStyle name="Normal 6 2 6 3 4 3 2" xfId="38732" xr:uid="{00000000-0005-0000-0000-000049970000}"/>
    <cellStyle name="Normal 6 2 6 3 4 4" xfId="38733" xr:uid="{00000000-0005-0000-0000-00004A970000}"/>
    <cellStyle name="Normal 6 2 6 3 5" xfId="38734" xr:uid="{00000000-0005-0000-0000-00004B970000}"/>
    <cellStyle name="Normal 6 2 6 3 5 2" xfId="38735" xr:uid="{00000000-0005-0000-0000-00004C970000}"/>
    <cellStyle name="Normal 6 2 6 3 5 2 2" xfId="38736" xr:uid="{00000000-0005-0000-0000-00004D970000}"/>
    <cellStyle name="Normal 6 2 6 3 5 3" xfId="38737" xr:uid="{00000000-0005-0000-0000-00004E970000}"/>
    <cellStyle name="Normal 6 2 6 3 6" xfId="38738" xr:uid="{00000000-0005-0000-0000-00004F970000}"/>
    <cellStyle name="Normal 6 2 6 3 6 2" xfId="38739" xr:uid="{00000000-0005-0000-0000-000050970000}"/>
    <cellStyle name="Normal 6 2 6 3 7" xfId="38740" xr:uid="{00000000-0005-0000-0000-000051970000}"/>
    <cellStyle name="Normal 6 2 6 3 7 2" xfId="38741" xr:uid="{00000000-0005-0000-0000-000052970000}"/>
    <cellStyle name="Normal 6 2 6 3 8" xfId="38742" xr:uid="{00000000-0005-0000-0000-000053970000}"/>
    <cellStyle name="Normal 6 2 6 4" xfId="38743" xr:uid="{00000000-0005-0000-0000-000054970000}"/>
    <cellStyle name="Normal 6 2 6 4 2" xfId="38744" xr:uid="{00000000-0005-0000-0000-000055970000}"/>
    <cellStyle name="Normal 6 2 6 4 2 2" xfId="38745" xr:uid="{00000000-0005-0000-0000-000056970000}"/>
    <cellStyle name="Normal 6 2 6 4 2 2 2" xfId="38746" xr:uid="{00000000-0005-0000-0000-000057970000}"/>
    <cellStyle name="Normal 6 2 6 4 2 2 2 2" xfId="38747" xr:uid="{00000000-0005-0000-0000-000058970000}"/>
    <cellStyle name="Normal 6 2 6 4 2 2 2 2 2" xfId="38748" xr:uid="{00000000-0005-0000-0000-000059970000}"/>
    <cellStyle name="Normal 6 2 6 4 2 2 2 3" xfId="38749" xr:uid="{00000000-0005-0000-0000-00005A970000}"/>
    <cellStyle name="Normal 6 2 6 4 2 2 3" xfId="38750" xr:uid="{00000000-0005-0000-0000-00005B970000}"/>
    <cellStyle name="Normal 6 2 6 4 2 2 3 2" xfId="38751" xr:uid="{00000000-0005-0000-0000-00005C970000}"/>
    <cellStyle name="Normal 6 2 6 4 2 2 4" xfId="38752" xr:uid="{00000000-0005-0000-0000-00005D970000}"/>
    <cellStyle name="Normal 6 2 6 4 2 3" xfId="38753" xr:uid="{00000000-0005-0000-0000-00005E970000}"/>
    <cellStyle name="Normal 6 2 6 4 2 3 2" xfId="38754" xr:uid="{00000000-0005-0000-0000-00005F970000}"/>
    <cellStyle name="Normal 6 2 6 4 2 3 2 2" xfId="38755" xr:uid="{00000000-0005-0000-0000-000060970000}"/>
    <cellStyle name="Normal 6 2 6 4 2 3 3" xfId="38756" xr:uid="{00000000-0005-0000-0000-000061970000}"/>
    <cellStyle name="Normal 6 2 6 4 2 4" xfId="38757" xr:uid="{00000000-0005-0000-0000-000062970000}"/>
    <cellStyle name="Normal 6 2 6 4 2 4 2" xfId="38758" xr:uid="{00000000-0005-0000-0000-000063970000}"/>
    <cellStyle name="Normal 6 2 6 4 2 5" xfId="38759" xr:uid="{00000000-0005-0000-0000-000064970000}"/>
    <cellStyle name="Normal 6 2 6 4 2 5 2" xfId="38760" xr:uid="{00000000-0005-0000-0000-000065970000}"/>
    <cellStyle name="Normal 6 2 6 4 2 6" xfId="38761" xr:uid="{00000000-0005-0000-0000-000066970000}"/>
    <cellStyle name="Normal 6 2 6 4 3" xfId="38762" xr:uid="{00000000-0005-0000-0000-000067970000}"/>
    <cellStyle name="Normal 6 2 6 4 3 2" xfId="38763" xr:uid="{00000000-0005-0000-0000-000068970000}"/>
    <cellStyle name="Normal 6 2 6 4 3 2 2" xfId="38764" xr:uid="{00000000-0005-0000-0000-000069970000}"/>
    <cellStyle name="Normal 6 2 6 4 3 2 2 2" xfId="38765" xr:uid="{00000000-0005-0000-0000-00006A970000}"/>
    <cellStyle name="Normal 6 2 6 4 3 2 2 2 2" xfId="38766" xr:uid="{00000000-0005-0000-0000-00006B970000}"/>
    <cellStyle name="Normal 6 2 6 4 3 2 2 3" xfId="38767" xr:uid="{00000000-0005-0000-0000-00006C970000}"/>
    <cellStyle name="Normal 6 2 6 4 3 2 3" xfId="38768" xr:uid="{00000000-0005-0000-0000-00006D970000}"/>
    <cellStyle name="Normal 6 2 6 4 3 2 3 2" xfId="38769" xr:uid="{00000000-0005-0000-0000-00006E970000}"/>
    <cellStyle name="Normal 6 2 6 4 3 2 4" xfId="38770" xr:uid="{00000000-0005-0000-0000-00006F970000}"/>
    <cellStyle name="Normal 6 2 6 4 3 3" xfId="38771" xr:uid="{00000000-0005-0000-0000-000070970000}"/>
    <cellStyle name="Normal 6 2 6 4 3 3 2" xfId="38772" xr:uid="{00000000-0005-0000-0000-000071970000}"/>
    <cellStyle name="Normal 6 2 6 4 3 3 2 2" xfId="38773" xr:uid="{00000000-0005-0000-0000-000072970000}"/>
    <cellStyle name="Normal 6 2 6 4 3 3 3" xfId="38774" xr:uid="{00000000-0005-0000-0000-000073970000}"/>
    <cellStyle name="Normal 6 2 6 4 3 4" xfId="38775" xr:uid="{00000000-0005-0000-0000-000074970000}"/>
    <cellStyle name="Normal 6 2 6 4 3 4 2" xfId="38776" xr:uid="{00000000-0005-0000-0000-000075970000}"/>
    <cellStyle name="Normal 6 2 6 4 3 5" xfId="38777" xr:uid="{00000000-0005-0000-0000-000076970000}"/>
    <cellStyle name="Normal 6 2 6 4 3 5 2" xfId="38778" xr:uid="{00000000-0005-0000-0000-000077970000}"/>
    <cellStyle name="Normal 6 2 6 4 3 6" xfId="38779" xr:uid="{00000000-0005-0000-0000-000078970000}"/>
    <cellStyle name="Normal 6 2 6 4 4" xfId="38780" xr:uid="{00000000-0005-0000-0000-000079970000}"/>
    <cellStyle name="Normal 6 2 6 4 4 2" xfId="38781" xr:uid="{00000000-0005-0000-0000-00007A970000}"/>
    <cellStyle name="Normal 6 2 6 4 4 2 2" xfId="38782" xr:uid="{00000000-0005-0000-0000-00007B970000}"/>
    <cellStyle name="Normal 6 2 6 4 4 2 2 2" xfId="38783" xr:uid="{00000000-0005-0000-0000-00007C970000}"/>
    <cellStyle name="Normal 6 2 6 4 4 2 3" xfId="38784" xr:uid="{00000000-0005-0000-0000-00007D970000}"/>
    <cellStyle name="Normal 6 2 6 4 4 3" xfId="38785" xr:uid="{00000000-0005-0000-0000-00007E970000}"/>
    <cellStyle name="Normal 6 2 6 4 4 3 2" xfId="38786" xr:uid="{00000000-0005-0000-0000-00007F970000}"/>
    <cellStyle name="Normal 6 2 6 4 4 4" xfId="38787" xr:uid="{00000000-0005-0000-0000-000080970000}"/>
    <cellStyle name="Normal 6 2 6 4 5" xfId="38788" xr:uid="{00000000-0005-0000-0000-000081970000}"/>
    <cellStyle name="Normal 6 2 6 4 5 2" xfId="38789" xr:uid="{00000000-0005-0000-0000-000082970000}"/>
    <cellStyle name="Normal 6 2 6 4 5 2 2" xfId="38790" xr:uid="{00000000-0005-0000-0000-000083970000}"/>
    <cellStyle name="Normal 6 2 6 4 5 3" xfId="38791" xr:uid="{00000000-0005-0000-0000-000084970000}"/>
    <cellStyle name="Normal 6 2 6 4 6" xfId="38792" xr:uid="{00000000-0005-0000-0000-000085970000}"/>
    <cellStyle name="Normal 6 2 6 4 6 2" xfId="38793" xr:uid="{00000000-0005-0000-0000-000086970000}"/>
    <cellStyle name="Normal 6 2 6 4 7" xfId="38794" xr:uid="{00000000-0005-0000-0000-000087970000}"/>
    <cellStyle name="Normal 6 2 6 4 7 2" xfId="38795" xr:uid="{00000000-0005-0000-0000-000088970000}"/>
    <cellStyle name="Normal 6 2 6 4 8" xfId="38796" xr:uid="{00000000-0005-0000-0000-000089970000}"/>
    <cellStyle name="Normal 6 2 6 5" xfId="38797" xr:uid="{00000000-0005-0000-0000-00008A970000}"/>
    <cellStyle name="Normal 6 2 6 5 2" xfId="38798" xr:uid="{00000000-0005-0000-0000-00008B970000}"/>
    <cellStyle name="Normal 6 2 6 5 2 2" xfId="38799" xr:uid="{00000000-0005-0000-0000-00008C970000}"/>
    <cellStyle name="Normal 6 2 6 5 2 2 2" xfId="38800" xr:uid="{00000000-0005-0000-0000-00008D970000}"/>
    <cellStyle name="Normal 6 2 6 5 2 2 2 2" xfId="38801" xr:uid="{00000000-0005-0000-0000-00008E970000}"/>
    <cellStyle name="Normal 6 2 6 5 2 2 3" xfId="38802" xr:uid="{00000000-0005-0000-0000-00008F970000}"/>
    <cellStyle name="Normal 6 2 6 5 2 3" xfId="38803" xr:uid="{00000000-0005-0000-0000-000090970000}"/>
    <cellStyle name="Normal 6 2 6 5 2 3 2" xfId="38804" xr:uid="{00000000-0005-0000-0000-000091970000}"/>
    <cellStyle name="Normal 6 2 6 5 2 4" xfId="38805" xr:uid="{00000000-0005-0000-0000-000092970000}"/>
    <cellStyle name="Normal 6 2 6 5 3" xfId="38806" xr:uid="{00000000-0005-0000-0000-000093970000}"/>
    <cellStyle name="Normal 6 2 6 5 3 2" xfId="38807" xr:uid="{00000000-0005-0000-0000-000094970000}"/>
    <cellStyle name="Normal 6 2 6 5 3 2 2" xfId="38808" xr:uid="{00000000-0005-0000-0000-000095970000}"/>
    <cellStyle name="Normal 6 2 6 5 3 3" xfId="38809" xr:uid="{00000000-0005-0000-0000-000096970000}"/>
    <cellStyle name="Normal 6 2 6 5 4" xfId="38810" xr:uid="{00000000-0005-0000-0000-000097970000}"/>
    <cellStyle name="Normal 6 2 6 5 4 2" xfId="38811" xr:uid="{00000000-0005-0000-0000-000098970000}"/>
    <cellStyle name="Normal 6 2 6 5 5" xfId="38812" xr:uid="{00000000-0005-0000-0000-000099970000}"/>
    <cellStyle name="Normal 6 2 6 5 5 2" xfId="38813" xr:uid="{00000000-0005-0000-0000-00009A970000}"/>
    <cellStyle name="Normal 6 2 6 5 6" xfId="38814" xr:uid="{00000000-0005-0000-0000-00009B970000}"/>
    <cellStyle name="Normal 6 2 6 6" xfId="38815" xr:uid="{00000000-0005-0000-0000-00009C970000}"/>
    <cellStyle name="Normal 6 2 6 6 2" xfId="38816" xr:uid="{00000000-0005-0000-0000-00009D970000}"/>
    <cellStyle name="Normal 6 2 6 6 2 2" xfId="38817" xr:uid="{00000000-0005-0000-0000-00009E970000}"/>
    <cellStyle name="Normal 6 2 6 6 2 2 2" xfId="38818" xr:uid="{00000000-0005-0000-0000-00009F970000}"/>
    <cellStyle name="Normal 6 2 6 6 2 2 2 2" xfId="38819" xr:uid="{00000000-0005-0000-0000-0000A0970000}"/>
    <cellStyle name="Normal 6 2 6 6 2 2 3" xfId="38820" xr:uid="{00000000-0005-0000-0000-0000A1970000}"/>
    <cellStyle name="Normal 6 2 6 6 2 3" xfId="38821" xr:uid="{00000000-0005-0000-0000-0000A2970000}"/>
    <cellStyle name="Normal 6 2 6 6 2 3 2" xfId="38822" xr:uid="{00000000-0005-0000-0000-0000A3970000}"/>
    <cellStyle name="Normal 6 2 6 6 2 4" xfId="38823" xr:uid="{00000000-0005-0000-0000-0000A4970000}"/>
    <cellStyle name="Normal 6 2 6 6 3" xfId="38824" xr:uid="{00000000-0005-0000-0000-0000A5970000}"/>
    <cellStyle name="Normal 6 2 6 6 3 2" xfId="38825" xr:uid="{00000000-0005-0000-0000-0000A6970000}"/>
    <cellStyle name="Normal 6 2 6 6 3 2 2" xfId="38826" xr:uid="{00000000-0005-0000-0000-0000A7970000}"/>
    <cellStyle name="Normal 6 2 6 6 3 3" xfId="38827" xr:uid="{00000000-0005-0000-0000-0000A8970000}"/>
    <cellStyle name="Normal 6 2 6 6 4" xfId="38828" xr:uid="{00000000-0005-0000-0000-0000A9970000}"/>
    <cellStyle name="Normal 6 2 6 6 4 2" xfId="38829" xr:uid="{00000000-0005-0000-0000-0000AA970000}"/>
    <cellStyle name="Normal 6 2 6 6 5" xfId="38830" xr:uid="{00000000-0005-0000-0000-0000AB970000}"/>
    <cellStyle name="Normal 6 2 6 6 5 2" xfId="38831" xr:uid="{00000000-0005-0000-0000-0000AC970000}"/>
    <cellStyle name="Normal 6 2 6 6 6" xfId="38832" xr:uid="{00000000-0005-0000-0000-0000AD970000}"/>
    <cellStyle name="Normal 6 2 6 7" xfId="38833" xr:uid="{00000000-0005-0000-0000-0000AE970000}"/>
    <cellStyle name="Normal 6 2 6 7 2" xfId="38834" xr:uid="{00000000-0005-0000-0000-0000AF970000}"/>
    <cellStyle name="Normal 6 2 6 7 2 2" xfId="38835" xr:uid="{00000000-0005-0000-0000-0000B0970000}"/>
    <cellStyle name="Normal 6 2 6 7 2 2 2" xfId="38836" xr:uid="{00000000-0005-0000-0000-0000B1970000}"/>
    <cellStyle name="Normal 6 2 6 7 2 2 2 2" xfId="38837" xr:uid="{00000000-0005-0000-0000-0000B2970000}"/>
    <cellStyle name="Normal 6 2 6 7 2 2 3" xfId="38838" xr:uid="{00000000-0005-0000-0000-0000B3970000}"/>
    <cellStyle name="Normal 6 2 6 7 2 3" xfId="38839" xr:uid="{00000000-0005-0000-0000-0000B4970000}"/>
    <cellStyle name="Normal 6 2 6 7 2 3 2" xfId="38840" xr:uid="{00000000-0005-0000-0000-0000B5970000}"/>
    <cellStyle name="Normal 6 2 6 7 2 4" xfId="38841" xr:uid="{00000000-0005-0000-0000-0000B6970000}"/>
    <cellStyle name="Normal 6 2 6 7 3" xfId="38842" xr:uid="{00000000-0005-0000-0000-0000B7970000}"/>
    <cellStyle name="Normal 6 2 6 7 3 2" xfId="38843" xr:uid="{00000000-0005-0000-0000-0000B8970000}"/>
    <cellStyle name="Normal 6 2 6 7 3 2 2" xfId="38844" xr:uid="{00000000-0005-0000-0000-0000B9970000}"/>
    <cellStyle name="Normal 6 2 6 7 3 3" xfId="38845" xr:uid="{00000000-0005-0000-0000-0000BA970000}"/>
    <cellStyle name="Normal 6 2 6 7 4" xfId="38846" xr:uid="{00000000-0005-0000-0000-0000BB970000}"/>
    <cellStyle name="Normal 6 2 6 7 4 2" xfId="38847" xr:uid="{00000000-0005-0000-0000-0000BC970000}"/>
    <cellStyle name="Normal 6 2 6 7 5" xfId="38848" xr:uid="{00000000-0005-0000-0000-0000BD970000}"/>
    <cellStyle name="Normal 6 2 6 7 5 2" xfId="38849" xr:uid="{00000000-0005-0000-0000-0000BE970000}"/>
    <cellStyle name="Normal 6 2 6 7 6" xfId="38850" xr:uid="{00000000-0005-0000-0000-0000BF970000}"/>
    <cellStyle name="Normal 6 2 6 8" xfId="38851" xr:uid="{00000000-0005-0000-0000-0000C0970000}"/>
    <cellStyle name="Normal 6 2 6 8 2" xfId="38852" xr:uid="{00000000-0005-0000-0000-0000C1970000}"/>
    <cellStyle name="Normal 6 2 6 8 2 2" xfId="38853" xr:uid="{00000000-0005-0000-0000-0000C2970000}"/>
    <cellStyle name="Normal 6 2 6 8 2 2 2" xfId="38854" xr:uid="{00000000-0005-0000-0000-0000C3970000}"/>
    <cellStyle name="Normal 6 2 6 8 2 3" xfId="38855" xr:uid="{00000000-0005-0000-0000-0000C4970000}"/>
    <cellStyle name="Normal 6 2 6 8 3" xfId="38856" xr:uid="{00000000-0005-0000-0000-0000C5970000}"/>
    <cellStyle name="Normal 6 2 6 8 3 2" xfId="38857" xr:uid="{00000000-0005-0000-0000-0000C6970000}"/>
    <cellStyle name="Normal 6 2 6 8 4" xfId="38858" xr:uid="{00000000-0005-0000-0000-0000C7970000}"/>
    <cellStyle name="Normal 6 2 6 9" xfId="38859" xr:uid="{00000000-0005-0000-0000-0000C8970000}"/>
    <cellStyle name="Normal 6 2 6 9 2" xfId="38860" xr:uid="{00000000-0005-0000-0000-0000C9970000}"/>
    <cellStyle name="Normal 6 2 6 9 2 2" xfId="38861" xr:uid="{00000000-0005-0000-0000-0000CA970000}"/>
    <cellStyle name="Normal 6 2 6 9 3" xfId="38862" xr:uid="{00000000-0005-0000-0000-0000CB970000}"/>
    <cellStyle name="Normal 6 2 7" xfId="38863" xr:uid="{00000000-0005-0000-0000-0000CC970000}"/>
    <cellStyle name="Normal 6 2 8" xfId="38864" xr:uid="{00000000-0005-0000-0000-0000CD970000}"/>
    <cellStyle name="Normal 6 2 9" xfId="38865" xr:uid="{00000000-0005-0000-0000-0000CE970000}"/>
    <cellStyle name="Normal 6 2 9 2" xfId="38866" xr:uid="{00000000-0005-0000-0000-0000CF970000}"/>
    <cellStyle name="Normal 6 3" xfId="38867" xr:uid="{00000000-0005-0000-0000-0000D0970000}"/>
    <cellStyle name="Normal 6 3 10" xfId="38868" xr:uid="{00000000-0005-0000-0000-0000D1970000}"/>
    <cellStyle name="Normal 6 3 2" xfId="38869" xr:uid="{00000000-0005-0000-0000-0000D2970000}"/>
    <cellStyle name="Normal 6 3 2 2" xfId="38870" xr:uid="{00000000-0005-0000-0000-0000D3970000}"/>
    <cellStyle name="Normal 6 3 2 2 2" xfId="38871" xr:uid="{00000000-0005-0000-0000-0000D4970000}"/>
    <cellStyle name="Normal 6 3 2 2 2 2" xfId="38872" xr:uid="{00000000-0005-0000-0000-0000D5970000}"/>
    <cellStyle name="Normal 6 3 2 2 2 2 2" xfId="38873" xr:uid="{00000000-0005-0000-0000-0000D6970000}"/>
    <cellStyle name="Normal 6 3 2 2 2 3" xfId="38874" xr:uid="{00000000-0005-0000-0000-0000D7970000}"/>
    <cellStyle name="Normal 6 3 2 2 2 4" xfId="38875" xr:uid="{00000000-0005-0000-0000-0000D8970000}"/>
    <cellStyle name="Normal 6 3 2 2 3" xfId="38876" xr:uid="{00000000-0005-0000-0000-0000D9970000}"/>
    <cellStyle name="Normal 6 3 2 2 3 2" xfId="38877" xr:uid="{00000000-0005-0000-0000-0000DA970000}"/>
    <cellStyle name="Normal 6 3 2 2 4" xfId="38878" xr:uid="{00000000-0005-0000-0000-0000DB970000}"/>
    <cellStyle name="Normal 6 3 2 2 5" xfId="38879" xr:uid="{00000000-0005-0000-0000-0000DC970000}"/>
    <cellStyle name="Normal 6 3 2 3" xfId="38880" xr:uid="{00000000-0005-0000-0000-0000DD970000}"/>
    <cellStyle name="Normal 6 3 2 3 2" xfId="38881" xr:uid="{00000000-0005-0000-0000-0000DE970000}"/>
    <cellStyle name="Normal 6 3 2 3 2 2" xfId="38882" xr:uid="{00000000-0005-0000-0000-0000DF970000}"/>
    <cellStyle name="Normal 6 3 2 3 3" xfId="38883" xr:uid="{00000000-0005-0000-0000-0000E0970000}"/>
    <cellStyle name="Normal 6 3 2 3 4" xfId="38884" xr:uid="{00000000-0005-0000-0000-0000E1970000}"/>
    <cellStyle name="Normal 6 3 2 4" xfId="38885" xr:uid="{00000000-0005-0000-0000-0000E2970000}"/>
    <cellStyle name="Normal 6 3 2 5" xfId="38886" xr:uid="{00000000-0005-0000-0000-0000E3970000}"/>
    <cellStyle name="Normal 6 3 2 5 2" xfId="38887" xr:uid="{00000000-0005-0000-0000-0000E4970000}"/>
    <cellStyle name="Normal 6 3 2 6" xfId="38888" xr:uid="{00000000-0005-0000-0000-0000E5970000}"/>
    <cellStyle name="Normal 6 3 2 7" xfId="38889" xr:uid="{00000000-0005-0000-0000-0000E6970000}"/>
    <cellStyle name="Normal 6 3 3" xfId="38890" xr:uid="{00000000-0005-0000-0000-0000E7970000}"/>
    <cellStyle name="Normal 6 3 3 10" xfId="38891" xr:uid="{00000000-0005-0000-0000-0000E8970000}"/>
    <cellStyle name="Normal 6 3 3 10 2" xfId="38892" xr:uid="{00000000-0005-0000-0000-0000E9970000}"/>
    <cellStyle name="Normal 6 3 3 11" xfId="38893" xr:uid="{00000000-0005-0000-0000-0000EA970000}"/>
    <cellStyle name="Normal 6 3 3 11 2" xfId="38894" xr:uid="{00000000-0005-0000-0000-0000EB970000}"/>
    <cellStyle name="Normal 6 3 3 12" xfId="38895" xr:uid="{00000000-0005-0000-0000-0000EC970000}"/>
    <cellStyle name="Normal 6 3 3 12 2" xfId="38896" xr:uid="{00000000-0005-0000-0000-0000ED970000}"/>
    <cellStyle name="Normal 6 3 3 13" xfId="38897" xr:uid="{00000000-0005-0000-0000-0000EE970000}"/>
    <cellStyle name="Normal 6 3 3 13 2" xfId="38898" xr:uid="{00000000-0005-0000-0000-0000EF970000}"/>
    <cellStyle name="Normal 6 3 3 14" xfId="38899" xr:uid="{00000000-0005-0000-0000-0000F0970000}"/>
    <cellStyle name="Normal 6 3 3 15" xfId="38900" xr:uid="{00000000-0005-0000-0000-0000F1970000}"/>
    <cellStyle name="Normal 6 3 3 2" xfId="38901" xr:uid="{00000000-0005-0000-0000-0000F2970000}"/>
    <cellStyle name="Normal 6 3 3 2 10" xfId="38902" xr:uid="{00000000-0005-0000-0000-0000F3970000}"/>
    <cellStyle name="Normal 6 3 3 2 10 2" xfId="38903" xr:uid="{00000000-0005-0000-0000-0000F4970000}"/>
    <cellStyle name="Normal 6 3 3 2 11" xfId="38904" xr:uid="{00000000-0005-0000-0000-0000F5970000}"/>
    <cellStyle name="Normal 6 3 3 2 11 2" xfId="38905" xr:uid="{00000000-0005-0000-0000-0000F6970000}"/>
    <cellStyle name="Normal 6 3 3 2 12" xfId="38906" xr:uid="{00000000-0005-0000-0000-0000F7970000}"/>
    <cellStyle name="Normal 6 3 3 2 12 2" xfId="38907" xr:uid="{00000000-0005-0000-0000-0000F8970000}"/>
    <cellStyle name="Normal 6 3 3 2 13" xfId="38908" xr:uid="{00000000-0005-0000-0000-0000F9970000}"/>
    <cellStyle name="Normal 6 3 3 2 14" xfId="38909" xr:uid="{00000000-0005-0000-0000-0000FA970000}"/>
    <cellStyle name="Normal 6 3 3 2 2" xfId="38910" xr:uid="{00000000-0005-0000-0000-0000FB970000}"/>
    <cellStyle name="Normal 6 3 3 2 2 10" xfId="38911" xr:uid="{00000000-0005-0000-0000-0000FC970000}"/>
    <cellStyle name="Normal 6 3 3 2 2 11" xfId="38912" xr:uid="{00000000-0005-0000-0000-0000FD970000}"/>
    <cellStyle name="Normal 6 3 3 2 2 2" xfId="38913" xr:uid="{00000000-0005-0000-0000-0000FE970000}"/>
    <cellStyle name="Normal 6 3 3 2 2 2 2" xfId="38914" xr:uid="{00000000-0005-0000-0000-0000FF970000}"/>
    <cellStyle name="Normal 6 3 3 2 2 2 2 2" xfId="38915" xr:uid="{00000000-0005-0000-0000-000000980000}"/>
    <cellStyle name="Normal 6 3 3 2 2 2 2 2 2" xfId="38916" xr:uid="{00000000-0005-0000-0000-000001980000}"/>
    <cellStyle name="Normal 6 3 3 2 2 2 2 2 2 2" xfId="38917" xr:uid="{00000000-0005-0000-0000-000002980000}"/>
    <cellStyle name="Normal 6 3 3 2 2 2 2 2 3" xfId="38918" xr:uid="{00000000-0005-0000-0000-000003980000}"/>
    <cellStyle name="Normal 6 3 3 2 2 2 2 3" xfId="38919" xr:uid="{00000000-0005-0000-0000-000004980000}"/>
    <cellStyle name="Normal 6 3 3 2 2 2 2 3 2" xfId="38920" xr:uid="{00000000-0005-0000-0000-000005980000}"/>
    <cellStyle name="Normal 6 3 3 2 2 2 2 4" xfId="38921" xr:uid="{00000000-0005-0000-0000-000006980000}"/>
    <cellStyle name="Normal 6 3 3 2 2 2 3" xfId="38922" xr:uid="{00000000-0005-0000-0000-000007980000}"/>
    <cellStyle name="Normal 6 3 3 2 2 2 3 2" xfId="38923" xr:uid="{00000000-0005-0000-0000-000008980000}"/>
    <cellStyle name="Normal 6 3 3 2 2 2 3 2 2" xfId="38924" xr:uid="{00000000-0005-0000-0000-000009980000}"/>
    <cellStyle name="Normal 6 3 3 2 2 2 3 3" xfId="38925" xr:uid="{00000000-0005-0000-0000-00000A980000}"/>
    <cellStyle name="Normal 6 3 3 2 2 2 4" xfId="38926" xr:uid="{00000000-0005-0000-0000-00000B980000}"/>
    <cellStyle name="Normal 6 3 3 2 2 2 4 2" xfId="38927" xr:uid="{00000000-0005-0000-0000-00000C980000}"/>
    <cellStyle name="Normal 6 3 3 2 2 2 5" xfId="38928" xr:uid="{00000000-0005-0000-0000-00000D980000}"/>
    <cellStyle name="Normal 6 3 3 2 2 2 5 2" xfId="38929" xr:uid="{00000000-0005-0000-0000-00000E980000}"/>
    <cellStyle name="Normal 6 3 3 2 2 2 6" xfId="38930" xr:uid="{00000000-0005-0000-0000-00000F980000}"/>
    <cellStyle name="Normal 6 3 3 2 2 3" xfId="38931" xr:uid="{00000000-0005-0000-0000-000010980000}"/>
    <cellStyle name="Normal 6 3 3 2 2 3 2" xfId="38932" xr:uid="{00000000-0005-0000-0000-000011980000}"/>
    <cellStyle name="Normal 6 3 3 2 2 3 2 2" xfId="38933" xr:uid="{00000000-0005-0000-0000-000012980000}"/>
    <cellStyle name="Normal 6 3 3 2 2 3 2 2 2" xfId="38934" xr:uid="{00000000-0005-0000-0000-000013980000}"/>
    <cellStyle name="Normal 6 3 3 2 2 3 2 2 2 2" xfId="38935" xr:uid="{00000000-0005-0000-0000-000014980000}"/>
    <cellStyle name="Normal 6 3 3 2 2 3 2 2 3" xfId="38936" xr:uid="{00000000-0005-0000-0000-000015980000}"/>
    <cellStyle name="Normal 6 3 3 2 2 3 2 3" xfId="38937" xr:uid="{00000000-0005-0000-0000-000016980000}"/>
    <cellStyle name="Normal 6 3 3 2 2 3 2 3 2" xfId="38938" xr:uid="{00000000-0005-0000-0000-000017980000}"/>
    <cellStyle name="Normal 6 3 3 2 2 3 2 4" xfId="38939" xr:uid="{00000000-0005-0000-0000-000018980000}"/>
    <cellStyle name="Normal 6 3 3 2 2 3 3" xfId="38940" xr:uid="{00000000-0005-0000-0000-000019980000}"/>
    <cellStyle name="Normal 6 3 3 2 2 3 3 2" xfId="38941" xr:uid="{00000000-0005-0000-0000-00001A980000}"/>
    <cellStyle name="Normal 6 3 3 2 2 3 3 2 2" xfId="38942" xr:uid="{00000000-0005-0000-0000-00001B980000}"/>
    <cellStyle name="Normal 6 3 3 2 2 3 3 3" xfId="38943" xr:uid="{00000000-0005-0000-0000-00001C980000}"/>
    <cellStyle name="Normal 6 3 3 2 2 3 4" xfId="38944" xr:uid="{00000000-0005-0000-0000-00001D980000}"/>
    <cellStyle name="Normal 6 3 3 2 2 3 4 2" xfId="38945" xr:uid="{00000000-0005-0000-0000-00001E980000}"/>
    <cellStyle name="Normal 6 3 3 2 2 3 5" xfId="38946" xr:uid="{00000000-0005-0000-0000-00001F980000}"/>
    <cellStyle name="Normal 6 3 3 2 2 3 5 2" xfId="38947" xr:uid="{00000000-0005-0000-0000-000020980000}"/>
    <cellStyle name="Normal 6 3 3 2 2 3 6" xfId="38948" xr:uid="{00000000-0005-0000-0000-000021980000}"/>
    <cellStyle name="Normal 6 3 3 2 2 4" xfId="38949" xr:uid="{00000000-0005-0000-0000-000022980000}"/>
    <cellStyle name="Normal 6 3 3 2 2 4 2" xfId="38950" xr:uid="{00000000-0005-0000-0000-000023980000}"/>
    <cellStyle name="Normal 6 3 3 2 2 4 2 2" xfId="38951" xr:uid="{00000000-0005-0000-0000-000024980000}"/>
    <cellStyle name="Normal 6 3 3 2 2 4 2 2 2" xfId="38952" xr:uid="{00000000-0005-0000-0000-000025980000}"/>
    <cellStyle name="Normal 6 3 3 2 2 4 2 3" xfId="38953" xr:uid="{00000000-0005-0000-0000-000026980000}"/>
    <cellStyle name="Normal 6 3 3 2 2 4 3" xfId="38954" xr:uid="{00000000-0005-0000-0000-000027980000}"/>
    <cellStyle name="Normal 6 3 3 2 2 4 3 2" xfId="38955" xr:uid="{00000000-0005-0000-0000-000028980000}"/>
    <cellStyle name="Normal 6 3 3 2 2 4 4" xfId="38956" xr:uid="{00000000-0005-0000-0000-000029980000}"/>
    <cellStyle name="Normal 6 3 3 2 2 5" xfId="38957" xr:uid="{00000000-0005-0000-0000-00002A980000}"/>
    <cellStyle name="Normal 6 3 3 2 2 5 2" xfId="38958" xr:uid="{00000000-0005-0000-0000-00002B980000}"/>
    <cellStyle name="Normal 6 3 3 2 2 5 2 2" xfId="38959" xr:uid="{00000000-0005-0000-0000-00002C980000}"/>
    <cellStyle name="Normal 6 3 3 2 2 5 3" xfId="38960" xr:uid="{00000000-0005-0000-0000-00002D980000}"/>
    <cellStyle name="Normal 6 3 3 2 2 6" xfId="38961" xr:uid="{00000000-0005-0000-0000-00002E980000}"/>
    <cellStyle name="Normal 6 3 3 2 2 6 2" xfId="38962" xr:uid="{00000000-0005-0000-0000-00002F980000}"/>
    <cellStyle name="Normal 6 3 3 2 2 7" xfId="38963" xr:uid="{00000000-0005-0000-0000-000030980000}"/>
    <cellStyle name="Normal 6 3 3 2 2 7 2" xfId="38964" xr:uid="{00000000-0005-0000-0000-000031980000}"/>
    <cellStyle name="Normal 6 3 3 2 2 8" xfId="38965" xr:uid="{00000000-0005-0000-0000-000032980000}"/>
    <cellStyle name="Normal 6 3 3 2 2 8 2" xfId="38966" xr:uid="{00000000-0005-0000-0000-000033980000}"/>
    <cellStyle name="Normal 6 3 3 2 2 9" xfId="38967" xr:uid="{00000000-0005-0000-0000-000034980000}"/>
    <cellStyle name="Normal 6 3 3 2 2 9 2" xfId="38968" xr:uid="{00000000-0005-0000-0000-000035980000}"/>
    <cellStyle name="Normal 6 3 3 2 3" xfId="38969" xr:uid="{00000000-0005-0000-0000-000036980000}"/>
    <cellStyle name="Normal 6 3 3 2 3 2" xfId="38970" xr:uid="{00000000-0005-0000-0000-000037980000}"/>
    <cellStyle name="Normal 6 3 3 2 3 2 2" xfId="38971" xr:uid="{00000000-0005-0000-0000-000038980000}"/>
    <cellStyle name="Normal 6 3 3 2 3 2 2 2" xfId="38972" xr:uid="{00000000-0005-0000-0000-000039980000}"/>
    <cellStyle name="Normal 6 3 3 2 3 2 2 2 2" xfId="38973" xr:uid="{00000000-0005-0000-0000-00003A980000}"/>
    <cellStyle name="Normal 6 3 3 2 3 2 2 2 2 2" xfId="38974" xr:uid="{00000000-0005-0000-0000-00003B980000}"/>
    <cellStyle name="Normal 6 3 3 2 3 2 2 2 3" xfId="38975" xr:uid="{00000000-0005-0000-0000-00003C980000}"/>
    <cellStyle name="Normal 6 3 3 2 3 2 2 3" xfId="38976" xr:uid="{00000000-0005-0000-0000-00003D980000}"/>
    <cellStyle name="Normal 6 3 3 2 3 2 2 3 2" xfId="38977" xr:uid="{00000000-0005-0000-0000-00003E980000}"/>
    <cellStyle name="Normal 6 3 3 2 3 2 2 4" xfId="38978" xr:uid="{00000000-0005-0000-0000-00003F980000}"/>
    <cellStyle name="Normal 6 3 3 2 3 2 3" xfId="38979" xr:uid="{00000000-0005-0000-0000-000040980000}"/>
    <cellStyle name="Normal 6 3 3 2 3 2 3 2" xfId="38980" xr:uid="{00000000-0005-0000-0000-000041980000}"/>
    <cellStyle name="Normal 6 3 3 2 3 2 3 2 2" xfId="38981" xr:uid="{00000000-0005-0000-0000-000042980000}"/>
    <cellStyle name="Normal 6 3 3 2 3 2 3 3" xfId="38982" xr:uid="{00000000-0005-0000-0000-000043980000}"/>
    <cellStyle name="Normal 6 3 3 2 3 2 4" xfId="38983" xr:uid="{00000000-0005-0000-0000-000044980000}"/>
    <cellStyle name="Normal 6 3 3 2 3 2 4 2" xfId="38984" xr:uid="{00000000-0005-0000-0000-000045980000}"/>
    <cellStyle name="Normal 6 3 3 2 3 2 5" xfId="38985" xr:uid="{00000000-0005-0000-0000-000046980000}"/>
    <cellStyle name="Normal 6 3 3 2 3 2 5 2" xfId="38986" xr:uid="{00000000-0005-0000-0000-000047980000}"/>
    <cellStyle name="Normal 6 3 3 2 3 2 6" xfId="38987" xr:uid="{00000000-0005-0000-0000-000048980000}"/>
    <cellStyle name="Normal 6 3 3 2 3 3" xfId="38988" xr:uid="{00000000-0005-0000-0000-000049980000}"/>
    <cellStyle name="Normal 6 3 3 2 3 3 2" xfId="38989" xr:uid="{00000000-0005-0000-0000-00004A980000}"/>
    <cellStyle name="Normal 6 3 3 2 3 3 2 2" xfId="38990" xr:uid="{00000000-0005-0000-0000-00004B980000}"/>
    <cellStyle name="Normal 6 3 3 2 3 3 2 2 2" xfId="38991" xr:uid="{00000000-0005-0000-0000-00004C980000}"/>
    <cellStyle name="Normal 6 3 3 2 3 3 2 2 2 2" xfId="38992" xr:uid="{00000000-0005-0000-0000-00004D980000}"/>
    <cellStyle name="Normal 6 3 3 2 3 3 2 2 3" xfId="38993" xr:uid="{00000000-0005-0000-0000-00004E980000}"/>
    <cellStyle name="Normal 6 3 3 2 3 3 2 3" xfId="38994" xr:uid="{00000000-0005-0000-0000-00004F980000}"/>
    <cellStyle name="Normal 6 3 3 2 3 3 2 3 2" xfId="38995" xr:uid="{00000000-0005-0000-0000-000050980000}"/>
    <cellStyle name="Normal 6 3 3 2 3 3 2 4" xfId="38996" xr:uid="{00000000-0005-0000-0000-000051980000}"/>
    <cellStyle name="Normal 6 3 3 2 3 3 3" xfId="38997" xr:uid="{00000000-0005-0000-0000-000052980000}"/>
    <cellStyle name="Normal 6 3 3 2 3 3 3 2" xfId="38998" xr:uid="{00000000-0005-0000-0000-000053980000}"/>
    <cellStyle name="Normal 6 3 3 2 3 3 3 2 2" xfId="38999" xr:uid="{00000000-0005-0000-0000-000054980000}"/>
    <cellStyle name="Normal 6 3 3 2 3 3 3 3" xfId="39000" xr:uid="{00000000-0005-0000-0000-000055980000}"/>
    <cellStyle name="Normal 6 3 3 2 3 3 4" xfId="39001" xr:uid="{00000000-0005-0000-0000-000056980000}"/>
    <cellStyle name="Normal 6 3 3 2 3 3 4 2" xfId="39002" xr:uid="{00000000-0005-0000-0000-000057980000}"/>
    <cellStyle name="Normal 6 3 3 2 3 3 5" xfId="39003" xr:uid="{00000000-0005-0000-0000-000058980000}"/>
    <cellStyle name="Normal 6 3 3 2 3 3 5 2" xfId="39004" xr:uid="{00000000-0005-0000-0000-000059980000}"/>
    <cellStyle name="Normal 6 3 3 2 3 3 6" xfId="39005" xr:uid="{00000000-0005-0000-0000-00005A980000}"/>
    <cellStyle name="Normal 6 3 3 2 3 4" xfId="39006" xr:uid="{00000000-0005-0000-0000-00005B980000}"/>
    <cellStyle name="Normal 6 3 3 2 3 4 2" xfId="39007" xr:uid="{00000000-0005-0000-0000-00005C980000}"/>
    <cellStyle name="Normal 6 3 3 2 3 4 2 2" xfId="39008" xr:uid="{00000000-0005-0000-0000-00005D980000}"/>
    <cellStyle name="Normal 6 3 3 2 3 4 2 2 2" xfId="39009" xr:uid="{00000000-0005-0000-0000-00005E980000}"/>
    <cellStyle name="Normal 6 3 3 2 3 4 2 3" xfId="39010" xr:uid="{00000000-0005-0000-0000-00005F980000}"/>
    <cellStyle name="Normal 6 3 3 2 3 4 3" xfId="39011" xr:uid="{00000000-0005-0000-0000-000060980000}"/>
    <cellStyle name="Normal 6 3 3 2 3 4 3 2" xfId="39012" xr:uid="{00000000-0005-0000-0000-000061980000}"/>
    <cellStyle name="Normal 6 3 3 2 3 4 4" xfId="39013" xr:uid="{00000000-0005-0000-0000-000062980000}"/>
    <cellStyle name="Normal 6 3 3 2 3 5" xfId="39014" xr:uid="{00000000-0005-0000-0000-000063980000}"/>
    <cellStyle name="Normal 6 3 3 2 3 5 2" xfId="39015" xr:uid="{00000000-0005-0000-0000-000064980000}"/>
    <cellStyle name="Normal 6 3 3 2 3 5 2 2" xfId="39016" xr:uid="{00000000-0005-0000-0000-000065980000}"/>
    <cellStyle name="Normal 6 3 3 2 3 5 3" xfId="39017" xr:uid="{00000000-0005-0000-0000-000066980000}"/>
    <cellStyle name="Normal 6 3 3 2 3 6" xfId="39018" xr:uid="{00000000-0005-0000-0000-000067980000}"/>
    <cellStyle name="Normal 6 3 3 2 3 6 2" xfId="39019" xr:uid="{00000000-0005-0000-0000-000068980000}"/>
    <cellStyle name="Normal 6 3 3 2 3 7" xfId="39020" xr:uid="{00000000-0005-0000-0000-000069980000}"/>
    <cellStyle name="Normal 6 3 3 2 3 7 2" xfId="39021" xr:uid="{00000000-0005-0000-0000-00006A980000}"/>
    <cellStyle name="Normal 6 3 3 2 3 8" xfId="39022" xr:uid="{00000000-0005-0000-0000-00006B980000}"/>
    <cellStyle name="Normal 6 3 3 2 4" xfId="39023" xr:uid="{00000000-0005-0000-0000-00006C980000}"/>
    <cellStyle name="Normal 6 3 3 2 4 2" xfId="39024" xr:uid="{00000000-0005-0000-0000-00006D980000}"/>
    <cellStyle name="Normal 6 3 3 2 4 2 2" xfId="39025" xr:uid="{00000000-0005-0000-0000-00006E980000}"/>
    <cellStyle name="Normal 6 3 3 2 4 2 2 2" xfId="39026" xr:uid="{00000000-0005-0000-0000-00006F980000}"/>
    <cellStyle name="Normal 6 3 3 2 4 2 2 2 2" xfId="39027" xr:uid="{00000000-0005-0000-0000-000070980000}"/>
    <cellStyle name="Normal 6 3 3 2 4 2 2 3" xfId="39028" xr:uid="{00000000-0005-0000-0000-000071980000}"/>
    <cellStyle name="Normal 6 3 3 2 4 2 3" xfId="39029" xr:uid="{00000000-0005-0000-0000-000072980000}"/>
    <cellStyle name="Normal 6 3 3 2 4 2 3 2" xfId="39030" xr:uid="{00000000-0005-0000-0000-000073980000}"/>
    <cellStyle name="Normal 6 3 3 2 4 2 4" xfId="39031" xr:uid="{00000000-0005-0000-0000-000074980000}"/>
    <cellStyle name="Normal 6 3 3 2 4 3" xfId="39032" xr:uid="{00000000-0005-0000-0000-000075980000}"/>
    <cellStyle name="Normal 6 3 3 2 4 3 2" xfId="39033" xr:uid="{00000000-0005-0000-0000-000076980000}"/>
    <cellStyle name="Normal 6 3 3 2 4 3 2 2" xfId="39034" xr:uid="{00000000-0005-0000-0000-000077980000}"/>
    <cellStyle name="Normal 6 3 3 2 4 3 3" xfId="39035" xr:uid="{00000000-0005-0000-0000-000078980000}"/>
    <cellStyle name="Normal 6 3 3 2 4 4" xfId="39036" xr:uid="{00000000-0005-0000-0000-000079980000}"/>
    <cellStyle name="Normal 6 3 3 2 4 4 2" xfId="39037" xr:uid="{00000000-0005-0000-0000-00007A980000}"/>
    <cellStyle name="Normal 6 3 3 2 4 5" xfId="39038" xr:uid="{00000000-0005-0000-0000-00007B980000}"/>
    <cellStyle name="Normal 6 3 3 2 4 5 2" xfId="39039" xr:uid="{00000000-0005-0000-0000-00007C980000}"/>
    <cellStyle name="Normal 6 3 3 2 4 6" xfId="39040" xr:uid="{00000000-0005-0000-0000-00007D980000}"/>
    <cellStyle name="Normal 6 3 3 2 5" xfId="39041" xr:uid="{00000000-0005-0000-0000-00007E980000}"/>
    <cellStyle name="Normal 6 3 3 2 5 2" xfId="39042" xr:uid="{00000000-0005-0000-0000-00007F980000}"/>
    <cellStyle name="Normal 6 3 3 2 5 2 2" xfId="39043" xr:uid="{00000000-0005-0000-0000-000080980000}"/>
    <cellStyle name="Normal 6 3 3 2 5 2 2 2" xfId="39044" xr:uid="{00000000-0005-0000-0000-000081980000}"/>
    <cellStyle name="Normal 6 3 3 2 5 2 2 2 2" xfId="39045" xr:uid="{00000000-0005-0000-0000-000082980000}"/>
    <cellStyle name="Normal 6 3 3 2 5 2 2 3" xfId="39046" xr:uid="{00000000-0005-0000-0000-000083980000}"/>
    <cellStyle name="Normal 6 3 3 2 5 2 3" xfId="39047" xr:uid="{00000000-0005-0000-0000-000084980000}"/>
    <cellStyle name="Normal 6 3 3 2 5 2 3 2" xfId="39048" xr:uid="{00000000-0005-0000-0000-000085980000}"/>
    <cellStyle name="Normal 6 3 3 2 5 2 4" xfId="39049" xr:uid="{00000000-0005-0000-0000-000086980000}"/>
    <cellStyle name="Normal 6 3 3 2 5 3" xfId="39050" xr:uid="{00000000-0005-0000-0000-000087980000}"/>
    <cellStyle name="Normal 6 3 3 2 5 3 2" xfId="39051" xr:uid="{00000000-0005-0000-0000-000088980000}"/>
    <cellStyle name="Normal 6 3 3 2 5 3 2 2" xfId="39052" xr:uid="{00000000-0005-0000-0000-000089980000}"/>
    <cellStyle name="Normal 6 3 3 2 5 3 3" xfId="39053" xr:uid="{00000000-0005-0000-0000-00008A980000}"/>
    <cellStyle name="Normal 6 3 3 2 5 4" xfId="39054" xr:uid="{00000000-0005-0000-0000-00008B980000}"/>
    <cellStyle name="Normal 6 3 3 2 5 4 2" xfId="39055" xr:uid="{00000000-0005-0000-0000-00008C980000}"/>
    <cellStyle name="Normal 6 3 3 2 5 5" xfId="39056" xr:uid="{00000000-0005-0000-0000-00008D980000}"/>
    <cellStyle name="Normal 6 3 3 2 5 5 2" xfId="39057" xr:uid="{00000000-0005-0000-0000-00008E980000}"/>
    <cellStyle name="Normal 6 3 3 2 5 6" xfId="39058" xr:uid="{00000000-0005-0000-0000-00008F980000}"/>
    <cellStyle name="Normal 6 3 3 2 6" xfId="39059" xr:uid="{00000000-0005-0000-0000-000090980000}"/>
    <cellStyle name="Normal 6 3 3 2 6 2" xfId="39060" xr:uid="{00000000-0005-0000-0000-000091980000}"/>
    <cellStyle name="Normal 6 3 3 2 6 2 2" xfId="39061" xr:uid="{00000000-0005-0000-0000-000092980000}"/>
    <cellStyle name="Normal 6 3 3 2 6 2 2 2" xfId="39062" xr:uid="{00000000-0005-0000-0000-000093980000}"/>
    <cellStyle name="Normal 6 3 3 2 6 2 2 2 2" xfId="39063" xr:uid="{00000000-0005-0000-0000-000094980000}"/>
    <cellStyle name="Normal 6 3 3 2 6 2 2 3" xfId="39064" xr:uid="{00000000-0005-0000-0000-000095980000}"/>
    <cellStyle name="Normal 6 3 3 2 6 2 3" xfId="39065" xr:uid="{00000000-0005-0000-0000-000096980000}"/>
    <cellStyle name="Normal 6 3 3 2 6 2 3 2" xfId="39066" xr:uid="{00000000-0005-0000-0000-000097980000}"/>
    <cellStyle name="Normal 6 3 3 2 6 2 4" xfId="39067" xr:uid="{00000000-0005-0000-0000-000098980000}"/>
    <cellStyle name="Normal 6 3 3 2 6 3" xfId="39068" xr:uid="{00000000-0005-0000-0000-000099980000}"/>
    <cellStyle name="Normal 6 3 3 2 6 3 2" xfId="39069" xr:uid="{00000000-0005-0000-0000-00009A980000}"/>
    <cellStyle name="Normal 6 3 3 2 6 3 2 2" xfId="39070" xr:uid="{00000000-0005-0000-0000-00009B980000}"/>
    <cellStyle name="Normal 6 3 3 2 6 3 3" xfId="39071" xr:uid="{00000000-0005-0000-0000-00009C980000}"/>
    <cellStyle name="Normal 6 3 3 2 6 4" xfId="39072" xr:uid="{00000000-0005-0000-0000-00009D980000}"/>
    <cellStyle name="Normal 6 3 3 2 6 4 2" xfId="39073" xr:uid="{00000000-0005-0000-0000-00009E980000}"/>
    <cellStyle name="Normal 6 3 3 2 6 5" xfId="39074" xr:uid="{00000000-0005-0000-0000-00009F980000}"/>
    <cellStyle name="Normal 6 3 3 2 6 5 2" xfId="39075" xr:uid="{00000000-0005-0000-0000-0000A0980000}"/>
    <cellStyle name="Normal 6 3 3 2 6 6" xfId="39076" xr:uid="{00000000-0005-0000-0000-0000A1980000}"/>
    <cellStyle name="Normal 6 3 3 2 7" xfId="39077" xr:uid="{00000000-0005-0000-0000-0000A2980000}"/>
    <cellStyle name="Normal 6 3 3 2 7 2" xfId="39078" xr:uid="{00000000-0005-0000-0000-0000A3980000}"/>
    <cellStyle name="Normal 6 3 3 2 7 2 2" xfId="39079" xr:uid="{00000000-0005-0000-0000-0000A4980000}"/>
    <cellStyle name="Normal 6 3 3 2 7 2 2 2" xfId="39080" xr:uid="{00000000-0005-0000-0000-0000A5980000}"/>
    <cellStyle name="Normal 6 3 3 2 7 2 3" xfId="39081" xr:uid="{00000000-0005-0000-0000-0000A6980000}"/>
    <cellStyle name="Normal 6 3 3 2 7 3" xfId="39082" xr:uid="{00000000-0005-0000-0000-0000A7980000}"/>
    <cellStyle name="Normal 6 3 3 2 7 3 2" xfId="39083" xr:uid="{00000000-0005-0000-0000-0000A8980000}"/>
    <cellStyle name="Normal 6 3 3 2 7 4" xfId="39084" xr:uid="{00000000-0005-0000-0000-0000A9980000}"/>
    <cellStyle name="Normal 6 3 3 2 8" xfId="39085" xr:uid="{00000000-0005-0000-0000-0000AA980000}"/>
    <cellStyle name="Normal 6 3 3 2 8 2" xfId="39086" xr:uid="{00000000-0005-0000-0000-0000AB980000}"/>
    <cellStyle name="Normal 6 3 3 2 8 2 2" xfId="39087" xr:uid="{00000000-0005-0000-0000-0000AC980000}"/>
    <cellStyle name="Normal 6 3 3 2 8 3" xfId="39088" xr:uid="{00000000-0005-0000-0000-0000AD980000}"/>
    <cellStyle name="Normal 6 3 3 2 9" xfId="39089" xr:uid="{00000000-0005-0000-0000-0000AE980000}"/>
    <cellStyle name="Normal 6 3 3 2 9 2" xfId="39090" xr:uid="{00000000-0005-0000-0000-0000AF980000}"/>
    <cellStyle name="Normal 6 3 3 3" xfId="39091" xr:uid="{00000000-0005-0000-0000-0000B0980000}"/>
    <cellStyle name="Normal 6 3 3 3 10" xfId="39092" xr:uid="{00000000-0005-0000-0000-0000B1980000}"/>
    <cellStyle name="Normal 6 3 3 3 11" xfId="39093" xr:uid="{00000000-0005-0000-0000-0000B2980000}"/>
    <cellStyle name="Normal 6 3 3 3 2" xfId="39094" xr:uid="{00000000-0005-0000-0000-0000B3980000}"/>
    <cellStyle name="Normal 6 3 3 3 2 2" xfId="39095" xr:uid="{00000000-0005-0000-0000-0000B4980000}"/>
    <cellStyle name="Normal 6 3 3 3 2 2 2" xfId="39096" xr:uid="{00000000-0005-0000-0000-0000B5980000}"/>
    <cellStyle name="Normal 6 3 3 3 2 2 2 2" xfId="39097" xr:uid="{00000000-0005-0000-0000-0000B6980000}"/>
    <cellStyle name="Normal 6 3 3 3 2 2 2 2 2" xfId="39098" xr:uid="{00000000-0005-0000-0000-0000B7980000}"/>
    <cellStyle name="Normal 6 3 3 3 2 2 2 3" xfId="39099" xr:uid="{00000000-0005-0000-0000-0000B8980000}"/>
    <cellStyle name="Normal 6 3 3 3 2 2 3" xfId="39100" xr:uid="{00000000-0005-0000-0000-0000B9980000}"/>
    <cellStyle name="Normal 6 3 3 3 2 2 3 2" xfId="39101" xr:uid="{00000000-0005-0000-0000-0000BA980000}"/>
    <cellStyle name="Normal 6 3 3 3 2 2 4" xfId="39102" xr:uid="{00000000-0005-0000-0000-0000BB980000}"/>
    <cellStyle name="Normal 6 3 3 3 2 3" xfId="39103" xr:uid="{00000000-0005-0000-0000-0000BC980000}"/>
    <cellStyle name="Normal 6 3 3 3 2 3 2" xfId="39104" xr:uid="{00000000-0005-0000-0000-0000BD980000}"/>
    <cellStyle name="Normal 6 3 3 3 2 3 2 2" xfId="39105" xr:uid="{00000000-0005-0000-0000-0000BE980000}"/>
    <cellStyle name="Normal 6 3 3 3 2 3 3" xfId="39106" xr:uid="{00000000-0005-0000-0000-0000BF980000}"/>
    <cellStyle name="Normal 6 3 3 3 2 4" xfId="39107" xr:uid="{00000000-0005-0000-0000-0000C0980000}"/>
    <cellStyle name="Normal 6 3 3 3 2 4 2" xfId="39108" xr:uid="{00000000-0005-0000-0000-0000C1980000}"/>
    <cellStyle name="Normal 6 3 3 3 2 5" xfId="39109" xr:uid="{00000000-0005-0000-0000-0000C2980000}"/>
    <cellStyle name="Normal 6 3 3 3 2 5 2" xfId="39110" xr:uid="{00000000-0005-0000-0000-0000C3980000}"/>
    <cellStyle name="Normal 6 3 3 3 2 6" xfId="39111" xr:uid="{00000000-0005-0000-0000-0000C4980000}"/>
    <cellStyle name="Normal 6 3 3 3 3" xfId="39112" xr:uid="{00000000-0005-0000-0000-0000C5980000}"/>
    <cellStyle name="Normal 6 3 3 3 3 2" xfId="39113" xr:uid="{00000000-0005-0000-0000-0000C6980000}"/>
    <cellStyle name="Normal 6 3 3 3 3 2 2" xfId="39114" xr:uid="{00000000-0005-0000-0000-0000C7980000}"/>
    <cellStyle name="Normal 6 3 3 3 3 2 2 2" xfId="39115" xr:uid="{00000000-0005-0000-0000-0000C8980000}"/>
    <cellStyle name="Normal 6 3 3 3 3 2 2 2 2" xfId="39116" xr:uid="{00000000-0005-0000-0000-0000C9980000}"/>
    <cellStyle name="Normal 6 3 3 3 3 2 2 3" xfId="39117" xr:uid="{00000000-0005-0000-0000-0000CA980000}"/>
    <cellStyle name="Normal 6 3 3 3 3 2 3" xfId="39118" xr:uid="{00000000-0005-0000-0000-0000CB980000}"/>
    <cellStyle name="Normal 6 3 3 3 3 2 3 2" xfId="39119" xr:uid="{00000000-0005-0000-0000-0000CC980000}"/>
    <cellStyle name="Normal 6 3 3 3 3 2 4" xfId="39120" xr:uid="{00000000-0005-0000-0000-0000CD980000}"/>
    <cellStyle name="Normal 6 3 3 3 3 3" xfId="39121" xr:uid="{00000000-0005-0000-0000-0000CE980000}"/>
    <cellStyle name="Normal 6 3 3 3 3 3 2" xfId="39122" xr:uid="{00000000-0005-0000-0000-0000CF980000}"/>
    <cellStyle name="Normal 6 3 3 3 3 3 2 2" xfId="39123" xr:uid="{00000000-0005-0000-0000-0000D0980000}"/>
    <cellStyle name="Normal 6 3 3 3 3 3 3" xfId="39124" xr:uid="{00000000-0005-0000-0000-0000D1980000}"/>
    <cellStyle name="Normal 6 3 3 3 3 4" xfId="39125" xr:uid="{00000000-0005-0000-0000-0000D2980000}"/>
    <cellStyle name="Normal 6 3 3 3 3 4 2" xfId="39126" xr:uid="{00000000-0005-0000-0000-0000D3980000}"/>
    <cellStyle name="Normal 6 3 3 3 3 5" xfId="39127" xr:uid="{00000000-0005-0000-0000-0000D4980000}"/>
    <cellStyle name="Normal 6 3 3 3 3 5 2" xfId="39128" xr:uid="{00000000-0005-0000-0000-0000D5980000}"/>
    <cellStyle name="Normal 6 3 3 3 3 6" xfId="39129" xr:uid="{00000000-0005-0000-0000-0000D6980000}"/>
    <cellStyle name="Normal 6 3 3 3 4" xfId="39130" xr:uid="{00000000-0005-0000-0000-0000D7980000}"/>
    <cellStyle name="Normal 6 3 3 3 4 2" xfId="39131" xr:uid="{00000000-0005-0000-0000-0000D8980000}"/>
    <cellStyle name="Normal 6 3 3 3 4 2 2" xfId="39132" xr:uid="{00000000-0005-0000-0000-0000D9980000}"/>
    <cellStyle name="Normal 6 3 3 3 4 2 2 2" xfId="39133" xr:uid="{00000000-0005-0000-0000-0000DA980000}"/>
    <cellStyle name="Normal 6 3 3 3 4 2 3" xfId="39134" xr:uid="{00000000-0005-0000-0000-0000DB980000}"/>
    <cellStyle name="Normal 6 3 3 3 4 3" xfId="39135" xr:uid="{00000000-0005-0000-0000-0000DC980000}"/>
    <cellStyle name="Normal 6 3 3 3 4 3 2" xfId="39136" xr:uid="{00000000-0005-0000-0000-0000DD980000}"/>
    <cellStyle name="Normal 6 3 3 3 4 4" xfId="39137" xr:uid="{00000000-0005-0000-0000-0000DE980000}"/>
    <cellStyle name="Normal 6 3 3 3 5" xfId="39138" xr:uid="{00000000-0005-0000-0000-0000DF980000}"/>
    <cellStyle name="Normal 6 3 3 3 5 2" xfId="39139" xr:uid="{00000000-0005-0000-0000-0000E0980000}"/>
    <cellStyle name="Normal 6 3 3 3 5 2 2" xfId="39140" xr:uid="{00000000-0005-0000-0000-0000E1980000}"/>
    <cellStyle name="Normal 6 3 3 3 5 3" xfId="39141" xr:uid="{00000000-0005-0000-0000-0000E2980000}"/>
    <cellStyle name="Normal 6 3 3 3 6" xfId="39142" xr:uid="{00000000-0005-0000-0000-0000E3980000}"/>
    <cellStyle name="Normal 6 3 3 3 6 2" xfId="39143" xr:uid="{00000000-0005-0000-0000-0000E4980000}"/>
    <cellStyle name="Normal 6 3 3 3 7" xfId="39144" xr:uid="{00000000-0005-0000-0000-0000E5980000}"/>
    <cellStyle name="Normal 6 3 3 3 7 2" xfId="39145" xr:uid="{00000000-0005-0000-0000-0000E6980000}"/>
    <cellStyle name="Normal 6 3 3 3 8" xfId="39146" xr:uid="{00000000-0005-0000-0000-0000E7980000}"/>
    <cellStyle name="Normal 6 3 3 3 8 2" xfId="39147" xr:uid="{00000000-0005-0000-0000-0000E8980000}"/>
    <cellStyle name="Normal 6 3 3 3 9" xfId="39148" xr:uid="{00000000-0005-0000-0000-0000E9980000}"/>
    <cellStyle name="Normal 6 3 3 3 9 2" xfId="39149" xr:uid="{00000000-0005-0000-0000-0000EA980000}"/>
    <cellStyle name="Normal 6 3 3 4" xfId="39150" xr:uid="{00000000-0005-0000-0000-0000EB980000}"/>
    <cellStyle name="Normal 6 3 3 4 2" xfId="39151" xr:uid="{00000000-0005-0000-0000-0000EC980000}"/>
    <cellStyle name="Normal 6 3 3 4 2 2" xfId="39152" xr:uid="{00000000-0005-0000-0000-0000ED980000}"/>
    <cellStyle name="Normal 6 3 3 4 2 2 2" xfId="39153" xr:uid="{00000000-0005-0000-0000-0000EE980000}"/>
    <cellStyle name="Normal 6 3 3 4 2 2 2 2" xfId="39154" xr:uid="{00000000-0005-0000-0000-0000EF980000}"/>
    <cellStyle name="Normal 6 3 3 4 2 2 2 2 2" xfId="39155" xr:uid="{00000000-0005-0000-0000-0000F0980000}"/>
    <cellStyle name="Normal 6 3 3 4 2 2 2 3" xfId="39156" xr:uid="{00000000-0005-0000-0000-0000F1980000}"/>
    <cellStyle name="Normal 6 3 3 4 2 2 3" xfId="39157" xr:uid="{00000000-0005-0000-0000-0000F2980000}"/>
    <cellStyle name="Normal 6 3 3 4 2 2 3 2" xfId="39158" xr:uid="{00000000-0005-0000-0000-0000F3980000}"/>
    <cellStyle name="Normal 6 3 3 4 2 2 4" xfId="39159" xr:uid="{00000000-0005-0000-0000-0000F4980000}"/>
    <cellStyle name="Normal 6 3 3 4 2 3" xfId="39160" xr:uid="{00000000-0005-0000-0000-0000F5980000}"/>
    <cellStyle name="Normal 6 3 3 4 2 3 2" xfId="39161" xr:uid="{00000000-0005-0000-0000-0000F6980000}"/>
    <cellStyle name="Normal 6 3 3 4 2 3 2 2" xfId="39162" xr:uid="{00000000-0005-0000-0000-0000F7980000}"/>
    <cellStyle name="Normal 6 3 3 4 2 3 3" xfId="39163" xr:uid="{00000000-0005-0000-0000-0000F8980000}"/>
    <cellStyle name="Normal 6 3 3 4 2 4" xfId="39164" xr:uid="{00000000-0005-0000-0000-0000F9980000}"/>
    <cellStyle name="Normal 6 3 3 4 2 4 2" xfId="39165" xr:uid="{00000000-0005-0000-0000-0000FA980000}"/>
    <cellStyle name="Normal 6 3 3 4 2 5" xfId="39166" xr:uid="{00000000-0005-0000-0000-0000FB980000}"/>
    <cellStyle name="Normal 6 3 3 4 2 5 2" xfId="39167" xr:uid="{00000000-0005-0000-0000-0000FC980000}"/>
    <cellStyle name="Normal 6 3 3 4 2 6" xfId="39168" xr:uid="{00000000-0005-0000-0000-0000FD980000}"/>
    <cellStyle name="Normal 6 3 3 4 3" xfId="39169" xr:uid="{00000000-0005-0000-0000-0000FE980000}"/>
    <cellStyle name="Normal 6 3 3 4 3 2" xfId="39170" xr:uid="{00000000-0005-0000-0000-0000FF980000}"/>
    <cellStyle name="Normal 6 3 3 4 3 2 2" xfId="39171" xr:uid="{00000000-0005-0000-0000-000000990000}"/>
    <cellStyle name="Normal 6 3 3 4 3 2 2 2" xfId="39172" xr:uid="{00000000-0005-0000-0000-000001990000}"/>
    <cellStyle name="Normal 6 3 3 4 3 2 2 2 2" xfId="39173" xr:uid="{00000000-0005-0000-0000-000002990000}"/>
    <cellStyle name="Normal 6 3 3 4 3 2 2 3" xfId="39174" xr:uid="{00000000-0005-0000-0000-000003990000}"/>
    <cellStyle name="Normal 6 3 3 4 3 2 3" xfId="39175" xr:uid="{00000000-0005-0000-0000-000004990000}"/>
    <cellStyle name="Normal 6 3 3 4 3 2 3 2" xfId="39176" xr:uid="{00000000-0005-0000-0000-000005990000}"/>
    <cellStyle name="Normal 6 3 3 4 3 2 4" xfId="39177" xr:uid="{00000000-0005-0000-0000-000006990000}"/>
    <cellStyle name="Normal 6 3 3 4 3 3" xfId="39178" xr:uid="{00000000-0005-0000-0000-000007990000}"/>
    <cellStyle name="Normal 6 3 3 4 3 3 2" xfId="39179" xr:uid="{00000000-0005-0000-0000-000008990000}"/>
    <cellStyle name="Normal 6 3 3 4 3 3 2 2" xfId="39180" xr:uid="{00000000-0005-0000-0000-000009990000}"/>
    <cellStyle name="Normal 6 3 3 4 3 3 3" xfId="39181" xr:uid="{00000000-0005-0000-0000-00000A990000}"/>
    <cellStyle name="Normal 6 3 3 4 3 4" xfId="39182" xr:uid="{00000000-0005-0000-0000-00000B990000}"/>
    <cellStyle name="Normal 6 3 3 4 3 4 2" xfId="39183" xr:uid="{00000000-0005-0000-0000-00000C990000}"/>
    <cellStyle name="Normal 6 3 3 4 3 5" xfId="39184" xr:uid="{00000000-0005-0000-0000-00000D990000}"/>
    <cellStyle name="Normal 6 3 3 4 3 5 2" xfId="39185" xr:uid="{00000000-0005-0000-0000-00000E990000}"/>
    <cellStyle name="Normal 6 3 3 4 3 6" xfId="39186" xr:uid="{00000000-0005-0000-0000-00000F990000}"/>
    <cellStyle name="Normal 6 3 3 4 4" xfId="39187" xr:uid="{00000000-0005-0000-0000-000010990000}"/>
    <cellStyle name="Normal 6 3 3 4 4 2" xfId="39188" xr:uid="{00000000-0005-0000-0000-000011990000}"/>
    <cellStyle name="Normal 6 3 3 4 4 2 2" xfId="39189" xr:uid="{00000000-0005-0000-0000-000012990000}"/>
    <cellStyle name="Normal 6 3 3 4 4 2 2 2" xfId="39190" xr:uid="{00000000-0005-0000-0000-000013990000}"/>
    <cellStyle name="Normal 6 3 3 4 4 2 3" xfId="39191" xr:uid="{00000000-0005-0000-0000-000014990000}"/>
    <cellStyle name="Normal 6 3 3 4 4 3" xfId="39192" xr:uid="{00000000-0005-0000-0000-000015990000}"/>
    <cellStyle name="Normal 6 3 3 4 4 3 2" xfId="39193" xr:uid="{00000000-0005-0000-0000-000016990000}"/>
    <cellStyle name="Normal 6 3 3 4 4 4" xfId="39194" xr:uid="{00000000-0005-0000-0000-000017990000}"/>
    <cellStyle name="Normal 6 3 3 4 5" xfId="39195" xr:uid="{00000000-0005-0000-0000-000018990000}"/>
    <cellStyle name="Normal 6 3 3 4 5 2" xfId="39196" xr:uid="{00000000-0005-0000-0000-000019990000}"/>
    <cellStyle name="Normal 6 3 3 4 5 2 2" xfId="39197" xr:uid="{00000000-0005-0000-0000-00001A990000}"/>
    <cellStyle name="Normal 6 3 3 4 5 3" xfId="39198" xr:uid="{00000000-0005-0000-0000-00001B990000}"/>
    <cellStyle name="Normal 6 3 3 4 6" xfId="39199" xr:uid="{00000000-0005-0000-0000-00001C990000}"/>
    <cellStyle name="Normal 6 3 3 4 6 2" xfId="39200" xr:uid="{00000000-0005-0000-0000-00001D990000}"/>
    <cellStyle name="Normal 6 3 3 4 7" xfId="39201" xr:uid="{00000000-0005-0000-0000-00001E990000}"/>
    <cellStyle name="Normal 6 3 3 4 7 2" xfId="39202" xr:uid="{00000000-0005-0000-0000-00001F990000}"/>
    <cellStyle name="Normal 6 3 3 4 8" xfId="39203" xr:uid="{00000000-0005-0000-0000-000020990000}"/>
    <cellStyle name="Normal 6 3 3 5" xfId="39204" xr:uid="{00000000-0005-0000-0000-000021990000}"/>
    <cellStyle name="Normal 6 3 3 5 2" xfId="39205" xr:uid="{00000000-0005-0000-0000-000022990000}"/>
    <cellStyle name="Normal 6 3 3 5 2 2" xfId="39206" xr:uid="{00000000-0005-0000-0000-000023990000}"/>
    <cellStyle name="Normal 6 3 3 5 2 2 2" xfId="39207" xr:uid="{00000000-0005-0000-0000-000024990000}"/>
    <cellStyle name="Normal 6 3 3 5 2 2 2 2" xfId="39208" xr:uid="{00000000-0005-0000-0000-000025990000}"/>
    <cellStyle name="Normal 6 3 3 5 2 2 3" xfId="39209" xr:uid="{00000000-0005-0000-0000-000026990000}"/>
    <cellStyle name="Normal 6 3 3 5 2 3" xfId="39210" xr:uid="{00000000-0005-0000-0000-000027990000}"/>
    <cellStyle name="Normal 6 3 3 5 2 3 2" xfId="39211" xr:uid="{00000000-0005-0000-0000-000028990000}"/>
    <cellStyle name="Normal 6 3 3 5 2 4" xfId="39212" xr:uid="{00000000-0005-0000-0000-000029990000}"/>
    <cellStyle name="Normal 6 3 3 5 3" xfId="39213" xr:uid="{00000000-0005-0000-0000-00002A990000}"/>
    <cellStyle name="Normal 6 3 3 5 3 2" xfId="39214" xr:uid="{00000000-0005-0000-0000-00002B990000}"/>
    <cellStyle name="Normal 6 3 3 5 3 2 2" xfId="39215" xr:uid="{00000000-0005-0000-0000-00002C990000}"/>
    <cellStyle name="Normal 6 3 3 5 3 3" xfId="39216" xr:uid="{00000000-0005-0000-0000-00002D990000}"/>
    <cellStyle name="Normal 6 3 3 5 4" xfId="39217" xr:uid="{00000000-0005-0000-0000-00002E990000}"/>
    <cellStyle name="Normal 6 3 3 5 4 2" xfId="39218" xr:uid="{00000000-0005-0000-0000-00002F990000}"/>
    <cellStyle name="Normal 6 3 3 5 5" xfId="39219" xr:uid="{00000000-0005-0000-0000-000030990000}"/>
    <cellStyle name="Normal 6 3 3 5 5 2" xfId="39220" xr:uid="{00000000-0005-0000-0000-000031990000}"/>
    <cellStyle name="Normal 6 3 3 5 6" xfId="39221" xr:uid="{00000000-0005-0000-0000-000032990000}"/>
    <cellStyle name="Normal 6 3 3 6" xfId="39222" xr:uid="{00000000-0005-0000-0000-000033990000}"/>
    <cellStyle name="Normal 6 3 3 6 2" xfId="39223" xr:uid="{00000000-0005-0000-0000-000034990000}"/>
    <cellStyle name="Normal 6 3 3 6 2 2" xfId="39224" xr:uid="{00000000-0005-0000-0000-000035990000}"/>
    <cellStyle name="Normal 6 3 3 6 2 2 2" xfId="39225" xr:uid="{00000000-0005-0000-0000-000036990000}"/>
    <cellStyle name="Normal 6 3 3 6 2 2 2 2" xfId="39226" xr:uid="{00000000-0005-0000-0000-000037990000}"/>
    <cellStyle name="Normal 6 3 3 6 2 2 3" xfId="39227" xr:uid="{00000000-0005-0000-0000-000038990000}"/>
    <cellStyle name="Normal 6 3 3 6 2 3" xfId="39228" xr:uid="{00000000-0005-0000-0000-000039990000}"/>
    <cellStyle name="Normal 6 3 3 6 2 3 2" xfId="39229" xr:uid="{00000000-0005-0000-0000-00003A990000}"/>
    <cellStyle name="Normal 6 3 3 6 2 4" xfId="39230" xr:uid="{00000000-0005-0000-0000-00003B990000}"/>
    <cellStyle name="Normal 6 3 3 6 3" xfId="39231" xr:uid="{00000000-0005-0000-0000-00003C990000}"/>
    <cellStyle name="Normal 6 3 3 6 3 2" xfId="39232" xr:uid="{00000000-0005-0000-0000-00003D990000}"/>
    <cellStyle name="Normal 6 3 3 6 3 2 2" xfId="39233" xr:uid="{00000000-0005-0000-0000-00003E990000}"/>
    <cellStyle name="Normal 6 3 3 6 3 3" xfId="39234" xr:uid="{00000000-0005-0000-0000-00003F990000}"/>
    <cellStyle name="Normal 6 3 3 6 4" xfId="39235" xr:uid="{00000000-0005-0000-0000-000040990000}"/>
    <cellStyle name="Normal 6 3 3 6 4 2" xfId="39236" xr:uid="{00000000-0005-0000-0000-000041990000}"/>
    <cellStyle name="Normal 6 3 3 6 5" xfId="39237" xr:uid="{00000000-0005-0000-0000-000042990000}"/>
    <cellStyle name="Normal 6 3 3 6 5 2" xfId="39238" xr:uid="{00000000-0005-0000-0000-000043990000}"/>
    <cellStyle name="Normal 6 3 3 6 6" xfId="39239" xr:uid="{00000000-0005-0000-0000-000044990000}"/>
    <cellStyle name="Normal 6 3 3 7" xfId="39240" xr:uid="{00000000-0005-0000-0000-000045990000}"/>
    <cellStyle name="Normal 6 3 3 7 2" xfId="39241" xr:uid="{00000000-0005-0000-0000-000046990000}"/>
    <cellStyle name="Normal 6 3 3 7 2 2" xfId="39242" xr:uid="{00000000-0005-0000-0000-000047990000}"/>
    <cellStyle name="Normal 6 3 3 7 2 2 2" xfId="39243" xr:uid="{00000000-0005-0000-0000-000048990000}"/>
    <cellStyle name="Normal 6 3 3 7 2 2 2 2" xfId="39244" xr:uid="{00000000-0005-0000-0000-000049990000}"/>
    <cellStyle name="Normal 6 3 3 7 2 2 3" xfId="39245" xr:uid="{00000000-0005-0000-0000-00004A990000}"/>
    <cellStyle name="Normal 6 3 3 7 2 3" xfId="39246" xr:uid="{00000000-0005-0000-0000-00004B990000}"/>
    <cellStyle name="Normal 6 3 3 7 2 3 2" xfId="39247" xr:uid="{00000000-0005-0000-0000-00004C990000}"/>
    <cellStyle name="Normal 6 3 3 7 2 4" xfId="39248" xr:uid="{00000000-0005-0000-0000-00004D990000}"/>
    <cellStyle name="Normal 6 3 3 7 3" xfId="39249" xr:uid="{00000000-0005-0000-0000-00004E990000}"/>
    <cellStyle name="Normal 6 3 3 7 3 2" xfId="39250" xr:uid="{00000000-0005-0000-0000-00004F990000}"/>
    <cellStyle name="Normal 6 3 3 7 3 2 2" xfId="39251" xr:uid="{00000000-0005-0000-0000-000050990000}"/>
    <cellStyle name="Normal 6 3 3 7 3 3" xfId="39252" xr:uid="{00000000-0005-0000-0000-000051990000}"/>
    <cellStyle name="Normal 6 3 3 7 4" xfId="39253" xr:uid="{00000000-0005-0000-0000-000052990000}"/>
    <cellStyle name="Normal 6 3 3 7 4 2" xfId="39254" xr:uid="{00000000-0005-0000-0000-000053990000}"/>
    <cellStyle name="Normal 6 3 3 7 5" xfId="39255" xr:uid="{00000000-0005-0000-0000-000054990000}"/>
    <cellStyle name="Normal 6 3 3 7 5 2" xfId="39256" xr:uid="{00000000-0005-0000-0000-000055990000}"/>
    <cellStyle name="Normal 6 3 3 7 6" xfId="39257" xr:uid="{00000000-0005-0000-0000-000056990000}"/>
    <cellStyle name="Normal 6 3 3 8" xfId="39258" xr:uid="{00000000-0005-0000-0000-000057990000}"/>
    <cellStyle name="Normal 6 3 3 8 2" xfId="39259" xr:uid="{00000000-0005-0000-0000-000058990000}"/>
    <cellStyle name="Normal 6 3 3 8 2 2" xfId="39260" xr:uid="{00000000-0005-0000-0000-000059990000}"/>
    <cellStyle name="Normal 6 3 3 8 2 2 2" xfId="39261" xr:uid="{00000000-0005-0000-0000-00005A990000}"/>
    <cellStyle name="Normal 6 3 3 8 2 3" xfId="39262" xr:uid="{00000000-0005-0000-0000-00005B990000}"/>
    <cellStyle name="Normal 6 3 3 8 3" xfId="39263" xr:uid="{00000000-0005-0000-0000-00005C990000}"/>
    <cellStyle name="Normal 6 3 3 8 3 2" xfId="39264" xr:uid="{00000000-0005-0000-0000-00005D990000}"/>
    <cellStyle name="Normal 6 3 3 8 4" xfId="39265" xr:uid="{00000000-0005-0000-0000-00005E990000}"/>
    <cellStyle name="Normal 6 3 3 9" xfId="39266" xr:uid="{00000000-0005-0000-0000-00005F990000}"/>
    <cellStyle name="Normal 6 3 3 9 2" xfId="39267" xr:uid="{00000000-0005-0000-0000-000060990000}"/>
    <cellStyle name="Normal 6 3 3 9 2 2" xfId="39268" xr:uid="{00000000-0005-0000-0000-000061990000}"/>
    <cellStyle name="Normal 6 3 3 9 3" xfId="39269" xr:uid="{00000000-0005-0000-0000-000062990000}"/>
    <cellStyle name="Normal 6 3 4" xfId="39270" xr:uid="{00000000-0005-0000-0000-000063990000}"/>
    <cellStyle name="Normal 6 3 4 2" xfId="39271" xr:uid="{00000000-0005-0000-0000-000064990000}"/>
    <cellStyle name="Normal 6 3 4 2 2" xfId="39272" xr:uid="{00000000-0005-0000-0000-000065990000}"/>
    <cellStyle name="Normal 6 3 4 2 2 2" xfId="39273" xr:uid="{00000000-0005-0000-0000-000066990000}"/>
    <cellStyle name="Normal 6 3 4 2 3" xfId="39274" xr:uid="{00000000-0005-0000-0000-000067990000}"/>
    <cellStyle name="Normal 6 3 4 2 4" xfId="39275" xr:uid="{00000000-0005-0000-0000-000068990000}"/>
    <cellStyle name="Normal 6 3 4 3" xfId="39276" xr:uid="{00000000-0005-0000-0000-000069990000}"/>
    <cellStyle name="Normal 6 3 4 3 2" xfId="39277" xr:uid="{00000000-0005-0000-0000-00006A990000}"/>
    <cellStyle name="Normal 6 3 4 4" xfId="39278" xr:uid="{00000000-0005-0000-0000-00006B990000}"/>
    <cellStyle name="Normal 6 3 4 5" xfId="39279" xr:uid="{00000000-0005-0000-0000-00006C990000}"/>
    <cellStyle name="Normal 6 3 5" xfId="39280" xr:uid="{00000000-0005-0000-0000-00006D990000}"/>
    <cellStyle name="Normal 6 3 5 2" xfId="39281" xr:uid="{00000000-0005-0000-0000-00006E990000}"/>
    <cellStyle name="Normal 6 3 5 2 2" xfId="39282" xr:uid="{00000000-0005-0000-0000-00006F990000}"/>
    <cellStyle name="Normal 6 3 5 3" xfId="39283" xr:uid="{00000000-0005-0000-0000-000070990000}"/>
    <cellStyle name="Normal 6 3 5 4" xfId="39284" xr:uid="{00000000-0005-0000-0000-000071990000}"/>
    <cellStyle name="Normal 6 3 6" xfId="39285" xr:uid="{00000000-0005-0000-0000-000072990000}"/>
    <cellStyle name="Normal 6 3 7" xfId="39286" xr:uid="{00000000-0005-0000-0000-000073990000}"/>
    <cellStyle name="Normal 6 3 7 2" xfId="39287" xr:uid="{00000000-0005-0000-0000-000074990000}"/>
    <cellStyle name="Normal 6 3 8" xfId="39288" xr:uid="{00000000-0005-0000-0000-000075990000}"/>
    <cellStyle name="Normal 6 3 9" xfId="39289" xr:uid="{00000000-0005-0000-0000-000076990000}"/>
    <cellStyle name="Normal 6 4" xfId="39290" xr:uid="{00000000-0005-0000-0000-000077990000}"/>
    <cellStyle name="Normal 6 4 10" xfId="39291" xr:uid="{00000000-0005-0000-0000-000078990000}"/>
    <cellStyle name="Normal 6 4 2" xfId="39292" xr:uid="{00000000-0005-0000-0000-000079990000}"/>
    <cellStyle name="Normal 6 4 2 2" xfId="39293" xr:uid="{00000000-0005-0000-0000-00007A990000}"/>
    <cellStyle name="Normal 6 4 2 2 2" xfId="39294" xr:uid="{00000000-0005-0000-0000-00007B990000}"/>
    <cellStyle name="Normal 6 4 2 2 3" xfId="39295" xr:uid="{00000000-0005-0000-0000-00007C990000}"/>
    <cellStyle name="Normal 6 4 2 2 3 2" xfId="39296" xr:uid="{00000000-0005-0000-0000-00007D990000}"/>
    <cellStyle name="Normal 6 4 2 2 4" xfId="39297" xr:uid="{00000000-0005-0000-0000-00007E990000}"/>
    <cellStyle name="Normal 6 4 2 2 5" xfId="39298" xr:uid="{00000000-0005-0000-0000-00007F990000}"/>
    <cellStyle name="Normal 6 4 2 3" xfId="39299" xr:uid="{00000000-0005-0000-0000-000080990000}"/>
    <cellStyle name="Normal 6 4 2 4" xfId="39300" xr:uid="{00000000-0005-0000-0000-000081990000}"/>
    <cellStyle name="Normal 6 4 2 5" xfId="39301" xr:uid="{00000000-0005-0000-0000-000082990000}"/>
    <cellStyle name="Normal 6 4 2 5 2" xfId="39302" xr:uid="{00000000-0005-0000-0000-000083990000}"/>
    <cellStyle name="Normal 6 4 2 6" xfId="39303" xr:uid="{00000000-0005-0000-0000-000084990000}"/>
    <cellStyle name="Normal 6 4 2 7" xfId="39304" xr:uid="{00000000-0005-0000-0000-000085990000}"/>
    <cellStyle name="Normal 6 4 3" xfId="39305" xr:uid="{00000000-0005-0000-0000-000086990000}"/>
    <cellStyle name="Normal 6 4 3 2" xfId="39306" xr:uid="{00000000-0005-0000-0000-000087990000}"/>
    <cellStyle name="Normal 6 4 3 3" xfId="39307" xr:uid="{00000000-0005-0000-0000-000088990000}"/>
    <cellStyle name="Normal 6 4 3 4" xfId="39308" xr:uid="{00000000-0005-0000-0000-000089990000}"/>
    <cellStyle name="Normal 6 4 3 4 2" xfId="39309" xr:uid="{00000000-0005-0000-0000-00008A990000}"/>
    <cellStyle name="Normal 6 4 3 5" xfId="39310" xr:uid="{00000000-0005-0000-0000-00008B990000}"/>
    <cellStyle name="Normal 6 4 3 6" xfId="39311" xr:uid="{00000000-0005-0000-0000-00008C990000}"/>
    <cellStyle name="Normal 6 4 4" xfId="39312" xr:uid="{00000000-0005-0000-0000-00008D990000}"/>
    <cellStyle name="Normal 6 4 4 2" xfId="39313" xr:uid="{00000000-0005-0000-0000-00008E990000}"/>
    <cellStyle name="Normal 6 4 5" xfId="39314" xr:uid="{00000000-0005-0000-0000-00008F990000}"/>
    <cellStyle name="Normal 6 4 6" xfId="39315" xr:uid="{00000000-0005-0000-0000-000090990000}"/>
    <cellStyle name="Normal 6 4 7" xfId="39316" xr:uid="{00000000-0005-0000-0000-000091990000}"/>
    <cellStyle name="Normal 6 4 7 2" xfId="39317" xr:uid="{00000000-0005-0000-0000-000092990000}"/>
    <cellStyle name="Normal 6 4 8" xfId="39318" xr:uid="{00000000-0005-0000-0000-000093990000}"/>
    <cellStyle name="Normal 6 4 9" xfId="39319" xr:uid="{00000000-0005-0000-0000-000094990000}"/>
    <cellStyle name="Normal 6 5" xfId="39320" xr:uid="{00000000-0005-0000-0000-000095990000}"/>
    <cellStyle name="Normal 6 5 2" xfId="39321" xr:uid="{00000000-0005-0000-0000-000096990000}"/>
    <cellStyle name="Normal 6 5 2 2" xfId="39322" xr:uid="{00000000-0005-0000-0000-000097990000}"/>
    <cellStyle name="Normal 6 5 2 2 2" xfId="39323" xr:uid="{00000000-0005-0000-0000-000098990000}"/>
    <cellStyle name="Normal 6 5 2 2 2 2" xfId="39324" xr:uid="{00000000-0005-0000-0000-000099990000}"/>
    <cellStyle name="Normal 6 5 2 2 3" xfId="39325" xr:uid="{00000000-0005-0000-0000-00009A990000}"/>
    <cellStyle name="Normal 6 5 2 2 4" xfId="39326" xr:uid="{00000000-0005-0000-0000-00009B990000}"/>
    <cellStyle name="Normal 6 5 2 3" xfId="39327" xr:uid="{00000000-0005-0000-0000-00009C990000}"/>
    <cellStyle name="Normal 6 5 2 4" xfId="39328" xr:uid="{00000000-0005-0000-0000-00009D990000}"/>
    <cellStyle name="Normal 6 5 2 4 2" xfId="39329" xr:uid="{00000000-0005-0000-0000-00009E990000}"/>
    <cellStyle name="Normal 6 5 2 5" xfId="39330" xr:uid="{00000000-0005-0000-0000-00009F990000}"/>
    <cellStyle name="Normal 6 5 2 6" xfId="39331" xr:uid="{00000000-0005-0000-0000-0000A0990000}"/>
    <cellStyle name="Normal 6 5 3" xfId="39332" xr:uid="{00000000-0005-0000-0000-0000A1990000}"/>
    <cellStyle name="Normal 6 5 3 2" xfId="39333" xr:uid="{00000000-0005-0000-0000-0000A2990000}"/>
    <cellStyle name="Normal 6 5 3 2 2" xfId="39334" xr:uid="{00000000-0005-0000-0000-0000A3990000}"/>
    <cellStyle name="Normal 6 5 3 3" xfId="39335" xr:uid="{00000000-0005-0000-0000-0000A4990000}"/>
    <cellStyle name="Normal 6 5 3 4" xfId="39336" xr:uid="{00000000-0005-0000-0000-0000A5990000}"/>
    <cellStyle name="Normal 6 5 4" xfId="39337" xr:uid="{00000000-0005-0000-0000-0000A6990000}"/>
    <cellStyle name="Normal 6 5 5" xfId="39338" xr:uid="{00000000-0005-0000-0000-0000A7990000}"/>
    <cellStyle name="Normal 6 5 5 2" xfId="39339" xr:uid="{00000000-0005-0000-0000-0000A8990000}"/>
    <cellStyle name="Normal 6 5 6" xfId="39340" xr:uid="{00000000-0005-0000-0000-0000A9990000}"/>
    <cellStyle name="Normal 6 5 7" xfId="39341" xr:uid="{00000000-0005-0000-0000-0000AA990000}"/>
    <cellStyle name="Normal 6 5 8" xfId="39342" xr:uid="{00000000-0005-0000-0000-0000AB990000}"/>
    <cellStyle name="Normal 6 6" xfId="39343" xr:uid="{00000000-0005-0000-0000-0000AC990000}"/>
    <cellStyle name="Normal 6 6 10" xfId="39344" xr:uid="{00000000-0005-0000-0000-0000AD990000}"/>
    <cellStyle name="Normal 6 6 10 2" xfId="39345" xr:uid="{00000000-0005-0000-0000-0000AE990000}"/>
    <cellStyle name="Normal 6 6 11" xfId="39346" xr:uid="{00000000-0005-0000-0000-0000AF990000}"/>
    <cellStyle name="Normal 6 6 11 2" xfId="39347" xr:uid="{00000000-0005-0000-0000-0000B0990000}"/>
    <cellStyle name="Normal 6 6 12" xfId="39348" xr:uid="{00000000-0005-0000-0000-0000B1990000}"/>
    <cellStyle name="Normal 6 6 12 2" xfId="39349" xr:uid="{00000000-0005-0000-0000-0000B2990000}"/>
    <cellStyle name="Normal 6 6 13" xfId="39350" xr:uid="{00000000-0005-0000-0000-0000B3990000}"/>
    <cellStyle name="Normal 6 6 13 2" xfId="39351" xr:uid="{00000000-0005-0000-0000-0000B4990000}"/>
    <cellStyle name="Normal 6 6 14" xfId="39352" xr:uid="{00000000-0005-0000-0000-0000B5990000}"/>
    <cellStyle name="Normal 6 6 15" xfId="39353" xr:uid="{00000000-0005-0000-0000-0000B6990000}"/>
    <cellStyle name="Normal 6 6 2" xfId="39354" xr:uid="{00000000-0005-0000-0000-0000B7990000}"/>
    <cellStyle name="Normal 6 6 2 10" xfId="39355" xr:uid="{00000000-0005-0000-0000-0000B8990000}"/>
    <cellStyle name="Normal 6 6 2 10 2" xfId="39356" xr:uid="{00000000-0005-0000-0000-0000B9990000}"/>
    <cellStyle name="Normal 6 6 2 11" xfId="39357" xr:uid="{00000000-0005-0000-0000-0000BA990000}"/>
    <cellStyle name="Normal 6 6 2 11 2" xfId="39358" xr:uid="{00000000-0005-0000-0000-0000BB990000}"/>
    <cellStyle name="Normal 6 6 2 12" xfId="39359" xr:uid="{00000000-0005-0000-0000-0000BC990000}"/>
    <cellStyle name="Normal 6 6 2 12 2" xfId="39360" xr:uid="{00000000-0005-0000-0000-0000BD990000}"/>
    <cellStyle name="Normal 6 6 2 13" xfId="39361" xr:uid="{00000000-0005-0000-0000-0000BE990000}"/>
    <cellStyle name="Normal 6 6 2 14" xfId="39362" xr:uid="{00000000-0005-0000-0000-0000BF990000}"/>
    <cellStyle name="Normal 6 6 2 2" xfId="39363" xr:uid="{00000000-0005-0000-0000-0000C0990000}"/>
    <cellStyle name="Normal 6 6 2 2 2" xfId="39364" xr:uid="{00000000-0005-0000-0000-0000C1990000}"/>
    <cellStyle name="Normal 6 6 2 2 2 2" xfId="39365" xr:uid="{00000000-0005-0000-0000-0000C2990000}"/>
    <cellStyle name="Normal 6 6 2 2 2 2 2" xfId="39366" xr:uid="{00000000-0005-0000-0000-0000C3990000}"/>
    <cellStyle name="Normal 6 6 2 2 2 2 2 2" xfId="39367" xr:uid="{00000000-0005-0000-0000-0000C4990000}"/>
    <cellStyle name="Normal 6 6 2 2 2 2 2 2 2" xfId="39368" xr:uid="{00000000-0005-0000-0000-0000C5990000}"/>
    <cellStyle name="Normal 6 6 2 2 2 2 2 3" xfId="39369" xr:uid="{00000000-0005-0000-0000-0000C6990000}"/>
    <cellStyle name="Normal 6 6 2 2 2 2 3" xfId="39370" xr:uid="{00000000-0005-0000-0000-0000C7990000}"/>
    <cellStyle name="Normal 6 6 2 2 2 2 3 2" xfId="39371" xr:uid="{00000000-0005-0000-0000-0000C8990000}"/>
    <cellStyle name="Normal 6 6 2 2 2 2 4" xfId="39372" xr:uid="{00000000-0005-0000-0000-0000C9990000}"/>
    <cellStyle name="Normal 6 6 2 2 2 3" xfId="39373" xr:uid="{00000000-0005-0000-0000-0000CA990000}"/>
    <cellStyle name="Normal 6 6 2 2 2 3 2" xfId="39374" xr:uid="{00000000-0005-0000-0000-0000CB990000}"/>
    <cellStyle name="Normal 6 6 2 2 2 3 2 2" xfId="39375" xr:uid="{00000000-0005-0000-0000-0000CC990000}"/>
    <cellStyle name="Normal 6 6 2 2 2 3 3" xfId="39376" xr:uid="{00000000-0005-0000-0000-0000CD990000}"/>
    <cellStyle name="Normal 6 6 2 2 2 4" xfId="39377" xr:uid="{00000000-0005-0000-0000-0000CE990000}"/>
    <cellStyle name="Normal 6 6 2 2 2 4 2" xfId="39378" xr:uid="{00000000-0005-0000-0000-0000CF990000}"/>
    <cellStyle name="Normal 6 6 2 2 2 5" xfId="39379" xr:uid="{00000000-0005-0000-0000-0000D0990000}"/>
    <cellStyle name="Normal 6 6 2 2 2 5 2" xfId="39380" xr:uid="{00000000-0005-0000-0000-0000D1990000}"/>
    <cellStyle name="Normal 6 6 2 2 2 6" xfId="39381" xr:uid="{00000000-0005-0000-0000-0000D2990000}"/>
    <cellStyle name="Normal 6 6 2 2 3" xfId="39382" xr:uid="{00000000-0005-0000-0000-0000D3990000}"/>
    <cellStyle name="Normal 6 6 2 2 3 2" xfId="39383" xr:uid="{00000000-0005-0000-0000-0000D4990000}"/>
    <cellStyle name="Normal 6 6 2 2 3 2 2" xfId="39384" xr:uid="{00000000-0005-0000-0000-0000D5990000}"/>
    <cellStyle name="Normal 6 6 2 2 3 2 2 2" xfId="39385" xr:uid="{00000000-0005-0000-0000-0000D6990000}"/>
    <cellStyle name="Normal 6 6 2 2 3 2 2 2 2" xfId="39386" xr:uid="{00000000-0005-0000-0000-0000D7990000}"/>
    <cellStyle name="Normal 6 6 2 2 3 2 2 3" xfId="39387" xr:uid="{00000000-0005-0000-0000-0000D8990000}"/>
    <cellStyle name="Normal 6 6 2 2 3 2 3" xfId="39388" xr:uid="{00000000-0005-0000-0000-0000D9990000}"/>
    <cellStyle name="Normal 6 6 2 2 3 2 3 2" xfId="39389" xr:uid="{00000000-0005-0000-0000-0000DA990000}"/>
    <cellStyle name="Normal 6 6 2 2 3 2 4" xfId="39390" xr:uid="{00000000-0005-0000-0000-0000DB990000}"/>
    <cellStyle name="Normal 6 6 2 2 3 3" xfId="39391" xr:uid="{00000000-0005-0000-0000-0000DC990000}"/>
    <cellStyle name="Normal 6 6 2 2 3 3 2" xfId="39392" xr:uid="{00000000-0005-0000-0000-0000DD990000}"/>
    <cellStyle name="Normal 6 6 2 2 3 3 2 2" xfId="39393" xr:uid="{00000000-0005-0000-0000-0000DE990000}"/>
    <cellStyle name="Normal 6 6 2 2 3 3 3" xfId="39394" xr:uid="{00000000-0005-0000-0000-0000DF990000}"/>
    <cellStyle name="Normal 6 6 2 2 3 4" xfId="39395" xr:uid="{00000000-0005-0000-0000-0000E0990000}"/>
    <cellStyle name="Normal 6 6 2 2 3 4 2" xfId="39396" xr:uid="{00000000-0005-0000-0000-0000E1990000}"/>
    <cellStyle name="Normal 6 6 2 2 3 5" xfId="39397" xr:uid="{00000000-0005-0000-0000-0000E2990000}"/>
    <cellStyle name="Normal 6 6 2 2 3 5 2" xfId="39398" xr:uid="{00000000-0005-0000-0000-0000E3990000}"/>
    <cellStyle name="Normal 6 6 2 2 3 6" xfId="39399" xr:uid="{00000000-0005-0000-0000-0000E4990000}"/>
    <cellStyle name="Normal 6 6 2 2 4" xfId="39400" xr:uid="{00000000-0005-0000-0000-0000E5990000}"/>
    <cellStyle name="Normal 6 6 2 2 4 2" xfId="39401" xr:uid="{00000000-0005-0000-0000-0000E6990000}"/>
    <cellStyle name="Normal 6 6 2 2 4 2 2" xfId="39402" xr:uid="{00000000-0005-0000-0000-0000E7990000}"/>
    <cellStyle name="Normal 6 6 2 2 4 2 2 2" xfId="39403" xr:uid="{00000000-0005-0000-0000-0000E8990000}"/>
    <cellStyle name="Normal 6 6 2 2 4 2 3" xfId="39404" xr:uid="{00000000-0005-0000-0000-0000E9990000}"/>
    <cellStyle name="Normal 6 6 2 2 4 3" xfId="39405" xr:uid="{00000000-0005-0000-0000-0000EA990000}"/>
    <cellStyle name="Normal 6 6 2 2 4 3 2" xfId="39406" xr:uid="{00000000-0005-0000-0000-0000EB990000}"/>
    <cellStyle name="Normal 6 6 2 2 4 4" xfId="39407" xr:uid="{00000000-0005-0000-0000-0000EC990000}"/>
    <cellStyle name="Normal 6 6 2 2 5" xfId="39408" xr:uid="{00000000-0005-0000-0000-0000ED990000}"/>
    <cellStyle name="Normal 6 6 2 2 5 2" xfId="39409" xr:uid="{00000000-0005-0000-0000-0000EE990000}"/>
    <cellStyle name="Normal 6 6 2 2 5 2 2" xfId="39410" xr:uid="{00000000-0005-0000-0000-0000EF990000}"/>
    <cellStyle name="Normal 6 6 2 2 5 3" xfId="39411" xr:uid="{00000000-0005-0000-0000-0000F0990000}"/>
    <cellStyle name="Normal 6 6 2 2 6" xfId="39412" xr:uid="{00000000-0005-0000-0000-0000F1990000}"/>
    <cellStyle name="Normal 6 6 2 2 6 2" xfId="39413" xr:uid="{00000000-0005-0000-0000-0000F2990000}"/>
    <cellStyle name="Normal 6 6 2 2 7" xfId="39414" xr:uid="{00000000-0005-0000-0000-0000F3990000}"/>
    <cellStyle name="Normal 6 6 2 2 7 2" xfId="39415" xr:uid="{00000000-0005-0000-0000-0000F4990000}"/>
    <cellStyle name="Normal 6 6 2 2 8" xfId="39416" xr:uid="{00000000-0005-0000-0000-0000F5990000}"/>
    <cellStyle name="Normal 6 6 2 3" xfId="39417" xr:uid="{00000000-0005-0000-0000-0000F6990000}"/>
    <cellStyle name="Normal 6 6 2 3 2" xfId="39418" xr:uid="{00000000-0005-0000-0000-0000F7990000}"/>
    <cellStyle name="Normal 6 6 2 3 2 2" xfId="39419" xr:uid="{00000000-0005-0000-0000-0000F8990000}"/>
    <cellStyle name="Normal 6 6 2 3 2 2 2" xfId="39420" xr:uid="{00000000-0005-0000-0000-0000F9990000}"/>
    <cellStyle name="Normal 6 6 2 3 2 2 2 2" xfId="39421" xr:uid="{00000000-0005-0000-0000-0000FA990000}"/>
    <cellStyle name="Normal 6 6 2 3 2 2 2 2 2" xfId="39422" xr:uid="{00000000-0005-0000-0000-0000FB990000}"/>
    <cellStyle name="Normal 6 6 2 3 2 2 2 3" xfId="39423" xr:uid="{00000000-0005-0000-0000-0000FC990000}"/>
    <cellStyle name="Normal 6 6 2 3 2 2 3" xfId="39424" xr:uid="{00000000-0005-0000-0000-0000FD990000}"/>
    <cellStyle name="Normal 6 6 2 3 2 2 3 2" xfId="39425" xr:uid="{00000000-0005-0000-0000-0000FE990000}"/>
    <cellStyle name="Normal 6 6 2 3 2 2 4" xfId="39426" xr:uid="{00000000-0005-0000-0000-0000FF990000}"/>
    <cellStyle name="Normal 6 6 2 3 2 3" xfId="39427" xr:uid="{00000000-0005-0000-0000-0000009A0000}"/>
    <cellStyle name="Normal 6 6 2 3 2 3 2" xfId="39428" xr:uid="{00000000-0005-0000-0000-0000019A0000}"/>
    <cellStyle name="Normal 6 6 2 3 2 3 2 2" xfId="39429" xr:uid="{00000000-0005-0000-0000-0000029A0000}"/>
    <cellStyle name="Normal 6 6 2 3 2 3 3" xfId="39430" xr:uid="{00000000-0005-0000-0000-0000039A0000}"/>
    <cellStyle name="Normal 6 6 2 3 2 4" xfId="39431" xr:uid="{00000000-0005-0000-0000-0000049A0000}"/>
    <cellStyle name="Normal 6 6 2 3 2 4 2" xfId="39432" xr:uid="{00000000-0005-0000-0000-0000059A0000}"/>
    <cellStyle name="Normal 6 6 2 3 2 5" xfId="39433" xr:uid="{00000000-0005-0000-0000-0000069A0000}"/>
    <cellStyle name="Normal 6 6 2 3 2 5 2" xfId="39434" xr:uid="{00000000-0005-0000-0000-0000079A0000}"/>
    <cellStyle name="Normal 6 6 2 3 2 6" xfId="39435" xr:uid="{00000000-0005-0000-0000-0000089A0000}"/>
    <cellStyle name="Normal 6 6 2 3 3" xfId="39436" xr:uid="{00000000-0005-0000-0000-0000099A0000}"/>
    <cellStyle name="Normal 6 6 2 3 3 2" xfId="39437" xr:uid="{00000000-0005-0000-0000-00000A9A0000}"/>
    <cellStyle name="Normal 6 6 2 3 3 2 2" xfId="39438" xr:uid="{00000000-0005-0000-0000-00000B9A0000}"/>
    <cellStyle name="Normal 6 6 2 3 3 2 2 2" xfId="39439" xr:uid="{00000000-0005-0000-0000-00000C9A0000}"/>
    <cellStyle name="Normal 6 6 2 3 3 2 2 2 2" xfId="39440" xr:uid="{00000000-0005-0000-0000-00000D9A0000}"/>
    <cellStyle name="Normal 6 6 2 3 3 2 2 3" xfId="39441" xr:uid="{00000000-0005-0000-0000-00000E9A0000}"/>
    <cellStyle name="Normal 6 6 2 3 3 2 3" xfId="39442" xr:uid="{00000000-0005-0000-0000-00000F9A0000}"/>
    <cellStyle name="Normal 6 6 2 3 3 2 3 2" xfId="39443" xr:uid="{00000000-0005-0000-0000-0000109A0000}"/>
    <cellStyle name="Normal 6 6 2 3 3 2 4" xfId="39444" xr:uid="{00000000-0005-0000-0000-0000119A0000}"/>
    <cellStyle name="Normal 6 6 2 3 3 3" xfId="39445" xr:uid="{00000000-0005-0000-0000-0000129A0000}"/>
    <cellStyle name="Normal 6 6 2 3 3 3 2" xfId="39446" xr:uid="{00000000-0005-0000-0000-0000139A0000}"/>
    <cellStyle name="Normal 6 6 2 3 3 3 2 2" xfId="39447" xr:uid="{00000000-0005-0000-0000-0000149A0000}"/>
    <cellStyle name="Normal 6 6 2 3 3 3 3" xfId="39448" xr:uid="{00000000-0005-0000-0000-0000159A0000}"/>
    <cellStyle name="Normal 6 6 2 3 3 4" xfId="39449" xr:uid="{00000000-0005-0000-0000-0000169A0000}"/>
    <cellStyle name="Normal 6 6 2 3 3 4 2" xfId="39450" xr:uid="{00000000-0005-0000-0000-0000179A0000}"/>
    <cellStyle name="Normal 6 6 2 3 3 5" xfId="39451" xr:uid="{00000000-0005-0000-0000-0000189A0000}"/>
    <cellStyle name="Normal 6 6 2 3 3 5 2" xfId="39452" xr:uid="{00000000-0005-0000-0000-0000199A0000}"/>
    <cellStyle name="Normal 6 6 2 3 3 6" xfId="39453" xr:uid="{00000000-0005-0000-0000-00001A9A0000}"/>
    <cellStyle name="Normal 6 6 2 3 4" xfId="39454" xr:uid="{00000000-0005-0000-0000-00001B9A0000}"/>
    <cellStyle name="Normal 6 6 2 3 4 2" xfId="39455" xr:uid="{00000000-0005-0000-0000-00001C9A0000}"/>
    <cellStyle name="Normal 6 6 2 3 4 2 2" xfId="39456" xr:uid="{00000000-0005-0000-0000-00001D9A0000}"/>
    <cellStyle name="Normal 6 6 2 3 4 2 2 2" xfId="39457" xr:uid="{00000000-0005-0000-0000-00001E9A0000}"/>
    <cellStyle name="Normal 6 6 2 3 4 2 3" xfId="39458" xr:uid="{00000000-0005-0000-0000-00001F9A0000}"/>
    <cellStyle name="Normal 6 6 2 3 4 3" xfId="39459" xr:uid="{00000000-0005-0000-0000-0000209A0000}"/>
    <cellStyle name="Normal 6 6 2 3 4 3 2" xfId="39460" xr:uid="{00000000-0005-0000-0000-0000219A0000}"/>
    <cellStyle name="Normal 6 6 2 3 4 4" xfId="39461" xr:uid="{00000000-0005-0000-0000-0000229A0000}"/>
    <cellStyle name="Normal 6 6 2 3 5" xfId="39462" xr:uid="{00000000-0005-0000-0000-0000239A0000}"/>
    <cellStyle name="Normal 6 6 2 3 5 2" xfId="39463" xr:uid="{00000000-0005-0000-0000-0000249A0000}"/>
    <cellStyle name="Normal 6 6 2 3 5 2 2" xfId="39464" xr:uid="{00000000-0005-0000-0000-0000259A0000}"/>
    <cellStyle name="Normal 6 6 2 3 5 3" xfId="39465" xr:uid="{00000000-0005-0000-0000-0000269A0000}"/>
    <cellStyle name="Normal 6 6 2 3 6" xfId="39466" xr:uid="{00000000-0005-0000-0000-0000279A0000}"/>
    <cellStyle name="Normal 6 6 2 3 6 2" xfId="39467" xr:uid="{00000000-0005-0000-0000-0000289A0000}"/>
    <cellStyle name="Normal 6 6 2 3 7" xfId="39468" xr:uid="{00000000-0005-0000-0000-0000299A0000}"/>
    <cellStyle name="Normal 6 6 2 3 7 2" xfId="39469" xr:uid="{00000000-0005-0000-0000-00002A9A0000}"/>
    <cellStyle name="Normal 6 6 2 3 8" xfId="39470" xr:uid="{00000000-0005-0000-0000-00002B9A0000}"/>
    <cellStyle name="Normal 6 6 2 4" xfId="39471" xr:uid="{00000000-0005-0000-0000-00002C9A0000}"/>
    <cellStyle name="Normal 6 6 2 4 2" xfId="39472" xr:uid="{00000000-0005-0000-0000-00002D9A0000}"/>
    <cellStyle name="Normal 6 6 2 4 2 2" xfId="39473" xr:uid="{00000000-0005-0000-0000-00002E9A0000}"/>
    <cellStyle name="Normal 6 6 2 4 2 2 2" xfId="39474" xr:uid="{00000000-0005-0000-0000-00002F9A0000}"/>
    <cellStyle name="Normal 6 6 2 4 2 2 2 2" xfId="39475" xr:uid="{00000000-0005-0000-0000-0000309A0000}"/>
    <cellStyle name="Normal 6 6 2 4 2 2 3" xfId="39476" xr:uid="{00000000-0005-0000-0000-0000319A0000}"/>
    <cellStyle name="Normal 6 6 2 4 2 3" xfId="39477" xr:uid="{00000000-0005-0000-0000-0000329A0000}"/>
    <cellStyle name="Normal 6 6 2 4 2 3 2" xfId="39478" xr:uid="{00000000-0005-0000-0000-0000339A0000}"/>
    <cellStyle name="Normal 6 6 2 4 2 4" xfId="39479" xr:uid="{00000000-0005-0000-0000-0000349A0000}"/>
    <cellStyle name="Normal 6 6 2 4 3" xfId="39480" xr:uid="{00000000-0005-0000-0000-0000359A0000}"/>
    <cellStyle name="Normal 6 6 2 4 3 2" xfId="39481" xr:uid="{00000000-0005-0000-0000-0000369A0000}"/>
    <cellStyle name="Normal 6 6 2 4 3 2 2" xfId="39482" xr:uid="{00000000-0005-0000-0000-0000379A0000}"/>
    <cellStyle name="Normal 6 6 2 4 3 3" xfId="39483" xr:uid="{00000000-0005-0000-0000-0000389A0000}"/>
    <cellStyle name="Normal 6 6 2 4 4" xfId="39484" xr:uid="{00000000-0005-0000-0000-0000399A0000}"/>
    <cellStyle name="Normal 6 6 2 4 4 2" xfId="39485" xr:uid="{00000000-0005-0000-0000-00003A9A0000}"/>
    <cellStyle name="Normal 6 6 2 4 5" xfId="39486" xr:uid="{00000000-0005-0000-0000-00003B9A0000}"/>
    <cellStyle name="Normal 6 6 2 4 5 2" xfId="39487" xr:uid="{00000000-0005-0000-0000-00003C9A0000}"/>
    <cellStyle name="Normal 6 6 2 4 6" xfId="39488" xr:uid="{00000000-0005-0000-0000-00003D9A0000}"/>
    <cellStyle name="Normal 6 6 2 5" xfId="39489" xr:uid="{00000000-0005-0000-0000-00003E9A0000}"/>
    <cellStyle name="Normal 6 6 2 5 2" xfId="39490" xr:uid="{00000000-0005-0000-0000-00003F9A0000}"/>
    <cellStyle name="Normal 6 6 2 5 2 2" xfId="39491" xr:uid="{00000000-0005-0000-0000-0000409A0000}"/>
    <cellStyle name="Normal 6 6 2 5 2 2 2" xfId="39492" xr:uid="{00000000-0005-0000-0000-0000419A0000}"/>
    <cellStyle name="Normal 6 6 2 5 2 2 2 2" xfId="39493" xr:uid="{00000000-0005-0000-0000-0000429A0000}"/>
    <cellStyle name="Normal 6 6 2 5 2 2 3" xfId="39494" xr:uid="{00000000-0005-0000-0000-0000439A0000}"/>
    <cellStyle name="Normal 6 6 2 5 2 3" xfId="39495" xr:uid="{00000000-0005-0000-0000-0000449A0000}"/>
    <cellStyle name="Normal 6 6 2 5 2 3 2" xfId="39496" xr:uid="{00000000-0005-0000-0000-0000459A0000}"/>
    <cellStyle name="Normal 6 6 2 5 2 4" xfId="39497" xr:uid="{00000000-0005-0000-0000-0000469A0000}"/>
    <cellStyle name="Normal 6 6 2 5 3" xfId="39498" xr:uid="{00000000-0005-0000-0000-0000479A0000}"/>
    <cellStyle name="Normal 6 6 2 5 3 2" xfId="39499" xr:uid="{00000000-0005-0000-0000-0000489A0000}"/>
    <cellStyle name="Normal 6 6 2 5 3 2 2" xfId="39500" xr:uid="{00000000-0005-0000-0000-0000499A0000}"/>
    <cellStyle name="Normal 6 6 2 5 3 3" xfId="39501" xr:uid="{00000000-0005-0000-0000-00004A9A0000}"/>
    <cellStyle name="Normal 6 6 2 5 4" xfId="39502" xr:uid="{00000000-0005-0000-0000-00004B9A0000}"/>
    <cellStyle name="Normal 6 6 2 5 4 2" xfId="39503" xr:uid="{00000000-0005-0000-0000-00004C9A0000}"/>
    <cellStyle name="Normal 6 6 2 5 5" xfId="39504" xr:uid="{00000000-0005-0000-0000-00004D9A0000}"/>
    <cellStyle name="Normal 6 6 2 5 5 2" xfId="39505" xr:uid="{00000000-0005-0000-0000-00004E9A0000}"/>
    <cellStyle name="Normal 6 6 2 5 6" xfId="39506" xr:uid="{00000000-0005-0000-0000-00004F9A0000}"/>
    <cellStyle name="Normal 6 6 2 6" xfId="39507" xr:uid="{00000000-0005-0000-0000-0000509A0000}"/>
    <cellStyle name="Normal 6 6 2 6 2" xfId="39508" xr:uid="{00000000-0005-0000-0000-0000519A0000}"/>
    <cellStyle name="Normal 6 6 2 6 2 2" xfId="39509" xr:uid="{00000000-0005-0000-0000-0000529A0000}"/>
    <cellStyle name="Normal 6 6 2 6 2 2 2" xfId="39510" xr:uid="{00000000-0005-0000-0000-0000539A0000}"/>
    <cellStyle name="Normal 6 6 2 6 2 2 2 2" xfId="39511" xr:uid="{00000000-0005-0000-0000-0000549A0000}"/>
    <cellStyle name="Normal 6 6 2 6 2 2 3" xfId="39512" xr:uid="{00000000-0005-0000-0000-0000559A0000}"/>
    <cellStyle name="Normal 6 6 2 6 2 3" xfId="39513" xr:uid="{00000000-0005-0000-0000-0000569A0000}"/>
    <cellStyle name="Normal 6 6 2 6 2 3 2" xfId="39514" xr:uid="{00000000-0005-0000-0000-0000579A0000}"/>
    <cellStyle name="Normal 6 6 2 6 2 4" xfId="39515" xr:uid="{00000000-0005-0000-0000-0000589A0000}"/>
    <cellStyle name="Normal 6 6 2 6 3" xfId="39516" xr:uid="{00000000-0005-0000-0000-0000599A0000}"/>
    <cellStyle name="Normal 6 6 2 6 3 2" xfId="39517" xr:uid="{00000000-0005-0000-0000-00005A9A0000}"/>
    <cellStyle name="Normal 6 6 2 6 3 2 2" xfId="39518" xr:uid="{00000000-0005-0000-0000-00005B9A0000}"/>
    <cellStyle name="Normal 6 6 2 6 3 3" xfId="39519" xr:uid="{00000000-0005-0000-0000-00005C9A0000}"/>
    <cellStyle name="Normal 6 6 2 6 4" xfId="39520" xr:uid="{00000000-0005-0000-0000-00005D9A0000}"/>
    <cellStyle name="Normal 6 6 2 6 4 2" xfId="39521" xr:uid="{00000000-0005-0000-0000-00005E9A0000}"/>
    <cellStyle name="Normal 6 6 2 6 5" xfId="39522" xr:uid="{00000000-0005-0000-0000-00005F9A0000}"/>
    <cellStyle name="Normal 6 6 2 6 5 2" xfId="39523" xr:uid="{00000000-0005-0000-0000-0000609A0000}"/>
    <cellStyle name="Normal 6 6 2 6 6" xfId="39524" xr:uid="{00000000-0005-0000-0000-0000619A0000}"/>
    <cellStyle name="Normal 6 6 2 7" xfId="39525" xr:uid="{00000000-0005-0000-0000-0000629A0000}"/>
    <cellStyle name="Normal 6 6 2 7 2" xfId="39526" xr:uid="{00000000-0005-0000-0000-0000639A0000}"/>
    <cellStyle name="Normal 6 6 2 7 2 2" xfId="39527" xr:uid="{00000000-0005-0000-0000-0000649A0000}"/>
    <cellStyle name="Normal 6 6 2 7 2 2 2" xfId="39528" xr:uid="{00000000-0005-0000-0000-0000659A0000}"/>
    <cellStyle name="Normal 6 6 2 7 2 3" xfId="39529" xr:uid="{00000000-0005-0000-0000-0000669A0000}"/>
    <cellStyle name="Normal 6 6 2 7 3" xfId="39530" xr:uid="{00000000-0005-0000-0000-0000679A0000}"/>
    <cellStyle name="Normal 6 6 2 7 3 2" xfId="39531" xr:uid="{00000000-0005-0000-0000-0000689A0000}"/>
    <cellStyle name="Normal 6 6 2 7 4" xfId="39532" xr:uid="{00000000-0005-0000-0000-0000699A0000}"/>
    <cellStyle name="Normal 6 6 2 8" xfId="39533" xr:uid="{00000000-0005-0000-0000-00006A9A0000}"/>
    <cellStyle name="Normal 6 6 2 8 2" xfId="39534" xr:uid="{00000000-0005-0000-0000-00006B9A0000}"/>
    <cellStyle name="Normal 6 6 2 8 2 2" xfId="39535" xr:uid="{00000000-0005-0000-0000-00006C9A0000}"/>
    <cellStyle name="Normal 6 6 2 8 3" xfId="39536" xr:uid="{00000000-0005-0000-0000-00006D9A0000}"/>
    <cellStyle name="Normal 6 6 2 9" xfId="39537" xr:uid="{00000000-0005-0000-0000-00006E9A0000}"/>
    <cellStyle name="Normal 6 6 2 9 2" xfId="39538" xr:uid="{00000000-0005-0000-0000-00006F9A0000}"/>
    <cellStyle name="Normal 6 6 3" xfId="39539" xr:uid="{00000000-0005-0000-0000-0000709A0000}"/>
    <cellStyle name="Normal 6 6 3 2" xfId="39540" xr:uid="{00000000-0005-0000-0000-0000719A0000}"/>
    <cellStyle name="Normal 6 6 3 2 2" xfId="39541" xr:uid="{00000000-0005-0000-0000-0000729A0000}"/>
    <cellStyle name="Normal 6 6 3 2 2 2" xfId="39542" xr:uid="{00000000-0005-0000-0000-0000739A0000}"/>
    <cellStyle name="Normal 6 6 3 2 2 2 2" xfId="39543" xr:uid="{00000000-0005-0000-0000-0000749A0000}"/>
    <cellStyle name="Normal 6 6 3 2 2 2 2 2" xfId="39544" xr:uid="{00000000-0005-0000-0000-0000759A0000}"/>
    <cellStyle name="Normal 6 6 3 2 2 2 3" xfId="39545" xr:uid="{00000000-0005-0000-0000-0000769A0000}"/>
    <cellStyle name="Normal 6 6 3 2 2 3" xfId="39546" xr:uid="{00000000-0005-0000-0000-0000779A0000}"/>
    <cellStyle name="Normal 6 6 3 2 2 3 2" xfId="39547" xr:uid="{00000000-0005-0000-0000-0000789A0000}"/>
    <cellStyle name="Normal 6 6 3 2 2 4" xfId="39548" xr:uid="{00000000-0005-0000-0000-0000799A0000}"/>
    <cellStyle name="Normal 6 6 3 2 3" xfId="39549" xr:uid="{00000000-0005-0000-0000-00007A9A0000}"/>
    <cellStyle name="Normal 6 6 3 2 3 2" xfId="39550" xr:uid="{00000000-0005-0000-0000-00007B9A0000}"/>
    <cellStyle name="Normal 6 6 3 2 3 2 2" xfId="39551" xr:uid="{00000000-0005-0000-0000-00007C9A0000}"/>
    <cellStyle name="Normal 6 6 3 2 3 3" xfId="39552" xr:uid="{00000000-0005-0000-0000-00007D9A0000}"/>
    <cellStyle name="Normal 6 6 3 2 4" xfId="39553" xr:uid="{00000000-0005-0000-0000-00007E9A0000}"/>
    <cellStyle name="Normal 6 6 3 2 4 2" xfId="39554" xr:uid="{00000000-0005-0000-0000-00007F9A0000}"/>
    <cellStyle name="Normal 6 6 3 2 5" xfId="39555" xr:uid="{00000000-0005-0000-0000-0000809A0000}"/>
    <cellStyle name="Normal 6 6 3 2 5 2" xfId="39556" xr:uid="{00000000-0005-0000-0000-0000819A0000}"/>
    <cellStyle name="Normal 6 6 3 2 6" xfId="39557" xr:uid="{00000000-0005-0000-0000-0000829A0000}"/>
    <cellStyle name="Normal 6 6 3 3" xfId="39558" xr:uid="{00000000-0005-0000-0000-0000839A0000}"/>
    <cellStyle name="Normal 6 6 3 3 2" xfId="39559" xr:uid="{00000000-0005-0000-0000-0000849A0000}"/>
    <cellStyle name="Normal 6 6 3 3 2 2" xfId="39560" xr:uid="{00000000-0005-0000-0000-0000859A0000}"/>
    <cellStyle name="Normal 6 6 3 3 2 2 2" xfId="39561" xr:uid="{00000000-0005-0000-0000-0000869A0000}"/>
    <cellStyle name="Normal 6 6 3 3 2 2 2 2" xfId="39562" xr:uid="{00000000-0005-0000-0000-0000879A0000}"/>
    <cellStyle name="Normal 6 6 3 3 2 2 3" xfId="39563" xr:uid="{00000000-0005-0000-0000-0000889A0000}"/>
    <cellStyle name="Normal 6 6 3 3 2 3" xfId="39564" xr:uid="{00000000-0005-0000-0000-0000899A0000}"/>
    <cellStyle name="Normal 6 6 3 3 2 3 2" xfId="39565" xr:uid="{00000000-0005-0000-0000-00008A9A0000}"/>
    <cellStyle name="Normal 6 6 3 3 2 4" xfId="39566" xr:uid="{00000000-0005-0000-0000-00008B9A0000}"/>
    <cellStyle name="Normal 6 6 3 3 3" xfId="39567" xr:uid="{00000000-0005-0000-0000-00008C9A0000}"/>
    <cellStyle name="Normal 6 6 3 3 3 2" xfId="39568" xr:uid="{00000000-0005-0000-0000-00008D9A0000}"/>
    <cellStyle name="Normal 6 6 3 3 3 2 2" xfId="39569" xr:uid="{00000000-0005-0000-0000-00008E9A0000}"/>
    <cellStyle name="Normal 6 6 3 3 3 3" xfId="39570" xr:uid="{00000000-0005-0000-0000-00008F9A0000}"/>
    <cellStyle name="Normal 6 6 3 3 4" xfId="39571" xr:uid="{00000000-0005-0000-0000-0000909A0000}"/>
    <cellStyle name="Normal 6 6 3 3 4 2" xfId="39572" xr:uid="{00000000-0005-0000-0000-0000919A0000}"/>
    <cellStyle name="Normal 6 6 3 3 5" xfId="39573" xr:uid="{00000000-0005-0000-0000-0000929A0000}"/>
    <cellStyle name="Normal 6 6 3 3 5 2" xfId="39574" xr:uid="{00000000-0005-0000-0000-0000939A0000}"/>
    <cellStyle name="Normal 6 6 3 3 6" xfId="39575" xr:uid="{00000000-0005-0000-0000-0000949A0000}"/>
    <cellStyle name="Normal 6 6 3 4" xfId="39576" xr:uid="{00000000-0005-0000-0000-0000959A0000}"/>
    <cellStyle name="Normal 6 6 3 4 2" xfId="39577" xr:uid="{00000000-0005-0000-0000-0000969A0000}"/>
    <cellStyle name="Normal 6 6 3 4 2 2" xfId="39578" xr:uid="{00000000-0005-0000-0000-0000979A0000}"/>
    <cellStyle name="Normal 6 6 3 4 2 2 2" xfId="39579" xr:uid="{00000000-0005-0000-0000-0000989A0000}"/>
    <cellStyle name="Normal 6 6 3 4 2 3" xfId="39580" xr:uid="{00000000-0005-0000-0000-0000999A0000}"/>
    <cellStyle name="Normal 6 6 3 4 3" xfId="39581" xr:uid="{00000000-0005-0000-0000-00009A9A0000}"/>
    <cellStyle name="Normal 6 6 3 4 3 2" xfId="39582" xr:uid="{00000000-0005-0000-0000-00009B9A0000}"/>
    <cellStyle name="Normal 6 6 3 4 4" xfId="39583" xr:uid="{00000000-0005-0000-0000-00009C9A0000}"/>
    <cellStyle name="Normal 6 6 3 5" xfId="39584" xr:uid="{00000000-0005-0000-0000-00009D9A0000}"/>
    <cellStyle name="Normal 6 6 3 5 2" xfId="39585" xr:uid="{00000000-0005-0000-0000-00009E9A0000}"/>
    <cellStyle name="Normal 6 6 3 5 2 2" xfId="39586" xr:uid="{00000000-0005-0000-0000-00009F9A0000}"/>
    <cellStyle name="Normal 6 6 3 5 3" xfId="39587" xr:uid="{00000000-0005-0000-0000-0000A09A0000}"/>
    <cellStyle name="Normal 6 6 3 6" xfId="39588" xr:uid="{00000000-0005-0000-0000-0000A19A0000}"/>
    <cellStyle name="Normal 6 6 3 6 2" xfId="39589" xr:uid="{00000000-0005-0000-0000-0000A29A0000}"/>
    <cellStyle name="Normal 6 6 3 7" xfId="39590" xr:uid="{00000000-0005-0000-0000-0000A39A0000}"/>
    <cellStyle name="Normal 6 6 3 7 2" xfId="39591" xr:uid="{00000000-0005-0000-0000-0000A49A0000}"/>
    <cellStyle name="Normal 6 6 3 8" xfId="39592" xr:uid="{00000000-0005-0000-0000-0000A59A0000}"/>
    <cellStyle name="Normal 6 6 4" xfId="39593" xr:uid="{00000000-0005-0000-0000-0000A69A0000}"/>
    <cellStyle name="Normal 6 6 4 2" xfId="39594" xr:uid="{00000000-0005-0000-0000-0000A79A0000}"/>
    <cellStyle name="Normal 6 6 4 2 2" xfId="39595" xr:uid="{00000000-0005-0000-0000-0000A89A0000}"/>
    <cellStyle name="Normal 6 6 4 2 2 2" xfId="39596" xr:uid="{00000000-0005-0000-0000-0000A99A0000}"/>
    <cellStyle name="Normal 6 6 4 2 2 2 2" xfId="39597" xr:uid="{00000000-0005-0000-0000-0000AA9A0000}"/>
    <cellStyle name="Normal 6 6 4 2 2 2 2 2" xfId="39598" xr:uid="{00000000-0005-0000-0000-0000AB9A0000}"/>
    <cellStyle name="Normal 6 6 4 2 2 2 3" xfId="39599" xr:uid="{00000000-0005-0000-0000-0000AC9A0000}"/>
    <cellStyle name="Normal 6 6 4 2 2 3" xfId="39600" xr:uid="{00000000-0005-0000-0000-0000AD9A0000}"/>
    <cellStyle name="Normal 6 6 4 2 2 3 2" xfId="39601" xr:uid="{00000000-0005-0000-0000-0000AE9A0000}"/>
    <cellStyle name="Normal 6 6 4 2 2 4" xfId="39602" xr:uid="{00000000-0005-0000-0000-0000AF9A0000}"/>
    <cellStyle name="Normal 6 6 4 2 3" xfId="39603" xr:uid="{00000000-0005-0000-0000-0000B09A0000}"/>
    <cellStyle name="Normal 6 6 4 2 3 2" xfId="39604" xr:uid="{00000000-0005-0000-0000-0000B19A0000}"/>
    <cellStyle name="Normal 6 6 4 2 3 2 2" xfId="39605" xr:uid="{00000000-0005-0000-0000-0000B29A0000}"/>
    <cellStyle name="Normal 6 6 4 2 3 3" xfId="39606" xr:uid="{00000000-0005-0000-0000-0000B39A0000}"/>
    <cellStyle name="Normal 6 6 4 2 4" xfId="39607" xr:uid="{00000000-0005-0000-0000-0000B49A0000}"/>
    <cellStyle name="Normal 6 6 4 2 4 2" xfId="39608" xr:uid="{00000000-0005-0000-0000-0000B59A0000}"/>
    <cellStyle name="Normal 6 6 4 2 5" xfId="39609" xr:uid="{00000000-0005-0000-0000-0000B69A0000}"/>
    <cellStyle name="Normal 6 6 4 2 5 2" xfId="39610" xr:uid="{00000000-0005-0000-0000-0000B79A0000}"/>
    <cellStyle name="Normal 6 6 4 2 6" xfId="39611" xr:uid="{00000000-0005-0000-0000-0000B89A0000}"/>
    <cellStyle name="Normal 6 6 4 3" xfId="39612" xr:uid="{00000000-0005-0000-0000-0000B99A0000}"/>
    <cellStyle name="Normal 6 6 4 3 2" xfId="39613" xr:uid="{00000000-0005-0000-0000-0000BA9A0000}"/>
    <cellStyle name="Normal 6 6 4 3 2 2" xfId="39614" xr:uid="{00000000-0005-0000-0000-0000BB9A0000}"/>
    <cellStyle name="Normal 6 6 4 3 2 2 2" xfId="39615" xr:uid="{00000000-0005-0000-0000-0000BC9A0000}"/>
    <cellStyle name="Normal 6 6 4 3 2 2 2 2" xfId="39616" xr:uid="{00000000-0005-0000-0000-0000BD9A0000}"/>
    <cellStyle name="Normal 6 6 4 3 2 2 3" xfId="39617" xr:uid="{00000000-0005-0000-0000-0000BE9A0000}"/>
    <cellStyle name="Normal 6 6 4 3 2 3" xfId="39618" xr:uid="{00000000-0005-0000-0000-0000BF9A0000}"/>
    <cellStyle name="Normal 6 6 4 3 2 3 2" xfId="39619" xr:uid="{00000000-0005-0000-0000-0000C09A0000}"/>
    <cellStyle name="Normal 6 6 4 3 2 4" xfId="39620" xr:uid="{00000000-0005-0000-0000-0000C19A0000}"/>
    <cellStyle name="Normal 6 6 4 3 3" xfId="39621" xr:uid="{00000000-0005-0000-0000-0000C29A0000}"/>
    <cellStyle name="Normal 6 6 4 3 3 2" xfId="39622" xr:uid="{00000000-0005-0000-0000-0000C39A0000}"/>
    <cellStyle name="Normal 6 6 4 3 3 2 2" xfId="39623" xr:uid="{00000000-0005-0000-0000-0000C49A0000}"/>
    <cellStyle name="Normal 6 6 4 3 3 3" xfId="39624" xr:uid="{00000000-0005-0000-0000-0000C59A0000}"/>
    <cellStyle name="Normal 6 6 4 3 4" xfId="39625" xr:uid="{00000000-0005-0000-0000-0000C69A0000}"/>
    <cellStyle name="Normal 6 6 4 3 4 2" xfId="39626" xr:uid="{00000000-0005-0000-0000-0000C79A0000}"/>
    <cellStyle name="Normal 6 6 4 3 5" xfId="39627" xr:uid="{00000000-0005-0000-0000-0000C89A0000}"/>
    <cellStyle name="Normal 6 6 4 3 5 2" xfId="39628" xr:uid="{00000000-0005-0000-0000-0000C99A0000}"/>
    <cellStyle name="Normal 6 6 4 3 6" xfId="39629" xr:uid="{00000000-0005-0000-0000-0000CA9A0000}"/>
    <cellStyle name="Normal 6 6 4 4" xfId="39630" xr:uid="{00000000-0005-0000-0000-0000CB9A0000}"/>
    <cellStyle name="Normal 6 6 4 4 2" xfId="39631" xr:uid="{00000000-0005-0000-0000-0000CC9A0000}"/>
    <cellStyle name="Normal 6 6 4 4 2 2" xfId="39632" xr:uid="{00000000-0005-0000-0000-0000CD9A0000}"/>
    <cellStyle name="Normal 6 6 4 4 2 2 2" xfId="39633" xr:uid="{00000000-0005-0000-0000-0000CE9A0000}"/>
    <cellStyle name="Normal 6 6 4 4 2 3" xfId="39634" xr:uid="{00000000-0005-0000-0000-0000CF9A0000}"/>
    <cellStyle name="Normal 6 6 4 4 3" xfId="39635" xr:uid="{00000000-0005-0000-0000-0000D09A0000}"/>
    <cellStyle name="Normal 6 6 4 4 3 2" xfId="39636" xr:uid="{00000000-0005-0000-0000-0000D19A0000}"/>
    <cellStyle name="Normal 6 6 4 4 4" xfId="39637" xr:uid="{00000000-0005-0000-0000-0000D29A0000}"/>
    <cellStyle name="Normal 6 6 4 5" xfId="39638" xr:uid="{00000000-0005-0000-0000-0000D39A0000}"/>
    <cellStyle name="Normal 6 6 4 5 2" xfId="39639" xr:uid="{00000000-0005-0000-0000-0000D49A0000}"/>
    <cellStyle name="Normal 6 6 4 5 2 2" xfId="39640" xr:uid="{00000000-0005-0000-0000-0000D59A0000}"/>
    <cellStyle name="Normal 6 6 4 5 3" xfId="39641" xr:uid="{00000000-0005-0000-0000-0000D69A0000}"/>
    <cellStyle name="Normal 6 6 4 6" xfId="39642" xr:uid="{00000000-0005-0000-0000-0000D79A0000}"/>
    <cellStyle name="Normal 6 6 4 6 2" xfId="39643" xr:uid="{00000000-0005-0000-0000-0000D89A0000}"/>
    <cellStyle name="Normal 6 6 4 7" xfId="39644" xr:uid="{00000000-0005-0000-0000-0000D99A0000}"/>
    <cellStyle name="Normal 6 6 4 7 2" xfId="39645" xr:uid="{00000000-0005-0000-0000-0000DA9A0000}"/>
    <cellStyle name="Normal 6 6 4 8" xfId="39646" xr:uid="{00000000-0005-0000-0000-0000DB9A0000}"/>
    <cellStyle name="Normal 6 6 5" xfId="39647" xr:uid="{00000000-0005-0000-0000-0000DC9A0000}"/>
    <cellStyle name="Normal 6 6 5 2" xfId="39648" xr:uid="{00000000-0005-0000-0000-0000DD9A0000}"/>
    <cellStyle name="Normal 6 6 5 2 2" xfId="39649" xr:uid="{00000000-0005-0000-0000-0000DE9A0000}"/>
    <cellStyle name="Normal 6 6 5 2 2 2" xfId="39650" xr:uid="{00000000-0005-0000-0000-0000DF9A0000}"/>
    <cellStyle name="Normal 6 6 5 2 2 2 2" xfId="39651" xr:uid="{00000000-0005-0000-0000-0000E09A0000}"/>
    <cellStyle name="Normal 6 6 5 2 2 3" xfId="39652" xr:uid="{00000000-0005-0000-0000-0000E19A0000}"/>
    <cellStyle name="Normal 6 6 5 2 3" xfId="39653" xr:uid="{00000000-0005-0000-0000-0000E29A0000}"/>
    <cellStyle name="Normal 6 6 5 2 3 2" xfId="39654" xr:uid="{00000000-0005-0000-0000-0000E39A0000}"/>
    <cellStyle name="Normal 6 6 5 2 4" xfId="39655" xr:uid="{00000000-0005-0000-0000-0000E49A0000}"/>
    <cellStyle name="Normal 6 6 5 3" xfId="39656" xr:uid="{00000000-0005-0000-0000-0000E59A0000}"/>
    <cellStyle name="Normal 6 6 5 3 2" xfId="39657" xr:uid="{00000000-0005-0000-0000-0000E69A0000}"/>
    <cellStyle name="Normal 6 6 5 3 2 2" xfId="39658" xr:uid="{00000000-0005-0000-0000-0000E79A0000}"/>
    <cellStyle name="Normal 6 6 5 3 3" xfId="39659" xr:uid="{00000000-0005-0000-0000-0000E89A0000}"/>
    <cellStyle name="Normal 6 6 5 4" xfId="39660" xr:uid="{00000000-0005-0000-0000-0000E99A0000}"/>
    <cellStyle name="Normal 6 6 5 4 2" xfId="39661" xr:uid="{00000000-0005-0000-0000-0000EA9A0000}"/>
    <cellStyle name="Normal 6 6 5 5" xfId="39662" xr:uid="{00000000-0005-0000-0000-0000EB9A0000}"/>
    <cellStyle name="Normal 6 6 5 5 2" xfId="39663" xr:uid="{00000000-0005-0000-0000-0000EC9A0000}"/>
    <cellStyle name="Normal 6 6 5 6" xfId="39664" xr:uid="{00000000-0005-0000-0000-0000ED9A0000}"/>
    <cellStyle name="Normal 6 6 6" xfId="39665" xr:uid="{00000000-0005-0000-0000-0000EE9A0000}"/>
    <cellStyle name="Normal 6 6 6 2" xfId="39666" xr:uid="{00000000-0005-0000-0000-0000EF9A0000}"/>
    <cellStyle name="Normal 6 6 6 2 2" xfId="39667" xr:uid="{00000000-0005-0000-0000-0000F09A0000}"/>
    <cellStyle name="Normal 6 6 6 2 2 2" xfId="39668" xr:uid="{00000000-0005-0000-0000-0000F19A0000}"/>
    <cellStyle name="Normal 6 6 6 2 2 2 2" xfId="39669" xr:uid="{00000000-0005-0000-0000-0000F29A0000}"/>
    <cellStyle name="Normal 6 6 6 2 2 3" xfId="39670" xr:uid="{00000000-0005-0000-0000-0000F39A0000}"/>
    <cellStyle name="Normal 6 6 6 2 3" xfId="39671" xr:uid="{00000000-0005-0000-0000-0000F49A0000}"/>
    <cellStyle name="Normal 6 6 6 2 3 2" xfId="39672" xr:uid="{00000000-0005-0000-0000-0000F59A0000}"/>
    <cellStyle name="Normal 6 6 6 2 4" xfId="39673" xr:uid="{00000000-0005-0000-0000-0000F69A0000}"/>
    <cellStyle name="Normal 6 6 6 3" xfId="39674" xr:uid="{00000000-0005-0000-0000-0000F79A0000}"/>
    <cellStyle name="Normal 6 6 6 3 2" xfId="39675" xr:uid="{00000000-0005-0000-0000-0000F89A0000}"/>
    <cellStyle name="Normal 6 6 6 3 2 2" xfId="39676" xr:uid="{00000000-0005-0000-0000-0000F99A0000}"/>
    <cellStyle name="Normal 6 6 6 3 3" xfId="39677" xr:uid="{00000000-0005-0000-0000-0000FA9A0000}"/>
    <cellStyle name="Normal 6 6 6 4" xfId="39678" xr:uid="{00000000-0005-0000-0000-0000FB9A0000}"/>
    <cellStyle name="Normal 6 6 6 4 2" xfId="39679" xr:uid="{00000000-0005-0000-0000-0000FC9A0000}"/>
    <cellStyle name="Normal 6 6 6 5" xfId="39680" xr:uid="{00000000-0005-0000-0000-0000FD9A0000}"/>
    <cellStyle name="Normal 6 6 6 5 2" xfId="39681" xr:uid="{00000000-0005-0000-0000-0000FE9A0000}"/>
    <cellStyle name="Normal 6 6 6 6" xfId="39682" xr:uid="{00000000-0005-0000-0000-0000FF9A0000}"/>
    <cellStyle name="Normal 6 6 7" xfId="39683" xr:uid="{00000000-0005-0000-0000-0000009B0000}"/>
    <cellStyle name="Normal 6 6 7 2" xfId="39684" xr:uid="{00000000-0005-0000-0000-0000019B0000}"/>
    <cellStyle name="Normal 6 6 7 2 2" xfId="39685" xr:uid="{00000000-0005-0000-0000-0000029B0000}"/>
    <cellStyle name="Normal 6 6 7 2 2 2" xfId="39686" xr:uid="{00000000-0005-0000-0000-0000039B0000}"/>
    <cellStyle name="Normal 6 6 7 2 2 2 2" xfId="39687" xr:uid="{00000000-0005-0000-0000-0000049B0000}"/>
    <cellStyle name="Normal 6 6 7 2 2 3" xfId="39688" xr:uid="{00000000-0005-0000-0000-0000059B0000}"/>
    <cellStyle name="Normal 6 6 7 2 3" xfId="39689" xr:uid="{00000000-0005-0000-0000-0000069B0000}"/>
    <cellStyle name="Normal 6 6 7 2 3 2" xfId="39690" xr:uid="{00000000-0005-0000-0000-0000079B0000}"/>
    <cellStyle name="Normal 6 6 7 2 4" xfId="39691" xr:uid="{00000000-0005-0000-0000-0000089B0000}"/>
    <cellStyle name="Normal 6 6 7 3" xfId="39692" xr:uid="{00000000-0005-0000-0000-0000099B0000}"/>
    <cellStyle name="Normal 6 6 7 3 2" xfId="39693" xr:uid="{00000000-0005-0000-0000-00000A9B0000}"/>
    <cellStyle name="Normal 6 6 7 3 2 2" xfId="39694" xr:uid="{00000000-0005-0000-0000-00000B9B0000}"/>
    <cellStyle name="Normal 6 6 7 3 3" xfId="39695" xr:uid="{00000000-0005-0000-0000-00000C9B0000}"/>
    <cellStyle name="Normal 6 6 7 4" xfId="39696" xr:uid="{00000000-0005-0000-0000-00000D9B0000}"/>
    <cellStyle name="Normal 6 6 7 4 2" xfId="39697" xr:uid="{00000000-0005-0000-0000-00000E9B0000}"/>
    <cellStyle name="Normal 6 6 7 5" xfId="39698" xr:uid="{00000000-0005-0000-0000-00000F9B0000}"/>
    <cellStyle name="Normal 6 6 7 5 2" xfId="39699" xr:uid="{00000000-0005-0000-0000-0000109B0000}"/>
    <cellStyle name="Normal 6 6 7 6" xfId="39700" xr:uid="{00000000-0005-0000-0000-0000119B0000}"/>
    <cellStyle name="Normal 6 6 8" xfId="39701" xr:uid="{00000000-0005-0000-0000-0000129B0000}"/>
    <cellStyle name="Normal 6 6 8 2" xfId="39702" xr:uid="{00000000-0005-0000-0000-0000139B0000}"/>
    <cellStyle name="Normal 6 6 8 2 2" xfId="39703" xr:uid="{00000000-0005-0000-0000-0000149B0000}"/>
    <cellStyle name="Normal 6 6 8 2 2 2" xfId="39704" xr:uid="{00000000-0005-0000-0000-0000159B0000}"/>
    <cellStyle name="Normal 6 6 8 2 3" xfId="39705" xr:uid="{00000000-0005-0000-0000-0000169B0000}"/>
    <cellStyle name="Normal 6 6 8 3" xfId="39706" xr:uid="{00000000-0005-0000-0000-0000179B0000}"/>
    <cellStyle name="Normal 6 6 8 3 2" xfId="39707" xr:uid="{00000000-0005-0000-0000-0000189B0000}"/>
    <cellStyle name="Normal 6 6 8 4" xfId="39708" xr:uid="{00000000-0005-0000-0000-0000199B0000}"/>
    <cellStyle name="Normal 6 6 9" xfId="39709" xr:uid="{00000000-0005-0000-0000-00001A9B0000}"/>
    <cellStyle name="Normal 6 6 9 2" xfId="39710" xr:uid="{00000000-0005-0000-0000-00001B9B0000}"/>
    <cellStyle name="Normal 6 6 9 2 2" xfId="39711" xr:uid="{00000000-0005-0000-0000-00001C9B0000}"/>
    <cellStyle name="Normal 6 6 9 3" xfId="39712" xr:uid="{00000000-0005-0000-0000-00001D9B0000}"/>
    <cellStyle name="Normal 6 7" xfId="39713" xr:uid="{00000000-0005-0000-0000-00001E9B0000}"/>
    <cellStyle name="Normal 6 7 2" xfId="39714" xr:uid="{00000000-0005-0000-0000-00001F9B0000}"/>
    <cellStyle name="Normal 6 7 2 2" xfId="39715" xr:uid="{00000000-0005-0000-0000-0000209B0000}"/>
    <cellStyle name="Normal 6 7 3" xfId="39716" xr:uid="{00000000-0005-0000-0000-0000219B0000}"/>
    <cellStyle name="Normal 6 7 4" xfId="39717" xr:uid="{00000000-0005-0000-0000-0000229B0000}"/>
    <cellStyle name="Normal 6 8" xfId="39718" xr:uid="{00000000-0005-0000-0000-0000239B0000}"/>
    <cellStyle name="Normal 6 9" xfId="39719" xr:uid="{00000000-0005-0000-0000-0000249B0000}"/>
    <cellStyle name="Normal 6 9 2" xfId="39720" xr:uid="{00000000-0005-0000-0000-0000259B0000}"/>
    <cellStyle name="Normal 6_Analysis" xfId="39721" xr:uid="{00000000-0005-0000-0000-0000269B0000}"/>
    <cellStyle name="Normal 60" xfId="39722" xr:uid="{00000000-0005-0000-0000-0000279B0000}"/>
    <cellStyle name="Normal 61" xfId="39723" xr:uid="{00000000-0005-0000-0000-0000289B0000}"/>
    <cellStyle name="Normal 62" xfId="39724" xr:uid="{00000000-0005-0000-0000-0000299B0000}"/>
    <cellStyle name="Normal 63" xfId="39725" xr:uid="{00000000-0005-0000-0000-00002A9B0000}"/>
    <cellStyle name="Normal 64" xfId="39726" xr:uid="{00000000-0005-0000-0000-00002B9B0000}"/>
    <cellStyle name="Normal 65" xfId="39727" xr:uid="{00000000-0005-0000-0000-00002C9B0000}"/>
    <cellStyle name="Normal 66" xfId="39728" xr:uid="{00000000-0005-0000-0000-00002D9B0000}"/>
    <cellStyle name="Normal 67" xfId="39729" xr:uid="{00000000-0005-0000-0000-00002E9B0000}"/>
    <cellStyle name="Normal 68" xfId="39730" xr:uid="{00000000-0005-0000-0000-00002F9B0000}"/>
    <cellStyle name="Normal 69" xfId="39731" xr:uid="{00000000-0005-0000-0000-0000309B0000}"/>
    <cellStyle name="Normal 7" xfId="39732" xr:uid="{00000000-0005-0000-0000-0000319B0000}"/>
    <cellStyle name="Normal 7 2" xfId="39733" xr:uid="{00000000-0005-0000-0000-0000329B0000}"/>
    <cellStyle name="Normal 7 2 2" xfId="39734" xr:uid="{00000000-0005-0000-0000-0000339B0000}"/>
    <cellStyle name="Normal 7 2 3" xfId="39735" xr:uid="{00000000-0005-0000-0000-0000349B0000}"/>
    <cellStyle name="Normal 7 2 4" xfId="39736" xr:uid="{00000000-0005-0000-0000-0000359B0000}"/>
    <cellStyle name="Normal 7 2 5" xfId="39737" xr:uid="{00000000-0005-0000-0000-0000369B0000}"/>
    <cellStyle name="Normal 7 2 6" xfId="39738" xr:uid="{00000000-0005-0000-0000-0000379B0000}"/>
    <cellStyle name="Normal 7 3" xfId="39739" xr:uid="{00000000-0005-0000-0000-0000389B0000}"/>
    <cellStyle name="Normal 7 3 2" xfId="39740" xr:uid="{00000000-0005-0000-0000-0000399B0000}"/>
    <cellStyle name="Normal 7 3 3" xfId="39741" xr:uid="{00000000-0005-0000-0000-00003A9B0000}"/>
    <cellStyle name="Normal 7 4" xfId="39742" xr:uid="{00000000-0005-0000-0000-00003B9B0000}"/>
    <cellStyle name="Normal 7 4 2" xfId="39743" xr:uid="{00000000-0005-0000-0000-00003C9B0000}"/>
    <cellStyle name="Normal 7 5" xfId="39744" xr:uid="{00000000-0005-0000-0000-00003D9B0000}"/>
    <cellStyle name="Normal 7 6" xfId="39745" xr:uid="{00000000-0005-0000-0000-00003E9B0000}"/>
    <cellStyle name="Normal 7 7" xfId="39746" xr:uid="{00000000-0005-0000-0000-00003F9B0000}"/>
    <cellStyle name="Normal 7 8" xfId="39747" xr:uid="{00000000-0005-0000-0000-0000409B0000}"/>
    <cellStyle name="Normal 7 9" xfId="39748" xr:uid="{00000000-0005-0000-0000-0000419B0000}"/>
    <cellStyle name="Normal 70" xfId="39749" xr:uid="{00000000-0005-0000-0000-0000429B0000}"/>
    <cellStyle name="Normal 71" xfId="39750" xr:uid="{00000000-0005-0000-0000-0000439B0000}"/>
    <cellStyle name="Normal 72" xfId="39751" xr:uid="{00000000-0005-0000-0000-0000449B0000}"/>
    <cellStyle name="Normal 73" xfId="39752" xr:uid="{00000000-0005-0000-0000-0000459B0000}"/>
    <cellStyle name="Normal 74" xfId="39753" xr:uid="{00000000-0005-0000-0000-0000469B0000}"/>
    <cellStyle name="Normal 75" xfId="39754" xr:uid="{00000000-0005-0000-0000-0000479B0000}"/>
    <cellStyle name="Normal 76" xfId="39755" xr:uid="{00000000-0005-0000-0000-0000489B0000}"/>
    <cellStyle name="Normal 77" xfId="39756" xr:uid="{00000000-0005-0000-0000-0000499B0000}"/>
    <cellStyle name="Normal 78" xfId="39757" xr:uid="{00000000-0005-0000-0000-00004A9B0000}"/>
    <cellStyle name="Normal 79" xfId="39758" xr:uid="{00000000-0005-0000-0000-00004B9B0000}"/>
    <cellStyle name="Normal 8" xfId="39759" xr:uid="{00000000-0005-0000-0000-00004C9B0000}"/>
    <cellStyle name="Normal 8 10" xfId="39760" xr:uid="{00000000-0005-0000-0000-00004D9B0000}"/>
    <cellStyle name="Normal 8 10 2" xfId="39761" xr:uid="{00000000-0005-0000-0000-00004E9B0000}"/>
    <cellStyle name="Normal 8 10 2 2" xfId="39762" xr:uid="{00000000-0005-0000-0000-00004F9B0000}"/>
    <cellStyle name="Normal 8 10 2 2 2" xfId="39763" xr:uid="{00000000-0005-0000-0000-0000509B0000}"/>
    <cellStyle name="Normal 8 10 2 2 2 2" xfId="39764" xr:uid="{00000000-0005-0000-0000-0000519B0000}"/>
    <cellStyle name="Normal 8 10 2 2 3" xfId="39765" xr:uid="{00000000-0005-0000-0000-0000529B0000}"/>
    <cellStyle name="Normal 8 10 2 3" xfId="39766" xr:uid="{00000000-0005-0000-0000-0000539B0000}"/>
    <cellStyle name="Normal 8 10 2 3 2" xfId="39767" xr:uid="{00000000-0005-0000-0000-0000549B0000}"/>
    <cellStyle name="Normal 8 10 2 4" xfId="39768" xr:uid="{00000000-0005-0000-0000-0000559B0000}"/>
    <cellStyle name="Normal 8 10 3" xfId="39769" xr:uid="{00000000-0005-0000-0000-0000569B0000}"/>
    <cellStyle name="Normal 8 10 3 2" xfId="39770" xr:uid="{00000000-0005-0000-0000-0000579B0000}"/>
    <cellStyle name="Normal 8 10 3 2 2" xfId="39771" xr:uid="{00000000-0005-0000-0000-0000589B0000}"/>
    <cellStyle name="Normal 8 10 3 3" xfId="39772" xr:uid="{00000000-0005-0000-0000-0000599B0000}"/>
    <cellStyle name="Normal 8 10 4" xfId="39773" xr:uid="{00000000-0005-0000-0000-00005A9B0000}"/>
    <cellStyle name="Normal 8 10 4 2" xfId="39774" xr:uid="{00000000-0005-0000-0000-00005B9B0000}"/>
    <cellStyle name="Normal 8 10 5" xfId="39775" xr:uid="{00000000-0005-0000-0000-00005C9B0000}"/>
    <cellStyle name="Normal 8 10 5 2" xfId="39776" xr:uid="{00000000-0005-0000-0000-00005D9B0000}"/>
    <cellStyle name="Normal 8 10 6" xfId="39777" xr:uid="{00000000-0005-0000-0000-00005E9B0000}"/>
    <cellStyle name="Normal 8 11" xfId="39778" xr:uid="{00000000-0005-0000-0000-00005F9B0000}"/>
    <cellStyle name="Normal 8 12" xfId="39779" xr:uid="{00000000-0005-0000-0000-0000609B0000}"/>
    <cellStyle name="Normal 8 13" xfId="39780" xr:uid="{00000000-0005-0000-0000-0000619B0000}"/>
    <cellStyle name="Normal 8 13 2" xfId="39781" xr:uid="{00000000-0005-0000-0000-0000629B0000}"/>
    <cellStyle name="Normal 8 14" xfId="39782" xr:uid="{00000000-0005-0000-0000-0000639B0000}"/>
    <cellStyle name="Normal 8 15" xfId="39783" xr:uid="{00000000-0005-0000-0000-0000649B0000}"/>
    <cellStyle name="Normal 8 16" xfId="39784" xr:uid="{00000000-0005-0000-0000-0000659B0000}"/>
    <cellStyle name="Normal 8 2" xfId="39785" xr:uid="{00000000-0005-0000-0000-0000669B0000}"/>
    <cellStyle name="Normal 8 2 2" xfId="39786" xr:uid="{00000000-0005-0000-0000-0000679B0000}"/>
    <cellStyle name="Normal 8 2 2 2" xfId="39787" xr:uid="{00000000-0005-0000-0000-0000689B0000}"/>
    <cellStyle name="Normal 8 2 2 2 2" xfId="39788" xr:uid="{00000000-0005-0000-0000-0000699B0000}"/>
    <cellStyle name="Normal 8 2 2 2 2 2" xfId="39789" xr:uid="{00000000-0005-0000-0000-00006A9B0000}"/>
    <cellStyle name="Normal 8 2 2 2 2 2 2" xfId="39790" xr:uid="{00000000-0005-0000-0000-00006B9B0000}"/>
    <cellStyle name="Normal 8 2 2 2 2 3" xfId="39791" xr:uid="{00000000-0005-0000-0000-00006C9B0000}"/>
    <cellStyle name="Normal 8 2 2 2 2 4" xfId="39792" xr:uid="{00000000-0005-0000-0000-00006D9B0000}"/>
    <cellStyle name="Normal 8 2 2 2 3" xfId="39793" xr:uid="{00000000-0005-0000-0000-00006E9B0000}"/>
    <cellStyle name="Normal 8 2 2 2 3 2" xfId="39794" xr:uid="{00000000-0005-0000-0000-00006F9B0000}"/>
    <cellStyle name="Normal 8 2 2 2 4" xfId="39795" xr:uid="{00000000-0005-0000-0000-0000709B0000}"/>
    <cellStyle name="Normal 8 2 2 2 5" xfId="39796" xr:uid="{00000000-0005-0000-0000-0000719B0000}"/>
    <cellStyle name="Normal 8 2 2 3" xfId="39797" xr:uid="{00000000-0005-0000-0000-0000729B0000}"/>
    <cellStyle name="Normal 8 2 2 3 2" xfId="39798" xr:uid="{00000000-0005-0000-0000-0000739B0000}"/>
    <cellStyle name="Normal 8 2 2 3 2 2" xfId="39799" xr:uid="{00000000-0005-0000-0000-0000749B0000}"/>
    <cellStyle name="Normal 8 2 2 3 3" xfId="39800" xr:uid="{00000000-0005-0000-0000-0000759B0000}"/>
    <cellStyle name="Normal 8 2 2 3 4" xfId="39801" xr:uid="{00000000-0005-0000-0000-0000769B0000}"/>
    <cellStyle name="Normal 8 2 2 4" xfId="39802" xr:uid="{00000000-0005-0000-0000-0000779B0000}"/>
    <cellStyle name="Normal 8 2 2 5" xfId="39803" xr:uid="{00000000-0005-0000-0000-0000789B0000}"/>
    <cellStyle name="Normal 8 2 2 5 2" xfId="39804" xr:uid="{00000000-0005-0000-0000-0000799B0000}"/>
    <cellStyle name="Normal 8 2 2 6" xfId="39805" xr:uid="{00000000-0005-0000-0000-00007A9B0000}"/>
    <cellStyle name="Normal 8 2 2 7" xfId="39806" xr:uid="{00000000-0005-0000-0000-00007B9B0000}"/>
    <cellStyle name="Normal 8 2 3" xfId="39807" xr:uid="{00000000-0005-0000-0000-00007C9B0000}"/>
    <cellStyle name="Normal 8 2 3 10" xfId="39808" xr:uid="{00000000-0005-0000-0000-00007D9B0000}"/>
    <cellStyle name="Normal 8 2 3 10 2" xfId="39809" xr:uid="{00000000-0005-0000-0000-00007E9B0000}"/>
    <cellStyle name="Normal 8 2 3 11" xfId="39810" xr:uid="{00000000-0005-0000-0000-00007F9B0000}"/>
    <cellStyle name="Normal 8 2 3 11 2" xfId="39811" xr:uid="{00000000-0005-0000-0000-0000809B0000}"/>
    <cellStyle name="Normal 8 2 3 12" xfId="39812" xr:uid="{00000000-0005-0000-0000-0000819B0000}"/>
    <cellStyle name="Normal 8 2 3 12 2" xfId="39813" xr:uid="{00000000-0005-0000-0000-0000829B0000}"/>
    <cellStyle name="Normal 8 2 3 13" xfId="39814" xr:uid="{00000000-0005-0000-0000-0000839B0000}"/>
    <cellStyle name="Normal 8 2 3 13 2" xfId="39815" xr:uid="{00000000-0005-0000-0000-0000849B0000}"/>
    <cellStyle name="Normal 8 2 3 14" xfId="39816" xr:uid="{00000000-0005-0000-0000-0000859B0000}"/>
    <cellStyle name="Normal 8 2 3 15" xfId="39817" xr:uid="{00000000-0005-0000-0000-0000869B0000}"/>
    <cellStyle name="Normal 8 2 3 2" xfId="39818" xr:uid="{00000000-0005-0000-0000-0000879B0000}"/>
    <cellStyle name="Normal 8 2 3 2 10" xfId="39819" xr:uid="{00000000-0005-0000-0000-0000889B0000}"/>
    <cellStyle name="Normal 8 2 3 2 10 2" xfId="39820" xr:uid="{00000000-0005-0000-0000-0000899B0000}"/>
    <cellStyle name="Normal 8 2 3 2 11" xfId="39821" xr:uid="{00000000-0005-0000-0000-00008A9B0000}"/>
    <cellStyle name="Normal 8 2 3 2 11 2" xfId="39822" xr:uid="{00000000-0005-0000-0000-00008B9B0000}"/>
    <cellStyle name="Normal 8 2 3 2 12" xfId="39823" xr:uid="{00000000-0005-0000-0000-00008C9B0000}"/>
    <cellStyle name="Normal 8 2 3 2 12 2" xfId="39824" xr:uid="{00000000-0005-0000-0000-00008D9B0000}"/>
    <cellStyle name="Normal 8 2 3 2 13" xfId="39825" xr:uid="{00000000-0005-0000-0000-00008E9B0000}"/>
    <cellStyle name="Normal 8 2 3 2 14" xfId="39826" xr:uid="{00000000-0005-0000-0000-00008F9B0000}"/>
    <cellStyle name="Normal 8 2 3 2 2" xfId="39827" xr:uid="{00000000-0005-0000-0000-0000909B0000}"/>
    <cellStyle name="Normal 8 2 3 2 2 10" xfId="39828" xr:uid="{00000000-0005-0000-0000-0000919B0000}"/>
    <cellStyle name="Normal 8 2 3 2 2 11" xfId="39829" xr:uid="{00000000-0005-0000-0000-0000929B0000}"/>
    <cellStyle name="Normal 8 2 3 2 2 2" xfId="39830" xr:uid="{00000000-0005-0000-0000-0000939B0000}"/>
    <cellStyle name="Normal 8 2 3 2 2 2 2" xfId="39831" xr:uid="{00000000-0005-0000-0000-0000949B0000}"/>
    <cellStyle name="Normal 8 2 3 2 2 2 2 2" xfId="39832" xr:uid="{00000000-0005-0000-0000-0000959B0000}"/>
    <cellStyle name="Normal 8 2 3 2 2 2 2 2 2" xfId="39833" xr:uid="{00000000-0005-0000-0000-0000969B0000}"/>
    <cellStyle name="Normal 8 2 3 2 2 2 2 2 2 2" xfId="39834" xr:uid="{00000000-0005-0000-0000-0000979B0000}"/>
    <cellStyle name="Normal 8 2 3 2 2 2 2 2 3" xfId="39835" xr:uid="{00000000-0005-0000-0000-0000989B0000}"/>
    <cellStyle name="Normal 8 2 3 2 2 2 2 3" xfId="39836" xr:uid="{00000000-0005-0000-0000-0000999B0000}"/>
    <cellStyle name="Normal 8 2 3 2 2 2 2 3 2" xfId="39837" xr:uid="{00000000-0005-0000-0000-00009A9B0000}"/>
    <cellStyle name="Normal 8 2 3 2 2 2 2 4" xfId="39838" xr:uid="{00000000-0005-0000-0000-00009B9B0000}"/>
    <cellStyle name="Normal 8 2 3 2 2 2 3" xfId="39839" xr:uid="{00000000-0005-0000-0000-00009C9B0000}"/>
    <cellStyle name="Normal 8 2 3 2 2 2 3 2" xfId="39840" xr:uid="{00000000-0005-0000-0000-00009D9B0000}"/>
    <cellStyle name="Normal 8 2 3 2 2 2 3 2 2" xfId="39841" xr:uid="{00000000-0005-0000-0000-00009E9B0000}"/>
    <cellStyle name="Normal 8 2 3 2 2 2 3 3" xfId="39842" xr:uid="{00000000-0005-0000-0000-00009F9B0000}"/>
    <cellStyle name="Normal 8 2 3 2 2 2 4" xfId="39843" xr:uid="{00000000-0005-0000-0000-0000A09B0000}"/>
    <cellStyle name="Normal 8 2 3 2 2 2 4 2" xfId="39844" xr:uid="{00000000-0005-0000-0000-0000A19B0000}"/>
    <cellStyle name="Normal 8 2 3 2 2 2 5" xfId="39845" xr:uid="{00000000-0005-0000-0000-0000A29B0000}"/>
    <cellStyle name="Normal 8 2 3 2 2 2 5 2" xfId="39846" xr:uid="{00000000-0005-0000-0000-0000A39B0000}"/>
    <cellStyle name="Normal 8 2 3 2 2 2 6" xfId="39847" xr:uid="{00000000-0005-0000-0000-0000A49B0000}"/>
    <cellStyle name="Normal 8 2 3 2 2 3" xfId="39848" xr:uid="{00000000-0005-0000-0000-0000A59B0000}"/>
    <cellStyle name="Normal 8 2 3 2 2 3 2" xfId="39849" xr:uid="{00000000-0005-0000-0000-0000A69B0000}"/>
    <cellStyle name="Normal 8 2 3 2 2 3 2 2" xfId="39850" xr:uid="{00000000-0005-0000-0000-0000A79B0000}"/>
    <cellStyle name="Normal 8 2 3 2 2 3 2 2 2" xfId="39851" xr:uid="{00000000-0005-0000-0000-0000A89B0000}"/>
    <cellStyle name="Normal 8 2 3 2 2 3 2 2 2 2" xfId="39852" xr:uid="{00000000-0005-0000-0000-0000A99B0000}"/>
    <cellStyle name="Normal 8 2 3 2 2 3 2 2 3" xfId="39853" xr:uid="{00000000-0005-0000-0000-0000AA9B0000}"/>
    <cellStyle name="Normal 8 2 3 2 2 3 2 3" xfId="39854" xr:uid="{00000000-0005-0000-0000-0000AB9B0000}"/>
    <cellStyle name="Normal 8 2 3 2 2 3 2 3 2" xfId="39855" xr:uid="{00000000-0005-0000-0000-0000AC9B0000}"/>
    <cellStyle name="Normal 8 2 3 2 2 3 2 4" xfId="39856" xr:uid="{00000000-0005-0000-0000-0000AD9B0000}"/>
    <cellStyle name="Normal 8 2 3 2 2 3 3" xfId="39857" xr:uid="{00000000-0005-0000-0000-0000AE9B0000}"/>
    <cellStyle name="Normal 8 2 3 2 2 3 3 2" xfId="39858" xr:uid="{00000000-0005-0000-0000-0000AF9B0000}"/>
    <cellStyle name="Normal 8 2 3 2 2 3 3 2 2" xfId="39859" xr:uid="{00000000-0005-0000-0000-0000B09B0000}"/>
    <cellStyle name="Normal 8 2 3 2 2 3 3 3" xfId="39860" xr:uid="{00000000-0005-0000-0000-0000B19B0000}"/>
    <cellStyle name="Normal 8 2 3 2 2 3 4" xfId="39861" xr:uid="{00000000-0005-0000-0000-0000B29B0000}"/>
    <cellStyle name="Normal 8 2 3 2 2 3 4 2" xfId="39862" xr:uid="{00000000-0005-0000-0000-0000B39B0000}"/>
    <cellStyle name="Normal 8 2 3 2 2 3 5" xfId="39863" xr:uid="{00000000-0005-0000-0000-0000B49B0000}"/>
    <cellStyle name="Normal 8 2 3 2 2 3 5 2" xfId="39864" xr:uid="{00000000-0005-0000-0000-0000B59B0000}"/>
    <cellStyle name="Normal 8 2 3 2 2 3 6" xfId="39865" xr:uid="{00000000-0005-0000-0000-0000B69B0000}"/>
    <cellStyle name="Normal 8 2 3 2 2 4" xfId="39866" xr:uid="{00000000-0005-0000-0000-0000B79B0000}"/>
    <cellStyle name="Normal 8 2 3 2 2 4 2" xfId="39867" xr:uid="{00000000-0005-0000-0000-0000B89B0000}"/>
    <cellStyle name="Normal 8 2 3 2 2 4 2 2" xfId="39868" xr:uid="{00000000-0005-0000-0000-0000B99B0000}"/>
    <cellStyle name="Normal 8 2 3 2 2 4 2 2 2" xfId="39869" xr:uid="{00000000-0005-0000-0000-0000BA9B0000}"/>
    <cellStyle name="Normal 8 2 3 2 2 4 2 3" xfId="39870" xr:uid="{00000000-0005-0000-0000-0000BB9B0000}"/>
    <cellStyle name="Normal 8 2 3 2 2 4 3" xfId="39871" xr:uid="{00000000-0005-0000-0000-0000BC9B0000}"/>
    <cellStyle name="Normal 8 2 3 2 2 4 3 2" xfId="39872" xr:uid="{00000000-0005-0000-0000-0000BD9B0000}"/>
    <cellStyle name="Normal 8 2 3 2 2 4 4" xfId="39873" xr:uid="{00000000-0005-0000-0000-0000BE9B0000}"/>
    <cellStyle name="Normal 8 2 3 2 2 5" xfId="39874" xr:uid="{00000000-0005-0000-0000-0000BF9B0000}"/>
    <cellStyle name="Normal 8 2 3 2 2 5 2" xfId="39875" xr:uid="{00000000-0005-0000-0000-0000C09B0000}"/>
    <cellStyle name="Normal 8 2 3 2 2 5 2 2" xfId="39876" xr:uid="{00000000-0005-0000-0000-0000C19B0000}"/>
    <cellStyle name="Normal 8 2 3 2 2 5 3" xfId="39877" xr:uid="{00000000-0005-0000-0000-0000C29B0000}"/>
    <cellStyle name="Normal 8 2 3 2 2 6" xfId="39878" xr:uid="{00000000-0005-0000-0000-0000C39B0000}"/>
    <cellStyle name="Normal 8 2 3 2 2 6 2" xfId="39879" xr:uid="{00000000-0005-0000-0000-0000C49B0000}"/>
    <cellStyle name="Normal 8 2 3 2 2 7" xfId="39880" xr:uid="{00000000-0005-0000-0000-0000C59B0000}"/>
    <cellStyle name="Normal 8 2 3 2 2 7 2" xfId="39881" xr:uid="{00000000-0005-0000-0000-0000C69B0000}"/>
    <cellStyle name="Normal 8 2 3 2 2 8" xfId="39882" xr:uid="{00000000-0005-0000-0000-0000C79B0000}"/>
    <cellStyle name="Normal 8 2 3 2 2 8 2" xfId="39883" xr:uid="{00000000-0005-0000-0000-0000C89B0000}"/>
    <cellStyle name="Normal 8 2 3 2 2 9" xfId="39884" xr:uid="{00000000-0005-0000-0000-0000C99B0000}"/>
    <cellStyle name="Normal 8 2 3 2 2 9 2" xfId="39885" xr:uid="{00000000-0005-0000-0000-0000CA9B0000}"/>
    <cellStyle name="Normal 8 2 3 2 3" xfId="39886" xr:uid="{00000000-0005-0000-0000-0000CB9B0000}"/>
    <cellStyle name="Normal 8 2 3 2 3 2" xfId="39887" xr:uid="{00000000-0005-0000-0000-0000CC9B0000}"/>
    <cellStyle name="Normal 8 2 3 2 3 2 2" xfId="39888" xr:uid="{00000000-0005-0000-0000-0000CD9B0000}"/>
    <cellStyle name="Normal 8 2 3 2 3 2 2 2" xfId="39889" xr:uid="{00000000-0005-0000-0000-0000CE9B0000}"/>
    <cellStyle name="Normal 8 2 3 2 3 2 2 2 2" xfId="39890" xr:uid="{00000000-0005-0000-0000-0000CF9B0000}"/>
    <cellStyle name="Normal 8 2 3 2 3 2 2 2 2 2" xfId="39891" xr:uid="{00000000-0005-0000-0000-0000D09B0000}"/>
    <cellStyle name="Normal 8 2 3 2 3 2 2 2 3" xfId="39892" xr:uid="{00000000-0005-0000-0000-0000D19B0000}"/>
    <cellStyle name="Normal 8 2 3 2 3 2 2 3" xfId="39893" xr:uid="{00000000-0005-0000-0000-0000D29B0000}"/>
    <cellStyle name="Normal 8 2 3 2 3 2 2 3 2" xfId="39894" xr:uid="{00000000-0005-0000-0000-0000D39B0000}"/>
    <cellStyle name="Normal 8 2 3 2 3 2 2 4" xfId="39895" xr:uid="{00000000-0005-0000-0000-0000D49B0000}"/>
    <cellStyle name="Normal 8 2 3 2 3 2 3" xfId="39896" xr:uid="{00000000-0005-0000-0000-0000D59B0000}"/>
    <cellStyle name="Normal 8 2 3 2 3 2 3 2" xfId="39897" xr:uid="{00000000-0005-0000-0000-0000D69B0000}"/>
    <cellStyle name="Normal 8 2 3 2 3 2 3 2 2" xfId="39898" xr:uid="{00000000-0005-0000-0000-0000D79B0000}"/>
    <cellStyle name="Normal 8 2 3 2 3 2 3 3" xfId="39899" xr:uid="{00000000-0005-0000-0000-0000D89B0000}"/>
    <cellStyle name="Normal 8 2 3 2 3 2 4" xfId="39900" xr:uid="{00000000-0005-0000-0000-0000D99B0000}"/>
    <cellStyle name="Normal 8 2 3 2 3 2 4 2" xfId="39901" xr:uid="{00000000-0005-0000-0000-0000DA9B0000}"/>
    <cellStyle name="Normal 8 2 3 2 3 2 5" xfId="39902" xr:uid="{00000000-0005-0000-0000-0000DB9B0000}"/>
    <cellStyle name="Normal 8 2 3 2 3 2 5 2" xfId="39903" xr:uid="{00000000-0005-0000-0000-0000DC9B0000}"/>
    <cellStyle name="Normal 8 2 3 2 3 2 6" xfId="39904" xr:uid="{00000000-0005-0000-0000-0000DD9B0000}"/>
    <cellStyle name="Normal 8 2 3 2 3 3" xfId="39905" xr:uid="{00000000-0005-0000-0000-0000DE9B0000}"/>
    <cellStyle name="Normal 8 2 3 2 3 3 2" xfId="39906" xr:uid="{00000000-0005-0000-0000-0000DF9B0000}"/>
    <cellStyle name="Normal 8 2 3 2 3 3 2 2" xfId="39907" xr:uid="{00000000-0005-0000-0000-0000E09B0000}"/>
    <cellStyle name="Normal 8 2 3 2 3 3 2 2 2" xfId="39908" xr:uid="{00000000-0005-0000-0000-0000E19B0000}"/>
    <cellStyle name="Normal 8 2 3 2 3 3 2 2 2 2" xfId="39909" xr:uid="{00000000-0005-0000-0000-0000E29B0000}"/>
    <cellStyle name="Normal 8 2 3 2 3 3 2 2 3" xfId="39910" xr:uid="{00000000-0005-0000-0000-0000E39B0000}"/>
    <cellStyle name="Normal 8 2 3 2 3 3 2 3" xfId="39911" xr:uid="{00000000-0005-0000-0000-0000E49B0000}"/>
    <cellStyle name="Normal 8 2 3 2 3 3 2 3 2" xfId="39912" xr:uid="{00000000-0005-0000-0000-0000E59B0000}"/>
    <cellStyle name="Normal 8 2 3 2 3 3 2 4" xfId="39913" xr:uid="{00000000-0005-0000-0000-0000E69B0000}"/>
    <cellStyle name="Normal 8 2 3 2 3 3 3" xfId="39914" xr:uid="{00000000-0005-0000-0000-0000E79B0000}"/>
    <cellStyle name="Normal 8 2 3 2 3 3 3 2" xfId="39915" xr:uid="{00000000-0005-0000-0000-0000E89B0000}"/>
    <cellStyle name="Normal 8 2 3 2 3 3 3 2 2" xfId="39916" xr:uid="{00000000-0005-0000-0000-0000E99B0000}"/>
    <cellStyle name="Normal 8 2 3 2 3 3 3 3" xfId="39917" xr:uid="{00000000-0005-0000-0000-0000EA9B0000}"/>
    <cellStyle name="Normal 8 2 3 2 3 3 4" xfId="39918" xr:uid="{00000000-0005-0000-0000-0000EB9B0000}"/>
    <cellStyle name="Normal 8 2 3 2 3 3 4 2" xfId="39919" xr:uid="{00000000-0005-0000-0000-0000EC9B0000}"/>
    <cellStyle name="Normal 8 2 3 2 3 3 5" xfId="39920" xr:uid="{00000000-0005-0000-0000-0000ED9B0000}"/>
    <cellStyle name="Normal 8 2 3 2 3 3 5 2" xfId="39921" xr:uid="{00000000-0005-0000-0000-0000EE9B0000}"/>
    <cellStyle name="Normal 8 2 3 2 3 3 6" xfId="39922" xr:uid="{00000000-0005-0000-0000-0000EF9B0000}"/>
    <cellStyle name="Normal 8 2 3 2 3 4" xfId="39923" xr:uid="{00000000-0005-0000-0000-0000F09B0000}"/>
    <cellStyle name="Normal 8 2 3 2 3 4 2" xfId="39924" xr:uid="{00000000-0005-0000-0000-0000F19B0000}"/>
    <cellStyle name="Normal 8 2 3 2 3 4 2 2" xfId="39925" xr:uid="{00000000-0005-0000-0000-0000F29B0000}"/>
    <cellStyle name="Normal 8 2 3 2 3 4 2 2 2" xfId="39926" xr:uid="{00000000-0005-0000-0000-0000F39B0000}"/>
    <cellStyle name="Normal 8 2 3 2 3 4 2 3" xfId="39927" xr:uid="{00000000-0005-0000-0000-0000F49B0000}"/>
    <cellStyle name="Normal 8 2 3 2 3 4 3" xfId="39928" xr:uid="{00000000-0005-0000-0000-0000F59B0000}"/>
    <cellStyle name="Normal 8 2 3 2 3 4 3 2" xfId="39929" xr:uid="{00000000-0005-0000-0000-0000F69B0000}"/>
    <cellStyle name="Normal 8 2 3 2 3 4 4" xfId="39930" xr:uid="{00000000-0005-0000-0000-0000F79B0000}"/>
    <cellStyle name="Normal 8 2 3 2 3 5" xfId="39931" xr:uid="{00000000-0005-0000-0000-0000F89B0000}"/>
    <cellStyle name="Normal 8 2 3 2 3 5 2" xfId="39932" xr:uid="{00000000-0005-0000-0000-0000F99B0000}"/>
    <cellStyle name="Normal 8 2 3 2 3 5 2 2" xfId="39933" xr:uid="{00000000-0005-0000-0000-0000FA9B0000}"/>
    <cellStyle name="Normal 8 2 3 2 3 5 3" xfId="39934" xr:uid="{00000000-0005-0000-0000-0000FB9B0000}"/>
    <cellStyle name="Normal 8 2 3 2 3 6" xfId="39935" xr:uid="{00000000-0005-0000-0000-0000FC9B0000}"/>
    <cellStyle name="Normal 8 2 3 2 3 6 2" xfId="39936" xr:uid="{00000000-0005-0000-0000-0000FD9B0000}"/>
    <cellStyle name="Normal 8 2 3 2 3 7" xfId="39937" xr:uid="{00000000-0005-0000-0000-0000FE9B0000}"/>
    <cellStyle name="Normal 8 2 3 2 3 7 2" xfId="39938" xr:uid="{00000000-0005-0000-0000-0000FF9B0000}"/>
    <cellStyle name="Normal 8 2 3 2 3 8" xfId="39939" xr:uid="{00000000-0005-0000-0000-0000009C0000}"/>
    <cellStyle name="Normal 8 2 3 2 4" xfId="39940" xr:uid="{00000000-0005-0000-0000-0000019C0000}"/>
    <cellStyle name="Normal 8 2 3 2 4 2" xfId="39941" xr:uid="{00000000-0005-0000-0000-0000029C0000}"/>
    <cellStyle name="Normal 8 2 3 2 4 2 2" xfId="39942" xr:uid="{00000000-0005-0000-0000-0000039C0000}"/>
    <cellStyle name="Normal 8 2 3 2 4 2 2 2" xfId="39943" xr:uid="{00000000-0005-0000-0000-0000049C0000}"/>
    <cellStyle name="Normal 8 2 3 2 4 2 2 2 2" xfId="39944" xr:uid="{00000000-0005-0000-0000-0000059C0000}"/>
    <cellStyle name="Normal 8 2 3 2 4 2 2 3" xfId="39945" xr:uid="{00000000-0005-0000-0000-0000069C0000}"/>
    <cellStyle name="Normal 8 2 3 2 4 2 3" xfId="39946" xr:uid="{00000000-0005-0000-0000-0000079C0000}"/>
    <cellStyle name="Normal 8 2 3 2 4 2 3 2" xfId="39947" xr:uid="{00000000-0005-0000-0000-0000089C0000}"/>
    <cellStyle name="Normal 8 2 3 2 4 2 4" xfId="39948" xr:uid="{00000000-0005-0000-0000-0000099C0000}"/>
    <cellStyle name="Normal 8 2 3 2 4 3" xfId="39949" xr:uid="{00000000-0005-0000-0000-00000A9C0000}"/>
    <cellStyle name="Normal 8 2 3 2 4 3 2" xfId="39950" xr:uid="{00000000-0005-0000-0000-00000B9C0000}"/>
    <cellStyle name="Normal 8 2 3 2 4 3 2 2" xfId="39951" xr:uid="{00000000-0005-0000-0000-00000C9C0000}"/>
    <cellStyle name="Normal 8 2 3 2 4 3 3" xfId="39952" xr:uid="{00000000-0005-0000-0000-00000D9C0000}"/>
    <cellStyle name="Normal 8 2 3 2 4 4" xfId="39953" xr:uid="{00000000-0005-0000-0000-00000E9C0000}"/>
    <cellStyle name="Normal 8 2 3 2 4 4 2" xfId="39954" xr:uid="{00000000-0005-0000-0000-00000F9C0000}"/>
    <cellStyle name="Normal 8 2 3 2 4 5" xfId="39955" xr:uid="{00000000-0005-0000-0000-0000109C0000}"/>
    <cellStyle name="Normal 8 2 3 2 4 5 2" xfId="39956" xr:uid="{00000000-0005-0000-0000-0000119C0000}"/>
    <cellStyle name="Normal 8 2 3 2 4 6" xfId="39957" xr:uid="{00000000-0005-0000-0000-0000129C0000}"/>
    <cellStyle name="Normal 8 2 3 2 5" xfId="39958" xr:uid="{00000000-0005-0000-0000-0000139C0000}"/>
    <cellStyle name="Normal 8 2 3 2 5 2" xfId="39959" xr:uid="{00000000-0005-0000-0000-0000149C0000}"/>
    <cellStyle name="Normal 8 2 3 2 5 2 2" xfId="39960" xr:uid="{00000000-0005-0000-0000-0000159C0000}"/>
    <cellStyle name="Normal 8 2 3 2 5 2 2 2" xfId="39961" xr:uid="{00000000-0005-0000-0000-0000169C0000}"/>
    <cellStyle name="Normal 8 2 3 2 5 2 2 2 2" xfId="39962" xr:uid="{00000000-0005-0000-0000-0000179C0000}"/>
    <cellStyle name="Normal 8 2 3 2 5 2 2 3" xfId="39963" xr:uid="{00000000-0005-0000-0000-0000189C0000}"/>
    <cellStyle name="Normal 8 2 3 2 5 2 3" xfId="39964" xr:uid="{00000000-0005-0000-0000-0000199C0000}"/>
    <cellStyle name="Normal 8 2 3 2 5 2 3 2" xfId="39965" xr:uid="{00000000-0005-0000-0000-00001A9C0000}"/>
    <cellStyle name="Normal 8 2 3 2 5 2 4" xfId="39966" xr:uid="{00000000-0005-0000-0000-00001B9C0000}"/>
    <cellStyle name="Normal 8 2 3 2 5 3" xfId="39967" xr:uid="{00000000-0005-0000-0000-00001C9C0000}"/>
    <cellStyle name="Normal 8 2 3 2 5 3 2" xfId="39968" xr:uid="{00000000-0005-0000-0000-00001D9C0000}"/>
    <cellStyle name="Normal 8 2 3 2 5 3 2 2" xfId="39969" xr:uid="{00000000-0005-0000-0000-00001E9C0000}"/>
    <cellStyle name="Normal 8 2 3 2 5 3 3" xfId="39970" xr:uid="{00000000-0005-0000-0000-00001F9C0000}"/>
    <cellStyle name="Normal 8 2 3 2 5 4" xfId="39971" xr:uid="{00000000-0005-0000-0000-0000209C0000}"/>
    <cellStyle name="Normal 8 2 3 2 5 4 2" xfId="39972" xr:uid="{00000000-0005-0000-0000-0000219C0000}"/>
    <cellStyle name="Normal 8 2 3 2 5 5" xfId="39973" xr:uid="{00000000-0005-0000-0000-0000229C0000}"/>
    <cellStyle name="Normal 8 2 3 2 5 5 2" xfId="39974" xr:uid="{00000000-0005-0000-0000-0000239C0000}"/>
    <cellStyle name="Normal 8 2 3 2 5 6" xfId="39975" xr:uid="{00000000-0005-0000-0000-0000249C0000}"/>
    <cellStyle name="Normal 8 2 3 2 6" xfId="39976" xr:uid="{00000000-0005-0000-0000-0000259C0000}"/>
    <cellStyle name="Normal 8 2 3 2 6 2" xfId="39977" xr:uid="{00000000-0005-0000-0000-0000269C0000}"/>
    <cellStyle name="Normal 8 2 3 2 6 2 2" xfId="39978" xr:uid="{00000000-0005-0000-0000-0000279C0000}"/>
    <cellStyle name="Normal 8 2 3 2 6 2 2 2" xfId="39979" xr:uid="{00000000-0005-0000-0000-0000289C0000}"/>
    <cellStyle name="Normal 8 2 3 2 6 2 2 2 2" xfId="39980" xr:uid="{00000000-0005-0000-0000-0000299C0000}"/>
    <cellStyle name="Normal 8 2 3 2 6 2 2 3" xfId="39981" xr:uid="{00000000-0005-0000-0000-00002A9C0000}"/>
    <cellStyle name="Normal 8 2 3 2 6 2 3" xfId="39982" xr:uid="{00000000-0005-0000-0000-00002B9C0000}"/>
    <cellStyle name="Normal 8 2 3 2 6 2 3 2" xfId="39983" xr:uid="{00000000-0005-0000-0000-00002C9C0000}"/>
    <cellStyle name="Normal 8 2 3 2 6 2 4" xfId="39984" xr:uid="{00000000-0005-0000-0000-00002D9C0000}"/>
    <cellStyle name="Normal 8 2 3 2 6 3" xfId="39985" xr:uid="{00000000-0005-0000-0000-00002E9C0000}"/>
    <cellStyle name="Normal 8 2 3 2 6 3 2" xfId="39986" xr:uid="{00000000-0005-0000-0000-00002F9C0000}"/>
    <cellStyle name="Normal 8 2 3 2 6 3 2 2" xfId="39987" xr:uid="{00000000-0005-0000-0000-0000309C0000}"/>
    <cellStyle name="Normal 8 2 3 2 6 3 3" xfId="39988" xr:uid="{00000000-0005-0000-0000-0000319C0000}"/>
    <cellStyle name="Normal 8 2 3 2 6 4" xfId="39989" xr:uid="{00000000-0005-0000-0000-0000329C0000}"/>
    <cellStyle name="Normal 8 2 3 2 6 4 2" xfId="39990" xr:uid="{00000000-0005-0000-0000-0000339C0000}"/>
    <cellStyle name="Normal 8 2 3 2 6 5" xfId="39991" xr:uid="{00000000-0005-0000-0000-0000349C0000}"/>
    <cellStyle name="Normal 8 2 3 2 6 5 2" xfId="39992" xr:uid="{00000000-0005-0000-0000-0000359C0000}"/>
    <cellStyle name="Normal 8 2 3 2 6 6" xfId="39993" xr:uid="{00000000-0005-0000-0000-0000369C0000}"/>
    <cellStyle name="Normal 8 2 3 2 7" xfId="39994" xr:uid="{00000000-0005-0000-0000-0000379C0000}"/>
    <cellStyle name="Normal 8 2 3 2 7 2" xfId="39995" xr:uid="{00000000-0005-0000-0000-0000389C0000}"/>
    <cellStyle name="Normal 8 2 3 2 7 2 2" xfId="39996" xr:uid="{00000000-0005-0000-0000-0000399C0000}"/>
    <cellStyle name="Normal 8 2 3 2 7 2 2 2" xfId="39997" xr:uid="{00000000-0005-0000-0000-00003A9C0000}"/>
    <cellStyle name="Normal 8 2 3 2 7 2 3" xfId="39998" xr:uid="{00000000-0005-0000-0000-00003B9C0000}"/>
    <cellStyle name="Normal 8 2 3 2 7 3" xfId="39999" xr:uid="{00000000-0005-0000-0000-00003C9C0000}"/>
    <cellStyle name="Normal 8 2 3 2 7 3 2" xfId="40000" xr:uid="{00000000-0005-0000-0000-00003D9C0000}"/>
    <cellStyle name="Normal 8 2 3 2 7 4" xfId="40001" xr:uid="{00000000-0005-0000-0000-00003E9C0000}"/>
    <cellStyle name="Normal 8 2 3 2 8" xfId="40002" xr:uid="{00000000-0005-0000-0000-00003F9C0000}"/>
    <cellStyle name="Normal 8 2 3 2 8 2" xfId="40003" xr:uid="{00000000-0005-0000-0000-0000409C0000}"/>
    <cellStyle name="Normal 8 2 3 2 8 2 2" xfId="40004" xr:uid="{00000000-0005-0000-0000-0000419C0000}"/>
    <cellStyle name="Normal 8 2 3 2 8 3" xfId="40005" xr:uid="{00000000-0005-0000-0000-0000429C0000}"/>
    <cellStyle name="Normal 8 2 3 2 9" xfId="40006" xr:uid="{00000000-0005-0000-0000-0000439C0000}"/>
    <cellStyle name="Normal 8 2 3 2 9 2" xfId="40007" xr:uid="{00000000-0005-0000-0000-0000449C0000}"/>
    <cellStyle name="Normal 8 2 3 3" xfId="40008" xr:uid="{00000000-0005-0000-0000-0000459C0000}"/>
    <cellStyle name="Normal 8 2 3 3 10" xfId="40009" xr:uid="{00000000-0005-0000-0000-0000469C0000}"/>
    <cellStyle name="Normal 8 2 3 3 11" xfId="40010" xr:uid="{00000000-0005-0000-0000-0000479C0000}"/>
    <cellStyle name="Normal 8 2 3 3 2" xfId="40011" xr:uid="{00000000-0005-0000-0000-0000489C0000}"/>
    <cellStyle name="Normal 8 2 3 3 2 2" xfId="40012" xr:uid="{00000000-0005-0000-0000-0000499C0000}"/>
    <cellStyle name="Normal 8 2 3 3 2 2 2" xfId="40013" xr:uid="{00000000-0005-0000-0000-00004A9C0000}"/>
    <cellStyle name="Normal 8 2 3 3 2 2 2 2" xfId="40014" xr:uid="{00000000-0005-0000-0000-00004B9C0000}"/>
    <cellStyle name="Normal 8 2 3 3 2 2 2 2 2" xfId="40015" xr:uid="{00000000-0005-0000-0000-00004C9C0000}"/>
    <cellStyle name="Normal 8 2 3 3 2 2 2 3" xfId="40016" xr:uid="{00000000-0005-0000-0000-00004D9C0000}"/>
    <cellStyle name="Normal 8 2 3 3 2 2 3" xfId="40017" xr:uid="{00000000-0005-0000-0000-00004E9C0000}"/>
    <cellStyle name="Normal 8 2 3 3 2 2 3 2" xfId="40018" xr:uid="{00000000-0005-0000-0000-00004F9C0000}"/>
    <cellStyle name="Normal 8 2 3 3 2 2 4" xfId="40019" xr:uid="{00000000-0005-0000-0000-0000509C0000}"/>
    <cellStyle name="Normal 8 2 3 3 2 3" xfId="40020" xr:uid="{00000000-0005-0000-0000-0000519C0000}"/>
    <cellStyle name="Normal 8 2 3 3 2 3 2" xfId="40021" xr:uid="{00000000-0005-0000-0000-0000529C0000}"/>
    <cellStyle name="Normal 8 2 3 3 2 3 2 2" xfId="40022" xr:uid="{00000000-0005-0000-0000-0000539C0000}"/>
    <cellStyle name="Normal 8 2 3 3 2 3 3" xfId="40023" xr:uid="{00000000-0005-0000-0000-0000549C0000}"/>
    <cellStyle name="Normal 8 2 3 3 2 4" xfId="40024" xr:uid="{00000000-0005-0000-0000-0000559C0000}"/>
    <cellStyle name="Normal 8 2 3 3 2 4 2" xfId="40025" xr:uid="{00000000-0005-0000-0000-0000569C0000}"/>
    <cellStyle name="Normal 8 2 3 3 2 5" xfId="40026" xr:uid="{00000000-0005-0000-0000-0000579C0000}"/>
    <cellStyle name="Normal 8 2 3 3 2 5 2" xfId="40027" xr:uid="{00000000-0005-0000-0000-0000589C0000}"/>
    <cellStyle name="Normal 8 2 3 3 2 6" xfId="40028" xr:uid="{00000000-0005-0000-0000-0000599C0000}"/>
    <cellStyle name="Normal 8 2 3 3 3" xfId="40029" xr:uid="{00000000-0005-0000-0000-00005A9C0000}"/>
    <cellStyle name="Normal 8 2 3 3 3 2" xfId="40030" xr:uid="{00000000-0005-0000-0000-00005B9C0000}"/>
    <cellStyle name="Normal 8 2 3 3 3 2 2" xfId="40031" xr:uid="{00000000-0005-0000-0000-00005C9C0000}"/>
    <cellStyle name="Normal 8 2 3 3 3 2 2 2" xfId="40032" xr:uid="{00000000-0005-0000-0000-00005D9C0000}"/>
    <cellStyle name="Normal 8 2 3 3 3 2 2 2 2" xfId="40033" xr:uid="{00000000-0005-0000-0000-00005E9C0000}"/>
    <cellStyle name="Normal 8 2 3 3 3 2 2 3" xfId="40034" xr:uid="{00000000-0005-0000-0000-00005F9C0000}"/>
    <cellStyle name="Normal 8 2 3 3 3 2 3" xfId="40035" xr:uid="{00000000-0005-0000-0000-0000609C0000}"/>
    <cellStyle name="Normal 8 2 3 3 3 2 3 2" xfId="40036" xr:uid="{00000000-0005-0000-0000-0000619C0000}"/>
    <cellStyle name="Normal 8 2 3 3 3 2 4" xfId="40037" xr:uid="{00000000-0005-0000-0000-0000629C0000}"/>
    <cellStyle name="Normal 8 2 3 3 3 3" xfId="40038" xr:uid="{00000000-0005-0000-0000-0000639C0000}"/>
    <cellStyle name="Normal 8 2 3 3 3 3 2" xfId="40039" xr:uid="{00000000-0005-0000-0000-0000649C0000}"/>
    <cellStyle name="Normal 8 2 3 3 3 3 2 2" xfId="40040" xr:uid="{00000000-0005-0000-0000-0000659C0000}"/>
    <cellStyle name="Normal 8 2 3 3 3 3 3" xfId="40041" xr:uid="{00000000-0005-0000-0000-0000669C0000}"/>
    <cellStyle name="Normal 8 2 3 3 3 4" xfId="40042" xr:uid="{00000000-0005-0000-0000-0000679C0000}"/>
    <cellStyle name="Normal 8 2 3 3 3 4 2" xfId="40043" xr:uid="{00000000-0005-0000-0000-0000689C0000}"/>
    <cellStyle name="Normal 8 2 3 3 3 5" xfId="40044" xr:uid="{00000000-0005-0000-0000-0000699C0000}"/>
    <cellStyle name="Normal 8 2 3 3 3 5 2" xfId="40045" xr:uid="{00000000-0005-0000-0000-00006A9C0000}"/>
    <cellStyle name="Normal 8 2 3 3 3 6" xfId="40046" xr:uid="{00000000-0005-0000-0000-00006B9C0000}"/>
    <cellStyle name="Normal 8 2 3 3 4" xfId="40047" xr:uid="{00000000-0005-0000-0000-00006C9C0000}"/>
    <cellStyle name="Normal 8 2 3 3 4 2" xfId="40048" xr:uid="{00000000-0005-0000-0000-00006D9C0000}"/>
    <cellStyle name="Normal 8 2 3 3 4 2 2" xfId="40049" xr:uid="{00000000-0005-0000-0000-00006E9C0000}"/>
    <cellStyle name="Normal 8 2 3 3 4 2 2 2" xfId="40050" xr:uid="{00000000-0005-0000-0000-00006F9C0000}"/>
    <cellStyle name="Normal 8 2 3 3 4 2 3" xfId="40051" xr:uid="{00000000-0005-0000-0000-0000709C0000}"/>
    <cellStyle name="Normal 8 2 3 3 4 3" xfId="40052" xr:uid="{00000000-0005-0000-0000-0000719C0000}"/>
    <cellStyle name="Normal 8 2 3 3 4 3 2" xfId="40053" xr:uid="{00000000-0005-0000-0000-0000729C0000}"/>
    <cellStyle name="Normal 8 2 3 3 4 4" xfId="40054" xr:uid="{00000000-0005-0000-0000-0000739C0000}"/>
    <cellStyle name="Normal 8 2 3 3 5" xfId="40055" xr:uid="{00000000-0005-0000-0000-0000749C0000}"/>
    <cellStyle name="Normal 8 2 3 3 5 2" xfId="40056" xr:uid="{00000000-0005-0000-0000-0000759C0000}"/>
    <cellStyle name="Normal 8 2 3 3 5 2 2" xfId="40057" xr:uid="{00000000-0005-0000-0000-0000769C0000}"/>
    <cellStyle name="Normal 8 2 3 3 5 3" xfId="40058" xr:uid="{00000000-0005-0000-0000-0000779C0000}"/>
    <cellStyle name="Normal 8 2 3 3 6" xfId="40059" xr:uid="{00000000-0005-0000-0000-0000789C0000}"/>
    <cellStyle name="Normal 8 2 3 3 6 2" xfId="40060" xr:uid="{00000000-0005-0000-0000-0000799C0000}"/>
    <cellStyle name="Normal 8 2 3 3 7" xfId="40061" xr:uid="{00000000-0005-0000-0000-00007A9C0000}"/>
    <cellStyle name="Normal 8 2 3 3 7 2" xfId="40062" xr:uid="{00000000-0005-0000-0000-00007B9C0000}"/>
    <cellStyle name="Normal 8 2 3 3 8" xfId="40063" xr:uid="{00000000-0005-0000-0000-00007C9C0000}"/>
    <cellStyle name="Normal 8 2 3 3 8 2" xfId="40064" xr:uid="{00000000-0005-0000-0000-00007D9C0000}"/>
    <cellStyle name="Normal 8 2 3 3 9" xfId="40065" xr:uid="{00000000-0005-0000-0000-00007E9C0000}"/>
    <cellStyle name="Normal 8 2 3 3 9 2" xfId="40066" xr:uid="{00000000-0005-0000-0000-00007F9C0000}"/>
    <cellStyle name="Normal 8 2 3 4" xfId="40067" xr:uid="{00000000-0005-0000-0000-0000809C0000}"/>
    <cellStyle name="Normal 8 2 3 4 2" xfId="40068" xr:uid="{00000000-0005-0000-0000-0000819C0000}"/>
    <cellStyle name="Normal 8 2 3 4 2 2" xfId="40069" xr:uid="{00000000-0005-0000-0000-0000829C0000}"/>
    <cellStyle name="Normal 8 2 3 4 2 2 2" xfId="40070" xr:uid="{00000000-0005-0000-0000-0000839C0000}"/>
    <cellStyle name="Normal 8 2 3 4 2 2 2 2" xfId="40071" xr:uid="{00000000-0005-0000-0000-0000849C0000}"/>
    <cellStyle name="Normal 8 2 3 4 2 2 2 2 2" xfId="40072" xr:uid="{00000000-0005-0000-0000-0000859C0000}"/>
    <cellStyle name="Normal 8 2 3 4 2 2 2 3" xfId="40073" xr:uid="{00000000-0005-0000-0000-0000869C0000}"/>
    <cellStyle name="Normal 8 2 3 4 2 2 3" xfId="40074" xr:uid="{00000000-0005-0000-0000-0000879C0000}"/>
    <cellStyle name="Normal 8 2 3 4 2 2 3 2" xfId="40075" xr:uid="{00000000-0005-0000-0000-0000889C0000}"/>
    <cellStyle name="Normal 8 2 3 4 2 2 4" xfId="40076" xr:uid="{00000000-0005-0000-0000-0000899C0000}"/>
    <cellStyle name="Normal 8 2 3 4 2 3" xfId="40077" xr:uid="{00000000-0005-0000-0000-00008A9C0000}"/>
    <cellStyle name="Normal 8 2 3 4 2 3 2" xfId="40078" xr:uid="{00000000-0005-0000-0000-00008B9C0000}"/>
    <cellStyle name="Normal 8 2 3 4 2 3 2 2" xfId="40079" xr:uid="{00000000-0005-0000-0000-00008C9C0000}"/>
    <cellStyle name="Normal 8 2 3 4 2 3 3" xfId="40080" xr:uid="{00000000-0005-0000-0000-00008D9C0000}"/>
    <cellStyle name="Normal 8 2 3 4 2 4" xfId="40081" xr:uid="{00000000-0005-0000-0000-00008E9C0000}"/>
    <cellStyle name="Normal 8 2 3 4 2 4 2" xfId="40082" xr:uid="{00000000-0005-0000-0000-00008F9C0000}"/>
    <cellStyle name="Normal 8 2 3 4 2 5" xfId="40083" xr:uid="{00000000-0005-0000-0000-0000909C0000}"/>
    <cellStyle name="Normal 8 2 3 4 2 5 2" xfId="40084" xr:uid="{00000000-0005-0000-0000-0000919C0000}"/>
    <cellStyle name="Normal 8 2 3 4 2 6" xfId="40085" xr:uid="{00000000-0005-0000-0000-0000929C0000}"/>
    <cellStyle name="Normal 8 2 3 4 3" xfId="40086" xr:uid="{00000000-0005-0000-0000-0000939C0000}"/>
    <cellStyle name="Normal 8 2 3 4 3 2" xfId="40087" xr:uid="{00000000-0005-0000-0000-0000949C0000}"/>
    <cellStyle name="Normal 8 2 3 4 3 2 2" xfId="40088" xr:uid="{00000000-0005-0000-0000-0000959C0000}"/>
    <cellStyle name="Normal 8 2 3 4 3 2 2 2" xfId="40089" xr:uid="{00000000-0005-0000-0000-0000969C0000}"/>
    <cellStyle name="Normal 8 2 3 4 3 2 2 2 2" xfId="40090" xr:uid="{00000000-0005-0000-0000-0000979C0000}"/>
    <cellStyle name="Normal 8 2 3 4 3 2 2 3" xfId="40091" xr:uid="{00000000-0005-0000-0000-0000989C0000}"/>
    <cellStyle name="Normal 8 2 3 4 3 2 3" xfId="40092" xr:uid="{00000000-0005-0000-0000-0000999C0000}"/>
    <cellStyle name="Normal 8 2 3 4 3 2 3 2" xfId="40093" xr:uid="{00000000-0005-0000-0000-00009A9C0000}"/>
    <cellStyle name="Normal 8 2 3 4 3 2 4" xfId="40094" xr:uid="{00000000-0005-0000-0000-00009B9C0000}"/>
    <cellStyle name="Normal 8 2 3 4 3 3" xfId="40095" xr:uid="{00000000-0005-0000-0000-00009C9C0000}"/>
    <cellStyle name="Normal 8 2 3 4 3 3 2" xfId="40096" xr:uid="{00000000-0005-0000-0000-00009D9C0000}"/>
    <cellStyle name="Normal 8 2 3 4 3 3 2 2" xfId="40097" xr:uid="{00000000-0005-0000-0000-00009E9C0000}"/>
    <cellStyle name="Normal 8 2 3 4 3 3 3" xfId="40098" xr:uid="{00000000-0005-0000-0000-00009F9C0000}"/>
    <cellStyle name="Normal 8 2 3 4 3 4" xfId="40099" xr:uid="{00000000-0005-0000-0000-0000A09C0000}"/>
    <cellStyle name="Normal 8 2 3 4 3 4 2" xfId="40100" xr:uid="{00000000-0005-0000-0000-0000A19C0000}"/>
    <cellStyle name="Normal 8 2 3 4 3 5" xfId="40101" xr:uid="{00000000-0005-0000-0000-0000A29C0000}"/>
    <cellStyle name="Normal 8 2 3 4 3 5 2" xfId="40102" xr:uid="{00000000-0005-0000-0000-0000A39C0000}"/>
    <cellStyle name="Normal 8 2 3 4 3 6" xfId="40103" xr:uid="{00000000-0005-0000-0000-0000A49C0000}"/>
    <cellStyle name="Normal 8 2 3 4 4" xfId="40104" xr:uid="{00000000-0005-0000-0000-0000A59C0000}"/>
    <cellStyle name="Normal 8 2 3 4 4 2" xfId="40105" xr:uid="{00000000-0005-0000-0000-0000A69C0000}"/>
    <cellStyle name="Normal 8 2 3 4 4 2 2" xfId="40106" xr:uid="{00000000-0005-0000-0000-0000A79C0000}"/>
    <cellStyle name="Normal 8 2 3 4 4 2 2 2" xfId="40107" xr:uid="{00000000-0005-0000-0000-0000A89C0000}"/>
    <cellStyle name="Normal 8 2 3 4 4 2 3" xfId="40108" xr:uid="{00000000-0005-0000-0000-0000A99C0000}"/>
    <cellStyle name="Normal 8 2 3 4 4 3" xfId="40109" xr:uid="{00000000-0005-0000-0000-0000AA9C0000}"/>
    <cellStyle name="Normal 8 2 3 4 4 3 2" xfId="40110" xr:uid="{00000000-0005-0000-0000-0000AB9C0000}"/>
    <cellStyle name="Normal 8 2 3 4 4 4" xfId="40111" xr:uid="{00000000-0005-0000-0000-0000AC9C0000}"/>
    <cellStyle name="Normal 8 2 3 4 5" xfId="40112" xr:uid="{00000000-0005-0000-0000-0000AD9C0000}"/>
    <cellStyle name="Normal 8 2 3 4 5 2" xfId="40113" xr:uid="{00000000-0005-0000-0000-0000AE9C0000}"/>
    <cellStyle name="Normal 8 2 3 4 5 2 2" xfId="40114" xr:uid="{00000000-0005-0000-0000-0000AF9C0000}"/>
    <cellStyle name="Normal 8 2 3 4 5 3" xfId="40115" xr:uid="{00000000-0005-0000-0000-0000B09C0000}"/>
    <cellStyle name="Normal 8 2 3 4 6" xfId="40116" xr:uid="{00000000-0005-0000-0000-0000B19C0000}"/>
    <cellStyle name="Normal 8 2 3 4 6 2" xfId="40117" xr:uid="{00000000-0005-0000-0000-0000B29C0000}"/>
    <cellStyle name="Normal 8 2 3 4 7" xfId="40118" xr:uid="{00000000-0005-0000-0000-0000B39C0000}"/>
    <cellStyle name="Normal 8 2 3 4 7 2" xfId="40119" xr:uid="{00000000-0005-0000-0000-0000B49C0000}"/>
    <cellStyle name="Normal 8 2 3 4 8" xfId="40120" xr:uid="{00000000-0005-0000-0000-0000B59C0000}"/>
    <cellStyle name="Normal 8 2 3 5" xfId="40121" xr:uid="{00000000-0005-0000-0000-0000B69C0000}"/>
    <cellStyle name="Normal 8 2 3 5 2" xfId="40122" xr:uid="{00000000-0005-0000-0000-0000B79C0000}"/>
    <cellStyle name="Normal 8 2 3 5 2 2" xfId="40123" xr:uid="{00000000-0005-0000-0000-0000B89C0000}"/>
    <cellStyle name="Normal 8 2 3 5 2 2 2" xfId="40124" xr:uid="{00000000-0005-0000-0000-0000B99C0000}"/>
    <cellStyle name="Normal 8 2 3 5 2 2 2 2" xfId="40125" xr:uid="{00000000-0005-0000-0000-0000BA9C0000}"/>
    <cellStyle name="Normal 8 2 3 5 2 2 3" xfId="40126" xr:uid="{00000000-0005-0000-0000-0000BB9C0000}"/>
    <cellStyle name="Normal 8 2 3 5 2 3" xfId="40127" xr:uid="{00000000-0005-0000-0000-0000BC9C0000}"/>
    <cellStyle name="Normal 8 2 3 5 2 3 2" xfId="40128" xr:uid="{00000000-0005-0000-0000-0000BD9C0000}"/>
    <cellStyle name="Normal 8 2 3 5 2 4" xfId="40129" xr:uid="{00000000-0005-0000-0000-0000BE9C0000}"/>
    <cellStyle name="Normal 8 2 3 5 3" xfId="40130" xr:uid="{00000000-0005-0000-0000-0000BF9C0000}"/>
    <cellStyle name="Normal 8 2 3 5 3 2" xfId="40131" xr:uid="{00000000-0005-0000-0000-0000C09C0000}"/>
    <cellStyle name="Normal 8 2 3 5 3 2 2" xfId="40132" xr:uid="{00000000-0005-0000-0000-0000C19C0000}"/>
    <cellStyle name="Normal 8 2 3 5 3 3" xfId="40133" xr:uid="{00000000-0005-0000-0000-0000C29C0000}"/>
    <cellStyle name="Normal 8 2 3 5 4" xfId="40134" xr:uid="{00000000-0005-0000-0000-0000C39C0000}"/>
    <cellStyle name="Normal 8 2 3 5 4 2" xfId="40135" xr:uid="{00000000-0005-0000-0000-0000C49C0000}"/>
    <cellStyle name="Normal 8 2 3 5 5" xfId="40136" xr:uid="{00000000-0005-0000-0000-0000C59C0000}"/>
    <cellStyle name="Normal 8 2 3 5 5 2" xfId="40137" xr:uid="{00000000-0005-0000-0000-0000C69C0000}"/>
    <cellStyle name="Normal 8 2 3 5 6" xfId="40138" xr:uid="{00000000-0005-0000-0000-0000C79C0000}"/>
    <cellStyle name="Normal 8 2 3 6" xfId="40139" xr:uid="{00000000-0005-0000-0000-0000C89C0000}"/>
    <cellStyle name="Normal 8 2 3 6 2" xfId="40140" xr:uid="{00000000-0005-0000-0000-0000C99C0000}"/>
    <cellStyle name="Normal 8 2 3 6 2 2" xfId="40141" xr:uid="{00000000-0005-0000-0000-0000CA9C0000}"/>
    <cellStyle name="Normal 8 2 3 6 2 2 2" xfId="40142" xr:uid="{00000000-0005-0000-0000-0000CB9C0000}"/>
    <cellStyle name="Normal 8 2 3 6 2 2 2 2" xfId="40143" xr:uid="{00000000-0005-0000-0000-0000CC9C0000}"/>
    <cellStyle name="Normal 8 2 3 6 2 2 3" xfId="40144" xr:uid="{00000000-0005-0000-0000-0000CD9C0000}"/>
    <cellStyle name="Normal 8 2 3 6 2 3" xfId="40145" xr:uid="{00000000-0005-0000-0000-0000CE9C0000}"/>
    <cellStyle name="Normal 8 2 3 6 2 3 2" xfId="40146" xr:uid="{00000000-0005-0000-0000-0000CF9C0000}"/>
    <cellStyle name="Normal 8 2 3 6 2 4" xfId="40147" xr:uid="{00000000-0005-0000-0000-0000D09C0000}"/>
    <cellStyle name="Normal 8 2 3 6 3" xfId="40148" xr:uid="{00000000-0005-0000-0000-0000D19C0000}"/>
    <cellStyle name="Normal 8 2 3 6 3 2" xfId="40149" xr:uid="{00000000-0005-0000-0000-0000D29C0000}"/>
    <cellStyle name="Normal 8 2 3 6 3 2 2" xfId="40150" xr:uid="{00000000-0005-0000-0000-0000D39C0000}"/>
    <cellStyle name="Normal 8 2 3 6 3 3" xfId="40151" xr:uid="{00000000-0005-0000-0000-0000D49C0000}"/>
    <cellStyle name="Normal 8 2 3 6 4" xfId="40152" xr:uid="{00000000-0005-0000-0000-0000D59C0000}"/>
    <cellStyle name="Normal 8 2 3 6 4 2" xfId="40153" xr:uid="{00000000-0005-0000-0000-0000D69C0000}"/>
    <cellStyle name="Normal 8 2 3 6 5" xfId="40154" xr:uid="{00000000-0005-0000-0000-0000D79C0000}"/>
    <cellStyle name="Normal 8 2 3 6 5 2" xfId="40155" xr:uid="{00000000-0005-0000-0000-0000D89C0000}"/>
    <cellStyle name="Normal 8 2 3 6 6" xfId="40156" xr:uid="{00000000-0005-0000-0000-0000D99C0000}"/>
    <cellStyle name="Normal 8 2 3 7" xfId="40157" xr:uid="{00000000-0005-0000-0000-0000DA9C0000}"/>
    <cellStyle name="Normal 8 2 3 7 2" xfId="40158" xr:uid="{00000000-0005-0000-0000-0000DB9C0000}"/>
    <cellStyle name="Normal 8 2 3 7 2 2" xfId="40159" xr:uid="{00000000-0005-0000-0000-0000DC9C0000}"/>
    <cellStyle name="Normal 8 2 3 7 2 2 2" xfId="40160" xr:uid="{00000000-0005-0000-0000-0000DD9C0000}"/>
    <cellStyle name="Normal 8 2 3 7 2 2 2 2" xfId="40161" xr:uid="{00000000-0005-0000-0000-0000DE9C0000}"/>
    <cellStyle name="Normal 8 2 3 7 2 2 3" xfId="40162" xr:uid="{00000000-0005-0000-0000-0000DF9C0000}"/>
    <cellStyle name="Normal 8 2 3 7 2 3" xfId="40163" xr:uid="{00000000-0005-0000-0000-0000E09C0000}"/>
    <cellStyle name="Normal 8 2 3 7 2 3 2" xfId="40164" xr:uid="{00000000-0005-0000-0000-0000E19C0000}"/>
    <cellStyle name="Normal 8 2 3 7 2 4" xfId="40165" xr:uid="{00000000-0005-0000-0000-0000E29C0000}"/>
    <cellStyle name="Normal 8 2 3 7 3" xfId="40166" xr:uid="{00000000-0005-0000-0000-0000E39C0000}"/>
    <cellStyle name="Normal 8 2 3 7 3 2" xfId="40167" xr:uid="{00000000-0005-0000-0000-0000E49C0000}"/>
    <cellStyle name="Normal 8 2 3 7 3 2 2" xfId="40168" xr:uid="{00000000-0005-0000-0000-0000E59C0000}"/>
    <cellStyle name="Normal 8 2 3 7 3 3" xfId="40169" xr:uid="{00000000-0005-0000-0000-0000E69C0000}"/>
    <cellStyle name="Normal 8 2 3 7 4" xfId="40170" xr:uid="{00000000-0005-0000-0000-0000E79C0000}"/>
    <cellStyle name="Normal 8 2 3 7 4 2" xfId="40171" xr:uid="{00000000-0005-0000-0000-0000E89C0000}"/>
    <cellStyle name="Normal 8 2 3 7 5" xfId="40172" xr:uid="{00000000-0005-0000-0000-0000E99C0000}"/>
    <cellStyle name="Normal 8 2 3 7 5 2" xfId="40173" xr:uid="{00000000-0005-0000-0000-0000EA9C0000}"/>
    <cellStyle name="Normal 8 2 3 7 6" xfId="40174" xr:uid="{00000000-0005-0000-0000-0000EB9C0000}"/>
    <cellStyle name="Normal 8 2 3 8" xfId="40175" xr:uid="{00000000-0005-0000-0000-0000EC9C0000}"/>
    <cellStyle name="Normal 8 2 3 8 2" xfId="40176" xr:uid="{00000000-0005-0000-0000-0000ED9C0000}"/>
    <cellStyle name="Normal 8 2 3 8 2 2" xfId="40177" xr:uid="{00000000-0005-0000-0000-0000EE9C0000}"/>
    <cellStyle name="Normal 8 2 3 8 2 2 2" xfId="40178" xr:uid="{00000000-0005-0000-0000-0000EF9C0000}"/>
    <cellStyle name="Normal 8 2 3 8 2 3" xfId="40179" xr:uid="{00000000-0005-0000-0000-0000F09C0000}"/>
    <cellStyle name="Normal 8 2 3 8 3" xfId="40180" xr:uid="{00000000-0005-0000-0000-0000F19C0000}"/>
    <cellStyle name="Normal 8 2 3 8 3 2" xfId="40181" xr:uid="{00000000-0005-0000-0000-0000F29C0000}"/>
    <cellStyle name="Normal 8 2 3 8 4" xfId="40182" xr:uid="{00000000-0005-0000-0000-0000F39C0000}"/>
    <cellStyle name="Normal 8 2 3 9" xfId="40183" xr:uid="{00000000-0005-0000-0000-0000F49C0000}"/>
    <cellStyle name="Normal 8 2 3 9 2" xfId="40184" xr:uid="{00000000-0005-0000-0000-0000F59C0000}"/>
    <cellStyle name="Normal 8 2 3 9 2 2" xfId="40185" xr:uid="{00000000-0005-0000-0000-0000F69C0000}"/>
    <cellStyle name="Normal 8 2 3 9 3" xfId="40186" xr:uid="{00000000-0005-0000-0000-0000F79C0000}"/>
    <cellStyle name="Normal 8 2 4" xfId="40187" xr:uid="{00000000-0005-0000-0000-0000F89C0000}"/>
    <cellStyle name="Normal 8 2 4 2" xfId="40188" xr:uid="{00000000-0005-0000-0000-0000F99C0000}"/>
    <cellStyle name="Normal 8 2 4 2 2" xfId="40189" xr:uid="{00000000-0005-0000-0000-0000FA9C0000}"/>
    <cellStyle name="Normal 8 2 4 2 2 2" xfId="40190" xr:uid="{00000000-0005-0000-0000-0000FB9C0000}"/>
    <cellStyle name="Normal 8 2 4 2 3" xfId="40191" xr:uid="{00000000-0005-0000-0000-0000FC9C0000}"/>
    <cellStyle name="Normal 8 2 4 2 4" xfId="40192" xr:uid="{00000000-0005-0000-0000-0000FD9C0000}"/>
    <cellStyle name="Normal 8 2 4 3" xfId="40193" xr:uid="{00000000-0005-0000-0000-0000FE9C0000}"/>
    <cellStyle name="Normal 8 2 4 4" xfId="40194" xr:uid="{00000000-0005-0000-0000-0000FF9C0000}"/>
    <cellStyle name="Normal 8 2 4 4 2" xfId="40195" xr:uid="{00000000-0005-0000-0000-0000009D0000}"/>
    <cellStyle name="Normal 8 2 4 5" xfId="40196" xr:uid="{00000000-0005-0000-0000-0000019D0000}"/>
    <cellStyle name="Normal 8 2 4 6" xfId="40197" xr:uid="{00000000-0005-0000-0000-0000029D0000}"/>
    <cellStyle name="Normal 8 2 5" xfId="40198" xr:uid="{00000000-0005-0000-0000-0000039D0000}"/>
    <cellStyle name="Normal 8 2 5 2" xfId="40199" xr:uid="{00000000-0005-0000-0000-0000049D0000}"/>
    <cellStyle name="Normal 8 2 5 2 2" xfId="40200" xr:uid="{00000000-0005-0000-0000-0000059D0000}"/>
    <cellStyle name="Normal 8 2 5 3" xfId="40201" xr:uid="{00000000-0005-0000-0000-0000069D0000}"/>
    <cellStyle name="Normal 8 2 5 4" xfId="40202" xr:uid="{00000000-0005-0000-0000-0000079D0000}"/>
    <cellStyle name="Normal 8 2 6" xfId="40203" xr:uid="{00000000-0005-0000-0000-0000089D0000}"/>
    <cellStyle name="Normal 8 2 7" xfId="40204" xr:uid="{00000000-0005-0000-0000-0000099D0000}"/>
    <cellStyle name="Normal 8 2 7 2" xfId="40205" xr:uid="{00000000-0005-0000-0000-00000A9D0000}"/>
    <cellStyle name="Normal 8 2 8" xfId="40206" xr:uid="{00000000-0005-0000-0000-00000B9D0000}"/>
    <cellStyle name="Normal 8 2 9" xfId="40207" xr:uid="{00000000-0005-0000-0000-00000C9D0000}"/>
    <cellStyle name="Normal 8 3" xfId="40208" xr:uid="{00000000-0005-0000-0000-00000D9D0000}"/>
    <cellStyle name="Normal 8 3 2" xfId="40209" xr:uid="{00000000-0005-0000-0000-00000E9D0000}"/>
    <cellStyle name="Normal 8 3 2 2" xfId="40210" xr:uid="{00000000-0005-0000-0000-00000F9D0000}"/>
    <cellStyle name="Normal 8 3 2 2 2" xfId="40211" xr:uid="{00000000-0005-0000-0000-0000109D0000}"/>
    <cellStyle name="Normal 8 3 2 2 2 2" xfId="40212" xr:uid="{00000000-0005-0000-0000-0000119D0000}"/>
    <cellStyle name="Normal 8 3 2 2 3" xfId="40213" xr:uid="{00000000-0005-0000-0000-0000129D0000}"/>
    <cellStyle name="Normal 8 3 2 2 4" xfId="40214" xr:uid="{00000000-0005-0000-0000-0000139D0000}"/>
    <cellStyle name="Normal 8 3 2 3" xfId="40215" xr:uid="{00000000-0005-0000-0000-0000149D0000}"/>
    <cellStyle name="Normal 8 3 2 3 2" xfId="40216" xr:uid="{00000000-0005-0000-0000-0000159D0000}"/>
    <cellStyle name="Normal 8 3 2 4" xfId="40217" xr:uid="{00000000-0005-0000-0000-0000169D0000}"/>
    <cellStyle name="Normal 8 3 2 5" xfId="40218" xr:uid="{00000000-0005-0000-0000-0000179D0000}"/>
    <cellStyle name="Normal 8 3 3" xfId="40219" xr:uid="{00000000-0005-0000-0000-0000189D0000}"/>
    <cellStyle name="Normal 8 3 3 2" xfId="40220" xr:uid="{00000000-0005-0000-0000-0000199D0000}"/>
    <cellStyle name="Normal 8 3 3 2 2" xfId="40221" xr:uid="{00000000-0005-0000-0000-00001A9D0000}"/>
    <cellStyle name="Normal 8 3 3 3" xfId="40222" xr:uid="{00000000-0005-0000-0000-00001B9D0000}"/>
    <cellStyle name="Normal 8 3 3 4" xfId="40223" xr:uid="{00000000-0005-0000-0000-00001C9D0000}"/>
    <cellStyle name="Normal 8 3 4" xfId="40224" xr:uid="{00000000-0005-0000-0000-00001D9D0000}"/>
    <cellStyle name="Normal 8 3 5" xfId="40225" xr:uid="{00000000-0005-0000-0000-00001E9D0000}"/>
    <cellStyle name="Normal 8 3 5 2" xfId="40226" xr:uid="{00000000-0005-0000-0000-00001F9D0000}"/>
    <cellStyle name="Normal 8 3 6" xfId="40227" xr:uid="{00000000-0005-0000-0000-0000209D0000}"/>
    <cellStyle name="Normal 8 3 7" xfId="40228" xr:uid="{00000000-0005-0000-0000-0000219D0000}"/>
    <cellStyle name="Normal 8 4" xfId="40229" xr:uid="{00000000-0005-0000-0000-0000229D0000}"/>
    <cellStyle name="Normal 8 4 2" xfId="40230" xr:uid="{00000000-0005-0000-0000-0000239D0000}"/>
    <cellStyle name="Normal 8 4 2 2" xfId="40231" xr:uid="{00000000-0005-0000-0000-0000249D0000}"/>
    <cellStyle name="Normal 8 4 2 2 2" xfId="40232" xr:uid="{00000000-0005-0000-0000-0000259D0000}"/>
    <cellStyle name="Normal 8 4 2 2 2 2" xfId="40233" xr:uid="{00000000-0005-0000-0000-0000269D0000}"/>
    <cellStyle name="Normal 8 4 2 2 3" xfId="40234" xr:uid="{00000000-0005-0000-0000-0000279D0000}"/>
    <cellStyle name="Normal 8 4 2 2 4" xfId="40235" xr:uid="{00000000-0005-0000-0000-0000289D0000}"/>
    <cellStyle name="Normal 8 4 2 3" xfId="40236" xr:uid="{00000000-0005-0000-0000-0000299D0000}"/>
    <cellStyle name="Normal 8 4 2 3 2" xfId="40237" xr:uid="{00000000-0005-0000-0000-00002A9D0000}"/>
    <cellStyle name="Normal 8 4 2 4" xfId="40238" xr:uid="{00000000-0005-0000-0000-00002B9D0000}"/>
    <cellStyle name="Normal 8 4 2 5" xfId="40239" xr:uid="{00000000-0005-0000-0000-00002C9D0000}"/>
    <cellStyle name="Normal 8 4 3" xfId="40240" xr:uid="{00000000-0005-0000-0000-00002D9D0000}"/>
    <cellStyle name="Normal 8 4 3 2" xfId="40241" xr:uid="{00000000-0005-0000-0000-00002E9D0000}"/>
    <cellStyle name="Normal 8 4 3 2 2" xfId="40242" xr:uid="{00000000-0005-0000-0000-00002F9D0000}"/>
    <cellStyle name="Normal 8 4 3 3" xfId="40243" xr:uid="{00000000-0005-0000-0000-0000309D0000}"/>
    <cellStyle name="Normal 8 4 3 4" xfId="40244" xr:uid="{00000000-0005-0000-0000-0000319D0000}"/>
    <cellStyle name="Normal 8 4 4" xfId="40245" xr:uid="{00000000-0005-0000-0000-0000329D0000}"/>
    <cellStyle name="Normal 8 4 5" xfId="40246" xr:uid="{00000000-0005-0000-0000-0000339D0000}"/>
    <cellStyle name="Normal 8 4 5 2" xfId="40247" xr:uid="{00000000-0005-0000-0000-0000349D0000}"/>
    <cellStyle name="Normal 8 4 6" xfId="40248" xr:uid="{00000000-0005-0000-0000-0000359D0000}"/>
    <cellStyle name="Normal 8 4 7" xfId="40249" xr:uid="{00000000-0005-0000-0000-0000369D0000}"/>
    <cellStyle name="Normal 8 5" xfId="40250" xr:uid="{00000000-0005-0000-0000-0000379D0000}"/>
    <cellStyle name="Normal 8 5 10" xfId="40251" xr:uid="{00000000-0005-0000-0000-0000389D0000}"/>
    <cellStyle name="Normal 8 5 2" xfId="40252" xr:uid="{00000000-0005-0000-0000-0000399D0000}"/>
    <cellStyle name="Normal 8 5 2 10" xfId="40253" xr:uid="{00000000-0005-0000-0000-00003A9D0000}"/>
    <cellStyle name="Normal 8 5 2 10 2" xfId="40254" xr:uid="{00000000-0005-0000-0000-00003B9D0000}"/>
    <cellStyle name="Normal 8 5 2 11" xfId="40255" xr:uid="{00000000-0005-0000-0000-00003C9D0000}"/>
    <cellStyle name="Normal 8 5 2 11 2" xfId="40256" xr:uid="{00000000-0005-0000-0000-00003D9D0000}"/>
    <cellStyle name="Normal 8 5 2 12" xfId="40257" xr:uid="{00000000-0005-0000-0000-00003E9D0000}"/>
    <cellStyle name="Normal 8 5 2 12 2" xfId="40258" xr:uid="{00000000-0005-0000-0000-00003F9D0000}"/>
    <cellStyle name="Normal 8 5 2 13" xfId="40259" xr:uid="{00000000-0005-0000-0000-0000409D0000}"/>
    <cellStyle name="Normal 8 5 2 14" xfId="40260" xr:uid="{00000000-0005-0000-0000-0000419D0000}"/>
    <cellStyle name="Normal 8 5 2 2" xfId="40261" xr:uid="{00000000-0005-0000-0000-0000429D0000}"/>
    <cellStyle name="Normal 8 5 2 2 2" xfId="40262" xr:uid="{00000000-0005-0000-0000-0000439D0000}"/>
    <cellStyle name="Normal 8 5 2 2 2 2" xfId="40263" xr:uid="{00000000-0005-0000-0000-0000449D0000}"/>
    <cellStyle name="Normal 8 5 2 2 2 2 2" xfId="40264" xr:uid="{00000000-0005-0000-0000-0000459D0000}"/>
    <cellStyle name="Normal 8 5 2 2 2 2 2 2" xfId="40265" xr:uid="{00000000-0005-0000-0000-0000469D0000}"/>
    <cellStyle name="Normal 8 5 2 2 2 2 2 2 2" xfId="40266" xr:uid="{00000000-0005-0000-0000-0000479D0000}"/>
    <cellStyle name="Normal 8 5 2 2 2 2 2 3" xfId="40267" xr:uid="{00000000-0005-0000-0000-0000489D0000}"/>
    <cellStyle name="Normal 8 5 2 2 2 2 3" xfId="40268" xr:uid="{00000000-0005-0000-0000-0000499D0000}"/>
    <cellStyle name="Normal 8 5 2 2 2 2 3 2" xfId="40269" xr:uid="{00000000-0005-0000-0000-00004A9D0000}"/>
    <cellStyle name="Normal 8 5 2 2 2 2 4" xfId="40270" xr:uid="{00000000-0005-0000-0000-00004B9D0000}"/>
    <cellStyle name="Normal 8 5 2 2 2 3" xfId="40271" xr:uid="{00000000-0005-0000-0000-00004C9D0000}"/>
    <cellStyle name="Normal 8 5 2 2 2 3 2" xfId="40272" xr:uid="{00000000-0005-0000-0000-00004D9D0000}"/>
    <cellStyle name="Normal 8 5 2 2 2 3 2 2" xfId="40273" xr:uid="{00000000-0005-0000-0000-00004E9D0000}"/>
    <cellStyle name="Normal 8 5 2 2 2 3 3" xfId="40274" xr:uid="{00000000-0005-0000-0000-00004F9D0000}"/>
    <cellStyle name="Normal 8 5 2 2 2 4" xfId="40275" xr:uid="{00000000-0005-0000-0000-0000509D0000}"/>
    <cellStyle name="Normal 8 5 2 2 2 4 2" xfId="40276" xr:uid="{00000000-0005-0000-0000-0000519D0000}"/>
    <cellStyle name="Normal 8 5 2 2 2 5" xfId="40277" xr:uid="{00000000-0005-0000-0000-0000529D0000}"/>
    <cellStyle name="Normal 8 5 2 2 2 5 2" xfId="40278" xr:uid="{00000000-0005-0000-0000-0000539D0000}"/>
    <cellStyle name="Normal 8 5 2 2 2 6" xfId="40279" xr:uid="{00000000-0005-0000-0000-0000549D0000}"/>
    <cellStyle name="Normal 8 5 2 2 3" xfId="40280" xr:uid="{00000000-0005-0000-0000-0000559D0000}"/>
    <cellStyle name="Normal 8 5 2 2 3 2" xfId="40281" xr:uid="{00000000-0005-0000-0000-0000569D0000}"/>
    <cellStyle name="Normal 8 5 2 2 3 2 2" xfId="40282" xr:uid="{00000000-0005-0000-0000-0000579D0000}"/>
    <cellStyle name="Normal 8 5 2 2 3 2 2 2" xfId="40283" xr:uid="{00000000-0005-0000-0000-0000589D0000}"/>
    <cellStyle name="Normal 8 5 2 2 3 2 2 2 2" xfId="40284" xr:uid="{00000000-0005-0000-0000-0000599D0000}"/>
    <cellStyle name="Normal 8 5 2 2 3 2 2 3" xfId="40285" xr:uid="{00000000-0005-0000-0000-00005A9D0000}"/>
    <cellStyle name="Normal 8 5 2 2 3 2 3" xfId="40286" xr:uid="{00000000-0005-0000-0000-00005B9D0000}"/>
    <cellStyle name="Normal 8 5 2 2 3 2 3 2" xfId="40287" xr:uid="{00000000-0005-0000-0000-00005C9D0000}"/>
    <cellStyle name="Normal 8 5 2 2 3 2 4" xfId="40288" xr:uid="{00000000-0005-0000-0000-00005D9D0000}"/>
    <cellStyle name="Normal 8 5 2 2 3 3" xfId="40289" xr:uid="{00000000-0005-0000-0000-00005E9D0000}"/>
    <cellStyle name="Normal 8 5 2 2 3 3 2" xfId="40290" xr:uid="{00000000-0005-0000-0000-00005F9D0000}"/>
    <cellStyle name="Normal 8 5 2 2 3 3 2 2" xfId="40291" xr:uid="{00000000-0005-0000-0000-0000609D0000}"/>
    <cellStyle name="Normal 8 5 2 2 3 3 3" xfId="40292" xr:uid="{00000000-0005-0000-0000-0000619D0000}"/>
    <cellStyle name="Normal 8 5 2 2 3 4" xfId="40293" xr:uid="{00000000-0005-0000-0000-0000629D0000}"/>
    <cellStyle name="Normal 8 5 2 2 3 4 2" xfId="40294" xr:uid="{00000000-0005-0000-0000-0000639D0000}"/>
    <cellStyle name="Normal 8 5 2 2 3 5" xfId="40295" xr:uid="{00000000-0005-0000-0000-0000649D0000}"/>
    <cellStyle name="Normal 8 5 2 2 3 5 2" xfId="40296" xr:uid="{00000000-0005-0000-0000-0000659D0000}"/>
    <cellStyle name="Normal 8 5 2 2 3 6" xfId="40297" xr:uid="{00000000-0005-0000-0000-0000669D0000}"/>
    <cellStyle name="Normal 8 5 2 2 4" xfId="40298" xr:uid="{00000000-0005-0000-0000-0000679D0000}"/>
    <cellStyle name="Normal 8 5 2 2 4 2" xfId="40299" xr:uid="{00000000-0005-0000-0000-0000689D0000}"/>
    <cellStyle name="Normal 8 5 2 2 4 2 2" xfId="40300" xr:uid="{00000000-0005-0000-0000-0000699D0000}"/>
    <cellStyle name="Normal 8 5 2 2 4 2 2 2" xfId="40301" xr:uid="{00000000-0005-0000-0000-00006A9D0000}"/>
    <cellStyle name="Normal 8 5 2 2 4 2 3" xfId="40302" xr:uid="{00000000-0005-0000-0000-00006B9D0000}"/>
    <cellStyle name="Normal 8 5 2 2 4 3" xfId="40303" xr:uid="{00000000-0005-0000-0000-00006C9D0000}"/>
    <cellStyle name="Normal 8 5 2 2 4 3 2" xfId="40304" xr:uid="{00000000-0005-0000-0000-00006D9D0000}"/>
    <cellStyle name="Normal 8 5 2 2 4 4" xfId="40305" xr:uid="{00000000-0005-0000-0000-00006E9D0000}"/>
    <cellStyle name="Normal 8 5 2 2 5" xfId="40306" xr:uid="{00000000-0005-0000-0000-00006F9D0000}"/>
    <cellStyle name="Normal 8 5 2 2 5 2" xfId="40307" xr:uid="{00000000-0005-0000-0000-0000709D0000}"/>
    <cellStyle name="Normal 8 5 2 2 5 2 2" xfId="40308" xr:uid="{00000000-0005-0000-0000-0000719D0000}"/>
    <cellStyle name="Normal 8 5 2 2 5 3" xfId="40309" xr:uid="{00000000-0005-0000-0000-0000729D0000}"/>
    <cellStyle name="Normal 8 5 2 2 6" xfId="40310" xr:uid="{00000000-0005-0000-0000-0000739D0000}"/>
    <cellStyle name="Normal 8 5 2 2 6 2" xfId="40311" xr:uid="{00000000-0005-0000-0000-0000749D0000}"/>
    <cellStyle name="Normal 8 5 2 2 7" xfId="40312" xr:uid="{00000000-0005-0000-0000-0000759D0000}"/>
    <cellStyle name="Normal 8 5 2 2 7 2" xfId="40313" xr:uid="{00000000-0005-0000-0000-0000769D0000}"/>
    <cellStyle name="Normal 8 5 2 2 8" xfId="40314" xr:uid="{00000000-0005-0000-0000-0000779D0000}"/>
    <cellStyle name="Normal 8 5 2 3" xfId="40315" xr:uid="{00000000-0005-0000-0000-0000789D0000}"/>
    <cellStyle name="Normal 8 5 2 3 2" xfId="40316" xr:uid="{00000000-0005-0000-0000-0000799D0000}"/>
    <cellStyle name="Normal 8 5 2 3 2 2" xfId="40317" xr:uid="{00000000-0005-0000-0000-00007A9D0000}"/>
    <cellStyle name="Normal 8 5 2 3 2 2 2" xfId="40318" xr:uid="{00000000-0005-0000-0000-00007B9D0000}"/>
    <cellStyle name="Normal 8 5 2 3 2 2 2 2" xfId="40319" xr:uid="{00000000-0005-0000-0000-00007C9D0000}"/>
    <cellStyle name="Normal 8 5 2 3 2 2 2 2 2" xfId="40320" xr:uid="{00000000-0005-0000-0000-00007D9D0000}"/>
    <cellStyle name="Normal 8 5 2 3 2 2 2 3" xfId="40321" xr:uid="{00000000-0005-0000-0000-00007E9D0000}"/>
    <cellStyle name="Normal 8 5 2 3 2 2 3" xfId="40322" xr:uid="{00000000-0005-0000-0000-00007F9D0000}"/>
    <cellStyle name="Normal 8 5 2 3 2 2 3 2" xfId="40323" xr:uid="{00000000-0005-0000-0000-0000809D0000}"/>
    <cellStyle name="Normal 8 5 2 3 2 2 4" xfId="40324" xr:uid="{00000000-0005-0000-0000-0000819D0000}"/>
    <cellStyle name="Normal 8 5 2 3 2 3" xfId="40325" xr:uid="{00000000-0005-0000-0000-0000829D0000}"/>
    <cellStyle name="Normal 8 5 2 3 2 3 2" xfId="40326" xr:uid="{00000000-0005-0000-0000-0000839D0000}"/>
    <cellStyle name="Normal 8 5 2 3 2 3 2 2" xfId="40327" xr:uid="{00000000-0005-0000-0000-0000849D0000}"/>
    <cellStyle name="Normal 8 5 2 3 2 3 3" xfId="40328" xr:uid="{00000000-0005-0000-0000-0000859D0000}"/>
    <cellStyle name="Normal 8 5 2 3 2 4" xfId="40329" xr:uid="{00000000-0005-0000-0000-0000869D0000}"/>
    <cellStyle name="Normal 8 5 2 3 2 4 2" xfId="40330" xr:uid="{00000000-0005-0000-0000-0000879D0000}"/>
    <cellStyle name="Normal 8 5 2 3 2 5" xfId="40331" xr:uid="{00000000-0005-0000-0000-0000889D0000}"/>
    <cellStyle name="Normal 8 5 2 3 2 5 2" xfId="40332" xr:uid="{00000000-0005-0000-0000-0000899D0000}"/>
    <cellStyle name="Normal 8 5 2 3 2 6" xfId="40333" xr:uid="{00000000-0005-0000-0000-00008A9D0000}"/>
    <cellStyle name="Normal 8 5 2 3 3" xfId="40334" xr:uid="{00000000-0005-0000-0000-00008B9D0000}"/>
    <cellStyle name="Normal 8 5 2 3 3 2" xfId="40335" xr:uid="{00000000-0005-0000-0000-00008C9D0000}"/>
    <cellStyle name="Normal 8 5 2 3 3 2 2" xfId="40336" xr:uid="{00000000-0005-0000-0000-00008D9D0000}"/>
    <cellStyle name="Normal 8 5 2 3 3 2 2 2" xfId="40337" xr:uid="{00000000-0005-0000-0000-00008E9D0000}"/>
    <cellStyle name="Normal 8 5 2 3 3 2 2 2 2" xfId="40338" xr:uid="{00000000-0005-0000-0000-00008F9D0000}"/>
    <cellStyle name="Normal 8 5 2 3 3 2 2 3" xfId="40339" xr:uid="{00000000-0005-0000-0000-0000909D0000}"/>
    <cellStyle name="Normal 8 5 2 3 3 2 3" xfId="40340" xr:uid="{00000000-0005-0000-0000-0000919D0000}"/>
    <cellStyle name="Normal 8 5 2 3 3 2 3 2" xfId="40341" xr:uid="{00000000-0005-0000-0000-0000929D0000}"/>
    <cellStyle name="Normal 8 5 2 3 3 2 4" xfId="40342" xr:uid="{00000000-0005-0000-0000-0000939D0000}"/>
    <cellStyle name="Normal 8 5 2 3 3 3" xfId="40343" xr:uid="{00000000-0005-0000-0000-0000949D0000}"/>
    <cellStyle name="Normal 8 5 2 3 3 3 2" xfId="40344" xr:uid="{00000000-0005-0000-0000-0000959D0000}"/>
    <cellStyle name="Normal 8 5 2 3 3 3 2 2" xfId="40345" xr:uid="{00000000-0005-0000-0000-0000969D0000}"/>
    <cellStyle name="Normal 8 5 2 3 3 3 3" xfId="40346" xr:uid="{00000000-0005-0000-0000-0000979D0000}"/>
    <cellStyle name="Normal 8 5 2 3 3 4" xfId="40347" xr:uid="{00000000-0005-0000-0000-0000989D0000}"/>
    <cellStyle name="Normal 8 5 2 3 3 4 2" xfId="40348" xr:uid="{00000000-0005-0000-0000-0000999D0000}"/>
    <cellStyle name="Normal 8 5 2 3 3 5" xfId="40349" xr:uid="{00000000-0005-0000-0000-00009A9D0000}"/>
    <cellStyle name="Normal 8 5 2 3 3 5 2" xfId="40350" xr:uid="{00000000-0005-0000-0000-00009B9D0000}"/>
    <cellStyle name="Normal 8 5 2 3 3 6" xfId="40351" xr:uid="{00000000-0005-0000-0000-00009C9D0000}"/>
    <cellStyle name="Normal 8 5 2 3 4" xfId="40352" xr:uid="{00000000-0005-0000-0000-00009D9D0000}"/>
    <cellStyle name="Normal 8 5 2 3 4 2" xfId="40353" xr:uid="{00000000-0005-0000-0000-00009E9D0000}"/>
    <cellStyle name="Normal 8 5 2 3 4 2 2" xfId="40354" xr:uid="{00000000-0005-0000-0000-00009F9D0000}"/>
    <cellStyle name="Normal 8 5 2 3 4 2 2 2" xfId="40355" xr:uid="{00000000-0005-0000-0000-0000A09D0000}"/>
    <cellStyle name="Normal 8 5 2 3 4 2 3" xfId="40356" xr:uid="{00000000-0005-0000-0000-0000A19D0000}"/>
    <cellStyle name="Normal 8 5 2 3 4 3" xfId="40357" xr:uid="{00000000-0005-0000-0000-0000A29D0000}"/>
    <cellStyle name="Normal 8 5 2 3 4 3 2" xfId="40358" xr:uid="{00000000-0005-0000-0000-0000A39D0000}"/>
    <cellStyle name="Normal 8 5 2 3 4 4" xfId="40359" xr:uid="{00000000-0005-0000-0000-0000A49D0000}"/>
    <cellStyle name="Normal 8 5 2 3 5" xfId="40360" xr:uid="{00000000-0005-0000-0000-0000A59D0000}"/>
    <cellStyle name="Normal 8 5 2 3 5 2" xfId="40361" xr:uid="{00000000-0005-0000-0000-0000A69D0000}"/>
    <cellStyle name="Normal 8 5 2 3 5 2 2" xfId="40362" xr:uid="{00000000-0005-0000-0000-0000A79D0000}"/>
    <cellStyle name="Normal 8 5 2 3 5 3" xfId="40363" xr:uid="{00000000-0005-0000-0000-0000A89D0000}"/>
    <cellStyle name="Normal 8 5 2 3 6" xfId="40364" xr:uid="{00000000-0005-0000-0000-0000A99D0000}"/>
    <cellStyle name="Normal 8 5 2 3 6 2" xfId="40365" xr:uid="{00000000-0005-0000-0000-0000AA9D0000}"/>
    <cellStyle name="Normal 8 5 2 3 7" xfId="40366" xr:uid="{00000000-0005-0000-0000-0000AB9D0000}"/>
    <cellStyle name="Normal 8 5 2 3 7 2" xfId="40367" xr:uid="{00000000-0005-0000-0000-0000AC9D0000}"/>
    <cellStyle name="Normal 8 5 2 3 8" xfId="40368" xr:uid="{00000000-0005-0000-0000-0000AD9D0000}"/>
    <cellStyle name="Normal 8 5 2 4" xfId="40369" xr:uid="{00000000-0005-0000-0000-0000AE9D0000}"/>
    <cellStyle name="Normal 8 5 2 4 2" xfId="40370" xr:uid="{00000000-0005-0000-0000-0000AF9D0000}"/>
    <cellStyle name="Normal 8 5 2 4 2 2" xfId="40371" xr:uid="{00000000-0005-0000-0000-0000B09D0000}"/>
    <cellStyle name="Normal 8 5 2 4 2 2 2" xfId="40372" xr:uid="{00000000-0005-0000-0000-0000B19D0000}"/>
    <cellStyle name="Normal 8 5 2 4 2 2 2 2" xfId="40373" xr:uid="{00000000-0005-0000-0000-0000B29D0000}"/>
    <cellStyle name="Normal 8 5 2 4 2 2 3" xfId="40374" xr:uid="{00000000-0005-0000-0000-0000B39D0000}"/>
    <cellStyle name="Normal 8 5 2 4 2 3" xfId="40375" xr:uid="{00000000-0005-0000-0000-0000B49D0000}"/>
    <cellStyle name="Normal 8 5 2 4 2 3 2" xfId="40376" xr:uid="{00000000-0005-0000-0000-0000B59D0000}"/>
    <cellStyle name="Normal 8 5 2 4 2 4" xfId="40377" xr:uid="{00000000-0005-0000-0000-0000B69D0000}"/>
    <cellStyle name="Normal 8 5 2 4 3" xfId="40378" xr:uid="{00000000-0005-0000-0000-0000B79D0000}"/>
    <cellStyle name="Normal 8 5 2 4 3 2" xfId="40379" xr:uid="{00000000-0005-0000-0000-0000B89D0000}"/>
    <cellStyle name="Normal 8 5 2 4 3 2 2" xfId="40380" xr:uid="{00000000-0005-0000-0000-0000B99D0000}"/>
    <cellStyle name="Normal 8 5 2 4 3 3" xfId="40381" xr:uid="{00000000-0005-0000-0000-0000BA9D0000}"/>
    <cellStyle name="Normal 8 5 2 4 4" xfId="40382" xr:uid="{00000000-0005-0000-0000-0000BB9D0000}"/>
    <cellStyle name="Normal 8 5 2 4 4 2" xfId="40383" xr:uid="{00000000-0005-0000-0000-0000BC9D0000}"/>
    <cellStyle name="Normal 8 5 2 4 5" xfId="40384" xr:uid="{00000000-0005-0000-0000-0000BD9D0000}"/>
    <cellStyle name="Normal 8 5 2 4 5 2" xfId="40385" xr:uid="{00000000-0005-0000-0000-0000BE9D0000}"/>
    <cellStyle name="Normal 8 5 2 4 6" xfId="40386" xr:uid="{00000000-0005-0000-0000-0000BF9D0000}"/>
    <cellStyle name="Normal 8 5 2 5" xfId="40387" xr:uid="{00000000-0005-0000-0000-0000C09D0000}"/>
    <cellStyle name="Normal 8 5 2 5 2" xfId="40388" xr:uid="{00000000-0005-0000-0000-0000C19D0000}"/>
    <cellStyle name="Normal 8 5 2 5 2 2" xfId="40389" xr:uid="{00000000-0005-0000-0000-0000C29D0000}"/>
    <cellStyle name="Normal 8 5 2 5 2 2 2" xfId="40390" xr:uid="{00000000-0005-0000-0000-0000C39D0000}"/>
    <cellStyle name="Normal 8 5 2 5 2 2 2 2" xfId="40391" xr:uid="{00000000-0005-0000-0000-0000C49D0000}"/>
    <cellStyle name="Normal 8 5 2 5 2 2 3" xfId="40392" xr:uid="{00000000-0005-0000-0000-0000C59D0000}"/>
    <cellStyle name="Normal 8 5 2 5 2 3" xfId="40393" xr:uid="{00000000-0005-0000-0000-0000C69D0000}"/>
    <cellStyle name="Normal 8 5 2 5 2 3 2" xfId="40394" xr:uid="{00000000-0005-0000-0000-0000C79D0000}"/>
    <cellStyle name="Normal 8 5 2 5 2 4" xfId="40395" xr:uid="{00000000-0005-0000-0000-0000C89D0000}"/>
    <cellStyle name="Normal 8 5 2 5 3" xfId="40396" xr:uid="{00000000-0005-0000-0000-0000C99D0000}"/>
    <cellStyle name="Normal 8 5 2 5 3 2" xfId="40397" xr:uid="{00000000-0005-0000-0000-0000CA9D0000}"/>
    <cellStyle name="Normal 8 5 2 5 3 2 2" xfId="40398" xr:uid="{00000000-0005-0000-0000-0000CB9D0000}"/>
    <cellStyle name="Normal 8 5 2 5 3 3" xfId="40399" xr:uid="{00000000-0005-0000-0000-0000CC9D0000}"/>
    <cellStyle name="Normal 8 5 2 5 4" xfId="40400" xr:uid="{00000000-0005-0000-0000-0000CD9D0000}"/>
    <cellStyle name="Normal 8 5 2 5 4 2" xfId="40401" xr:uid="{00000000-0005-0000-0000-0000CE9D0000}"/>
    <cellStyle name="Normal 8 5 2 5 5" xfId="40402" xr:uid="{00000000-0005-0000-0000-0000CF9D0000}"/>
    <cellStyle name="Normal 8 5 2 5 5 2" xfId="40403" xr:uid="{00000000-0005-0000-0000-0000D09D0000}"/>
    <cellStyle name="Normal 8 5 2 5 6" xfId="40404" xr:uid="{00000000-0005-0000-0000-0000D19D0000}"/>
    <cellStyle name="Normal 8 5 2 6" xfId="40405" xr:uid="{00000000-0005-0000-0000-0000D29D0000}"/>
    <cellStyle name="Normal 8 5 2 6 2" xfId="40406" xr:uid="{00000000-0005-0000-0000-0000D39D0000}"/>
    <cellStyle name="Normal 8 5 2 6 2 2" xfId="40407" xr:uid="{00000000-0005-0000-0000-0000D49D0000}"/>
    <cellStyle name="Normal 8 5 2 6 2 2 2" xfId="40408" xr:uid="{00000000-0005-0000-0000-0000D59D0000}"/>
    <cellStyle name="Normal 8 5 2 6 2 2 2 2" xfId="40409" xr:uid="{00000000-0005-0000-0000-0000D69D0000}"/>
    <cellStyle name="Normal 8 5 2 6 2 2 3" xfId="40410" xr:uid="{00000000-0005-0000-0000-0000D79D0000}"/>
    <cellStyle name="Normal 8 5 2 6 2 3" xfId="40411" xr:uid="{00000000-0005-0000-0000-0000D89D0000}"/>
    <cellStyle name="Normal 8 5 2 6 2 3 2" xfId="40412" xr:uid="{00000000-0005-0000-0000-0000D99D0000}"/>
    <cellStyle name="Normal 8 5 2 6 2 4" xfId="40413" xr:uid="{00000000-0005-0000-0000-0000DA9D0000}"/>
    <cellStyle name="Normal 8 5 2 6 3" xfId="40414" xr:uid="{00000000-0005-0000-0000-0000DB9D0000}"/>
    <cellStyle name="Normal 8 5 2 6 3 2" xfId="40415" xr:uid="{00000000-0005-0000-0000-0000DC9D0000}"/>
    <cellStyle name="Normal 8 5 2 6 3 2 2" xfId="40416" xr:uid="{00000000-0005-0000-0000-0000DD9D0000}"/>
    <cellStyle name="Normal 8 5 2 6 3 3" xfId="40417" xr:uid="{00000000-0005-0000-0000-0000DE9D0000}"/>
    <cellStyle name="Normal 8 5 2 6 4" xfId="40418" xr:uid="{00000000-0005-0000-0000-0000DF9D0000}"/>
    <cellStyle name="Normal 8 5 2 6 4 2" xfId="40419" xr:uid="{00000000-0005-0000-0000-0000E09D0000}"/>
    <cellStyle name="Normal 8 5 2 6 5" xfId="40420" xr:uid="{00000000-0005-0000-0000-0000E19D0000}"/>
    <cellStyle name="Normal 8 5 2 6 5 2" xfId="40421" xr:uid="{00000000-0005-0000-0000-0000E29D0000}"/>
    <cellStyle name="Normal 8 5 2 6 6" xfId="40422" xr:uid="{00000000-0005-0000-0000-0000E39D0000}"/>
    <cellStyle name="Normal 8 5 2 7" xfId="40423" xr:uid="{00000000-0005-0000-0000-0000E49D0000}"/>
    <cellStyle name="Normal 8 5 2 7 2" xfId="40424" xr:uid="{00000000-0005-0000-0000-0000E59D0000}"/>
    <cellStyle name="Normal 8 5 2 7 2 2" xfId="40425" xr:uid="{00000000-0005-0000-0000-0000E69D0000}"/>
    <cellStyle name="Normal 8 5 2 7 2 2 2" xfId="40426" xr:uid="{00000000-0005-0000-0000-0000E79D0000}"/>
    <cellStyle name="Normal 8 5 2 7 2 3" xfId="40427" xr:uid="{00000000-0005-0000-0000-0000E89D0000}"/>
    <cellStyle name="Normal 8 5 2 7 3" xfId="40428" xr:uid="{00000000-0005-0000-0000-0000E99D0000}"/>
    <cellStyle name="Normal 8 5 2 7 3 2" xfId="40429" xr:uid="{00000000-0005-0000-0000-0000EA9D0000}"/>
    <cellStyle name="Normal 8 5 2 7 4" xfId="40430" xr:uid="{00000000-0005-0000-0000-0000EB9D0000}"/>
    <cellStyle name="Normal 8 5 2 8" xfId="40431" xr:uid="{00000000-0005-0000-0000-0000EC9D0000}"/>
    <cellStyle name="Normal 8 5 2 8 2" xfId="40432" xr:uid="{00000000-0005-0000-0000-0000ED9D0000}"/>
    <cellStyle name="Normal 8 5 2 8 2 2" xfId="40433" xr:uid="{00000000-0005-0000-0000-0000EE9D0000}"/>
    <cellStyle name="Normal 8 5 2 8 3" xfId="40434" xr:uid="{00000000-0005-0000-0000-0000EF9D0000}"/>
    <cellStyle name="Normal 8 5 2 9" xfId="40435" xr:uid="{00000000-0005-0000-0000-0000F09D0000}"/>
    <cellStyle name="Normal 8 5 2 9 2" xfId="40436" xr:uid="{00000000-0005-0000-0000-0000F19D0000}"/>
    <cellStyle name="Normal 8 5 3" xfId="40437" xr:uid="{00000000-0005-0000-0000-0000F29D0000}"/>
    <cellStyle name="Normal 8 5 3 10" xfId="40438" xr:uid="{00000000-0005-0000-0000-0000F39D0000}"/>
    <cellStyle name="Normal 8 5 3 10 2" xfId="40439" xr:uid="{00000000-0005-0000-0000-0000F49D0000}"/>
    <cellStyle name="Normal 8 5 3 11" xfId="40440" xr:uid="{00000000-0005-0000-0000-0000F59D0000}"/>
    <cellStyle name="Normal 8 5 3 12" xfId="40441" xr:uid="{00000000-0005-0000-0000-0000F69D0000}"/>
    <cellStyle name="Normal 8 5 3 2" xfId="40442" xr:uid="{00000000-0005-0000-0000-0000F79D0000}"/>
    <cellStyle name="Normal 8 5 3 2 2" xfId="40443" xr:uid="{00000000-0005-0000-0000-0000F89D0000}"/>
    <cellStyle name="Normal 8 5 3 2 2 2" xfId="40444" xr:uid="{00000000-0005-0000-0000-0000F99D0000}"/>
    <cellStyle name="Normal 8 5 3 2 2 2 2" xfId="40445" xr:uid="{00000000-0005-0000-0000-0000FA9D0000}"/>
    <cellStyle name="Normal 8 5 3 2 2 2 2 2" xfId="40446" xr:uid="{00000000-0005-0000-0000-0000FB9D0000}"/>
    <cellStyle name="Normal 8 5 3 2 2 2 2 2 2" xfId="40447" xr:uid="{00000000-0005-0000-0000-0000FC9D0000}"/>
    <cellStyle name="Normal 8 5 3 2 2 2 2 3" xfId="40448" xr:uid="{00000000-0005-0000-0000-0000FD9D0000}"/>
    <cellStyle name="Normal 8 5 3 2 2 2 3" xfId="40449" xr:uid="{00000000-0005-0000-0000-0000FE9D0000}"/>
    <cellStyle name="Normal 8 5 3 2 2 2 3 2" xfId="40450" xr:uid="{00000000-0005-0000-0000-0000FF9D0000}"/>
    <cellStyle name="Normal 8 5 3 2 2 2 4" xfId="40451" xr:uid="{00000000-0005-0000-0000-0000009E0000}"/>
    <cellStyle name="Normal 8 5 3 2 2 3" xfId="40452" xr:uid="{00000000-0005-0000-0000-0000019E0000}"/>
    <cellStyle name="Normal 8 5 3 2 2 3 2" xfId="40453" xr:uid="{00000000-0005-0000-0000-0000029E0000}"/>
    <cellStyle name="Normal 8 5 3 2 2 3 2 2" xfId="40454" xr:uid="{00000000-0005-0000-0000-0000039E0000}"/>
    <cellStyle name="Normal 8 5 3 2 2 3 3" xfId="40455" xr:uid="{00000000-0005-0000-0000-0000049E0000}"/>
    <cellStyle name="Normal 8 5 3 2 2 4" xfId="40456" xr:uid="{00000000-0005-0000-0000-0000059E0000}"/>
    <cellStyle name="Normal 8 5 3 2 2 4 2" xfId="40457" xr:uid="{00000000-0005-0000-0000-0000069E0000}"/>
    <cellStyle name="Normal 8 5 3 2 2 5" xfId="40458" xr:uid="{00000000-0005-0000-0000-0000079E0000}"/>
    <cellStyle name="Normal 8 5 3 2 2 5 2" xfId="40459" xr:uid="{00000000-0005-0000-0000-0000089E0000}"/>
    <cellStyle name="Normal 8 5 3 2 2 6" xfId="40460" xr:uid="{00000000-0005-0000-0000-0000099E0000}"/>
    <cellStyle name="Normal 8 5 3 2 3" xfId="40461" xr:uid="{00000000-0005-0000-0000-00000A9E0000}"/>
    <cellStyle name="Normal 8 5 3 2 3 2" xfId="40462" xr:uid="{00000000-0005-0000-0000-00000B9E0000}"/>
    <cellStyle name="Normal 8 5 3 2 3 2 2" xfId="40463" xr:uid="{00000000-0005-0000-0000-00000C9E0000}"/>
    <cellStyle name="Normal 8 5 3 2 3 2 2 2" xfId="40464" xr:uid="{00000000-0005-0000-0000-00000D9E0000}"/>
    <cellStyle name="Normal 8 5 3 2 3 2 2 2 2" xfId="40465" xr:uid="{00000000-0005-0000-0000-00000E9E0000}"/>
    <cellStyle name="Normal 8 5 3 2 3 2 2 3" xfId="40466" xr:uid="{00000000-0005-0000-0000-00000F9E0000}"/>
    <cellStyle name="Normal 8 5 3 2 3 2 3" xfId="40467" xr:uid="{00000000-0005-0000-0000-0000109E0000}"/>
    <cellStyle name="Normal 8 5 3 2 3 2 3 2" xfId="40468" xr:uid="{00000000-0005-0000-0000-0000119E0000}"/>
    <cellStyle name="Normal 8 5 3 2 3 2 4" xfId="40469" xr:uid="{00000000-0005-0000-0000-0000129E0000}"/>
    <cellStyle name="Normal 8 5 3 2 3 3" xfId="40470" xr:uid="{00000000-0005-0000-0000-0000139E0000}"/>
    <cellStyle name="Normal 8 5 3 2 3 3 2" xfId="40471" xr:uid="{00000000-0005-0000-0000-0000149E0000}"/>
    <cellStyle name="Normal 8 5 3 2 3 3 2 2" xfId="40472" xr:uid="{00000000-0005-0000-0000-0000159E0000}"/>
    <cellStyle name="Normal 8 5 3 2 3 3 3" xfId="40473" xr:uid="{00000000-0005-0000-0000-0000169E0000}"/>
    <cellStyle name="Normal 8 5 3 2 3 4" xfId="40474" xr:uid="{00000000-0005-0000-0000-0000179E0000}"/>
    <cellStyle name="Normal 8 5 3 2 3 4 2" xfId="40475" xr:uid="{00000000-0005-0000-0000-0000189E0000}"/>
    <cellStyle name="Normal 8 5 3 2 3 5" xfId="40476" xr:uid="{00000000-0005-0000-0000-0000199E0000}"/>
    <cellStyle name="Normal 8 5 3 2 3 5 2" xfId="40477" xr:uid="{00000000-0005-0000-0000-00001A9E0000}"/>
    <cellStyle name="Normal 8 5 3 2 3 6" xfId="40478" xr:uid="{00000000-0005-0000-0000-00001B9E0000}"/>
    <cellStyle name="Normal 8 5 3 2 4" xfId="40479" xr:uid="{00000000-0005-0000-0000-00001C9E0000}"/>
    <cellStyle name="Normal 8 5 3 2 4 2" xfId="40480" xr:uid="{00000000-0005-0000-0000-00001D9E0000}"/>
    <cellStyle name="Normal 8 5 3 2 4 2 2" xfId="40481" xr:uid="{00000000-0005-0000-0000-00001E9E0000}"/>
    <cellStyle name="Normal 8 5 3 2 4 2 2 2" xfId="40482" xr:uid="{00000000-0005-0000-0000-00001F9E0000}"/>
    <cellStyle name="Normal 8 5 3 2 4 2 3" xfId="40483" xr:uid="{00000000-0005-0000-0000-0000209E0000}"/>
    <cellStyle name="Normal 8 5 3 2 4 3" xfId="40484" xr:uid="{00000000-0005-0000-0000-0000219E0000}"/>
    <cellStyle name="Normal 8 5 3 2 4 3 2" xfId="40485" xr:uid="{00000000-0005-0000-0000-0000229E0000}"/>
    <cellStyle name="Normal 8 5 3 2 4 4" xfId="40486" xr:uid="{00000000-0005-0000-0000-0000239E0000}"/>
    <cellStyle name="Normal 8 5 3 2 5" xfId="40487" xr:uid="{00000000-0005-0000-0000-0000249E0000}"/>
    <cellStyle name="Normal 8 5 3 2 5 2" xfId="40488" xr:uid="{00000000-0005-0000-0000-0000259E0000}"/>
    <cellStyle name="Normal 8 5 3 2 5 2 2" xfId="40489" xr:uid="{00000000-0005-0000-0000-0000269E0000}"/>
    <cellStyle name="Normal 8 5 3 2 5 3" xfId="40490" xr:uid="{00000000-0005-0000-0000-0000279E0000}"/>
    <cellStyle name="Normal 8 5 3 2 6" xfId="40491" xr:uid="{00000000-0005-0000-0000-0000289E0000}"/>
    <cellStyle name="Normal 8 5 3 2 6 2" xfId="40492" xr:uid="{00000000-0005-0000-0000-0000299E0000}"/>
    <cellStyle name="Normal 8 5 3 2 7" xfId="40493" xr:uid="{00000000-0005-0000-0000-00002A9E0000}"/>
    <cellStyle name="Normal 8 5 3 2 7 2" xfId="40494" xr:uid="{00000000-0005-0000-0000-00002B9E0000}"/>
    <cellStyle name="Normal 8 5 3 2 8" xfId="40495" xr:uid="{00000000-0005-0000-0000-00002C9E0000}"/>
    <cellStyle name="Normal 8 5 3 3" xfId="40496" xr:uid="{00000000-0005-0000-0000-00002D9E0000}"/>
    <cellStyle name="Normal 8 5 3 3 2" xfId="40497" xr:uid="{00000000-0005-0000-0000-00002E9E0000}"/>
    <cellStyle name="Normal 8 5 3 3 2 2" xfId="40498" xr:uid="{00000000-0005-0000-0000-00002F9E0000}"/>
    <cellStyle name="Normal 8 5 3 3 2 2 2" xfId="40499" xr:uid="{00000000-0005-0000-0000-0000309E0000}"/>
    <cellStyle name="Normal 8 5 3 3 2 2 2 2" xfId="40500" xr:uid="{00000000-0005-0000-0000-0000319E0000}"/>
    <cellStyle name="Normal 8 5 3 3 2 2 2 2 2" xfId="40501" xr:uid="{00000000-0005-0000-0000-0000329E0000}"/>
    <cellStyle name="Normal 8 5 3 3 2 2 2 3" xfId="40502" xr:uid="{00000000-0005-0000-0000-0000339E0000}"/>
    <cellStyle name="Normal 8 5 3 3 2 2 3" xfId="40503" xr:uid="{00000000-0005-0000-0000-0000349E0000}"/>
    <cellStyle name="Normal 8 5 3 3 2 2 3 2" xfId="40504" xr:uid="{00000000-0005-0000-0000-0000359E0000}"/>
    <cellStyle name="Normal 8 5 3 3 2 2 4" xfId="40505" xr:uid="{00000000-0005-0000-0000-0000369E0000}"/>
    <cellStyle name="Normal 8 5 3 3 2 3" xfId="40506" xr:uid="{00000000-0005-0000-0000-0000379E0000}"/>
    <cellStyle name="Normal 8 5 3 3 2 3 2" xfId="40507" xr:uid="{00000000-0005-0000-0000-0000389E0000}"/>
    <cellStyle name="Normal 8 5 3 3 2 3 2 2" xfId="40508" xr:uid="{00000000-0005-0000-0000-0000399E0000}"/>
    <cellStyle name="Normal 8 5 3 3 2 3 3" xfId="40509" xr:uid="{00000000-0005-0000-0000-00003A9E0000}"/>
    <cellStyle name="Normal 8 5 3 3 2 4" xfId="40510" xr:uid="{00000000-0005-0000-0000-00003B9E0000}"/>
    <cellStyle name="Normal 8 5 3 3 2 4 2" xfId="40511" xr:uid="{00000000-0005-0000-0000-00003C9E0000}"/>
    <cellStyle name="Normal 8 5 3 3 2 5" xfId="40512" xr:uid="{00000000-0005-0000-0000-00003D9E0000}"/>
    <cellStyle name="Normal 8 5 3 3 2 5 2" xfId="40513" xr:uid="{00000000-0005-0000-0000-00003E9E0000}"/>
    <cellStyle name="Normal 8 5 3 3 2 6" xfId="40514" xr:uid="{00000000-0005-0000-0000-00003F9E0000}"/>
    <cellStyle name="Normal 8 5 3 3 3" xfId="40515" xr:uid="{00000000-0005-0000-0000-0000409E0000}"/>
    <cellStyle name="Normal 8 5 3 3 3 2" xfId="40516" xr:uid="{00000000-0005-0000-0000-0000419E0000}"/>
    <cellStyle name="Normal 8 5 3 3 3 2 2" xfId="40517" xr:uid="{00000000-0005-0000-0000-0000429E0000}"/>
    <cellStyle name="Normal 8 5 3 3 3 2 2 2" xfId="40518" xr:uid="{00000000-0005-0000-0000-0000439E0000}"/>
    <cellStyle name="Normal 8 5 3 3 3 2 2 2 2" xfId="40519" xr:uid="{00000000-0005-0000-0000-0000449E0000}"/>
    <cellStyle name="Normal 8 5 3 3 3 2 2 3" xfId="40520" xr:uid="{00000000-0005-0000-0000-0000459E0000}"/>
    <cellStyle name="Normal 8 5 3 3 3 2 3" xfId="40521" xr:uid="{00000000-0005-0000-0000-0000469E0000}"/>
    <cellStyle name="Normal 8 5 3 3 3 2 3 2" xfId="40522" xr:uid="{00000000-0005-0000-0000-0000479E0000}"/>
    <cellStyle name="Normal 8 5 3 3 3 2 4" xfId="40523" xr:uid="{00000000-0005-0000-0000-0000489E0000}"/>
    <cellStyle name="Normal 8 5 3 3 3 3" xfId="40524" xr:uid="{00000000-0005-0000-0000-0000499E0000}"/>
    <cellStyle name="Normal 8 5 3 3 3 3 2" xfId="40525" xr:uid="{00000000-0005-0000-0000-00004A9E0000}"/>
    <cellStyle name="Normal 8 5 3 3 3 3 2 2" xfId="40526" xr:uid="{00000000-0005-0000-0000-00004B9E0000}"/>
    <cellStyle name="Normal 8 5 3 3 3 3 3" xfId="40527" xr:uid="{00000000-0005-0000-0000-00004C9E0000}"/>
    <cellStyle name="Normal 8 5 3 3 3 4" xfId="40528" xr:uid="{00000000-0005-0000-0000-00004D9E0000}"/>
    <cellStyle name="Normal 8 5 3 3 3 4 2" xfId="40529" xr:uid="{00000000-0005-0000-0000-00004E9E0000}"/>
    <cellStyle name="Normal 8 5 3 3 3 5" xfId="40530" xr:uid="{00000000-0005-0000-0000-00004F9E0000}"/>
    <cellStyle name="Normal 8 5 3 3 3 5 2" xfId="40531" xr:uid="{00000000-0005-0000-0000-0000509E0000}"/>
    <cellStyle name="Normal 8 5 3 3 3 6" xfId="40532" xr:uid="{00000000-0005-0000-0000-0000519E0000}"/>
    <cellStyle name="Normal 8 5 3 3 4" xfId="40533" xr:uid="{00000000-0005-0000-0000-0000529E0000}"/>
    <cellStyle name="Normal 8 5 3 3 4 2" xfId="40534" xr:uid="{00000000-0005-0000-0000-0000539E0000}"/>
    <cellStyle name="Normal 8 5 3 3 4 2 2" xfId="40535" xr:uid="{00000000-0005-0000-0000-0000549E0000}"/>
    <cellStyle name="Normal 8 5 3 3 4 2 2 2" xfId="40536" xr:uid="{00000000-0005-0000-0000-0000559E0000}"/>
    <cellStyle name="Normal 8 5 3 3 4 2 3" xfId="40537" xr:uid="{00000000-0005-0000-0000-0000569E0000}"/>
    <cellStyle name="Normal 8 5 3 3 4 3" xfId="40538" xr:uid="{00000000-0005-0000-0000-0000579E0000}"/>
    <cellStyle name="Normal 8 5 3 3 4 3 2" xfId="40539" xr:uid="{00000000-0005-0000-0000-0000589E0000}"/>
    <cellStyle name="Normal 8 5 3 3 4 4" xfId="40540" xr:uid="{00000000-0005-0000-0000-0000599E0000}"/>
    <cellStyle name="Normal 8 5 3 3 5" xfId="40541" xr:uid="{00000000-0005-0000-0000-00005A9E0000}"/>
    <cellStyle name="Normal 8 5 3 3 5 2" xfId="40542" xr:uid="{00000000-0005-0000-0000-00005B9E0000}"/>
    <cellStyle name="Normal 8 5 3 3 5 2 2" xfId="40543" xr:uid="{00000000-0005-0000-0000-00005C9E0000}"/>
    <cellStyle name="Normal 8 5 3 3 5 3" xfId="40544" xr:uid="{00000000-0005-0000-0000-00005D9E0000}"/>
    <cellStyle name="Normal 8 5 3 3 6" xfId="40545" xr:uid="{00000000-0005-0000-0000-00005E9E0000}"/>
    <cellStyle name="Normal 8 5 3 3 6 2" xfId="40546" xr:uid="{00000000-0005-0000-0000-00005F9E0000}"/>
    <cellStyle name="Normal 8 5 3 3 7" xfId="40547" xr:uid="{00000000-0005-0000-0000-0000609E0000}"/>
    <cellStyle name="Normal 8 5 3 3 7 2" xfId="40548" xr:uid="{00000000-0005-0000-0000-0000619E0000}"/>
    <cellStyle name="Normal 8 5 3 3 8" xfId="40549" xr:uid="{00000000-0005-0000-0000-0000629E0000}"/>
    <cellStyle name="Normal 8 5 3 4" xfId="40550" xr:uid="{00000000-0005-0000-0000-0000639E0000}"/>
    <cellStyle name="Normal 8 5 3 4 2" xfId="40551" xr:uid="{00000000-0005-0000-0000-0000649E0000}"/>
    <cellStyle name="Normal 8 5 3 4 2 2" xfId="40552" xr:uid="{00000000-0005-0000-0000-0000659E0000}"/>
    <cellStyle name="Normal 8 5 3 4 2 2 2" xfId="40553" xr:uid="{00000000-0005-0000-0000-0000669E0000}"/>
    <cellStyle name="Normal 8 5 3 4 2 2 2 2" xfId="40554" xr:uid="{00000000-0005-0000-0000-0000679E0000}"/>
    <cellStyle name="Normal 8 5 3 4 2 2 3" xfId="40555" xr:uid="{00000000-0005-0000-0000-0000689E0000}"/>
    <cellStyle name="Normal 8 5 3 4 2 3" xfId="40556" xr:uid="{00000000-0005-0000-0000-0000699E0000}"/>
    <cellStyle name="Normal 8 5 3 4 2 3 2" xfId="40557" xr:uid="{00000000-0005-0000-0000-00006A9E0000}"/>
    <cellStyle name="Normal 8 5 3 4 2 4" xfId="40558" xr:uid="{00000000-0005-0000-0000-00006B9E0000}"/>
    <cellStyle name="Normal 8 5 3 4 3" xfId="40559" xr:uid="{00000000-0005-0000-0000-00006C9E0000}"/>
    <cellStyle name="Normal 8 5 3 4 3 2" xfId="40560" xr:uid="{00000000-0005-0000-0000-00006D9E0000}"/>
    <cellStyle name="Normal 8 5 3 4 3 2 2" xfId="40561" xr:uid="{00000000-0005-0000-0000-00006E9E0000}"/>
    <cellStyle name="Normal 8 5 3 4 3 3" xfId="40562" xr:uid="{00000000-0005-0000-0000-00006F9E0000}"/>
    <cellStyle name="Normal 8 5 3 4 4" xfId="40563" xr:uid="{00000000-0005-0000-0000-0000709E0000}"/>
    <cellStyle name="Normal 8 5 3 4 4 2" xfId="40564" xr:uid="{00000000-0005-0000-0000-0000719E0000}"/>
    <cellStyle name="Normal 8 5 3 4 5" xfId="40565" xr:uid="{00000000-0005-0000-0000-0000729E0000}"/>
    <cellStyle name="Normal 8 5 3 4 5 2" xfId="40566" xr:uid="{00000000-0005-0000-0000-0000739E0000}"/>
    <cellStyle name="Normal 8 5 3 4 6" xfId="40567" xr:uid="{00000000-0005-0000-0000-0000749E0000}"/>
    <cellStyle name="Normal 8 5 3 5" xfId="40568" xr:uid="{00000000-0005-0000-0000-0000759E0000}"/>
    <cellStyle name="Normal 8 5 3 5 2" xfId="40569" xr:uid="{00000000-0005-0000-0000-0000769E0000}"/>
    <cellStyle name="Normal 8 5 3 5 2 2" xfId="40570" xr:uid="{00000000-0005-0000-0000-0000779E0000}"/>
    <cellStyle name="Normal 8 5 3 5 2 2 2" xfId="40571" xr:uid="{00000000-0005-0000-0000-0000789E0000}"/>
    <cellStyle name="Normal 8 5 3 5 2 2 2 2" xfId="40572" xr:uid="{00000000-0005-0000-0000-0000799E0000}"/>
    <cellStyle name="Normal 8 5 3 5 2 2 3" xfId="40573" xr:uid="{00000000-0005-0000-0000-00007A9E0000}"/>
    <cellStyle name="Normal 8 5 3 5 2 3" xfId="40574" xr:uid="{00000000-0005-0000-0000-00007B9E0000}"/>
    <cellStyle name="Normal 8 5 3 5 2 3 2" xfId="40575" xr:uid="{00000000-0005-0000-0000-00007C9E0000}"/>
    <cellStyle name="Normal 8 5 3 5 2 4" xfId="40576" xr:uid="{00000000-0005-0000-0000-00007D9E0000}"/>
    <cellStyle name="Normal 8 5 3 5 3" xfId="40577" xr:uid="{00000000-0005-0000-0000-00007E9E0000}"/>
    <cellStyle name="Normal 8 5 3 5 3 2" xfId="40578" xr:uid="{00000000-0005-0000-0000-00007F9E0000}"/>
    <cellStyle name="Normal 8 5 3 5 3 2 2" xfId="40579" xr:uid="{00000000-0005-0000-0000-0000809E0000}"/>
    <cellStyle name="Normal 8 5 3 5 3 3" xfId="40580" xr:uid="{00000000-0005-0000-0000-0000819E0000}"/>
    <cellStyle name="Normal 8 5 3 5 4" xfId="40581" xr:uid="{00000000-0005-0000-0000-0000829E0000}"/>
    <cellStyle name="Normal 8 5 3 5 4 2" xfId="40582" xr:uid="{00000000-0005-0000-0000-0000839E0000}"/>
    <cellStyle name="Normal 8 5 3 5 5" xfId="40583" xr:uid="{00000000-0005-0000-0000-0000849E0000}"/>
    <cellStyle name="Normal 8 5 3 5 5 2" xfId="40584" xr:uid="{00000000-0005-0000-0000-0000859E0000}"/>
    <cellStyle name="Normal 8 5 3 5 6" xfId="40585" xr:uid="{00000000-0005-0000-0000-0000869E0000}"/>
    <cellStyle name="Normal 8 5 3 6" xfId="40586" xr:uid="{00000000-0005-0000-0000-0000879E0000}"/>
    <cellStyle name="Normal 8 5 3 6 2" xfId="40587" xr:uid="{00000000-0005-0000-0000-0000889E0000}"/>
    <cellStyle name="Normal 8 5 3 6 2 2" xfId="40588" xr:uid="{00000000-0005-0000-0000-0000899E0000}"/>
    <cellStyle name="Normal 8 5 3 6 2 2 2" xfId="40589" xr:uid="{00000000-0005-0000-0000-00008A9E0000}"/>
    <cellStyle name="Normal 8 5 3 6 2 2 2 2" xfId="40590" xr:uid="{00000000-0005-0000-0000-00008B9E0000}"/>
    <cellStyle name="Normal 8 5 3 6 2 2 3" xfId="40591" xr:uid="{00000000-0005-0000-0000-00008C9E0000}"/>
    <cellStyle name="Normal 8 5 3 6 2 3" xfId="40592" xr:uid="{00000000-0005-0000-0000-00008D9E0000}"/>
    <cellStyle name="Normal 8 5 3 6 2 3 2" xfId="40593" xr:uid="{00000000-0005-0000-0000-00008E9E0000}"/>
    <cellStyle name="Normal 8 5 3 6 2 4" xfId="40594" xr:uid="{00000000-0005-0000-0000-00008F9E0000}"/>
    <cellStyle name="Normal 8 5 3 6 3" xfId="40595" xr:uid="{00000000-0005-0000-0000-0000909E0000}"/>
    <cellStyle name="Normal 8 5 3 6 3 2" xfId="40596" xr:uid="{00000000-0005-0000-0000-0000919E0000}"/>
    <cellStyle name="Normal 8 5 3 6 3 2 2" xfId="40597" xr:uid="{00000000-0005-0000-0000-0000929E0000}"/>
    <cellStyle name="Normal 8 5 3 6 3 3" xfId="40598" xr:uid="{00000000-0005-0000-0000-0000939E0000}"/>
    <cellStyle name="Normal 8 5 3 6 4" xfId="40599" xr:uid="{00000000-0005-0000-0000-0000949E0000}"/>
    <cellStyle name="Normal 8 5 3 6 4 2" xfId="40600" xr:uid="{00000000-0005-0000-0000-0000959E0000}"/>
    <cellStyle name="Normal 8 5 3 6 5" xfId="40601" xr:uid="{00000000-0005-0000-0000-0000969E0000}"/>
    <cellStyle name="Normal 8 5 3 6 5 2" xfId="40602" xr:uid="{00000000-0005-0000-0000-0000979E0000}"/>
    <cellStyle name="Normal 8 5 3 6 6" xfId="40603" xr:uid="{00000000-0005-0000-0000-0000989E0000}"/>
    <cellStyle name="Normal 8 5 3 7" xfId="40604" xr:uid="{00000000-0005-0000-0000-0000999E0000}"/>
    <cellStyle name="Normal 8 5 3 7 2" xfId="40605" xr:uid="{00000000-0005-0000-0000-00009A9E0000}"/>
    <cellStyle name="Normal 8 5 3 7 2 2" xfId="40606" xr:uid="{00000000-0005-0000-0000-00009B9E0000}"/>
    <cellStyle name="Normal 8 5 3 7 2 2 2" xfId="40607" xr:uid="{00000000-0005-0000-0000-00009C9E0000}"/>
    <cellStyle name="Normal 8 5 3 7 2 3" xfId="40608" xr:uid="{00000000-0005-0000-0000-00009D9E0000}"/>
    <cellStyle name="Normal 8 5 3 7 3" xfId="40609" xr:uid="{00000000-0005-0000-0000-00009E9E0000}"/>
    <cellStyle name="Normal 8 5 3 7 3 2" xfId="40610" xr:uid="{00000000-0005-0000-0000-00009F9E0000}"/>
    <cellStyle name="Normal 8 5 3 7 4" xfId="40611" xr:uid="{00000000-0005-0000-0000-0000A09E0000}"/>
    <cellStyle name="Normal 8 5 3 8" xfId="40612" xr:uid="{00000000-0005-0000-0000-0000A19E0000}"/>
    <cellStyle name="Normal 8 5 3 8 2" xfId="40613" xr:uid="{00000000-0005-0000-0000-0000A29E0000}"/>
    <cellStyle name="Normal 8 5 3 8 2 2" xfId="40614" xr:uid="{00000000-0005-0000-0000-0000A39E0000}"/>
    <cellStyle name="Normal 8 5 3 8 3" xfId="40615" xr:uid="{00000000-0005-0000-0000-0000A49E0000}"/>
    <cellStyle name="Normal 8 5 3 9" xfId="40616" xr:uid="{00000000-0005-0000-0000-0000A59E0000}"/>
    <cellStyle name="Normal 8 5 3 9 2" xfId="40617" xr:uid="{00000000-0005-0000-0000-0000A69E0000}"/>
    <cellStyle name="Normal 8 5 4" xfId="40618" xr:uid="{00000000-0005-0000-0000-0000A79E0000}"/>
    <cellStyle name="Normal 8 5 4 2" xfId="40619" xr:uid="{00000000-0005-0000-0000-0000A89E0000}"/>
    <cellStyle name="Normal 8 5 4 2 2" xfId="40620" xr:uid="{00000000-0005-0000-0000-0000A99E0000}"/>
    <cellStyle name="Normal 8 5 4 2 2 2" xfId="40621" xr:uid="{00000000-0005-0000-0000-0000AA9E0000}"/>
    <cellStyle name="Normal 8 5 4 2 2 2 2" xfId="40622" xr:uid="{00000000-0005-0000-0000-0000AB9E0000}"/>
    <cellStyle name="Normal 8 5 4 2 2 2 2 2" xfId="40623" xr:uid="{00000000-0005-0000-0000-0000AC9E0000}"/>
    <cellStyle name="Normal 8 5 4 2 2 2 3" xfId="40624" xr:uid="{00000000-0005-0000-0000-0000AD9E0000}"/>
    <cellStyle name="Normal 8 5 4 2 2 3" xfId="40625" xr:uid="{00000000-0005-0000-0000-0000AE9E0000}"/>
    <cellStyle name="Normal 8 5 4 2 2 3 2" xfId="40626" xr:uid="{00000000-0005-0000-0000-0000AF9E0000}"/>
    <cellStyle name="Normal 8 5 4 2 2 4" xfId="40627" xr:uid="{00000000-0005-0000-0000-0000B09E0000}"/>
    <cellStyle name="Normal 8 5 4 2 3" xfId="40628" xr:uid="{00000000-0005-0000-0000-0000B19E0000}"/>
    <cellStyle name="Normal 8 5 4 2 3 2" xfId="40629" xr:uid="{00000000-0005-0000-0000-0000B29E0000}"/>
    <cellStyle name="Normal 8 5 4 2 3 2 2" xfId="40630" xr:uid="{00000000-0005-0000-0000-0000B39E0000}"/>
    <cellStyle name="Normal 8 5 4 2 3 3" xfId="40631" xr:uid="{00000000-0005-0000-0000-0000B49E0000}"/>
    <cellStyle name="Normal 8 5 4 2 4" xfId="40632" xr:uid="{00000000-0005-0000-0000-0000B59E0000}"/>
    <cellStyle name="Normal 8 5 4 2 4 2" xfId="40633" xr:uid="{00000000-0005-0000-0000-0000B69E0000}"/>
    <cellStyle name="Normal 8 5 4 2 5" xfId="40634" xr:uid="{00000000-0005-0000-0000-0000B79E0000}"/>
    <cellStyle name="Normal 8 5 4 2 5 2" xfId="40635" xr:uid="{00000000-0005-0000-0000-0000B89E0000}"/>
    <cellStyle name="Normal 8 5 4 2 6" xfId="40636" xr:uid="{00000000-0005-0000-0000-0000B99E0000}"/>
    <cellStyle name="Normal 8 5 4 3" xfId="40637" xr:uid="{00000000-0005-0000-0000-0000BA9E0000}"/>
    <cellStyle name="Normal 8 5 4 3 2" xfId="40638" xr:uid="{00000000-0005-0000-0000-0000BB9E0000}"/>
    <cellStyle name="Normal 8 5 4 3 2 2" xfId="40639" xr:uid="{00000000-0005-0000-0000-0000BC9E0000}"/>
    <cellStyle name="Normal 8 5 4 3 2 2 2" xfId="40640" xr:uid="{00000000-0005-0000-0000-0000BD9E0000}"/>
    <cellStyle name="Normal 8 5 4 3 2 2 2 2" xfId="40641" xr:uid="{00000000-0005-0000-0000-0000BE9E0000}"/>
    <cellStyle name="Normal 8 5 4 3 2 2 3" xfId="40642" xr:uid="{00000000-0005-0000-0000-0000BF9E0000}"/>
    <cellStyle name="Normal 8 5 4 3 2 3" xfId="40643" xr:uid="{00000000-0005-0000-0000-0000C09E0000}"/>
    <cellStyle name="Normal 8 5 4 3 2 3 2" xfId="40644" xr:uid="{00000000-0005-0000-0000-0000C19E0000}"/>
    <cellStyle name="Normal 8 5 4 3 2 4" xfId="40645" xr:uid="{00000000-0005-0000-0000-0000C29E0000}"/>
    <cellStyle name="Normal 8 5 4 3 3" xfId="40646" xr:uid="{00000000-0005-0000-0000-0000C39E0000}"/>
    <cellStyle name="Normal 8 5 4 3 3 2" xfId="40647" xr:uid="{00000000-0005-0000-0000-0000C49E0000}"/>
    <cellStyle name="Normal 8 5 4 3 3 2 2" xfId="40648" xr:uid="{00000000-0005-0000-0000-0000C59E0000}"/>
    <cellStyle name="Normal 8 5 4 3 3 3" xfId="40649" xr:uid="{00000000-0005-0000-0000-0000C69E0000}"/>
    <cellStyle name="Normal 8 5 4 3 4" xfId="40650" xr:uid="{00000000-0005-0000-0000-0000C79E0000}"/>
    <cellStyle name="Normal 8 5 4 3 4 2" xfId="40651" xr:uid="{00000000-0005-0000-0000-0000C89E0000}"/>
    <cellStyle name="Normal 8 5 4 3 5" xfId="40652" xr:uid="{00000000-0005-0000-0000-0000C99E0000}"/>
    <cellStyle name="Normal 8 5 4 3 5 2" xfId="40653" xr:uid="{00000000-0005-0000-0000-0000CA9E0000}"/>
    <cellStyle name="Normal 8 5 4 3 6" xfId="40654" xr:uid="{00000000-0005-0000-0000-0000CB9E0000}"/>
    <cellStyle name="Normal 8 5 4 4" xfId="40655" xr:uid="{00000000-0005-0000-0000-0000CC9E0000}"/>
    <cellStyle name="Normal 8 5 4 4 2" xfId="40656" xr:uid="{00000000-0005-0000-0000-0000CD9E0000}"/>
    <cellStyle name="Normal 8 5 4 4 2 2" xfId="40657" xr:uid="{00000000-0005-0000-0000-0000CE9E0000}"/>
    <cellStyle name="Normal 8 5 4 4 2 2 2" xfId="40658" xr:uid="{00000000-0005-0000-0000-0000CF9E0000}"/>
    <cellStyle name="Normal 8 5 4 4 2 3" xfId="40659" xr:uid="{00000000-0005-0000-0000-0000D09E0000}"/>
    <cellStyle name="Normal 8 5 4 4 3" xfId="40660" xr:uid="{00000000-0005-0000-0000-0000D19E0000}"/>
    <cellStyle name="Normal 8 5 4 4 3 2" xfId="40661" xr:uid="{00000000-0005-0000-0000-0000D29E0000}"/>
    <cellStyle name="Normal 8 5 4 4 4" xfId="40662" xr:uid="{00000000-0005-0000-0000-0000D39E0000}"/>
    <cellStyle name="Normal 8 5 4 5" xfId="40663" xr:uid="{00000000-0005-0000-0000-0000D49E0000}"/>
    <cellStyle name="Normal 8 5 4 5 2" xfId="40664" xr:uid="{00000000-0005-0000-0000-0000D59E0000}"/>
    <cellStyle name="Normal 8 5 4 5 2 2" xfId="40665" xr:uid="{00000000-0005-0000-0000-0000D69E0000}"/>
    <cellStyle name="Normal 8 5 4 5 3" xfId="40666" xr:uid="{00000000-0005-0000-0000-0000D79E0000}"/>
    <cellStyle name="Normal 8 5 4 6" xfId="40667" xr:uid="{00000000-0005-0000-0000-0000D89E0000}"/>
    <cellStyle name="Normal 8 5 4 6 2" xfId="40668" xr:uid="{00000000-0005-0000-0000-0000D99E0000}"/>
    <cellStyle name="Normal 8 5 4 7" xfId="40669" xr:uid="{00000000-0005-0000-0000-0000DA9E0000}"/>
    <cellStyle name="Normal 8 5 4 7 2" xfId="40670" xr:uid="{00000000-0005-0000-0000-0000DB9E0000}"/>
    <cellStyle name="Normal 8 5 4 8" xfId="40671" xr:uid="{00000000-0005-0000-0000-0000DC9E0000}"/>
    <cellStyle name="Normal 8 5 5" xfId="40672" xr:uid="{00000000-0005-0000-0000-0000DD9E0000}"/>
    <cellStyle name="Normal 8 5 5 2" xfId="40673" xr:uid="{00000000-0005-0000-0000-0000DE9E0000}"/>
    <cellStyle name="Normal 8 5 5 2 2" xfId="40674" xr:uid="{00000000-0005-0000-0000-0000DF9E0000}"/>
    <cellStyle name="Normal 8 5 5 2 2 2" xfId="40675" xr:uid="{00000000-0005-0000-0000-0000E09E0000}"/>
    <cellStyle name="Normal 8 5 5 2 2 2 2" xfId="40676" xr:uid="{00000000-0005-0000-0000-0000E19E0000}"/>
    <cellStyle name="Normal 8 5 5 2 2 2 2 2" xfId="40677" xr:uid="{00000000-0005-0000-0000-0000E29E0000}"/>
    <cellStyle name="Normal 8 5 5 2 2 2 3" xfId="40678" xr:uid="{00000000-0005-0000-0000-0000E39E0000}"/>
    <cellStyle name="Normal 8 5 5 2 2 3" xfId="40679" xr:uid="{00000000-0005-0000-0000-0000E49E0000}"/>
    <cellStyle name="Normal 8 5 5 2 2 3 2" xfId="40680" xr:uid="{00000000-0005-0000-0000-0000E59E0000}"/>
    <cellStyle name="Normal 8 5 5 2 2 4" xfId="40681" xr:uid="{00000000-0005-0000-0000-0000E69E0000}"/>
    <cellStyle name="Normal 8 5 5 2 3" xfId="40682" xr:uid="{00000000-0005-0000-0000-0000E79E0000}"/>
    <cellStyle name="Normal 8 5 5 2 3 2" xfId="40683" xr:uid="{00000000-0005-0000-0000-0000E89E0000}"/>
    <cellStyle name="Normal 8 5 5 2 3 2 2" xfId="40684" xr:uid="{00000000-0005-0000-0000-0000E99E0000}"/>
    <cellStyle name="Normal 8 5 5 2 3 3" xfId="40685" xr:uid="{00000000-0005-0000-0000-0000EA9E0000}"/>
    <cellStyle name="Normal 8 5 5 2 4" xfId="40686" xr:uid="{00000000-0005-0000-0000-0000EB9E0000}"/>
    <cellStyle name="Normal 8 5 5 2 4 2" xfId="40687" xr:uid="{00000000-0005-0000-0000-0000EC9E0000}"/>
    <cellStyle name="Normal 8 5 5 2 5" xfId="40688" xr:uid="{00000000-0005-0000-0000-0000ED9E0000}"/>
    <cellStyle name="Normal 8 5 5 2 5 2" xfId="40689" xr:uid="{00000000-0005-0000-0000-0000EE9E0000}"/>
    <cellStyle name="Normal 8 5 5 2 6" xfId="40690" xr:uid="{00000000-0005-0000-0000-0000EF9E0000}"/>
    <cellStyle name="Normal 8 5 5 3" xfId="40691" xr:uid="{00000000-0005-0000-0000-0000F09E0000}"/>
    <cellStyle name="Normal 8 5 5 3 2" xfId="40692" xr:uid="{00000000-0005-0000-0000-0000F19E0000}"/>
    <cellStyle name="Normal 8 5 5 3 2 2" xfId="40693" xr:uid="{00000000-0005-0000-0000-0000F29E0000}"/>
    <cellStyle name="Normal 8 5 5 3 2 2 2" xfId="40694" xr:uid="{00000000-0005-0000-0000-0000F39E0000}"/>
    <cellStyle name="Normal 8 5 5 3 2 2 2 2" xfId="40695" xr:uid="{00000000-0005-0000-0000-0000F49E0000}"/>
    <cellStyle name="Normal 8 5 5 3 2 2 3" xfId="40696" xr:uid="{00000000-0005-0000-0000-0000F59E0000}"/>
    <cellStyle name="Normal 8 5 5 3 2 3" xfId="40697" xr:uid="{00000000-0005-0000-0000-0000F69E0000}"/>
    <cellStyle name="Normal 8 5 5 3 2 3 2" xfId="40698" xr:uid="{00000000-0005-0000-0000-0000F79E0000}"/>
    <cellStyle name="Normal 8 5 5 3 2 4" xfId="40699" xr:uid="{00000000-0005-0000-0000-0000F89E0000}"/>
    <cellStyle name="Normal 8 5 5 3 3" xfId="40700" xr:uid="{00000000-0005-0000-0000-0000F99E0000}"/>
    <cellStyle name="Normal 8 5 5 3 3 2" xfId="40701" xr:uid="{00000000-0005-0000-0000-0000FA9E0000}"/>
    <cellStyle name="Normal 8 5 5 3 3 2 2" xfId="40702" xr:uid="{00000000-0005-0000-0000-0000FB9E0000}"/>
    <cellStyle name="Normal 8 5 5 3 3 3" xfId="40703" xr:uid="{00000000-0005-0000-0000-0000FC9E0000}"/>
    <cellStyle name="Normal 8 5 5 3 4" xfId="40704" xr:uid="{00000000-0005-0000-0000-0000FD9E0000}"/>
    <cellStyle name="Normal 8 5 5 3 4 2" xfId="40705" xr:uid="{00000000-0005-0000-0000-0000FE9E0000}"/>
    <cellStyle name="Normal 8 5 5 3 5" xfId="40706" xr:uid="{00000000-0005-0000-0000-0000FF9E0000}"/>
    <cellStyle name="Normal 8 5 5 3 5 2" xfId="40707" xr:uid="{00000000-0005-0000-0000-0000009F0000}"/>
    <cellStyle name="Normal 8 5 5 3 6" xfId="40708" xr:uid="{00000000-0005-0000-0000-0000019F0000}"/>
    <cellStyle name="Normal 8 5 5 4" xfId="40709" xr:uid="{00000000-0005-0000-0000-0000029F0000}"/>
    <cellStyle name="Normal 8 5 5 4 2" xfId="40710" xr:uid="{00000000-0005-0000-0000-0000039F0000}"/>
    <cellStyle name="Normal 8 5 5 4 2 2" xfId="40711" xr:uid="{00000000-0005-0000-0000-0000049F0000}"/>
    <cellStyle name="Normal 8 5 5 4 2 2 2" xfId="40712" xr:uid="{00000000-0005-0000-0000-0000059F0000}"/>
    <cellStyle name="Normal 8 5 5 4 2 3" xfId="40713" xr:uid="{00000000-0005-0000-0000-0000069F0000}"/>
    <cellStyle name="Normal 8 5 5 4 3" xfId="40714" xr:uid="{00000000-0005-0000-0000-0000079F0000}"/>
    <cellStyle name="Normal 8 5 5 4 3 2" xfId="40715" xr:uid="{00000000-0005-0000-0000-0000089F0000}"/>
    <cellStyle name="Normal 8 5 5 4 4" xfId="40716" xr:uid="{00000000-0005-0000-0000-0000099F0000}"/>
    <cellStyle name="Normal 8 5 5 5" xfId="40717" xr:uid="{00000000-0005-0000-0000-00000A9F0000}"/>
    <cellStyle name="Normal 8 5 5 5 2" xfId="40718" xr:uid="{00000000-0005-0000-0000-00000B9F0000}"/>
    <cellStyle name="Normal 8 5 5 5 2 2" xfId="40719" xr:uid="{00000000-0005-0000-0000-00000C9F0000}"/>
    <cellStyle name="Normal 8 5 5 5 3" xfId="40720" xr:uid="{00000000-0005-0000-0000-00000D9F0000}"/>
    <cellStyle name="Normal 8 5 5 6" xfId="40721" xr:uid="{00000000-0005-0000-0000-00000E9F0000}"/>
    <cellStyle name="Normal 8 5 5 6 2" xfId="40722" xr:uid="{00000000-0005-0000-0000-00000F9F0000}"/>
    <cellStyle name="Normal 8 5 5 7" xfId="40723" xr:uid="{00000000-0005-0000-0000-0000109F0000}"/>
    <cellStyle name="Normal 8 5 5 7 2" xfId="40724" xr:uid="{00000000-0005-0000-0000-0000119F0000}"/>
    <cellStyle name="Normal 8 5 5 8" xfId="40725" xr:uid="{00000000-0005-0000-0000-0000129F0000}"/>
    <cellStyle name="Normal 8 5 6" xfId="40726" xr:uid="{00000000-0005-0000-0000-0000139F0000}"/>
    <cellStyle name="Normal 8 5 6 2" xfId="40727" xr:uid="{00000000-0005-0000-0000-0000149F0000}"/>
    <cellStyle name="Normal 8 5 6 2 2" xfId="40728" xr:uid="{00000000-0005-0000-0000-0000159F0000}"/>
    <cellStyle name="Normal 8 5 6 2 2 2" xfId="40729" xr:uid="{00000000-0005-0000-0000-0000169F0000}"/>
    <cellStyle name="Normal 8 5 6 2 2 2 2" xfId="40730" xr:uid="{00000000-0005-0000-0000-0000179F0000}"/>
    <cellStyle name="Normal 8 5 6 2 2 3" xfId="40731" xr:uid="{00000000-0005-0000-0000-0000189F0000}"/>
    <cellStyle name="Normal 8 5 6 2 3" xfId="40732" xr:uid="{00000000-0005-0000-0000-0000199F0000}"/>
    <cellStyle name="Normal 8 5 6 2 3 2" xfId="40733" xr:uid="{00000000-0005-0000-0000-00001A9F0000}"/>
    <cellStyle name="Normal 8 5 6 2 4" xfId="40734" xr:uid="{00000000-0005-0000-0000-00001B9F0000}"/>
    <cellStyle name="Normal 8 5 6 3" xfId="40735" xr:uid="{00000000-0005-0000-0000-00001C9F0000}"/>
    <cellStyle name="Normal 8 5 6 3 2" xfId="40736" xr:uid="{00000000-0005-0000-0000-00001D9F0000}"/>
    <cellStyle name="Normal 8 5 6 3 2 2" xfId="40737" xr:uid="{00000000-0005-0000-0000-00001E9F0000}"/>
    <cellStyle name="Normal 8 5 6 3 3" xfId="40738" xr:uid="{00000000-0005-0000-0000-00001F9F0000}"/>
    <cellStyle name="Normal 8 5 6 4" xfId="40739" xr:uid="{00000000-0005-0000-0000-0000209F0000}"/>
    <cellStyle name="Normal 8 5 6 4 2" xfId="40740" xr:uid="{00000000-0005-0000-0000-0000219F0000}"/>
    <cellStyle name="Normal 8 5 6 5" xfId="40741" xr:uid="{00000000-0005-0000-0000-0000229F0000}"/>
    <cellStyle name="Normal 8 5 6 5 2" xfId="40742" xr:uid="{00000000-0005-0000-0000-0000239F0000}"/>
    <cellStyle name="Normal 8 5 6 6" xfId="40743" xr:uid="{00000000-0005-0000-0000-0000249F0000}"/>
    <cellStyle name="Normal 8 5 7" xfId="40744" xr:uid="{00000000-0005-0000-0000-0000259F0000}"/>
    <cellStyle name="Normal 8 5 8" xfId="40745" xr:uid="{00000000-0005-0000-0000-0000269F0000}"/>
    <cellStyle name="Normal 8 5 8 2" xfId="40746" xr:uid="{00000000-0005-0000-0000-0000279F0000}"/>
    <cellStyle name="Normal 8 5 9" xfId="40747" xr:uid="{00000000-0005-0000-0000-0000289F0000}"/>
    <cellStyle name="Normal 8 6" xfId="40748" xr:uid="{00000000-0005-0000-0000-0000299F0000}"/>
    <cellStyle name="Normal 8 6 10" xfId="40749" xr:uid="{00000000-0005-0000-0000-00002A9F0000}"/>
    <cellStyle name="Normal 8 6 10 2" xfId="40750" xr:uid="{00000000-0005-0000-0000-00002B9F0000}"/>
    <cellStyle name="Normal 8 6 10 2 2" xfId="40751" xr:uid="{00000000-0005-0000-0000-00002C9F0000}"/>
    <cellStyle name="Normal 8 6 10 2 2 2" xfId="40752" xr:uid="{00000000-0005-0000-0000-00002D9F0000}"/>
    <cellStyle name="Normal 8 6 10 2 3" xfId="40753" xr:uid="{00000000-0005-0000-0000-00002E9F0000}"/>
    <cellStyle name="Normal 8 6 10 3" xfId="40754" xr:uid="{00000000-0005-0000-0000-00002F9F0000}"/>
    <cellStyle name="Normal 8 6 10 3 2" xfId="40755" xr:uid="{00000000-0005-0000-0000-0000309F0000}"/>
    <cellStyle name="Normal 8 6 10 4" xfId="40756" xr:uid="{00000000-0005-0000-0000-0000319F0000}"/>
    <cellStyle name="Normal 8 6 11" xfId="40757" xr:uid="{00000000-0005-0000-0000-0000329F0000}"/>
    <cellStyle name="Normal 8 6 11 2" xfId="40758" xr:uid="{00000000-0005-0000-0000-0000339F0000}"/>
    <cellStyle name="Normal 8 6 11 2 2" xfId="40759" xr:uid="{00000000-0005-0000-0000-0000349F0000}"/>
    <cellStyle name="Normal 8 6 11 3" xfId="40760" xr:uid="{00000000-0005-0000-0000-0000359F0000}"/>
    <cellStyle name="Normal 8 6 12" xfId="40761" xr:uid="{00000000-0005-0000-0000-0000369F0000}"/>
    <cellStyle name="Normal 8 6 12 2" xfId="40762" xr:uid="{00000000-0005-0000-0000-0000379F0000}"/>
    <cellStyle name="Normal 8 6 13" xfId="40763" xr:uid="{00000000-0005-0000-0000-0000389F0000}"/>
    <cellStyle name="Normal 8 6 13 2" xfId="40764" xr:uid="{00000000-0005-0000-0000-0000399F0000}"/>
    <cellStyle name="Normal 8 6 14" xfId="40765" xr:uid="{00000000-0005-0000-0000-00003A9F0000}"/>
    <cellStyle name="Normal 8 6 15" xfId="40766" xr:uid="{00000000-0005-0000-0000-00003B9F0000}"/>
    <cellStyle name="Normal 8 6 15 2" xfId="40767" xr:uid="{00000000-0005-0000-0000-00003C9F0000}"/>
    <cellStyle name="Normal 8 6 16" xfId="40768" xr:uid="{00000000-0005-0000-0000-00003D9F0000}"/>
    <cellStyle name="Normal 8 6 16 2" xfId="40769" xr:uid="{00000000-0005-0000-0000-00003E9F0000}"/>
    <cellStyle name="Normal 8 6 17" xfId="40770" xr:uid="{00000000-0005-0000-0000-00003F9F0000}"/>
    <cellStyle name="Normal 8 6 18" xfId="40771" xr:uid="{00000000-0005-0000-0000-0000409F0000}"/>
    <cellStyle name="Normal 8 6 2" xfId="40772" xr:uid="{00000000-0005-0000-0000-0000419F0000}"/>
    <cellStyle name="Normal 8 6 2 10" xfId="40773" xr:uid="{00000000-0005-0000-0000-0000429F0000}"/>
    <cellStyle name="Normal 8 6 2 10 2" xfId="40774" xr:uid="{00000000-0005-0000-0000-0000439F0000}"/>
    <cellStyle name="Normal 8 6 2 11" xfId="40775" xr:uid="{00000000-0005-0000-0000-0000449F0000}"/>
    <cellStyle name="Normal 8 6 2 2" xfId="40776" xr:uid="{00000000-0005-0000-0000-0000459F0000}"/>
    <cellStyle name="Normal 8 6 2 2 2" xfId="40777" xr:uid="{00000000-0005-0000-0000-0000469F0000}"/>
    <cellStyle name="Normal 8 6 2 2 2 2" xfId="40778" xr:uid="{00000000-0005-0000-0000-0000479F0000}"/>
    <cellStyle name="Normal 8 6 2 2 2 2 2" xfId="40779" xr:uid="{00000000-0005-0000-0000-0000489F0000}"/>
    <cellStyle name="Normal 8 6 2 2 2 2 2 2" xfId="40780" xr:uid="{00000000-0005-0000-0000-0000499F0000}"/>
    <cellStyle name="Normal 8 6 2 2 2 2 2 2 2" xfId="40781" xr:uid="{00000000-0005-0000-0000-00004A9F0000}"/>
    <cellStyle name="Normal 8 6 2 2 2 2 2 3" xfId="40782" xr:uid="{00000000-0005-0000-0000-00004B9F0000}"/>
    <cellStyle name="Normal 8 6 2 2 2 2 3" xfId="40783" xr:uid="{00000000-0005-0000-0000-00004C9F0000}"/>
    <cellStyle name="Normal 8 6 2 2 2 2 3 2" xfId="40784" xr:uid="{00000000-0005-0000-0000-00004D9F0000}"/>
    <cellStyle name="Normal 8 6 2 2 2 2 4" xfId="40785" xr:uid="{00000000-0005-0000-0000-00004E9F0000}"/>
    <cellStyle name="Normal 8 6 2 2 2 3" xfId="40786" xr:uid="{00000000-0005-0000-0000-00004F9F0000}"/>
    <cellStyle name="Normal 8 6 2 2 2 3 2" xfId="40787" xr:uid="{00000000-0005-0000-0000-0000509F0000}"/>
    <cellStyle name="Normal 8 6 2 2 2 3 2 2" xfId="40788" xr:uid="{00000000-0005-0000-0000-0000519F0000}"/>
    <cellStyle name="Normal 8 6 2 2 2 3 3" xfId="40789" xr:uid="{00000000-0005-0000-0000-0000529F0000}"/>
    <cellStyle name="Normal 8 6 2 2 2 4" xfId="40790" xr:uid="{00000000-0005-0000-0000-0000539F0000}"/>
    <cellStyle name="Normal 8 6 2 2 2 4 2" xfId="40791" xr:uid="{00000000-0005-0000-0000-0000549F0000}"/>
    <cellStyle name="Normal 8 6 2 2 2 5" xfId="40792" xr:uid="{00000000-0005-0000-0000-0000559F0000}"/>
    <cellStyle name="Normal 8 6 2 2 2 5 2" xfId="40793" xr:uid="{00000000-0005-0000-0000-0000569F0000}"/>
    <cellStyle name="Normal 8 6 2 2 2 6" xfId="40794" xr:uid="{00000000-0005-0000-0000-0000579F0000}"/>
    <cellStyle name="Normal 8 6 2 2 3" xfId="40795" xr:uid="{00000000-0005-0000-0000-0000589F0000}"/>
    <cellStyle name="Normal 8 6 2 2 3 2" xfId="40796" xr:uid="{00000000-0005-0000-0000-0000599F0000}"/>
    <cellStyle name="Normal 8 6 2 2 3 2 2" xfId="40797" xr:uid="{00000000-0005-0000-0000-00005A9F0000}"/>
    <cellStyle name="Normal 8 6 2 2 3 2 2 2" xfId="40798" xr:uid="{00000000-0005-0000-0000-00005B9F0000}"/>
    <cellStyle name="Normal 8 6 2 2 3 2 2 2 2" xfId="40799" xr:uid="{00000000-0005-0000-0000-00005C9F0000}"/>
    <cellStyle name="Normal 8 6 2 2 3 2 2 3" xfId="40800" xr:uid="{00000000-0005-0000-0000-00005D9F0000}"/>
    <cellStyle name="Normal 8 6 2 2 3 2 3" xfId="40801" xr:uid="{00000000-0005-0000-0000-00005E9F0000}"/>
    <cellStyle name="Normal 8 6 2 2 3 2 3 2" xfId="40802" xr:uid="{00000000-0005-0000-0000-00005F9F0000}"/>
    <cellStyle name="Normal 8 6 2 2 3 2 4" xfId="40803" xr:uid="{00000000-0005-0000-0000-0000609F0000}"/>
    <cellStyle name="Normal 8 6 2 2 3 3" xfId="40804" xr:uid="{00000000-0005-0000-0000-0000619F0000}"/>
    <cellStyle name="Normal 8 6 2 2 3 3 2" xfId="40805" xr:uid="{00000000-0005-0000-0000-0000629F0000}"/>
    <cellStyle name="Normal 8 6 2 2 3 3 2 2" xfId="40806" xr:uid="{00000000-0005-0000-0000-0000639F0000}"/>
    <cellStyle name="Normal 8 6 2 2 3 3 3" xfId="40807" xr:uid="{00000000-0005-0000-0000-0000649F0000}"/>
    <cellStyle name="Normal 8 6 2 2 3 4" xfId="40808" xr:uid="{00000000-0005-0000-0000-0000659F0000}"/>
    <cellStyle name="Normal 8 6 2 2 3 4 2" xfId="40809" xr:uid="{00000000-0005-0000-0000-0000669F0000}"/>
    <cellStyle name="Normal 8 6 2 2 3 5" xfId="40810" xr:uid="{00000000-0005-0000-0000-0000679F0000}"/>
    <cellStyle name="Normal 8 6 2 2 3 5 2" xfId="40811" xr:uid="{00000000-0005-0000-0000-0000689F0000}"/>
    <cellStyle name="Normal 8 6 2 2 3 6" xfId="40812" xr:uid="{00000000-0005-0000-0000-0000699F0000}"/>
    <cellStyle name="Normal 8 6 2 2 4" xfId="40813" xr:uid="{00000000-0005-0000-0000-00006A9F0000}"/>
    <cellStyle name="Normal 8 6 2 2 4 2" xfId="40814" xr:uid="{00000000-0005-0000-0000-00006B9F0000}"/>
    <cellStyle name="Normal 8 6 2 2 4 2 2" xfId="40815" xr:uid="{00000000-0005-0000-0000-00006C9F0000}"/>
    <cellStyle name="Normal 8 6 2 2 4 2 2 2" xfId="40816" xr:uid="{00000000-0005-0000-0000-00006D9F0000}"/>
    <cellStyle name="Normal 8 6 2 2 4 2 3" xfId="40817" xr:uid="{00000000-0005-0000-0000-00006E9F0000}"/>
    <cellStyle name="Normal 8 6 2 2 4 3" xfId="40818" xr:uid="{00000000-0005-0000-0000-00006F9F0000}"/>
    <cellStyle name="Normal 8 6 2 2 4 3 2" xfId="40819" xr:uid="{00000000-0005-0000-0000-0000709F0000}"/>
    <cellStyle name="Normal 8 6 2 2 4 4" xfId="40820" xr:uid="{00000000-0005-0000-0000-0000719F0000}"/>
    <cellStyle name="Normal 8 6 2 2 5" xfId="40821" xr:uid="{00000000-0005-0000-0000-0000729F0000}"/>
    <cellStyle name="Normal 8 6 2 2 5 2" xfId="40822" xr:uid="{00000000-0005-0000-0000-0000739F0000}"/>
    <cellStyle name="Normal 8 6 2 2 5 2 2" xfId="40823" xr:uid="{00000000-0005-0000-0000-0000749F0000}"/>
    <cellStyle name="Normal 8 6 2 2 5 3" xfId="40824" xr:uid="{00000000-0005-0000-0000-0000759F0000}"/>
    <cellStyle name="Normal 8 6 2 2 6" xfId="40825" xr:uid="{00000000-0005-0000-0000-0000769F0000}"/>
    <cellStyle name="Normal 8 6 2 2 6 2" xfId="40826" xr:uid="{00000000-0005-0000-0000-0000779F0000}"/>
    <cellStyle name="Normal 8 6 2 2 7" xfId="40827" xr:uid="{00000000-0005-0000-0000-0000789F0000}"/>
    <cellStyle name="Normal 8 6 2 2 7 2" xfId="40828" xr:uid="{00000000-0005-0000-0000-0000799F0000}"/>
    <cellStyle name="Normal 8 6 2 2 8" xfId="40829" xr:uid="{00000000-0005-0000-0000-00007A9F0000}"/>
    <cellStyle name="Normal 8 6 2 3" xfId="40830" xr:uid="{00000000-0005-0000-0000-00007B9F0000}"/>
    <cellStyle name="Normal 8 6 2 3 2" xfId="40831" xr:uid="{00000000-0005-0000-0000-00007C9F0000}"/>
    <cellStyle name="Normal 8 6 2 3 2 2" xfId="40832" xr:uid="{00000000-0005-0000-0000-00007D9F0000}"/>
    <cellStyle name="Normal 8 6 2 3 2 2 2" xfId="40833" xr:uid="{00000000-0005-0000-0000-00007E9F0000}"/>
    <cellStyle name="Normal 8 6 2 3 2 2 2 2" xfId="40834" xr:uid="{00000000-0005-0000-0000-00007F9F0000}"/>
    <cellStyle name="Normal 8 6 2 3 2 2 2 2 2" xfId="40835" xr:uid="{00000000-0005-0000-0000-0000809F0000}"/>
    <cellStyle name="Normal 8 6 2 3 2 2 2 3" xfId="40836" xr:uid="{00000000-0005-0000-0000-0000819F0000}"/>
    <cellStyle name="Normal 8 6 2 3 2 2 3" xfId="40837" xr:uid="{00000000-0005-0000-0000-0000829F0000}"/>
    <cellStyle name="Normal 8 6 2 3 2 2 3 2" xfId="40838" xr:uid="{00000000-0005-0000-0000-0000839F0000}"/>
    <cellStyle name="Normal 8 6 2 3 2 2 4" xfId="40839" xr:uid="{00000000-0005-0000-0000-0000849F0000}"/>
    <cellStyle name="Normal 8 6 2 3 2 3" xfId="40840" xr:uid="{00000000-0005-0000-0000-0000859F0000}"/>
    <cellStyle name="Normal 8 6 2 3 2 3 2" xfId="40841" xr:uid="{00000000-0005-0000-0000-0000869F0000}"/>
    <cellStyle name="Normal 8 6 2 3 2 3 2 2" xfId="40842" xr:uid="{00000000-0005-0000-0000-0000879F0000}"/>
    <cellStyle name="Normal 8 6 2 3 2 3 3" xfId="40843" xr:uid="{00000000-0005-0000-0000-0000889F0000}"/>
    <cellStyle name="Normal 8 6 2 3 2 4" xfId="40844" xr:uid="{00000000-0005-0000-0000-0000899F0000}"/>
    <cellStyle name="Normal 8 6 2 3 2 4 2" xfId="40845" xr:uid="{00000000-0005-0000-0000-00008A9F0000}"/>
    <cellStyle name="Normal 8 6 2 3 2 5" xfId="40846" xr:uid="{00000000-0005-0000-0000-00008B9F0000}"/>
    <cellStyle name="Normal 8 6 2 3 2 5 2" xfId="40847" xr:uid="{00000000-0005-0000-0000-00008C9F0000}"/>
    <cellStyle name="Normal 8 6 2 3 2 6" xfId="40848" xr:uid="{00000000-0005-0000-0000-00008D9F0000}"/>
    <cellStyle name="Normal 8 6 2 3 3" xfId="40849" xr:uid="{00000000-0005-0000-0000-00008E9F0000}"/>
    <cellStyle name="Normal 8 6 2 3 3 2" xfId="40850" xr:uid="{00000000-0005-0000-0000-00008F9F0000}"/>
    <cellStyle name="Normal 8 6 2 3 3 2 2" xfId="40851" xr:uid="{00000000-0005-0000-0000-0000909F0000}"/>
    <cellStyle name="Normal 8 6 2 3 3 2 2 2" xfId="40852" xr:uid="{00000000-0005-0000-0000-0000919F0000}"/>
    <cellStyle name="Normal 8 6 2 3 3 2 2 2 2" xfId="40853" xr:uid="{00000000-0005-0000-0000-0000929F0000}"/>
    <cellStyle name="Normal 8 6 2 3 3 2 2 3" xfId="40854" xr:uid="{00000000-0005-0000-0000-0000939F0000}"/>
    <cellStyle name="Normal 8 6 2 3 3 2 3" xfId="40855" xr:uid="{00000000-0005-0000-0000-0000949F0000}"/>
    <cellStyle name="Normal 8 6 2 3 3 2 3 2" xfId="40856" xr:uid="{00000000-0005-0000-0000-0000959F0000}"/>
    <cellStyle name="Normal 8 6 2 3 3 2 4" xfId="40857" xr:uid="{00000000-0005-0000-0000-0000969F0000}"/>
    <cellStyle name="Normal 8 6 2 3 3 3" xfId="40858" xr:uid="{00000000-0005-0000-0000-0000979F0000}"/>
    <cellStyle name="Normal 8 6 2 3 3 3 2" xfId="40859" xr:uid="{00000000-0005-0000-0000-0000989F0000}"/>
    <cellStyle name="Normal 8 6 2 3 3 3 2 2" xfId="40860" xr:uid="{00000000-0005-0000-0000-0000999F0000}"/>
    <cellStyle name="Normal 8 6 2 3 3 3 3" xfId="40861" xr:uid="{00000000-0005-0000-0000-00009A9F0000}"/>
    <cellStyle name="Normal 8 6 2 3 3 4" xfId="40862" xr:uid="{00000000-0005-0000-0000-00009B9F0000}"/>
    <cellStyle name="Normal 8 6 2 3 3 4 2" xfId="40863" xr:uid="{00000000-0005-0000-0000-00009C9F0000}"/>
    <cellStyle name="Normal 8 6 2 3 3 5" xfId="40864" xr:uid="{00000000-0005-0000-0000-00009D9F0000}"/>
    <cellStyle name="Normal 8 6 2 3 3 5 2" xfId="40865" xr:uid="{00000000-0005-0000-0000-00009E9F0000}"/>
    <cellStyle name="Normal 8 6 2 3 3 6" xfId="40866" xr:uid="{00000000-0005-0000-0000-00009F9F0000}"/>
    <cellStyle name="Normal 8 6 2 3 4" xfId="40867" xr:uid="{00000000-0005-0000-0000-0000A09F0000}"/>
    <cellStyle name="Normal 8 6 2 3 4 2" xfId="40868" xr:uid="{00000000-0005-0000-0000-0000A19F0000}"/>
    <cellStyle name="Normal 8 6 2 3 4 2 2" xfId="40869" xr:uid="{00000000-0005-0000-0000-0000A29F0000}"/>
    <cellStyle name="Normal 8 6 2 3 4 2 2 2" xfId="40870" xr:uid="{00000000-0005-0000-0000-0000A39F0000}"/>
    <cellStyle name="Normal 8 6 2 3 4 2 3" xfId="40871" xr:uid="{00000000-0005-0000-0000-0000A49F0000}"/>
    <cellStyle name="Normal 8 6 2 3 4 3" xfId="40872" xr:uid="{00000000-0005-0000-0000-0000A59F0000}"/>
    <cellStyle name="Normal 8 6 2 3 4 3 2" xfId="40873" xr:uid="{00000000-0005-0000-0000-0000A69F0000}"/>
    <cellStyle name="Normal 8 6 2 3 4 4" xfId="40874" xr:uid="{00000000-0005-0000-0000-0000A79F0000}"/>
    <cellStyle name="Normal 8 6 2 3 5" xfId="40875" xr:uid="{00000000-0005-0000-0000-0000A89F0000}"/>
    <cellStyle name="Normal 8 6 2 3 5 2" xfId="40876" xr:uid="{00000000-0005-0000-0000-0000A99F0000}"/>
    <cellStyle name="Normal 8 6 2 3 5 2 2" xfId="40877" xr:uid="{00000000-0005-0000-0000-0000AA9F0000}"/>
    <cellStyle name="Normal 8 6 2 3 5 3" xfId="40878" xr:uid="{00000000-0005-0000-0000-0000AB9F0000}"/>
    <cellStyle name="Normal 8 6 2 3 6" xfId="40879" xr:uid="{00000000-0005-0000-0000-0000AC9F0000}"/>
    <cellStyle name="Normal 8 6 2 3 6 2" xfId="40880" xr:uid="{00000000-0005-0000-0000-0000AD9F0000}"/>
    <cellStyle name="Normal 8 6 2 3 7" xfId="40881" xr:uid="{00000000-0005-0000-0000-0000AE9F0000}"/>
    <cellStyle name="Normal 8 6 2 3 7 2" xfId="40882" xr:uid="{00000000-0005-0000-0000-0000AF9F0000}"/>
    <cellStyle name="Normal 8 6 2 3 8" xfId="40883" xr:uid="{00000000-0005-0000-0000-0000B09F0000}"/>
    <cellStyle name="Normal 8 6 2 4" xfId="40884" xr:uid="{00000000-0005-0000-0000-0000B19F0000}"/>
    <cellStyle name="Normal 8 6 2 4 2" xfId="40885" xr:uid="{00000000-0005-0000-0000-0000B29F0000}"/>
    <cellStyle name="Normal 8 6 2 4 2 2" xfId="40886" xr:uid="{00000000-0005-0000-0000-0000B39F0000}"/>
    <cellStyle name="Normal 8 6 2 4 2 2 2" xfId="40887" xr:uid="{00000000-0005-0000-0000-0000B49F0000}"/>
    <cellStyle name="Normal 8 6 2 4 2 2 2 2" xfId="40888" xr:uid="{00000000-0005-0000-0000-0000B59F0000}"/>
    <cellStyle name="Normal 8 6 2 4 2 2 3" xfId="40889" xr:uid="{00000000-0005-0000-0000-0000B69F0000}"/>
    <cellStyle name="Normal 8 6 2 4 2 3" xfId="40890" xr:uid="{00000000-0005-0000-0000-0000B79F0000}"/>
    <cellStyle name="Normal 8 6 2 4 2 3 2" xfId="40891" xr:uid="{00000000-0005-0000-0000-0000B89F0000}"/>
    <cellStyle name="Normal 8 6 2 4 2 4" xfId="40892" xr:uid="{00000000-0005-0000-0000-0000B99F0000}"/>
    <cellStyle name="Normal 8 6 2 4 3" xfId="40893" xr:uid="{00000000-0005-0000-0000-0000BA9F0000}"/>
    <cellStyle name="Normal 8 6 2 4 3 2" xfId="40894" xr:uid="{00000000-0005-0000-0000-0000BB9F0000}"/>
    <cellStyle name="Normal 8 6 2 4 3 2 2" xfId="40895" xr:uid="{00000000-0005-0000-0000-0000BC9F0000}"/>
    <cellStyle name="Normal 8 6 2 4 3 3" xfId="40896" xr:uid="{00000000-0005-0000-0000-0000BD9F0000}"/>
    <cellStyle name="Normal 8 6 2 4 4" xfId="40897" xr:uid="{00000000-0005-0000-0000-0000BE9F0000}"/>
    <cellStyle name="Normal 8 6 2 4 4 2" xfId="40898" xr:uid="{00000000-0005-0000-0000-0000BF9F0000}"/>
    <cellStyle name="Normal 8 6 2 4 5" xfId="40899" xr:uid="{00000000-0005-0000-0000-0000C09F0000}"/>
    <cellStyle name="Normal 8 6 2 4 5 2" xfId="40900" xr:uid="{00000000-0005-0000-0000-0000C19F0000}"/>
    <cellStyle name="Normal 8 6 2 4 6" xfId="40901" xr:uid="{00000000-0005-0000-0000-0000C29F0000}"/>
    <cellStyle name="Normal 8 6 2 5" xfId="40902" xr:uid="{00000000-0005-0000-0000-0000C39F0000}"/>
    <cellStyle name="Normal 8 6 2 5 2" xfId="40903" xr:uid="{00000000-0005-0000-0000-0000C49F0000}"/>
    <cellStyle name="Normal 8 6 2 5 2 2" xfId="40904" xr:uid="{00000000-0005-0000-0000-0000C59F0000}"/>
    <cellStyle name="Normal 8 6 2 5 2 2 2" xfId="40905" xr:uid="{00000000-0005-0000-0000-0000C69F0000}"/>
    <cellStyle name="Normal 8 6 2 5 2 2 2 2" xfId="40906" xr:uid="{00000000-0005-0000-0000-0000C79F0000}"/>
    <cellStyle name="Normal 8 6 2 5 2 2 3" xfId="40907" xr:uid="{00000000-0005-0000-0000-0000C89F0000}"/>
    <cellStyle name="Normal 8 6 2 5 2 3" xfId="40908" xr:uid="{00000000-0005-0000-0000-0000C99F0000}"/>
    <cellStyle name="Normal 8 6 2 5 2 3 2" xfId="40909" xr:uid="{00000000-0005-0000-0000-0000CA9F0000}"/>
    <cellStyle name="Normal 8 6 2 5 2 4" xfId="40910" xr:uid="{00000000-0005-0000-0000-0000CB9F0000}"/>
    <cellStyle name="Normal 8 6 2 5 3" xfId="40911" xr:uid="{00000000-0005-0000-0000-0000CC9F0000}"/>
    <cellStyle name="Normal 8 6 2 5 3 2" xfId="40912" xr:uid="{00000000-0005-0000-0000-0000CD9F0000}"/>
    <cellStyle name="Normal 8 6 2 5 3 2 2" xfId="40913" xr:uid="{00000000-0005-0000-0000-0000CE9F0000}"/>
    <cellStyle name="Normal 8 6 2 5 3 3" xfId="40914" xr:uid="{00000000-0005-0000-0000-0000CF9F0000}"/>
    <cellStyle name="Normal 8 6 2 5 4" xfId="40915" xr:uid="{00000000-0005-0000-0000-0000D09F0000}"/>
    <cellStyle name="Normal 8 6 2 5 4 2" xfId="40916" xr:uid="{00000000-0005-0000-0000-0000D19F0000}"/>
    <cellStyle name="Normal 8 6 2 5 5" xfId="40917" xr:uid="{00000000-0005-0000-0000-0000D29F0000}"/>
    <cellStyle name="Normal 8 6 2 5 5 2" xfId="40918" xr:uid="{00000000-0005-0000-0000-0000D39F0000}"/>
    <cellStyle name="Normal 8 6 2 5 6" xfId="40919" xr:uid="{00000000-0005-0000-0000-0000D49F0000}"/>
    <cellStyle name="Normal 8 6 2 6" xfId="40920" xr:uid="{00000000-0005-0000-0000-0000D59F0000}"/>
    <cellStyle name="Normal 8 6 2 6 2" xfId="40921" xr:uid="{00000000-0005-0000-0000-0000D69F0000}"/>
    <cellStyle name="Normal 8 6 2 6 2 2" xfId="40922" xr:uid="{00000000-0005-0000-0000-0000D79F0000}"/>
    <cellStyle name="Normal 8 6 2 6 2 2 2" xfId="40923" xr:uid="{00000000-0005-0000-0000-0000D89F0000}"/>
    <cellStyle name="Normal 8 6 2 6 2 2 2 2" xfId="40924" xr:uid="{00000000-0005-0000-0000-0000D99F0000}"/>
    <cellStyle name="Normal 8 6 2 6 2 2 3" xfId="40925" xr:uid="{00000000-0005-0000-0000-0000DA9F0000}"/>
    <cellStyle name="Normal 8 6 2 6 2 3" xfId="40926" xr:uid="{00000000-0005-0000-0000-0000DB9F0000}"/>
    <cellStyle name="Normal 8 6 2 6 2 3 2" xfId="40927" xr:uid="{00000000-0005-0000-0000-0000DC9F0000}"/>
    <cellStyle name="Normal 8 6 2 6 2 4" xfId="40928" xr:uid="{00000000-0005-0000-0000-0000DD9F0000}"/>
    <cellStyle name="Normal 8 6 2 6 3" xfId="40929" xr:uid="{00000000-0005-0000-0000-0000DE9F0000}"/>
    <cellStyle name="Normal 8 6 2 6 3 2" xfId="40930" xr:uid="{00000000-0005-0000-0000-0000DF9F0000}"/>
    <cellStyle name="Normal 8 6 2 6 3 2 2" xfId="40931" xr:uid="{00000000-0005-0000-0000-0000E09F0000}"/>
    <cellStyle name="Normal 8 6 2 6 3 3" xfId="40932" xr:uid="{00000000-0005-0000-0000-0000E19F0000}"/>
    <cellStyle name="Normal 8 6 2 6 4" xfId="40933" xr:uid="{00000000-0005-0000-0000-0000E29F0000}"/>
    <cellStyle name="Normal 8 6 2 6 4 2" xfId="40934" xr:uid="{00000000-0005-0000-0000-0000E39F0000}"/>
    <cellStyle name="Normal 8 6 2 6 5" xfId="40935" xr:uid="{00000000-0005-0000-0000-0000E49F0000}"/>
    <cellStyle name="Normal 8 6 2 6 5 2" xfId="40936" xr:uid="{00000000-0005-0000-0000-0000E59F0000}"/>
    <cellStyle name="Normal 8 6 2 6 6" xfId="40937" xr:uid="{00000000-0005-0000-0000-0000E69F0000}"/>
    <cellStyle name="Normal 8 6 2 7" xfId="40938" xr:uid="{00000000-0005-0000-0000-0000E79F0000}"/>
    <cellStyle name="Normal 8 6 2 7 2" xfId="40939" xr:uid="{00000000-0005-0000-0000-0000E89F0000}"/>
    <cellStyle name="Normal 8 6 2 7 2 2" xfId="40940" xr:uid="{00000000-0005-0000-0000-0000E99F0000}"/>
    <cellStyle name="Normal 8 6 2 7 2 2 2" xfId="40941" xr:uid="{00000000-0005-0000-0000-0000EA9F0000}"/>
    <cellStyle name="Normal 8 6 2 7 2 3" xfId="40942" xr:uid="{00000000-0005-0000-0000-0000EB9F0000}"/>
    <cellStyle name="Normal 8 6 2 7 3" xfId="40943" xr:uid="{00000000-0005-0000-0000-0000EC9F0000}"/>
    <cellStyle name="Normal 8 6 2 7 3 2" xfId="40944" xr:uid="{00000000-0005-0000-0000-0000ED9F0000}"/>
    <cellStyle name="Normal 8 6 2 7 4" xfId="40945" xr:uid="{00000000-0005-0000-0000-0000EE9F0000}"/>
    <cellStyle name="Normal 8 6 2 8" xfId="40946" xr:uid="{00000000-0005-0000-0000-0000EF9F0000}"/>
    <cellStyle name="Normal 8 6 2 8 2" xfId="40947" xr:uid="{00000000-0005-0000-0000-0000F09F0000}"/>
    <cellStyle name="Normal 8 6 2 8 2 2" xfId="40948" xr:uid="{00000000-0005-0000-0000-0000F19F0000}"/>
    <cellStyle name="Normal 8 6 2 8 3" xfId="40949" xr:uid="{00000000-0005-0000-0000-0000F29F0000}"/>
    <cellStyle name="Normal 8 6 2 9" xfId="40950" xr:uid="{00000000-0005-0000-0000-0000F39F0000}"/>
    <cellStyle name="Normal 8 6 2 9 2" xfId="40951" xr:uid="{00000000-0005-0000-0000-0000F49F0000}"/>
    <cellStyle name="Normal 8 6 3" xfId="40952" xr:uid="{00000000-0005-0000-0000-0000F59F0000}"/>
    <cellStyle name="Normal 8 6 3 10" xfId="40953" xr:uid="{00000000-0005-0000-0000-0000F69F0000}"/>
    <cellStyle name="Normal 8 6 3 10 2" xfId="40954" xr:uid="{00000000-0005-0000-0000-0000F79F0000}"/>
    <cellStyle name="Normal 8 6 3 11" xfId="40955" xr:uid="{00000000-0005-0000-0000-0000F89F0000}"/>
    <cellStyle name="Normal 8 6 3 2" xfId="40956" xr:uid="{00000000-0005-0000-0000-0000F99F0000}"/>
    <cellStyle name="Normal 8 6 3 2 2" xfId="40957" xr:uid="{00000000-0005-0000-0000-0000FA9F0000}"/>
    <cellStyle name="Normal 8 6 3 2 2 2" xfId="40958" xr:uid="{00000000-0005-0000-0000-0000FB9F0000}"/>
    <cellStyle name="Normal 8 6 3 2 2 2 2" xfId="40959" xr:uid="{00000000-0005-0000-0000-0000FC9F0000}"/>
    <cellStyle name="Normal 8 6 3 2 2 2 2 2" xfId="40960" xr:uid="{00000000-0005-0000-0000-0000FD9F0000}"/>
    <cellStyle name="Normal 8 6 3 2 2 2 2 2 2" xfId="40961" xr:uid="{00000000-0005-0000-0000-0000FE9F0000}"/>
    <cellStyle name="Normal 8 6 3 2 2 2 2 3" xfId="40962" xr:uid="{00000000-0005-0000-0000-0000FF9F0000}"/>
    <cellStyle name="Normal 8 6 3 2 2 2 3" xfId="40963" xr:uid="{00000000-0005-0000-0000-000000A00000}"/>
    <cellStyle name="Normal 8 6 3 2 2 2 3 2" xfId="40964" xr:uid="{00000000-0005-0000-0000-000001A00000}"/>
    <cellStyle name="Normal 8 6 3 2 2 2 4" xfId="40965" xr:uid="{00000000-0005-0000-0000-000002A00000}"/>
    <cellStyle name="Normal 8 6 3 2 2 3" xfId="40966" xr:uid="{00000000-0005-0000-0000-000003A00000}"/>
    <cellStyle name="Normal 8 6 3 2 2 3 2" xfId="40967" xr:uid="{00000000-0005-0000-0000-000004A00000}"/>
    <cellStyle name="Normal 8 6 3 2 2 3 2 2" xfId="40968" xr:uid="{00000000-0005-0000-0000-000005A00000}"/>
    <cellStyle name="Normal 8 6 3 2 2 3 3" xfId="40969" xr:uid="{00000000-0005-0000-0000-000006A00000}"/>
    <cellStyle name="Normal 8 6 3 2 2 4" xfId="40970" xr:uid="{00000000-0005-0000-0000-000007A00000}"/>
    <cellStyle name="Normal 8 6 3 2 2 4 2" xfId="40971" xr:uid="{00000000-0005-0000-0000-000008A00000}"/>
    <cellStyle name="Normal 8 6 3 2 2 5" xfId="40972" xr:uid="{00000000-0005-0000-0000-000009A00000}"/>
    <cellStyle name="Normal 8 6 3 2 2 5 2" xfId="40973" xr:uid="{00000000-0005-0000-0000-00000AA00000}"/>
    <cellStyle name="Normal 8 6 3 2 2 6" xfId="40974" xr:uid="{00000000-0005-0000-0000-00000BA00000}"/>
    <cellStyle name="Normal 8 6 3 2 3" xfId="40975" xr:uid="{00000000-0005-0000-0000-00000CA00000}"/>
    <cellStyle name="Normal 8 6 3 2 3 2" xfId="40976" xr:uid="{00000000-0005-0000-0000-00000DA00000}"/>
    <cellStyle name="Normal 8 6 3 2 3 2 2" xfId="40977" xr:uid="{00000000-0005-0000-0000-00000EA00000}"/>
    <cellStyle name="Normal 8 6 3 2 3 2 2 2" xfId="40978" xr:uid="{00000000-0005-0000-0000-00000FA00000}"/>
    <cellStyle name="Normal 8 6 3 2 3 2 2 2 2" xfId="40979" xr:uid="{00000000-0005-0000-0000-000010A00000}"/>
    <cellStyle name="Normal 8 6 3 2 3 2 2 3" xfId="40980" xr:uid="{00000000-0005-0000-0000-000011A00000}"/>
    <cellStyle name="Normal 8 6 3 2 3 2 3" xfId="40981" xr:uid="{00000000-0005-0000-0000-000012A00000}"/>
    <cellStyle name="Normal 8 6 3 2 3 2 3 2" xfId="40982" xr:uid="{00000000-0005-0000-0000-000013A00000}"/>
    <cellStyle name="Normal 8 6 3 2 3 2 4" xfId="40983" xr:uid="{00000000-0005-0000-0000-000014A00000}"/>
    <cellStyle name="Normal 8 6 3 2 3 3" xfId="40984" xr:uid="{00000000-0005-0000-0000-000015A00000}"/>
    <cellStyle name="Normal 8 6 3 2 3 3 2" xfId="40985" xr:uid="{00000000-0005-0000-0000-000016A00000}"/>
    <cellStyle name="Normal 8 6 3 2 3 3 2 2" xfId="40986" xr:uid="{00000000-0005-0000-0000-000017A00000}"/>
    <cellStyle name="Normal 8 6 3 2 3 3 3" xfId="40987" xr:uid="{00000000-0005-0000-0000-000018A00000}"/>
    <cellStyle name="Normal 8 6 3 2 3 4" xfId="40988" xr:uid="{00000000-0005-0000-0000-000019A00000}"/>
    <cellStyle name="Normal 8 6 3 2 3 4 2" xfId="40989" xr:uid="{00000000-0005-0000-0000-00001AA00000}"/>
    <cellStyle name="Normal 8 6 3 2 3 5" xfId="40990" xr:uid="{00000000-0005-0000-0000-00001BA00000}"/>
    <cellStyle name="Normal 8 6 3 2 3 5 2" xfId="40991" xr:uid="{00000000-0005-0000-0000-00001CA00000}"/>
    <cellStyle name="Normal 8 6 3 2 3 6" xfId="40992" xr:uid="{00000000-0005-0000-0000-00001DA00000}"/>
    <cellStyle name="Normal 8 6 3 2 4" xfId="40993" xr:uid="{00000000-0005-0000-0000-00001EA00000}"/>
    <cellStyle name="Normal 8 6 3 2 4 2" xfId="40994" xr:uid="{00000000-0005-0000-0000-00001FA00000}"/>
    <cellStyle name="Normal 8 6 3 2 4 2 2" xfId="40995" xr:uid="{00000000-0005-0000-0000-000020A00000}"/>
    <cellStyle name="Normal 8 6 3 2 4 2 2 2" xfId="40996" xr:uid="{00000000-0005-0000-0000-000021A00000}"/>
    <cellStyle name="Normal 8 6 3 2 4 2 3" xfId="40997" xr:uid="{00000000-0005-0000-0000-000022A00000}"/>
    <cellStyle name="Normal 8 6 3 2 4 3" xfId="40998" xr:uid="{00000000-0005-0000-0000-000023A00000}"/>
    <cellStyle name="Normal 8 6 3 2 4 3 2" xfId="40999" xr:uid="{00000000-0005-0000-0000-000024A00000}"/>
    <cellStyle name="Normal 8 6 3 2 4 4" xfId="41000" xr:uid="{00000000-0005-0000-0000-000025A00000}"/>
    <cellStyle name="Normal 8 6 3 2 5" xfId="41001" xr:uid="{00000000-0005-0000-0000-000026A00000}"/>
    <cellStyle name="Normal 8 6 3 2 5 2" xfId="41002" xr:uid="{00000000-0005-0000-0000-000027A00000}"/>
    <cellStyle name="Normal 8 6 3 2 5 2 2" xfId="41003" xr:uid="{00000000-0005-0000-0000-000028A00000}"/>
    <cellStyle name="Normal 8 6 3 2 5 3" xfId="41004" xr:uid="{00000000-0005-0000-0000-000029A00000}"/>
    <cellStyle name="Normal 8 6 3 2 6" xfId="41005" xr:uid="{00000000-0005-0000-0000-00002AA00000}"/>
    <cellStyle name="Normal 8 6 3 2 6 2" xfId="41006" xr:uid="{00000000-0005-0000-0000-00002BA00000}"/>
    <cellStyle name="Normal 8 6 3 2 7" xfId="41007" xr:uid="{00000000-0005-0000-0000-00002CA00000}"/>
    <cellStyle name="Normal 8 6 3 2 7 2" xfId="41008" xr:uid="{00000000-0005-0000-0000-00002DA00000}"/>
    <cellStyle name="Normal 8 6 3 2 8" xfId="41009" xr:uid="{00000000-0005-0000-0000-00002EA00000}"/>
    <cellStyle name="Normal 8 6 3 3" xfId="41010" xr:uid="{00000000-0005-0000-0000-00002FA00000}"/>
    <cellStyle name="Normal 8 6 3 3 2" xfId="41011" xr:uid="{00000000-0005-0000-0000-000030A00000}"/>
    <cellStyle name="Normal 8 6 3 3 2 2" xfId="41012" xr:uid="{00000000-0005-0000-0000-000031A00000}"/>
    <cellStyle name="Normal 8 6 3 3 2 2 2" xfId="41013" xr:uid="{00000000-0005-0000-0000-000032A00000}"/>
    <cellStyle name="Normal 8 6 3 3 2 2 2 2" xfId="41014" xr:uid="{00000000-0005-0000-0000-000033A00000}"/>
    <cellStyle name="Normal 8 6 3 3 2 2 2 2 2" xfId="41015" xr:uid="{00000000-0005-0000-0000-000034A00000}"/>
    <cellStyle name="Normal 8 6 3 3 2 2 2 3" xfId="41016" xr:uid="{00000000-0005-0000-0000-000035A00000}"/>
    <cellStyle name="Normal 8 6 3 3 2 2 3" xfId="41017" xr:uid="{00000000-0005-0000-0000-000036A00000}"/>
    <cellStyle name="Normal 8 6 3 3 2 2 3 2" xfId="41018" xr:uid="{00000000-0005-0000-0000-000037A00000}"/>
    <cellStyle name="Normal 8 6 3 3 2 2 4" xfId="41019" xr:uid="{00000000-0005-0000-0000-000038A00000}"/>
    <cellStyle name="Normal 8 6 3 3 2 3" xfId="41020" xr:uid="{00000000-0005-0000-0000-000039A00000}"/>
    <cellStyle name="Normal 8 6 3 3 2 3 2" xfId="41021" xr:uid="{00000000-0005-0000-0000-00003AA00000}"/>
    <cellStyle name="Normal 8 6 3 3 2 3 2 2" xfId="41022" xr:uid="{00000000-0005-0000-0000-00003BA00000}"/>
    <cellStyle name="Normal 8 6 3 3 2 3 3" xfId="41023" xr:uid="{00000000-0005-0000-0000-00003CA00000}"/>
    <cellStyle name="Normal 8 6 3 3 2 4" xfId="41024" xr:uid="{00000000-0005-0000-0000-00003DA00000}"/>
    <cellStyle name="Normal 8 6 3 3 2 4 2" xfId="41025" xr:uid="{00000000-0005-0000-0000-00003EA00000}"/>
    <cellStyle name="Normal 8 6 3 3 2 5" xfId="41026" xr:uid="{00000000-0005-0000-0000-00003FA00000}"/>
    <cellStyle name="Normal 8 6 3 3 2 5 2" xfId="41027" xr:uid="{00000000-0005-0000-0000-000040A00000}"/>
    <cellStyle name="Normal 8 6 3 3 2 6" xfId="41028" xr:uid="{00000000-0005-0000-0000-000041A00000}"/>
    <cellStyle name="Normal 8 6 3 3 3" xfId="41029" xr:uid="{00000000-0005-0000-0000-000042A00000}"/>
    <cellStyle name="Normal 8 6 3 3 3 2" xfId="41030" xr:uid="{00000000-0005-0000-0000-000043A00000}"/>
    <cellStyle name="Normal 8 6 3 3 3 2 2" xfId="41031" xr:uid="{00000000-0005-0000-0000-000044A00000}"/>
    <cellStyle name="Normal 8 6 3 3 3 2 2 2" xfId="41032" xr:uid="{00000000-0005-0000-0000-000045A00000}"/>
    <cellStyle name="Normal 8 6 3 3 3 2 2 2 2" xfId="41033" xr:uid="{00000000-0005-0000-0000-000046A00000}"/>
    <cellStyle name="Normal 8 6 3 3 3 2 2 3" xfId="41034" xr:uid="{00000000-0005-0000-0000-000047A00000}"/>
    <cellStyle name="Normal 8 6 3 3 3 2 3" xfId="41035" xr:uid="{00000000-0005-0000-0000-000048A00000}"/>
    <cellStyle name="Normal 8 6 3 3 3 2 3 2" xfId="41036" xr:uid="{00000000-0005-0000-0000-000049A00000}"/>
    <cellStyle name="Normal 8 6 3 3 3 2 4" xfId="41037" xr:uid="{00000000-0005-0000-0000-00004AA00000}"/>
    <cellStyle name="Normal 8 6 3 3 3 3" xfId="41038" xr:uid="{00000000-0005-0000-0000-00004BA00000}"/>
    <cellStyle name="Normal 8 6 3 3 3 3 2" xfId="41039" xr:uid="{00000000-0005-0000-0000-00004CA00000}"/>
    <cellStyle name="Normal 8 6 3 3 3 3 2 2" xfId="41040" xr:uid="{00000000-0005-0000-0000-00004DA00000}"/>
    <cellStyle name="Normal 8 6 3 3 3 3 3" xfId="41041" xr:uid="{00000000-0005-0000-0000-00004EA00000}"/>
    <cellStyle name="Normal 8 6 3 3 3 4" xfId="41042" xr:uid="{00000000-0005-0000-0000-00004FA00000}"/>
    <cellStyle name="Normal 8 6 3 3 3 4 2" xfId="41043" xr:uid="{00000000-0005-0000-0000-000050A00000}"/>
    <cellStyle name="Normal 8 6 3 3 3 5" xfId="41044" xr:uid="{00000000-0005-0000-0000-000051A00000}"/>
    <cellStyle name="Normal 8 6 3 3 3 5 2" xfId="41045" xr:uid="{00000000-0005-0000-0000-000052A00000}"/>
    <cellStyle name="Normal 8 6 3 3 3 6" xfId="41046" xr:uid="{00000000-0005-0000-0000-000053A00000}"/>
    <cellStyle name="Normal 8 6 3 3 4" xfId="41047" xr:uid="{00000000-0005-0000-0000-000054A00000}"/>
    <cellStyle name="Normal 8 6 3 3 4 2" xfId="41048" xr:uid="{00000000-0005-0000-0000-000055A00000}"/>
    <cellStyle name="Normal 8 6 3 3 4 2 2" xfId="41049" xr:uid="{00000000-0005-0000-0000-000056A00000}"/>
    <cellStyle name="Normal 8 6 3 3 4 2 2 2" xfId="41050" xr:uid="{00000000-0005-0000-0000-000057A00000}"/>
    <cellStyle name="Normal 8 6 3 3 4 2 3" xfId="41051" xr:uid="{00000000-0005-0000-0000-000058A00000}"/>
    <cellStyle name="Normal 8 6 3 3 4 3" xfId="41052" xr:uid="{00000000-0005-0000-0000-000059A00000}"/>
    <cellStyle name="Normal 8 6 3 3 4 3 2" xfId="41053" xr:uid="{00000000-0005-0000-0000-00005AA00000}"/>
    <cellStyle name="Normal 8 6 3 3 4 4" xfId="41054" xr:uid="{00000000-0005-0000-0000-00005BA00000}"/>
    <cellStyle name="Normal 8 6 3 3 5" xfId="41055" xr:uid="{00000000-0005-0000-0000-00005CA00000}"/>
    <cellStyle name="Normal 8 6 3 3 5 2" xfId="41056" xr:uid="{00000000-0005-0000-0000-00005DA00000}"/>
    <cellStyle name="Normal 8 6 3 3 5 2 2" xfId="41057" xr:uid="{00000000-0005-0000-0000-00005EA00000}"/>
    <cellStyle name="Normal 8 6 3 3 5 3" xfId="41058" xr:uid="{00000000-0005-0000-0000-00005FA00000}"/>
    <cellStyle name="Normal 8 6 3 3 6" xfId="41059" xr:uid="{00000000-0005-0000-0000-000060A00000}"/>
    <cellStyle name="Normal 8 6 3 3 6 2" xfId="41060" xr:uid="{00000000-0005-0000-0000-000061A00000}"/>
    <cellStyle name="Normal 8 6 3 3 7" xfId="41061" xr:uid="{00000000-0005-0000-0000-000062A00000}"/>
    <cellStyle name="Normal 8 6 3 3 7 2" xfId="41062" xr:uid="{00000000-0005-0000-0000-000063A00000}"/>
    <cellStyle name="Normal 8 6 3 3 8" xfId="41063" xr:uid="{00000000-0005-0000-0000-000064A00000}"/>
    <cellStyle name="Normal 8 6 3 4" xfId="41064" xr:uid="{00000000-0005-0000-0000-000065A00000}"/>
    <cellStyle name="Normal 8 6 3 4 2" xfId="41065" xr:uid="{00000000-0005-0000-0000-000066A00000}"/>
    <cellStyle name="Normal 8 6 3 4 2 2" xfId="41066" xr:uid="{00000000-0005-0000-0000-000067A00000}"/>
    <cellStyle name="Normal 8 6 3 4 2 2 2" xfId="41067" xr:uid="{00000000-0005-0000-0000-000068A00000}"/>
    <cellStyle name="Normal 8 6 3 4 2 2 2 2" xfId="41068" xr:uid="{00000000-0005-0000-0000-000069A00000}"/>
    <cellStyle name="Normal 8 6 3 4 2 2 3" xfId="41069" xr:uid="{00000000-0005-0000-0000-00006AA00000}"/>
    <cellStyle name="Normal 8 6 3 4 2 3" xfId="41070" xr:uid="{00000000-0005-0000-0000-00006BA00000}"/>
    <cellStyle name="Normal 8 6 3 4 2 3 2" xfId="41071" xr:uid="{00000000-0005-0000-0000-00006CA00000}"/>
    <cellStyle name="Normal 8 6 3 4 2 4" xfId="41072" xr:uid="{00000000-0005-0000-0000-00006DA00000}"/>
    <cellStyle name="Normal 8 6 3 4 3" xfId="41073" xr:uid="{00000000-0005-0000-0000-00006EA00000}"/>
    <cellStyle name="Normal 8 6 3 4 3 2" xfId="41074" xr:uid="{00000000-0005-0000-0000-00006FA00000}"/>
    <cellStyle name="Normal 8 6 3 4 3 2 2" xfId="41075" xr:uid="{00000000-0005-0000-0000-000070A00000}"/>
    <cellStyle name="Normal 8 6 3 4 3 3" xfId="41076" xr:uid="{00000000-0005-0000-0000-000071A00000}"/>
    <cellStyle name="Normal 8 6 3 4 4" xfId="41077" xr:uid="{00000000-0005-0000-0000-000072A00000}"/>
    <cellStyle name="Normal 8 6 3 4 4 2" xfId="41078" xr:uid="{00000000-0005-0000-0000-000073A00000}"/>
    <cellStyle name="Normal 8 6 3 4 5" xfId="41079" xr:uid="{00000000-0005-0000-0000-000074A00000}"/>
    <cellStyle name="Normal 8 6 3 4 5 2" xfId="41080" xr:uid="{00000000-0005-0000-0000-000075A00000}"/>
    <cellStyle name="Normal 8 6 3 4 6" xfId="41081" xr:uid="{00000000-0005-0000-0000-000076A00000}"/>
    <cellStyle name="Normal 8 6 3 5" xfId="41082" xr:uid="{00000000-0005-0000-0000-000077A00000}"/>
    <cellStyle name="Normal 8 6 3 5 2" xfId="41083" xr:uid="{00000000-0005-0000-0000-000078A00000}"/>
    <cellStyle name="Normal 8 6 3 5 2 2" xfId="41084" xr:uid="{00000000-0005-0000-0000-000079A00000}"/>
    <cellStyle name="Normal 8 6 3 5 2 2 2" xfId="41085" xr:uid="{00000000-0005-0000-0000-00007AA00000}"/>
    <cellStyle name="Normal 8 6 3 5 2 2 2 2" xfId="41086" xr:uid="{00000000-0005-0000-0000-00007BA00000}"/>
    <cellStyle name="Normal 8 6 3 5 2 2 3" xfId="41087" xr:uid="{00000000-0005-0000-0000-00007CA00000}"/>
    <cellStyle name="Normal 8 6 3 5 2 3" xfId="41088" xr:uid="{00000000-0005-0000-0000-00007DA00000}"/>
    <cellStyle name="Normal 8 6 3 5 2 3 2" xfId="41089" xr:uid="{00000000-0005-0000-0000-00007EA00000}"/>
    <cellStyle name="Normal 8 6 3 5 2 4" xfId="41090" xr:uid="{00000000-0005-0000-0000-00007FA00000}"/>
    <cellStyle name="Normal 8 6 3 5 3" xfId="41091" xr:uid="{00000000-0005-0000-0000-000080A00000}"/>
    <cellStyle name="Normal 8 6 3 5 3 2" xfId="41092" xr:uid="{00000000-0005-0000-0000-000081A00000}"/>
    <cellStyle name="Normal 8 6 3 5 3 2 2" xfId="41093" xr:uid="{00000000-0005-0000-0000-000082A00000}"/>
    <cellStyle name="Normal 8 6 3 5 3 3" xfId="41094" xr:uid="{00000000-0005-0000-0000-000083A00000}"/>
    <cellStyle name="Normal 8 6 3 5 4" xfId="41095" xr:uid="{00000000-0005-0000-0000-000084A00000}"/>
    <cellStyle name="Normal 8 6 3 5 4 2" xfId="41096" xr:uid="{00000000-0005-0000-0000-000085A00000}"/>
    <cellStyle name="Normal 8 6 3 5 5" xfId="41097" xr:uid="{00000000-0005-0000-0000-000086A00000}"/>
    <cellStyle name="Normal 8 6 3 5 5 2" xfId="41098" xr:uid="{00000000-0005-0000-0000-000087A00000}"/>
    <cellStyle name="Normal 8 6 3 5 6" xfId="41099" xr:uid="{00000000-0005-0000-0000-000088A00000}"/>
    <cellStyle name="Normal 8 6 3 6" xfId="41100" xr:uid="{00000000-0005-0000-0000-000089A00000}"/>
    <cellStyle name="Normal 8 6 3 6 2" xfId="41101" xr:uid="{00000000-0005-0000-0000-00008AA00000}"/>
    <cellStyle name="Normal 8 6 3 6 2 2" xfId="41102" xr:uid="{00000000-0005-0000-0000-00008BA00000}"/>
    <cellStyle name="Normal 8 6 3 6 2 2 2" xfId="41103" xr:uid="{00000000-0005-0000-0000-00008CA00000}"/>
    <cellStyle name="Normal 8 6 3 6 2 2 2 2" xfId="41104" xr:uid="{00000000-0005-0000-0000-00008DA00000}"/>
    <cellStyle name="Normal 8 6 3 6 2 2 3" xfId="41105" xr:uid="{00000000-0005-0000-0000-00008EA00000}"/>
    <cellStyle name="Normal 8 6 3 6 2 3" xfId="41106" xr:uid="{00000000-0005-0000-0000-00008FA00000}"/>
    <cellStyle name="Normal 8 6 3 6 2 3 2" xfId="41107" xr:uid="{00000000-0005-0000-0000-000090A00000}"/>
    <cellStyle name="Normal 8 6 3 6 2 4" xfId="41108" xr:uid="{00000000-0005-0000-0000-000091A00000}"/>
    <cellStyle name="Normal 8 6 3 6 3" xfId="41109" xr:uid="{00000000-0005-0000-0000-000092A00000}"/>
    <cellStyle name="Normal 8 6 3 6 3 2" xfId="41110" xr:uid="{00000000-0005-0000-0000-000093A00000}"/>
    <cellStyle name="Normal 8 6 3 6 3 2 2" xfId="41111" xr:uid="{00000000-0005-0000-0000-000094A00000}"/>
    <cellStyle name="Normal 8 6 3 6 3 3" xfId="41112" xr:uid="{00000000-0005-0000-0000-000095A00000}"/>
    <cellStyle name="Normal 8 6 3 6 4" xfId="41113" xr:uid="{00000000-0005-0000-0000-000096A00000}"/>
    <cellStyle name="Normal 8 6 3 6 4 2" xfId="41114" xr:uid="{00000000-0005-0000-0000-000097A00000}"/>
    <cellStyle name="Normal 8 6 3 6 5" xfId="41115" xr:uid="{00000000-0005-0000-0000-000098A00000}"/>
    <cellStyle name="Normal 8 6 3 6 5 2" xfId="41116" xr:uid="{00000000-0005-0000-0000-000099A00000}"/>
    <cellStyle name="Normal 8 6 3 6 6" xfId="41117" xr:uid="{00000000-0005-0000-0000-00009AA00000}"/>
    <cellStyle name="Normal 8 6 3 7" xfId="41118" xr:uid="{00000000-0005-0000-0000-00009BA00000}"/>
    <cellStyle name="Normal 8 6 3 7 2" xfId="41119" xr:uid="{00000000-0005-0000-0000-00009CA00000}"/>
    <cellStyle name="Normal 8 6 3 7 2 2" xfId="41120" xr:uid="{00000000-0005-0000-0000-00009DA00000}"/>
    <cellStyle name="Normal 8 6 3 7 2 2 2" xfId="41121" xr:uid="{00000000-0005-0000-0000-00009EA00000}"/>
    <cellStyle name="Normal 8 6 3 7 2 3" xfId="41122" xr:uid="{00000000-0005-0000-0000-00009FA00000}"/>
    <cellStyle name="Normal 8 6 3 7 3" xfId="41123" xr:uid="{00000000-0005-0000-0000-0000A0A00000}"/>
    <cellStyle name="Normal 8 6 3 7 3 2" xfId="41124" xr:uid="{00000000-0005-0000-0000-0000A1A00000}"/>
    <cellStyle name="Normal 8 6 3 7 4" xfId="41125" xr:uid="{00000000-0005-0000-0000-0000A2A00000}"/>
    <cellStyle name="Normal 8 6 3 8" xfId="41126" xr:uid="{00000000-0005-0000-0000-0000A3A00000}"/>
    <cellStyle name="Normal 8 6 3 8 2" xfId="41127" xr:uid="{00000000-0005-0000-0000-0000A4A00000}"/>
    <cellStyle name="Normal 8 6 3 8 2 2" xfId="41128" xr:uid="{00000000-0005-0000-0000-0000A5A00000}"/>
    <cellStyle name="Normal 8 6 3 8 3" xfId="41129" xr:uid="{00000000-0005-0000-0000-0000A6A00000}"/>
    <cellStyle name="Normal 8 6 3 9" xfId="41130" xr:uid="{00000000-0005-0000-0000-0000A7A00000}"/>
    <cellStyle name="Normal 8 6 3 9 2" xfId="41131" xr:uid="{00000000-0005-0000-0000-0000A8A00000}"/>
    <cellStyle name="Normal 8 6 4" xfId="41132" xr:uid="{00000000-0005-0000-0000-0000A9A00000}"/>
    <cellStyle name="Normal 8 6 4 2" xfId="41133" xr:uid="{00000000-0005-0000-0000-0000AAA00000}"/>
    <cellStyle name="Normal 8 6 4 2 2" xfId="41134" xr:uid="{00000000-0005-0000-0000-0000ABA00000}"/>
    <cellStyle name="Normal 8 6 4 2 2 2" xfId="41135" xr:uid="{00000000-0005-0000-0000-0000ACA00000}"/>
    <cellStyle name="Normal 8 6 4 2 2 2 2" xfId="41136" xr:uid="{00000000-0005-0000-0000-0000ADA00000}"/>
    <cellStyle name="Normal 8 6 4 2 2 2 2 2" xfId="41137" xr:uid="{00000000-0005-0000-0000-0000AEA00000}"/>
    <cellStyle name="Normal 8 6 4 2 2 2 3" xfId="41138" xr:uid="{00000000-0005-0000-0000-0000AFA00000}"/>
    <cellStyle name="Normal 8 6 4 2 2 3" xfId="41139" xr:uid="{00000000-0005-0000-0000-0000B0A00000}"/>
    <cellStyle name="Normal 8 6 4 2 2 3 2" xfId="41140" xr:uid="{00000000-0005-0000-0000-0000B1A00000}"/>
    <cellStyle name="Normal 8 6 4 2 2 4" xfId="41141" xr:uid="{00000000-0005-0000-0000-0000B2A00000}"/>
    <cellStyle name="Normal 8 6 4 2 3" xfId="41142" xr:uid="{00000000-0005-0000-0000-0000B3A00000}"/>
    <cellStyle name="Normal 8 6 4 2 3 2" xfId="41143" xr:uid="{00000000-0005-0000-0000-0000B4A00000}"/>
    <cellStyle name="Normal 8 6 4 2 3 2 2" xfId="41144" xr:uid="{00000000-0005-0000-0000-0000B5A00000}"/>
    <cellStyle name="Normal 8 6 4 2 3 3" xfId="41145" xr:uid="{00000000-0005-0000-0000-0000B6A00000}"/>
    <cellStyle name="Normal 8 6 4 2 4" xfId="41146" xr:uid="{00000000-0005-0000-0000-0000B7A00000}"/>
    <cellStyle name="Normal 8 6 4 2 4 2" xfId="41147" xr:uid="{00000000-0005-0000-0000-0000B8A00000}"/>
    <cellStyle name="Normal 8 6 4 2 5" xfId="41148" xr:uid="{00000000-0005-0000-0000-0000B9A00000}"/>
    <cellStyle name="Normal 8 6 4 2 5 2" xfId="41149" xr:uid="{00000000-0005-0000-0000-0000BAA00000}"/>
    <cellStyle name="Normal 8 6 4 2 6" xfId="41150" xr:uid="{00000000-0005-0000-0000-0000BBA00000}"/>
    <cellStyle name="Normal 8 6 4 3" xfId="41151" xr:uid="{00000000-0005-0000-0000-0000BCA00000}"/>
    <cellStyle name="Normal 8 6 4 3 2" xfId="41152" xr:uid="{00000000-0005-0000-0000-0000BDA00000}"/>
    <cellStyle name="Normal 8 6 4 3 2 2" xfId="41153" xr:uid="{00000000-0005-0000-0000-0000BEA00000}"/>
    <cellStyle name="Normal 8 6 4 3 2 2 2" xfId="41154" xr:uid="{00000000-0005-0000-0000-0000BFA00000}"/>
    <cellStyle name="Normal 8 6 4 3 2 2 2 2" xfId="41155" xr:uid="{00000000-0005-0000-0000-0000C0A00000}"/>
    <cellStyle name="Normal 8 6 4 3 2 2 3" xfId="41156" xr:uid="{00000000-0005-0000-0000-0000C1A00000}"/>
    <cellStyle name="Normal 8 6 4 3 2 3" xfId="41157" xr:uid="{00000000-0005-0000-0000-0000C2A00000}"/>
    <cellStyle name="Normal 8 6 4 3 2 3 2" xfId="41158" xr:uid="{00000000-0005-0000-0000-0000C3A00000}"/>
    <cellStyle name="Normal 8 6 4 3 2 4" xfId="41159" xr:uid="{00000000-0005-0000-0000-0000C4A00000}"/>
    <cellStyle name="Normal 8 6 4 3 3" xfId="41160" xr:uid="{00000000-0005-0000-0000-0000C5A00000}"/>
    <cellStyle name="Normal 8 6 4 3 3 2" xfId="41161" xr:uid="{00000000-0005-0000-0000-0000C6A00000}"/>
    <cellStyle name="Normal 8 6 4 3 3 2 2" xfId="41162" xr:uid="{00000000-0005-0000-0000-0000C7A00000}"/>
    <cellStyle name="Normal 8 6 4 3 3 3" xfId="41163" xr:uid="{00000000-0005-0000-0000-0000C8A00000}"/>
    <cellStyle name="Normal 8 6 4 3 4" xfId="41164" xr:uid="{00000000-0005-0000-0000-0000C9A00000}"/>
    <cellStyle name="Normal 8 6 4 3 4 2" xfId="41165" xr:uid="{00000000-0005-0000-0000-0000CAA00000}"/>
    <cellStyle name="Normal 8 6 4 3 5" xfId="41166" xr:uid="{00000000-0005-0000-0000-0000CBA00000}"/>
    <cellStyle name="Normal 8 6 4 3 5 2" xfId="41167" xr:uid="{00000000-0005-0000-0000-0000CCA00000}"/>
    <cellStyle name="Normal 8 6 4 3 6" xfId="41168" xr:uid="{00000000-0005-0000-0000-0000CDA00000}"/>
    <cellStyle name="Normal 8 6 4 4" xfId="41169" xr:uid="{00000000-0005-0000-0000-0000CEA00000}"/>
    <cellStyle name="Normal 8 6 4 4 2" xfId="41170" xr:uid="{00000000-0005-0000-0000-0000CFA00000}"/>
    <cellStyle name="Normal 8 6 4 4 2 2" xfId="41171" xr:uid="{00000000-0005-0000-0000-0000D0A00000}"/>
    <cellStyle name="Normal 8 6 4 4 2 2 2" xfId="41172" xr:uid="{00000000-0005-0000-0000-0000D1A00000}"/>
    <cellStyle name="Normal 8 6 4 4 2 3" xfId="41173" xr:uid="{00000000-0005-0000-0000-0000D2A00000}"/>
    <cellStyle name="Normal 8 6 4 4 3" xfId="41174" xr:uid="{00000000-0005-0000-0000-0000D3A00000}"/>
    <cellStyle name="Normal 8 6 4 4 3 2" xfId="41175" xr:uid="{00000000-0005-0000-0000-0000D4A00000}"/>
    <cellStyle name="Normal 8 6 4 4 4" xfId="41176" xr:uid="{00000000-0005-0000-0000-0000D5A00000}"/>
    <cellStyle name="Normal 8 6 4 5" xfId="41177" xr:uid="{00000000-0005-0000-0000-0000D6A00000}"/>
    <cellStyle name="Normal 8 6 4 5 2" xfId="41178" xr:uid="{00000000-0005-0000-0000-0000D7A00000}"/>
    <cellStyle name="Normal 8 6 4 5 2 2" xfId="41179" xr:uid="{00000000-0005-0000-0000-0000D8A00000}"/>
    <cellStyle name="Normal 8 6 4 5 3" xfId="41180" xr:uid="{00000000-0005-0000-0000-0000D9A00000}"/>
    <cellStyle name="Normal 8 6 4 6" xfId="41181" xr:uid="{00000000-0005-0000-0000-0000DAA00000}"/>
    <cellStyle name="Normal 8 6 4 6 2" xfId="41182" xr:uid="{00000000-0005-0000-0000-0000DBA00000}"/>
    <cellStyle name="Normal 8 6 4 7" xfId="41183" xr:uid="{00000000-0005-0000-0000-0000DCA00000}"/>
    <cellStyle name="Normal 8 6 4 7 2" xfId="41184" xr:uid="{00000000-0005-0000-0000-0000DDA00000}"/>
    <cellStyle name="Normal 8 6 4 8" xfId="41185" xr:uid="{00000000-0005-0000-0000-0000DEA00000}"/>
    <cellStyle name="Normal 8 6 5" xfId="41186" xr:uid="{00000000-0005-0000-0000-0000DFA00000}"/>
    <cellStyle name="Normal 8 6 5 2" xfId="41187" xr:uid="{00000000-0005-0000-0000-0000E0A00000}"/>
    <cellStyle name="Normal 8 6 5 2 2" xfId="41188" xr:uid="{00000000-0005-0000-0000-0000E1A00000}"/>
    <cellStyle name="Normal 8 6 5 2 2 2" xfId="41189" xr:uid="{00000000-0005-0000-0000-0000E2A00000}"/>
    <cellStyle name="Normal 8 6 5 2 2 2 2" xfId="41190" xr:uid="{00000000-0005-0000-0000-0000E3A00000}"/>
    <cellStyle name="Normal 8 6 5 2 2 2 2 2" xfId="41191" xr:uid="{00000000-0005-0000-0000-0000E4A00000}"/>
    <cellStyle name="Normal 8 6 5 2 2 2 3" xfId="41192" xr:uid="{00000000-0005-0000-0000-0000E5A00000}"/>
    <cellStyle name="Normal 8 6 5 2 2 3" xfId="41193" xr:uid="{00000000-0005-0000-0000-0000E6A00000}"/>
    <cellStyle name="Normal 8 6 5 2 2 3 2" xfId="41194" xr:uid="{00000000-0005-0000-0000-0000E7A00000}"/>
    <cellStyle name="Normal 8 6 5 2 2 4" xfId="41195" xr:uid="{00000000-0005-0000-0000-0000E8A00000}"/>
    <cellStyle name="Normal 8 6 5 2 3" xfId="41196" xr:uid="{00000000-0005-0000-0000-0000E9A00000}"/>
    <cellStyle name="Normal 8 6 5 2 3 2" xfId="41197" xr:uid="{00000000-0005-0000-0000-0000EAA00000}"/>
    <cellStyle name="Normal 8 6 5 2 3 2 2" xfId="41198" xr:uid="{00000000-0005-0000-0000-0000EBA00000}"/>
    <cellStyle name="Normal 8 6 5 2 3 3" xfId="41199" xr:uid="{00000000-0005-0000-0000-0000ECA00000}"/>
    <cellStyle name="Normal 8 6 5 2 4" xfId="41200" xr:uid="{00000000-0005-0000-0000-0000EDA00000}"/>
    <cellStyle name="Normal 8 6 5 2 4 2" xfId="41201" xr:uid="{00000000-0005-0000-0000-0000EEA00000}"/>
    <cellStyle name="Normal 8 6 5 2 5" xfId="41202" xr:uid="{00000000-0005-0000-0000-0000EFA00000}"/>
    <cellStyle name="Normal 8 6 5 2 5 2" xfId="41203" xr:uid="{00000000-0005-0000-0000-0000F0A00000}"/>
    <cellStyle name="Normal 8 6 5 2 6" xfId="41204" xr:uid="{00000000-0005-0000-0000-0000F1A00000}"/>
    <cellStyle name="Normal 8 6 5 3" xfId="41205" xr:uid="{00000000-0005-0000-0000-0000F2A00000}"/>
    <cellStyle name="Normal 8 6 5 3 2" xfId="41206" xr:uid="{00000000-0005-0000-0000-0000F3A00000}"/>
    <cellStyle name="Normal 8 6 5 3 2 2" xfId="41207" xr:uid="{00000000-0005-0000-0000-0000F4A00000}"/>
    <cellStyle name="Normal 8 6 5 3 2 2 2" xfId="41208" xr:uid="{00000000-0005-0000-0000-0000F5A00000}"/>
    <cellStyle name="Normal 8 6 5 3 2 2 2 2" xfId="41209" xr:uid="{00000000-0005-0000-0000-0000F6A00000}"/>
    <cellStyle name="Normal 8 6 5 3 2 2 3" xfId="41210" xr:uid="{00000000-0005-0000-0000-0000F7A00000}"/>
    <cellStyle name="Normal 8 6 5 3 2 3" xfId="41211" xr:uid="{00000000-0005-0000-0000-0000F8A00000}"/>
    <cellStyle name="Normal 8 6 5 3 2 3 2" xfId="41212" xr:uid="{00000000-0005-0000-0000-0000F9A00000}"/>
    <cellStyle name="Normal 8 6 5 3 2 4" xfId="41213" xr:uid="{00000000-0005-0000-0000-0000FAA00000}"/>
    <cellStyle name="Normal 8 6 5 3 3" xfId="41214" xr:uid="{00000000-0005-0000-0000-0000FBA00000}"/>
    <cellStyle name="Normal 8 6 5 3 3 2" xfId="41215" xr:uid="{00000000-0005-0000-0000-0000FCA00000}"/>
    <cellStyle name="Normal 8 6 5 3 3 2 2" xfId="41216" xr:uid="{00000000-0005-0000-0000-0000FDA00000}"/>
    <cellStyle name="Normal 8 6 5 3 3 3" xfId="41217" xr:uid="{00000000-0005-0000-0000-0000FEA00000}"/>
    <cellStyle name="Normal 8 6 5 3 4" xfId="41218" xr:uid="{00000000-0005-0000-0000-0000FFA00000}"/>
    <cellStyle name="Normal 8 6 5 3 4 2" xfId="41219" xr:uid="{00000000-0005-0000-0000-000000A10000}"/>
    <cellStyle name="Normal 8 6 5 3 5" xfId="41220" xr:uid="{00000000-0005-0000-0000-000001A10000}"/>
    <cellStyle name="Normal 8 6 5 3 5 2" xfId="41221" xr:uid="{00000000-0005-0000-0000-000002A10000}"/>
    <cellStyle name="Normal 8 6 5 3 6" xfId="41222" xr:uid="{00000000-0005-0000-0000-000003A10000}"/>
    <cellStyle name="Normal 8 6 5 4" xfId="41223" xr:uid="{00000000-0005-0000-0000-000004A10000}"/>
    <cellStyle name="Normal 8 6 5 4 2" xfId="41224" xr:uid="{00000000-0005-0000-0000-000005A10000}"/>
    <cellStyle name="Normal 8 6 5 4 2 2" xfId="41225" xr:uid="{00000000-0005-0000-0000-000006A10000}"/>
    <cellStyle name="Normal 8 6 5 4 2 2 2" xfId="41226" xr:uid="{00000000-0005-0000-0000-000007A10000}"/>
    <cellStyle name="Normal 8 6 5 4 2 3" xfId="41227" xr:uid="{00000000-0005-0000-0000-000008A10000}"/>
    <cellStyle name="Normal 8 6 5 4 3" xfId="41228" xr:uid="{00000000-0005-0000-0000-000009A10000}"/>
    <cellStyle name="Normal 8 6 5 4 3 2" xfId="41229" xr:uid="{00000000-0005-0000-0000-00000AA10000}"/>
    <cellStyle name="Normal 8 6 5 4 4" xfId="41230" xr:uid="{00000000-0005-0000-0000-00000BA10000}"/>
    <cellStyle name="Normal 8 6 5 5" xfId="41231" xr:uid="{00000000-0005-0000-0000-00000CA10000}"/>
    <cellStyle name="Normal 8 6 5 5 2" xfId="41232" xr:uid="{00000000-0005-0000-0000-00000DA10000}"/>
    <cellStyle name="Normal 8 6 5 5 2 2" xfId="41233" xr:uid="{00000000-0005-0000-0000-00000EA10000}"/>
    <cellStyle name="Normal 8 6 5 5 3" xfId="41234" xr:uid="{00000000-0005-0000-0000-00000FA10000}"/>
    <cellStyle name="Normal 8 6 5 6" xfId="41235" xr:uid="{00000000-0005-0000-0000-000010A10000}"/>
    <cellStyle name="Normal 8 6 5 6 2" xfId="41236" xr:uid="{00000000-0005-0000-0000-000011A10000}"/>
    <cellStyle name="Normal 8 6 5 7" xfId="41237" xr:uid="{00000000-0005-0000-0000-000012A10000}"/>
    <cellStyle name="Normal 8 6 5 7 2" xfId="41238" xr:uid="{00000000-0005-0000-0000-000013A10000}"/>
    <cellStyle name="Normal 8 6 5 8" xfId="41239" xr:uid="{00000000-0005-0000-0000-000014A10000}"/>
    <cellStyle name="Normal 8 6 6" xfId="41240" xr:uid="{00000000-0005-0000-0000-000015A10000}"/>
    <cellStyle name="Normal 8 6 6 2" xfId="41241" xr:uid="{00000000-0005-0000-0000-000016A10000}"/>
    <cellStyle name="Normal 8 6 6 2 2" xfId="41242" xr:uid="{00000000-0005-0000-0000-000017A10000}"/>
    <cellStyle name="Normal 8 6 6 2 2 2" xfId="41243" xr:uid="{00000000-0005-0000-0000-000018A10000}"/>
    <cellStyle name="Normal 8 6 6 2 2 2 2" xfId="41244" xr:uid="{00000000-0005-0000-0000-000019A10000}"/>
    <cellStyle name="Normal 8 6 6 2 2 3" xfId="41245" xr:uid="{00000000-0005-0000-0000-00001AA10000}"/>
    <cellStyle name="Normal 8 6 6 2 3" xfId="41246" xr:uid="{00000000-0005-0000-0000-00001BA10000}"/>
    <cellStyle name="Normal 8 6 6 2 3 2" xfId="41247" xr:uid="{00000000-0005-0000-0000-00001CA10000}"/>
    <cellStyle name="Normal 8 6 6 2 4" xfId="41248" xr:uid="{00000000-0005-0000-0000-00001DA10000}"/>
    <cellStyle name="Normal 8 6 6 3" xfId="41249" xr:uid="{00000000-0005-0000-0000-00001EA10000}"/>
    <cellStyle name="Normal 8 6 6 3 2" xfId="41250" xr:uid="{00000000-0005-0000-0000-00001FA10000}"/>
    <cellStyle name="Normal 8 6 6 3 2 2" xfId="41251" xr:uid="{00000000-0005-0000-0000-000020A10000}"/>
    <cellStyle name="Normal 8 6 6 3 3" xfId="41252" xr:uid="{00000000-0005-0000-0000-000021A10000}"/>
    <cellStyle name="Normal 8 6 6 4" xfId="41253" xr:uid="{00000000-0005-0000-0000-000022A10000}"/>
    <cellStyle name="Normal 8 6 6 4 2" xfId="41254" xr:uid="{00000000-0005-0000-0000-000023A10000}"/>
    <cellStyle name="Normal 8 6 6 5" xfId="41255" xr:uid="{00000000-0005-0000-0000-000024A10000}"/>
    <cellStyle name="Normal 8 6 6 5 2" xfId="41256" xr:uid="{00000000-0005-0000-0000-000025A10000}"/>
    <cellStyle name="Normal 8 6 6 6" xfId="41257" xr:uid="{00000000-0005-0000-0000-000026A10000}"/>
    <cellStyle name="Normal 8 6 7" xfId="41258" xr:uid="{00000000-0005-0000-0000-000027A10000}"/>
    <cellStyle name="Normal 8 6 7 2" xfId="41259" xr:uid="{00000000-0005-0000-0000-000028A10000}"/>
    <cellStyle name="Normal 8 6 7 2 2" xfId="41260" xr:uid="{00000000-0005-0000-0000-000029A10000}"/>
    <cellStyle name="Normal 8 6 7 2 2 2" xfId="41261" xr:uid="{00000000-0005-0000-0000-00002AA10000}"/>
    <cellStyle name="Normal 8 6 7 2 2 2 2" xfId="41262" xr:uid="{00000000-0005-0000-0000-00002BA10000}"/>
    <cellStyle name="Normal 8 6 7 2 2 3" xfId="41263" xr:uid="{00000000-0005-0000-0000-00002CA10000}"/>
    <cellStyle name="Normal 8 6 7 2 3" xfId="41264" xr:uid="{00000000-0005-0000-0000-00002DA10000}"/>
    <cellStyle name="Normal 8 6 7 2 3 2" xfId="41265" xr:uid="{00000000-0005-0000-0000-00002EA10000}"/>
    <cellStyle name="Normal 8 6 7 2 4" xfId="41266" xr:uid="{00000000-0005-0000-0000-00002FA10000}"/>
    <cellStyle name="Normal 8 6 7 3" xfId="41267" xr:uid="{00000000-0005-0000-0000-000030A10000}"/>
    <cellStyle name="Normal 8 6 7 3 2" xfId="41268" xr:uid="{00000000-0005-0000-0000-000031A10000}"/>
    <cellStyle name="Normal 8 6 7 3 2 2" xfId="41269" xr:uid="{00000000-0005-0000-0000-000032A10000}"/>
    <cellStyle name="Normal 8 6 7 3 3" xfId="41270" xr:uid="{00000000-0005-0000-0000-000033A10000}"/>
    <cellStyle name="Normal 8 6 7 4" xfId="41271" xr:uid="{00000000-0005-0000-0000-000034A10000}"/>
    <cellStyle name="Normal 8 6 7 4 2" xfId="41272" xr:uid="{00000000-0005-0000-0000-000035A10000}"/>
    <cellStyle name="Normal 8 6 7 5" xfId="41273" xr:uid="{00000000-0005-0000-0000-000036A10000}"/>
    <cellStyle name="Normal 8 6 7 5 2" xfId="41274" xr:uid="{00000000-0005-0000-0000-000037A10000}"/>
    <cellStyle name="Normal 8 6 7 6" xfId="41275" xr:uid="{00000000-0005-0000-0000-000038A10000}"/>
    <cellStyle name="Normal 8 6 8" xfId="41276" xr:uid="{00000000-0005-0000-0000-000039A10000}"/>
    <cellStyle name="Normal 8 6 8 2" xfId="41277" xr:uid="{00000000-0005-0000-0000-00003AA10000}"/>
    <cellStyle name="Normal 8 6 8 2 2" xfId="41278" xr:uid="{00000000-0005-0000-0000-00003BA10000}"/>
    <cellStyle name="Normal 8 6 8 2 2 2" xfId="41279" xr:uid="{00000000-0005-0000-0000-00003CA10000}"/>
    <cellStyle name="Normal 8 6 8 2 2 2 2" xfId="41280" xr:uid="{00000000-0005-0000-0000-00003DA10000}"/>
    <cellStyle name="Normal 8 6 8 2 2 3" xfId="41281" xr:uid="{00000000-0005-0000-0000-00003EA10000}"/>
    <cellStyle name="Normal 8 6 8 2 3" xfId="41282" xr:uid="{00000000-0005-0000-0000-00003FA10000}"/>
    <cellStyle name="Normal 8 6 8 2 3 2" xfId="41283" xr:uid="{00000000-0005-0000-0000-000040A10000}"/>
    <cellStyle name="Normal 8 6 8 2 4" xfId="41284" xr:uid="{00000000-0005-0000-0000-000041A10000}"/>
    <cellStyle name="Normal 8 6 8 3" xfId="41285" xr:uid="{00000000-0005-0000-0000-000042A10000}"/>
    <cellStyle name="Normal 8 6 8 3 2" xfId="41286" xr:uid="{00000000-0005-0000-0000-000043A10000}"/>
    <cellStyle name="Normal 8 6 8 3 2 2" xfId="41287" xr:uid="{00000000-0005-0000-0000-000044A10000}"/>
    <cellStyle name="Normal 8 6 8 3 3" xfId="41288" xr:uid="{00000000-0005-0000-0000-000045A10000}"/>
    <cellStyle name="Normal 8 6 8 4" xfId="41289" xr:uid="{00000000-0005-0000-0000-000046A10000}"/>
    <cellStyle name="Normal 8 6 8 4 2" xfId="41290" xr:uid="{00000000-0005-0000-0000-000047A10000}"/>
    <cellStyle name="Normal 8 6 8 5" xfId="41291" xr:uid="{00000000-0005-0000-0000-000048A10000}"/>
    <cellStyle name="Normal 8 6 8 5 2" xfId="41292" xr:uid="{00000000-0005-0000-0000-000049A10000}"/>
    <cellStyle name="Normal 8 6 8 6" xfId="41293" xr:uid="{00000000-0005-0000-0000-00004AA10000}"/>
    <cellStyle name="Normal 8 6 9" xfId="41294" xr:uid="{00000000-0005-0000-0000-00004BA10000}"/>
    <cellStyle name="Normal 8 6 9 2" xfId="41295" xr:uid="{00000000-0005-0000-0000-00004CA10000}"/>
    <cellStyle name="Normal 8 6 9 2 2" xfId="41296" xr:uid="{00000000-0005-0000-0000-00004DA10000}"/>
    <cellStyle name="Normal 8 6 9 2 2 2" xfId="41297" xr:uid="{00000000-0005-0000-0000-00004EA10000}"/>
    <cellStyle name="Normal 8 6 9 2 2 2 2" xfId="41298" xr:uid="{00000000-0005-0000-0000-00004FA10000}"/>
    <cellStyle name="Normal 8 6 9 2 2 3" xfId="41299" xr:uid="{00000000-0005-0000-0000-000050A10000}"/>
    <cellStyle name="Normal 8 6 9 2 3" xfId="41300" xr:uid="{00000000-0005-0000-0000-000051A10000}"/>
    <cellStyle name="Normal 8 6 9 2 3 2" xfId="41301" xr:uid="{00000000-0005-0000-0000-000052A10000}"/>
    <cellStyle name="Normal 8 6 9 2 4" xfId="41302" xr:uid="{00000000-0005-0000-0000-000053A10000}"/>
    <cellStyle name="Normal 8 6 9 3" xfId="41303" xr:uid="{00000000-0005-0000-0000-000054A10000}"/>
    <cellStyle name="Normal 8 6 9 3 2" xfId="41304" xr:uid="{00000000-0005-0000-0000-000055A10000}"/>
    <cellStyle name="Normal 8 6 9 3 2 2" xfId="41305" xr:uid="{00000000-0005-0000-0000-000056A10000}"/>
    <cellStyle name="Normal 8 6 9 3 3" xfId="41306" xr:uid="{00000000-0005-0000-0000-000057A10000}"/>
    <cellStyle name="Normal 8 6 9 4" xfId="41307" xr:uid="{00000000-0005-0000-0000-000058A10000}"/>
    <cellStyle name="Normal 8 6 9 4 2" xfId="41308" xr:uid="{00000000-0005-0000-0000-000059A10000}"/>
    <cellStyle name="Normal 8 6 9 5" xfId="41309" xr:uid="{00000000-0005-0000-0000-00005AA10000}"/>
    <cellStyle name="Normal 8 6 9 5 2" xfId="41310" xr:uid="{00000000-0005-0000-0000-00005BA10000}"/>
    <cellStyle name="Normal 8 6 9 6" xfId="41311" xr:uid="{00000000-0005-0000-0000-00005CA10000}"/>
    <cellStyle name="Normal 8 7" xfId="41312" xr:uid="{00000000-0005-0000-0000-00005DA10000}"/>
    <cellStyle name="Normal 8 7 10" xfId="41313" xr:uid="{00000000-0005-0000-0000-00005EA10000}"/>
    <cellStyle name="Normal 8 7 10 2" xfId="41314" xr:uid="{00000000-0005-0000-0000-00005FA10000}"/>
    <cellStyle name="Normal 8 7 11" xfId="41315" xr:uid="{00000000-0005-0000-0000-000060A10000}"/>
    <cellStyle name="Normal 8 7 12" xfId="41316" xr:uid="{00000000-0005-0000-0000-000061A10000}"/>
    <cellStyle name="Normal 8 7 12 2" xfId="41317" xr:uid="{00000000-0005-0000-0000-000062A10000}"/>
    <cellStyle name="Normal 8 7 2" xfId="41318" xr:uid="{00000000-0005-0000-0000-000063A10000}"/>
    <cellStyle name="Normal 8 7 2 2" xfId="41319" xr:uid="{00000000-0005-0000-0000-000064A10000}"/>
    <cellStyle name="Normal 8 7 2 2 2" xfId="41320" xr:uid="{00000000-0005-0000-0000-000065A10000}"/>
    <cellStyle name="Normal 8 7 2 2 2 2" xfId="41321" xr:uid="{00000000-0005-0000-0000-000066A10000}"/>
    <cellStyle name="Normal 8 7 2 2 2 2 2" xfId="41322" xr:uid="{00000000-0005-0000-0000-000067A10000}"/>
    <cellStyle name="Normal 8 7 2 2 2 2 2 2" xfId="41323" xr:uid="{00000000-0005-0000-0000-000068A10000}"/>
    <cellStyle name="Normal 8 7 2 2 2 2 3" xfId="41324" xr:uid="{00000000-0005-0000-0000-000069A10000}"/>
    <cellStyle name="Normal 8 7 2 2 2 3" xfId="41325" xr:uid="{00000000-0005-0000-0000-00006AA10000}"/>
    <cellStyle name="Normal 8 7 2 2 2 3 2" xfId="41326" xr:uid="{00000000-0005-0000-0000-00006BA10000}"/>
    <cellStyle name="Normal 8 7 2 2 2 4" xfId="41327" xr:uid="{00000000-0005-0000-0000-00006CA10000}"/>
    <cellStyle name="Normal 8 7 2 2 3" xfId="41328" xr:uid="{00000000-0005-0000-0000-00006DA10000}"/>
    <cellStyle name="Normal 8 7 2 2 3 2" xfId="41329" xr:uid="{00000000-0005-0000-0000-00006EA10000}"/>
    <cellStyle name="Normal 8 7 2 2 3 2 2" xfId="41330" xr:uid="{00000000-0005-0000-0000-00006FA10000}"/>
    <cellStyle name="Normal 8 7 2 2 3 3" xfId="41331" xr:uid="{00000000-0005-0000-0000-000070A10000}"/>
    <cellStyle name="Normal 8 7 2 2 4" xfId="41332" xr:uid="{00000000-0005-0000-0000-000071A10000}"/>
    <cellStyle name="Normal 8 7 2 2 4 2" xfId="41333" xr:uid="{00000000-0005-0000-0000-000072A10000}"/>
    <cellStyle name="Normal 8 7 2 2 5" xfId="41334" xr:uid="{00000000-0005-0000-0000-000073A10000}"/>
    <cellStyle name="Normal 8 7 2 2 5 2" xfId="41335" xr:uid="{00000000-0005-0000-0000-000074A10000}"/>
    <cellStyle name="Normal 8 7 2 2 6" xfId="41336" xr:uid="{00000000-0005-0000-0000-000075A10000}"/>
    <cellStyle name="Normal 8 7 2 3" xfId="41337" xr:uid="{00000000-0005-0000-0000-000076A10000}"/>
    <cellStyle name="Normal 8 7 2 3 2" xfId="41338" xr:uid="{00000000-0005-0000-0000-000077A10000}"/>
    <cellStyle name="Normal 8 7 2 3 2 2" xfId="41339" xr:uid="{00000000-0005-0000-0000-000078A10000}"/>
    <cellStyle name="Normal 8 7 2 3 2 2 2" xfId="41340" xr:uid="{00000000-0005-0000-0000-000079A10000}"/>
    <cellStyle name="Normal 8 7 2 3 2 2 2 2" xfId="41341" xr:uid="{00000000-0005-0000-0000-00007AA10000}"/>
    <cellStyle name="Normal 8 7 2 3 2 2 3" xfId="41342" xr:uid="{00000000-0005-0000-0000-00007BA10000}"/>
    <cellStyle name="Normal 8 7 2 3 2 3" xfId="41343" xr:uid="{00000000-0005-0000-0000-00007CA10000}"/>
    <cellStyle name="Normal 8 7 2 3 2 3 2" xfId="41344" xr:uid="{00000000-0005-0000-0000-00007DA10000}"/>
    <cellStyle name="Normal 8 7 2 3 2 4" xfId="41345" xr:uid="{00000000-0005-0000-0000-00007EA10000}"/>
    <cellStyle name="Normal 8 7 2 3 3" xfId="41346" xr:uid="{00000000-0005-0000-0000-00007FA10000}"/>
    <cellStyle name="Normal 8 7 2 3 3 2" xfId="41347" xr:uid="{00000000-0005-0000-0000-000080A10000}"/>
    <cellStyle name="Normal 8 7 2 3 3 2 2" xfId="41348" xr:uid="{00000000-0005-0000-0000-000081A10000}"/>
    <cellStyle name="Normal 8 7 2 3 3 3" xfId="41349" xr:uid="{00000000-0005-0000-0000-000082A10000}"/>
    <cellStyle name="Normal 8 7 2 3 4" xfId="41350" xr:uid="{00000000-0005-0000-0000-000083A10000}"/>
    <cellStyle name="Normal 8 7 2 3 4 2" xfId="41351" xr:uid="{00000000-0005-0000-0000-000084A10000}"/>
    <cellStyle name="Normal 8 7 2 3 5" xfId="41352" xr:uid="{00000000-0005-0000-0000-000085A10000}"/>
    <cellStyle name="Normal 8 7 2 3 5 2" xfId="41353" xr:uid="{00000000-0005-0000-0000-000086A10000}"/>
    <cellStyle name="Normal 8 7 2 3 6" xfId="41354" xr:uid="{00000000-0005-0000-0000-000087A10000}"/>
    <cellStyle name="Normal 8 7 2 4" xfId="41355" xr:uid="{00000000-0005-0000-0000-000088A10000}"/>
    <cellStyle name="Normal 8 7 2 4 2" xfId="41356" xr:uid="{00000000-0005-0000-0000-000089A10000}"/>
    <cellStyle name="Normal 8 7 2 4 2 2" xfId="41357" xr:uid="{00000000-0005-0000-0000-00008AA10000}"/>
    <cellStyle name="Normal 8 7 2 4 2 2 2" xfId="41358" xr:uid="{00000000-0005-0000-0000-00008BA10000}"/>
    <cellStyle name="Normal 8 7 2 4 2 3" xfId="41359" xr:uid="{00000000-0005-0000-0000-00008CA10000}"/>
    <cellStyle name="Normal 8 7 2 4 3" xfId="41360" xr:uid="{00000000-0005-0000-0000-00008DA10000}"/>
    <cellStyle name="Normal 8 7 2 4 3 2" xfId="41361" xr:uid="{00000000-0005-0000-0000-00008EA10000}"/>
    <cellStyle name="Normal 8 7 2 4 4" xfId="41362" xr:uid="{00000000-0005-0000-0000-00008FA10000}"/>
    <cellStyle name="Normal 8 7 2 5" xfId="41363" xr:uid="{00000000-0005-0000-0000-000090A10000}"/>
    <cellStyle name="Normal 8 7 2 5 2" xfId="41364" xr:uid="{00000000-0005-0000-0000-000091A10000}"/>
    <cellStyle name="Normal 8 7 2 5 2 2" xfId="41365" xr:uid="{00000000-0005-0000-0000-000092A10000}"/>
    <cellStyle name="Normal 8 7 2 5 3" xfId="41366" xr:uid="{00000000-0005-0000-0000-000093A10000}"/>
    <cellStyle name="Normal 8 7 2 6" xfId="41367" xr:uid="{00000000-0005-0000-0000-000094A10000}"/>
    <cellStyle name="Normal 8 7 2 6 2" xfId="41368" xr:uid="{00000000-0005-0000-0000-000095A10000}"/>
    <cellStyle name="Normal 8 7 2 7" xfId="41369" xr:uid="{00000000-0005-0000-0000-000096A10000}"/>
    <cellStyle name="Normal 8 7 2 7 2" xfId="41370" xr:uid="{00000000-0005-0000-0000-000097A10000}"/>
    <cellStyle name="Normal 8 7 2 8" xfId="41371" xr:uid="{00000000-0005-0000-0000-000098A10000}"/>
    <cellStyle name="Normal 8 7 3" xfId="41372" xr:uid="{00000000-0005-0000-0000-000099A10000}"/>
    <cellStyle name="Normal 8 7 3 2" xfId="41373" xr:uid="{00000000-0005-0000-0000-00009AA10000}"/>
    <cellStyle name="Normal 8 7 3 2 2" xfId="41374" xr:uid="{00000000-0005-0000-0000-00009BA10000}"/>
    <cellStyle name="Normal 8 7 3 2 2 2" xfId="41375" xr:uid="{00000000-0005-0000-0000-00009CA10000}"/>
    <cellStyle name="Normal 8 7 3 2 2 2 2" xfId="41376" xr:uid="{00000000-0005-0000-0000-00009DA10000}"/>
    <cellStyle name="Normal 8 7 3 2 2 2 2 2" xfId="41377" xr:uid="{00000000-0005-0000-0000-00009EA10000}"/>
    <cellStyle name="Normal 8 7 3 2 2 2 3" xfId="41378" xr:uid="{00000000-0005-0000-0000-00009FA10000}"/>
    <cellStyle name="Normal 8 7 3 2 2 3" xfId="41379" xr:uid="{00000000-0005-0000-0000-0000A0A10000}"/>
    <cellStyle name="Normal 8 7 3 2 2 3 2" xfId="41380" xr:uid="{00000000-0005-0000-0000-0000A1A10000}"/>
    <cellStyle name="Normal 8 7 3 2 2 4" xfId="41381" xr:uid="{00000000-0005-0000-0000-0000A2A10000}"/>
    <cellStyle name="Normal 8 7 3 2 3" xfId="41382" xr:uid="{00000000-0005-0000-0000-0000A3A10000}"/>
    <cellStyle name="Normal 8 7 3 2 3 2" xfId="41383" xr:uid="{00000000-0005-0000-0000-0000A4A10000}"/>
    <cellStyle name="Normal 8 7 3 2 3 2 2" xfId="41384" xr:uid="{00000000-0005-0000-0000-0000A5A10000}"/>
    <cellStyle name="Normal 8 7 3 2 3 3" xfId="41385" xr:uid="{00000000-0005-0000-0000-0000A6A10000}"/>
    <cellStyle name="Normal 8 7 3 2 4" xfId="41386" xr:uid="{00000000-0005-0000-0000-0000A7A10000}"/>
    <cellStyle name="Normal 8 7 3 2 4 2" xfId="41387" xr:uid="{00000000-0005-0000-0000-0000A8A10000}"/>
    <cellStyle name="Normal 8 7 3 2 5" xfId="41388" xr:uid="{00000000-0005-0000-0000-0000A9A10000}"/>
    <cellStyle name="Normal 8 7 3 2 5 2" xfId="41389" xr:uid="{00000000-0005-0000-0000-0000AAA10000}"/>
    <cellStyle name="Normal 8 7 3 2 6" xfId="41390" xr:uid="{00000000-0005-0000-0000-0000ABA10000}"/>
    <cellStyle name="Normal 8 7 3 3" xfId="41391" xr:uid="{00000000-0005-0000-0000-0000ACA10000}"/>
    <cellStyle name="Normal 8 7 3 3 2" xfId="41392" xr:uid="{00000000-0005-0000-0000-0000ADA10000}"/>
    <cellStyle name="Normal 8 7 3 3 2 2" xfId="41393" xr:uid="{00000000-0005-0000-0000-0000AEA10000}"/>
    <cellStyle name="Normal 8 7 3 3 2 2 2" xfId="41394" xr:uid="{00000000-0005-0000-0000-0000AFA10000}"/>
    <cellStyle name="Normal 8 7 3 3 2 2 2 2" xfId="41395" xr:uid="{00000000-0005-0000-0000-0000B0A10000}"/>
    <cellStyle name="Normal 8 7 3 3 2 2 3" xfId="41396" xr:uid="{00000000-0005-0000-0000-0000B1A10000}"/>
    <cellStyle name="Normal 8 7 3 3 2 3" xfId="41397" xr:uid="{00000000-0005-0000-0000-0000B2A10000}"/>
    <cellStyle name="Normal 8 7 3 3 2 3 2" xfId="41398" xr:uid="{00000000-0005-0000-0000-0000B3A10000}"/>
    <cellStyle name="Normal 8 7 3 3 2 4" xfId="41399" xr:uid="{00000000-0005-0000-0000-0000B4A10000}"/>
    <cellStyle name="Normal 8 7 3 3 3" xfId="41400" xr:uid="{00000000-0005-0000-0000-0000B5A10000}"/>
    <cellStyle name="Normal 8 7 3 3 3 2" xfId="41401" xr:uid="{00000000-0005-0000-0000-0000B6A10000}"/>
    <cellStyle name="Normal 8 7 3 3 3 2 2" xfId="41402" xr:uid="{00000000-0005-0000-0000-0000B7A10000}"/>
    <cellStyle name="Normal 8 7 3 3 3 3" xfId="41403" xr:uid="{00000000-0005-0000-0000-0000B8A10000}"/>
    <cellStyle name="Normal 8 7 3 3 4" xfId="41404" xr:uid="{00000000-0005-0000-0000-0000B9A10000}"/>
    <cellStyle name="Normal 8 7 3 3 4 2" xfId="41405" xr:uid="{00000000-0005-0000-0000-0000BAA10000}"/>
    <cellStyle name="Normal 8 7 3 3 5" xfId="41406" xr:uid="{00000000-0005-0000-0000-0000BBA10000}"/>
    <cellStyle name="Normal 8 7 3 3 5 2" xfId="41407" xr:uid="{00000000-0005-0000-0000-0000BCA10000}"/>
    <cellStyle name="Normal 8 7 3 3 6" xfId="41408" xr:uid="{00000000-0005-0000-0000-0000BDA10000}"/>
    <cellStyle name="Normal 8 7 3 4" xfId="41409" xr:uid="{00000000-0005-0000-0000-0000BEA10000}"/>
    <cellStyle name="Normal 8 7 3 4 2" xfId="41410" xr:uid="{00000000-0005-0000-0000-0000BFA10000}"/>
    <cellStyle name="Normal 8 7 3 4 2 2" xfId="41411" xr:uid="{00000000-0005-0000-0000-0000C0A10000}"/>
    <cellStyle name="Normal 8 7 3 4 2 2 2" xfId="41412" xr:uid="{00000000-0005-0000-0000-0000C1A10000}"/>
    <cellStyle name="Normal 8 7 3 4 2 3" xfId="41413" xr:uid="{00000000-0005-0000-0000-0000C2A10000}"/>
    <cellStyle name="Normal 8 7 3 4 3" xfId="41414" xr:uid="{00000000-0005-0000-0000-0000C3A10000}"/>
    <cellStyle name="Normal 8 7 3 4 3 2" xfId="41415" xr:uid="{00000000-0005-0000-0000-0000C4A10000}"/>
    <cellStyle name="Normal 8 7 3 4 4" xfId="41416" xr:uid="{00000000-0005-0000-0000-0000C5A10000}"/>
    <cellStyle name="Normal 8 7 3 5" xfId="41417" xr:uid="{00000000-0005-0000-0000-0000C6A10000}"/>
    <cellStyle name="Normal 8 7 3 5 2" xfId="41418" xr:uid="{00000000-0005-0000-0000-0000C7A10000}"/>
    <cellStyle name="Normal 8 7 3 5 2 2" xfId="41419" xr:uid="{00000000-0005-0000-0000-0000C8A10000}"/>
    <cellStyle name="Normal 8 7 3 5 3" xfId="41420" xr:uid="{00000000-0005-0000-0000-0000C9A10000}"/>
    <cellStyle name="Normal 8 7 3 6" xfId="41421" xr:uid="{00000000-0005-0000-0000-0000CAA10000}"/>
    <cellStyle name="Normal 8 7 3 6 2" xfId="41422" xr:uid="{00000000-0005-0000-0000-0000CBA10000}"/>
    <cellStyle name="Normal 8 7 3 7" xfId="41423" xr:uid="{00000000-0005-0000-0000-0000CCA10000}"/>
    <cellStyle name="Normal 8 7 3 7 2" xfId="41424" xr:uid="{00000000-0005-0000-0000-0000CDA10000}"/>
    <cellStyle name="Normal 8 7 3 8" xfId="41425" xr:uid="{00000000-0005-0000-0000-0000CEA10000}"/>
    <cellStyle name="Normal 8 7 4" xfId="41426" xr:uid="{00000000-0005-0000-0000-0000CFA10000}"/>
    <cellStyle name="Normal 8 7 4 2" xfId="41427" xr:uid="{00000000-0005-0000-0000-0000D0A10000}"/>
    <cellStyle name="Normal 8 7 4 2 2" xfId="41428" xr:uid="{00000000-0005-0000-0000-0000D1A10000}"/>
    <cellStyle name="Normal 8 7 4 2 2 2" xfId="41429" xr:uid="{00000000-0005-0000-0000-0000D2A10000}"/>
    <cellStyle name="Normal 8 7 4 2 2 2 2" xfId="41430" xr:uid="{00000000-0005-0000-0000-0000D3A10000}"/>
    <cellStyle name="Normal 8 7 4 2 2 3" xfId="41431" xr:uid="{00000000-0005-0000-0000-0000D4A10000}"/>
    <cellStyle name="Normal 8 7 4 2 3" xfId="41432" xr:uid="{00000000-0005-0000-0000-0000D5A10000}"/>
    <cellStyle name="Normal 8 7 4 2 3 2" xfId="41433" xr:uid="{00000000-0005-0000-0000-0000D6A10000}"/>
    <cellStyle name="Normal 8 7 4 2 4" xfId="41434" xr:uid="{00000000-0005-0000-0000-0000D7A10000}"/>
    <cellStyle name="Normal 8 7 4 3" xfId="41435" xr:uid="{00000000-0005-0000-0000-0000D8A10000}"/>
    <cellStyle name="Normal 8 7 4 3 2" xfId="41436" xr:uid="{00000000-0005-0000-0000-0000D9A10000}"/>
    <cellStyle name="Normal 8 7 4 3 2 2" xfId="41437" xr:uid="{00000000-0005-0000-0000-0000DAA10000}"/>
    <cellStyle name="Normal 8 7 4 3 3" xfId="41438" xr:uid="{00000000-0005-0000-0000-0000DBA10000}"/>
    <cellStyle name="Normal 8 7 4 4" xfId="41439" xr:uid="{00000000-0005-0000-0000-0000DCA10000}"/>
    <cellStyle name="Normal 8 7 4 4 2" xfId="41440" xr:uid="{00000000-0005-0000-0000-0000DDA10000}"/>
    <cellStyle name="Normal 8 7 4 5" xfId="41441" xr:uid="{00000000-0005-0000-0000-0000DEA10000}"/>
    <cellStyle name="Normal 8 7 4 5 2" xfId="41442" xr:uid="{00000000-0005-0000-0000-0000DFA10000}"/>
    <cellStyle name="Normal 8 7 4 6" xfId="41443" xr:uid="{00000000-0005-0000-0000-0000E0A10000}"/>
    <cellStyle name="Normal 8 7 5" xfId="41444" xr:uid="{00000000-0005-0000-0000-0000E1A10000}"/>
    <cellStyle name="Normal 8 7 5 2" xfId="41445" xr:uid="{00000000-0005-0000-0000-0000E2A10000}"/>
    <cellStyle name="Normal 8 7 5 2 2" xfId="41446" xr:uid="{00000000-0005-0000-0000-0000E3A10000}"/>
    <cellStyle name="Normal 8 7 5 2 2 2" xfId="41447" xr:uid="{00000000-0005-0000-0000-0000E4A10000}"/>
    <cellStyle name="Normal 8 7 5 2 2 2 2" xfId="41448" xr:uid="{00000000-0005-0000-0000-0000E5A10000}"/>
    <cellStyle name="Normal 8 7 5 2 2 3" xfId="41449" xr:uid="{00000000-0005-0000-0000-0000E6A10000}"/>
    <cellStyle name="Normal 8 7 5 2 3" xfId="41450" xr:uid="{00000000-0005-0000-0000-0000E7A10000}"/>
    <cellStyle name="Normal 8 7 5 2 3 2" xfId="41451" xr:uid="{00000000-0005-0000-0000-0000E8A10000}"/>
    <cellStyle name="Normal 8 7 5 2 4" xfId="41452" xr:uid="{00000000-0005-0000-0000-0000E9A10000}"/>
    <cellStyle name="Normal 8 7 5 3" xfId="41453" xr:uid="{00000000-0005-0000-0000-0000EAA10000}"/>
    <cellStyle name="Normal 8 7 5 3 2" xfId="41454" xr:uid="{00000000-0005-0000-0000-0000EBA10000}"/>
    <cellStyle name="Normal 8 7 5 3 2 2" xfId="41455" xr:uid="{00000000-0005-0000-0000-0000ECA10000}"/>
    <cellStyle name="Normal 8 7 5 3 3" xfId="41456" xr:uid="{00000000-0005-0000-0000-0000EDA10000}"/>
    <cellStyle name="Normal 8 7 5 4" xfId="41457" xr:uid="{00000000-0005-0000-0000-0000EEA10000}"/>
    <cellStyle name="Normal 8 7 5 4 2" xfId="41458" xr:uid="{00000000-0005-0000-0000-0000EFA10000}"/>
    <cellStyle name="Normal 8 7 5 5" xfId="41459" xr:uid="{00000000-0005-0000-0000-0000F0A10000}"/>
    <cellStyle name="Normal 8 7 5 5 2" xfId="41460" xr:uid="{00000000-0005-0000-0000-0000F1A10000}"/>
    <cellStyle name="Normal 8 7 5 6" xfId="41461" xr:uid="{00000000-0005-0000-0000-0000F2A10000}"/>
    <cellStyle name="Normal 8 7 6" xfId="41462" xr:uid="{00000000-0005-0000-0000-0000F3A10000}"/>
    <cellStyle name="Normal 8 7 6 2" xfId="41463" xr:uid="{00000000-0005-0000-0000-0000F4A10000}"/>
    <cellStyle name="Normal 8 7 6 2 2" xfId="41464" xr:uid="{00000000-0005-0000-0000-0000F5A10000}"/>
    <cellStyle name="Normal 8 7 6 2 2 2" xfId="41465" xr:uid="{00000000-0005-0000-0000-0000F6A10000}"/>
    <cellStyle name="Normal 8 7 6 2 2 2 2" xfId="41466" xr:uid="{00000000-0005-0000-0000-0000F7A10000}"/>
    <cellStyle name="Normal 8 7 6 2 2 3" xfId="41467" xr:uid="{00000000-0005-0000-0000-0000F8A10000}"/>
    <cellStyle name="Normal 8 7 6 2 3" xfId="41468" xr:uid="{00000000-0005-0000-0000-0000F9A10000}"/>
    <cellStyle name="Normal 8 7 6 2 3 2" xfId="41469" xr:uid="{00000000-0005-0000-0000-0000FAA10000}"/>
    <cellStyle name="Normal 8 7 6 2 4" xfId="41470" xr:uid="{00000000-0005-0000-0000-0000FBA10000}"/>
    <cellStyle name="Normal 8 7 6 3" xfId="41471" xr:uid="{00000000-0005-0000-0000-0000FCA10000}"/>
    <cellStyle name="Normal 8 7 6 3 2" xfId="41472" xr:uid="{00000000-0005-0000-0000-0000FDA10000}"/>
    <cellStyle name="Normal 8 7 6 3 2 2" xfId="41473" xr:uid="{00000000-0005-0000-0000-0000FEA10000}"/>
    <cellStyle name="Normal 8 7 6 3 3" xfId="41474" xr:uid="{00000000-0005-0000-0000-0000FFA10000}"/>
    <cellStyle name="Normal 8 7 6 4" xfId="41475" xr:uid="{00000000-0005-0000-0000-000000A20000}"/>
    <cellStyle name="Normal 8 7 6 4 2" xfId="41476" xr:uid="{00000000-0005-0000-0000-000001A20000}"/>
    <cellStyle name="Normal 8 7 6 5" xfId="41477" xr:uid="{00000000-0005-0000-0000-000002A20000}"/>
    <cellStyle name="Normal 8 7 6 5 2" xfId="41478" xr:uid="{00000000-0005-0000-0000-000003A20000}"/>
    <cellStyle name="Normal 8 7 6 6" xfId="41479" xr:uid="{00000000-0005-0000-0000-000004A20000}"/>
    <cellStyle name="Normal 8 7 7" xfId="41480" xr:uid="{00000000-0005-0000-0000-000005A20000}"/>
    <cellStyle name="Normal 8 7 7 2" xfId="41481" xr:uid="{00000000-0005-0000-0000-000006A20000}"/>
    <cellStyle name="Normal 8 7 7 2 2" xfId="41482" xr:uid="{00000000-0005-0000-0000-000007A20000}"/>
    <cellStyle name="Normal 8 7 7 2 2 2" xfId="41483" xr:uid="{00000000-0005-0000-0000-000008A20000}"/>
    <cellStyle name="Normal 8 7 7 2 3" xfId="41484" xr:uid="{00000000-0005-0000-0000-000009A20000}"/>
    <cellStyle name="Normal 8 7 7 3" xfId="41485" xr:uid="{00000000-0005-0000-0000-00000AA20000}"/>
    <cellStyle name="Normal 8 7 7 3 2" xfId="41486" xr:uid="{00000000-0005-0000-0000-00000BA20000}"/>
    <cellStyle name="Normal 8 7 7 4" xfId="41487" xr:uid="{00000000-0005-0000-0000-00000CA20000}"/>
    <cellStyle name="Normal 8 7 8" xfId="41488" xr:uid="{00000000-0005-0000-0000-00000DA20000}"/>
    <cellStyle name="Normal 8 7 8 2" xfId="41489" xr:uid="{00000000-0005-0000-0000-00000EA20000}"/>
    <cellStyle name="Normal 8 7 8 2 2" xfId="41490" xr:uid="{00000000-0005-0000-0000-00000FA20000}"/>
    <cellStyle name="Normal 8 7 8 3" xfId="41491" xr:uid="{00000000-0005-0000-0000-000010A20000}"/>
    <cellStyle name="Normal 8 7 9" xfId="41492" xr:uid="{00000000-0005-0000-0000-000011A20000}"/>
    <cellStyle name="Normal 8 7 9 2" xfId="41493" xr:uid="{00000000-0005-0000-0000-000012A20000}"/>
    <cellStyle name="Normal 8 8" xfId="41494" xr:uid="{00000000-0005-0000-0000-000013A20000}"/>
    <cellStyle name="Normal 8 8 2" xfId="41495" xr:uid="{00000000-0005-0000-0000-000014A20000}"/>
    <cellStyle name="Normal 8 8 2 2" xfId="41496" xr:uid="{00000000-0005-0000-0000-000015A20000}"/>
    <cellStyle name="Normal 8 8 2 2 2" xfId="41497" xr:uid="{00000000-0005-0000-0000-000016A20000}"/>
    <cellStyle name="Normal 8 8 2 2 2 2" xfId="41498" xr:uid="{00000000-0005-0000-0000-000017A20000}"/>
    <cellStyle name="Normal 8 8 2 2 2 2 2" xfId="41499" xr:uid="{00000000-0005-0000-0000-000018A20000}"/>
    <cellStyle name="Normal 8 8 2 2 2 3" xfId="41500" xr:uid="{00000000-0005-0000-0000-000019A20000}"/>
    <cellStyle name="Normal 8 8 2 2 3" xfId="41501" xr:uid="{00000000-0005-0000-0000-00001AA20000}"/>
    <cellStyle name="Normal 8 8 2 2 3 2" xfId="41502" xr:uid="{00000000-0005-0000-0000-00001BA20000}"/>
    <cellStyle name="Normal 8 8 2 2 4" xfId="41503" xr:uid="{00000000-0005-0000-0000-00001CA20000}"/>
    <cellStyle name="Normal 8 8 2 3" xfId="41504" xr:uid="{00000000-0005-0000-0000-00001DA20000}"/>
    <cellStyle name="Normal 8 8 2 3 2" xfId="41505" xr:uid="{00000000-0005-0000-0000-00001EA20000}"/>
    <cellStyle name="Normal 8 8 2 3 2 2" xfId="41506" xr:uid="{00000000-0005-0000-0000-00001FA20000}"/>
    <cellStyle name="Normal 8 8 2 3 3" xfId="41507" xr:uid="{00000000-0005-0000-0000-000020A20000}"/>
    <cellStyle name="Normal 8 8 2 4" xfId="41508" xr:uid="{00000000-0005-0000-0000-000021A20000}"/>
    <cellStyle name="Normal 8 8 2 4 2" xfId="41509" xr:uid="{00000000-0005-0000-0000-000022A20000}"/>
    <cellStyle name="Normal 8 8 2 5" xfId="41510" xr:uid="{00000000-0005-0000-0000-000023A20000}"/>
    <cellStyle name="Normal 8 8 2 5 2" xfId="41511" xr:uid="{00000000-0005-0000-0000-000024A20000}"/>
    <cellStyle name="Normal 8 8 2 6" xfId="41512" xr:uid="{00000000-0005-0000-0000-000025A20000}"/>
    <cellStyle name="Normal 8 8 3" xfId="41513" xr:uid="{00000000-0005-0000-0000-000026A20000}"/>
    <cellStyle name="Normal 8 8 3 2" xfId="41514" xr:uid="{00000000-0005-0000-0000-000027A20000}"/>
    <cellStyle name="Normal 8 8 3 2 2" xfId="41515" xr:uid="{00000000-0005-0000-0000-000028A20000}"/>
    <cellStyle name="Normal 8 8 3 2 2 2" xfId="41516" xr:uid="{00000000-0005-0000-0000-000029A20000}"/>
    <cellStyle name="Normal 8 8 3 2 2 2 2" xfId="41517" xr:uid="{00000000-0005-0000-0000-00002AA20000}"/>
    <cellStyle name="Normal 8 8 3 2 2 3" xfId="41518" xr:uid="{00000000-0005-0000-0000-00002BA20000}"/>
    <cellStyle name="Normal 8 8 3 2 3" xfId="41519" xr:uid="{00000000-0005-0000-0000-00002CA20000}"/>
    <cellStyle name="Normal 8 8 3 2 3 2" xfId="41520" xr:uid="{00000000-0005-0000-0000-00002DA20000}"/>
    <cellStyle name="Normal 8 8 3 2 4" xfId="41521" xr:uid="{00000000-0005-0000-0000-00002EA20000}"/>
    <cellStyle name="Normal 8 8 3 3" xfId="41522" xr:uid="{00000000-0005-0000-0000-00002FA20000}"/>
    <cellStyle name="Normal 8 8 3 3 2" xfId="41523" xr:uid="{00000000-0005-0000-0000-000030A20000}"/>
    <cellStyle name="Normal 8 8 3 3 2 2" xfId="41524" xr:uid="{00000000-0005-0000-0000-000031A20000}"/>
    <cellStyle name="Normal 8 8 3 3 3" xfId="41525" xr:uid="{00000000-0005-0000-0000-000032A20000}"/>
    <cellStyle name="Normal 8 8 3 4" xfId="41526" xr:uid="{00000000-0005-0000-0000-000033A20000}"/>
    <cellStyle name="Normal 8 8 3 4 2" xfId="41527" xr:uid="{00000000-0005-0000-0000-000034A20000}"/>
    <cellStyle name="Normal 8 8 3 5" xfId="41528" xr:uid="{00000000-0005-0000-0000-000035A20000}"/>
    <cellStyle name="Normal 8 8 3 5 2" xfId="41529" xr:uid="{00000000-0005-0000-0000-000036A20000}"/>
    <cellStyle name="Normal 8 8 3 6" xfId="41530" xr:uid="{00000000-0005-0000-0000-000037A20000}"/>
    <cellStyle name="Normal 8 8 4" xfId="41531" xr:uid="{00000000-0005-0000-0000-000038A20000}"/>
    <cellStyle name="Normal 8 8 4 2" xfId="41532" xr:uid="{00000000-0005-0000-0000-000039A20000}"/>
    <cellStyle name="Normal 8 8 4 2 2" xfId="41533" xr:uid="{00000000-0005-0000-0000-00003AA20000}"/>
    <cellStyle name="Normal 8 8 4 2 2 2" xfId="41534" xr:uid="{00000000-0005-0000-0000-00003BA20000}"/>
    <cellStyle name="Normal 8 8 4 2 3" xfId="41535" xr:uid="{00000000-0005-0000-0000-00003CA20000}"/>
    <cellStyle name="Normal 8 8 4 3" xfId="41536" xr:uid="{00000000-0005-0000-0000-00003DA20000}"/>
    <cellStyle name="Normal 8 8 4 3 2" xfId="41537" xr:uid="{00000000-0005-0000-0000-00003EA20000}"/>
    <cellStyle name="Normal 8 8 4 4" xfId="41538" xr:uid="{00000000-0005-0000-0000-00003FA20000}"/>
    <cellStyle name="Normal 8 8 5" xfId="41539" xr:uid="{00000000-0005-0000-0000-000040A20000}"/>
    <cellStyle name="Normal 8 8 5 2" xfId="41540" xr:uid="{00000000-0005-0000-0000-000041A20000}"/>
    <cellStyle name="Normal 8 8 5 2 2" xfId="41541" xr:uid="{00000000-0005-0000-0000-000042A20000}"/>
    <cellStyle name="Normal 8 8 5 3" xfId="41542" xr:uid="{00000000-0005-0000-0000-000043A20000}"/>
    <cellStyle name="Normal 8 8 6" xfId="41543" xr:uid="{00000000-0005-0000-0000-000044A20000}"/>
    <cellStyle name="Normal 8 8 6 2" xfId="41544" xr:uid="{00000000-0005-0000-0000-000045A20000}"/>
    <cellStyle name="Normal 8 8 7" xfId="41545" xr:uid="{00000000-0005-0000-0000-000046A20000}"/>
    <cellStyle name="Normal 8 8 7 2" xfId="41546" xr:uid="{00000000-0005-0000-0000-000047A20000}"/>
    <cellStyle name="Normal 8 8 8" xfId="41547" xr:uid="{00000000-0005-0000-0000-000048A20000}"/>
    <cellStyle name="Normal 8 9" xfId="41548" xr:uid="{00000000-0005-0000-0000-000049A20000}"/>
    <cellStyle name="Normal 8 9 2" xfId="41549" xr:uid="{00000000-0005-0000-0000-00004AA20000}"/>
    <cellStyle name="Normal 8 9 2 2" xfId="41550" xr:uid="{00000000-0005-0000-0000-00004BA20000}"/>
    <cellStyle name="Normal 8 9 2 2 2" xfId="41551" xr:uid="{00000000-0005-0000-0000-00004CA20000}"/>
    <cellStyle name="Normal 8 9 2 2 2 2" xfId="41552" xr:uid="{00000000-0005-0000-0000-00004DA20000}"/>
    <cellStyle name="Normal 8 9 2 2 2 2 2" xfId="41553" xr:uid="{00000000-0005-0000-0000-00004EA20000}"/>
    <cellStyle name="Normal 8 9 2 2 2 3" xfId="41554" xr:uid="{00000000-0005-0000-0000-00004FA20000}"/>
    <cellStyle name="Normal 8 9 2 2 3" xfId="41555" xr:uid="{00000000-0005-0000-0000-000050A20000}"/>
    <cellStyle name="Normal 8 9 2 2 3 2" xfId="41556" xr:uid="{00000000-0005-0000-0000-000051A20000}"/>
    <cellStyle name="Normal 8 9 2 2 4" xfId="41557" xr:uid="{00000000-0005-0000-0000-000052A20000}"/>
    <cellStyle name="Normal 8 9 2 3" xfId="41558" xr:uid="{00000000-0005-0000-0000-000053A20000}"/>
    <cellStyle name="Normal 8 9 2 3 2" xfId="41559" xr:uid="{00000000-0005-0000-0000-000054A20000}"/>
    <cellStyle name="Normal 8 9 2 3 2 2" xfId="41560" xr:uid="{00000000-0005-0000-0000-000055A20000}"/>
    <cellStyle name="Normal 8 9 2 3 3" xfId="41561" xr:uid="{00000000-0005-0000-0000-000056A20000}"/>
    <cellStyle name="Normal 8 9 2 4" xfId="41562" xr:uid="{00000000-0005-0000-0000-000057A20000}"/>
    <cellStyle name="Normal 8 9 2 4 2" xfId="41563" xr:uid="{00000000-0005-0000-0000-000058A20000}"/>
    <cellStyle name="Normal 8 9 2 5" xfId="41564" xr:uid="{00000000-0005-0000-0000-000059A20000}"/>
    <cellStyle name="Normal 8 9 2 5 2" xfId="41565" xr:uid="{00000000-0005-0000-0000-00005AA20000}"/>
    <cellStyle name="Normal 8 9 2 6" xfId="41566" xr:uid="{00000000-0005-0000-0000-00005BA20000}"/>
    <cellStyle name="Normal 8 9 3" xfId="41567" xr:uid="{00000000-0005-0000-0000-00005CA20000}"/>
    <cellStyle name="Normal 8 9 3 2" xfId="41568" xr:uid="{00000000-0005-0000-0000-00005DA20000}"/>
    <cellStyle name="Normal 8 9 3 2 2" xfId="41569" xr:uid="{00000000-0005-0000-0000-00005EA20000}"/>
    <cellStyle name="Normal 8 9 3 2 2 2" xfId="41570" xr:uid="{00000000-0005-0000-0000-00005FA20000}"/>
    <cellStyle name="Normal 8 9 3 2 2 2 2" xfId="41571" xr:uid="{00000000-0005-0000-0000-000060A20000}"/>
    <cellStyle name="Normal 8 9 3 2 2 3" xfId="41572" xr:uid="{00000000-0005-0000-0000-000061A20000}"/>
    <cellStyle name="Normal 8 9 3 2 3" xfId="41573" xr:uid="{00000000-0005-0000-0000-000062A20000}"/>
    <cellStyle name="Normal 8 9 3 2 3 2" xfId="41574" xr:uid="{00000000-0005-0000-0000-000063A20000}"/>
    <cellStyle name="Normal 8 9 3 2 4" xfId="41575" xr:uid="{00000000-0005-0000-0000-000064A20000}"/>
    <cellStyle name="Normal 8 9 3 3" xfId="41576" xr:uid="{00000000-0005-0000-0000-000065A20000}"/>
    <cellStyle name="Normal 8 9 3 3 2" xfId="41577" xr:uid="{00000000-0005-0000-0000-000066A20000}"/>
    <cellStyle name="Normal 8 9 3 3 2 2" xfId="41578" xr:uid="{00000000-0005-0000-0000-000067A20000}"/>
    <cellStyle name="Normal 8 9 3 3 3" xfId="41579" xr:uid="{00000000-0005-0000-0000-000068A20000}"/>
    <cellStyle name="Normal 8 9 3 4" xfId="41580" xr:uid="{00000000-0005-0000-0000-000069A20000}"/>
    <cellStyle name="Normal 8 9 3 4 2" xfId="41581" xr:uid="{00000000-0005-0000-0000-00006AA20000}"/>
    <cellStyle name="Normal 8 9 3 5" xfId="41582" xr:uid="{00000000-0005-0000-0000-00006BA20000}"/>
    <cellStyle name="Normal 8 9 3 5 2" xfId="41583" xr:uid="{00000000-0005-0000-0000-00006CA20000}"/>
    <cellStyle name="Normal 8 9 3 6" xfId="41584" xr:uid="{00000000-0005-0000-0000-00006DA20000}"/>
    <cellStyle name="Normal 8 9 4" xfId="41585" xr:uid="{00000000-0005-0000-0000-00006EA20000}"/>
    <cellStyle name="Normal 8 9 4 2" xfId="41586" xr:uid="{00000000-0005-0000-0000-00006FA20000}"/>
    <cellStyle name="Normal 8 9 4 2 2" xfId="41587" xr:uid="{00000000-0005-0000-0000-000070A20000}"/>
    <cellStyle name="Normal 8 9 4 2 2 2" xfId="41588" xr:uid="{00000000-0005-0000-0000-000071A20000}"/>
    <cellStyle name="Normal 8 9 4 2 3" xfId="41589" xr:uid="{00000000-0005-0000-0000-000072A20000}"/>
    <cellStyle name="Normal 8 9 4 3" xfId="41590" xr:uid="{00000000-0005-0000-0000-000073A20000}"/>
    <cellStyle name="Normal 8 9 4 3 2" xfId="41591" xr:uid="{00000000-0005-0000-0000-000074A20000}"/>
    <cellStyle name="Normal 8 9 4 4" xfId="41592" xr:uid="{00000000-0005-0000-0000-000075A20000}"/>
    <cellStyle name="Normal 8 9 5" xfId="41593" xr:uid="{00000000-0005-0000-0000-000076A20000}"/>
    <cellStyle name="Normal 8 9 5 2" xfId="41594" xr:uid="{00000000-0005-0000-0000-000077A20000}"/>
    <cellStyle name="Normal 8 9 5 2 2" xfId="41595" xr:uid="{00000000-0005-0000-0000-000078A20000}"/>
    <cellStyle name="Normal 8 9 5 3" xfId="41596" xr:uid="{00000000-0005-0000-0000-000079A20000}"/>
    <cellStyle name="Normal 8 9 6" xfId="41597" xr:uid="{00000000-0005-0000-0000-00007AA20000}"/>
    <cellStyle name="Normal 8 9 6 2" xfId="41598" xr:uid="{00000000-0005-0000-0000-00007BA20000}"/>
    <cellStyle name="Normal 8 9 7" xfId="41599" xr:uid="{00000000-0005-0000-0000-00007CA20000}"/>
    <cellStyle name="Normal 8 9 7 2" xfId="41600" xr:uid="{00000000-0005-0000-0000-00007DA20000}"/>
    <cellStyle name="Normal 8 9 8" xfId="41601" xr:uid="{00000000-0005-0000-0000-00007EA20000}"/>
    <cellStyle name="Normal 80" xfId="41602" xr:uid="{00000000-0005-0000-0000-00007FA20000}"/>
    <cellStyle name="Normal 81" xfId="41603" xr:uid="{00000000-0005-0000-0000-000080A20000}"/>
    <cellStyle name="Normal 82" xfId="41604" xr:uid="{00000000-0005-0000-0000-000081A20000}"/>
    <cellStyle name="Normal 82 2" xfId="41605" xr:uid="{00000000-0005-0000-0000-000082A20000}"/>
    <cellStyle name="Normal 82 3" xfId="41606" xr:uid="{00000000-0005-0000-0000-000083A20000}"/>
    <cellStyle name="Normal 83" xfId="41607" xr:uid="{00000000-0005-0000-0000-000084A20000}"/>
    <cellStyle name="Normal 84" xfId="41608" xr:uid="{00000000-0005-0000-0000-000085A20000}"/>
    <cellStyle name="Normal 85" xfId="41609" xr:uid="{00000000-0005-0000-0000-000086A20000}"/>
    <cellStyle name="Normal 86" xfId="41610" xr:uid="{00000000-0005-0000-0000-000087A20000}"/>
    <cellStyle name="Normal 87" xfId="41611" xr:uid="{00000000-0005-0000-0000-000088A20000}"/>
    <cellStyle name="Normal 88" xfId="41612" xr:uid="{00000000-0005-0000-0000-000089A20000}"/>
    <cellStyle name="Normal 89" xfId="41613" xr:uid="{00000000-0005-0000-0000-00008AA20000}"/>
    <cellStyle name="Normal 9" xfId="41614" xr:uid="{00000000-0005-0000-0000-00008BA20000}"/>
    <cellStyle name="Normal 9 2" xfId="41615" xr:uid="{00000000-0005-0000-0000-00008CA20000}"/>
    <cellStyle name="Normal 9 2 2" xfId="41616" xr:uid="{00000000-0005-0000-0000-00008DA20000}"/>
    <cellStyle name="Normal 9 2 3" xfId="41617" xr:uid="{00000000-0005-0000-0000-00008EA20000}"/>
    <cellStyle name="Normal 9 2 4" xfId="41618" xr:uid="{00000000-0005-0000-0000-00008FA20000}"/>
    <cellStyle name="Normal 9 3" xfId="41619" xr:uid="{00000000-0005-0000-0000-000090A20000}"/>
    <cellStyle name="Normal 9 3 2" xfId="41620" xr:uid="{00000000-0005-0000-0000-000091A20000}"/>
    <cellStyle name="Normal 9 4" xfId="41621" xr:uid="{00000000-0005-0000-0000-000092A20000}"/>
    <cellStyle name="Normal 9 5" xfId="41622" xr:uid="{00000000-0005-0000-0000-000093A20000}"/>
    <cellStyle name="Normal 9 6" xfId="41623" xr:uid="{00000000-0005-0000-0000-000094A20000}"/>
    <cellStyle name="Normal 9 7" xfId="41624" xr:uid="{00000000-0005-0000-0000-000095A20000}"/>
    <cellStyle name="Normal 90" xfId="41625" xr:uid="{00000000-0005-0000-0000-000096A20000}"/>
    <cellStyle name="Normal 91" xfId="41626" xr:uid="{00000000-0005-0000-0000-000097A20000}"/>
    <cellStyle name="Normal 92" xfId="41627" xr:uid="{00000000-0005-0000-0000-000098A20000}"/>
    <cellStyle name="Note 10" xfId="41628" xr:uid="{00000000-0005-0000-0000-000099A20000}"/>
    <cellStyle name="Note 10 2" xfId="41629" xr:uid="{00000000-0005-0000-0000-00009AA20000}"/>
    <cellStyle name="Note 10 2 2" xfId="41630" xr:uid="{00000000-0005-0000-0000-00009BA20000}"/>
    <cellStyle name="Note 10 2 2 2" xfId="41631" xr:uid="{00000000-0005-0000-0000-00009CA20000}"/>
    <cellStyle name="Note 10 2 2 2 2" xfId="41632" xr:uid="{00000000-0005-0000-0000-00009DA20000}"/>
    <cellStyle name="Note 10 2 2 2 2 2" xfId="41633" xr:uid="{00000000-0005-0000-0000-00009EA20000}"/>
    <cellStyle name="Note 10 2 2 2 3" xfId="41634" xr:uid="{00000000-0005-0000-0000-00009FA20000}"/>
    <cellStyle name="Note 10 2 2 3" xfId="41635" xr:uid="{00000000-0005-0000-0000-0000A0A20000}"/>
    <cellStyle name="Note 10 2 2 3 2" xfId="41636" xr:uid="{00000000-0005-0000-0000-0000A1A20000}"/>
    <cellStyle name="Note 10 2 2 4" xfId="41637" xr:uid="{00000000-0005-0000-0000-0000A2A20000}"/>
    <cellStyle name="Note 10 2 3" xfId="41638" xr:uid="{00000000-0005-0000-0000-0000A3A20000}"/>
    <cellStyle name="Note 10 2 3 2" xfId="41639" xr:uid="{00000000-0005-0000-0000-0000A4A20000}"/>
    <cellStyle name="Note 10 2 3 2 2" xfId="41640" xr:uid="{00000000-0005-0000-0000-0000A5A20000}"/>
    <cellStyle name="Note 10 2 3 3" xfId="41641" xr:uid="{00000000-0005-0000-0000-0000A6A20000}"/>
    <cellStyle name="Note 10 2 4" xfId="41642" xr:uid="{00000000-0005-0000-0000-0000A7A20000}"/>
    <cellStyle name="Note 10 2 4 2" xfId="41643" xr:uid="{00000000-0005-0000-0000-0000A8A20000}"/>
    <cellStyle name="Note 10 2 5" xfId="41644" xr:uid="{00000000-0005-0000-0000-0000A9A20000}"/>
    <cellStyle name="Note 10 2 5 2" xfId="41645" xr:uid="{00000000-0005-0000-0000-0000AAA20000}"/>
    <cellStyle name="Note 10 2 6" xfId="41646" xr:uid="{00000000-0005-0000-0000-0000ABA20000}"/>
    <cellStyle name="Note 10 3" xfId="41647" xr:uid="{00000000-0005-0000-0000-0000ACA20000}"/>
    <cellStyle name="Note 10 3 2" xfId="41648" xr:uid="{00000000-0005-0000-0000-0000ADA20000}"/>
    <cellStyle name="Note 10 3 2 2" xfId="41649" xr:uid="{00000000-0005-0000-0000-0000AEA20000}"/>
    <cellStyle name="Note 10 3 2 2 2" xfId="41650" xr:uid="{00000000-0005-0000-0000-0000AFA20000}"/>
    <cellStyle name="Note 10 3 2 2 2 2" xfId="41651" xr:uid="{00000000-0005-0000-0000-0000B0A20000}"/>
    <cellStyle name="Note 10 3 2 2 3" xfId="41652" xr:uid="{00000000-0005-0000-0000-0000B1A20000}"/>
    <cellStyle name="Note 10 3 2 3" xfId="41653" xr:uid="{00000000-0005-0000-0000-0000B2A20000}"/>
    <cellStyle name="Note 10 3 2 3 2" xfId="41654" xr:uid="{00000000-0005-0000-0000-0000B3A20000}"/>
    <cellStyle name="Note 10 3 2 4" xfId="41655" xr:uid="{00000000-0005-0000-0000-0000B4A20000}"/>
    <cellStyle name="Note 10 3 3" xfId="41656" xr:uid="{00000000-0005-0000-0000-0000B5A20000}"/>
    <cellStyle name="Note 10 3 3 2" xfId="41657" xr:uid="{00000000-0005-0000-0000-0000B6A20000}"/>
    <cellStyle name="Note 10 3 3 2 2" xfId="41658" xr:uid="{00000000-0005-0000-0000-0000B7A20000}"/>
    <cellStyle name="Note 10 3 3 3" xfId="41659" xr:uid="{00000000-0005-0000-0000-0000B8A20000}"/>
    <cellStyle name="Note 10 3 4" xfId="41660" xr:uid="{00000000-0005-0000-0000-0000B9A20000}"/>
    <cellStyle name="Note 10 3 4 2" xfId="41661" xr:uid="{00000000-0005-0000-0000-0000BAA20000}"/>
    <cellStyle name="Note 10 3 5" xfId="41662" xr:uid="{00000000-0005-0000-0000-0000BBA20000}"/>
    <cellStyle name="Note 10 3 5 2" xfId="41663" xr:uid="{00000000-0005-0000-0000-0000BCA20000}"/>
    <cellStyle name="Note 10 3 6" xfId="41664" xr:uid="{00000000-0005-0000-0000-0000BDA20000}"/>
    <cellStyle name="Note 10 4" xfId="41665" xr:uid="{00000000-0005-0000-0000-0000BEA20000}"/>
    <cellStyle name="Note 10 4 2" xfId="41666" xr:uid="{00000000-0005-0000-0000-0000BFA20000}"/>
    <cellStyle name="Note 10 4 2 2" xfId="41667" xr:uid="{00000000-0005-0000-0000-0000C0A20000}"/>
    <cellStyle name="Note 10 4 2 2 2" xfId="41668" xr:uid="{00000000-0005-0000-0000-0000C1A20000}"/>
    <cellStyle name="Note 10 4 2 3" xfId="41669" xr:uid="{00000000-0005-0000-0000-0000C2A20000}"/>
    <cellStyle name="Note 10 4 3" xfId="41670" xr:uid="{00000000-0005-0000-0000-0000C3A20000}"/>
    <cellStyle name="Note 10 4 3 2" xfId="41671" xr:uid="{00000000-0005-0000-0000-0000C4A20000}"/>
    <cellStyle name="Note 10 4 4" xfId="41672" xr:uid="{00000000-0005-0000-0000-0000C5A20000}"/>
    <cellStyle name="Note 10 5" xfId="41673" xr:uid="{00000000-0005-0000-0000-0000C6A20000}"/>
    <cellStyle name="Note 10 5 2" xfId="41674" xr:uid="{00000000-0005-0000-0000-0000C7A20000}"/>
    <cellStyle name="Note 10 5 2 2" xfId="41675" xr:uid="{00000000-0005-0000-0000-0000C8A20000}"/>
    <cellStyle name="Note 10 5 3" xfId="41676" xr:uid="{00000000-0005-0000-0000-0000C9A20000}"/>
    <cellStyle name="Note 10 6" xfId="41677" xr:uid="{00000000-0005-0000-0000-0000CAA20000}"/>
    <cellStyle name="Note 10 6 2" xfId="41678" xr:uid="{00000000-0005-0000-0000-0000CBA20000}"/>
    <cellStyle name="Note 10 7" xfId="41679" xr:uid="{00000000-0005-0000-0000-0000CCA20000}"/>
    <cellStyle name="Note 10 7 2" xfId="41680" xr:uid="{00000000-0005-0000-0000-0000CDA20000}"/>
    <cellStyle name="Note 10 8" xfId="41681" xr:uid="{00000000-0005-0000-0000-0000CEA20000}"/>
    <cellStyle name="Note 11" xfId="41682" xr:uid="{00000000-0005-0000-0000-0000CFA20000}"/>
    <cellStyle name="Note 11 2" xfId="41683" xr:uid="{00000000-0005-0000-0000-0000D0A20000}"/>
    <cellStyle name="Note 11 2 2" xfId="41684" xr:uid="{00000000-0005-0000-0000-0000D1A20000}"/>
    <cellStyle name="Note 11 2 2 2" xfId="41685" xr:uid="{00000000-0005-0000-0000-0000D2A20000}"/>
    <cellStyle name="Note 11 2 2 2 2" xfId="41686" xr:uid="{00000000-0005-0000-0000-0000D3A20000}"/>
    <cellStyle name="Note 11 2 2 2 2 2" xfId="41687" xr:uid="{00000000-0005-0000-0000-0000D4A20000}"/>
    <cellStyle name="Note 11 2 2 2 3" xfId="41688" xr:uid="{00000000-0005-0000-0000-0000D5A20000}"/>
    <cellStyle name="Note 11 2 2 3" xfId="41689" xr:uid="{00000000-0005-0000-0000-0000D6A20000}"/>
    <cellStyle name="Note 11 2 2 3 2" xfId="41690" xr:uid="{00000000-0005-0000-0000-0000D7A20000}"/>
    <cellStyle name="Note 11 2 2 4" xfId="41691" xr:uid="{00000000-0005-0000-0000-0000D8A20000}"/>
    <cellStyle name="Note 11 2 3" xfId="41692" xr:uid="{00000000-0005-0000-0000-0000D9A20000}"/>
    <cellStyle name="Note 11 2 3 2" xfId="41693" xr:uid="{00000000-0005-0000-0000-0000DAA20000}"/>
    <cellStyle name="Note 11 2 3 2 2" xfId="41694" xr:uid="{00000000-0005-0000-0000-0000DBA20000}"/>
    <cellStyle name="Note 11 2 3 3" xfId="41695" xr:uid="{00000000-0005-0000-0000-0000DCA20000}"/>
    <cellStyle name="Note 11 2 4" xfId="41696" xr:uid="{00000000-0005-0000-0000-0000DDA20000}"/>
    <cellStyle name="Note 11 2 4 2" xfId="41697" xr:uid="{00000000-0005-0000-0000-0000DEA20000}"/>
    <cellStyle name="Note 11 2 5" xfId="41698" xr:uid="{00000000-0005-0000-0000-0000DFA20000}"/>
    <cellStyle name="Note 11 2 5 2" xfId="41699" xr:uid="{00000000-0005-0000-0000-0000E0A20000}"/>
    <cellStyle name="Note 11 2 6" xfId="41700" xr:uid="{00000000-0005-0000-0000-0000E1A20000}"/>
    <cellStyle name="Note 11 3" xfId="41701" xr:uid="{00000000-0005-0000-0000-0000E2A20000}"/>
    <cellStyle name="Note 11 3 2" xfId="41702" xr:uid="{00000000-0005-0000-0000-0000E3A20000}"/>
    <cellStyle name="Note 11 3 2 2" xfId="41703" xr:uid="{00000000-0005-0000-0000-0000E4A20000}"/>
    <cellStyle name="Note 11 3 2 2 2" xfId="41704" xr:uid="{00000000-0005-0000-0000-0000E5A20000}"/>
    <cellStyle name="Note 11 3 2 2 2 2" xfId="41705" xr:uid="{00000000-0005-0000-0000-0000E6A20000}"/>
    <cellStyle name="Note 11 3 2 2 3" xfId="41706" xr:uid="{00000000-0005-0000-0000-0000E7A20000}"/>
    <cellStyle name="Note 11 3 2 3" xfId="41707" xr:uid="{00000000-0005-0000-0000-0000E8A20000}"/>
    <cellStyle name="Note 11 3 2 3 2" xfId="41708" xr:uid="{00000000-0005-0000-0000-0000E9A20000}"/>
    <cellStyle name="Note 11 3 2 4" xfId="41709" xr:uid="{00000000-0005-0000-0000-0000EAA20000}"/>
    <cellStyle name="Note 11 3 3" xfId="41710" xr:uid="{00000000-0005-0000-0000-0000EBA20000}"/>
    <cellStyle name="Note 11 3 3 2" xfId="41711" xr:uid="{00000000-0005-0000-0000-0000ECA20000}"/>
    <cellStyle name="Note 11 3 3 2 2" xfId="41712" xr:uid="{00000000-0005-0000-0000-0000EDA20000}"/>
    <cellStyle name="Note 11 3 3 3" xfId="41713" xr:uid="{00000000-0005-0000-0000-0000EEA20000}"/>
    <cellStyle name="Note 11 3 4" xfId="41714" xr:uid="{00000000-0005-0000-0000-0000EFA20000}"/>
    <cellStyle name="Note 11 3 4 2" xfId="41715" xr:uid="{00000000-0005-0000-0000-0000F0A20000}"/>
    <cellStyle name="Note 11 3 5" xfId="41716" xr:uid="{00000000-0005-0000-0000-0000F1A20000}"/>
    <cellStyle name="Note 11 3 5 2" xfId="41717" xr:uid="{00000000-0005-0000-0000-0000F2A20000}"/>
    <cellStyle name="Note 11 3 6" xfId="41718" xr:uid="{00000000-0005-0000-0000-0000F3A20000}"/>
    <cellStyle name="Note 11 4" xfId="41719" xr:uid="{00000000-0005-0000-0000-0000F4A20000}"/>
    <cellStyle name="Note 11 4 2" xfId="41720" xr:uid="{00000000-0005-0000-0000-0000F5A20000}"/>
    <cellStyle name="Note 11 4 2 2" xfId="41721" xr:uid="{00000000-0005-0000-0000-0000F6A20000}"/>
    <cellStyle name="Note 11 4 2 2 2" xfId="41722" xr:uid="{00000000-0005-0000-0000-0000F7A20000}"/>
    <cellStyle name="Note 11 4 2 3" xfId="41723" xr:uid="{00000000-0005-0000-0000-0000F8A20000}"/>
    <cellStyle name="Note 11 4 3" xfId="41724" xr:uid="{00000000-0005-0000-0000-0000F9A20000}"/>
    <cellStyle name="Note 11 4 3 2" xfId="41725" xr:uid="{00000000-0005-0000-0000-0000FAA20000}"/>
    <cellStyle name="Note 11 4 4" xfId="41726" xr:uid="{00000000-0005-0000-0000-0000FBA20000}"/>
    <cellStyle name="Note 11 5" xfId="41727" xr:uid="{00000000-0005-0000-0000-0000FCA20000}"/>
    <cellStyle name="Note 11 5 2" xfId="41728" xr:uid="{00000000-0005-0000-0000-0000FDA20000}"/>
    <cellStyle name="Note 11 5 2 2" xfId="41729" xr:uid="{00000000-0005-0000-0000-0000FEA20000}"/>
    <cellStyle name="Note 11 5 3" xfId="41730" xr:uid="{00000000-0005-0000-0000-0000FFA20000}"/>
    <cellStyle name="Note 11 6" xfId="41731" xr:uid="{00000000-0005-0000-0000-000000A30000}"/>
    <cellStyle name="Note 11 6 2" xfId="41732" xr:uid="{00000000-0005-0000-0000-000001A30000}"/>
    <cellStyle name="Note 11 7" xfId="41733" xr:uid="{00000000-0005-0000-0000-000002A30000}"/>
    <cellStyle name="Note 11 7 2" xfId="41734" xr:uid="{00000000-0005-0000-0000-000003A30000}"/>
    <cellStyle name="Note 11 8" xfId="41735" xr:uid="{00000000-0005-0000-0000-000004A30000}"/>
    <cellStyle name="Note 12" xfId="41736" xr:uid="{00000000-0005-0000-0000-000005A30000}"/>
    <cellStyle name="Note 12 2" xfId="41737" xr:uid="{00000000-0005-0000-0000-000006A30000}"/>
    <cellStyle name="Note 12 2 2" xfId="41738" xr:uid="{00000000-0005-0000-0000-000007A30000}"/>
    <cellStyle name="Note 12 2 2 2" xfId="41739" xr:uid="{00000000-0005-0000-0000-000008A30000}"/>
    <cellStyle name="Note 12 2 2 2 2" xfId="41740" xr:uid="{00000000-0005-0000-0000-000009A30000}"/>
    <cellStyle name="Note 12 2 2 3" xfId="41741" xr:uid="{00000000-0005-0000-0000-00000AA30000}"/>
    <cellStyle name="Note 12 2 3" xfId="41742" xr:uid="{00000000-0005-0000-0000-00000BA30000}"/>
    <cellStyle name="Note 12 2 3 2" xfId="41743" xr:uid="{00000000-0005-0000-0000-00000CA30000}"/>
    <cellStyle name="Note 12 2 4" xfId="41744" xr:uid="{00000000-0005-0000-0000-00000DA30000}"/>
    <cellStyle name="Note 12 3" xfId="41745" xr:uid="{00000000-0005-0000-0000-00000EA30000}"/>
    <cellStyle name="Note 12 3 2" xfId="41746" xr:uid="{00000000-0005-0000-0000-00000FA30000}"/>
    <cellStyle name="Note 12 3 2 2" xfId="41747" xr:uid="{00000000-0005-0000-0000-000010A30000}"/>
    <cellStyle name="Note 12 3 3" xfId="41748" xr:uid="{00000000-0005-0000-0000-000011A30000}"/>
    <cellStyle name="Note 12 4" xfId="41749" xr:uid="{00000000-0005-0000-0000-000012A30000}"/>
    <cellStyle name="Note 12 4 2" xfId="41750" xr:uid="{00000000-0005-0000-0000-000013A30000}"/>
    <cellStyle name="Note 12 5" xfId="41751" xr:uid="{00000000-0005-0000-0000-000014A30000}"/>
    <cellStyle name="Note 12 5 2" xfId="41752" xr:uid="{00000000-0005-0000-0000-000015A30000}"/>
    <cellStyle name="Note 12 6" xfId="41753" xr:uid="{00000000-0005-0000-0000-000016A30000}"/>
    <cellStyle name="Note 13" xfId="41754" xr:uid="{00000000-0005-0000-0000-000017A30000}"/>
    <cellStyle name="Note 13 2" xfId="41755" xr:uid="{00000000-0005-0000-0000-000018A30000}"/>
    <cellStyle name="Note 13 2 2" xfId="41756" xr:uid="{00000000-0005-0000-0000-000019A30000}"/>
    <cellStyle name="Note 13 2 2 2" xfId="41757" xr:uid="{00000000-0005-0000-0000-00001AA30000}"/>
    <cellStyle name="Note 13 2 2 2 2" xfId="41758" xr:uid="{00000000-0005-0000-0000-00001BA30000}"/>
    <cellStyle name="Note 13 2 2 3" xfId="41759" xr:uid="{00000000-0005-0000-0000-00001CA30000}"/>
    <cellStyle name="Note 13 2 3" xfId="41760" xr:uid="{00000000-0005-0000-0000-00001DA30000}"/>
    <cellStyle name="Note 13 2 3 2" xfId="41761" xr:uid="{00000000-0005-0000-0000-00001EA30000}"/>
    <cellStyle name="Note 13 2 4" xfId="41762" xr:uid="{00000000-0005-0000-0000-00001FA30000}"/>
    <cellStyle name="Note 13 3" xfId="41763" xr:uid="{00000000-0005-0000-0000-000020A30000}"/>
    <cellStyle name="Note 13 3 2" xfId="41764" xr:uid="{00000000-0005-0000-0000-000021A30000}"/>
    <cellStyle name="Note 13 3 2 2" xfId="41765" xr:uid="{00000000-0005-0000-0000-000022A30000}"/>
    <cellStyle name="Note 13 3 3" xfId="41766" xr:uid="{00000000-0005-0000-0000-000023A30000}"/>
    <cellStyle name="Note 13 4" xfId="41767" xr:uid="{00000000-0005-0000-0000-000024A30000}"/>
    <cellStyle name="Note 13 4 2" xfId="41768" xr:uid="{00000000-0005-0000-0000-000025A30000}"/>
    <cellStyle name="Note 13 5" xfId="41769" xr:uid="{00000000-0005-0000-0000-000026A30000}"/>
    <cellStyle name="Note 13 5 2" xfId="41770" xr:uid="{00000000-0005-0000-0000-000027A30000}"/>
    <cellStyle name="Note 13 6" xfId="41771" xr:uid="{00000000-0005-0000-0000-000028A30000}"/>
    <cellStyle name="Note 14" xfId="41772" xr:uid="{00000000-0005-0000-0000-000029A30000}"/>
    <cellStyle name="Note 14 2" xfId="41773" xr:uid="{00000000-0005-0000-0000-00002AA30000}"/>
    <cellStyle name="Note 14 2 2" xfId="41774" xr:uid="{00000000-0005-0000-0000-00002BA30000}"/>
    <cellStyle name="Note 14 3" xfId="41775" xr:uid="{00000000-0005-0000-0000-00002CA30000}"/>
    <cellStyle name="Note 15" xfId="41776" xr:uid="{00000000-0005-0000-0000-00002DA30000}"/>
    <cellStyle name="Note 15 2" xfId="41777" xr:uid="{00000000-0005-0000-0000-00002EA30000}"/>
    <cellStyle name="Note 16" xfId="41778" xr:uid="{00000000-0005-0000-0000-00002FA30000}"/>
    <cellStyle name="Note 16 2" xfId="41779" xr:uid="{00000000-0005-0000-0000-000030A30000}"/>
    <cellStyle name="Note 17" xfId="41780" xr:uid="{00000000-0005-0000-0000-000031A30000}"/>
    <cellStyle name="Note 17 2" xfId="41781" xr:uid="{00000000-0005-0000-0000-000032A30000}"/>
    <cellStyle name="Note 18" xfId="41782" xr:uid="{00000000-0005-0000-0000-000033A30000}"/>
    <cellStyle name="Note 2" xfId="41783" xr:uid="{00000000-0005-0000-0000-000034A30000}"/>
    <cellStyle name="Note 2 2" xfId="41784" xr:uid="{00000000-0005-0000-0000-000035A30000}"/>
    <cellStyle name="Note 2 2 2" xfId="41785" xr:uid="{00000000-0005-0000-0000-000036A30000}"/>
    <cellStyle name="Note 2 2 2 2" xfId="41786" xr:uid="{00000000-0005-0000-0000-000037A30000}"/>
    <cellStyle name="Note 2 2 2 3" xfId="41787" xr:uid="{00000000-0005-0000-0000-000038A30000}"/>
    <cellStyle name="Note 2 2 2 4" xfId="41788" xr:uid="{00000000-0005-0000-0000-000039A30000}"/>
    <cellStyle name="Note 2 2 3" xfId="41789" xr:uid="{00000000-0005-0000-0000-00003AA30000}"/>
    <cellStyle name="Note 2 2 4" xfId="41790" xr:uid="{00000000-0005-0000-0000-00003BA30000}"/>
    <cellStyle name="Note 2 2 4 2" xfId="41791" xr:uid="{00000000-0005-0000-0000-00003CA30000}"/>
    <cellStyle name="Note 2 2 5" xfId="41792" xr:uid="{00000000-0005-0000-0000-00003DA30000}"/>
    <cellStyle name="Note 2 3" xfId="41793" xr:uid="{00000000-0005-0000-0000-00003EA30000}"/>
    <cellStyle name="Note 2 3 2" xfId="41794" xr:uid="{00000000-0005-0000-0000-00003FA30000}"/>
    <cellStyle name="Note 2 4" xfId="41795" xr:uid="{00000000-0005-0000-0000-000040A30000}"/>
    <cellStyle name="Note 2 5" xfId="41796" xr:uid="{00000000-0005-0000-0000-000041A30000}"/>
    <cellStyle name="Note 2 5 2" xfId="41797" xr:uid="{00000000-0005-0000-0000-000042A30000}"/>
    <cellStyle name="Note 2 6" xfId="41798" xr:uid="{00000000-0005-0000-0000-000043A30000}"/>
    <cellStyle name="Note 2 7" xfId="41799" xr:uid="{00000000-0005-0000-0000-000044A30000}"/>
    <cellStyle name="Note 2 8" xfId="41800" xr:uid="{00000000-0005-0000-0000-000045A30000}"/>
    <cellStyle name="Note 2 9" xfId="41801" xr:uid="{00000000-0005-0000-0000-000046A30000}"/>
    <cellStyle name="Note 3" xfId="41802" xr:uid="{00000000-0005-0000-0000-000047A30000}"/>
    <cellStyle name="Note 3 2" xfId="41803" xr:uid="{00000000-0005-0000-0000-000048A30000}"/>
    <cellStyle name="Note 3 2 10" xfId="41804" xr:uid="{00000000-0005-0000-0000-000049A30000}"/>
    <cellStyle name="Note 3 2 10 2" xfId="41805" xr:uid="{00000000-0005-0000-0000-00004AA30000}"/>
    <cellStyle name="Note 3 2 10 2 2" xfId="41806" xr:uid="{00000000-0005-0000-0000-00004BA30000}"/>
    <cellStyle name="Note 3 2 10 2 2 2" xfId="41807" xr:uid="{00000000-0005-0000-0000-00004CA30000}"/>
    <cellStyle name="Note 3 2 10 2 2 2 2" xfId="41808" xr:uid="{00000000-0005-0000-0000-00004DA30000}"/>
    <cellStyle name="Note 3 2 10 2 2 3" xfId="41809" xr:uid="{00000000-0005-0000-0000-00004EA30000}"/>
    <cellStyle name="Note 3 2 10 2 3" xfId="41810" xr:uid="{00000000-0005-0000-0000-00004FA30000}"/>
    <cellStyle name="Note 3 2 10 2 3 2" xfId="41811" xr:uid="{00000000-0005-0000-0000-000050A30000}"/>
    <cellStyle name="Note 3 2 10 2 4" xfId="41812" xr:uid="{00000000-0005-0000-0000-000051A30000}"/>
    <cellStyle name="Note 3 2 10 3" xfId="41813" xr:uid="{00000000-0005-0000-0000-000052A30000}"/>
    <cellStyle name="Note 3 2 10 3 2" xfId="41814" xr:uid="{00000000-0005-0000-0000-000053A30000}"/>
    <cellStyle name="Note 3 2 10 3 2 2" xfId="41815" xr:uid="{00000000-0005-0000-0000-000054A30000}"/>
    <cellStyle name="Note 3 2 10 3 3" xfId="41816" xr:uid="{00000000-0005-0000-0000-000055A30000}"/>
    <cellStyle name="Note 3 2 10 4" xfId="41817" xr:uid="{00000000-0005-0000-0000-000056A30000}"/>
    <cellStyle name="Note 3 2 10 4 2" xfId="41818" xr:uid="{00000000-0005-0000-0000-000057A30000}"/>
    <cellStyle name="Note 3 2 10 5" xfId="41819" xr:uid="{00000000-0005-0000-0000-000058A30000}"/>
    <cellStyle name="Note 3 2 10 5 2" xfId="41820" xr:uid="{00000000-0005-0000-0000-000059A30000}"/>
    <cellStyle name="Note 3 2 10 6" xfId="41821" xr:uid="{00000000-0005-0000-0000-00005AA30000}"/>
    <cellStyle name="Note 3 2 11" xfId="41822" xr:uid="{00000000-0005-0000-0000-00005BA30000}"/>
    <cellStyle name="Note 3 2 11 2" xfId="41823" xr:uid="{00000000-0005-0000-0000-00005CA30000}"/>
    <cellStyle name="Note 3 2 11 2 2" xfId="41824" xr:uid="{00000000-0005-0000-0000-00005DA30000}"/>
    <cellStyle name="Note 3 2 11 2 2 2" xfId="41825" xr:uid="{00000000-0005-0000-0000-00005EA30000}"/>
    <cellStyle name="Note 3 2 11 2 3" xfId="41826" xr:uid="{00000000-0005-0000-0000-00005FA30000}"/>
    <cellStyle name="Note 3 2 11 3" xfId="41827" xr:uid="{00000000-0005-0000-0000-000060A30000}"/>
    <cellStyle name="Note 3 2 11 3 2" xfId="41828" xr:uid="{00000000-0005-0000-0000-000061A30000}"/>
    <cellStyle name="Note 3 2 11 4" xfId="41829" xr:uid="{00000000-0005-0000-0000-000062A30000}"/>
    <cellStyle name="Note 3 2 12" xfId="41830" xr:uid="{00000000-0005-0000-0000-000063A30000}"/>
    <cellStyle name="Note 3 2 12 2" xfId="41831" xr:uid="{00000000-0005-0000-0000-000064A30000}"/>
    <cellStyle name="Note 3 2 12 2 2" xfId="41832" xr:uid="{00000000-0005-0000-0000-000065A30000}"/>
    <cellStyle name="Note 3 2 12 3" xfId="41833" xr:uid="{00000000-0005-0000-0000-000066A30000}"/>
    <cellStyle name="Note 3 2 13" xfId="41834" xr:uid="{00000000-0005-0000-0000-000067A30000}"/>
    <cellStyle name="Note 3 2 13 2" xfId="41835" xr:uid="{00000000-0005-0000-0000-000068A30000}"/>
    <cellStyle name="Note 3 2 14" xfId="41836" xr:uid="{00000000-0005-0000-0000-000069A30000}"/>
    <cellStyle name="Note 3 2 14 2" xfId="41837" xr:uid="{00000000-0005-0000-0000-00006AA30000}"/>
    <cellStyle name="Note 3 2 15" xfId="41838" xr:uid="{00000000-0005-0000-0000-00006BA30000}"/>
    <cellStyle name="Note 3 2 2" xfId="41839" xr:uid="{00000000-0005-0000-0000-00006CA30000}"/>
    <cellStyle name="Note 3 2 2 10" xfId="41840" xr:uid="{00000000-0005-0000-0000-00006DA30000}"/>
    <cellStyle name="Note 3 2 2 10 2" xfId="41841" xr:uid="{00000000-0005-0000-0000-00006EA30000}"/>
    <cellStyle name="Note 3 2 2 11" xfId="41842" xr:uid="{00000000-0005-0000-0000-00006FA30000}"/>
    <cellStyle name="Note 3 2 2 2" xfId="41843" xr:uid="{00000000-0005-0000-0000-000070A30000}"/>
    <cellStyle name="Note 3 2 2 2 2" xfId="41844" xr:uid="{00000000-0005-0000-0000-000071A30000}"/>
    <cellStyle name="Note 3 2 2 2 2 2" xfId="41845" xr:uid="{00000000-0005-0000-0000-000072A30000}"/>
    <cellStyle name="Note 3 2 2 2 2 2 2" xfId="41846" xr:uid="{00000000-0005-0000-0000-000073A30000}"/>
    <cellStyle name="Note 3 2 2 2 2 2 2 2" xfId="41847" xr:uid="{00000000-0005-0000-0000-000074A30000}"/>
    <cellStyle name="Note 3 2 2 2 2 2 2 2 2" xfId="41848" xr:uid="{00000000-0005-0000-0000-000075A30000}"/>
    <cellStyle name="Note 3 2 2 2 2 2 2 3" xfId="41849" xr:uid="{00000000-0005-0000-0000-000076A30000}"/>
    <cellStyle name="Note 3 2 2 2 2 2 3" xfId="41850" xr:uid="{00000000-0005-0000-0000-000077A30000}"/>
    <cellStyle name="Note 3 2 2 2 2 2 3 2" xfId="41851" xr:uid="{00000000-0005-0000-0000-000078A30000}"/>
    <cellStyle name="Note 3 2 2 2 2 2 4" xfId="41852" xr:uid="{00000000-0005-0000-0000-000079A30000}"/>
    <cellStyle name="Note 3 2 2 2 2 3" xfId="41853" xr:uid="{00000000-0005-0000-0000-00007AA30000}"/>
    <cellStyle name="Note 3 2 2 2 2 3 2" xfId="41854" xr:uid="{00000000-0005-0000-0000-00007BA30000}"/>
    <cellStyle name="Note 3 2 2 2 2 3 2 2" xfId="41855" xr:uid="{00000000-0005-0000-0000-00007CA30000}"/>
    <cellStyle name="Note 3 2 2 2 2 3 3" xfId="41856" xr:uid="{00000000-0005-0000-0000-00007DA30000}"/>
    <cellStyle name="Note 3 2 2 2 2 4" xfId="41857" xr:uid="{00000000-0005-0000-0000-00007EA30000}"/>
    <cellStyle name="Note 3 2 2 2 2 4 2" xfId="41858" xr:uid="{00000000-0005-0000-0000-00007FA30000}"/>
    <cellStyle name="Note 3 2 2 2 2 5" xfId="41859" xr:uid="{00000000-0005-0000-0000-000080A30000}"/>
    <cellStyle name="Note 3 2 2 2 2 5 2" xfId="41860" xr:uid="{00000000-0005-0000-0000-000081A30000}"/>
    <cellStyle name="Note 3 2 2 2 2 6" xfId="41861" xr:uid="{00000000-0005-0000-0000-000082A30000}"/>
    <cellStyle name="Note 3 2 2 2 3" xfId="41862" xr:uid="{00000000-0005-0000-0000-000083A30000}"/>
    <cellStyle name="Note 3 2 2 2 3 2" xfId="41863" xr:uid="{00000000-0005-0000-0000-000084A30000}"/>
    <cellStyle name="Note 3 2 2 2 3 2 2" xfId="41864" xr:uid="{00000000-0005-0000-0000-000085A30000}"/>
    <cellStyle name="Note 3 2 2 2 3 2 2 2" xfId="41865" xr:uid="{00000000-0005-0000-0000-000086A30000}"/>
    <cellStyle name="Note 3 2 2 2 3 2 2 2 2" xfId="41866" xr:uid="{00000000-0005-0000-0000-000087A30000}"/>
    <cellStyle name="Note 3 2 2 2 3 2 2 3" xfId="41867" xr:uid="{00000000-0005-0000-0000-000088A30000}"/>
    <cellStyle name="Note 3 2 2 2 3 2 3" xfId="41868" xr:uid="{00000000-0005-0000-0000-000089A30000}"/>
    <cellStyle name="Note 3 2 2 2 3 2 3 2" xfId="41869" xr:uid="{00000000-0005-0000-0000-00008AA30000}"/>
    <cellStyle name="Note 3 2 2 2 3 2 4" xfId="41870" xr:uid="{00000000-0005-0000-0000-00008BA30000}"/>
    <cellStyle name="Note 3 2 2 2 3 3" xfId="41871" xr:uid="{00000000-0005-0000-0000-00008CA30000}"/>
    <cellStyle name="Note 3 2 2 2 3 3 2" xfId="41872" xr:uid="{00000000-0005-0000-0000-00008DA30000}"/>
    <cellStyle name="Note 3 2 2 2 3 3 2 2" xfId="41873" xr:uid="{00000000-0005-0000-0000-00008EA30000}"/>
    <cellStyle name="Note 3 2 2 2 3 3 3" xfId="41874" xr:uid="{00000000-0005-0000-0000-00008FA30000}"/>
    <cellStyle name="Note 3 2 2 2 3 4" xfId="41875" xr:uid="{00000000-0005-0000-0000-000090A30000}"/>
    <cellStyle name="Note 3 2 2 2 3 4 2" xfId="41876" xr:uid="{00000000-0005-0000-0000-000091A30000}"/>
    <cellStyle name="Note 3 2 2 2 3 5" xfId="41877" xr:uid="{00000000-0005-0000-0000-000092A30000}"/>
    <cellStyle name="Note 3 2 2 2 3 5 2" xfId="41878" xr:uid="{00000000-0005-0000-0000-000093A30000}"/>
    <cellStyle name="Note 3 2 2 2 3 6" xfId="41879" xr:uid="{00000000-0005-0000-0000-000094A30000}"/>
    <cellStyle name="Note 3 2 2 2 4" xfId="41880" xr:uid="{00000000-0005-0000-0000-000095A30000}"/>
    <cellStyle name="Note 3 2 2 2 4 2" xfId="41881" xr:uid="{00000000-0005-0000-0000-000096A30000}"/>
    <cellStyle name="Note 3 2 2 2 4 2 2" xfId="41882" xr:uid="{00000000-0005-0000-0000-000097A30000}"/>
    <cellStyle name="Note 3 2 2 2 4 2 2 2" xfId="41883" xr:uid="{00000000-0005-0000-0000-000098A30000}"/>
    <cellStyle name="Note 3 2 2 2 4 2 3" xfId="41884" xr:uid="{00000000-0005-0000-0000-000099A30000}"/>
    <cellStyle name="Note 3 2 2 2 4 3" xfId="41885" xr:uid="{00000000-0005-0000-0000-00009AA30000}"/>
    <cellStyle name="Note 3 2 2 2 4 3 2" xfId="41886" xr:uid="{00000000-0005-0000-0000-00009BA30000}"/>
    <cellStyle name="Note 3 2 2 2 4 4" xfId="41887" xr:uid="{00000000-0005-0000-0000-00009CA30000}"/>
    <cellStyle name="Note 3 2 2 2 5" xfId="41888" xr:uid="{00000000-0005-0000-0000-00009DA30000}"/>
    <cellStyle name="Note 3 2 2 2 5 2" xfId="41889" xr:uid="{00000000-0005-0000-0000-00009EA30000}"/>
    <cellStyle name="Note 3 2 2 2 5 2 2" xfId="41890" xr:uid="{00000000-0005-0000-0000-00009FA30000}"/>
    <cellStyle name="Note 3 2 2 2 5 3" xfId="41891" xr:uid="{00000000-0005-0000-0000-0000A0A30000}"/>
    <cellStyle name="Note 3 2 2 2 6" xfId="41892" xr:uid="{00000000-0005-0000-0000-0000A1A30000}"/>
    <cellStyle name="Note 3 2 2 2 6 2" xfId="41893" xr:uid="{00000000-0005-0000-0000-0000A2A30000}"/>
    <cellStyle name="Note 3 2 2 2 7" xfId="41894" xr:uid="{00000000-0005-0000-0000-0000A3A30000}"/>
    <cellStyle name="Note 3 2 2 2 7 2" xfId="41895" xr:uid="{00000000-0005-0000-0000-0000A4A30000}"/>
    <cellStyle name="Note 3 2 2 2 8" xfId="41896" xr:uid="{00000000-0005-0000-0000-0000A5A30000}"/>
    <cellStyle name="Note 3 2 2 3" xfId="41897" xr:uid="{00000000-0005-0000-0000-0000A6A30000}"/>
    <cellStyle name="Note 3 2 2 3 2" xfId="41898" xr:uid="{00000000-0005-0000-0000-0000A7A30000}"/>
    <cellStyle name="Note 3 2 2 3 2 2" xfId="41899" xr:uid="{00000000-0005-0000-0000-0000A8A30000}"/>
    <cellStyle name="Note 3 2 2 3 2 2 2" xfId="41900" xr:uid="{00000000-0005-0000-0000-0000A9A30000}"/>
    <cellStyle name="Note 3 2 2 3 2 2 2 2" xfId="41901" xr:uid="{00000000-0005-0000-0000-0000AAA30000}"/>
    <cellStyle name="Note 3 2 2 3 2 2 2 2 2" xfId="41902" xr:uid="{00000000-0005-0000-0000-0000ABA30000}"/>
    <cellStyle name="Note 3 2 2 3 2 2 2 3" xfId="41903" xr:uid="{00000000-0005-0000-0000-0000ACA30000}"/>
    <cellStyle name="Note 3 2 2 3 2 2 3" xfId="41904" xr:uid="{00000000-0005-0000-0000-0000ADA30000}"/>
    <cellStyle name="Note 3 2 2 3 2 2 3 2" xfId="41905" xr:uid="{00000000-0005-0000-0000-0000AEA30000}"/>
    <cellStyle name="Note 3 2 2 3 2 2 4" xfId="41906" xr:uid="{00000000-0005-0000-0000-0000AFA30000}"/>
    <cellStyle name="Note 3 2 2 3 2 3" xfId="41907" xr:uid="{00000000-0005-0000-0000-0000B0A30000}"/>
    <cellStyle name="Note 3 2 2 3 2 3 2" xfId="41908" xr:uid="{00000000-0005-0000-0000-0000B1A30000}"/>
    <cellStyle name="Note 3 2 2 3 2 3 2 2" xfId="41909" xr:uid="{00000000-0005-0000-0000-0000B2A30000}"/>
    <cellStyle name="Note 3 2 2 3 2 3 3" xfId="41910" xr:uid="{00000000-0005-0000-0000-0000B3A30000}"/>
    <cellStyle name="Note 3 2 2 3 2 4" xfId="41911" xr:uid="{00000000-0005-0000-0000-0000B4A30000}"/>
    <cellStyle name="Note 3 2 2 3 2 4 2" xfId="41912" xr:uid="{00000000-0005-0000-0000-0000B5A30000}"/>
    <cellStyle name="Note 3 2 2 3 2 5" xfId="41913" xr:uid="{00000000-0005-0000-0000-0000B6A30000}"/>
    <cellStyle name="Note 3 2 2 3 2 5 2" xfId="41914" xr:uid="{00000000-0005-0000-0000-0000B7A30000}"/>
    <cellStyle name="Note 3 2 2 3 2 6" xfId="41915" xr:uid="{00000000-0005-0000-0000-0000B8A30000}"/>
    <cellStyle name="Note 3 2 2 3 3" xfId="41916" xr:uid="{00000000-0005-0000-0000-0000B9A30000}"/>
    <cellStyle name="Note 3 2 2 3 3 2" xfId="41917" xr:uid="{00000000-0005-0000-0000-0000BAA30000}"/>
    <cellStyle name="Note 3 2 2 3 3 2 2" xfId="41918" xr:uid="{00000000-0005-0000-0000-0000BBA30000}"/>
    <cellStyle name="Note 3 2 2 3 3 2 2 2" xfId="41919" xr:uid="{00000000-0005-0000-0000-0000BCA30000}"/>
    <cellStyle name="Note 3 2 2 3 3 2 2 2 2" xfId="41920" xr:uid="{00000000-0005-0000-0000-0000BDA30000}"/>
    <cellStyle name="Note 3 2 2 3 3 2 2 3" xfId="41921" xr:uid="{00000000-0005-0000-0000-0000BEA30000}"/>
    <cellStyle name="Note 3 2 2 3 3 2 3" xfId="41922" xr:uid="{00000000-0005-0000-0000-0000BFA30000}"/>
    <cellStyle name="Note 3 2 2 3 3 2 3 2" xfId="41923" xr:uid="{00000000-0005-0000-0000-0000C0A30000}"/>
    <cellStyle name="Note 3 2 2 3 3 2 4" xfId="41924" xr:uid="{00000000-0005-0000-0000-0000C1A30000}"/>
    <cellStyle name="Note 3 2 2 3 3 3" xfId="41925" xr:uid="{00000000-0005-0000-0000-0000C2A30000}"/>
    <cellStyle name="Note 3 2 2 3 3 3 2" xfId="41926" xr:uid="{00000000-0005-0000-0000-0000C3A30000}"/>
    <cellStyle name="Note 3 2 2 3 3 3 2 2" xfId="41927" xr:uid="{00000000-0005-0000-0000-0000C4A30000}"/>
    <cellStyle name="Note 3 2 2 3 3 3 3" xfId="41928" xr:uid="{00000000-0005-0000-0000-0000C5A30000}"/>
    <cellStyle name="Note 3 2 2 3 3 4" xfId="41929" xr:uid="{00000000-0005-0000-0000-0000C6A30000}"/>
    <cellStyle name="Note 3 2 2 3 3 4 2" xfId="41930" xr:uid="{00000000-0005-0000-0000-0000C7A30000}"/>
    <cellStyle name="Note 3 2 2 3 3 5" xfId="41931" xr:uid="{00000000-0005-0000-0000-0000C8A30000}"/>
    <cellStyle name="Note 3 2 2 3 3 5 2" xfId="41932" xr:uid="{00000000-0005-0000-0000-0000C9A30000}"/>
    <cellStyle name="Note 3 2 2 3 3 6" xfId="41933" xr:uid="{00000000-0005-0000-0000-0000CAA30000}"/>
    <cellStyle name="Note 3 2 2 3 4" xfId="41934" xr:uid="{00000000-0005-0000-0000-0000CBA30000}"/>
    <cellStyle name="Note 3 2 2 3 4 2" xfId="41935" xr:uid="{00000000-0005-0000-0000-0000CCA30000}"/>
    <cellStyle name="Note 3 2 2 3 4 2 2" xfId="41936" xr:uid="{00000000-0005-0000-0000-0000CDA30000}"/>
    <cellStyle name="Note 3 2 2 3 4 2 2 2" xfId="41937" xr:uid="{00000000-0005-0000-0000-0000CEA30000}"/>
    <cellStyle name="Note 3 2 2 3 4 2 3" xfId="41938" xr:uid="{00000000-0005-0000-0000-0000CFA30000}"/>
    <cellStyle name="Note 3 2 2 3 4 3" xfId="41939" xr:uid="{00000000-0005-0000-0000-0000D0A30000}"/>
    <cellStyle name="Note 3 2 2 3 4 3 2" xfId="41940" xr:uid="{00000000-0005-0000-0000-0000D1A30000}"/>
    <cellStyle name="Note 3 2 2 3 4 4" xfId="41941" xr:uid="{00000000-0005-0000-0000-0000D2A30000}"/>
    <cellStyle name="Note 3 2 2 3 5" xfId="41942" xr:uid="{00000000-0005-0000-0000-0000D3A30000}"/>
    <cellStyle name="Note 3 2 2 3 5 2" xfId="41943" xr:uid="{00000000-0005-0000-0000-0000D4A30000}"/>
    <cellStyle name="Note 3 2 2 3 5 2 2" xfId="41944" xr:uid="{00000000-0005-0000-0000-0000D5A30000}"/>
    <cellStyle name="Note 3 2 2 3 5 3" xfId="41945" xr:uid="{00000000-0005-0000-0000-0000D6A30000}"/>
    <cellStyle name="Note 3 2 2 3 6" xfId="41946" xr:uid="{00000000-0005-0000-0000-0000D7A30000}"/>
    <cellStyle name="Note 3 2 2 3 6 2" xfId="41947" xr:uid="{00000000-0005-0000-0000-0000D8A30000}"/>
    <cellStyle name="Note 3 2 2 3 7" xfId="41948" xr:uid="{00000000-0005-0000-0000-0000D9A30000}"/>
    <cellStyle name="Note 3 2 2 3 7 2" xfId="41949" xr:uid="{00000000-0005-0000-0000-0000DAA30000}"/>
    <cellStyle name="Note 3 2 2 3 8" xfId="41950" xr:uid="{00000000-0005-0000-0000-0000DBA30000}"/>
    <cellStyle name="Note 3 2 2 4" xfId="41951" xr:uid="{00000000-0005-0000-0000-0000DCA30000}"/>
    <cellStyle name="Note 3 2 2 4 2" xfId="41952" xr:uid="{00000000-0005-0000-0000-0000DDA30000}"/>
    <cellStyle name="Note 3 2 2 4 2 2" xfId="41953" xr:uid="{00000000-0005-0000-0000-0000DEA30000}"/>
    <cellStyle name="Note 3 2 2 4 2 2 2" xfId="41954" xr:uid="{00000000-0005-0000-0000-0000DFA30000}"/>
    <cellStyle name="Note 3 2 2 4 2 2 2 2" xfId="41955" xr:uid="{00000000-0005-0000-0000-0000E0A30000}"/>
    <cellStyle name="Note 3 2 2 4 2 2 3" xfId="41956" xr:uid="{00000000-0005-0000-0000-0000E1A30000}"/>
    <cellStyle name="Note 3 2 2 4 2 3" xfId="41957" xr:uid="{00000000-0005-0000-0000-0000E2A30000}"/>
    <cellStyle name="Note 3 2 2 4 2 3 2" xfId="41958" xr:uid="{00000000-0005-0000-0000-0000E3A30000}"/>
    <cellStyle name="Note 3 2 2 4 2 4" xfId="41959" xr:uid="{00000000-0005-0000-0000-0000E4A30000}"/>
    <cellStyle name="Note 3 2 2 4 3" xfId="41960" xr:uid="{00000000-0005-0000-0000-0000E5A30000}"/>
    <cellStyle name="Note 3 2 2 4 3 2" xfId="41961" xr:uid="{00000000-0005-0000-0000-0000E6A30000}"/>
    <cellStyle name="Note 3 2 2 4 3 2 2" xfId="41962" xr:uid="{00000000-0005-0000-0000-0000E7A30000}"/>
    <cellStyle name="Note 3 2 2 4 3 3" xfId="41963" xr:uid="{00000000-0005-0000-0000-0000E8A30000}"/>
    <cellStyle name="Note 3 2 2 4 4" xfId="41964" xr:uid="{00000000-0005-0000-0000-0000E9A30000}"/>
    <cellStyle name="Note 3 2 2 4 4 2" xfId="41965" xr:uid="{00000000-0005-0000-0000-0000EAA30000}"/>
    <cellStyle name="Note 3 2 2 4 5" xfId="41966" xr:uid="{00000000-0005-0000-0000-0000EBA30000}"/>
    <cellStyle name="Note 3 2 2 4 5 2" xfId="41967" xr:uid="{00000000-0005-0000-0000-0000ECA30000}"/>
    <cellStyle name="Note 3 2 2 4 6" xfId="41968" xr:uid="{00000000-0005-0000-0000-0000EDA30000}"/>
    <cellStyle name="Note 3 2 2 5" xfId="41969" xr:uid="{00000000-0005-0000-0000-0000EEA30000}"/>
    <cellStyle name="Note 3 2 2 5 2" xfId="41970" xr:uid="{00000000-0005-0000-0000-0000EFA30000}"/>
    <cellStyle name="Note 3 2 2 5 2 2" xfId="41971" xr:uid="{00000000-0005-0000-0000-0000F0A30000}"/>
    <cellStyle name="Note 3 2 2 5 2 2 2" xfId="41972" xr:uid="{00000000-0005-0000-0000-0000F1A30000}"/>
    <cellStyle name="Note 3 2 2 5 2 2 2 2" xfId="41973" xr:uid="{00000000-0005-0000-0000-0000F2A30000}"/>
    <cellStyle name="Note 3 2 2 5 2 2 3" xfId="41974" xr:uid="{00000000-0005-0000-0000-0000F3A30000}"/>
    <cellStyle name="Note 3 2 2 5 2 3" xfId="41975" xr:uid="{00000000-0005-0000-0000-0000F4A30000}"/>
    <cellStyle name="Note 3 2 2 5 2 3 2" xfId="41976" xr:uid="{00000000-0005-0000-0000-0000F5A30000}"/>
    <cellStyle name="Note 3 2 2 5 2 4" xfId="41977" xr:uid="{00000000-0005-0000-0000-0000F6A30000}"/>
    <cellStyle name="Note 3 2 2 5 3" xfId="41978" xr:uid="{00000000-0005-0000-0000-0000F7A30000}"/>
    <cellStyle name="Note 3 2 2 5 3 2" xfId="41979" xr:uid="{00000000-0005-0000-0000-0000F8A30000}"/>
    <cellStyle name="Note 3 2 2 5 3 2 2" xfId="41980" xr:uid="{00000000-0005-0000-0000-0000F9A30000}"/>
    <cellStyle name="Note 3 2 2 5 3 3" xfId="41981" xr:uid="{00000000-0005-0000-0000-0000FAA30000}"/>
    <cellStyle name="Note 3 2 2 5 4" xfId="41982" xr:uid="{00000000-0005-0000-0000-0000FBA30000}"/>
    <cellStyle name="Note 3 2 2 5 4 2" xfId="41983" xr:uid="{00000000-0005-0000-0000-0000FCA30000}"/>
    <cellStyle name="Note 3 2 2 5 5" xfId="41984" xr:uid="{00000000-0005-0000-0000-0000FDA30000}"/>
    <cellStyle name="Note 3 2 2 5 5 2" xfId="41985" xr:uid="{00000000-0005-0000-0000-0000FEA30000}"/>
    <cellStyle name="Note 3 2 2 5 6" xfId="41986" xr:uid="{00000000-0005-0000-0000-0000FFA30000}"/>
    <cellStyle name="Note 3 2 2 6" xfId="41987" xr:uid="{00000000-0005-0000-0000-000000A40000}"/>
    <cellStyle name="Note 3 2 2 6 2" xfId="41988" xr:uid="{00000000-0005-0000-0000-000001A40000}"/>
    <cellStyle name="Note 3 2 2 6 2 2" xfId="41989" xr:uid="{00000000-0005-0000-0000-000002A40000}"/>
    <cellStyle name="Note 3 2 2 6 2 2 2" xfId="41990" xr:uid="{00000000-0005-0000-0000-000003A40000}"/>
    <cellStyle name="Note 3 2 2 6 2 2 2 2" xfId="41991" xr:uid="{00000000-0005-0000-0000-000004A40000}"/>
    <cellStyle name="Note 3 2 2 6 2 2 3" xfId="41992" xr:uid="{00000000-0005-0000-0000-000005A40000}"/>
    <cellStyle name="Note 3 2 2 6 2 3" xfId="41993" xr:uid="{00000000-0005-0000-0000-000006A40000}"/>
    <cellStyle name="Note 3 2 2 6 2 3 2" xfId="41994" xr:uid="{00000000-0005-0000-0000-000007A40000}"/>
    <cellStyle name="Note 3 2 2 6 2 4" xfId="41995" xr:uid="{00000000-0005-0000-0000-000008A40000}"/>
    <cellStyle name="Note 3 2 2 6 3" xfId="41996" xr:uid="{00000000-0005-0000-0000-000009A40000}"/>
    <cellStyle name="Note 3 2 2 6 3 2" xfId="41997" xr:uid="{00000000-0005-0000-0000-00000AA40000}"/>
    <cellStyle name="Note 3 2 2 6 3 2 2" xfId="41998" xr:uid="{00000000-0005-0000-0000-00000BA40000}"/>
    <cellStyle name="Note 3 2 2 6 3 3" xfId="41999" xr:uid="{00000000-0005-0000-0000-00000CA40000}"/>
    <cellStyle name="Note 3 2 2 6 4" xfId="42000" xr:uid="{00000000-0005-0000-0000-00000DA40000}"/>
    <cellStyle name="Note 3 2 2 6 4 2" xfId="42001" xr:uid="{00000000-0005-0000-0000-00000EA40000}"/>
    <cellStyle name="Note 3 2 2 6 5" xfId="42002" xr:uid="{00000000-0005-0000-0000-00000FA40000}"/>
    <cellStyle name="Note 3 2 2 6 5 2" xfId="42003" xr:uid="{00000000-0005-0000-0000-000010A40000}"/>
    <cellStyle name="Note 3 2 2 6 6" xfId="42004" xr:uid="{00000000-0005-0000-0000-000011A40000}"/>
    <cellStyle name="Note 3 2 2 7" xfId="42005" xr:uid="{00000000-0005-0000-0000-000012A40000}"/>
    <cellStyle name="Note 3 2 2 7 2" xfId="42006" xr:uid="{00000000-0005-0000-0000-000013A40000}"/>
    <cellStyle name="Note 3 2 2 7 2 2" xfId="42007" xr:uid="{00000000-0005-0000-0000-000014A40000}"/>
    <cellStyle name="Note 3 2 2 7 2 2 2" xfId="42008" xr:uid="{00000000-0005-0000-0000-000015A40000}"/>
    <cellStyle name="Note 3 2 2 7 2 3" xfId="42009" xr:uid="{00000000-0005-0000-0000-000016A40000}"/>
    <cellStyle name="Note 3 2 2 7 3" xfId="42010" xr:uid="{00000000-0005-0000-0000-000017A40000}"/>
    <cellStyle name="Note 3 2 2 7 3 2" xfId="42011" xr:uid="{00000000-0005-0000-0000-000018A40000}"/>
    <cellStyle name="Note 3 2 2 7 4" xfId="42012" xr:uid="{00000000-0005-0000-0000-000019A40000}"/>
    <cellStyle name="Note 3 2 2 8" xfId="42013" xr:uid="{00000000-0005-0000-0000-00001AA40000}"/>
    <cellStyle name="Note 3 2 2 8 2" xfId="42014" xr:uid="{00000000-0005-0000-0000-00001BA40000}"/>
    <cellStyle name="Note 3 2 2 8 2 2" xfId="42015" xr:uid="{00000000-0005-0000-0000-00001CA40000}"/>
    <cellStyle name="Note 3 2 2 8 3" xfId="42016" xr:uid="{00000000-0005-0000-0000-00001DA40000}"/>
    <cellStyle name="Note 3 2 2 9" xfId="42017" xr:uid="{00000000-0005-0000-0000-00001EA40000}"/>
    <cellStyle name="Note 3 2 2 9 2" xfId="42018" xr:uid="{00000000-0005-0000-0000-00001FA40000}"/>
    <cellStyle name="Note 3 2 3" xfId="42019" xr:uid="{00000000-0005-0000-0000-000020A40000}"/>
    <cellStyle name="Note 3 2 3 10" xfId="42020" xr:uid="{00000000-0005-0000-0000-000021A40000}"/>
    <cellStyle name="Note 3 2 3 10 2" xfId="42021" xr:uid="{00000000-0005-0000-0000-000022A40000}"/>
    <cellStyle name="Note 3 2 3 11" xfId="42022" xr:uid="{00000000-0005-0000-0000-000023A40000}"/>
    <cellStyle name="Note 3 2 3 2" xfId="42023" xr:uid="{00000000-0005-0000-0000-000024A40000}"/>
    <cellStyle name="Note 3 2 3 2 2" xfId="42024" xr:uid="{00000000-0005-0000-0000-000025A40000}"/>
    <cellStyle name="Note 3 2 3 2 2 2" xfId="42025" xr:uid="{00000000-0005-0000-0000-000026A40000}"/>
    <cellStyle name="Note 3 2 3 2 2 2 2" xfId="42026" xr:uid="{00000000-0005-0000-0000-000027A40000}"/>
    <cellStyle name="Note 3 2 3 2 2 2 2 2" xfId="42027" xr:uid="{00000000-0005-0000-0000-000028A40000}"/>
    <cellStyle name="Note 3 2 3 2 2 2 2 2 2" xfId="42028" xr:uid="{00000000-0005-0000-0000-000029A40000}"/>
    <cellStyle name="Note 3 2 3 2 2 2 2 3" xfId="42029" xr:uid="{00000000-0005-0000-0000-00002AA40000}"/>
    <cellStyle name="Note 3 2 3 2 2 2 3" xfId="42030" xr:uid="{00000000-0005-0000-0000-00002BA40000}"/>
    <cellStyle name="Note 3 2 3 2 2 2 3 2" xfId="42031" xr:uid="{00000000-0005-0000-0000-00002CA40000}"/>
    <cellStyle name="Note 3 2 3 2 2 2 4" xfId="42032" xr:uid="{00000000-0005-0000-0000-00002DA40000}"/>
    <cellStyle name="Note 3 2 3 2 2 3" xfId="42033" xr:uid="{00000000-0005-0000-0000-00002EA40000}"/>
    <cellStyle name="Note 3 2 3 2 2 3 2" xfId="42034" xr:uid="{00000000-0005-0000-0000-00002FA40000}"/>
    <cellStyle name="Note 3 2 3 2 2 3 2 2" xfId="42035" xr:uid="{00000000-0005-0000-0000-000030A40000}"/>
    <cellStyle name="Note 3 2 3 2 2 3 3" xfId="42036" xr:uid="{00000000-0005-0000-0000-000031A40000}"/>
    <cellStyle name="Note 3 2 3 2 2 4" xfId="42037" xr:uid="{00000000-0005-0000-0000-000032A40000}"/>
    <cellStyle name="Note 3 2 3 2 2 4 2" xfId="42038" xr:uid="{00000000-0005-0000-0000-000033A40000}"/>
    <cellStyle name="Note 3 2 3 2 2 5" xfId="42039" xr:uid="{00000000-0005-0000-0000-000034A40000}"/>
    <cellStyle name="Note 3 2 3 2 2 5 2" xfId="42040" xr:uid="{00000000-0005-0000-0000-000035A40000}"/>
    <cellStyle name="Note 3 2 3 2 2 6" xfId="42041" xr:uid="{00000000-0005-0000-0000-000036A40000}"/>
    <cellStyle name="Note 3 2 3 2 3" xfId="42042" xr:uid="{00000000-0005-0000-0000-000037A40000}"/>
    <cellStyle name="Note 3 2 3 2 3 2" xfId="42043" xr:uid="{00000000-0005-0000-0000-000038A40000}"/>
    <cellStyle name="Note 3 2 3 2 3 2 2" xfId="42044" xr:uid="{00000000-0005-0000-0000-000039A40000}"/>
    <cellStyle name="Note 3 2 3 2 3 2 2 2" xfId="42045" xr:uid="{00000000-0005-0000-0000-00003AA40000}"/>
    <cellStyle name="Note 3 2 3 2 3 2 2 2 2" xfId="42046" xr:uid="{00000000-0005-0000-0000-00003BA40000}"/>
    <cellStyle name="Note 3 2 3 2 3 2 2 3" xfId="42047" xr:uid="{00000000-0005-0000-0000-00003CA40000}"/>
    <cellStyle name="Note 3 2 3 2 3 2 3" xfId="42048" xr:uid="{00000000-0005-0000-0000-00003DA40000}"/>
    <cellStyle name="Note 3 2 3 2 3 2 3 2" xfId="42049" xr:uid="{00000000-0005-0000-0000-00003EA40000}"/>
    <cellStyle name="Note 3 2 3 2 3 2 4" xfId="42050" xr:uid="{00000000-0005-0000-0000-00003FA40000}"/>
    <cellStyle name="Note 3 2 3 2 3 3" xfId="42051" xr:uid="{00000000-0005-0000-0000-000040A40000}"/>
    <cellStyle name="Note 3 2 3 2 3 3 2" xfId="42052" xr:uid="{00000000-0005-0000-0000-000041A40000}"/>
    <cellStyle name="Note 3 2 3 2 3 3 2 2" xfId="42053" xr:uid="{00000000-0005-0000-0000-000042A40000}"/>
    <cellStyle name="Note 3 2 3 2 3 3 3" xfId="42054" xr:uid="{00000000-0005-0000-0000-000043A40000}"/>
    <cellStyle name="Note 3 2 3 2 3 4" xfId="42055" xr:uid="{00000000-0005-0000-0000-000044A40000}"/>
    <cellStyle name="Note 3 2 3 2 3 4 2" xfId="42056" xr:uid="{00000000-0005-0000-0000-000045A40000}"/>
    <cellStyle name="Note 3 2 3 2 3 5" xfId="42057" xr:uid="{00000000-0005-0000-0000-000046A40000}"/>
    <cellStyle name="Note 3 2 3 2 3 5 2" xfId="42058" xr:uid="{00000000-0005-0000-0000-000047A40000}"/>
    <cellStyle name="Note 3 2 3 2 3 6" xfId="42059" xr:uid="{00000000-0005-0000-0000-000048A40000}"/>
    <cellStyle name="Note 3 2 3 2 4" xfId="42060" xr:uid="{00000000-0005-0000-0000-000049A40000}"/>
    <cellStyle name="Note 3 2 3 2 4 2" xfId="42061" xr:uid="{00000000-0005-0000-0000-00004AA40000}"/>
    <cellStyle name="Note 3 2 3 2 4 2 2" xfId="42062" xr:uid="{00000000-0005-0000-0000-00004BA40000}"/>
    <cellStyle name="Note 3 2 3 2 4 2 2 2" xfId="42063" xr:uid="{00000000-0005-0000-0000-00004CA40000}"/>
    <cellStyle name="Note 3 2 3 2 4 2 3" xfId="42064" xr:uid="{00000000-0005-0000-0000-00004DA40000}"/>
    <cellStyle name="Note 3 2 3 2 4 3" xfId="42065" xr:uid="{00000000-0005-0000-0000-00004EA40000}"/>
    <cellStyle name="Note 3 2 3 2 4 3 2" xfId="42066" xr:uid="{00000000-0005-0000-0000-00004FA40000}"/>
    <cellStyle name="Note 3 2 3 2 4 4" xfId="42067" xr:uid="{00000000-0005-0000-0000-000050A40000}"/>
    <cellStyle name="Note 3 2 3 2 5" xfId="42068" xr:uid="{00000000-0005-0000-0000-000051A40000}"/>
    <cellStyle name="Note 3 2 3 2 5 2" xfId="42069" xr:uid="{00000000-0005-0000-0000-000052A40000}"/>
    <cellStyle name="Note 3 2 3 2 5 2 2" xfId="42070" xr:uid="{00000000-0005-0000-0000-000053A40000}"/>
    <cellStyle name="Note 3 2 3 2 5 3" xfId="42071" xr:uid="{00000000-0005-0000-0000-000054A40000}"/>
    <cellStyle name="Note 3 2 3 2 6" xfId="42072" xr:uid="{00000000-0005-0000-0000-000055A40000}"/>
    <cellStyle name="Note 3 2 3 2 6 2" xfId="42073" xr:uid="{00000000-0005-0000-0000-000056A40000}"/>
    <cellStyle name="Note 3 2 3 2 7" xfId="42074" xr:uid="{00000000-0005-0000-0000-000057A40000}"/>
    <cellStyle name="Note 3 2 3 2 7 2" xfId="42075" xr:uid="{00000000-0005-0000-0000-000058A40000}"/>
    <cellStyle name="Note 3 2 3 2 8" xfId="42076" xr:uid="{00000000-0005-0000-0000-000059A40000}"/>
    <cellStyle name="Note 3 2 3 3" xfId="42077" xr:uid="{00000000-0005-0000-0000-00005AA40000}"/>
    <cellStyle name="Note 3 2 3 3 2" xfId="42078" xr:uid="{00000000-0005-0000-0000-00005BA40000}"/>
    <cellStyle name="Note 3 2 3 3 2 2" xfId="42079" xr:uid="{00000000-0005-0000-0000-00005CA40000}"/>
    <cellStyle name="Note 3 2 3 3 2 2 2" xfId="42080" xr:uid="{00000000-0005-0000-0000-00005DA40000}"/>
    <cellStyle name="Note 3 2 3 3 2 2 2 2" xfId="42081" xr:uid="{00000000-0005-0000-0000-00005EA40000}"/>
    <cellStyle name="Note 3 2 3 3 2 2 2 2 2" xfId="42082" xr:uid="{00000000-0005-0000-0000-00005FA40000}"/>
    <cellStyle name="Note 3 2 3 3 2 2 2 3" xfId="42083" xr:uid="{00000000-0005-0000-0000-000060A40000}"/>
    <cellStyle name="Note 3 2 3 3 2 2 3" xfId="42084" xr:uid="{00000000-0005-0000-0000-000061A40000}"/>
    <cellStyle name="Note 3 2 3 3 2 2 3 2" xfId="42085" xr:uid="{00000000-0005-0000-0000-000062A40000}"/>
    <cellStyle name="Note 3 2 3 3 2 2 4" xfId="42086" xr:uid="{00000000-0005-0000-0000-000063A40000}"/>
    <cellStyle name="Note 3 2 3 3 2 3" xfId="42087" xr:uid="{00000000-0005-0000-0000-000064A40000}"/>
    <cellStyle name="Note 3 2 3 3 2 3 2" xfId="42088" xr:uid="{00000000-0005-0000-0000-000065A40000}"/>
    <cellStyle name="Note 3 2 3 3 2 3 2 2" xfId="42089" xr:uid="{00000000-0005-0000-0000-000066A40000}"/>
    <cellStyle name="Note 3 2 3 3 2 3 3" xfId="42090" xr:uid="{00000000-0005-0000-0000-000067A40000}"/>
    <cellStyle name="Note 3 2 3 3 2 4" xfId="42091" xr:uid="{00000000-0005-0000-0000-000068A40000}"/>
    <cellStyle name="Note 3 2 3 3 2 4 2" xfId="42092" xr:uid="{00000000-0005-0000-0000-000069A40000}"/>
    <cellStyle name="Note 3 2 3 3 2 5" xfId="42093" xr:uid="{00000000-0005-0000-0000-00006AA40000}"/>
    <cellStyle name="Note 3 2 3 3 2 5 2" xfId="42094" xr:uid="{00000000-0005-0000-0000-00006BA40000}"/>
    <cellStyle name="Note 3 2 3 3 2 6" xfId="42095" xr:uid="{00000000-0005-0000-0000-00006CA40000}"/>
    <cellStyle name="Note 3 2 3 3 3" xfId="42096" xr:uid="{00000000-0005-0000-0000-00006DA40000}"/>
    <cellStyle name="Note 3 2 3 3 3 2" xfId="42097" xr:uid="{00000000-0005-0000-0000-00006EA40000}"/>
    <cellStyle name="Note 3 2 3 3 3 2 2" xfId="42098" xr:uid="{00000000-0005-0000-0000-00006FA40000}"/>
    <cellStyle name="Note 3 2 3 3 3 2 2 2" xfId="42099" xr:uid="{00000000-0005-0000-0000-000070A40000}"/>
    <cellStyle name="Note 3 2 3 3 3 2 2 2 2" xfId="42100" xr:uid="{00000000-0005-0000-0000-000071A40000}"/>
    <cellStyle name="Note 3 2 3 3 3 2 2 3" xfId="42101" xr:uid="{00000000-0005-0000-0000-000072A40000}"/>
    <cellStyle name="Note 3 2 3 3 3 2 3" xfId="42102" xr:uid="{00000000-0005-0000-0000-000073A40000}"/>
    <cellStyle name="Note 3 2 3 3 3 2 3 2" xfId="42103" xr:uid="{00000000-0005-0000-0000-000074A40000}"/>
    <cellStyle name="Note 3 2 3 3 3 2 4" xfId="42104" xr:uid="{00000000-0005-0000-0000-000075A40000}"/>
    <cellStyle name="Note 3 2 3 3 3 3" xfId="42105" xr:uid="{00000000-0005-0000-0000-000076A40000}"/>
    <cellStyle name="Note 3 2 3 3 3 3 2" xfId="42106" xr:uid="{00000000-0005-0000-0000-000077A40000}"/>
    <cellStyle name="Note 3 2 3 3 3 3 2 2" xfId="42107" xr:uid="{00000000-0005-0000-0000-000078A40000}"/>
    <cellStyle name="Note 3 2 3 3 3 3 3" xfId="42108" xr:uid="{00000000-0005-0000-0000-000079A40000}"/>
    <cellStyle name="Note 3 2 3 3 3 4" xfId="42109" xr:uid="{00000000-0005-0000-0000-00007AA40000}"/>
    <cellStyle name="Note 3 2 3 3 3 4 2" xfId="42110" xr:uid="{00000000-0005-0000-0000-00007BA40000}"/>
    <cellStyle name="Note 3 2 3 3 3 5" xfId="42111" xr:uid="{00000000-0005-0000-0000-00007CA40000}"/>
    <cellStyle name="Note 3 2 3 3 3 5 2" xfId="42112" xr:uid="{00000000-0005-0000-0000-00007DA40000}"/>
    <cellStyle name="Note 3 2 3 3 3 6" xfId="42113" xr:uid="{00000000-0005-0000-0000-00007EA40000}"/>
    <cellStyle name="Note 3 2 3 3 4" xfId="42114" xr:uid="{00000000-0005-0000-0000-00007FA40000}"/>
    <cellStyle name="Note 3 2 3 3 4 2" xfId="42115" xr:uid="{00000000-0005-0000-0000-000080A40000}"/>
    <cellStyle name="Note 3 2 3 3 4 2 2" xfId="42116" xr:uid="{00000000-0005-0000-0000-000081A40000}"/>
    <cellStyle name="Note 3 2 3 3 4 2 2 2" xfId="42117" xr:uid="{00000000-0005-0000-0000-000082A40000}"/>
    <cellStyle name="Note 3 2 3 3 4 2 3" xfId="42118" xr:uid="{00000000-0005-0000-0000-000083A40000}"/>
    <cellStyle name="Note 3 2 3 3 4 3" xfId="42119" xr:uid="{00000000-0005-0000-0000-000084A40000}"/>
    <cellStyle name="Note 3 2 3 3 4 3 2" xfId="42120" xr:uid="{00000000-0005-0000-0000-000085A40000}"/>
    <cellStyle name="Note 3 2 3 3 4 4" xfId="42121" xr:uid="{00000000-0005-0000-0000-000086A40000}"/>
    <cellStyle name="Note 3 2 3 3 5" xfId="42122" xr:uid="{00000000-0005-0000-0000-000087A40000}"/>
    <cellStyle name="Note 3 2 3 3 5 2" xfId="42123" xr:uid="{00000000-0005-0000-0000-000088A40000}"/>
    <cellStyle name="Note 3 2 3 3 5 2 2" xfId="42124" xr:uid="{00000000-0005-0000-0000-000089A40000}"/>
    <cellStyle name="Note 3 2 3 3 5 3" xfId="42125" xr:uid="{00000000-0005-0000-0000-00008AA40000}"/>
    <cellStyle name="Note 3 2 3 3 6" xfId="42126" xr:uid="{00000000-0005-0000-0000-00008BA40000}"/>
    <cellStyle name="Note 3 2 3 3 6 2" xfId="42127" xr:uid="{00000000-0005-0000-0000-00008CA40000}"/>
    <cellStyle name="Note 3 2 3 3 7" xfId="42128" xr:uid="{00000000-0005-0000-0000-00008DA40000}"/>
    <cellStyle name="Note 3 2 3 3 7 2" xfId="42129" xr:uid="{00000000-0005-0000-0000-00008EA40000}"/>
    <cellStyle name="Note 3 2 3 3 8" xfId="42130" xr:uid="{00000000-0005-0000-0000-00008FA40000}"/>
    <cellStyle name="Note 3 2 3 4" xfId="42131" xr:uid="{00000000-0005-0000-0000-000090A40000}"/>
    <cellStyle name="Note 3 2 3 4 2" xfId="42132" xr:uid="{00000000-0005-0000-0000-000091A40000}"/>
    <cellStyle name="Note 3 2 3 4 2 2" xfId="42133" xr:uid="{00000000-0005-0000-0000-000092A40000}"/>
    <cellStyle name="Note 3 2 3 4 2 2 2" xfId="42134" xr:uid="{00000000-0005-0000-0000-000093A40000}"/>
    <cellStyle name="Note 3 2 3 4 2 2 2 2" xfId="42135" xr:uid="{00000000-0005-0000-0000-000094A40000}"/>
    <cellStyle name="Note 3 2 3 4 2 2 3" xfId="42136" xr:uid="{00000000-0005-0000-0000-000095A40000}"/>
    <cellStyle name="Note 3 2 3 4 2 3" xfId="42137" xr:uid="{00000000-0005-0000-0000-000096A40000}"/>
    <cellStyle name="Note 3 2 3 4 2 3 2" xfId="42138" xr:uid="{00000000-0005-0000-0000-000097A40000}"/>
    <cellStyle name="Note 3 2 3 4 2 4" xfId="42139" xr:uid="{00000000-0005-0000-0000-000098A40000}"/>
    <cellStyle name="Note 3 2 3 4 3" xfId="42140" xr:uid="{00000000-0005-0000-0000-000099A40000}"/>
    <cellStyle name="Note 3 2 3 4 3 2" xfId="42141" xr:uid="{00000000-0005-0000-0000-00009AA40000}"/>
    <cellStyle name="Note 3 2 3 4 3 2 2" xfId="42142" xr:uid="{00000000-0005-0000-0000-00009BA40000}"/>
    <cellStyle name="Note 3 2 3 4 3 3" xfId="42143" xr:uid="{00000000-0005-0000-0000-00009CA40000}"/>
    <cellStyle name="Note 3 2 3 4 4" xfId="42144" xr:uid="{00000000-0005-0000-0000-00009DA40000}"/>
    <cellStyle name="Note 3 2 3 4 4 2" xfId="42145" xr:uid="{00000000-0005-0000-0000-00009EA40000}"/>
    <cellStyle name="Note 3 2 3 4 5" xfId="42146" xr:uid="{00000000-0005-0000-0000-00009FA40000}"/>
    <cellStyle name="Note 3 2 3 4 5 2" xfId="42147" xr:uid="{00000000-0005-0000-0000-0000A0A40000}"/>
    <cellStyle name="Note 3 2 3 4 6" xfId="42148" xr:uid="{00000000-0005-0000-0000-0000A1A40000}"/>
    <cellStyle name="Note 3 2 3 5" xfId="42149" xr:uid="{00000000-0005-0000-0000-0000A2A40000}"/>
    <cellStyle name="Note 3 2 3 5 2" xfId="42150" xr:uid="{00000000-0005-0000-0000-0000A3A40000}"/>
    <cellStyle name="Note 3 2 3 5 2 2" xfId="42151" xr:uid="{00000000-0005-0000-0000-0000A4A40000}"/>
    <cellStyle name="Note 3 2 3 5 2 2 2" xfId="42152" xr:uid="{00000000-0005-0000-0000-0000A5A40000}"/>
    <cellStyle name="Note 3 2 3 5 2 2 2 2" xfId="42153" xr:uid="{00000000-0005-0000-0000-0000A6A40000}"/>
    <cellStyle name="Note 3 2 3 5 2 2 3" xfId="42154" xr:uid="{00000000-0005-0000-0000-0000A7A40000}"/>
    <cellStyle name="Note 3 2 3 5 2 3" xfId="42155" xr:uid="{00000000-0005-0000-0000-0000A8A40000}"/>
    <cellStyle name="Note 3 2 3 5 2 3 2" xfId="42156" xr:uid="{00000000-0005-0000-0000-0000A9A40000}"/>
    <cellStyle name="Note 3 2 3 5 2 4" xfId="42157" xr:uid="{00000000-0005-0000-0000-0000AAA40000}"/>
    <cellStyle name="Note 3 2 3 5 3" xfId="42158" xr:uid="{00000000-0005-0000-0000-0000ABA40000}"/>
    <cellStyle name="Note 3 2 3 5 3 2" xfId="42159" xr:uid="{00000000-0005-0000-0000-0000ACA40000}"/>
    <cellStyle name="Note 3 2 3 5 3 2 2" xfId="42160" xr:uid="{00000000-0005-0000-0000-0000ADA40000}"/>
    <cellStyle name="Note 3 2 3 5 3 3" xfId="42161" xr:uid="{00000000-0005-0000-0000-0000AEA40000}"/>
    <cellStyle name="Note 3 2 3 5 4" xfId="42162" xr:uid="{00000000-0005-0000-0000-0000AFA40000}"/>
    <cellStyle name="Note 3 2 3 5 4 2" xfId="42163" xr:uid="{00000000-0005-0000-0000-0000B0A40000}"/>
    <cellStyle name="Note 3 2 3 5 5" xfId="42164" xr:uid="{00000000-0005-0000-0000-0000B1A40000}"/>
    <cellStyle name="Note 3 2 3 5 5 2" xfId="42165" xr:uid="{00000000-0005-0000-0000-0000B2A40000}"/>
    <cellStyle name="Note 3 2 3 5 6" xfId="42166" xr:uid="{00000000-0005-0000-0000-0000B3A40000}"/>
    <cellStyle name="Note 3 2 3 6" xfId="42167" xr:uid="{00000000-0005-0000-0000-0000B4A40000}"/>
    <cellStyle name="Note 3 2 3 6 2" xfId="42168" xr:uid="{00000000-0005-0000-0000-0000B5A40000}"/>
    <cellStyle name="Note 3 2 3 6 2 2" xfId="42169" xr:uid="{00000000-0005-0000-0000-0000B6A40000}"/>
    <cellStyle name="Note 3 2 3 6 2 2 2" xfId="42170" xr:uid="{00000000-0005-0000-0000-0000B7A40000}"/>
    <cellStyle name="Note 3 2 3 6 2 2 2 2" xfId="42171" xr:uid="{00000000-0005-0000-0000-0000B8A40000}"/>
    <cellStyle name="Note 3 2 3 6 2 2 3" xfId="42172" xr:uid="{00000000-0005-0000-0000-0000B9A40000}"/>
    <cellStyle name="Note 3 2 3 6 2 3" xfId="42173" xr:uid="{00000000-0005-0000-0000-0000BAA40000}"/>
    <cellStyle name="Note 3 2 3 6 2 3 2" xfId="42174" xr:uid="{00000000-0005-0000-0000-0000BBA40000}"/>
    <cellStyle name="Note 3 2 3 6 2 4" xfId="42175" xr:uid="{00000000-0005-0000-0000-0000BCA40000}"/>
    <cellStyle name="Note 3 2 3 6 3" xfId="42176" xr:uid="{00000000-0005-0000-0000-0000BDA40000}"/>
    <cellStyle name="Note 3 2 3 6 3 2" xfId="42177" xr:uid="{00000000-0005-0000-0000-0000BEA40000}"/>
    <cellStyle name="Note 3 2 3 6 3 2 2" xfId="42178" xr:uid="{00000000-0005-0000-0000-0000BFA40000}"/>
    <cellStyle name="Note 3 2 3 6 3 3" xfId="42179" xr:uid="{00000000-0005-0000-0000-0000C0A40000}"/>
    <cellStyle name="Note 3 2 3 6 4" xfId="42180" xr:uid="{00000000-0005-0000-0000-0000C1A40000}"/>
    <cellStyle name="Note 3 2 3 6 4 2" xfId="42181" xr:uid="{00000000-0005-0000-0000-0000C2A40000}"/>
    <cellStyle name="Note 3 2 3 6 5" xfId="42182" xr:uid="{00000000-0005-0000-0000-0000C3A40000}"/>
    <cellStyle name="Note 3 2 3 6 5 2" xfId="42183" xr:uid="{00000000-0005-0000-0000-0000C4A40000}"/>
    <cellStyle name="Note 3 2 3 6 6" xfId="42184" xr:uid="{00000000-0005-0000-0000-0000C5A40000}"/>
    <cellStyle name="Note 3 2 3 7" xfId="42185" xr:uid="{00000000-0005-0000-0000-0000C6A40000}"/>
    <cellStyle name="Note 3 2 3 7 2" xfId="42186" xr:uid="{00000000-0005-0000-0000-0000C7A40000}"/>
    <cellStyle name="Note 3 2 3 7 2 2" xfId="42187" xr:uid="{00000000-0005-0000-0000-0000C8A40000}"/>
    <cellStyle name="Note 3 2 3 7 2 2 2" xfId="42188" xr:uid="{00000000-0005-0000-0000-0000C9A40000}"/>
    <cellStyle name="Note 3 2 3 7 2 3" xfId="42189" xr:uid="{00000000-0005-0000-0000-0000CAA40000}"/>
    <cellStyle name="Note 3 2 3 7 3" xfId="42190" xr:uid="{00000000-0005-0000-0000-0000CBA40000}"/>
    <cellStyle name="Note 3 2 3 7 3 2" xfId="42191" xr:uid="{00000000-0005-0000-0000-0000CCA40000}"/>
    <cellStyle name="Note 3 2 3 7 4" xfId="42192" xr:uid="{00000000-0005-0000-0000-0000CDA40000}"/>
    <cellStyle name="Note 3 2 3 8" xfId="42193" xr:uid="{00000000-0005-0000-0000-0000CEA40000}"/>
    <cellStyle name="Note 3 2 3 8 2" xfId="42194" xr:uid="{00000000-0005-0000-0000-0000CFA40000}"/>
    <cellStyle name="Note 3 2 3 8 2 2" xfId="42195" xr:uid="{00000000-0005-0000-0000-0000D0A40000}"/>
    <cellStyle name="Note 3 2 3 8 3" xfId="42196" xr:uid="{00000000-0005-0000-0000-0000D1A40000}"/>
    <cellStyle name="Note 3 2 3 9" xfId="42197" xr:uid="{00000000-0005-0000-0000-0000D2A40000}"/>
    <cellStyle name="Note 3 2 3 9 2" xfId="42198" xr:uid="{00000000-0005-0000-0000-0000D3A40000}"/>
    <cellStyle name="Note 3 2 4" xfId="42199" xr:uid="{00000000-0005-0000-0000-0000D4A40000}"/>
    <cellStyle name="Note 3 2 4 10" xfId="42200" xr:uid="{00000000-0005-0000-0000-0000D5A40000}"/>
    <cellStyle name="Note 3 2 4 10 2" xfId="42201" xr:uid="{00000000-0005-0000-0000-0000D6A40000}"/>
    <cellStyle name="Note 3 2 4 11" xfId="42202" xr:uid="{00000000-0005-0000-0000-0000D7A40000}"/>
    <cellStyle name="Note 3 2 4 2" xfId="42203" xr:uid="{00000000-0005-0000-0000-0000D8A40000}"/>
    <cellStyle name="Note 3 2 4 2 2" xfId="42204" xr:uid="{00000000-0005-0000-0000-0000D9A40000}"/>
    <cellStyle name="Note 3 2 4 2 2 2" xfId="42205" xr:uid="{00000000-0005-0000-0000-0000DAA40000}"/>
    <cellStyle name="Note 3 2 4 2 2 2 2" xfId="42206" xr:uid="{00000000-0005-0000-0000-0000DBA40000}"/>
    <cellStyle name="Note 3 2 4 2 2 2 2 2" xfId="42207" xr:uid="{00000000-0005-0000-0000-0000DCA40000}"/>
    <cellStyle name="Note 3 2 4 2 2 2 2 2 2" xfId="42208" xr:uid="{00000000-0005-0000-0000-0000DDA40000}"/>
    <cellStyle name="Note 3 2 4 2 2 2 2 3" xfId="42209" xr:uid="{00000000-0005-0000-0000-0000DEA40000}"/>
    <cellStyle name="Note 3 2 4 2 2 2 3" xfId="42210" xr:uid="{00000000-0005-0000-0000-0000DFA40000}"/>
    <cellStyle name="Note 3 2 4 2 2 2 3 2" xfId="42211" xr:uid="{00000000-0005-0000-0000-0000E0A40000}"/>
    <cellStyle name="Note 3 2 4 2 2 2 4" xfId="42212" xr:uid="{00000000-0005-0000-0000-0000E1A40000}"/>
    <cellStyle name="Note 3 2 4 2 2 3" xfId="42213" xr:uid="{00000000-0005-0000-0000-0000E2A40000}"/>
    <cellStyle name="Note 3 2 4 2 2 3 2" xfId="42214" xr:uid="{00000000-0005-0000-0000-0000E3A40000}"/>
    <cellStyle name="Note 3 2 4 2 2 3 2 2" xfId="42215" xr:uid="{00000000-0005-0000-0000-0000E4A40000}"/>
    <cellStyle name="Note 3 2 4 2 2 3 3" xfId="42216" xr:uid="{00000000-0005-0000-0000-0000E5A40000}"/>
    <cellStyle name="Note 3 2 4 2 2 4" xfId="42217" xr:uid="{00000000-0005-0000-0000-0000E6A40000}"/>
    <cellStyle name="Note 3 2 4 2 2 4 2" xfId="42218" xr:uid="{00000000-0005-0000-0000-0000E7A40000}"/>
    <cellStyle name="Note 3 2 4 2 2 5" xfId="42219" xr:uid="{00000000-0005-0000-0000-0000E8A40000}"/>
    <cellStyle name="Note 3 2 4 2 2 5 2" xfId="42220" xr:uid="{00000000-0005-0000-0000-0000E9A40000}"/>
    <cellStyle name="Note 3 2 4 2 2 6" xfId="42221" xr:uid="{00000000-0005-0000-0000-0000EAA40000}"/>
    <cellStyle name="Note 3 2 4 2 3" xfId="42222" xr:uid="{00000000-0005-0000-0000-0000EBA40000}"/>
    <cellStyle name="Note 3 2 4 2 3 2" xfId="42223" xr:uid="{00000000-0005-0000-0000-0000ECA40000}"/>
    <cellStyle name="Note 3 2 4 2 3 2 2" xfId="42224" xr:uid="{00000000-0005-0000-0000-0000EDA40000}"/>
    <cellStyle name="Note 3 2 4 2 3 2 2 2" xfId="42225" xr:uid="{00000000-0005-0000-0000-0000EEA40000}"/>
    <cellStyle name="Note 3 2 4 2 3 2 2 2 2" xfId="42226" xr:uid="{00000000-0005-0000-0000-0000EFA40000}"/>
    <cellStyle name="Note 3 2 4 2 3 2 2 3" xfId="42227" xr:uid="{00000000-0005-0000-0000-0000F0A40000}"/>
    <cellStyle name="Note 3 2 4 2 3 2 3" xfId="42228" xr:uid="{00000000-0005-0000-0000-0000F1A40000}"/>
    <cellStyle name="Note 3 2 4 2 3 2 3 2" xfId="42229" xr:uid="{00000000-0005-0000-0000-0000F2A40000}"/>
    <cellStyle name="Note 3 2 4 2 3 2 4" xfId="42230" xr:uid="{00000000-0005-0000-0000-0000F3A40000}"/>
    <cellStyle name="Note 3 2 4 2 3 3" xfId="42231" xr:uid="{00000000-0005-0000-0000-0000F4A40000}"/>
    <cellStyle name="Note 3 2 4 2 3 3 2" xfId="42232" xr:uid="{00000000-0005-0000-0000-0000F5A40000}"/>
    <cellStyle name="Note 3 2 4 2 3 3 2 2" xfId="42233" xr:uid="{00000000-0005-0000-0000-0000F6A40000}"/>
    <cellStyle name="Note 3 2 4 2 3 3 3" xfId="42234" xr:uid="{00000000-0005-0000-0000-0000F7A40000}"/>
    <cellStyle name="Note 3 2 4 2 3 4" xfId="42235" xr:uid="{00000000-0005-0000-0000-0000F8A40000}"/>
    <cellStyle name="Note 3 2 4 2 3 4 2" xfId="42236" xr:uid="{00000000-0005-0000-0000-0000F9A40000}"/>
    <cellStyle name="Note 3 2 4 2 3 5" xfId="42237" xr:uid="{00000000-0005-0000-0000-0000FAA40000}"/>
    <cellStyle name="Note 3 2 4 2 3 5 2" xfId="42238" xr:uid="{00000000-0005-0000-0000-0000FBA40000}"/>
    <cellStyle name="Note 3 2 4 2 3 6" xfId="42239" xr:uid="{00000000-0005-0000-0000-0000FCA40000}"/>
    <cellStyle name="Note 3 2 4 2 4" xfId="42240" xr:uid="{00000000-0005-0000-0000-0000FDA40000}"/>
    <cellStyle name="Note 3 2 4 2 4 2" xfId="42241" xr:uid="{00000000-0005-0000-0000-0000FEA40000}"/>
    <cellStyle name="Note 3 2 4 2 4 2 2" xfId="42242" xr:uid="{00000000-0005-0000-0000-0000FFA40000}"/>
    <cellStyle name="Note 3 2 4 2 4 2 2 2" xfId="42243" xr:uid="{00000000-0005-0000-0000-000000A50000}"/>
    <cellStyle name="Note 3 2 4 2 4 2 3" xfId="42244" xr:uid="{00000000-0005-0000-0000-000001A50000}"/>
    <cellStyle name="Note 3 2 4 2 4 3" xfId="42245" xr:uid="{00000000-0005-0000-0000-000002A50000}"/>
    <cellStyle name="Note 3 2 4 2 4 3 2" xfId="42246" xr:uid="{00000000-0005-0000-0000-000003A50000}"/>
    <cellStyle name="Note 3 2 4 2 4 4" xfId="42247" xr:uid="{00000000-0005-0000-0000-000004A50000}"/>
    <cellStyle name="Note 3 2 4 2 5" xfId="42248" xr:uid="{00000000-0005-0000-0000-000005A50000}"/>
    <cellStyle name="Note 3 2 4 2 5 2" xfId="42249" xr:uid="{00000000-0005-0000-0000-000006A50000}"/>
    <cellStyle name="Note 3 2 4 2 5 2 2" xfId="42250" xr:uid="{00000000-0005-0000-0000-000007A50000}"/>
    <cellStyle name="Note 3 2 4 2 5 3" xfId="42251" xr:uid="{00000000-0005-0000-0000-000008A50000}"/>
    <cellStyle name="Note 3 2 4 2 6" xfId="42252" xr:uid="{00000000-0005-0000-0000-000009A50000}"/>
    <cellStyle name="Note 3 2 4 2 6 2" xfId="42253" xr:uid="{00000000-0005-0000-0000-00000AA50000}"/>
    <cellStyle name="Note 3 2 4 2 7" xfId="42254" xr:uid="{00000000-0005-0000-0000-00000BA50000}"/>
    <cellStyle name="Note 3 2 4 2 7 2" xfId="42255" xr:uid="{00000000-0005-0000-0000-00000CA50000}"/>
    <cellStyle name="Note 3 2 4 2 8" xfId="42256" xr:uid="{00000000-0005-0000-0000-00000DA50000}"/>
    <cellStyle name="Note 3 2 4 3" xfId="42257" xr:uid="{00000000-0005-0000-0000-00000EA50000}"/>
    <cellStyle name="Note 3 2 4 3 2" xfId="42258" xr:uid="{00000000-0005-0000-0000-00000FA50000}"/>
    <cellStyle name="Note 3 2 4 3 2 2" xfId="42259" xr:uid="{00000000-0005-0000-0000-000010A50000}"/>
    <cellStyle name="Note 3 2 4 3 2 2 2" xfId="42260" xr:uid="{00000000-0005-0000-0000-000011A50000}"/>
    <cellStyle name="Note 3 2 4 3 2 2 2 2" xfId="42261" xr:uid="{00000000-0005-0000-0000-000012A50000}"/>
    <cellStyle name="Note 3 2 4 3 2 2 2 2 2" xfId="42262" xr:uid="{00000000-0005-0000-0000-000013A50000}"/>
    <cellStyle name="Note 3 2 4 3 2 2 2 3" xfId="42263" xr:uid="{00000000-0005-0000-0000-000014A50000}"/>
    <cellStyle name="Note 3 2 4 3 2 2 3" xfId="42264" xr:uid="{00000000-0005-0000-0000-000015A50000}"/>
    <cellStyle name="Note 3 2 4 3 2 2 3 2" xfId="42265" xr:uid="{00000000-0005-0000-0000-000016A50000}"/>
    <cellStyle name="Note 3 2 4 3 2 2 4" xfId="42266" xr:uid="{00000000-0005-0000-0000-000017A50000}"/>
    <cellStyle name="Note 3 2 4 3 2 3" xfId="42267" xr:uid="{00000000-0005-0000-0000-000018A50000}"/>
    <cellStyle name="Note 3 2 4 3 2 3 2" xfId="42268" xr:uid="{00000000-0005-0000-0000-000019A50000}"/>
    <cellStyle name="Note 3 2 4 3 2 3 2 2" xfId="42269" xr:uid="{00000000-0005-0000-0000-00001AA50000}"/>
    <cellStyle name="Note 3 2 4 3 2 3 3" xfId="42270" xr:uid="{00000000-0005-0000-0000-00001BA50000}"/>
    <cellStyle name="Note 3 2 4 3 2 4" xfId="42271" xr:uid="{00000000-0005-0000-0000-00001CA50000}"/>
    <cellStyle name="Note 3 2 4 3 2 4 2" xfId="42272" xr:uid="{00000000-0005-0000-0000-00001DA50000}"/>
    <cellStyle name="Note 3 2 4 3 2 5" xfId="42273" xr:uid="{00000000-0005-0000-0000-00001EA50000}"/>
    <cellStyle name="Note 3 2 4 3 2 5 2" xfId="42274" xr:uid="{00000000-0005-0000-0000-00001FA50000}"/>
    <cellStyle name="Note 3 2 4 3 2 6" xfId="42275" xr:uid="{00000000-0005-0000-0000-000020A50000}"/>
    <cellStyle name="Note 3 2 4 3 3" xfId="42276" xr:uid="{00000000-0005-0000-0000-000021A50000}"/>
    <cellStyle name="Note 3 2 4 3 3 2" xfId="42277" xr:uid="{00000000-0005-0000-0000-000022A50000}"/>
    <cellStyle name="Note 3 2 4 3 3 2 2" xfId="42278" xr:uid="{00000000-0005-0000-0000-000023A50000}"/>
    <cellStyle name="Note 3 2 4 3 3 2 2 2" xfId="42279" xr:uid="{00000000-0005-0000-0000-000024A50000}"/>
    <cellStyle name="Note 3 2 4 3 3 2 2 2 2" xfId="42280" xr:uid="{00000000-0005-0000-0000-000025A50000}"/>
    <cellStyle name="Note 3 2 4 3 3 2 2 3" xfId="42281" xr:uid="{00000000-0005-0000-0000-000026A50000}"/>
    <cellStyle name="Note 3 2 4 3 3 2 3" xfId="42282" xr:uid="{00000000-0005-0000-0000-000027A50000}"/>
    <cellStyle name="Note 3 2 4 3 3 2 3 2" xfId="42283" xr:uid="{00000000-0005-0000-0000-000028A50000}"/>
    <cellStyle name="Note 3 2 4 3 3 2 4" xfId="42284" xr:uid="{00000000-0005-0000-0000-000029A50000}"/>
    <cellStyle name="Note 3 2 4 3 3 3" xfId="42285" xr:uid="{00000000-0005-0000-0000-00002AA50000}"/>
    <cellStyle name="Note 3 2 4 3 3 3 2" xfId="42286" xr:uid="{00000000-0005-0000-0000-00002BA50000}"/>
    <cellStyle name="Note 3 2 4 3 3 3 2 2" xfId="42287" xr:uid="{00000000-0005-0000-0000-00002CA50000}"/>
    <cellStyle name="Note 3 2 4 3 3 3 3" xfId="42288" xr:uid="{00000000-0005-0000-0000-00002DA50000}"/>
    <cellStyle name="Note 3 2 4 3 3 4" xfId="42289" xr:uid="{00000000-0005-0000-0000-00002EA50000}"/>
    <cellStyle name="Note 3 2 4 3 3 4 2" xfId="42290" xr:uid="{00000000-0005-0000-0000-00002FA50000}"/>
    <cellStyle name="Note 3 2 4 3 3 5" xfId="42291" xr:uid="{00000000-0005-0000-0000-000030A50000}"/>
    <cellStyle name="Note 3 2 4 3 3 5 2" xfId="42292" xr:uid="{00000000-0005-0000-0000-000031A50000}"/>
    <cellStyle name="Note 3 2 4 3 3 6" xfId="42293" xr:uid="{00000000-0005-0000-0000-000032A50000}"/>
    <cellStyle name="Note 3 2 4 3 4" xfId="42294" xr:uid="{00000000-0005-0000-0000-000033A50000}"/>
    <cellStyle name="Note 3 2 4 3 4 2" xfId="42295" xr:uid="{00000000-0005-0000-0000-000034A50000}"/>
    <cellStyle name="Note 3 2 4 3 4 2 2" xfId="42296" xr:uid="{00000000-0005-0000-0000-000035A50000}"/>
    <cellStyle name="Note 3 2 4 3 4 2 2 2" xfId="42297" xr:uid="{00000000-0005-0000-0000-000036A50000}"/>
    <cellStyle name="Note 3 2 4 3 4 2 3" xfId="42298" xr:uid="{00000000-0005-0000-0000-000037A50000}"/>
    <cellStyle name="Note 3 2 4 3 4 3" xfId="42299" xr:uid="{00000000-0005-0000-0000-000038A50000}"/>
    <cellStyle name="Note 3 2 4 3 4 3 2" xfId="42300" xr:uid="{00000000-0005-0000-0000-000039A50000}"/>
    <cellStyle name="Note 3 2 4 3 4 4" xfId="42301" xr:uid="{00000000-0005-0000-0000-00003AA50000}"/>
    <cellStyle name="Note 3 2 4 3 5" xfId="42302" xr:uid="{00000000-0005-0000-0000-00003BA50000}"/>
    <cellStyle name="Note 3 2 4 3 5 2" xfId="42303" xr:uid="{00000000-0005-0000-0000-00003CA50000}"/>
    <cellStyle name="Note 3 2 4 3 5 2 2" xfId="42304" xr:uid="{00000000-0005-0000-0000-00003DA50000}"/>
    <cellStyle name="Note 3 2 4 3 5 3" xfId="42305" xr:uid="{00000000-0005-0000-0000-00003EA50000}"/>
    <cellStyle name="Note 3 2 4 3 6" xfId="42306" xr:uid="{00000000-0005-0000-0000-00003FA50000}"/>
    <cellStyle name="Note 3 2 4 3 6 2" xfId="42307" xr:uid="{00000000-0005-0000-0000-000040A50000}"/>
    <cellStyle name="Note 3 2 4 3 7" xfId="42308" xr:uid="{00000000-0005-0000-0000-000041A50000}"/>
    <cellStyle name="Note 3 2 4 3 7 2" xfId="42309" xr:uid="{00000000-0005-0000-0000-000042A50000}"/>
    <cellStyle name="Note 3 2 4 3 8" xfId="42310" xr:uid="{00000000-0005-0000-0000-000043A50000}"/>
    <cellStyle name="Note 3 2 4 4" xfId="42311" xr:uid="{00000000-0005-0000-0000-000044A50000}"/>
    <cellStyle name="Note 3 2 4 4 2" xfId="42312" xr:uid="{00000000-0005-0000-0000-000045A50000}"/>
    <cellStyle name="Note 3 2 4 4 2 2" xfId="42313" xr:uid="{00000000-0005-0000-0000-000046A50000}"/>
    <cellStyle name="Note 3 2 4 4 2 2 2" xfId="42314" xr:uid="{00000000-0005-0000-0000-000047A50000}"/>
    <cellStyle name="Note 3 2 4 4 2 2 2 2" xfId="42315" xr:uid="{00000000-0005-0000-0000-000048A50000}"/>
    <cellStyle name="Note 3 2 4 4 2 2 3" xfId="42316" xr:uid="{00000000-0005-0000-0000-000049A50000}"/>
    <cellStyle name="Note 3 2 4 4 2 3" xfId="42317" xr:uid="{00000000-0005-0000-0000-00004AA50000}"/>
    <cellStyle name="Note 3 2 4 4 2 3 2" xfId="42318" xr:uid="{00000000-0005-0000-0000-00004BA50000}"/>
    <cellStyle name="Note 3 2 4 4 2 4" xfId="42319" xr:uid="{00000000-0005-0000-0000-00004CA50000}"/>
    <cellStyle name="Note 3 2 4 4 3" xfId="42320" xr:uid="{00000000-0005-0000-0000-00004DA50000}"/>
    <cellStyle name="Note 3 2 4 4 3 2" xfId="42321" xr:uid="{00000000-0005-0000-0000-00004EA50000}"/>
    <cellStyle name="Note 3 2 4 4 3 2 2" xfId="42322" xr:uid="{00000000-0005-0000-0000-00004FA50000}"/>
    <cellStyle name="Note 3 2 4 4 3 3" xfId="42323" xr:uid="{00000000-0005-0000-0000-000050A50000}"/>
    <cellStyle name="Note 3 2 4 4 4" xfId="42324" xr:uid="{00000000-0005-0000-0000-000051A50000}"/>
    <cellStyle name="Note 3 2 4 4 4 2" xfId="42325" xr:uid="{00000000-0005-0000-0000-000052A50000}"/>
    <cellStyle name="Note 3 2 4 4 5" xfId="42326" xr:uid="{00000000-0005-0000-0000-000053A50000}"/>
    <cellStyle name="Note 3 2 4 4 5 2" xfId="42327" xr:uid="{00000000-0005-0000-0000-000054A50000}"/>
    <cellStyle name="Note 3 2 4 4 6" xfId="42328" xr:uid="{00000000-0005-0000-0000-000055A50000}"/>
    <cellStyle name="Note 3 2 4 5" xfId="42329" xr:uid="{00000000-0005-0000-0000-000056A50000}"/>
    <cellStyle name="Note 3 2 4 5 2" xfId="42330" xr:uid="{00000000-0005-0000-0000-000057A50000}"/>
    <cellStyle name="Note 3 2 4 5 2 2" xfId="42331" xr:uid="{00000000-0005-0000-0000-000058A50000}"/>
    <cellStyle name="Note 3 2 4 5 2 2 2" xfId="42332" xr:uid="{00000000-0005-0000-0000-000059A50000}"/>
    <cellStyle name="Note 3 2 4 5 2 2 2 2" xfId="42333" xr:uid="{00000000-0005-0000-0000-00005AA50000}"/>
    <cellStyle name="Note 3 2 4 5 2 2 3" xfId="42334" xr:uid="{00000000-0005-0000-0000-00005BA50000}"/>
    <cellStyle name="Note 3 2 4 5 2 3" xfId="42335" xr:uid="{00000000-0005-0000-0000-00005CA50000}"/>
    <cellStyle name="Note 3 2 4 5 2 3 2" xfId="42336" xr:uid="{00000000-0005-0000-0000-00005DA50000}"/>
    <cellStyle name="Note 3 2 4 5 2 4" xfId="42337" xr:uid="{00000000-0005-0000-0000-00005EA50000}"/>
    <cellStyle name="Note 3 2 4 5 3" xfId="42338" xr:uid="{00000000-0005-0000-0000-00005FA50000}"/>
    <cellStyle name="Note 3 2 4 5 3 2" xfId="42339" xr:uid="{00000000-0005-0000-0000-000060A50000}"/>
    <cellStyle name="Note 3 2 4 5 3 2 2" xfId="42340" xr:uid="{00000000-0005-0000-0000-000061A50000}"/>
    <cellStyle name="Note 3 2 4 5 3 3" xfId="42341" xr:uid="{00000000-0005-0000-0000-000062A50000}"/>
    <cellStyle name="Note 3 2 4 5 4" xfId="42342" xr:uid="{00000000-0005-0000-0000-000063A50000}"/>
    <cellStyle name="Note 3 2 4 5 4 2" xfId="42343" xr:uid="{00000000-0005-0000-0000-000064A50000}"/>
    <cellStyle name="Note 3 2 4 5 5" xfId="42344" xr:uid="{00000000-0005-0000-0000-000065A50000}"/>
    <cellStyle name="Note 3 2 4 5 5 2" xfId="42345" xr:uid="{00000000-0005-0000-0000-000066A50000}"/>
    <cellStyle name="Note 3 2 4 5 6" xfId="42346" xr:uid="{00000000-0005-0000-0000-000067A50000}"/>
    <cellStyle name="Note 3 2 4 6" xfId="42347" xr:uid="{00000000-0005-0000-0000-000068A50000}"/>
    <cellStyle name="Note 3 2 4 6 2" xfId="42348" xr:uid="{00000000-0005-0000-0000-000069A50000}"/>
    <cellStyle name="Note 3 2 4 6 2 2" xfId="42349" xr:uid="{00000000-0005-0000-0000-00006AA50000}"/>
    <cellStyle name="Note 3 2 4 6 2 2 2" xfId="42350" xr:uid="{00000000-0005-0000-0000-00006BA50000}"/>
    <cellStyle name="Note 3 2 4 6 2 2 2 2" xfId="42351" xr:uid="{00000000-0005-0000-0000-00006CA50000}"/>
    <cellStyle name="Note 3 2 4 6 2 2 3" xfId="42352" xr:uid="{00000000-0005-0000-0000-00006DA50000}"/>
    <cellStyle name="Note 3 2 4 6 2 3" xfId="42353" xr:uid="{00000000-0005-0000-0000-00006EA50000}"/>
    <cellStyle name="Note 3 2 4 6 2 3 2" xfId="42354" xr:uid="{00000000-0005-0000-0000-00006FA50000}"/>
    <cellStyle name="Note 3 2 4 6 2 4" xfId="42355" xr:uid="{00000000-0005-0000-0000-000070A50000}"/>
    <cellStyle name="Note 3 2 4 6 3" xfId="42356" xr:uid="{00000000-0005-0000-0000-000071A50000}"/>
    <cellStyle name="Note 3 2 4 6 3 2" xfId="42357" xr:uid="{00000000-0005-0000-0000-000072A50000}"/>
    <cellStyle name="Note 3 2 4 6 3 2 2" xfId="42358" xr:uid="{00000000-0005-0000-0000-000073A50000}"/>
    <cellStyle name="Note 3 2 4 6 3 3" xfId="42359" xr:uid="{00000000-0005-0000-0000-000074A50000}"/>
    <cellStyle name="Note 3 2 4 6 4" xfId="42360" xr:uid="{00000000-0005-0000-0000-000075A50000}"/>
    <cellStyle name="Note 3 2 4 6 4 2" xfId="42361" xr:uid="{00000000-0005-0000-0000-000076A50000}"/>
    <cellStyle name="Note 3 2 4 6 5" xfId="42362" xr:uid="{00000000-0005-0000-0000-000077A50000}"/>
    <cellStyle name="Note 3 2 4 6 5 2" xfId="42363" xr:uid="{00000000-0005-0000-0000-000078A50000}"/>
    <cellStyle name="Note 3 2 4 6 6" xfId="42364" xr:uid="{00000000-0005-0000-0000-000079A50000}"/>
    <cellStyle name="Note 3 2 4 7" xfId="42365" xr:uid="{00000000-0005-0000-0000-00007AA50000}"/>
    <cellStyle name="Note 3 2 4 7 2" xfId="42366" xr:uid="{00000000-0005-0000-0000-00007BA50000}"/>
    <cellStyle name="Note 3 2 4 7 2 2" xfId="42367" xr:uid="{00000000-0005-0000-0000-00007CA50000}"/>
    <cellStyle name="Note 3 2 4 7 2 2 2" xfId="42368" xr:uid="{00000000-0005-0000-0000-00007DA50000}"/>
    <cellStyle name="Note 3 2 4 7 2 3" xfId="42369" xr:uid="{00000000-0005-0000-0000-00007EA50000}"/>
    <cellStyle name="Note 3 2 4 7 3" xfId="42370" xr:uid="{00000000-0005-0000-0000-00007FA50000}"/>
    <cellStyle name="Note 3 2 4 7 3 2" xfId="42371" xr:uid="{00000000-0005-0000-0000-000080A50000}"/>
    <cellStyle name="Note 3 2 4 7 4" xfId="42372" xr:uid="{00000000-0005-0000-0000-000081A50000}"/>
    <cellStyle name="Note 3 2 4 8" xfId="42373" xr:uid="{00000000-0005-0000-0000-000082A50000}"/>
    <cellStyle name="Note 3 2 4 8 2" xfId="42374" xr:uid="{00000000-0005-0000-0000-000083A50000}"/>
    <cellStyle name="Note 3 2 4 8 2 2" xfId="42375" xr:uid="{00000000-0005-0000-0000-000084A50000}"/>
    <cellStyle name="Note 3 2 4 8 3" xfId="42376" xr:uid="{00000000-0005-0000-0000-000085A50000}"/>
    <cellStyle name="Note 3 2 4 9" xfId="42377" xr:uid="{00000000-0005-0000-0000-000086A50000}"/>
    <cellStyle name="Note 3 2 4 9 2" xfId="42378" xr:uid="{00000000-0005-0000-0000-000087A50000}"/>
    <cellStyle name="Note 3 2 5" xfId="42379" xr:uid="{00000000-0005-0000-0000-000088A50000}"/>
    <cellStyle name="Note 3 2 5 2" xfId="42380" xr:uid="{00000000-0005-0000-0000-000089A50000}"/>
    <cellStyle name="Note 3 2 5 2 2" xfId="42381" xr:uid="{00000000-0005-0000-0000-00008AA50000}"/>
    <cellStyle name="Note 3 2 5 2 2 2" xfId="42382" xr:uid="{00000000-0005-0000-0000-00008BA50000}"/>
    <cellStyle name="Note 3 2 5 2 2 2 2" xfId="42383" xr:uid="{00000000-0005-0000-0000-00008CA50000}"/>
    <cellStyle name="Note 3 2 5 2 2 2 2 2" xfId="42384" xr:uid="{00000000-0005-0000-0000-00008DA50000}"/>
    <cellStyle name="Note 3 2 5 2 2 2 3" xfId="42385" xr:uid="{00000000-0005-0000-0000-00008EA50000}"/>
    <cellStyle name="Note 3 2 5 2 2 3" xfId="42386" xr:uid="{00000000-0005-0000-0000-00008FA50000}"/>
    <cellStyle name="Note 3 2 5 2 2 3 2" xfId="42387" xr:uid="{00000000-0005-0000-0000-000090A50000}"/>
    <cellStyle name="Note 3 2 5 2 2 4" xfId="42388" xr:uid="{00000000-0005-0000-0000-000091A50000}"/>
    <cellStyle name="Note 3 2 5 2 3" xfId="42389" xr:uid="{00000000-0005-0000-0000-000092A50000}"/>
    <cellStyle name="Note 3 2 5 2 3 2" xfId="42390" xr:uid="{00000000-0005-0000-0000-000093A50000}"/>
    <cellStyle name="Note 3 2 5 2 3 2 2" xfId="42391" xr:uid="{00000000-0005-0000-0000-000094A50000}"/>
    <cellStyle name="Note 3 2 5 2 3 3" xfId="42392" xr:uid="{00000000-0005-0000-0000-000095A50000}"/>
    <cellStyle name="Note 3 2 5 2 4" xfId="42393" xr:uid="{00000000-0005-0000-0000-000096A50000}"/>
    <cellStyle name="Note 3 2 5 2 4 2" xfId="42394" xr:uid="{00000000-0005-0000-0000-000097A50000}"/>
    <cellStyle name="Note 3 2 5 2 5" xfId="42395" xr:uid="{00000000-0005-0000-0000-000098A50000}"/>
    <cellStyle name="Note 3 2 5 2 5 2" xfId="42396" xr:uid="{00000000-0005-0000-0000-000099A50000}"/>
    <cellStyle name="Note 3 2 5 2 6" xfId="42397" xr:uid="{00000000-0005-0000-0000-00009AA50000}"/>
    <cellStyle name="Note 3 2 5 3" xfId="42398" xr:uid="{00000000-0005-0000-0000-00009BA50000}"/>
    <cellStyle name="Note 3 2 5 3 2" xfId="42399" xr:uid="{00000000-0005-0000-0000-00009CA50000}"/>
    <cellStyle name="Note 3 2 5 3 2 2" xfId="42400" xr:uid="{00000000-0005-0000-0000-00009DA50000}"/>
    <cellStyle name="Note 3 2 5 3 2 2 2" xfId="42401" xr:uid="{00000000-0005-0000-0000-00009EA50000}"/>
    <cellStyle name="Note 3 2 5 3 2 2 2 2" xfId="42402" xr:uid="{00000000-0005-0000-0000-00009FA50000}"/>
    <cellStyle name="Note 3 2 5 3 2 2 3" xfId="42403" xr:uid="{00000000-0005-0000-0000-0000A0A50000}"/>
    <cellStyle name="Note 3 2 5 3 2 3" xfId="42404" xr:uid="{00000000-0005-0000-0000-0000A1A50000}"/>
    <cellStyle name="Note 3 2 5 3 2 3 2" xfId="42405" xr:uid="{00000000-0005-0000-0000-0000A2A50000}"/>
    <cellStyle name="Note 3 2 5 3 2 4" xfId="42406" xr:uid="{00000000-0005-0000-0000-0000A3A50000}"/>
    <cellStyle name="Note 3 2 5 3 3" xfId="42407" xr:uid="{00000000-0005-0000-0000-0000A4A50000}"/>
    <cellStyle name="Note 3 2 5 3 3 2" xfId="42408" xr:uid="{00000000-0005-0000-0000-0000A5A50000}"/>
    <cellStyle name="Note 3 2 5 3 3 2 2" xfId="42409" xr:uid="{00000000-0005-0000-0000-0000A6A50000}"/>
    <cellStyle name="Note 3 2 5 3 3 3" xfId="42410" xr:uid="{00000000-0005-0000-0000-0000A7A50000}"/>
    <cellStyle name="Note 3 2 5 3 4" xfId="42411" xr:uid="{00000000-0005-0000-0000-0000A8A50000}"/>
    <cellStyle name="Note 3 2 5 3 4 2" xfId="42412" xr:uid="{00000000-0005-0000-0000-0000A9A50000}"/>
    <cellStyle name="Note 3 2 5 3 5" xfId="42413" xr:uid="{00000000-0005-0000-0000-0000AAA50000}"/>
    <cellStyle name="Note 3 2 5 3 5 2" xfId="42414" xr:uid="{00000000-0005-0000-0000-0000ABA50000}"/>
    <cellStyle name="Note 3 2 5 3 6" xfId="42415" xr:uid="{00000000-0005-0000-0000-0000ACA50000}"/>
    <cellStyle name="Note 3 2 5 4" xfId="42416" xr:uid="{00000000-0005-0000-0000-0000ADA50000}"/>
    <cellStyle name="Note 3 2 5 4 2" xfId="42417" xr:uid="{00000000-0005-0000-0000-0000AEA50000}"/>
    <cellStyle name="Note 3 2 5 4 2 2" xfId="42418" xr:uid="{00000000-0005-0000-0000-0000AFA50000}"/>
    <cellStyle name="Note 3 2 5 4 2 2 2" xfId="42419" xr:uid="{00000000-0005-0000-0000-0000B0A50000}"/>
    <cellStyle name="Note 3 2 5 4 2 3" xfId="42420" xr:uid="{00000000-0005-0000-0000-0000B1A50000}"/>
    <cellStyle name="Note 3 2 5 4 3" xfId="42421" xr:uid="{00000000-0005-0000-0000-0000B2A50000}"/>
    <cellStyle name="Note 3 2 5 4 3 2" xfId="42422" xr:uid="{00000000-0005-0000-0000-0000B3A50000}"/>
    <cellStyle name="Note 3 2 5 4 4" xfId="42423" xr:uid="{00000000-0005-0000-0000-0000B4A50000}"/>
    <cellStyle name="Note 3 2 5 5" xfId="42424" xr:uid="{00000000-0005-0000-0000-0000B5A50000}"/>
    <cellStyle name="Note 3 2 5 5 2" xfId="42425" xr:uid="{00000000-0005-0000-0000-0000B6A50000}"/>
    <cellStyle name="Note 3 2 5 5 2 2" xfId="42426" xr:uid="{00000000-0005-0000-0000-0000B7A50000}"/>
    <cellStyle name="Note 3 2 5 5 3" xfId="42427" xr:uid="{00000000-0005-0000-0000-0000B8A50000}"/>
    <cellStyle name="Note 3 2 5 6" xfId="42428" xr:uid="{00000000-0005-0000-0000-0000B9A50000}"/>
    <cellStyle name="Note 3 2 5 6 2" xfId="42429" xr:uid="{00000000-0005-0000-0000-0000BAA50000}"/>
    <cellStyle name="Note 3 2 5 7" xfId="42430" xr:uid="{00000000-0005-0000-0000-0000BBA50000}"/>
    <cellStyle name="Note 3 2 5 7 2" xfId="42431" xr:uid="{00000000-0005-0000-0000-0000BCA50000}"/>
    <cellStyle name="Note 3 2 5 8" xfId="42432" xr:uid="{00000000-0005-0000-0000-0000BDA50000}"/>
    <cellStyle name="Note 3 2 6" xfId="42433" xr:uid="{00000000-0005-0000-0000-0000BEA50000}"/>
    <cellStyle name="Note 3 2 6 2" xfId="42434" xr:uid="{00000000-0005-0000-0000-0000BFA50000}"/>
    <cellStyle name="Note 3 2 6 2 2" xfId="42435" xr:uid="{00000000-0005-0000-0000-0000C0A50000}"/>
    <cellStyle name="Note 3 2 6 2 2 2" xfId="42436" xr:uid="{00000000-0005-0000-0000-0000C1A50000}"/>
    <cellStyle name="Note 3 2 6 2 2 2 2" xfId="42437" xr:uid="{00000000-0005-0000-0000-0000C2A50000}"/>
    <cellStyle name="Note 3 2 6 2 2 2 2 2" xfId="42438" xr:uid="{00000000-0005-0000-0000-0000C3A50000}"/>
    <cellStyle name="Note 3 2 6 2 2 2 3" xfId="42439" xr:uid="{00000000-0005-0000-0000-0000C4A50000}"/>
    <cellStyle name="Note 3 2 6 2 2 3" xfId="42440" xr:uid="{00000000-0005-0000-0000-0000C5A50000}"/>
    <cellStyle name="Note 3 2 6 2 2 3 2" xfId="42441" xr:uid="{00000000-0005-0000-0000-0000C6A50000}"/>
    <cellStyle name="Note 3 2 6 2 2 4" xfId="42442" xr:uid="{00000000-0005-0000-0000-0000C7A50000}"/>
    <cellStyle name="Note 3 2 6 2 3" xfId="42443" xr:uid="{00000000-0005-0000-0000-0000C8A50000}"/>
    <cellStyle name="Note 3 2 6 2 3 2" xfId="42444" xr:uid="{00000000-0005-0000-0000-0000C9A50000}"/>
    <cellStyle name="Note 3 2 6 2 3 2 2" xfId="42445" xr:uid="{00000000-0005-0000-0000-0000CAA50000}"/>
    <cellStyle name="Note 3 2 6 2 3 3" xfId="42446" xr:uid="{00000000-0005-0000-0000-0000CBA50000}"/>
    <cellStyle name="Note 3 2 6 2 4" xfId="42447" xr:uid="{00000000-0005-0000-0000-0000CCA50000}"/>
    <cellStyle name="Note 3 2 6 2 4 2" xfId="42448" xr:uid="{00000000-0005-0000-0000-0000CDA50000}"/>
    <cellStyle name="Note 3 2 6 2 5" xfId="42449" xr:uid="{00000000-0005-0000-0000-0000CEA50000}"/>
    <cellStyle name="Note 3 2 6 2 5 2" xfId="42450" xr:uid="{00000000-0005-0000-0000-0000CFA50000}"/>
    <cellStyle name="Note 3 2 6 2 6" xfId="42451" xr:uid="{00000000-0005-0000-0000-0000D0A50000}"/>
    <cellStyle name="Note 3 2 6 3" xfId="42452" xr:uid="{00000000-0005-0000-0000-0000D1A50000}"/>
    <cellStyle name="Note 3 2 6 3 2" xfId="42453" xr:uid="{00000000-0005-0000-0000-0000D2A50000}"/>
    <cellStyle name="Note 3 2 6 3 2 2" xfId="42454" xr:uid="{00000000-0005-0000-0000-0000D3A50000}"/>
    <cellStyle name="Note 3 2 6 3 2 2 2" xfId="42455" xr:uid="{00000000-0005-0000-0000-0000D4A50000}"/>
    <cellStyle name="Note 3 2 6 3 2 2 2 2" xfId="42456" xr:uid="{00000000-0005-0000-0000-0000D5A50000}"/>
    <cellStyle name="Note 3 2 6 3 2 2 3" xfId="42457" xr:uid="{00000000-0005-0000-0000-0000D6A50000}"/>
    <cellStyle name="Note 3 2 6 3 2 3" xfId="42458" xr:uid="{00000000-0005-0000-0000-0000D7A50000}"/>
    <cellStyle name="Note 3 2 6 3 2 3 2" xfId="42459" xr:uid="{00000000-0005-0000-0000-0000D8A50000}"/>
    <cellStyle name="Note 3 2 6 3 2 4" xfId="42460" xr:uid="{00000000-0005-0000-0000-0000D9A50000}"/>
    <cellStyle name="Note 3 2 6 3 3" xfId="42461" xr:uid="{00000000-0005-0000-0000-0000DAA50000}"/>
    <cellStyle name="Note 3 2 6 3 3 2" xfId="42462" xr:uid="{00000000-0005-0000-0000-0000DBA50000}"/>
    <cellStyle name="Note 3 2 6 3 3 2 2" xfId="42463" xr:uid="{00000000-0005-0000-0000-0000DCA50000}"/>
    <cellStyle name="Note 3 2 6 3 3 3" xfId="42464" xr:uid="{00000000-0005-0000-0000-0000DDA50000}"/>
    <cellStyle name="Note 3 2 6 3 4" xfId="42465" xr:uid="{00000000-0005-0000-0000-0000DEA50000}"/>
    <cellStyle name="Note 3 2 6 3 4 2" xfId="42466" xr:uid="{00000000-0005-0000-0000-0000DFA50000}"/>
    <cellStyle name="Note 3 2 6 3 5" xfId="42467" xr:uid="{00000000-0005-0000-0000-0000E0A50000}"/>
    <cellStyle name="Note 3 2 6 3 5 2" xfId="42468" xr:uid="{00000000-0005-0000-0000-0000E1A50000}"/>
    <cellStyle name="Note 3 2 6 3 6" xfId="42469" xr:uid="{00000000-0005-0000-0000-0000E2A50000}"/>
    <cellStyle name="Note 3 2 6 4" xfId="42470" xr:uid="{00000000-0005-0000-0000-0000E3A50000}"/>
    <cellStyle name="Note 3 2 6 4 2" xfId="42471" xr:uid="{00000000-0005-0000-0000-0000E4A50000}"/>
    <cellStyle name="Note 3 2 6 4 2 2" xfId="42472" xr:uid="{00000000-0005-0000-0000-0000E5A50000}"/>
    <cellStyle name="Note 3 2 6 4 2 2 2" xfId="42473" xr:uid="{00000000-0005-0000-0000-0000E6A50000}"/>
    <cellStyle name="Note 3 2 6 4 2 3" xfId="42474" xr:uid="{00000000-0005-0000-0000-0000E7A50000}"/>
    <cellStyle name="Note 3 2 6 4 3" xfId="42475" xr:uid="{00000000-0005-0000-0000-0000E8A50000}"/>
    <cellStyle name="Note 3 2 6 4 3 2" xfId="42476" xr:uid="{00000000-0005-0000-0000-0000E9A50000}"/>
    <cellStyle name="Note 3 2 6 4 4" xfId="42477" xr:uid="{00000000-0005-0000-0000-0000EAA50000}"/>
    <cellStyle name="Note 3 2 6 5" xfId="42478" xr:uid="{00000000-0005-0000-0000-0000EBA50000}"/>
    <cellStyle name="Note 3 2 6 5 2" xfId="42479" xr:uid="{00000000-0005-0000-0000-0000ECA50000}"/>
    <cellStyle name="Note 3 2 6 5 2 2" xfId="42480" xr:uid="{00000000-0005-0000-0000-0000EDA50000}"/>
    <cellStyle name="Note 3 2 6 5 3" xfId="42481" xr:uid="{00000000-0005-0000-0000-0000EEA50000}"/>
    <cellStyle name="Note 3 2 6 6" xfId="42482" xr:uid="{00000000-0005-0000-0000-0000EFA50000}"/>
    <cellStyle name="Note 3 2 6 6 2" xfId="42483" xr:uid="{00000000-0005-0000-0000-0000F0A50000}"/>
    <cellStyle name="Note 3 2 6 7" xfId="42484" xr:uid="{00000000-0005-0000-0000-0000F1A50000}"/>
    <cellStyle name="Note 3 2 6 7 2" xfId="42485" xr:uid="{00000000-0005-0000-0000-0000F2A50000}"/>
    <cellStyle name="Note 3 2 6 8" xfId="42486" xr:uid="{00000000-0005-0000-0000-0000F3A50000}"/>
    <cellStyle name="Note 3 2 7" xfId="42487" xr:uid="{00000000-0005-0000-0000-0000F4A50000}"/>
    <cellStyle name="Note 3 2 7 2" xfId="42488" xr:uid="{00000000-0005-0000-0000-0000F5A50000}"/>
    <cellStyle name="Note 3 2 7 2 2" xfId="42489" xr:uid="{00000000-0005-0000-0000-0000F6A50000}"/>
    <cellStyle name="Note 3 2 7 2 2 2" xfId="42490" xr:uid="{00000000-0005-0000-0000-0000F7A50000}"/>
    <cellStyle name="Note 3 2 7 2 2 2 2" xfId="42491" xr:uid="{00000000-0005-0000-0000-0000F8A50000}"/>
    <cellStyle name="Note 3 2 7 2 2 3" xfId="42492" xr:uid="{00000000-0005-0000-0000-0000F9A50000}"/>
    <cellStyle name="Note 3 2 7 2 3" xfId="42493" xr:uid="{00000000-0005-0000-0000-0000FAA50000}"/>
    <cellStyle name="Note 3 2 7 2 3 2" xfId="42494" xr:uid="{00000000-0005-0000-0000-0000FBA50000}"/>
    <cellStyle name="Note 3 2 7 2 4" xfId="42495" xr:uid="{00000000-0005-0000-0000-0000FCA50000}"/>
    <cellStyle name="Note 3 2 7 3" xfId="42496" xr:uid="{00000000-0005-0000-0000-0000FDA50000}"/>
    <cellStyle name="Note 3 2 7 3 2" xfId="42497" xr:uid="{00000000-0005-0000-0000-0000FEA50000}"/>
    <cellStyle name="Note 3 2 7 3 2 2" xfId="42498" xr:uid="{00000000-0005-0000-0000-0000FFA50000}"/>
    <cellStyle name="Note 3 2 7 3 3" xfId="42499" xr:uid="{00000000-0005-0000-0000-000000A60000}"/>
    <cellStyle name="Note 3 2 7 4" xfId="42500" xr:uid="{00000000-0005-0000-0000-000001A60000}"/>
    <cellStyle name="Note 3 2 7 4 2" xfId="42501" xr:uid="{00000000-0005-0000-0000-000002A60000}"/>
    <cellStyle name="Note 3 2 7 5" xfId="42502" xr:uid="{00000000-0005-0000-0000-000003A60000}"/>
    <cellStyle name="Note 3 2 7 5 2" xfId="42503" xr:uid="{00000000-0005-0000-0000-000004A60000}"/>
    <cellStyle name="Note 3 2 7 6" xfId="42504" xr:uid="{00000000-0005-0000-0000-000005A60000}"/>
    <cellStyle name="Note 3 2 8" xfId="42505" xr:uid="{00000000-0005-0000-0000-000006A60000}"/>
    <cellStyle name="Note 3 2 8 2" xfId="42506" xr:uid="{00000000-0005-0000-0000-000007A60000}"/>
    <cellStyle name="Note 3 2 8 2 2" xfId="42507" xr:uid="{00000000-0005-0000-0000-000008A60000}"/>
    <cellStyle name="Note 3 2 8 2 2 2" xfId="42508" xr:uid="{00000000-0005-0000-0000-000009A60000}"/>
    <cellStyle name="Note 3 2 8 2 2 2 2" xfId="42509" xr:uid="{00000000-0005-0000-0000-00000AA60000}"/>
    <cellStyle name="Note 3 2 8 2 2 3" xfId="42510" xr:uid="{00000000-0005-0000-0000-00000BA60000}"/>
    <cellStyle name="Note 3 2 8 2 3" xfId="42511" xr:uid="{00000000-0005-0000-0000-00000CA60000}"/>
    <cellStyle name="Note 3 2 8 2 3 2" xfId="42512" xr:uid="{00000000-0005-0000-0000-00000DA60000}"/>
    <cellStyle name="Note 3 2 8 2 4" xfId="42513" xr:uid="{00000000-0005-0000-0000-00000EA60000}"/>
    <cellStyle name="Note 3 2 8 3" xfId="42514" xr:uid="{00000000-0005-0000-0000-00000FA60000}"/>
    <cellStyle name="Note 3 2 8 3 2" xfId="42515" xr:uid="{00000000-0005-0000-0000-000010A60000}"/>
    <cellStyle name="Note 3 2 8 3 2 2" xfId="42516" xr:uid="{00000000-0005-0000-0000-000011A60000}"/>
    <cellStyle name="Note 3 2 8 3 3" xfId="42517" xr:uid="{00000000-0005-0000-0000-000012A60000}"/>
    <cellStyle name="Note 3 2 8 4" xfId="42518" xr:uid="{00000000-0005-0000-0000-000013A60000}"/>
    <cellStyle name="Note 3 2 8 4 2" xfId="42519" xr:uid="{00000000-0005-0000-0000-000014A60000}"/>
    <cellStyle name="Note 3 2 8 5" xfId="42520" xr:uid="{00000000-0005-0000-0000-000015A60000}"/>
    <cellStyle name="Note 3 2 8 5 2" xfId="42521" xr:uid="{00000000-0005-0000-0000-000016A60000}"/>
    <cellStyle name="Note 3 2 8 6" xfId="42522" xr:uid="{00000000-0005-0000-0000-000017A60000}"/>
    <cellStyle name="Note 3 2 9" xfId="42523" xr:uid="{00000000-0005-0000-0000-000018A60000}"/>
    <cellStyle name="Note 3 2 9 2" xfId="42524" xr:uid="{00000000-0005-0000-0000-000019A60000}"/>
    <cellStyle name="Note 3 2 9 2 2" xfId="42525" xr:uid="{00000000-0005-0000-0000-00001AA60000}"/>
    <cellStyle name="Note 3 2 9 2 2 2" xfId="42526" xr:uid="{00000000-0005-0000-0000-00001BA60000}"/>
    <cellStyle name="Note 3 2 9 2 2 2 2" xfId="42527" xr:uid="{00000000-0005-0000-0000-00001CA60000}"/>
    <cellStyle name="Note 3 2 9 2 2 3" xfId="42528" xr:uid="{00000000-0005-0000-0000-00001DA60000}"/>
    <cellStyle name="Note 3 2 9 2 3" xfId="42529" xr:uid="{00000000-0005-0000-0000-00001EA60000}"/>
    <cellStyle name="Note 3 2 9 2 3 2" xfId="42530" xr:uid="{00000000-0005-0000-0000-00001FA60000}"/>
    <cellStyle name="Note 3 2 9 2 4" xfId="42531" xr:uid="{00000000-0005-0000-0000-000020A60000}"/>
    <cellStyle name="Note 3 2 9 3" xfId="42532" xr:uid="{00000000-0005-0000-0000-000021A60000}"/>
    <cellStyle name="Note 3 2 9 3 2" xfId="42533" xr:uid="{00000000-0005-0000-0000-000022A60000}"/>
    <cellStyle name="Note 3 2 9 3 2 2" xfId="42534" xr:uid="{00000000-0005-0000-0000-000023A60000}"/>
    <cellStyle name="Note 3 2 9 3 3" xfId="42535" xr:uid="{00000000-0005-0000-0000-000024A60000}"/>
    <cellStyle name="Note 3 2 9 4" xfId="42536" xr:uid="{00000000-0005-0000-0000-000025A60000}"/>
    <cellStyle name="Note 3 2 9 4 2" xfId="42537" xr:uid="{00000000-0005-0000-0000-000026A60000}"/>
    <cellStyle name="Note 3 2 9 5" xfId="42538" xr:uid="{00000000-0005-0000-0000-000027A60000}"/>
    <cellStyle name="Note 3 2 9 5 2" xfId="42539" xr:uid="{00000000-0005-0000-0000-000028A60000}"/>
    <cellStyle name="Note 3 2 9 6" xfId="42540" xr:uid="{00000000-0005-0000-0000-000029A60000}"/>
    <cellStyle name="Note 3 3" xfId="42541" xr:uid="{00000000-0005-0000-0000-00002AA60000}"/>
    <cellStyle name="Note 3 3 10" xfId="42542" xr:uid="{00000000-0005-0000-0000-00002BA60000}"/>
    <cellStyle name="Note 3 3 10 2" xfId="42543" xr:uid="{00000000-0005-0000-0000-00002CA60000}"/>
    <cellStyle name="Note 3 3 10 2 2" xfId="42544" xr:uid="{00000000-0005-0000-0000-00002DA60000}"/>
    <cellStyle name="Note 3 3 10 2 2 2" xfId="42545" xr:uid="{00000000-0005-0000-0000-00002EA60000}"/>
    <cellStyle name="Note 3 3 10 2 2 2 2" xfId="42546" xr:uid="{00000000-0005-0000-0000-00002FA60000}"/>
    <cellStyle name="Note 3 3 10 2 2 3" xfId="42547" xr:uid="{00000000-0005-0000-0000-000030A60000}"/>
    <cellStyle name="Note 3 3 10 2 3" xfId="42548" xr:uid="{00000000-0005-0000-0000-000031A60000}"/>
    <cellStyle name="Note 3 3 10 2 3 2" xfId="42549" xr:uid="{00000000-0005-0000-0000-000032A60000}"/>
    <cellStyle name="Note 3 3 10 2 4" xfId="42550" xr:uid="{00000000-0005-0000-0000-000033A60000}"/>
    <cellStyle name="Note 3 3 10 3" xfId="42551" xr:uid="{00000000-0005-0000-0000-000034A60000}"/>
    <cellStyle name="Note 3 3 10 3 2" xfId="42552" xr:uid="{00000000-0005-0000-0000-000035A60000}"/>
    <cellStyle name="Note 3 3 10 3 2 2" xfId="42553" xr:uid="{00000000-0005-0000-0000-000036A60000}"/>
    <cellStyle name="Note 3 3 10 3 3" xfId="42554" xr:uid="{00000000-0005-0000-0000-000037A60000}"/>
    <cellStyle name="Note 3 3 10 4" xfId="42555" xr:uid="{00000000-0005-0000-0000-000038A60000}"/>
    <cellStyle name="Note 3 3 10 4 2" xfId="42556" xr:uid="{00000000-0005-0000-0000-000039A60000}"/>
    <cellStyle name="Note 3 3 10 5" xfId="42557" xr:uid="{00000000-0005-0000-0000-00003AA60000}"/>
    <cellStyle name="Note 3 3 10 5 2" xfId="42558" xr:uid="{00000000-0005-0000-0000-00003BA60000}"/>
    <cellStyle name="Note 3 3 10 6" xfId="42559" xr:uid="{00000000-0005-0000-0000-00003CA60000}"/>
    <cellStyle name="Note 3 3 11" xfId="42560" xr:uid="{00000000-0005-0000-0000-00003DA60000}"/>
    <cellStyle name="Note 3 3 11 2" xfId="42561" xr:uid="{00000000-0005-0000-0000-00003EA60000}"/>
    <cellStyle name="Note 3 3 11 2 2" xfId="42562" xr:uid="{00000000-0005-0000-0000-00003FA60000}"/>
    <cellStyle name="Note 3 3 11 2 2 2" xfId="42563" xr:uid="{00000000-0005-0000-0000-000040A60000}"/>
    <cellStyle name="Note 3 3 11 2 3" xfId="42564" xr:uid="{00000000-0005-0000-0000-000041A60000}"/>
    <cellStyle name="Note 3 3 11 3" xfId="42565" xr:uid="{00000000-0005-0000-0000-000042A60000}"/>
    <cellStyle name="Note 3 3 11 3 2" xfId="42566" xr:uid="{00000000-0005-0000-0000-000043A60000}"/>
    <cellStyle name="Note 3 3 11 4" xfId="42567" xr:uid="{00000000-0005-0000-0000-000044A60000}"/>
    <cellStyle name="Note 3 3 12" xfId="42568" xr:uid="{00000000-0005-0000-0000-000045A60000}"/>
    <cellStyle name="Note 3 3 12 2" xfId="42569" xr:uid="{00000000-0005-0000-0000-000046A60000}"/>
    <cellStyle name="Note 3 3 12 2 2" xfId="42570" xr:uid="{00000000-0005-0000-0000-000047A60000}"/>
    <cellStyle name="Note 3 3 12 3" xfId="42571" xr:uid="{00000000-0005-0000-0000-000048A60000}"/>
    <cellStyle name="Note 3 3 13" xfId="42572" xr:uid="{00000000-0005-0000-0000-000049A60000}"/>
    <cellStyle name="Note 3 3 13 2" xfId="42573" xr:uid="{00000000-0005-0000-0000-00004AA60000}"/>
    <cellStyle name="Note 3 3 14" xfId="42574" xr:uid="{00000000-0005-0000-0000-00004BA60000}"/>
    <cellStyle name="Note 3 3 14 2" xfId="42575" xr:uid="{00000000-0005-0000-0000-00004CA60000}"/>
    <cellStyle name="Note 3 3 15" xfId="42576" xr:uid="{00000000-0005-0000-0000-00004DA60000}"/>
    <cellStyle name="Note 3 3 2" xfId="42577" xr:uid="{00000000-0005-0000-0000-00004EA60000}"/>
    <cellStyle name="Note 3 3 2 10" xfId="42578" xr:uid="{00000000-0005-0000-0000-00004FA60000}"/>
    <cellStyle name="Note 3 3 2 10 2" xfId="42579" xr:uid="{00000000-0005-0000-0000-000050A60000}"/>
    <cellStyle name="Note 3 3 2 11" xfId="42580" xr:uid="{00000000-0005-0000-0000-000051A60000}"/>
    <cellStyle name="Note 3 3 2 2" xfId="42581" xr:uid="{00000000-0005-0000-0000-000052A60000}"/>
    <cellStyle name="Note 3 3 2 2 2" xfId="42582" xr:uid="{00000000-0005-0000-0000-000053A60000}"/>
    <cellStyle name="Note 3 3 2 2 2 2" xfId="42583" xr:uid="{00000000-0005-0000-0000-000054A60000}"/>
    <cellStyle name="Note 3 3 2 2 2 2 2" xfId="42584" xr:uid="{00000000-0005-0000-0000-000055A60000}"/>
    <cellStyle name="Note 3 3 2 2 2 2 2 2" xfId="42585" xr:uid="{00000000-0005-0000-0000-000056A60000}"/>
    <cellStyle name="Note 3 3 2 2 2 2 2 2 2" xfId="42586" xr:uid="{00000000-0005-0000-0000-000057A60000}"/>
    <cellStyle name="Note 3 3 2 2 2 2 2 3" xfId="42587" xr:uid="{00000000-0005-0000-0000-000058A60000}"/>
    <cellStyle name="Note 3 3 2 2 2 2 3" xfId="42588" xr:uid="{00000000-0005-0000-0000-000059A60000}"/>
    <cellStyle name="Note 3 3 2 2 2 2 3 2" xfId="42589" xr:uid="{00000000-0005-0000-0000-00005AA60000}"/>
    <cellStyle name="Note 3 3 2 2 2 2 4" xfId="42590" xr:uid="{00000000-0005-0000-0000-00005BA60000}"/>
    <cellStyle name="Note 3 3 2 2 2 3" xfId="42591" xr:uid="{00000000-0005-0000-0000-00005CA60000}"/>
    <cellStyle name="Note 3 3 2 2 2 3 2" xfId="42592" xr:uid="{00000000-0005-0000-0000-00005DA60000}"/>
    <cellStyle name="Note 3 3 2 2 2 3 2 2" xfId="42593" xr:uid="{00000000-0005-0000-0000-00005EA60000}"/>
    <cellStyle name="Note 3 3 2 2 2 3 3" xfId="42594" xr:uid="{00000000-0005-0000-0000-00005FA60000}"/>
    <cellStyle name="Note 3 3 2 2 2 4" xfId="42595" xr:uid="{00000000-0005-0000-0000-000060A60000}"/>
    <cellStyle name="Note 3 3 2 2 2 4 2" xfId="42596" xr:uid="{00000000-0005-0000-0000-000061A60000}"/>
    <cellStyle name="Note 3 3 2 2 2 5" xfId="42597" xr:uid="{00000000-0005-0000-0000-000062A60000}"/>
    <cellStyle name="Note 3 3 2 2 2 5 2" xfId="42598" xr:uid="{00000000-0005-0000-0000-000063A60000}"/>
    <cellStyle name="Note 3 3 2 2 2 6" xfId="42599" xr:uid="{00000000-0005-0000-0000-000064A60000}"/>
    <cellStyle name="Note 3 3 2 2 3" xfId="42600" xr:uid="{00000000-0005-0000-0000-000065A60000}"/>
    <cellStyle name="Note 3 3 2 2 3 2" xfId="42601" xr:uid="{00000000-0005-0000-0000-000066A60000}"/>
    <cellStyle name="Note 3 3 2 2 3 2 2" xfId="42602" xr:uid="{00000000-0005-0000-0000-000067A60000}"/>
    <cellStyle name="Note 3 3 2 2 3 2 2 2" xfId="42603" xr:uid="{00000000-0005-0000-0000-000068A60000}"/>
    <cellStyle name="Note 3 3 2 2 3 2 2 2 2" xfId="42604" xr:uid="{00000000-0005-0000-0000-000069A60000}"/>
    <cellStyle name="Note 3 3 2 2 3 2 2 3" xfId="42605" xr:uid="{00000000-0005-0000-0000-00006AA60000}"/>
    <cellStyle name="Note 3 3 2 2 3 2 3" xfId="42606" xr:uid="{00000000-0005-0000-0000-00006BA60000}"/>
    <cellStyle name="Note 3 3 2 2 3 2 3 2" xfId="42607" xr:uid="{00000000-0005-0000-0000-00006CA60000}"/>
    <cellStyle name="Note 3 3 2 2 3 2 4" xfId="42608" xr:uid="{00000000-0005-0000-0000-00006DA60000}"/>
    <cellStyle name="Note 3 3 2 2 3 3" xfId="42609" xr:uid="{00000000-0005-0000-0000-00006EA60000}"/>
    <cellStyle name="Note 3 3 2 2 3 3 2" xfId="42610" xr:uid="{00000000-0005-0000-0000-00006FA60000}"/>
    <cellStyle name="Note 3 3 2 2 3 3 2 2" xfId="42611" xr:uid="{00000000-0005-0000-0000-000070A60000}"/>
    <cellStyle name="Note 3 3 2 2 3 3 3" xfId="42612" xr:uid="{00000000-0005-0000-0000-000071A60000}"/>
    <cellStyle name="Note 3 3 2 2 3 4" xfId="42613" xr:uid="{00000000-0005-0000-0000-000072A60000}"/>
    <cellStyle name="Note 3 3 2 2 3 4 2" xfId="42614" xr:uid="{00000000-0005-0000-0000-000073A60000}"/>
    <cellStyle name="Note 3 3 2 2 3 5" xfId="42615" xr:uid="{00000000-0005-0000-0000-000074A60000}"/>
    <cellStyle name="Note 3 3 2 2 3 5 2" xfId="42616" xr:uid="{00000000-0005-0000-0000-000075A60000}"/>
    <cellStyle name="Note 3 3 2 2 3 6" xfId="42617" xr:uid="{00000000-0005-0000-0000-000076A60000}"/>
    <cellStyle name="Note 3 3 2 2 4" xfId="42618" xr:uid="{00000000-0005-0000-0000-000077A60000}"/>
    <cellStyle name="Note 3 3 2 2 4 2" xfId="42619" xr:uid="{00000000-0005-0000-0000-000078A60000}"/>
    <cellStyle name="Note 3 3 2 2 4 2 2" xfId="42620" xr:uid="{00000000-0005-0000-0000-000079A60000}"/>
    <cellStyle name="Note 3 3 2 2 4 2 2 2" xfId="42621" xr:uid="{00000000-0005-0000-0000-00007AA60000}"/>
    <cellStyle name="Note 3 3 2 2 4 2 3" xfId="42622" xr:uid="{00000000-0005-0000-0000-00007BA60000}"/>
    <cellStyle name="Note 3 3 2 2 4 3" xfId="42623" xr:uid="{00000000-0005-0000-0000-00007CA60000}"/>
    <cellStyle name="Note 3 3 2 2 4 3 2" xfId="42624" xr:uid="{00000000-0005-0000-0000-00007DA60000}"/>
    <cellStyle name="Note 3 3 2 2 4 4" xfId="42625" xr:uid="{00000000-0005-0000-0000-00007EA60000}"/>
    <cellStyle name="Note 3 3 2 2 5" xfId="42626" xr:uid="{00000000-0005-0000-0000-00007FA60000}"/>
    <cellStyle name="Note 3 3 2 2 5 2" xfId="42627" xr:uid="{00000000-0005-0000-0000-000080A60000}"/>
    <cellStyle name="Note 3 3 2 2 5 2 2" xfId="42628" xr:uid="{00000000-0005-0000-0000-000081A60000}"/>
    <cellStyle name="Note 3 3 2 2 5 3" xfId="42629" xr:uid="{00000000-0005-0000-0000-000082A60000}"/>
    <cellStyle name="Note 3 3 2 2 6" xfId="42630" xr:uid="{00000000-0005-0000-0000-000083A60000}"/>
    <cellStyle name="Note 3 3 2 2 6 2" xfId="42631" xr:uid="{00000000-0005-0000-0000-000084A60000}"/>
    <cellStyle name="Note 3 3 2 2 7" xfId="42632" xr:uid="{00000000-0005-0000-0000-000085A60000}"/>
    <cellStyle name="Note 3 3 2 2 7 2" xfId="42633" xr:uid="{00000000-0005-0000-0000-000086A60000}"/>
    <cellStyle name="Note 3 3 2 2 8" xfId="42634" xr:uid="{00000000-0005-0000-0000-000087A60000}"/>
    <cellStyle name="Note 3 3 2 3" xfId="42635" xr:uid="{00000000-0005-0000-0000-000088A60000}"/>
    <cellStyle name="Note 3 3 2 3 2" xfId="42636" xr:uid="{00000000-0005-0000-0000-000089A60000}"/>
    <cellStyle name="Note 3 3 2 3 2 2" xfId="42637" xr:uid="{00000000-0005-0000-0000-00008AA60000}"/>
    <cellStyle name="Note 3 3 2 3 2 2 2" xfId="42638" xr:uid="{00000000-0005-0000-0000-00008BA60000}"/>
    <cellStyle name="Note 3 3 2 3 2 2 2 2" xfId="42639" xr:uid="{00000000-0005-0000-0000-00008CA60000}"/>
    <cellStyle name="Note 3 3 2 3 2 2 2 2 2" xfId="42640" xr:uid="{00000000-0005-0000-0000-00008DA60000}"/>
    <cellStyle name="Note 3 3 2 3 2 2 2 3" xfId="42641" xr:uid="{00000000-0005-0000-0000-00008EA60000}"/>
    <cellStyle name="Note 3 3 2 3 2 2 3" xfId="42642" xr:uid="{00000000-0005-0000-0000-00008FA60000}"/>
    <cellStyle name="Note 3 3 2 3 2 2 3 2" xfId="42643" xr:uid="{00000000-0005-0000-0000-000090A60000}"/>
    <cellStyle name="Note 3 3 2 3 2 2 4" xfId="42644" xr:uid="{00000000-0005-0000-0000-000091A60000}"/>
    <cellStyle name="Note 3 3 2 3 2 3" xfId="42645" xr:uid="{00000000-0005-0000-0000-000092A60000}"/>
    <cellStyle name="Note 3 3 2 3 2 3 2" xfId="42646" xr:uid="{00000000-0005-0000-0000-000093A60000}"/>
    <cellStyle name="Note 3 3 2 3 2 3 2 2" xfId="42647" xr:uid="{00000000-0005-0000-0000-000094A60000}"/>
    <cellStyle name="Note 3 3 2 3 2 3 3" xfId="42648" xr:uid="{00000000-0005-0000-0000-000095A60000}"/>
    <cellStyle name="Note 3 3 2 3 2 4" xfId="42649" xr:uid="{00000000-0005-0000-0000-000096A60000}"/>
    <cellStyle name="Note 3 3 2 3 2 4 2" xfId="42650" xr:uid="{00000000-0005-0000-0000-000097A60000}"/>
    <cellStyle name="Note 3 3 2 3 2 5" xfId="42651" xr:uid="{00000000-0005-0000-0000-000098A60000}"/>
    <cellStyle name="Note 3 3 2 3 2 5 2" xfId="42652" xr:uid="{00000000-0005-0000-0000-000099A60000}"/>
    <cellStyle name="Note 3 3 2 3 2 6" xfId="42653" xr:uid="{00000000-0005-0000-0000-00009AA60000}"/>
    <cellStyle name="Note 3 3 2 3 3" xfId="42654" xr:uid="{00000000-0005-0000-0000-00009BA60000}"/>
    <cellStyle name="Note 3 3 2 3 3 2" xfId="42655" xr:uid="{00000000-0005-0000-0000-00009CA60000}"/>
    <cellStyle name="Note 3 3 2 3 3 2 2" xfId="42656" xr:uid="{00000000-0005-0000-0000-00009DA60000}"/>
    <cellStyle name="Note 3 3 2 3 3 2 2 2" xfId="42657" xr:uid="{00000000-0005-0000-0000-00009EA60000}"/>
    <cellStyle name="Note 3 3 2 3 3 2 2 2 2" xfId="42658" xr:uid="{00000000-0005-0000-0000-00009FA60000}"/>
    <cellStyle name="Note 3 3 2 3 3 2 2 3" xfId="42659" xr:uid="{00000000-0005-0000-0000-0000A0A60000}"/>
    <cellStyle name="Note 3 3 2 3 3 2 3" xfId="42660" xr:uid="{00000000-0005-0000-0000-0000A1A60000}"/>
    <cellStyle name="Note 3 3 2 3 3 2 3 2" xfId="42661" xr:uid="{00000000-0005-0000-0000-0000A2A60000}"/>
    <cellStyle name="Note 3 3 2 3 3 2 4" xfId="42662" xr:uid="{00000000-0005-0000-0000-0000A3A60000}"/>
    <cellStyle name="Note 3 3 2 3 3 3" xfId="42663" xr:uid="{00000000-0005-0000-0000-0000A4A60000}"/>
    <cellStyle name="Note 3 3 2 3 3 3 2" xfId="42664" xr:uid="{00000000-0005-0000-0000-0000A5A60000}"/>
    <cellStyle name="Note 3 3 2 3 3 3 2 2" xfId="42665" xr:uid="{00000000-0005-0000-0000-0000A6A60000}"/>
    <cellStyle name="Note 3 3 2 3 3 3 3" xfId="42666" xr:uid="{00000000-0005-0000-0000-0000A7A60000}"/>
    <cellStyle name="Note 3 3 2 3 3 4" xfId="42667" xr:uid="{00000000-0005-0000-0000-0000A8A60000}"/>
    <cellStyle name="Note 3 3 2 3 3 4 2" xfId="42668" xr:uid="{00000000-0005-0000-0000-0000A9A60000}"/>
    <cellStyle name="Note 3 3 2 3 3 5" xfId="42669" xr:uid="{00000000-0005-0000-0000-0000AAA60000}"/>
    <cellStyle name="Note 3 3 2 3 3 5 2" xfId="42670" xr:uid="{00000000-0005-0000-0000-0000ABA60000}"/>
    <cellStyle name="Note 3 3 2 3 3 6" xfId="42671" xr:uid="{00000000-0005-0000-0000-0000ACA60000}"/>
    <cellStyle name="Note 3 3 2 3 4" xfId="42672" xr:uid="{00000000-0005-0000-0000-0000ADA60000}"/>
    <cellStyle name="Note 3 3 2 3 4 2" xfId="42673" xr:uid="{00000000-0005-0000-0000-0000AEA60000}"/>
    <cellStyle name="Note 3 3 2 3 4 2 2" xfId="42674" xr:uid="{00000000-0005-0000-0000-0000AFA60000}"/>
    <cellStyle name="Note 3 3 2 3 4 2 2 2" xfId="42675" xr:uid="{00000000-0005-0000-0000-0000B0A60000}"/>
    <cellStyle name="Note 3 3 2 3 4 2 3" xfId="42676" xr:uid="{00000000-0005-0000-0000-0000B1A60000}"/>
    <cellStyle name="Note 3 3 2 3 4 3" xfId="42677" xr:uid="{00000000-0005-0000-0000-0000B2A60000}"/>
    <cellStyle name="Note 3 3 2 3 4 3 2" xfId="42678" xr:uid="{00000000-0005-0000-0000-0000B3A60000}"/>
    <cellStyle name="Note 3 3 2 3 4 4" xfId="42679" xr:uid="{00000000-0005-0000-0000-0000B4A60000}"/>
    <cellStyle name="Note 3 3 2 3 5" xfId="42680" xr:uid="{00000000-0005-0000-0000-0000B5A60000}"/>
    <cellStyle name="Note 3 3 2 3 5 2" xfId="42681" xr:uid="{00000000-0005-0000-0000-0000B6A60000}"/>
    <cellStyle name="Note 3 3 2 3 5 2 2" xfId="42682" xr:uid="{00000000-0005-0000-0000-0000B7A60000}"/>
    <cellStyle name="Note 3 3 2 3 5 3" xfId="42683" xr:uid="{00000000-0005-0000-0000-0000B8A60000}"/>
    <cellStyle name="Note 3 3 2 3 6" xfId="42684" xr:uid="{00000000-0005-0000-0000-0000B9A60000}"/>
    <cellStyle name="Note 3 3 2 3 6 2" xfId="42685" xr:uid="{00000000-0005-0000-0000-0000BAA60000}"/>
    <cellStyle name="Note 3 3 2 3 7" xfId="42686" xr:uid="{00000000-0005-0000-0000-0000BBA60000}"/>
    <cellStyle name="Note 3 3 2 3 7 2" xfId="42687" xr:uid="{00000000-0005-0000-0000-0000BCA60000}"/>
    <cellStyle name="Note 3 3 2 3 8" xfId="42688" xr:uid="{00000000-0005-0000-0000-0000BDA60000}"/>
    <cellStyle name="Note 3 3 2 4" xfId="42689" xr:uid="{00000000-0005-0000-0000-0000BEA60000}"/>
    <cellStyle name="Note 3 3 2 4 2" xfId="42690" xr:uid="{00000000-0005-0000-0000-0000BFA60000}"/>
    <cellStyle name="Note 3 3 2 4 2 2" xfId="42691" xr:uid="{00000000-0005-0000-0000-0000C0A60000}"/>
    <cellStyle name="Note 3 3 2 4 2 2 2" xfId="42692" xr:uid="{00000000-0005-0000-0000-0000C1A60000}"/>
    <cellStyle name="Note 3 3 2 4 2 2 2 2" xfId="42693" xr:uid="{00000000-0005-0000-0000-0000C2A60000}"/>
    <cellStyle name="Note 3 3 2 4 2 2 3" xfId="42694" xr:uid="{00000000-0005-0000-0000-0000C3A60000}"/>
    <cellStyle name="Note 3 3 2 4 2 3" xfId="42695" xr:uid="{00000000-0005-0000-0000-0000C4A60000}"/>
    <cellStyle name="Note 3 3 2 4 2 3 2" xfId="42696" xr:uid="{00000000-0005-0000-0000-0000C5A60000}"/>
    <cellStyle name="Note 3 3 2 4 2 4" xfId="42697" xr:uid="{00000000-0005-0000-0000-0000C6A60000}"/>
    <cellStyle name="Note 3 3 2 4 3" xfId="42698" xr:uid="{00000000-0005-0000-0000-0000C7A60000}"/>
    <cellStyle name="Note 3 3 2 4 3 2" xfId="42699" xr:uid="{00000000-0005-0000-0000-0000C8A60000}"/>
    <cellStyle name="Note 3 3 2 4 3 2 2" xfId="42700" xr:uid="{00000000-0005-0000-0000-0000C9A60000}"/>
    <cellStyle name="Note 3 3 2 4 3 3" xfId="42701" xr:uid="{00000000-0005-0000-0000-0000CAA60000}"/>
    <cellStyle name="Note 3 3 2 4 4" xfId="42702" xr:uid="{00000000-0005-0000-0000-0000CBA60000}"/>
    <cellStyle name="Note 3 3 2 4 4 2" xfId="42703" xr:uid="{00000000-0005-0000-0000-0000CCA60000}"/>
    <cellStyle name="Note 3 3 2 4 5" xfId="42704" xr:uid="{00000000-0005-0000-0000-0000CDA60000}"/>
    <cellStyle name="Note 3 3 2 4 5 2" xfId="42705" xr:uid="{00000000-0005-0000-0000-0000CEA60000}"/>
    <cellStyle name="Note 3 3 2 4 6" xfId="42706" xr:uid="{00000000-0005-0000-0000-0000CFA60000}"/>
    <cellStyle name="Note 3 3 2 5" xfId="42707" xr:uid="{00000000-0005-0000-0000-0000D0A60000}"/>
    <cellStyle name="Note 3 3 2 5 2" xfId="42708" xr:uid="{00000000-0005-0000-0000-0000D1A60000}"/>
    <cellStyle name="Note 3 3 2 5 2 2" xfId="42709" xr:uid="{00000000-0005-0000-0000-0000D2A60000}"/>
    <cellStyle name="Note 3 3 2 5 2 2 2" xfId="42710" xr:uid="{00000000-0005-0000-0000-0000D3A60000}"/>
    <cellStyle name="Note 3 3 2 5 2 2 2 2" xfId="42711" xr:uid="{00000000-0005-0000-0000-0000D4A60000}"/>
    <cellStyle name="Note 3 3 2 5 2 2 3" xfId="42712" xr:uid="{00000000-0005-0000-0000-0000D5A60000}"/>
    <cellStyle name="Note 3 3 2 5 2 3" xfId="42713" xr:uid="{00000000-0005-0000-0000-0000D6A60000}"/>
    <cellStyle name="Note 3 3 2 5 2 3 2" xfId="42714" xr:uid="{00000000-0005-0000-0000-0000D7A60000}"/>
    <cellStyle name="Note 3 3 2 5 2 4" xfId="42715" xr:uid="{00000000-0005-0000-0000-0000D8A60000}"/>
    <cellStyle name="Note 3 3 2 5 3" xfId="42716" xr:uid="{00000000-0005-0000-0000-0000D9A60000}"/>
    <cellStyle name="Note 3 3 2 5 3 2" xfId="42717" xr:uid="{00000000-0005-0000-0000-0000DAA60000}"/>
    <cellStyle name="Note 3 3 2 5 3 2 2" xfId="42718" xr:uid="{00000000-0005-0000-0000-0000DBA60000}"/>
    <cellStyle name="Note 3 3 2 5 3 3" xfId="42719" xr:uid="{00000000-0005-0000-0000-0000DCA60000}"/>
    <cellStyle name="Note 3 3 2 5 4" xfId="42720" xr:uid="{00000000-0005-0000-0000-0000DDA60000}"/>
    <cellStyle name="Note 3 3 2 5 4 2" xfId="42721" xr:uid="{00000000-0005-0000-0000-0000DEA60000}"/>
    <cellStyle name="Note 3 3 2 5 5" xfId="42722" xr:uid="{00000000-0005-0000-0000-0000DFA60000}"/>
    <cellStyle name="Note 3 3 2 5 5 2" xfId="42723" xr:uid="{00000000-0005-0000-0000-0000E0A60000}"/>
    <cellStyle name="Note 3 3 2 5 6" xfId="42724" xr:uid="{00000000-0005-0000-0000-0000E1A60000}"/>
    <cellStyle name="Note 3 3 2 6" xfId="42725" xr:uid="{00000000-0005-0000-0000-0000E2A60000}"/>
    <cellStyle name="Note 3 3 2 6 2" xfId="42726" xr:uid="{00000000-0005-0000-0000-0000E3A60000}"/>
    <cellStyle name="Note 3 3 2 6 2 2" xfId="42727" xr:uid="{00000000-0005-0000-0000-0000E4A60000}"/>
    <cellStyle name="Note 3 3 2 6 2 2 2" xfId="42728" xr:uid="{00000000-0005-0000-0000-0000E5A60000}"/>
    <cellStyle name="Note 3 3 2 6 2 2 2 2" xfId="42729" xr:uid="{00000000-0005-0000-0000-0000E6A60000}"/>
    <cellStyle name="Note 3 3 2 6 2 2 3" xfId="42730" xr:uid="{00000000-0005-0000-0000-0000E7A60000}"/>
    <cellStyle name="Note 3 3 2 6 2 3" xfId="42731" xr:uid="{00000000-0005-0000-0000-0000E8A60000}"/>
    <cellStyle name="Note 3 3 2 6 2 3 2" xfId="42732" xr:uid="{00000000-0005-0000-0000-0000E9A60000}"/>
    <cellStyle name="Note 3 3 2 6 2 4" xfId="42733" xr:uid="{00000000-0005-0000-0000-0000EAA60000}"/>
    <cellStyle name="Note 3 3 2 6 3" xfId="42734" xr:uid="{00000000-0005-0000-0000-0000EBA60000}"/>
    <cellStyle name="Note 3 3 2 6 3 2" xfId="42735" xr:uid="{00000000-0005-0000-0000-0000ECA60000}"/>
    <cellStyle name="Note 3 3 2 6 3 2 2" xfId="42736" xr:uid="{00000000-0005-0000-0000-0000EDA60000}"/>
    <cellStyle name="Note 3 3 2 6 3 3" xfId="42737" xr:uid="{00000000-0005-0000-0000-0000EEA60000}"/>
    <cellStyle name="Note 3 3 2 6 4" xfId="42738" xr:uid="{00000000-0005-0000-0000-0000EFA60000}"/>
    <cellStyle name="Note 3 3 2 6 4 2" xfId="42739" xr:uid="{00000000-0005-0000-0000-0000F0A60000}"/>
    <cellStyle name="Note 3 3 2 6 5" xfId="42740" xr:uid="{00000000-0005-0000-0000-0000F1A60000}"/>
    <cellStyle name="Note 3 3 2 6 5 2" xfId="42741" xr:uid="{00000000-0005-0000-0000-0000F2A60000}"/>
    <cellStyle name="Note 3 3 2 6 6" xfId="42742" xr:uid="{00000000-0005-0000-0000-0000F3A60000}"/>
    <cellStyle name="Note 3 3 2 7" xfId="42743" xr:uid="{00000000-0005-0000-0000-0000F4A60000}"/>
    <cellStyle name="Note 3 3 2 7 2" xfId="42744" xr:uid="{00000000-0005-0000-0000-0000F5A60000}"/>
    <cellStyle name="Note 3 3 2 7 2 2" xfId="42745" xr:uid="{00000000-0005-0000-0000-0000F6A60000}"/>
    <cellStyle name="Note 3 3 2 7 2 2 2" xfId="42746" xr:uid="{00000000-0005-0000-0000-0000F7A60000}"/>
    <cellStyle name="Note 3 3 2 7 2 3" xfId="42747" xr:uid="{00000000-0005-0000-0000-0000F8A60000}"/>
    <cellStyle name="Note 3 3 2 7 3" xfId="42748" xr:uid="{00000000-0005-0000-0000-0000F9A60000}"/>
    <cellStyle name="Note 3 3 2 7 3 2" xfId="42749" xr:uid="{00000000-0005-0000-0000-0000FAA60000}"/>
    <cellStyle name="Note 3 3 2 7 4" xfId="42750" xr:uid="{00000000-0005-0000-0000-0000FBA60000}"/>
    <cellStyle name="Note 3 3 2 8" xfId="42751" xr:uid="{00000000-0005-0000-0000-0000FCA60000}"/>
    <cellStyle name="Note 3 3 2 8 2" xfId="42752" xr:uid="{00000000-0005-0000-0000-0000FDA60000}"/>
    <cellStyle name="Note 3 3 2 8 2 2" xfId="42753" xr:uid="{00000000-0005-0000-0000-0000FEA60000}"/>
    <cellStyle name="Note 3 3 2 8 3" xfId="42754" xr:uid="{00000000-0005-0000-0000-0000FFA60000}"/>
    <cellStyle name="Note 3 3 2 9" xfId="42755" xr:uid="{00000000-0005-0000-0000-000000A70000}"/>
    <cellStyle name="Note 3 3 2 9 2" xfId="42756" xr:uid="{00000000-0005-0000-0000-000001A70000}"/>
    <cellStyle name="Note 3 3 3" xfId="42757" xr:uid="{00000000-0005-0000-0000-000002A70000}"/>
    <cellStyle name="Note 3 3 3 10" xfId="42758" xr:uid="{00000000-0005-0000-0000-000003A70000}"/>
    <cellStyle name="Note 3 3 3 10 2" xfId="42759" xr:uid="{00000000-0005-0000-0000-000004A70000}"/>
    <cellStyle name="Note 3 3 3 11" xfId="42760" xr:uid="{00000000-0005-0000-0000-000005A70000}"/>
    <cellStyle name="Note 3 3 3 2" xfId="42761" xr:uid="{00000000-0005-0000-0000-000006A70000}"/>
    <cellStyle name="Note 3 3 3 2 2" xfId="42762" xr:uid="{00000000-0005-0000-0000-000007A70000}"/>
    <cellStyle name="Note 3 3 3 2 2 2" xfId="42763" xr:uid="{00000000-0005-0000-0000-000008A70000}"/>
    <cellStyle name="Note 3 3 3 2 2 2 2" xfId="42764" xr:uid="{00000000-0005-0000-0000-000009A70000}"/>
    <cellStyle name="Note 3 3 3 2 2 2 2 2" xfId="42765" xr:uid="{00000000-0005-0000-0000-00000AA70000}"/>
    <cellStyle name="Note 3 3 3 2 2 2 2 2 2" xfId="42766" xr:uid="{00000000-0005-0000-0000-00000BA70000}"/>
    <cellStyle name="Note 3 3 3 2 2 2 2 3" xfId="42767" xr:uid="{00000000-0005-0000-0000-00000CA70000}"/>
    <cellStyle name="Note 3 3 3 2 2 2 3" xfId="42768" xr:uid="{00000000-0005-0000-0000-00000DA70000}"/>
    <cellStyle name="Note 3 3 3 2 2 2 3 2" xfId="42769" xr:uid="{00000000-0005-0000-0000-00000EA70000}"/>
    <cellStyle name="Note 3 3 3 2 2 2 4" xfId="42770" xr:uid="{00000000-0005-0000-0000-00000FA70000}"/>
    <cellStyle name="Note 3 3 3 2 2 3" xfId="42771" xr:uid="{00000000-0005-0000-0000-000010A70000}"/>
    <cellStyle name="Note 3 3 3 2 2 3 2" xfId="42772" xr:uid="{00000000-0005-0000-0000-000011A70000}"/>
    <cellStyle name="Note 3 3 3 2 2 3 2 2" xfId="42773" xr:uid="{00000000-0005-0000-0000-000012A70000}"/>
    <cellStyle name="Note 3 3 3 2 2 3 3" xfId="42774" xr:uid="{00000000-0005-0000-0000-000013A70000}"/>
    <cellStyle name="Note 3 3 3 2 2 4" xfId="42775" xr:uid="{00000000-0005-0000-0000-000014A70000}"/>
    <cellStyle name="Note 3 3 3 2 2 4 2" xfId="42776" xr:uid="{00000000-0005-0000-0000-000015A70000}"/>
    <cellStyle name="Note 3 3 3 2 2 5" xfId="42777" xr:uid="{00000000-0005-0000-0000-000016A70000}"/>
    <cellStyle name="Note 3 3 3 2 2 5 2" xfId="42778" xr:uid="{00000000-0005-0000-0000-000017A70000}"/>
    <cellStyle name="Note 3 3 3 2 2 6" xfId="42779" xr:uid="{00000000-0005-0000-0000-000018A70000}"/>
    <cellStyle name="Note 3 3 3 2 3" xfId="42780" xr:uid="{00000000-0005-0000-0000-000019A70000}"/>
    <cellStyle name="Note 3 3 3 2 3 2" xfId="42781" xr:uid="{00000000-0005-0000-0000-00001AA70000}"/>
    <cellStyle name="Note 3 3 3 2 3 2 2" xfId="42782" xr:uid="{00000000-0005-0000-0000-00001BA70000}"/>
    <cellStyle name="Note 3 3 3 2 3 2 2 2" xfId="42783" xr:uid="{00000000-0005-0000-0000-00001CA70000}"/>
    <cellStyle name="Note 3 3 3 2 3 2 2 2 2" xfId="42784" xr:uid="{00000000-0005-0000-0000-00001DA70000}"/>
    <cellStyle name="Note 3 3 3 2 3 2 2 3" xfId="42785" xr:uid="{00000000-0005-0000-0000-00001EA70000}"/>
    <cellStyle name="Note 3 3 3 2 3 2 3" xfId="42786" xr:uid="{00000000-0005-0000-0000-00001FA70000}"/>
    <cellStyle name="Note 3 3 3 2 3 2 3 2" xfId="42787" xr:uid="{00000000-0005-0000-0000-000020A70000}"/>
    <cellStyle name="Note 3 3 3 2 3 2 4" xfId="42788" xr:uid="{00000000-0005-0000-0000-000021A70000}"/>
    <cellStyle name="Note 3 3 3 2 3 3" xfId="42789" xr:uid="{00000000-0005-0000-0000-000022A70000}"/>
    <cellStyle name="Note 3 3 3 2 3 3 2" xfId="42790" xr:uid="{00000000-0005-0000-0000-000023A70000}"/>
    <cellStyle name="Note 3 3 3 2 3 3 2 2" xfId="42791" xr:uid="{00000000-0005-0000-0000-000024A70000}"/>
    <cellStyle name="Note 3 3 3 2 3 3 3" xfId="42792" xr:uid="{00000000-0005-0000-0000-000025A70000}"/>
    <cellStyle name="Note 3 3 3 2 3 4" xfId="42793" xr:uid="{00000000-0005-0000-0000-000026A70000}"/>
    <cellStyle name="Note 3 3 3 2 3 4 2" xfId="42794" xr:uid="{00000000-0005-0000-0000-000027A70000}"/>
    <cellStyle name="Note 3 3 3 2 3 5" xfId="42795" xr:uid="{00000000-0005-0000-0000-000028A70000}"/>
    <cellStyle name="Note 3 3 3 2 3 5 2" xfId="42796" xr:uid="{00000000-0005-0000-0000-000029A70000}"/>
    <cellStyle name="Note 3 3 3 2 3 6" xfId="42797" xr:uid="{00000000-0005-0000-0000-00002AA70000}"/>
    <cellStyle name="Note 3 3 3 2 4" xfId="42798" xr:uid="{00000000-0005-0000-0000-00002BA70000}"/>
    <cellStyle name="Note 3 3 3 2 4 2" xfId="42799" xr:uid="{00000000-0005-0000-0000-00002CA70000}"/>
    <cellStyle name="Note 3 3 3 2 4 2 2" xfId="42800" xr:uid="{00000000-0005-0000-0000-00002DA70000}"/>
    <cellStyle name="Note 3 3 3 2 4 2 2 2" xfId="42801" xr:uid="{00000000-0005-0000-0000-00002EA70000}"/>
    <cellStyle name="Note 3 3 3 2 4 2 3" xfId="42802" xr:uid="{00000000-0005-0000-0000-00002FA70000}"/>
    <cellStyle name="Note 3 3 3 2 4 3" xfId="42803" xr:uid="{00000000-0005-0000-0000-000030A70000}"/>
    <cellStyle name="Note 3 3 3 2 4 3 2" xfId="42804" xr:uid="{00000000-0005-0000-0000-000031A70000}"/>
    <cellStyle name="Note 3 3 3 2 4 4" xfId="42805" xr:uid="{00000000-0005-0000-0000-000032A70000}"/>
    <cellStyle name="Note 3 3 3 2 5" xfId="42806" xr:uid="{00000000-0005-0000-0000-000033A70000}"/>
    <cellStyle name="Note 3 3 3 2 5 2" xfId="42807" xr:uid="{00000000-0005-0000-0000-000034A70000}"/>
    <cellStyle name="Note 3 3 3 2 5 2 2" xfId="42808" xr:uid="{00000000-0005-0000-0000-000035A70000}"/>
    <cellStyle name="Note 3 3 3 2 5 3" xfId="42809" xr:uid="{00000000-0005-0000-0000-000036A70000}"/>
    <cellStyle name="Note 3 3 3 2 6" xfId="42810" xr:uid="{00000000-0005-0000-0000-000037A70000}"/>
    <cellStyle name="Note 3 3 3 2 6 2" xfId="42811" xr:uid="{00000000-0005-0000-0000-000038A70000}"/>
    <cellStyle name="Note 3 3 3 2 7" xfId="42812" xr:uid="{00000000-0005-0000-0000-000039A70000}"/>
    <cellStyle name="Note 3 3 3 2 7 2" xfId="42813" xr:uid="{00000000-0005-0000-0000-00003AA70000}"/>
    <cellStyle name="Note 3 3 3 2 8" xfId="42814" xr:uid="{00000000-0005-0000-0000-00003BA70000}"/>
    <cellStyle name="Note 3 3 3 3" xfId="42815" xr:uid="{00000000-0005-0000-0000-00003CA70000}"/>
    <cellStyle name="Note 3 3 3 3 2" xfId="42816" xr:uid="{00000000-0005-0000-0000-00003DA70000}"/>
    <cellStyle name="Note 3 3 3 3 2 2" xfId="42817" xr:uid="{00000000-0005-0000-0000-00003EA70000}"/>
    <cellStyle name="Note 3 3 3 3 2 2 2" xfId="42818" xr:uid="{00000000-0005-0000-0000-00003FA70000}"/>
    <cellStyle name="Note 3 3 3 3 2 2 2 2" xfId="42819" xr:uid="{00000000-0005-0000-0000-000040A70000}"/>
    <cellStyle name="Note 3 3 3 3 2 2 2 2 2" xfId="42820" xr:uid="{00000000-0005-0000-0000-000041A70000}"/>
    <cellStyle name="Note 3 3 3 3 2 2 2 3" xfId="42821" xr:uid="{00000000-0005-0000-0000-000042A70000}"/>
    <cellStyle name="Note 3 3 3 3 2 2 3" xfId="42822" xr:uid="{00000000-0005-0000-0000-000043A70000}"/>
    <cellStyle name="Note 3 3 3 3 2 2 3 2" xfId="42823" xr:uid="{00000000-0005-0000-0000-000044A70000}"/>
    <cellStyle name="Note 3 3 3 3 2 2 4" xfId="42824" xr:uid="{00000000-0005-0000-0000-000045A70000}"/>
    <cellStyle name="Note 3 3 3 3 2 3" xfId="42825" xr:uid="{00000000-0005-0000-0000-000046A70000}"/>
    <cellStyle name="Note 3 3 3 3 2 3 2" xfId="42826" xr:uid="{00000000-0005-0000-0000-000047A70000}"/>
    <cellStyle name="Note 3 3 3 3 2 3 2 2" xfId="42827" xr:uid="{00000000-0005-0000-0000-000048A70000}"/>
    <cellStyle name="Note 3 3 3 3 2 3 3" xfId="42828" xr:uid="{00000000-0005-0000-0000-000049A70000}"/>
    <cellStyle name="Note 3 3 3 3 2 4" xfId="42829" xr:uid="{00000000-0005-0000-0000-00004AA70000}"/>
    <cellStyle name="Note 3 3 3 3 2 4 2" xfId="42830" xr:uid="{00000000-0005-0000-0000-00004BA70000}"/>
    <cellStyle name="Note 3 3 3 3 2 5" xfId="42831" xr:uid="{00000000-0005-0000-0000-00004CA70000}"/>
    <cellStyle name="Note 3 3 3 3 2 5 2" xfId="42832" xr:uid="{00000000-0005-0000-0000-00004DA70000}"/>
    <cellStyle name="Note 3 3 3 3 2 6" xfId="42833" xr:uid="{00000000-0005-0000-0000-00004EA70000}"/>
    <cellStyle name="Note 3 3 3 3 3" xfId="42834" xr:uid="{00000000-0005-0000-0000-00004FA70000}"/>
    <cellStyle name="Note 3 3 3 3 3 2" xfId="42835" xr:uid="{00000000-0005-0000-0000-000050A70000}"/>
    <cellStyle name="Note 3 3 3 3 3 2 2" xfId="42836" xr:uid="{00000000-0005-0000-0000-000051A70000}"/>
    <cellStyle name="Note 3 3 3 3 3 2 2 2" xfId="42837" xr:uid="{00000000-0005-0000-0000-000052A70000}"/>
    <cellStyle name="Note 3 3 3 3 3 2 2 2 2" xfId="42838" xr:uid="{00000000-0005-0000-0000-000053A70000}"/>
    <cellStyle name="Note 3 3 3 3 3 2 2 3" xfId="42839" xr:uid="{00000000-0005-0000-0000-000054A70000}"/>
    <cellStyle name="Note 3 3 3 3 3 2 3" xfId="42840" xr:uid="{00000000-0005-0000-0000-000055A70000}"/>
    <cellStyle name="Note 3 3 3 3 3 2 3 2" xfId="42841" xr:uid="{00000000-0005-0000-0000-000056A70000}"/>
    <cellStyle name="Note 3 3 3 3 3 2 4" xfId="42842" xr:uid="{00000000-0005-0000-0000-000057A70000}"/>
    <cellStyle name="Note 3 3 3 3 3 3" xfId="42843" xr:uid="{00000000-0005-0000-0000-000058A70000}"/>
    <cellStyle name="Note 3 3 3 3 3 3 2" xfId="42844" xr:uid="{00000000-0005-0000-0000-000059A70000}"/>
    <cellStyle name="Note 3 3 3 3 3 3 2 2" xfId="42845" xr:uid="{00000000-0005-0000-0000-00005AA70000}"/>
    <cellStyle name="Note 3 3 3 3 3 3 3" xfId="42846" xr:uid="{00000000-0005-0000-0000-00005BA70000}"/>
    <cellStyle name="Note 3 3 3 3 3 4" xfId="42847" xr:uid="{00000000-0005-0000-0000-00005CA70000}"/>
    <cellStyle name="Note 3 3 3 3 3 4 2" xfId="42848" xr:uid="{00000000-0005-0000-0000-00005DA70000}"/>
    <cellStyle name="Note 3 3 3 3 3 5" xfId="42849" xr:uid="{00000000-0005-0000-0000-00005EA70000}"/>
    <cellStyle name="Note 3 3 3 3 3 5 2" xfId="42850" xr:uid="{00000000-0005-0000-0000-00005FA70000}"/>
    <cellStyle name="Note 3 3 3 3 3 6" xfId="42851" xr:uid="{00000000-0005-0000-0000-000060A70000}"/>
    <cellStyle name="Note 3 3 3 3 4" xfId="42852" xr:uid="{00000000-0005-0000-0000-000061A70000}"/>
    <cellStyle name="Note 3 3 3 3 4 2" xfId="42853" xr:uid="{00000000-0005-0000-0000-000062A70000}"/>
    <cellStyle name="Note 3 3 3 3 4 2 2" xfId="42854" xr:uid="{00000000-0005-0000-0000-000063A70000}"/>
    <cellStyle name="Note 3 3 3 3 4 2 2 2" xfId="42855" xr:uid="{00000000-0005-0000-0000-000064A70000}"/>
    <cellStyle name="Note 3 3 3 3 4 2 3" xfId="42856" xr:uid="{00000000-0005-0000-0000-000065A70000}"/>
    <cellStyle name="Note 3 3 3 3 4 3" xfId="42857" xr:uid="{00000000-0005-0000-0000-000066A70000}"/>
    <cellStyle name="Note 3 3 3 3 4 3 2" xfId="42858" xr:uid="{00000000-0005-0000-0000-000067A70000}"/>
    <cellStyle name="Note 3 3 3 3 4 4" xfId="42859" xr:uid="{00000000-0005-0000-0000-000068A70000}"/>
    <cellStyle name="Note 3 3 3 3 5" xfId="42860" xr:uid="{00000000-0005-0000-0000-000069A70000}"/>
    <cellStyle name="Note 3 3 3 3 5 2" xfId="42861" xr:uid="{00000000-0005-0000-0000-00006AA70000}"/>
    <cellStyle name="Note 3 3 3 3 5 2 2" xfId="42862" xr:uid="{00000000-0005-0000-0000-00006BA70000}"/>
    <cellStyle name="Note 3 3 3 3 5 3" xfId="42863" xr:uid="{00000000-0005-0000-0000-00006CA70000}"/>
    <cellStyle name="Note 3 3 3 3 6" xfId="42864" xr:uid="{00000000-0005-0000-0000-00006DA70000}"/>
    <cellStyle name="Note 3 3 3 3 6 2" xfId="42865" xr:uid="{00000000-0005-0000-0000-00006EA70000}"/>
    <cellStyle name="Note 3 3 3 3 7" xfId="42866" xr:uid="{00000000-0005-0000-0000-00006FA70000}"/>
    <cellStyle name="Note 3 3 3 3 7 2" xfId="42867" xr:uid="{00000000-0005-0000-0000-000070A70000}"/>
    <cellStyle name="Note 3 3 3 3 8" xfId="42868" xr:uid="{00000000-0005-0000-0000-000071A70000}"/>
    <cellStyle name="Note 3 3 3 4" xfId="42869" xr:uid="{00000000-0005-0000-0000-000072A70000}"/>
    <cellStyle name="Note 3 3 3 4 2" xfId="42870" xr:uid="{00000000-0005-0000-0000-000073A70000}"/>
    <cellStyle name="Note 3 3 3 4 2 2" xfId="42871" xr:uid="{00000000-0005-0000-0000-000074A70000}"/>
    <cellStyle name="Note 3 3 3 4 2 2 2" xfId="42872" xr:uid="{00000000-0005-0000-0000-000075A70000}"/>
    <cellStyle name="Note 3 3 3 4 2 2 2 2" xfId="42873" xr:uid="{00000000-0005-0000-0000-000076A70000}"/>
    <cellStyle name="Note 3 3 3 4 2 2 3" xfId="42874" xr:uid="{00000000-0005-0000-0000-000077A70000}"/>
    <cellStyle name="Note 3 3 3 4 2 3" xfId="42875" xr:uid="{00000000-0005-0000-0000-000078A70000}"/>
    <cellStyle name="Note 3 3 3 4 2 3 2" xfId="42876" xr:uid="{00000000-0005-0000-0000-000079A70000}"/>
    <cellStyle name="Note 3 3 3 4 2 4" xfId="42877" xr:uid="{00000000-0005-0000-0000-00007AA70000}"/>
    <cellStyle name="Note 3 3 3 4 3" xfId="42878" xr:uid="{00000000-0005-0000-0000-00007BA70000}"/>
    <cellStyle name="Note 3 3 3 4 3 2" xfId="42879" xr:uid="{00000000-0005-0000-0000-00007CA70000}"/>
    <cellStyle name="Note 3 3 3 4 3 2 2" xfId="42880" xr:uid="{00000000-0005-0000-0000-00007DA70000}"/>
    <cellStyle name="Note 3 3 3 4 3 3" xfId="42881" xr:uid="{00000000-0005-0000-0000-00007EA70000}"/>
    <cellStyle name="Note 3 3 3 4 4" xfId="42882" xr:uid="{00000000-0005-0000-0000-00007FA70000}"/>
    <cellStyle name="Note 3 3 3 4 4 2" xfId="42883" xr:uid="{00000000-0005-0000-0000-000080A70000}"/>
    <cellStyle name="Note 3 3 3 4 5" xfId="42884" xr:uid="{00000000-0005-0000-0000-000081A70000}"/>
    <cellStyle name="Note 3 3 3 4 5 2" xfId="42885" xr:uid="{00000000-0005-0000-0000-000082A70000}"/>
    <cellStyle name="Note 3 3 3 4 6" xfId="42886" xr:uid="{00000000-0005-0000-0000-000083A70000}"/>
    <cellStyle name="Note 3 3 3 5" xfId="42887" xr:uid="{00000000-0005-0000-0000-000084A70000}"/>
    <cellStyle name="Note 3 3 3 5 2" xfId="42888" xr:uid="{00000000-0005-0000-0000-000085A70000}"/>
    <cellStyle name="Note 3 3 3 5 2 2" xfId="42889" xr:uid="{00000000-0005-0000-0000-000086A70000}"/>
    <cellStyle name="Note 3 3 3 5 2 2 2" xfId="42890" xr:uid="{00000000-0005-0000-0000-000087A70000}"/>
    <cellStyle name="Note 3 3 3 5 2 2 2 2" xfId="42891" xr:uid="{00000000-0005-0000-0000-000088A70000}"/>
    <cellStyle name="Note 3 3 3 5 2 2 3" xfId="42892" xr:uid="{00000000-0005-0000-0000-000089A70000}"/>
    <cellStyle name="Note 3 3 3 5 2 3" xfId="42893" xr:uid="{00000000-0005-0000-0000-00008AA70000}"/>
    <cellStyle name="Note 3 3 3 5 2 3 2" xfId="42894" xr:uid="{00000000-0005-0000-0000-00008BA70000}"/>
    <cellStyle name="Note 3 3 3 5 2 4" xfId="42895" xr:uid="{00000000-0005-0000-0000-00008CA70000}"/>
    <cellStyle name="Note 3 3 3 5 3" xfId="42896" xr:uid="{00000000-0005-0000-0000-00008DA70000}"/>
    <cellStyle name="Note 3 3 3 5 3 2" xfId="42897" xr:uid="{00000000-0005-0000-0000-00008EA70000}"/>
    <cellStyle name="Note 3 3 3 5 3 2 2" xfId="42898" xr:uid="{00000000-0005-0000-0000-00008FA70000}"/>
    <cellStyle name="Note 3 3 3 5 3 3" xfId="42899" xr:uid="{00000000-0005-0000-0000-000090A70000}"/>
    <cellStyle name="Note 3 3 3 5 4" xfId="42900" xr:uid="{00000000-0005-0000-0000-000091A70000}"/>
    <cellStyle name="Note 3 3 3 5 4 2" xfId="42901" xr:uid="{00000000-0005-0000-0000-000092A70000}"/>
    <cellStyle name="Note 3 3 3 5 5" xfId="42902" xr:uid="{00000000-0005-0000-0000-000093A70000}"/>
    <cellStyle name="Note 3 3 3 5 5 2" xfId="42903" xr:uid="{00000000-0005-0000-0000-000094A70000}"/>
    <cellStyle name="Note 3 3 3 5 6" xfId="42904" xr:uid="{00000000-0005-0000-0000-000095A70000}"/>
    <cellStyle name="Note 3 3 3 6" xfId="42905" xr:uid="{00000000-0005-0000-0000-000096A70000}"/>
    <cellStyle name="Note 3 3 3 6 2" xfId="42906" xr:uid="{00000000-0005-0000-0000-000097A70000}"/>
    <cellStyle name="Note 3 3 3 6 2 2" xfId="42907" xr:uid="{00000000-0005-0000-0000-000098A70000}"/>
    <cellStyle name="Note 3 3 3 6 2 2 2" xfId="42908" xr:uid="{00000000-0005-0000-0000-000099A70000}"/>
    <cellStyle name="Note 3 3 3 6 2 2 2 2" xfId="42909" xr:uid="{00000000-0005-0000-0000-00009AA70000}"/>
    <cellStyle name="Note 3 3 3 6 2 2 3" xfId="42910" xr:uid="{00000000-0005-0000-0000-00009BA70000}"/>
    <cellStyle name="Note 3 3 3 6 2 3" xfId="42911" xr:uid="{00000000-0005-0000-0000-00009CA70000}"/>
    <cellStyle name="Note 3 3 3 6 2 3 2" xfId="42912" xr:uid="{00000000-0005-0000-0000-00009DA70000}"/>
    <cellStyle name="Note 3 3 3 6 2 4" xfId="42913" xr:uid="{00000000-0005-0000-0000-00009EA70000}"/>
    <cellStyle name="Note 3 3 3 6 3" xfId="42914" xr:uid="{00000000-0005-0000-0000-00009FA70000}"/>
    <cellStyle name="Note 3 3 3 6 3 2" xfId="42915" xr:uid="{00000000-0005-0000-0000-0000A0A70000}"/>
    <cellStyle name="Note 3 3 3 6 3 2 2" xfId="42916" xr:uid="{00000000-0005-0000-0000-0000A1A70000}"/>
    <cellStyle name="Note 3 3 3 6 3 3" xfId="42917" xr:uid="{00000000-0005-0000-0000-0000A2A70000}"/>
    <cellStyle name="Note 3 3 3 6 4" xfId="42918" xr:uid="{00000000-0005-0000-0000-0000A3A70000}"/>
    <cellStyle name="Note 3 3 3 6 4 2" xfId="42919" xr:uid="{00000000-0005-0000-0000-0000A4A70000}"/>
    <cellStyle name="Note 3 3 3 6 5" xfId="42920" xr:uid="{00000000-0005-0000-0000-0000A5A70000}"/>
    <cellStyle name="Note 3 3 3 6 5 2" xfId="42921" xr:uid="{00000000-0005-0000-0000-0000A6A70000}"/>
    <cellStyle name="Note 3 3 3 6 6" xfId="42922" xr:uid="{00000000-0005-0000-0000-0000A7A70000}"/>
    <cellStyle name="Note 3 3 3 7" xfId="42923" xr:uid="{00000000-0005-0000-0000-0000A8A70000}"/>
    <cellStyle name="Note 3 3 3 7 2" xfId="42924" xr:uid="{00000000-0005-0000-0000-0000A9A70000}"/>
    <cellStyle name="Note 3 3 3 7 2 2" xfId="42925" xr:uid="{00000000-0005-0000-0000-0000AAA70000}"/>
    <cellStyle name="Note 3 3 3 7 2 2 2" xfId="42926" xr:uid="{00000000-0005-0000-0000-0000ABA70000}"/>
    <cellStyle name="Note 3 3 3 7 2 3" xfId="42927" xr:uid="{00000000-0005-0000-0000-0000ACA70000}"/>
    <cellStyle name="Note 3 3 3 7 3" xfId="42928" xr:uid="{00000000-0005-0000-0000-0000ADA70000}"/>
    <cellStyle name="Note 3 3 3 7 3 2" xfId="42929" xr:uid="{00000000-0005-0000-0000-0000AEA70000}"/>
    <cellStyle name="Note 3 3 3 7 4" xfId="42930" xr:uid="{00000000-0005-0000-0000-0000AFA70000}"/>
    <cellStyle name="Note 3 3 3 8" xfId="42931" xr:uid="{00000000-0005-0000-0000-0000B0A70000}"/>
    <cellStyle name="Note 3 3 3 8 2" xfId="42932" xr:uid="{00000000-0005-0000-0000-0000B1A70000}"/>
    <cellStyle name="Note 3 3 3 8 2 2" xfId="42933" xr:uid="{00000000-0005-0000-0000-0000B2A70000}"/>
    <cellStyle name="Note 3 3 3 8 3" xfId="42934" xr:uid="{00000000-0005-0000-0000-0000B3A70000}"/>
    <cellStyle name="Note 3 3 3 9" xfId="42935" xr:uid="{00000000-0005-0000-0000-0000B4A70000}"/>
    <cellStyle name="Note 3 3 3 9 2" xfId="42936" xr:uid="{00000000-0005-0000-0000-0000B5A70000}"/>
    <cellStyle name="Note 3 3 4" xfId="42937" xr:uid="{00000000-0005-0000-0000-0000B6A70000}"/>
    <cellStyle name="Note 3 3 4 10" xfId="42938" xr:uid="{00000000-0005-0000-0000-0000B7A70000}"/>
    <cellStyle name="Note 3 3 4 10 2" xfId="42939" xr:uid="{00000000-0005-0000-0000-0000B8A70000}"/>
    <cellStyle name="Note 3 3 4 11" xfId="42940" xr:uid="{00000000-0005-0000-0000-0000B9A70000}"/>
    <cellStyle name="Note 3 3 4 2" xfId="42941" xr:uid="{00000000-0005-0000-0000-0000BAA70000}"/>
    <cellStyle name="Note 3 3 4 2 2" xfId="42942" xr:uid="{00000000-0005-0000-0000-0000BBA70000}"/>
    <cellStyle name="Note 3 3 4 2 2 2" xfId="42943" xr:uid="{00000000-0005-0000-0000-0000BCA70000}"/>
    <cellStyle name="Note 3 3 4 2 2 2 2" xfId="42944" xr:uid="{00000000-0005-0000-0000-0000BDA70000}"/>
    <cellStyle name="Note 3 3 4 2 2 2 2 2" xfId="42945" xr:uid="{00000000-0005-0000-0000-0000BEA70000}"/>
    <cellStyle name="Note 3 3 4 2 2 2 2 2 2" xfId="42946" xr:uid="{00000000-0005-0000-0000-0000BFA70000}"/>
    <cellStyle name="Note 3 3 4 2 2 2 2 3" xfId="42947" xr:uid="{00000000-0005-0000-0000-0000C0A70000}"/>
    <cellStyle name="Note 3 3 4 2 2 2 3" xfId="42948" xr:uid="{00000000-0005-0000-0000-0000C1A70000}"/>
    <cellStyle name="Note 3 3 4 2 2 2 3 2" xfId="42949" xr:uid="{00000000-0005-0000-0000-0000C2A70000}"/>
    <cellStyle name="Note 3 3 4 2 2 2 4" xfId="42950" xr:uid="{00000000-0005-0000-0000-0000C3A70000}"/>
    <cellStyle name="Note 3 3 4 2 2 3" xfId="42951" xr:uid="{00000000-0005-0000-0000-0000C4A70000}"/>
    <cellStyle name="Note 3 3 4 2 2 3 2" xfId="42952" xr:uid="{00000000-0005-0000-0000-0000C5A70000}"/>
    <cellStyle name="Note 3 3 4 2 2 3 2 2" xfId="42953" xr:uid="{00000000-0005-0000-0000-0000C6A70000}"/>
    <cellStyle name="Note 3 3 4 2 2 3 3" xfId="42954" xr:uid="{00000000-0005-0000-0000-0000C7A70000}"/>
    <cellStyle name="Note 3 3 4 2 2 4" xfId="42955" xr:uid="{00000000-0005-0000-0000-0000C8A70000}"/>
    <cellStyle name="Note 3 3 4 2 2 4 2" xfId="42956" xr:uid="{00000000-0005-0000-0000-0000C9A70000}"/>
    <cellStyle name="Note 3 3 4 2 2 5" xfId="42957" xr:uid="{00000000-0005-0000-0000-0000CAA70000}"/>
    <cellStyle name="Note 3 3 4 2 2 5 2" xfId="42958" xr:uid="{00000000-0005-0000-0000-0000CBA70000}"/>
    <cellStyle name="Note 3 3 4 2 2 6" xfId="42959" xr:uid="{00000000-0005-0000-0000-0000CCA70000}"/>
    <cellStyle name="Note 3 3 4 2 3" xfId="42960" xr:uid="{00000000-0005-0000-0000-0000CDA70000}"/>
    <cellStyle name="Note 3 3 4 2 3 2" xfId="42961" xr:uid="{00000000-0005-0000-0000-0000CEA70000}"/>
    <cellStyle name="Note 3 3 4 2 3 2 2" xfId="42962" xr:uid="{00000000-0005-0000-0000-0000CFA70000}"/>
    <cellStyle name="Note 3 3 4 2 3 2 2 2" xfId="42963" xr:uid="{00000000-0005-0000-0000-0000D0A70000}"/>
    <cellStyle name="Note 3 3 4 2 3 2 2 2 2" xfId="42964" xr:uid="{00000000-0005-0000-0000-0000D1A70000}"/>
    <cellStyle name="Note 3 3 4 2 3 2 2 3" xfId="42965" xr:uid="{00000000-0005-0000-0000-0000D2A70000}"/>
    <cellStyle name="Note 3 3 4 2 3 2 3" xfId="42966" xr:uid="{00000000-0005-0000-0000-0000D3A70000}"/>
    <cellStyle name="Note 3 3 4 2 3 2 3 2" xfId="42967" xr:uid="{00000000-0005-0000-0000-0000D4A70000}"/>
    <cellStyle name="Note 3 3 4 2 3 2 4" xfId="42968" xr:uid="{00000000-0005-0000-0000-0000D5A70000}"/>
    <cellStyle name="Note 3 3 4 2 3 3" xfId="42969" xr:uid="{00000000-0005-0000-0000-0000D6A70000}"/>
    <cellStyle name="Note 3 3 4 2 3 3 2" xfId="42970" xr:uid="{00000000-0005-0000-0000-0000D7A70000}"/>
    <cellStyle name="Note 3 3 4 2 3 3 2 2" xfId="42971" xr:uid="{00000000-0005-0000-0000-0000D8A70000}"/>
    <cellStyle name="Note 3 3 4 2 3 3 3" xfId="42972" xr:uid="{00000000-0005-0000-0000-0000D9A70000}"/>
    <cellStyle name="Note 3 3 4 2 3 4" xfId="42973" xr:uid="{00000000-0005-0000-0000-0000DAA70000}"/>
    <cellStyle name="Note 3 3 4 2 3 4 2" xfId="42974" xr:uid="{00000000-0005-0000-0000-0000DBA70000}"/>
    <cellStyle name="Note 3 3 4 2 3 5" xfId="42975" xr:uid="{00000000-0005-0000-0000-0000DCA70000}"/>
    <cellStyle name="Note 3 3 4 2 3 5 2" xfId="42976" xr:uid="{00000000-0005-0000-0000-0000DDA70000}"/>
    <cellStyle name="Note 3 3 4 2 3 6" xfId="42977" xr:uid="{00000000-0005-0000-0000-0000DEA70000}"/>
    <cellStyle name="Note 3 3 4 2 4" xfId="42978" xr:uid="{00000000-0005-0000-0000-0000DFA70000}"/>
    <cellStyle name="Note 3 3 4 2 4 2" xfId="42979" xr:uid="{00000000-0005-0000-0000-0000E0A70000}"/>
    <cellStyle name="Note 3 3 4 2 4 2 2" xfId="42980" xr:uid="{00000000-0005-0000-0000-0000E1A70000}"/>
    <cellStyle name="Note 3 3 4 2 4 2 2 2" xfId="42981" xr:uid="{00000000-0005-0000-0000-0000E2A70000}"/>
    <cellStyle name="Note 3 3 4 2 4 2 3" xfId="42982" xr:uid="{00000000-0005-0000-0000-0000E3A70000}"/>
    <cellStyle name="Note 3 3 4 2 4 3" xfId="42983" xr:uid="{00000000-0005-0000-0000-0000E4A70000}"/>
    <cellStyle name="Note 3 3 4 2 4 3 2" xfId="42984" xr:uid="{00000000-0005-0000-0000-0000E5A70000}"/>
    <cellStyle name="Note 3 3 4 2 4 4" xfId="42985" xr:uid="{00000000-0005-0000-0000-0000E6A70000}"/>
    <cellStyle name="Note 3 3 4 2 5" xfId="42986" xr:uid="{00000000-0005-0000-0000-0000E7A70000}"/>
    <cellStyle name="Note 3 3 4 2 5 2" xfId="42987" xr:uid="{00000000-0005-0000-0000-0000E8A70000}"/>
    <cellStyle name="Note 3 3 4 2 5 2 2" xfId="42988" xr:uid="{00000000-0005-0000-0000-0000E9A70000}"/>
    <cellStyle name="Note 3 3 4 2 5 3" xfId="42989" xr:uid="{00000000-0005-0000-0000-0000EAA70000}"/>
    <cellStyle name="Note 3 3 4 2 6" xfId="42990" xr:uid="{00000000-0005-0000-0000-0000EBA70000}"/>
    <cellStyle name="Note 3 3 4 2 6 2" xfId="42991" xr:uid="{00000000-0005-0000-0000-0000ECA70000}"/>
    <cellStyle name="Note 3 3 4 2 7" xfId="42992" xr:uid="{00000000-0005-0000-0000-0000EDA70000}"/>
    <cellStyle name="Note 3 3 4 2 7 2" xfId="42993" xr:uid="{00000000-0005-0000-0000-0000EEA70000}"/>
    <cellStyle name="Note 3 3 4 2 8" xfId="42994" xr:uid="{00000000-0005-0000-0000-0000EFA70000}"/>
    <cellStyle name="Note 3 3 4 3" xfId="42995" xr:uid="{00000000-0005-0000-0000-0000F0A70000}"/>
    <cellStyle name="Note 3 3 4 3 2" xfId="42996" xr:uid="{00000000-0005-0000-0000-0000F1A70000}"/>
    <cellStyle name="Note 3 3 4 3 2 2" xfId="42997" xr:uid="{00000000-0005-0000-0000-0000F2A70000}"/>
    <cellStyle name="Note 3 3 4 3 2 2 2" xfId="42998" xr:uid="{00000000-0005-0000-0000-0000F3A70000}"/>
    <cellStyle name="Note 3 3 4 3 2 2 2 2" xfId="42999" xr:uid="{00000000-0005-0000-0000-0000F4A70000}"/>
    <cellStyle name="Note 3 3 4 3 2 2 2 2 2" xfId="43000" xr:uid="{00000000-0005-0000-0000-0000F5A70000}"/>
    <cellStyle name="Note 3 3 4 3 2 2 2 3" xfId="43001" xr:uid="{00000000-0005-0000-0000-0000F6A70000}"/>
    <cellStyle name="Note 3 3 4 3 2 2 3" xfId="43002" xr:uid="{00000000-0005-0000-0000-0000F7A70000}"/>
    <cellStyle name="Note 3 3 4 3 2 2 3 2" xfId="43003" xr:uid="{00000000-0005-0000-0000-0000F8A70000}"/>
    <cellStyle name="Note 3 3 4 3 2 2 4" xfId="43004" xr:uid="{00000000-0005-0000-0000-0000F9A70000}"/>
    <cellStyle name="Note 3 3 4 3 2 3" xfId="43005" xr:uid="{00000000-0005-0000-0000-0000FAA70000}"/>
    <cellStyle name="Note 3 3 4 3 2 3 2" xfId="43006" xr:uid="{00000000-0005-0000-0000-0000FBA70000}"/>
    <cellStyle name="Note 3 3 4 3 2 3 2 2" xfId="43007" xr:uid="{00000000-0005-0000-0000-0000FCA70000}"/>
    <cellStyle name="Note 3 3 4 3 2 3 3" xfId="43008" xr:uid="{00000000-0005-0000-0000-0000FDA70000}"/>
    <cellStyle name="Note 3 3 4 3 2 4" xfId="43009" xr:uid="{00000000-0005-0000-0000-0000FEA70000}"/>
    <cellStyle name="Note 3 3 4 3 2 4 2" xfId="43010" xr:uid="{00000000-0005-0000-0000-0000FFA70000}"/>
    <cellStyle name="Note 3 3 4 3 2 5" xfId="43011" xr:uid="{00000000-0005-0000-0000-000000A80000}"/>
    <cellStyle name="Note 3 3 4 3 2 5 2" xfId="43012" xr:uid="{00000000-0005-0000-0000-000001A80000}"/>
    <cellStyle name="Note 3 3 4 3 2 6" xfId="43013" xr:uid="{00000000-0005-0000-0000-000002A80000}"/>
    <cellStyle name="Note 3 3 4 3 3" xfId="43014" xr:uid="{00000000-0005-0000-0000-000003A80000}"/>
    <cellStyle name="Note 3 3 4 3 3 2" xfId="43015" xr:uid="{00000000-0005-0000-0000-000004A80000}"/>
    <cellStyle name="Note 3 3 4 3 3 2 2" xfId="43016" xr:uid="{00000000-0005-0000-0000-000005A80000}"/>
    <cellStyle name="Note 3 3 4 3 3 2 2 2" xfId="43017" xr:uid="{00000000-0005-0000-0000-000006A80000}"/>
    <cellStyle name="Note 3 3 4 3 3 2 2 2 2" xfId="43018" xr:uid="{00000000-0005-0000-0000-000007A80000}"/>
    <cellStyle name="Note 3 3 4 3 3 2 2 3" xfId="43019" xr:uid="{00000000-0005-0000-0000-000008A80000}"/>
    <cellStyle name="Note 3 3 4 3 3 2 3" xfId="43020" xr:uid="{00000000-0005-0000-0000-000009A80000}"/>
    <cellStyle name="Note 3 3 4 3 3 2 3 2" xfId="43021" xr:uid="{00000000-0005-0000-0000-00000AA80000}"/>
    <cellStyle name="Note 3 3 4 3 3 2 4" xfId="43022" xr:uid="{00000000-0005-0000-0000-00000BA80000}"/>
    <cellStyle name="Note 3 3 4 3 3 3" xfId="43023" xr:uid="{00000000-0005-0000-0000-00000CA80000}"/>
    <cellStyle name="Note 3 3 4 3 3 3 2" xfId="43024" xr:uid="{00000000-0005-0000-0000-00000DA80000}"/>
    <cellStyle name="Note 3 3 4 3 3 3 2 2" xfId="43025" xr:uid="{00000000-0005-0000-0000-00000EA80000}"/>
    <cellStyle name="Note 3 3 4 3 3 3 3" xfId="43026" xr:uid="{00000000-0005-0000-0000-00000FA80000}"/>
    <cellStyle name="Note 3 3 4 3 3 4" xfId="43027" xr:uid="{00000000-0005-0000-0000-000010A80000}"/>
    <cellStyle name="Note 3 3 4 3 3 4 2" xfId="43028" xr:uid="{00000000-0005-0000-0000-000011A80000}"/>
    <cellStyle name="Note 3 3 4 3 3 5" xfId="43029" xr:uid="{00000000-0005-0000-0000-000012A80000}"/>
    <cellStyle name="Note 3 3 4 3 3 5 2" xfId="43030" xr:uid="{00000000-0005-0000-0000-000013A80000}"/>
    <cellStyle name="Note 3 3 4 3 3 6" xfId="43031" xr:uid="{00000000-0005-0000-0000-000014A80000}"/>
    <cellStyle name="Note 3 3 4 3 4" xfId="43032" xr:uid="{00000000-0005-0000-0000-000015A80000}"/>
    <cellStyle name="Note 3 3 4 3 4 2" xfId="43033" xr:uid="{00000000-0005-0000-0000-000016A80000}"/>
    <cellStyle name="Note 3 3 4 3 4 2 2" xfId="43034" xr:uid="{00000000-0005-0000-0000-000017A80000}"/>
    <cellStyle name="Note 3 3 4 3 4 2 2 2" xfId="43035" xr:uid="{00000000-0005-0000-0000-000018A80000}"/>
    <cellStyle name="Note 3 3 4 3 4 2 3" xfId="43036" xr:uid="{00000000-0005-0000-0000-000019A80000}"/>
    <cellStyle name="Note 3 3 4 3 4 3" xfId="43037" xr:uid="{00000000-0005-0000-0000-00001AA80000}"/>
    <cellStyle name="Note 3 3 4 3 4 3 2" xfId="43038" xr:uid="{00000000-0005-0000-0000-00001BA80000}"/>
    <cellStyle name="Note 3 3 4 3 4 4" xfId="43039" xr:uid="{00000000-0005-0000-0000-00001CA80000}"/>
    <cellStyle name="Note 3 3 4 3 5" xfId="43040" xr:uid="{00000000-0005-0000-0000-00001DA80000}"/>
    <cellStyle name="Note 3 3 4 3 5 2" xfId="43041" xr:uid="{00000000-0005-0000-0000-00001EA80000}"/>
    <cellStyle name="Note 3 3 4 3 5 2 2" xfId="43042" xr:uid="{00000000-0005-0000-0000-00001FA80000}"/>
    <cellStyle name="Note 3 3 4 3 5 3" xfId="43043" xr:uid="{00000000-0005-0000-0000-000020A80000}"/>
    <cellStyle name="Note 3 3 4 3 6" xfId="43044" xr:uid="{00000000-0005-0000-0000-000021A80000}"/>
    <cellStyle name="Note 3 3 4 3 6 2" xfId="43045" xr:uid="{00000000-0005-0000-0000-000022A80000}"/>
    <cellStyle name="Note 3 3 4 3 7" xfId="43046" xr:uid="{00000000-0005-0000-0000-000023A80000}"/>
    <cellStyle name="Note 3 3 4 3 7 2" xfId="43047" xr:uid="{00000000-0005-0000-0000-000024A80000}"/>
    <cellStyle name="Note 3 3 4 3 8" xfId="43048" xr:uid="{00000000-0005-0000-0000-000025A80000}"/>
    <cellStyle name="Note 3 3 4 4" xfId="43049" xr:uid="{00000000-0005-0000-0000-000026A80000}"/>
    <cellStyle name="Note 3 3 4 4 2" xfId="43050" xr:uid="{00000000-0005-0000-0000-000027A80000}"/>
    <cellStyle name="Note 3 3 4 4 2 2" xfId="43051" xr:uid="{00000000-0005-0000-0000-000028A80000}"/>
    <cellStyle name="Note 3 3 4 4 2 2 2" xfId="43052" xr:uid="{00000000-0005-0000-0000-000029A80000}"/>
    <cellStyle name="Note 3 3 4 4 2 2 2 2" xfId="43053" xr:uid="{00000000-0005-0000-0000-00002AA80000}"/>
    <cellStyle name="Note 3 3 4 4 2 2 3" xfId="43054" xr:uid="{00000000-0005-0000-0000-00002BA80000}"/>
    <cellStyle name="Note 3 3 4 4 2 3" xfId="43055" xr:uid="{00000000-0005-0000-0000-00002CA80000}"/>
    <cellStyle name="Note 3 3 4 4 2 3 2" xfId="43056" xr:uid="{00000000-0005-0000-0000-00002DA80000}"/>
    <cellStyle name="Note 3 3 4 4 2 4" xfId="43057" xr:uid="{00000000-0005-0000-0000-00002EA80000}"/>
    <cellStyle name="Note 3 3 4 4 3" xfId="43058" xr:uid="{00000000-0005-0000-0000-00002FA80000}"/>
    <cellStyle name="Note 3 3 4 4 3 2" xfId="43059" xr:uid="{00000000-0005-0000-0000-000030A80000}"/>
    <cellStyle name="Note 3 3 4 4 3 2 2" xfId="43060" xr:uid="{00000000-0005-0000-0000-000031A80000}"/>
    <cellStyle name="Note 3 3 4 4 3 3" xfId="43061" xr:uid="{00000000-0005-0000-0000-000032A80000}"/>
    <cellStyle name="Note 3 3 4 4 4" xfId="43062" xr:uid="{00000000-0005-0000-0000-000033A80000}"/>
    <cellStyle name="Note 3 3 4 4 4 2" xfId="43063" xr:uid="{00000000-0005-0000-0000-000034A80000}"/>
    <cellStyle name="Note 3 3 4 4 5" xfId="43064" xr:uid="{00000000-0005-0000-0000-000035A80000}"/>
    <cellStyle name="Note 3 3 4 4 5 2" xfId="43065" xr:uid="{00000000-0005-0000-0000-000036A80000}"/>
    <cellStyle name="Note 3 3 4 4 6" xfId="43066" xr:uid="{00000000-0005-0000-0000-000037A80000}"/>
    <cellStyle name="Note 3 3 4 5" xfId="43067" xr:uid="{00000000-0005-0000-0000-000038A80000}"/>
    <cellStyle name="Note 3 3 4 5 2" xfId="43068" xr:uid="{00000000-0005-0000-0000-000039A80000}"/>
    <cellStyle name="Note 3 3 4 5 2 2" xfId="43069" xr:uid="{00000000-0005-0000-0000-00003AA80000}"/>
    <cellStyle name="Note 3 3 4 5 2 2 2" xfId="43070" xr:uid="{00000000-0005-0000-0000-00003BA80000}"/>
    <cellStyle name="Note 3 3 4 5 2 2 2 2" xfId="43071" xr:uid="{00000000-0005-0000-0000-00003CA80000}"/>
    <cellStyle name="Note 3 3 4 5 2 2 3" xfId="43072" xr:uid="{00000000-0005-0000-0000-00003DA80000}"/>
    <cellStyle name="Note 3 3 4 5 2 3" xfId="43073" xr:uid="{00000000-0005-0000-0000-00003EA80000}"/>
    <cellStyle name="Note 3 3 4 5 2 3 2" xfId="43074" xr:uid="{00000000-0005-0000-0000-00003FA80000}"/>
    <cellStyle name="Note 3 3 4 5 2 4" xfId="43075" xr:uid="{00000000-0005-0000-0000-000040A80000}"/>
    <cellStyle name="Note 3 3 4 5 3" xfId="43076" xr:uid="{00000000-0005-0000-0000-000041A80000}"/>
    <cellStyle name="Note 3 3 4 5 3 2" xfId="43077" xr:uid="{00000000-0005-0000-0000-000042A80000}"/>
    <cellStyle name="Note 3 3 4 5 3 2 2" xfId="43078" xr:uid="{00000000-0005-0000-0000-000043A80000}"/>
    <cellStyle name="Note 3 3 4 5 3 3" xfId="43079" xr:uid="{00000000-0005-0000-0000-000044A80000}"/>
    <cellStyle name="Note 3 3 4 5 4" xfId="43080" xr:uid="{00000000-0005-0000-0000-000045A80000}"/>
    <cellStyle name="Note 3 3 4 5 4 2" xfId="43081" xr:uid="{00000000-0005-0000-0000-000046A80000}"/>
    <cellStyle name="Note 3 3 4 5 5" xfId="43082" xr:uid="{00000000-0005-0000-0000-000047A80000}"/>
    <cellStyle name="Note 3 3 4 5 5 2" xfId="43083" xr:uid="{00000000-0005-0000-0000-000048A80000}"/>
    <cellStyle name="Note 3 3 4 5 6" xfId="43084" xr:uid="{00000000-0005-0000-0000-000049A80000}"/>
    <cellStyle name="Note 3 3 4 6" xfId="43085" xr:uid="{00000000-0005-0000-0000-00004AA80000}"/>
    <cellStyle name="Note 3 3 4 6 2" xfId="43086" xr:uid="{00000000-0005-0000-0000-00004BA80000}"/>
    <cellStyle name="Note 3 3 4 6 2 2" xfId="43087" xr:uid="{00000000-0005-0000-0000-00004CA80000}"/>
    <cellStyle name="Note 3 3 4 6 2 2 2" xfId="43088" xr:uid="{00000000-0005-0000-0000-00004DA80000}"/>
    <cellStyle name="Note 3 3 4 6 2 2 2 2" xfId="43089" xr:uid="{00000000-0005-0000-0000-00004EA80000}"/>
    <cellStyle name="Note 3 3 4 6 2 2 3" xfId="43090" xr:uid="{00000000-0005-0000-0000-00004FA80000}"/>
    <cellStyle name="Note 3 3 4 6 2 3" xfId="43091" xr:uid="{00000000-0005-0000-0000-000050A80000}"/>
    <cellStyle name="Note 3 3 4 6 2 3 2" xfId="43092" xr:uid="{00000000-0005-0000-0000-000051A80000}"/>
    <cellStyle name="Note 3 3 4 6 2 4" xfId="43093" xr:uid="{00000000-0005-0000-0000-000052A80000}"/>
    <cellStyle name="Note 3 3 4 6 3" xfId="43094" xr:uid="{00000000-0005-0000-0000-000053A80000}"/>
    <cellStyle name="Note 3 3 4 6 3 2" xfId="43095" xr:uid="{00000000-0005-0000-0000-000054A80000}"/>
    <cellStyle name="Note 3 3 4 6 3 2 2" xfId="43096" xr:uid="{00000000-0005-0000-0000-000055A80000}"/>
    <cellStyle name="Note 3 3 4 6 3 3" xfId="43097" xr:uid="{00000000-0005-0000-0000-000056A80000}"/>
    <cellStyle name="Note 3 3 4 6 4" xfId="43098" xr:uid="{00000000-0005-0000-0000-000057A80000}"/>
    <cellStyle name="Note 3 3 4 6 4 2" xfId="43099" xr:uid="{00000000-0005-0000-0000-000058A80000}"/>
    <cellStyle name="Note 3 3 4 6 5" xfId="43100" xr:uid="{00000000-0005-0000-0000-000059A80000}"/>
    <cellStyle name="Note 3 3 4 6 5 2" xfId="43101" xr:uid="{00000000-0005-0000-0000-00005AA80000}"/>
    <cellStyle name="Note 3 3 4 6 6" xfId="43102" xr:uid="{00000000-0005-0000-0000-00005BA80000}"/>
    <cellStyle name="Note 3 3 4 7" xfId="43103" xr:uid="{00000000-0005-0000-0000-00005CA80000}"/>
    <cellStyle name="Note 3 3 4 7 2" xfId="43104" xr:uid="{00000000-0005-0000-0000-00005DA80000}"/>
    <cellStyle name="Note 3 3 4 7 2 2" xfId="43105" xr:uid="{00000000-0005-0000-0000-00005EA80000}"/>
    <cellStyle name="Note 3 3 4 7 2 2 2" xfId="43106" xr:uid="{00000000-0005-0000-0000-00005FA80000}"/>
    <cellStyle name="Note 3 3 4 7 2 3" xfId="43107" xr:uid="{00000000-0005-0000-0000-000060A80000}"/>
    <cellStyle name="Note 3 3 4 7 3" xfId="43108" xr:uid="{00000000-0005-0000-0000-000061A80000}"/>
    <cellStyle name="Note 3 3 4 7 3 2" xfId="43109" xr:uid="{00000000-0005-0000-0000-000062A80000}"/>
    <cellStyle name="Note 3 3 4 7 4" xfId="43110" xr:uid="{00000000-0005-0000-0000-000063A80000}"/>
    <cellStyle name="Note 3 3 4 8" xfId="43111" xr:uid="{00000000-0005-0000-0000-000064A80000}"/>
    <cellStyle name="Note 3 3 4 8 2" xfId="43112" xr:uid="{00000000-0005-0000-0000-000065A80000}"/>
    <cellStyle name="Note 3 3 4 8 2 2" xfId="43113" xr:uid="{00000000-0005-0000-0000-000066A80000}"/>
    <cellStyle name="Note 3 3 4 8 3" xfId="43114" xr:uid="{00000000-0005-0000-0000-000067A80000}"/>
    <cellStyle name="Note 3 3 4 9" xfId="43115" xr:uid="{00000000-0005-0000-0000-000068A80000}"/>
    <cellStyle name="Note 3 3 4 9 2" xfId="43116" xr:uid="{00000000-0005-0000-0000-000069A80000}"/>
    <cellStyle name="Note 3 3 5" xfId="43117" xr:uid="{00000000-0005-0000-0000-00006AA80000}"/>
    <cellStyle name="Note 3 3 5 2" xfId="43118" xr:uid="{00000000-0005-0000-0000-00006BA80000}"/>
    <cellStyle name="Note 3 3 5 2 2" xfId="43119" xr:uid="{00000000-0005-0000-0000-00006CA80000}"/>
    <cellStyle name="Note 3 3 5 2 2 2" xfId="43120" xr:uid="{00000000-0005-0000-0000-00006DA80000}"/>
    <cellStyle name="Note 3 3 5 2 2 2 2" xfId="43121" xr:uid="{00000000-0005-0000-0000-00006EA80000}"/>
    <cellStyle name="Note 3 3 5 2 2 2 2 2" xfId="43122" xr:uid="{00000000-0005-0000-0000-00006FA80000}"/>
    <cellStyle name="Note 3 3 5 2 2 2 3" xfId="43123" xr:uid="{00000000-0005-0000-0000-000070A80000}"/>
    <cellStyle name="Note 3 3 5 2 2 3" xfId="43124" xr:uid="{00000000-0005-0000-0000-000071A80000}"/>
    <cellStyle name="Note 3 3 5 2 2 3 2" xfId="43125" xr:uid="{00000000-0005-0000-0000-000072A80000}"/>
    <cellStyle name="Note 3 3 5 2 2 4" xfId="43126" xr:uid="{00000000-0005-0000-0000-000073A80000}"/>
    <cellStyle name="Note 3 3 5 2 3" xfId="43127" xr:uid="{00000000-0005-0000-0000-000074A80000}"/>
    <cellStyle name="Note 3 3 5 2 3 2" xfId="43128" xr:uid="{00000000-0005-0000-0000-000075A80000}"/>
    <cellStyle name="Note 3 3 5 2 3 2 2" xfId="43129" xr:uid="{00000000-0005-0000-0000-000076A80000}"/>
    <cellStyle name="Note 3 3 5 2 3 3" xfId="43130" xr:uid="{00000000-0005-0000-0000-000077A80000}"/>
    <cellStyle name="Note 3 3 5 2 4" xfId="43131" xr:uid="{00000000-0005-0000-0000-000078A80000}"/>
    <cellStyle name="Note 3 3 5 2 4 2" xfId="43132" xr:uid="{00000000-0005-0000-0000-000079A80000}"/>
    <cellStyle name="Note 3 3 5 2 5" xfId="43133" xr:uid="{00000000-0005-0000-0000-00007AA80000}"/>
    <cellStyle name="Note 3 3 5 2 5 2" xfId="43134" xr:uid="{00000000-0005-0000-0000-00007BA80000}"/>
    <cellStyle name="Note 3 3 5 2 6" xfId="43135" xr:uid="{00000000-0005-0000-0000-00007CA80000}"/>
    <cellStyle name="Note 3 3 5 3" xfId="43136" xr:uid="{00000000-0005-0000-0000-00007DA80000}"/>
    <cellStyle name="Note 3 3 5 3 2" xfId="43137" xr:uid="{00000000-0005-0000-0000-00007EA80000}"/>
    <cellStyle name="Note 3 3 5 3 2 2" xfId="43138" xr:uid="{00000000-0005-0000-0000-00007FA80000}"/>
    <cellStyle name="Note 3 3 5 3 2 2 2" xfId="43139" xr:uid="{00000000-0005-0000-0000-000080A80000}"/>
    <cellStyle name="Note 3 3 5 3 2 2 2 2" xfId="43140" xr:uid="{00000000-0005-0000-0000-000081A80000}"/>
    <cellStyle name="Note 3 3 5 3 2 2 3" xfId="43141" xr:uid="{00000000-0005-0000-0000-000082A80000}"/>
    <cellStyle name="Note 3 3 5 3 2 3" xfId="43142" xr:uid="{00000000-0005-0000-0000-000083A80000}"/>
    <cellStyle name="Note 3 3 5 3 2 3 2" xfId="43143" xr:uid="{00000000-0005-0000-0000-000084A80000}"/>
    <cellStyle name="Note 3 3 5 3 2 4" xfId="43144" xr:uid="{00000000-0005-0000-0000-000085A80000}"/>
    <cellStyle name="Note 3 3 5 3 3" xfId="43145" xr:uid="{00000000-0005-0000-0000-000086A80000}"/>
    <cellStyle name="Note 3 3 5 3 3 2" xfId="43146" xr:uid="{00000000-0005-0000-0000-000087A80000}"/>
    <cellStyle name="Note 3 3 5 3 3 2 2" xfId="43147" xr:uid="{00000000-0005-0000-0000-000088A80000}"/>
    <cellStyle name="Note 3 3 5 3 3 3" xfId="43148" xr:uid="{00000000-0005-0000-0000-000089A80000}"/>
    <cellStyle name="Note 3 3 5 3 4" xfId="43149" xr:uid="{00000000-0005-0000-0000-00008AA80000}"/>
    <cellStyle name="Note 3 3 5 3 4 2" xfId="43150" xr:uid="{00000000-0005-0000-0000-00008BA80000}"/>
    <cellStyle name="Note 3 3 5 3 5" xfId="43151" xr:uid="{00000000-0005-0000-0000-00008CA80000}"/>
    <cellStyle name="Note 3 3 5 3 5 2" xfId="43152" xr:uid="{00000000-0005-0000-0000-00008DA80000}"/>
    <cellStyle name="Note 3 3 5 3 6" xfId="43153" xr:uid="{00000000-0005-0000-0000-00008EA80000}"/>
    <cellStyle name="Note 3 3 5 4" xfId="43154" xr:uid="{00000000-0005-0000-0000-00008FA80000}"/>
    <cellStyle name="Note 3 3 5 4 2" xfId="43155" xr:uid="{00000000-0005-0000-0000-000090A80000}"/>
    <cellStyle name="Note 3 3 5 4 2 2" xfId="43156" xr:uid="{00000000-0005-0000-0000-000091A80000}"/>
    <cellStyle name="Note 3 3 5 4 2 2 2" xfId="43157" xr:uid="{00000000-0005-0000-0000-000092A80000}"/>
    <cellStyle name="Note 3 3 5 4 2 3" xfId="43158" xr:uid="{00000000-0005-0000-0000-000093A80000}"/>
    <cellStyle name="Note 3 3 5 4 3" xfId="43159" xr:uid="{00000000-0005-0000-0000-000094A80000}"/>
    <cellStyle name="Note 3 3 5 4 3 2" xfId="43160" xr:uid="{00000000-0005-0000-0000-000095A80000}"/>
    <cellStyle name="Note 3 3 5 4 4" xfId="43161" xr:uid="{00000000-0005-0000-0000-000096A80000}"/>
    <cellStyle name="Note 3 3 5 5" xfId="43162" xr:uid="{00000000-0005-0000-0000-000097A80000}"/>
    <cellStyle name="Note 3 3 5 5 2" xfId="43163" xr:uid="{00000000-0005-0000-0000-000098A80000}"/>
    <cellStyle name="Note 3 3 5 5 2 2" xfId="43164" xr:uid="{00000000-0005-0000-0000-000099A80000}"/>
    <cellStyle name="Note 3 3 5 5 3" xfId="43165" xr:uid="{00000000-0005-0000-0000-00009AA80000}"/>
    <cellStyle name="Note 3 3 5 6" xfId="43166" xr:uid="{00000000-0005-0000-0000-00009BA80000}"/>
    <cellStyle name="Note 3 3 5 6 2" xfId="43167" xr:uid="{00000000-0005-0000-0000-00009CA80000}"/>
    <cellStyle name="Note 3 3 5 7" xfId="43168" xr:uid="{00000000-0005-0000-0000-00009DA80000}"/>
    <cellStyle name="Note 3 3 5 7 2" xfId="43169" xr:uid="{00000000-0005-0000-0000-00009EA80000}"/>
    <cellStyle name="Note 3 3 5 8" xfId="43170" xr:uid="{00000000-0005-0000-0000-00009FA80000}"/>
    <cellStyle name="Note 3 3 6" xfId="43171" xr:uid="{00000000-0005-0000-0000-0000A0A80000}"/>
    <cellStyle name="Note 3 3 6 2" xfId="43172" xr:uid="{00000000-0005-0000-0000-0000A1A80000}"/>
    <cellStyle name="Note 3 3 6 2 2" xfId="43173" xr:uid="{00000000-0005-0000-0000-0000A2A80000}"/>
    <cellStyle name="Note 3 3 6 2 2 2" xfId="43174" xr:uid="{00000000-0005-0000-0000-0000A3A80000}"/>
    <cellStyle name="Note 3 3 6 2 2 2 2" xfId="43175" xr:uid="{00000000-0005-0000-0000-0000A4A80000}"/>
    <cellStyle name="Note 3 3 6 2 2 2 2 2" xfId="43176" xr:uid="{00000000-0005-0000-0000-0000A5A80000}"/>
    <cellStyle name="Note 3 3 6 2 2 2 3" xfId="43177" xr:uid="{00000000-0005-0000-0000-0000A6A80000}"/>
    <cellStyle name="Note 3 3 6 2 2 3" xfId="43178" xr:uid="{00000000-0005-0000-0000-0000A7A80000}"/>
    <cellStyle name="Note 3 3 6 2 2 3 2" xfId="43179" xr:uid="{00000000-0005-0000-0000-0000A8A80000}"/>
    <cellStyle name="Note 3 3 6 2 2 4" xfId="43180" xr:uid="{00000000-0005-0000-0000-0000A9A80000}"/>
    <cellStyle name="Note 3 3 6 2 3" xfId="43181" xr:uid="{00000000-0005-0000-0000-0000AAA80000}"/>
    <cellStyle name="Note 3 3 6 2 3 2" xfId="43182" xr:uid="{00000000-0005-0000-0000-0000ABA80000}"/>
    <cellStyle name="Note 3 3 6 2 3 2 2" xfId="43183" xr:uid="{00000000-0005-0000-0000-0000ACA80000}"/>
    <cellStyle name="Note 3 3 6 2 3 3" xfId="43184" xr:uid="{00000000-0005-0000-0000-0000ADA80000}"/>
    <cellStyle name="Note 3 3 6 2 4" xfId="43185" xr:uid="{00000000-0005-0000-0000-0000AEA80000}"/>
    <cellStyle name="Note 3 3 6 2 4 2" xfId="43186" xr:uid="{00000000-0005-0000-0000-0000AFA80000}"/>
    <cellStyle name="Note 3 3 6 2 5" xfId="43187" xr:uid="{00000000-0005-0000-0000-0000B0A80000}"/>
    <cellStyle name="Note 3 3 6 2 5 2" xfId="43188" xr:uid="{00000000-0005-0000-0000-0000B1A80000}"/>
    <cellStyle name="Note 3 3 6 2 6" xfId="43189" xr:uid="{00000000-0005-0000-0000-0000B2A80000}"/>
    <cellStyle name="Note 3 3 6 3" xfId="43190" xr:uid="{00000000-0005-0000-0000-0000B3A80000}"/>
    <cellStyle name="Note 3 3 6 3 2" xfId="43191" xr:uid="{00000000-0005-0000-0000-0000B4A80000}"/>
    <cellStyle name="Note 3 3 6 3 2 2" xfId="43192" xr:uid="{00000000-0005-0000-0000-0000B5A80000}"/>
    <cellStyle name="Note 3 3 6 3 2 2 2" xfId="43193" xr:uid="{00000000-0005-0000-0000-0000B6A80000}"/>
    <cellStyle name="Note 3 3 6 3 2 2 2 2" xfId="43194" xr:uid="{00000000-0005-0000-0000-0000B7A80000}"/>
    <cellStyle name="Note 3 3 6 3 2 2 3" xfId="43195" xr:uid="{00000000-0005-0000-0000-0000B8A80000}"/>
    <cellStyle name="Note 3 3 6 3 2 3" xfId="43196" xr:uid="{00000000-0005-0000-0000-0000B9A80000}"/>
    <cellStyle name="Note 3 3 6 3 2 3 2" xfId="43197" xr:uid="{00000000-0005-0000-0000-0000BAA80000}"/>
    <cellStyle name="Note 3 3 6 3 2 4" xfId="43198" xr:uid="{00000000-0005-0000-0000-0000BBA80000}"/>
    <cellStyle name="Note 3 3 6 3 3" xfId="43199" xr:uid="{00000000-0005-0000-0000-0000BCA80000}"/>
    <cellStyle name="Note 3 3 6 3 3 2" xfId="43200" xr:uid="{00000000-0005-0000-0000-0000BDA80000}"/>
    <cellStyle name="Note 3 3 6 3 3 2 2" xfId="43201" xr:uid="{00000000-0005-0000-0000-0000BEA80000}"/>
    <cellStyle name="Note 3 3 6 3 3 3" xfId="43202" xr:uid="{00000000-0005-0000-0000-0000BFA80000}"/>
    <cellStyle name="Note 3 3 6 3 4" xfId="43203" xr:uid="{00000000-0005-0000-0000-0000C0A80000}"/>
    <cellStyle name="Note 3 3 6 3 4 2" xfId="43204" xr:uid="{00000000-0005-0000-0000-0000C1A80000}"/>
    <cellStyle name="Note 3 3 6 3 5" xfId="43205" xr:uid="{00000000-0005-0000-0000-0000C2A80000}"/>
    <cellStyle name="Note 3 3 6 3 5 2" xfId="43206" xr:uid="{00000000-0005-0000-0000-0000C3A80000}"/>
    <cellStyle name="Note 3 3 6 3 6" xfId="43207" xr:uid="{00000000-0005-0000-0000-0000C4A80000}"/>
    <cellStyle name="Note 3 3 6 4" xfId="43208" xr:uid="{00000000-0005-0000-0000-0000C5A80000}"/>
    <cellStyle name="Note 3 3 6 4 2" xfId="43209" xr:uid="{00000000-0005-0000-0000-0000C6A80000}"/>
    <cellStyle name="Note 3 3 6 4 2 2" xfId="43210" xr:uid="{00000000-0005-0000-0000-0000C7A80000}"/>
    <cellStyle name="Note 3 3 6 4 2 2 2" xfId="43211" xr:uid="{00000000-0005-0000-0000-0000C8A80000}"/>
    <cellStyle name="Note 3 3 6 4 2 3" xfId="43212" xr:uid="{00000000-0005-0000-0000-0000C9A80000}"/>
    <cellStyle name="Note 3 3 6 4 3" xfId="43213" xr:uid="{00000000-0005-0000-0000-0000CAA80000}"/>
    <cellStyle name="Note 3 3 6 4 3 2" xfId="43214" xr:uid="{00000000-0005-0000-0000-0000CBA80000}"/>
    <cellStyle name="Note 3 3 6 4 4" xfId="43215" xr:uid="{00000000-0005-0000-0000-0000CCA80000}"/>
    <cellStyle name="Note 3 3 6 5" xfId="43216" xr:uid="{00000000-0005-0000-0000-0000CDA80000}"/>
    <cellStyle name="Note 3 3 6 5 2" xfId="43217" xr:uid="{00000000-0005-0000-0000-0000CEA80000}"/>
    <cellStyle name="Note 3 3 6 5 2 2" xfId="43218" xr:uid="{00000000-0005-0000-0000-0000CFA80000}"/>
    <cellStyle name="Note 3 3 6 5 3" xfId="43219" xr:uid="{00000000-0005-0000-0000-0000D0A80000}"/>
    <cellStyle name="Note 3 3 6 6" xfId="43220" xr:uid="{00000000-0005-0000-0000-0000D1A80000}"/>
    <cellStyle name="Note 3 3 6 6 2" xfId="43221" xr:uid="{00000000-0005-0000-0000-0000D2A80000}"/>
    <cellStyle name="Note 3 3 6 7" xfId="43222" xr:uid="{00000000-0005-0000-0000-0000D3A80000}"/>
    <cellStyle name="Note 3 3 6 7 2" xfId="43223" xr:uid="{00000000-0005-0000-0000-0000D4A80000}"/>
    <cellStyle name="Note 3 3 6 8" xfId="43224" xr:uid="{00000000-0005-0000-0000-0000D5A80000}"/>
    <cellStyle name="Note 3 3 7" xfId="43225" xr:uid="{00000000-0005-0000-0000-0000D6A80000}"/>
    <cellStyle name="Note 3 3 7 2" xfId="43226" xr:uid="{00000000-0005-0000-0000-0000D7A80000}"/>
    <cellStyle name="Note 3 3 7 2 2" xfId="43227" xr:uid="{00000000-0005-0000-0000-0000D8A80000}"/>
    <cellStyle name="Note 3 3 7 2 2 2" xfId="43228" xr:uid="{00000000-0005-0000-0000-0000D9A80000}"/>
    <cellStyle name="Note 3 3 7 2 2 2 2" xfId="43229" xr:uid="{00000000-0005-0000-0000-0000DAA80000}"/>
    <cellStyle name="Note 3 3 7 2 2 3" xfId="43230" xr:uid="{00000000-0005-0000-0000-0000DBA80000}"/>
    <cellStyle name="Note 3 3 7 2 3" xfId="43231" xr:uid="{00000000-0005-0000-0000-0000DCA80000}"/>
    <cellStyle name="Note 3 3 7 2 3 2" xfId="43232" xr:uid="{00000000-0005-0000-0000-0000DDA80000}"/>
    <cellStyle name="Note 3 3 7 2 4" xfId="43233" xr:uid="{00000000-0005-0000-0000-0000DEA80000}"/>
    <cellStyle name="Note 3 3 7 3" xfId="43234" xr:uid="{00000000-0005-0000-0000-0000DFA80000}"/>
    <cellStyle name="Note 3 3 7 3 2" xfId="43235" xr:uid="{00000000-0005-0000-0000-0000E0A80000}"/>
    <cellStyle name="Note 3 3 7 3 2 2" xfId="43236" xr:uid="{00000000-0005-0000-0000-0000E1A80000}"/>
    <cellStyle name="Note 3 3 7 3 3" xfId="43237" xr:uid="{00000000-0005-0000-0000-0000E2A80000}"/>
    <cellStyle name="Note 3 3 7 4" xfId="43238" xr:uid="{00000000-0005-0000-0000-0000E3A80000}"/>
    <cellStyle name="Note 3 3 7 4 2" xfId="43239" xr:uid="{00000000-0005-0000-0000-0000E4A80000}"/>
    <cellStyle name="Note 3 3 7 5" xfId="43240" xr:uid="{00000000-0005-0000-0000-0000E5A80000}"/>
    <cellStyle name="Note 3 3 7 5 2" xfId="43241" xr:uid="{00000000-0005-0000-0000-0000E6A80000}"/>
    <cellStyle name="Note 3 3 7 6" xfId="43242" xr:uid="{00000000-0005-0000-0000-0000E7A80000}"/>
    <cellStyle name="Note 3 3 8" xfId="43243" xr:uid="{00000000-0005-0000-0000-0000E8A80000}"/>
    <cellStyle name="Note 3 3 8 2" xfId="43244" xr:uid="{00000000-0005-0000-0000-0000E9A80000}"/>
    <cellStyle name="Note 3 3 8 2 2" xfId="43245" xr:uid="{00000000-0005-0000-0000-0000EAA80000}"/>
    <cellStyle name="Note 3 3 8 2 2 2" xfId="43246" xr:uid="{00000000-0005-0000-0000-0000EBA80000}"/>
    <cellStyle name="Note 3 3 8 2 2 2 2" xfId="43247" xr:uid="{00000000-0005-0000-0000-0000ECA80000}"/>
    <cellStyle name="Note 3 3 8 2 2 3" xfId="43248" xr:uid="{00000000-0005-0000-0000-0000EDA80000}"/>
    <cellStyle name="Note 3 3 8 2 3" xfId="43249" xr:uid="{00000000-0005-0000-0000-0000EEA80000}"/>
    <cellStyle name="Note 3 3 8 2 3 2" xfId="43250" xr:uid="{00000000-0005-0000-0000-0000EFA80000}"/>
    <cellStyle name="Note 3 3 8 2 4" xfId="43251" xr:uid="{00000000-0005-0000-0000-0000F0A80000}"/>
    <cellStyle name="Note 3 3 8 3" xfId="43252" xr:uid="{00000000-0005-0000-0000-0000F1A80000}"/>
    <cellStyle name="Note 3 3 8 3 2" xfId="43253" xr:uid="{00000000-0005-0000-0000-0000F2A80000}"/>
    <cellStyle name="Note 3 3 8 3 2 2" xfId="43254" xr:uid="{00000000-0005-0000-0000-0000F3A80000}"/>
    <cellStyle name="Note 3 3 8 3 3" xfId="43255" xr:uid="{00000000-0005-0000-0000-0000F4A80000}"/>
    <cellStyle name="Note 3 3 8 4" xfId="43256" xr:uid="{00000000-0005-0000-0000-0000F5A80000}"/>
    <cellStyle name="Note 3 3 8 4 2" xfId="43257" xr:uid="{00000000-0005-0000-0000-0000F6A80000}"/>
    <cellStyle name="Note 3 3 8 5" xfId="43258" xr:uid="{00000000-0005-0000-0000-0000F7A80000}"/>
    <cellStyle name="Note 3 3 8 5 2" xfId="43259" xr:uid="{00000000-0005-0000-0000-0000F8A80000}"/>
    <cellStyle name="Note 3 3 8 6" xfId="43260" xr:uid="{00000000-0005-0000-0000-0000F9A80000}"/>
    <cellStyle name="Note 3 3 9" xfId="43261" xr:uid="{00000000-0005-0000-0000-0000FAA80000}"/>
    <cellStyle name="Note 3 3 9 2" xfId="43262" xr:uid="{00000000-0005-0000-0000-0000FBA80000}"/>
    <cellStyle name="Note 3 3 9 2 2" xfId="43263" xr:uid="{00000000-0005-0000-0000-0000FCA80000}"/>
    <cellStyle name="Note 3 3 9 2 2 2" xfId="43264" xr:uid="{00000000-0005-0000-0000-0000FDA80000}"/>
    <cellStyle name="Note 3 3 9 2 2 2 2" xfId="43265" xr:uid="{00000000-0005-0000-0000-0000FEA80000}"/>
    <cellStyle name="Note 3 3 9 2 2 3" xfId="43266" xr:uid="{00000000-0005-0000-0000-0000FFA80000}"/>
    <cellStyle name="Note 3 3 9 2 3" xfId="43267" xr:uid="{00000000-0005-0000-0000-000000A90000}"/>
    <cellStyle name="Note 3 3 9 2 3 2" xfId="43268" xr:uid="{00000000-0005-0000-0000-000001A90000}"/>
    <cellStyle name="Note 3 3 9 2 4" xfId="43269" xr:uid="{00000000-0005-0000-0000-000002A90000}"/>
    <cellStyle name="Note 3 3 9 3" xfId="43270" xr:uid="{00000000-0005-0000-0000-000003A90000}"/>
    <cellStyle name="Note 3 3 9 3 2" xfId="43271" xr:uid="{00000000-0005-0000-0000-000004A90000}"/>
    <cellStyle name="Note 3 3 9 3 2 2" xfId="43272" xr:uid="{00000000-0005-0000-0000-000005A90000}"/>
    <cellStyle name="Note 3 3 9 3 3" xfId="43273" xr:uid="{00000000-0005-0000-0000-000006A90000}"/>
    <cellStyle name="Note 3 3 9 4" xfId="43274" xr:uid="{00000000-0005-0000-0000-000007A90000}"/>
    <cellStyle name="Note 3 3 9 4 2" xfId="43275" xr:uid="{00000000-0005-0000-0000-000008A90000}"/>
    <cellStyle name="Note 3 3 9 5" xfId="43276" xr:uid="{00000000-0005-0000-0000-000009A90000}"/>
    <cellStyle name="Note 3 3 9 5 2" xfId="43277" xr:uid="{00000000-0005-0000-0000-00000AA90000}"/>
    <cellStyle name="Note 3 3 9 6" xfId="43278" xr:uid="{00000000-0005-0000-0000-00000BA90000}"/>
    <cellStyle name="Note 3 4" xfId="43279" xr:uid="{00000000-0005-0000-0000-00000CA90000}"/>
    <cellStyle name="Note 3 5" xfId="43280" xr:uid="{00000000-0005-0000-0000-00000DA90000}"/>
    <cellStyle name="Note 4" xfId="43281" xr:uid="{00000000-0005-0000-0000-00000EA90000}"/>
    <cellStyle name="Note 4 2" xfId="43282" xr:uid="{00000000-0005-0000-0000-00000FA90000}"/>
    <cellStyle name="Note 5" xfId="43283" xr:uid="{00000000-0005-0000-0000-000010A90000}"/>
    <cellStyle name="Note 5 2" xfId="43284" xr:uid="{00000000-0005-0000-0000-000011A90000}"/>
    <cellStyle name="Note 5 3" xfId="43285" xr:uid="{00000000-0005-0000-0000-000012A90000}"/>
    <cellStyle name="Note 5 3 10" xfId="43286" xr:uid="{00000000-0005-0000-0000-000013A90000}"/>
    <cellStyle name="Note 5 3 10 2" xfId="43287" xr:uid="{00000000-0005-0000-0000-000014A90000}"/>
    <cellStyle name="Note 5 3 10 2 2" xfId="43288" xr:uid="{00000000-0005-0000-0000-000015A90000}"/>
    <cellStyle name="Note 5 3 10 2 2 2" xfId="43289" xr:uid="{00000000-0005-0000-0000-000016A90000}"/>
    <cellStyle name="Note 5 3 10 2 3" xfId="43290" xr:uid="{00000000-0005-0000-0000-000017A90000}"/>
    <cellStyle name="Note 5 3 10 3" xfId="43291" xr:uid="{00000000-0005-0000-0000-000018A90000}"/>
    <cellStyle name="Note 5 3 10 3 2" xfId="43292" xr:uid="{00000000-0005-0000-0000-000019A90000}"/>
    <cellStyle name="Note 5 3 10 4" xfId="43293" xr:uid="{00000000-0005-0000-0000-00001AA90000}"/>
    <cellStyle name="Note 5 3 11" xfId="43294" xr:uid="{00000000-0005-0000-0000-00001BA90000}"/>
    <cellStyle name="Note 5 3 11 2" xfId="43295" xr:uid="{00000000-0005-0000-0000-00001CA90000}"/>
    <cellStyle name="Note 5 3 11 2 2" xfId="43296" xr:uid="{00000000-0005-0000-0000-00001DA90000}"/>
    <cellStyle name="Note 5 3 11 3" xfId="43297" xr:uid="{00000000-0005-0000-0000-00001EA90000}"/>
    <cellStyle name="Note 5 3 12" xfId="43298" xr:uid="{00000000-0005-0000-0000-00001FA90000}"/>
    <cellStyle name="Note 5 3 12 2" xfId="43299" xr:uid="{00000000-0005-0000-0000-000020A90000}"/>
    <cellStyle name="Note 5 3 13" xfId="43300" xr:uid="{00000000-0005-0000-0000-000021A90000}"/>
    <cellStyle name="Note 5 3 13 2" xfId="43301" xr:uid="{00000000-0005-0000-0000-000022A90000}"/>
    <cellStyle name="Note 5 3 14" xfId="43302" xr:uid="{00000000-0005-0000-0000-000023A90000}"/>
    <cellStyle name="Note 5 3 2" xfId="43303" xr:uid="{00000000-0005-0000-0000-000024A90000}"/>
    <cellStyle name="Note 5 3 2 10" xfId="43304" xr:uid="{00000000-0005-0000-0000-000025A90000}"/>
    <cellStyle name="Note 5 3 2 10 2" xfId="43305" xr:uid="{00000000-0005-0000-0000-000026A90000}"/>
    <cellStyle name="Note 5 3 2 11" xfId="43306" xr:uid="{00000000-0005-0000-0000-000027A90000}"/>
    <cellStyle name="Note 5 3 2 2" xfId="43307" xr:uid="{00000000-0005-0000-0000-000028A90000}"/>
    <cellStyle name="Note 5 3 2 2 2" xfId="43308" xr:uid="{00000000-0005-0000-0000-000029A90000}"/>
    <cellStyle name="Note 5 3 2 2 2 2" xfId="43309" xr:uid="{00000000-0005-0000-0000-00002AA90000}"/>
    <cellStyle name="Note 5 3 2 2 2 2 2" xfId="43310" xr:uid="{00000000-0005-0000-0000-00002BA90000}"/>
    <cellStyle name="Note 5 3 2 2 2 2 2 2" xfId="43311" xr:uid="{00000000-0005-0000-0000-00002CA90000}"/>
    <cellStyle name="Note 5 3 2 2 2 2 2 2 2" xfId="43312" xr:uid="{00000000-0005-0000-0000-00002DA90000}"/>
    <cellStyle name="Note 5 3 2 2 2 2 2 3" xfId="43313" xr:uid="{00000000-0005-0000-0000-00002EA90000}"/>
    <cellStyle name="Note 5 3 2 2 2 2 3" xfId="43314" xr:uid="{00000000-0005-0000-0000-00002FA90000}"/>
    <cellStyle name="Note 5 3 2 2 2 2 3 2" xfId="43315" xr:uid="{00000000-0005-0000-0000-000030A90000}"/>
    <cellStyle name="Note 5 3 2 2 2 2 4" xfId="43316" xr:uid="{00000000-0005-0000-0000-000031A90000}"/>
    <cellStyle name="Note 5 3 2 2 2 3" xfId="43317" xr:uid="{00000000-0005-0000-0000-000032A90000}"/>
    <cellStyle name="Note 5 3 2 2 2 3 2" xfId="43318" xr:uid="{00000000-0005-0000-0000-000033A90000}"/>
    <cellStyle name="Note 5 3 2 2 2 3 2 2" xfId="43319" xr:uid="{00000000-0005-0000-0000-000034A90000}"/>
    <cellStyle name="Note 5 3 2 2 2 3 3" xfId="43320" xr:uid="{00000000-0005-0000-0000-000035A90000}"/>
    <cellStyle name="Note 5 3 2 2 2 4" xfId="43321" xr:uid="{00000000-0005-0000-0000-000036A90000}"/>
    <cellStyle name="Note 5 3 2 2 2 4 2" xfId="43322" xr:uid="{00000000-0005-0000-0000-000037A90000}"/>
    <cellStyle name="Note 5 3 2 2 2 5" xfId="43323" xr:uid="{00000000-0005-0000-0000-000038A90000}"/>
    <cellStyle name="Note 5 3 2 2 2 5 2" xfId="43324" xr:uid="{00000000-0005-0000-0000-000039A90000}"/>
    <cellStyle name="Note 5 3 2 2 2 6" xfId="43325" xr:uid="{00000000-0005-0000-0000-00003AA90000}"/>
    <cellStyle name="Note 5 3 2 2 3" xfId="43326" xr:uid="{00000000-0005-0000-0000-00003BA90000}"/>
    <cellStyle name="Note 5 3 2 2 3 2" xfId="43327" xr:uid="{00000000-0005-0000-0000-00003CA90000}"/>
    <cellStyle name="Note 5 3 2 2 3 2 2" xfId="43328" xr:uid="{00000000-0005-0000-0000-00003DA90000}"/>
    <cellStyle name="Note 5 3 2 2 3 2 2 2" xfId="43329" xr:uid="{00000000-0005-0000-0000-00003EA90000}"/>
    <cellStyle name="Note 5 3 2 2 3 2 2 2 2" xfId="43330" xr:uid="{00000000-0005-0000-0000-00003FA90000}"/>
    <cellStyle name="Note 5 3 2 2 3 2 2 3" xfId="43331" xr:uid="{00000000-0005-0000-0000-000040A90000}"/>
    <cellStyle name="Note 5 3 2 2 3 2 3" xfId="43332" xr:uid="{00000000-0005-0000-0000-000041A90000}"/>
    <cellStyle name="Note 5 3 2 2 3 2 3 2" xfId="43333" xr:uid="{00000000-0005-0000-0000-000042A90000}"/>
    <cellStyle name="Note 5 3 2 2 3 2 4" xfId="43334" xr:uid="{00000000-0005-0000-0000-000043A90000}"/>
    <cellStyle name="Note 5 3 2 2 3 3" xfId="43335" xr:uid="{00000000-0005-0000-0000-000044A90000}"/>
    <cellStyle name="Note 5 3 2 2 3 3 2" xfId="43336" xr:uid="{00000000-0005-0000-0000-000045A90000}"/>
    <cellStyle name="Note 5 3 2 2 3 3 2 2" xfId="43337" xr:uid="{00000000-0005-0000-0000-000046A90000}"/>
    <cellStyle name="Note 5 3 2 2 3 3 3" xfId="43338" xr:uid="{00000000-0005-0000-0000-000047A90000}"/>
    <cellStyle name="Note 5 3 2 2 3 4" xfId="43339" xr:uid="{00000000-0005-0000-0000-000048A90000}"/>
    <cellStyle name="Note 5 3 2 2 3 4 2" xfId="43340" xr:uid="{00000000-0005-0000-0000-000049A90000}"/>
    <cellStyle name="Note 5 3 2 2 3 5" xfId="43341" xr:uid="{00000000-0005-0000-0000-00004AA90000}"/>
    <cellStyle name="Note 5 3 2 2 3 5 2" xfId="43342" xr:uid="{00000000-0005-0000-0000-00004BA90000}"/>
    <cellStyle name="Note 5 3 2 2 3 6" xfId="43343" xr:uid="{00000000-0005-0000-0000-00004CA90000}"/>
    <cellStyle name="Note 5 3 2 2 4" xfId="43344" xr:uid="{00000000-0005-0000-0000-00004DA90000}"/>
    <cellStyle name="Note 5 3 2 2 4 2" xfId="43345" xr:uid="{00000000-0005-0000-0000-00004EA90000}"/>
    <cellStyle name="Note 5 3 2 2 4 2 2" xfId="43346" xr:uid="{00000000-0005-0000-0000-00004FA90000}"/>
    <cellStyle name="Note 5 3 2 2 4 2 2 2" xfId="43347" xr:uid="{00000000-0005-0000-0000-000050A90000}"/>
    <cellStyle name="Note 5 3 2 2 4 2 3" xfId="43348" xr:uid="{00000000-0005-0000-0000-000051A90000}"/>
    <cellStyle name="Note 5 3 2 2 4 3" xfId="43349" xr:uid="{00000000-0005-0000-0000-000052A90000}"/>
    <cellStyle name="Note 5 3 2 2 4 3 2" xfId="43350" xr:uid="{00000000-0005-0000-0000-000053A90000}"/>
    <cellStyle name="Note 5 3 2 2 4 4" xfId="43351" xr:uid="{00000000-0005-0000-0000-000054A90000}"/>
    <cellStyle name="Note 5 3 2 2 5" xfId="43352" xr:uid="{00000000-0005-0000-0000-000055A90000}"/>
    <cellStyle name="Note 5 3 2 2 5 2" xfId="43353" xr:uid="{00000000-0005-0000-0000-000056A90000}"/>
    <cellStyle name="Note 5 3 2 2 5 2 2" xfId="43354" xr:uid="{00000000-0005-0000-0000-000057A90000}"/>
    <cellStyle name="Note 5 3 2 2 5 3" xfId="43355" xr:uid="{00000000-0005-0000-0000-000058A90000}"/>
    <cellStyle name="Note 5 3 2 2 6" xfId="43356" xr:uid="{00000000-0005-0000-0000-000059A90000}"/>
    <cellStyle name="Note 5 3 2 2 6 2" xfId="43357" xr:uid="{00000000-0005-0000-0000-00005AA90000}"/>
    <cellStyle name="Note 5 3 2 2 7" xfId="43358" xr:uid="{00000000-0005-0000-0000-00005BA90000}"/>
    <cellStyle name="Note 5 3 2 2 7 2" xfId="43359" xr:uid="{00000000-0005-0000-0000-00005CA90000}"/>
    <cellStyle name="Note 5 3 2 2 8" xfId="43360" xr:uid="{00000000-0005-0000-0000-00005DA90000}"/>
    <cellStyle name="Note 5 3 2 3" xfId="43361" xr:uid="{00000000-0005-0000-0000-00005EA90000}"/>
    <cellStyle name="Note 5 3 2 3 2" xfId="43362" xr:uid="{00000000-0005-0000-0000-00005FA90000}"/>
    <cellStyle name="Note 5 3 2 3 2 2" xfId="43363" xr:uid="{00000000-0005-0000-0000-000060A90000}"/>
    <cellStyle name="Note 5 3 2 3 2 2 2" xfId="43364" xr:uid="{00000000-0005-0000-0000-000061A90000}"/>
    <cellStyle name="Note 5 3 2 3 2 2 2 2" xfId="43365" xr:uid="{00000000-0005-0000-0000-000062A90000}"/>
    <cellStyle name="Note 5 3 2 3 2 2 2 2 2" xfId="43366" xr:uid="{00000000-0005-0000-0000-000063A90000}"/>
    <cellStyle name="Note 5 3 2 3 2 2 2 3" xfId="43367" xr:uid="{00000000-0005-0000-0000-000064A90000}"/>
    <cellStyle name="Note 5 3 2 3 2 2 3" xfId="43368" xr:uid="{00000000-0005-0000-0000-000065A90000}"/>
    <cellStyle name="Note 5 3 2 3 2 2 3 2" xfId="43369" xr:uid="{00000000-0005-0000-0000-000066A90000}"/>
    <cellStyle name="Note 5 3 2 3 2 2 4" xfId="43370" xr:uid="{00000000-0005-0000-0000-000067A90000}"/>
    <cellStyle name="Note 5 3 2 3 2 3" xfId="43371" xr:uid="{00000000-0005-0000-0000-000068A90000}"/>
    <cellStyle name="Note 5 3 2 3 2 3 2" xfId="43372" xr:uid="{00000000-0005-0000-0000-000069A90000}"/>
    <cellStyle name="Note 5 3 2 3 2 3 2 2" xfId="43373" xr:uid="{00000000-0005-0000-0000-00006AA90000}"/>
    <cellStyle name="Note 5 3 2 3 2 3 3" xfId="43374" xr:uid="{00000000-0005-0000-0000-00006BA90000}"/>
    <cellStyle name="Note 5 3 2 3 2 4" xfId="43375" xr:uid="{00000000-0005-0000-0000-00006CA90000}"/>
    <cellStyle name="Note 5 3 2 3 2 4 2" xfId="43376" xr:uid="{00000000-0005-0000-0000-00006DA90000}"/>
    <cellStyle name="Note 5 3 2 3 2 5" xfId="43377" xr:uid="{00000000-0005-0000-0000-00006EA90000}"/>
    <cellStyle name="Note 5 3 2 3 2 5 2" xfId="43378" xr:uid="{00000000-0005-0000-0000-00006FA90000}"/>
    <cellStyle name="Note 5 3 2 3 2 6" xfId="43379" xr:uid="{00000000-0005-0000-0000-000070A90000}"/>
    <cellStyle name="Note 5 3 2 3 3" xfId="43380" xr:uid="{00000000-0005-0000-0000-000071A90000}"/>
    <cellStyle name="Note 5 3 2 3 3 2" xfId="43381" xr:uid="{00000000-0005-0000-0000-000072A90000}"/>
    <cellStyle name="Note 5 3 2 3 3 2 2" xfId="43382" xr:uid="{00000000-0005-0000-0000-000073A90000}"/>
    <cellStyle name="Note 5 3 2 3 3 2 2 2" xfId="43383" xr:uid="{00000000-0005-0000-0000-000074A90000}"/>
    <cellStyle name="Note 5 3 2 3 3 2 2 2 2" xfId="43384" xr:uid="{00000000-0005-0000-0000-000075A90000}"/>
    <cellStyle name="Note 5 3 2 3 3 2 2 3" xfId="43385" xr:uid="{00000000-0005-0000-0000-000076A90000}"/>
    <cellStyle name="Note 5 3 2 3 3 2 3" xfId="43386" xr:uid="{00000000-0005-0000-0000-000077A90000}"/>
    <cellStyle name="Note 5 3 2 3 3 2 3 2" xfId="43387" xr:uid="{00000000-0005-0000-0000-000078A90000}"/>
    <cellStyle name="Note 5 3 2 3 3 2 4" xfId="43388" xr:uid="{00000000-0005-0000-0000-000079A90000}"/>
    <cellStyle name="Note 5 3 2 3 3 3" xfId="43389" xr:uid="{00000000-0005-0000-0000-00007AA90000}"/>
    <cellStyle name="Note 5 3 2 3 3 3 2" xfId="43390" xr:uid="{00000000-0005-0000-0000-00007BA90000}"/>
    <cellStyle name="Note 5 3 2 3 3 3 2 2" xfId="43391" xr:uid="{00000000-0005-0000-0000-00007CA90000}"/>
    <cellStyle name="Note 5 3 2 3 3 3 3" xfId="43392" xr:uid="{00000000-0005-0000-0000-00007DA90000}"/>
    <cellStyle name="Note 5 3 2 3 3 4" xfId="43393" xr:uid="{00000000-0005-0000-0000-00007EA90000}"/>
    <cellStyle name="Note 5 3 2 3 3 4 2" xfId="43394" xr:uid="{00000000-0005-0000-0000-00007FA90000}"/>
    <cellStyle name="Note 5 3 2 3 3 5" xfId="43395" xr:uid="{00000000-0005-0000-0000-000080A90000}"/>
    <cellStyle name="Note 5 3 2 3 3 5 2" xfId="43396" xr:uid="{00000000-0005-0000-0000-000081A90000}"/>
    <cellStyle name="Note 5 3 2 3 3 6" xfId="43397" xr:uid="{00000000-0005-0000-0000-000082A90000}"/>
    <cellStyle name="Note 5 3 2 3 4" xfId="43398" xr:uid="{00000000-0005-0000-0000-000083A90000}"/>
    <cellStyle name="Note 5 3 2 3 4 2" xfId="43399" xr:uid="{00000000-0005-0000-0000-000084A90000}"/>
    <cellStyle name="Note 5 3 2 3 4 2 2" xfId="43400" xr:uid="{00000000-0005-0000-0000-000085A90000}"/>
    <cellStyle name="Note 5 3 2 3 4 2 2 2" xfId="43401" xr:uid="{00000000-0005-0000-0000-000086A90000}"/>
    <cellStyle name="Note 5 3 2 3 4 2 3" xfId="43402" xr:uid="{00000000-0005-0000-0000-000087A90000}"/>
    <cellStyle name="Note 5 3 2 3 4 3" xfId="43403" xr:uid="{00000000-0005-0000-0000-000088A90000}"/>
    <cellStyle name="Note 5 3 2 3 4 3 2" xfId="43404" xr:uid="{00000000-0005-0000-0000-000089A90000}"/>
    <cellStyle name="Note 5 3 2 3 4 4" xfId="43405" xr:uid="{00000000-0005-0000-0000-00008AA90000}"/>
    <cellStyle name="Note 5 3 2 3 5" xfId="43406" xr:uid="{00000000-0005-0000-0000-00008BA90000}"/>
    <cellStyle name="Note 5 3 2 3 5 2" xfId="43407" xr:uid="{00000000-0005-0000-0000-00008CA90000}"/>
    <cellStyle name="Note 5 3 2 3 5 2 2" xfId="43408" xr:uid="{00000000-0005-0000-0000-00008DA90000}"/>
    <cellStyle name="Note 5 3 2 3 5 3" xfId="43409" xr:uid="{00000000-0005-0000-0000-00008EA90000}"/>
    <cellStyle name="Note 5 3 2 3 6" xfId="43410" xr:uid="{00000000-0005-0000-0000-00008FA90000}"/>
    <cellStyle name="Note 5 3 2 3 6 2" xfId="43411" xr:uid="{00000000-0005-0000-0000-000090A90000}"/>
    <cellStyle name="Note 5 3 2 3 7" xfId="43412" xr:uid="{00000000-0005-0000-0000-000091A90000}"/>
    <cellStyle name="Note 5 3 2 3 7 2" xfId="43413" xr:uid="{00000000-0005-0000-0000-000092A90000}"/>
    <cellStyle name="Note 5 3 2 3 8" xfId="43414" xr:uid="{00000000-0005-0000-0000-000093A90000}"/>
    <cellStyle name="Note 5 3 2 4" xfId="43415" xr:uid="{00000000-0005-0000-0000-000094A90000}"/>
    <cellStyle name="Note 5 3 2 4 2" xfId="43416" xr:uid="{00000000-0005-0000-0000-000095A90000}"/>
    <cellStyle name="Note 5 3 2 4 2 2" xfId="43417" xr:uid="{00000000-0005-0000-0000-000096A90000}"/>
    <cellStyle name="Note 5 3 2 4 2 2 2" xfId="43418" xr:uid="{00000000-0005-0000-0000-000097A90000}"/>
    <cellStyle name="Note 5 3 2 4 2 2 2 2" xfId="43419" xr:uid="{00000000-0005-0000-0000-000098A90000}"/>
    <cellStyle name="Note 5 3 2 4 2 2 3" xfId="43420" xr:uid="{00000000-0005-0000-0000-000099A90000}"/>
    <cellStyle name="Note 5 3 2 4 2 3" xfId="43421" xr:uid="{00000000-0005-0000-0000-00009AA90000}"/>
    <cellStyle name="Note 5 3 2 4 2 3 2" xfId="43422" xr:uid="{00000000-0005-0000-0000-00009BA90000}"/>
    <cellStyle name="Note 5 3 2 4 2 4" xfId="43423" xr:uid="{00000000-0005-0000-0000-00009CA90000}"/>
    <cellStyle name="Note 5 3 2 4 3" xfId="43424" xr:uid="{00000000-0005-0000-0000-00009DA90000}"/>
    <cellStyle name="Note 5 3 2 4 3 2" xfId="43425" xr:uid="{00000000-0005-0000-0000-00009EA90000}"/>
    <cellStyle name="Note 5 3 2 4 3 2 2" xfId="43426" xr:uid="{00000000-0005-0000-0000-00009FA90000}"/>
    <cellStyle name="Note 5 3 2 4 3 3" xfId="43427" xr:uid="{00000000-0005-0000-0000-0000A0A90000}"/>
    <cellStyle name="Note 5 3 2 4 4" xfId="43428" xr:uid="{00000000-0005-0000-0000-0000A1A90000}"/>
    <cellStyle name="Note 5 3 2 4 4 2" xfId="43429" xr:uid="{00000000-0005-0000-0000-0000A2A90000}"/>
    <cellStyle name="Note 5 3 2 4 5" xfId="43430" xr:uid="{00000000-0005-0000-0000-0000A3A90000}"/>
    <cellStyle name="Note 5 3 2 4 5 2" xfId="43431" xr:uid="{00000000-0005-0000-0000-0000A4A90000}"/>
    <cellStyle name="Note 5 3 2 4 6" xfId="43432" xr:uid="{00000000-0005-0000-0000-0000A5A90000}"/>
    <cellStyle name="Note 5 3 2 5" xfId="43433" xr:uid="{00000000-0005-0000-0000-0000A6A90000}"/>
    <cellStyle name="Note 5 3 2 5 2" xfId="43434" xr:uid="{00000000-0005-0000-0000-0000A7A90000}"/>
    <cellStyle name="Note 5 3 2 5 2 2" xfId="43435" xr:uid="{00000000-0005-0000-0000-0000A8A90000}"/>
    <cellStyle name="Note 5 3 2 5 2 2 2" xfId="43436" xr:uid="{00000000-0005-0000-0000-0000A9A90000}"/>
    <cellStyle name="Note 5 3 2 5 2 2 2 2" xfId="43437" xr:uid="{00000000-0005-0000-0000-0000AAA90000}"/>
    <cellStyle name="Note 5 3 2 5 2 2 3" xfId="43438" xr:uid="{00000000-0005-0000-0000-0000ABA90000}"/>
    <cellStyle name="Note 5 3 2 5 2 3" xfId="43439" xr:uid="{00000000-0005-0000-0000-0000ACA90000}"/>
    <cellStyle name="Note 5 3 2 5 2 3 2" xfId="43440" xr:uid="{00000000-0005-0000-0000-0000ADA90000}"/>
    <cellStyle name="Note 5 3 2 5 2 4" xfId="43441" xr:uid="{00000000-0005-0000-0000-0000AEA90000}"/>
    <cellStyle name="Note 5 3 2 5 3" xfId="43442" xr:uid="{00000000-0005-0000-0000-0000AFA90000}"/>
    <cellStyle name="Note 5 3 2 5 3 2" xfId="43443" xr:uid="{00000000-0005-0000-0000-0000B0A90000}"/>
    <cellStyle name="Note 5 3 2 5 3 2 2" xfId="43444" xr:uid="{00000000-0005-0000-0000-0000B1A90000}"/>
    <cellStyle name="Note 5 3 2 5 3 3" xfId="43445" xr:uid="{00000000-0005-0000-0000-0000B2A90000}"/>
    <cellStyle name="Note 5 3 2 5 4" xfId="43446" xr:uid="{00000000-0005-0000-0000-0000B3A90000}"/>
    <cellStyle name="Note 5 3 2 5 4 2" xfId="43447" xr:uid="{00000000-0005-0000-0000-0000B4A90000}"/>
    <cellStyle name="Note 5 3 2 5 5" xfId="43448" xr:uid="{00000000-0005-0000-0000-0000B5A90000}"/>
    <cellStyle name="Note 5 3 2 5 5 2" xfId="43449" xr:uid="{00000000-0005-0000-0000-0000B6A90000}"/>
    <cellStyle name="Note 5 3 2 5 6" xfId="43450" xr:uid="{00000000-0005-0000-0000-0000B7A90000}"/>
    <cellStyle name="Note 5 3 2 6" xfId="43451" xr:uid="{00000000-0005-0000-0000-0000B8A90000}"/>
    <cellStyle name="Note 5 3 2 6 2" xfId="43452" xr:uid="{00000000-0005-0000-0000-0000B9A90000}"/>
    <cellStyle name="Note 5 3 2 6 2 2" xfId="43453" xr:uid="{00000000-0005-0000-0000-0000BAA90000}"/>
    <cellStyle name="Note 5 3 2 6 2 2 2" xfId="43454" xr:uid="{00000000-0005-0000-0000-0000BBA90000}"/>
    <cellStyle name="Note 5 3 2 6 2 2 2 2" xfId="43455" xr:uid="{00000000-0005-0000-0000-0000BCA90000}"/>
    <cellStyle name="Note 5 3 2 6 2 2 3" xfId="43456" xr:uid="{00000000-0005-0000-0000-0000BDA90000}"/>
    <cellStyle name="Note 5 3 2 6 2 3" xfId="43457" xr:uid="{00000000-0005-0000-0000-0000BEA90000}"/>
    <cellStyle name="Note 5 3 2 6 2 3 2" xfId="43458" xr:uid="{00000000-0005-0000-0000-0000BFA90000}"/>
    <cellStyle name="Note 5 3 2 6 2 4" xfId="43459" xr:uid="{00000000-0005-0000-0000-0000C0A90000}"/>
    <cellStyle name="Note 5 3 2 6 3" xfId="43460" xr:uid="{00000000-0005-0000-0000-0000C1A90000}"/>
    <cellStyle name="Note 5 3 2 6 3 2" xfId="43461" xr:uid="{00000000-0005-0000-0000-0000C2A90000}"/>
    <cellStyle name="Note 5 3 2 6 3 2 2" xfId="43462" xr:uid="{00000000-0005-0000-0000-0000C3A90000}"/>
    <cellStyle name="Note 5 3 2 6 3 3" xfId="43463" xr:uid="{00000000-0005-0000-0000-0000C4A90000}"/>
    <cellStyle name="Note 5 3 2 6 4" xfId="43464" xr:uid="{00000000-0005-0000-0000-0000C5A90000}"/>
    <cellStyle name="Note 5 3 2 6 4 2" xfId="43465" xr:uid="{00000000-0005-0000-0000-0000C6A90000}"/>
    <cellStyle name="Note 5 3 2 6 5" xfId="43466" xr:uid="{00000000-0005-0000-0000-0000C7A90000}"/>
    <cellStyle name="Note 5 3 2 6 5 2" xfId="43467" xr:uid="{00000000-0005-0000-0000-0000C8A90000}"/>
    <cellStyle name="Note 5 3 2 6 6" xfId="43468" xr:uid="{00000000-0005-0000-0000-0000C9A90000}"/>
    <cellStyle name="Note 5 3 2 7" xfId="43469" xr:uid="{00000000-0005-0000-0000-0000CAA90000}"/>
    <cellStyle name="Note 5 3 2 7 2" xfId="43470" xr:uid="{00000000-0005-0000-0000-0000CBA90000}"/>
    <cellStyle name="Note 5 3 2 7 2 2" xfId="43471" xr:uid="{00000000-0005-0000-0000-0000CCA90000}"/>
    <cellStyle name="Note 5 3 2 7 2 2 2" xfId="43472" xr:uid="{00000000-0005-0000-0000-0000CDA90000}"/>
    <cellStyle name="Note 5 3 2 7 2 3" xfId="43473" xr:uid="{00000000-0005-0000-0000-0000CEA90000}"/>
    <cellStyle name="Note 5 3 2 7 3" xfId="43474" xr:uid="{00000000-0005-0000-0000-0000CFA90000}"/>
    <cellStyle name="Note 5 3 2 7 3 2" xfId="43475" xr:uid="{00000000-0005-0000-0000-0000D0A90000}"/>
    <cellStyle name="Note 5 3 2 7 4" xfId="43476" xr:uid="{00000000-0005-0000-0000-0000D1A90000}"/>
    <cellStyle name="Note 5 3 2 8" xfId="43477" xr:uid="{00000000-0005-0000-0000-0000D2A90000}"/>
    <cellStyle name="Note 5 3 2 8 2" xfId="43478" xr:uid="{00000000-0005-0000-0000-0000D3A90000}"/>
    <cellStyle name="Note 5 3 2 8 2 2" xfId="43479" xr:uid="{00000000-0005-0000-0000-0000D4A90000}"/>
    <cellStyle name="Note 5 3 2 8 3" xfId="43480" xr:uid="{00000000-0005-0000-0000-0000D5A90000}"/>
    <cellStyle name="Note 5 3 2 9" xfId="43481" xr:uid="{00000000-0005-0000-0000-0000D6A90000}"/>
    <cellStyle name="Note 5 3 2 9 2" xfId="43482" xr:uid="{00000000-0005-0000-0000-0000D7A90000}"/>
    <cellStyle name="Note 5 3 3" xfId="43483" xr:uid="{00000000-0005-0000-0000-0000D8A90000}"/>
    <cellStyle name="Note 5 3 3 10" xfId="43484" xr:uid="{00000000-0005-0000-0000-0000D9A90000}"/>
    <cellStyle name="Note 5 3 3 10 2" xfId="43485" xr:uid="{00000000-0005-0000-0000-0000DAA90000}"/>
    <cellStyle name="Note 5 3 3 11" xfId="43486" xr:uid="{00000000-0005-0000-0000-0000DBA90000}"/>
    <cellStyle name="Note 5 3 3 2" xfId="43487" xr:uid="{00000000-0005-0000-0000-0000DCA90000}"/>
    <cellStyle name="Note 5 3 3 2 2" xfId="43488" xr:uid="{00000000-0005-0000-0000-0000DDA90000}"/>
    <cellStyle name="Note 5 3 3 2 2 2" xfId="43489" xr:uid="{00000000-0005-0000-0000-0000DEA90000}"/>
    <cellStyle name="Note 5 3 3 2 2 2 2" xfId="43490" xr:uid="{00000000-0005-0000-0000-0000DFA90000}"/>
    <cellStyle name="Note 5 3 3 2 2 2 2 2" xfId="43491" xr:uid="{00000000-0005-0000-0000-0000E0A90000}"/>
    <cellStyle name="Note 5 3 3 2 2 2 2 2 2" xfId="43492" xr:uid="{00000000-0005-0000-0000-0000E1A90000}"/>
    <cellStyle name="Note 5 3 3 2 2 2 2 3" xfId="43493" xr:uid="{00000000-0005-0000-0000-0000E2A90000}"/>
    <cellStyle name="Note 5 3 3 2 2 2 3" xfId="43494" xr:uid="{00000000-0005-0000-0000-0000E3A90000}"/>
    <cellStyle name="Note 5 3 3 2 2 2 3 2" xfId="43495" xr:uid="{00000000-0005-0000-0000-0000E4A90000}"/>
    <cellStyle name="Note 5 3 3 2 2 2 4" xfId="43496" xr:uid="{00000000-0005-0000-0000-0000E5A90000}"/>
    <cellStyle name="Note 5 3 3 2 2 3" xfId="43497" xr:uid="{00000000-0005-0000-0000-0000E6A90000}"/>
    <cellStyle name="Note 5 3 3 2 2 3 2" xfId="43498" xr:uid="{00000000-0005-0000-0000-0000E7A90000}"/>
    <cellStyle name="Note 5 3 3 2 2 3 2 2" xfId="43499" xr:uid="{00000000-0005-0000-0000-0000E8A90000}"/>
    <cellStyle name="Note 5 3 3 2 2 3 3" xfId="43500" xr:uid="{00000000-0005-0000-0000-0000E9A90000}"/>
    <cellStyle name="Note 5 3 3 2 2 4" xfId="43501" xr:uid="{00000000-0005-0000-0000-0000EAA90000}"/>
    <cellStyle name="Note 5 3 3 2 2 4 2" xfId="43502" xr:uid="{00000000-0005-0000-0000-0000EBA90000}"/>
    <cellStyle name="Note 5 3 3 2 2 5" xfId="43503" xr:uid="{00000000-0005-0000-0000-0000ECA90000}"/>
    <cellStyle name="Note 5 3 3 2 2 5 2" xfId="43504" xr:uid="{00000000-0005-0000-0000-0000EDA90000}"/>
    <cellStyle name="Note 5 3 3 2 2 6" xfId="43505" xr:uid="{00000000-0005-0000-0000-0000EEA90000}"/>
    <cellStyle name="Note 5 3 3 2 3" xfId="43506" xr:uid="{00000000-0005-0000-0000-0000EFA90000}"/>
    <cellStyle name="Note 5 3 3 2 3 2" xfId="43507" xr:uid="{00000000-0005-0000-0000-0000F0A90000}"/>
    <cellStyle name="Note 5 3 3 2 3 2 2" xfId="43508" xr:uid="{00000000-0005-0000-0000-0000F1A90000}"/>
    <cellStyle name="Note 5 3 3 2 3 2 2 2" xfId="43509" xr:uid="{00000000-0005-0000-0000-0000F2A90000}"/>
    <cellStyle name="Note 5 3 3 2 3 2 2 2 2" xfId="43510" xr:uid="{00000000-0005-0000-0000-0000F3A90000}"/>
    <cellStyle name="Note 5 3 3 2 3 2 2 3" xfId="43511" xr:uid="{00000000-0005-0000-0000-0000F4A90000}"/>
    <cellStyle name="Note 5 3 3 2 3 2 3" xfId="43512" xr:uid="{00000000-0005-0000-0000-0000F5A90000}"/>
    <cellStyle name="Note 5 3 3 2 3 2 3 2" xfId="43513" xr:uid="{00000000-0005-0000-0000-0000F6A90000}"/>
    <cellStyle name="Note 5 3 3 2 3 2 4" xfId="43514" xr:uid="{00000000-0005-0000-0000-0000F7A90000}"/>
    <cellStyle name="Note 5 3 3 2 3 3" xfId="43515" xr:uid="{00000000-0005-0000-0000-0000F8A90000}"/>
    <cellStyle name="Note 5 3 3 2 3 3 2" xfId="43516" xr:uid="{00000000-0005-0000-0000-0000F9A90000}"/>
    <cellStyle name="Note 5 3 3 2 3 3 2 2" xfId="43517" xr:uid="{00000000-0005-0000-0000-0000FAA90000}"/>
    <cellStyle name="Note 5 3 3 2 3 3 3" xfId="43518" xr:uid="{00000000-0005-0000-0000-0000FBA90000}"/>
    <cellStyle name="Note 5 3 3 2 3 4" xfId="43519" xr:uid="{00000000-0005-0000-0000-0000FCA90000}"/>
    <cellStyle name="Note 5 3 3 2 3 4 2" xfId="43520" xr:uid="{00000000-0005-0000-0000-0000FDA90000}"/>
    <cellStyle name="Note 5 3 3 2 3 5" xfId="43521" xr:uid="{00000000-0005-0000-0000-0000FEA90000}"/>
    <cellStyle name="Note 5 3 3 2 3 5 2" xfId="43522" xr:uid="{00000000-0005-0000-0000-0000FFA90000}"/>
    <cellStyle name="Note 5 3 3 2 3 6" xfId="43523" xr:uid="{00000000-0005-0000-0000-000000AA0000}"/>
    <cellStyle name="Note 5 3 3 2 4" xfId="43524" xr:uid="{00000000-0005-0000-0000-000001AA0000}"/>
    <cellStyle name="Note 5 3 3 2 4 2" xfId="43525" xr:uid="{00000000-0005-0000-0000-000002AA0000}"/>
    <cellStyle name="Note 5 3 3 2 4 2 2" xfId="43526" xr:uid="{00000000-0005-0000-0000-000003AA0000}"/>
    <cellStyle name="Note 5 3 3 2 4 2 2 2" xfId="43527" xr:uid="{00000000-0005-0000-0000-000004AA0000}"/>
    <cellStyle name="Note 5 3 3 2 4 2 3" xfId="43528" xr:uid="{00000000-0005-0000-0000-000005AA0000}"/>
    <cellStyle name="Note 5 3 3 2 4 3" xfId="43529" xr:uid="{00000000-0005-0000-0000-000006AA0000}"/>
    <cellStyle name="Note 5 3 3 2 4 3 2" xfId="43530" xr:uid="{00000000-0005-0000-0000-000007AA0000}"/>
    <cellStyle name="Note 5 3 3 2 4 4" xfId="43531" xr:uid="{00000000-0005-0000-0000-000008AA0000}"/>
    <cellStyle name="Note 5 3 3 2 5" xfId="43532" xr:uid="{00000000-0005-0000-0000-000009AA0000}"/>
    <cellStyle name="Note 5 3 3 2 5 2" xfId="43533" xr:uid="{00000000-0005-0000-0000-00000AAA0000}"/>
    <cellStyle name="Note 5 3 3 2 5 2 2" xfId="43534" xr:uid="{00000000-0005-0000-0000-00000BAA0000}"/>
    <cellStyle name="Note 5 3 3 2 5 3" xfId="43535" xr:uid="{00000000-0005-0000-0000-00000CAA0000}"/>
    <cellStyle name="Note 5 3 3 2 6" xfId="43536" xr:uid="{00000000-0005-0000-0000-00000DAA0000}"/>
    <cellStyle name="Note 5 3 3 2 6 2" xfId="43537" xr:uid="{00000000-0005-0000-0000-00000EAA0000}"/>
    <cellStyle name="Note 5 3 3 2 7" xfId="43538" xr:uid="{00000000-0005-0000-0000-00000FAA0000}"/>
    <cellStyle name="Note 5 3 3 2 7 2" xfId="43539" xr:uid="{00000000-0005-0000-0000-000010AA0000}"/>
    <cellStyle name="Note 5 3 3 2 8" xfId="43540" xr:uid="{00000000-0005-0000-0000-000011AA0000}"/>
    <cellStyle name="Note 5 3 3 3" xfId="43541" xr:uid="{00000000-0005-0000-0000-000012AA0000}"/>
    <cellStyle name="Note 5 3 3 3 2" xfId="43542" xr:uid="{00000000-0005-0000-0000-000013AA0000}"/>
    <cellStyle name="Note 5 3 3 3 2 2" xfId="43543" xr:uid="{00000000-0005-0000-0000-000014AA0000}"/>
    <cellStyle name="Note 5 3 3 3 2 2 2" xfId="43544" xr:uid="{00000000-0005-0000-0000-000015AA0000}"/>
    <cellStyle name="Note 5 3 3 3 2 2 2 2" xfId="43545" xr:uid="{00000000-0005-0000-0000-000016AA0000}"/>
    <cellStyle name="Note 5 3 3 3 2 2 2 2 2" xfId="43546" xr:uid="{00000000-0005-0000-0000-000017AA0000}"/>
    <cellStyle name="Note 5 3 3 3 2 2 2 3" xfId="43547" xr:uid="{00000000-0005-0000-0000-000018AA0000}"/>
    <cellStyle name="Note 5 3 3 3 2 2 3" xfId="43548" xr:uid="{00000000-0005-0000-0000-000019AA0000}"/>
    <cellStyle name="Note 5 3 3 3 2 2 3 2" xfId="43549" xr:uid="{00000000-0005-0000-0000-00001AAA0000}"/>
    <cellStyle name="Note 5 3 3 3 2 2 4" xfId="43550" xr:uid="{00000000-0005-0000-0000-00001BAA0000}"/>
    <cellStyle name="Note 5 3 3 3 2 3" xfId="43551" xr:uid="{00000000-0005-0000-0000-00001CAA0000}"/>
    <cellStyle name="Note 5 3 3 3 2 3 2" xfId="43552" xr:uid="{00000000-0005-0000-0000-00001DAA0000}"/>
    <cellStyle name="Note 5 3 3 3 2 3 2 2" xfId="43553" xr:uid="{00000000-0005-0000-0000-00001EAA0000}"/>
    <cellStyle name="Note 5 3 3 3 2 3 3" xfId="43554" xr:uid="{00000000-0005-0000-0000-00001FAA0000}"/>
    <cellStyle name="Note 5 3 3 3 2 4" xfId="43555" xr:uid="{00000000-0005-0000-0000-000020AA0000}"/>
    <cellStyle name="Note 5 3 3 3 2 4 2" xfId="43556" xr:uid="{00000000-0005-0000-0000-000021AA0000}"/>
    <cellStyle name="Note 5 3 3 3 2 5" xfId="43557" xr:uid="{00000000-0005-0000-0000-000022AA0000}"/>
    <cellStyle name="Note 5 3 3 3 2 5 2" xfId="43558" xr:uid="{00000000-0005-0000-0000-000023AA0000}"/>
    <cellStyle name="Note 5 3 3 3 2 6" xfId="43559" xr:uid="{00000000-0005-0000-0000-000024AA0000}"/>
    <cellStyle name="Note 5 3 3 3 3" xfId="43560" xr:uid="{00000000-0005-0000-0000-000025AA0000}"/>
    <cellStyle name="Note 5 3 3 3 3 2" xfId="43561" xr:uid="{00000000-0005-0000-0000-000026AA0000}"/>
    <cellStyle name="Note 5 3 3 3 3 2 2" xfId="43562" xr:uid="{00000000-0005-0000-0000-000027AA0000}"/>
    <cellStyle name="Note 5 3 3 3 3 2 2 2" xfId="43563" xr:uid="{00000000-0005-0000-0000-000028AA0000}"/>
    <cellStyle name="Note 5 3 3 3 3 2 2 2 2" xfId="43564" xr:uid="{00000000-0005-0000-0000-000029AA0000}"/>
    <cellStyle name="Note 5 3 3 3 3 2 2 3" xfId="43565" xr:uid="{00000000-0005-0000-0000-00002AAA0000}"/>
    <cellStyle name="Note 5 3 3 3 3 2 3" xfId="43566" xr:uid="{00000000-0005-0000-0000-00002BAA0000}"/>
    <cellStyle name="Note 5 3 3 3 3 2 3 2" xfId="43567" xr:uid="{00000000-0005-0000-0000-00002CAA0000}"/>
    <cellStyle name="Note 5 3 3 3 3 2 4" xfId="43568" xr:uid="{00000000-0005-0000-0000-00002DAA0000}"/>
    <cellStyle name="Note 5 3 3 3 3 3" xfId="43569" xr:uid="{00000000-0005-0000-0000-00002EAA0000}"/>
    <cellStyle name="Note 5 3 3 3 3 3 2" xfId="43570" xr:uid="{00000000-0005-0000-0000-00002FAA0000}"/>
    <cellStyle name="Note 5 3 3 3 3 3 2 2" xfId="43571" xr:uid="{00000000-0005-0000-0000-000030AA0000}"/>
    <cellStyle name="Note 5 3 3 3 3 3 3" xfId="43572" xr:uid="{00000000-0005-0000-0000-000031AA0000}"/>
    <cellStyle name="Note 5 3 3 3 3 4" xfId="43573" xr:uid="{00000000-0005-0000-0000-000032AA0000}"/>
    <cellStyle name="Note 5 3 3 3 3 4 2" xfId="43574" xr:uid="{00000000-0005-0000-0000-000033AA0000}"/>
    <cellStyle name="Note 5 3 3 3 3 5" xfId="43575" xr:uid="{00000000-0005-0000-0000-000034AA0000}"/>
    <cellStyle name="Note 5 3 3 3 3 5 2" xfId="43576" xr:uid="{00000000-0005-0000-0000-000035AA0000}"/>
    <cellStyle name="Note 5 3 3 3 3 6" xfId="43577" xr:uid="{00000000-0005-0000-0000-000036AA0000}"/>
    <cellStyle name="Note 5 3 3 3 4" xfId="43578" xr:uid="{00000000-0005-0000-0000-000037AA0000}"/>
    <cellStyle name="Note 5 3 3 3 4 2" xfId="43579" xr:uid="{00000000-0005-0000-0000-000038AA0000}"/>
    <cellStyle name="Note 5 3 3 3 4 2 2" xfId="43580" xr:uid="{00000000-0005-0000-0000-000039AA0000}"/>
    <cellStyle name="Note 5 3 3 3 4 2 2 2" xfId="43581" xr:uid="{00000000-0005-0000-0000-00003AAA0000}"/>
    <cellStyle name="Note 5 3 3 3 4 2 3" xfId="43582" xr:uid="{00000000-0005-0000-0000-00003BAA0000}"/>
    <cellStyle name="Note 5 3 3 3 4 3" xfId="43583" xr:uid="{00000000-0005-0000-0000-00003CAA0000}"/>
    <cellStyle name="Note 5 3 3 3 4 3 2" xfId="43584" xr:uid="{00000000-0005-0000-0000-00003DAA0000}"/>
    <cellStyle name="Note 5 3 3 3 4 4" xfId="43585" xr:uid="{00000000-0005-0000-0000-00003EAA0000}"/>
    <cellStyle name="Note 5 3 3 3 5" xfId="43586" xr:uid="{00000000-0005-0000-0000-00003FAA0000}"/>
    <cellStyle name="Note 5 3 3 3 5 2" xfId="43587" xr:uid="{00000000-0005-0000-0000-000040AA0000}"/>
    <cellStyle name="Note 5 3 3 3 5 2 2" xfId="43588" xr:uid="{00000000-0005-0000-0000-000041AA0000}"/>
    <cellStyle name="Note 5 3 3 3 5 3" xfId="43589" xr:uid="{00000000-0005-0000-0000-000042AA0000}"/>
    <cellStyle name="Note 5 3 3 3 6" xfId="43590" xr:uid="{00000000-0005-0000-0000-000043AA0000}"/>
    <cellStyle name="Note 5 3 3 3 6 2" xfId="43591" xr:uid="{00000000-0005-0000-0000-000044AA0000}"/>
    <cellStyle name="Note 5 3 3 3 7" xfId="43592" xr:uid="{00000000-0005-0000-0000-000045AA0000}"/>
    <cellStyle name="Note 5 3 3 3 7 2" xfId="43593" xr:uid="{00000000-0005-0000-0000-000046AA0000}"/>
    <cellStyle name="Note 5 3 3 3 8" xfId="43594" xr:uid="{00000000-0005-0000-0000-000047AA0000}"/>
    <cellStyle name="Note 5 3 3 4" xfId="43595" xr:uid="{00000000-0005-0000-0000-000048AA0000}"/>
    <cellStyle name="Note 5 3 3 4 2" xfId="43596" xr:uid="{00000000-0005-0000-0000-000049AA0000}"/>
    <cellStyle name="Note 5 3 3 4 2 2" xfId="43597" xr:uid="{00000000-0005-0000-0000-00004AAA0000}"/>
    <cellStyle name="Note 5 3 3 4 2 2 2" xfId="43598" xr:uid="{00000000-0005-0000-0000-00004BAA0000}"/>
    <cellStyle name="Note 5 3 3 4 2 2 2 2" xfId="43599" xr:uid="{00000000-0005-0000-0000-00004CAA0000}"/>
    <cellStyle name="Note 5 3 3 4 2 2 3" xfId="43600" xr:uid="{00000000-0005-0000-0000-00004DAA0000}"/>
    <cellStyle name="Note 5 3 3 4 2 3" xfId="43601" xr:uid="{00000000-0005-0000-0000-00004EAA0000}"/>
    <cellStyle name="Note 5 3 3 4 2 3 2" xfId="43602" xr:uid="{00000000-0005-0000-0000-00004FAA0000}"/>
    <cellStyle name="Note 5 3 3 4 2 4" xfId="43603" xr:uid="{00000000-0005-0000-0000-000050AA0000}"/>
    <cellStyle name="Note 5 3 3 4 3" xfId="43604" xr:uid="{00000000-0005-0000-0000-000051AA0000}"/>
    <cellStyle name="Note 5 3 3 4 3 2" xfId="43605" xr:uid="{00000000-0005-0000-0000-000052AA0000}"/>
    <cellStyle name="Note 5 3 3 4 3 2 2" xfId="43606" xr:uid="{00000000-0005-0000-0000-000053AA0000}"/>
    <cellStyle name="Note 5 3 3 4 3 3" xfId="43607" xr:uid="{00000000-0005-0000-0000-000054AA0000}"/>
    <cellStyle name="Note 5 3 3 4 4" xfId="43608" xr:uid="{00000000-0005-0000-0000-000055AA0000}"/>
    <cellStyle name="Note 5 3 3 4 4 2" xfId="43609" xr:uid="{00000000-0005-0000-0000-000056AA0000}"/>
    <cellStyle name="Note 5 3 3 4 5" xfId="43610" xr:uid="{00000000-0005-0000-0000-000057AA0000}"/>
    <cellStyle name="Note 5 3 3 4 5 2" xfId="43611" xr:uid="{00000000-0005-0000-0000-000058AA0000}"/>
    <cellStyle name="Note 5 3 3 4 6" xfId="43612" xr:uid="{00000000-0005-0000-0000-000059AA0000}"/>
    <cellStyle name="Note 5 3 3 5" xfId="43613" xr:uid="{00000000-0005-0000-0000-00005AAA0000}"/>
    <cellStyle name="Note 5 3 3 5 2" xfId="43614" xr:uid="{00000000-0005-0000-0000-00005BAA0000}"/>
    <cellStyle name="Note 5 3 3 5 2 2" xfId="43615" xr:uid="{00000000-0005-0000-0000-00005CAA0000}"/>
    <cellStyle name="Note 5 3 3 5 2 2 2" xfId="43616" xr:uid="{00000000-0005-0000-0000-00005DAA0000}"/>
    <cellStyle name="Note 5 3 3 5 2 2 2 2" xfId="43617" xr:uid="{00000000-0005-0000-0000-00005EAA0000}"/>
    <cellStyle name="Note 5 3 3 5 2 2 3" xfId="43618" xr:uid="{00000000-0005-0000-0000-00005FAA0000}"/>
    <cellStyle name="Note 5 3 3 5 2 3" xfId="43619" xr:uid="{00000000-0005-0000-0000-000060AA0000}"/>
    <cellStyle name="Note 5 3 3 5 2 3 2" xfId="43620" xr:uid="{00000000-0005-0000-0000-000061AA0000}"/>
    <cellStyle name="Note 5 3 3 5 2 4" xfId="43621" xr:uid="{00000000-0005-0000-0000-000062AA0000}"/>
    <cellStyle name="Note 5 3 3 5 3" xfId="43622" xr:uid="{00000000-0005-0000-0000-000063AA0000}"/>
    <cellStyle name="Note 5 3 3 5 3 2" xfId="43623" xr:uid="{00000000-0005-0000-0000-000064AA0000}"/>
    <cellStyle name="Note 5 3 3 5 3 2 2" xfId="43624" xr:uid="{00000000-0005-0000-0000-000065AA0000}"/>
    <cellStyle name="Note 5 3 3 5 3 3" xfId="43625" xr:uid="{00000000-0005-0000-0000-000066AA0000}"/>
    <cellStyle name="Note 5 3 3 5 4" xfId="43626" xr:uid="{00000000-0005-0000-0000-000067AA0000}"/>
    <cellStyle name="Note 5 3 3 5 4 2" xfId="43627" xr:uid="{00000000-0005-0000-0000-000068AA0000}"/>
    <cellStyle name="Note 5 3 3 5 5" xfId="43628" xr:uid="{00000000-0005-0000-0000-000069AA0000}"/>
    <cellStyle name="Note 5 3 3 5 5 2" xfId="43629" xr:uid="{00000000-0005-0000-0000-00006AAA0000}"/>
    <cellStyle name="Note 5 3 3 5 6" xfId="43630" xr:uid="{00000000-0005-0000-0000-00006BAA0000}"/>
    <cellStyle name="Note 5 3 3 6" xfId="43631" xr:uid="{00000000-0005-0000-0000-00006CAA0000}"/>
    <cellStyle name="Note 5 3 3 6 2" xfId="43632" xr:uid="{00000000-0005-0000-0000-00006DAA0000}"/>
    <cellStyle name="Note 5 3 3 6 2 2" xfId="43633" xr:uid="{00000000-0005-0000-0000-00006EAA0000}"/>
    <cellStyle name="Note 5 3 3 6 2 2 2" xfId="43634" xr:uid="{00000000-0005-0000-0000-00006FAA0000}"/>
    <cellStyle name="Note 5 3 3 6 2 2 2 2" xfId="43635" xr:uid="{00000000-0005-0000-0000-000070AA0000}"/>
    <cellStyle name="Note 5 3 3 6 2 2 3" xfId="43636" xr:uid="{00000000-0005-0000-0000-000071AA0000}"/>
    <cellStyle name="Note 5 3 3 6 2 3" xfId="43637" xr:uid="{00000000-0005-0000-0000-000072AA0000}"/>
    <cellStyle name="Note 5 3 3 6 2 3 2" xfId="43638" xr:uid="{00000000-0005-0000-0000-000073AA0000}"/>
    <cellStyle name="Note 5 3 3 6 2 4" xfId="43639" xr:uid="{00000000-0005-0000-0000-000074AA0000}"/>
    <cellStyle name="Note 5 3 3 6 3" xfId="43640" xr:uid="{00000000-0005-0000-0000-000075AA0000}"/>
    <cellStyle name="Note 5 3 3 6 3 2" xfId="43641" xr:uid="{00000000-0005-0000-0000-000076AA0000}"/>
    <cellStyle name="Note 5 3 3 6 3 2 2" xfId="43642" xr:uid="{00000000-0005-0000-0000-000077AA0000}"/>
    <cellStyle name="Note 5 3 3 6 3 3" xfId="43643" xr:uid="{00000000-0005-0000-0000-000078AA0000}"/>
    <cellStyle name="Note 5 3 3 6 4" xfId="43644" xr:uid="{00000000-0005-0000-0000-000079AA0000}"/>
    <cellStyle name="Note 5 3 3 6 4 2" xfId="43645" xr:uid="{00000000-0005-0000-0000-00007AAA0000}"/>
    <cellStyle name="Note 5 3 3 6 5" xfId="43646" xr:uid="{00000000-0005-0000-0000-00007BAA0000}"/>
    <cellStyle name="Note 5 3 3 6 5 2" xfId="43647" xr:uid="{00000000-0005-0000-0000-00007CAA0000}"/>
    <cellStyle name="Note 5 3 3 6 6" xfId="43648" xr:uid="{00000000-0005-0000-0000-00007DAA0000}"/>
    <cellStyle name="Note 5 3 3 7" xfId="43649" xr:uid="{00000000-0005-0000-0000-00007EAA0000}"/>
    <cellStyle name="Note 5 3 3 7 2" xfId="43650" xr:uid="{00000000-0005-0000-0000-00007FAA0000}"/>
    <cellStyle name="Note 5 3 3 7 2 2" xfId="43651" xr:uid="{00000000-0005-0000-0000-000080AA0000}"/>
    <cellStyle name="Note 5 3 3 7 2 2 2" xfId="43652" xr:uid="{00000000-0005-0000-0000-000081AA0000}"/>
    <cellStyle name="Note 5 3 3 7 2 3" xfId="43653" xr:uid="{00000000-0005-0000-0000-000082AA0000}"/>
    <cellStyle name="Note 5 3 3 7 3" xfId="43654" xr:uid="{00000000-0005-0000-0000-000083AA0000}"/>
    <cellStyle name="Note 5 3 3 7 3 2" xfId="43655" xr:uid="{00000000-0005-0000-0000-000084AA0000}"/>
    <cellStyle name="Note 5 3 3 7 4" xfId="43656" xr:uid="{00000000-0005-0000-0000-000085AA0000}"/>
    <cellStyle name="Note 5 3 3 8" xfId="43657" xr:uid="{00000000-0005-0000-0000-000086AA0000}"/>
    <cellStyle name="Note 5 3 3 8 2" xfId="43658" xr:uid="{00000000-0005-0000-0000-000087AA0000}"/>
    <cellStyle name="Note 5 3 3 8 2 2" xfId="43659" xr:uid="{00000000-0005-0000-0000-000088AA0000}"/>
    <cellStyle name="Note 5 3 3 8 3" xfId="43660" xr:uid="{00000000-0005-0000-0000-000089AA0000}"/>
    <cellStyle name="Note 5 3 3 9" xfId="43661" xr:uid="{00000000-0005-0000-0000-00008AAA0000}"/>
    <cellStyle name="Note 5 3 3 9 2" xfId="43662" xr:uid="{00000000-0005-0000-0000-00008BAA0000}"/>
    <cellStyle name="Note 5 3 4" xfId="43663" xr:uid="{00000000-0005-0000-0000-00008CAA0000}"/>
    <cellStyle name="Note 5 3 4 2" xfId="43664" xr:uid="{00000000-0005-0000-0000-00008DAA0000}"/>
    <cellStyle name="Note 5 3 4 2 2" xfId="43665" xr:uid="{00000000-0005-0000-0000-00008EAA0000}"/>
    <cellStyle name="Note 5 3 4 2 2 2" xfId="43666" xr:uid="{00000000-0005-0000-0000-00008FAA0000}"/>
    <cellStyle name="Note 5 3 4 2 2 2 2" xfId="43667" xr:uid="{00000000-0005-0000-0000-000090AA0000}"/>
    <cellStyle name="Note 5 3 4 2 2 2 2 2" xfId="43668" xr:uid="{00000000-0005-0000-0000-000091AA0000}"/>
    <cellStyle name="Note 5 3 4 2 2 2 3" xfId="43669" xr:uid="{00000000-0005-0000-0000-000092AA0000}"/>
    <cellStyle name="Note 5 3 4 2 2 3" xfId="43670" xr:uid="{00000000-0005-0000-0000-000093AA0000}"/>
    <cellStyle name="Note 5 3 4 2 2 3 2" xfId="43671" xr:uid="{00000000-0005-0000-0000-000094AA0000}"/>
    <cellStyle name="Note 5 3 4 2 2 4" xfId="43672" xr:uid="{00000000-0005-0000-0000-000095AA0000}"/>
    <cellStyle name="Note 5 3 4 2 3" xfId="43673" xr:uid="{00000000-0005-0000-0000-000096AA0000}"/>
    <cellStyle name="Note 5 3 4 2 3 2" xfId="43674" xr:uid="{00000000-0005-0000-0000-000097AA0000}"/>
    <cellStyle name="Note 5 3 4 2 3 2 2" xfId="43675" xr:uid="{00000000-0005-0000-0000-000098AA0000}"/>
    <cellStyle name="Note 5 3 4 2 3 3" xfId="43676" xr:uid="{00000000-0005-0000-0000-000099AA0000}"/>
    <cellStyle name="Note 5 3 4 2 4" xfId="43677" xr:uid="{00000000-0005-0000-0000-00009AAA0000}"/>
    <cellStyle name="Note 5 3 4 2 4 2" xfId="43678" xr:uid="{00000000-0005-0000-0000-00009BAA0000}"/>
    <cellStyle name="Note 5 3 4 2 5" xfId="43679" xr:uid="{00000000-0005-0000-0000-00009CAA0000}"/>
    <cellStyle name="Note 5 3 4 2 5 2" xfId="43680" xr:uid="{00000000-0005-0000-0000-00009DAA0000}"/>
    <cellStyle name="Note 5 3 4 2 6" xfId="43681" xr:uid="{00000000-0005-0000-0000-00009EAA0000}"/>
    <cellStyle name="Note 5 3 4 3" xfId="43682" xr:uid="{00000000-0005-0000-0000-00009FAA0000}"/>
    <cellStyle name="Note 5 3 4 3 2" xfId="43683" xr:uid="{00000000-0005-0000-0000-0000A0AA0000}"/>
    <cellStyle name="Note 5 3 4 3 2 2" xfId="43684" xr:uid="{00000000-0005-0000-0000-0000A1AA0000}"/>
    <cellStyle name="Note 5 3 4 3 2 2 2" xfId="43685" xr:uid="{00000000-0005-0000-0000-0000A2AA0000}"/>
    <cellStyle name="Note 5 3 4 3 2 2 2 2" xfId="43686" xr:uid="{00000000-0005-0000-0000-0000A3AA0000}"/>
    <cellStyle name="Note 5 3 4 3 2 2 3" xfId="43687" xr:uid="{00000000-0005-0000-0000-0000A4AA0000}"/>
    <cellStyle name="Note 5 3 4 3 2 3" xfId="43688" xr:uid="{00000000-0005-0000-0000-0000A5AA0000}"/>
    <cellStyle name="Note 5 3 4 3 2 3 2" xfId="43689" xr:uid="{00000000-0005-0000-0000-0000A6AA0000}"/>
    <cellStyle name="Note 5 3 4 3 2 4" xfId="43690" xr:uid="{00000000-0005-0000-0000-0000A7AA0000}"/>
    <cellStyle name="Note 5 3 4 3 3" xfId="43691" xr:uid="{00000000-0005-0000-0000-0000A8AA0000}"/>
    <cellStyle name="Note 5 3 4 3 3 2" xfId="43692" xr:uid="{00000000-0005-0000-0000-0000A9AA0000}"/>
    <cellStyle name="Note 5 3 4 3 3 2 2" xfId="43693" xr:uid="{00000000-0005-0000-0000-0000AAAA0000}"/>
    <cellStyle name="Note 5 3 4 3 3 3" xfId="43694" xr:uid="{00000000-0005-0000-0000-0000ABAA0000}"/>
    <cellStyle name="Note 5 3 4 3 4" xfId="43695" xr:uid="{00000000-0005-0000-0000-0000ACAA0000}"/>
    <cellStyle name="Note 5 3 4 3 4 2" xfId="43696" xr:uid="{00000000-0005-0000-0000-0000ADAA0000}"/>
    <cellStyle name="Note 5 3 4 3 5" xfId="43697" xr:uid="{00000000-0005-0000-0000-0000AEAA0000}"/>
    <cellStyle name="Note 5 3 4 3 5 2" xfId="43698" xr:uid="{00000000-0005-0000-0000-0000AFAA0000}"/>
    <cellStyle name="Note 5 3 4 3 6" xfId="43699" xr:uid="{00000000-0005-0000-0000-0000B0AA0000}"/>
    <cellStyle name="Note 5 3 4 4" xfId="43700" xr:uid="{00000000-0005-0000-0000-0000B1AA0000}"/>
    <cellStyle name="Note 5 3 4 4 2" xfId="43701" xr:uid="{00000000-0005-0000-0000-0000B2AA0000}"/>
    <cellStyle name="Note 5 3 4 4 2 2" xfId="43702" xr:uid="{00000000-0005-0000-0000-0000B3AA0000}"/>
    <cellStyle name="Note 5 3 4 4 2 2 2" xfId="43703" xr:uid="{00000000-0005-0000-0000-0000B4AA0000}"/>
    <cellStyle name="Note 5 3 4 4 2 3" xfId="43704" xr:uid="{00000000-0005-0000-0000-0000B5AA0000}"/>
    <cellStyle name="Note 5 3 4 4 3" xfId="43705" xr:uid="{00000000-0005-0000-0000-0000B6AA0000}"/>
    <cellStyle name="Note 5 3 4 4 3 2" xfId="43706" xr:uid="{00000000-0005-0000-0000-0000B7AA0000}"/>
    <cellStyle name="Note 5 3 4 4 4" xfId="43707" xr:uid="{00000000-0005-0000-0000-0000B8AA0000}"/>
    <cellStyle name="Note 5 3 4 5" xfId="43708" xr:uid="{00000000-0005-0000-0000-0000B9AA0000}"/>
    <cellStyle name="Note 5 3 4 5 2" xfId="43709" xr:uid="{00000000-0005-0000-0000-0000BAAA0000}"/>
    <cellStyle name="Note 5 3 4 5 2 2" xfId="43710" xr:uid="{00000000-0005-0000-0000-0000BBAA0000}"/>
    <cellStyle name="Note 5 3 4 5 3" xfId="43711" xr:uid="{00000000-0005-0000-0000-0000BCAA0000}"/>
    <cellStyle name="Note 5 3 4 6" xfId="43712" xr:uid="{00000000-0005-0000-0000-0000BDAA0000}"/>
    <cellStyle name="Note 5 3 4 6 2" xfId="43713" xr:uid="{00000000-0005-0000-0000-0000BEAA0000}"/>
    <cellStyle name="Note 5 3 4 7" xfId="43714" xr:uid="{00000000-0005-0000-0000-0000BFAA0000}"/>
    <cellStyle name="Note 5 3 4 7 2" xfId="43715" xr:uid="{00000000-0005-0000-0000-0000C0AA0000}"/>
    <cellStyle name="Note 5 3 4 8" xfId="43716" xr:uid="{00000000-0005-0000-0000-0000C1AA0000}"/>
    <cellStyle name="Note 5 3 5" xfId="43717" xr:uid="{00000000-0005-0000-0000-0000C2AA0000}"/>
    <cellStyle name="Note 5 3 5 2" xfId="43718" xr:uid="{00000000-0005-0000-0000-0000C3AA0000}"/>
    <cellStyle name="Note 5 3 5 2 2" xfId="43719" xr:uid="{00000000-0005-0000-0000-0000C4AA0000}"/>
    <cellStyle name="Note 5 3 5 2 2 2" xfId="43720" xr:uid="{00000000-0005-0000-0000-0000C5AA0000}"/>
    <cellStyle name="Note 5 3 5 2 2 2 2" xfId="43721" xr:uid="{00000000-0005-0000-0000-0000C6AA0000}"/>
    <cellStyle name="Note 5 3 5 2 2 2 2 2" xfId="43722" xr:uid="{00000000-0005-0000-0000-0000C7AA0000}"/>
    <cellStyle name="Note 5 3 5 2 2 2 3" xfId="43723" xr:uid="{00000000-0005-0000-0000-0000C8AA0000}"/>
    <cellStyle name="Note 5 3 5 2 2 3" xfId="43724" xr:uid="{00000000-0005-0000-0000-0000C9AA0000}"/>
    <cellStyle name="Note 5 3 5 2 2 3 2" xfId="43725" xr:uid="{00000000-0005-0000-0000-0000CAAA0000}"/>
    <cellStyle name="Note 5 3 5 2 2 4" xfId="43726" xr:uid="{00000000-0005-0000-0000-0000CBAA0000}"/>
    <cellStyle name="Note 5 3 5 2 3" xfId="43727" xr:uid="{00000000-0005-0000-0000-0000CCAA0000}"/>
    <cellStyle name="Note 5 3 5 2 3 2" xfId="43728" xr:uid="{00000000-0005-0000-0000-0000CDAA0000}"/>
    <cellStyle name="Note 5 3 5 2 3 2 2" xfId="43729" xr:uid="{00000000-0005-0000-0000-0000CEAA0000}"/>
    <cellStyle name="Note 5 3 5 2 3 3" xfId="43730" xr:uid="{00000000-0005-0000-0000-0000CFAA0000}"/>
    <cellStyle name="Note 5 3 5 2 4" xfId="43731" xr:uid="{00000000-0005-0000-0000-0000D0AA0000}"/>
    <cellStyle name="Note 5 3 5 2 4 2" xfId="43732" xr:uid="{00000000-0005-0000-0000-0000D1AA0000}"/>
    <cellStyle name="Note 5 3 5 2 5" xfId="43733" xr:uid="{00000000-0005-0000-0000-0000D2AA0000}"/>
    <cellStyle name="Note 5 3 5 2 5 2" xfId="43734" xr:uid="{00000000-0005-0000-0000-0000D3AA0000}"/>
    <cellStyle name="Note 5 3 5 2 6" xfId="43735" xr:uid="{00000000-0005-0000-0000-0000D4AA0000}"/>
    <cellStyle name="Note 5 3 5 3" xfId="43736" xr:uid="{00000000-0005-0000-0000-0000D5AA0000}"/>
    <cellStyle name="Note 5 3 5 3 2" xfId="43737" xr:uid="{00000000-0005-0000-0000-0000D6AA0000}"/>
    <cellStyle name="Note 5 3 5 3 2 2" xfId="43738" xr:uid="{00000000-0005-0000-0000-0000D7AA0000}"/>
    <cellStyle name="Note 5 3 5 3 2 2 2" xfId="43739" xr:uid="{00000000-0005-0000-0000-0000D8AA0000}"/>
    <cellStyle name="Note 5 3 5 3 2 2 2 2" xfId="43740" xr:uid="{00000000-0005-0000-0000-0000D9AA0000}"/>
    <cellStyle name="Note 5 3 5 3 2 2 3" xfId="43741" xr:uid="{00000000-0005-0000-0000-0000DAAA0000}"/>
    <cellStyle name="Note 5 3 5 3 2 3" xfId="43742" xr:uid="{00000000-0005-0000-0000-0000DBAA0000}"/>
    <cellStyle name="Note 5 3 5 3 2 3 2" xfId="43743" xr:uid="{00000000-0005-0000-0000-0000DCAA0000}"/>
    <cellStyle name="Note 5 3 5 3 2 4" xfId="43744" xr:uid="{00000000-0005-0000-0000-0000DDAA0000}"/>
    <cellStyle name="Note 5 3 5 3 3" xfId="43745" xr:uid="{00000000-0005-0000-0000-0000DEAA0000}"/>
    <cellStyle name="Note 5 3 5 3 3 2" xfId="43746" xr:uid="{00000000-0005-0000-0000-0000DFAA0000}"/>
    <cellStyle name="Note 5 3 5 3 3 2 2" xfId="43747" xr:uid="{00000000-0005-0000-0000-0000E0AA0000}"/>
    <cellStyle name="Note 5 3 5 3 3 3" xfId="43748" xr:uid="{00000000-0005-0000-0000-0000E1AA0000}"/>
    <cellStyle name="Note 5 3 5 3 4" xfId="43749" xr:uid="{00000000-0005-0000-0000-0000E2AA0000}"/>
    <cellStyle name="Note 5 3 5 3 4 2" xfId="43750" xr:uid="{00000000-0005-0000-0000-0000E3AA0000}"/>
    <cellStyle name="Note 5 3 5 3 5" xfId="43751" xr:uid="{00000000-0005-0000-0000-0000E4AA0000}"/>
    <cellStyle name="Note 5 3 5 3 5 2" xfId="43752" xr:uid="{00000000-0005-0000-0000-0000E5AA0000}"/>
    <cellStyle name="Note 5 3 5 3 6" xfId="43753" xr:uid="{00000000-0005-0000-0000-0000E6AA0000}"/>
    <cellStyle name="Note 5 3 5 4" xfId="43754" xr:uid="{00000000-0005-0000-0000-0000E7AA0000}"/>
    <cellStyle name="Note 5 3 5 4 2" xfId="43755" xr:uid="{00000000-0005-0000-0000-0000E8AA0000}"/>
    <cellStyle name="Note 5 3 5 4 2 2" xfId="43756" xr:uid="{00000000-0005-0000-0000-0000E9AA0000}"/>
    <cellStyle name="Note 5 3 5 4 2 2 2" xfId="43757" xr:uid="{00000000-0005-0000-0000-0000EAAA0000}"/>
    <cellStyle name="Note 5 3 5 4 2 3" xfId="43758" xr:uid="{00000000-0005-0000-0000-0000EBAA0000}"/>
    <cellStyle name="Note 5 3 5 4 3" xfId="43759" xr:uid="{00000000-0005-0000-0000-0000ECAA0000}"/>
    <cellStyle name="Note 5 3 5 4 3 2" xfId="43760" xr:uid="{00000000-0005-0000-0000-0000EDAA0000}"/>
    <cellStyle name="Note 5 3 5 4 4" xfId="43761" xr:uid="{00000000-0005-0000-0000-0000EEAA0000}"/>
    <cellStyle name="Note 5 3 5 5" xfId="43762" xr:uid="{00000000-0005-0000-0000-0000EFAA0000}"/>
    <cellStyle name="Note 5 3 5 5 2" xfId="43763" xr:uid="{00000000-0005-0000-0000-0000F0AA0000}"/>
    <cellStyle name="Note 5 3 5 5 2 2" xfId="43764" xr:uid="{00000000-0005-0000-0000-0000F1AA0000}"/>
    <cellStyle name="Note 5 3 5 5 3" xfId="43765" xr:uid="{00000000-0005-0000-0000-0000F2AA0000}"/>
    <cellStyle name="Note 5 3 5 6" xfId="43766" xr:uid="{00000000-0005-0000-0000-0000F3AA0000}"/>
    <cellStyle name="Note 5 3 5 6 2" xfId="43767" xr:uid="{00000000-0005-0000-0000-0000F4AA0000}"/>
    <cellStyle name="Note 5 3 5 7" xfId="43768" xr:uid="{00000000-0005-0000-0000-0000F5AA0000}"/>
    <cellStyle name="Note 5 3 5 7 2" xfId="43769" xr:uid="{00000000-0005-0000-0000-0000F6AA0000}"/>
    <cellStyle name="Note 5 3 5 8" xfId="43770" xr:uid="{00000000-0005-0000-0000-0000F7AA0000}"/>
    <cellStyle name="Note 5 3 6" xfId="43771" xr:uid="{00000000-0005-0000-0000-0000F8AA0000}"/>
    <cellStyle name="Note 5 3 6 2" xfId="43772" xr:uid="{00000000-0005-0000-0000-0000F9AA0000}"/>
    <cellStyle name="Note 5 3 6 2 2" xfId="43773" xr:uid="{00000000-0005-0000-0000-0000FAAA0000}"/>
    <cellStyle name="Note 5 3 6 2 2 2" xfId="43774" xr:uid="{00000000-0005-0000-0000-0000FBAA0000}"/>
    <cellStyle name="Note 5 3 6 2 2 2 2" xfId="43775" xr:uid="{00000000-0005-0000-0000-0000FCAA0000}"/>
    <cellStyle name="Note 5 3 6 2 2 3" xfId="43776" xr:uid="{00000000-0005-0000-0000-0000FDAA0000}"/>
    <cellStyle name="Note 5 3 6 2 3" xfId="43777" xr:uid="{00000000-0005-0000-0000-0000FEAA0000}"/>
    <cellStyle name="Note 5 3 6 2 3 2" xfId="43778" xr:uid="{00000000-0005-0000-0000-0000FFAA0000}"/>
    <cellStyle name="Note 5 3 6 2 4" xfId="43779" xr:uid="{00000000-0005-0000-0000-000000AB0000}"/>
    <cellStyle name="Note 5 3 6 3" xfId="43780" xr:uid="{00000000-0005-0000-0000-000001AB0000}"/>
    <cellStyle name="Note 5 3 6 3 2" xfId="43781" xr:uid="{00000000-0005-0000-0000-000002AB0000}"/>
    <cellStyle name="Note 5 3 6 3 2 2" xfId="43782" xr:uid="{00000000-0005-0000-0000-000003AB0000}"/>
    <cellStyle name="Note 5 3 6 3 3" xfId="43783" xr:uid="{00000000-0005-0000-0000-000004AB0000}"/>
    <cellStyle name="Note 5 3 6 4" xfId="43784" xr:uid="{00000000-0005-0000-0000-000005AB0000}"/>
    <cellStyle name="Note 5 3 6 4 2" xfId="43785" xr:uid="{00000000-0005-0000-0000-000006AB0000}"/>
    <cellStyle name="Note 5 3 6 5" xfId="43786" xr:uid="{00000000-0005-0000-0000-000007AB0000}"/>
    <cellStyle name="Note 5 3 6 5 2" xfId="43787" xr:uid="{00000000-0005-0000-0000-000008AB0000}"/>
    <cellStyle name="Note 5 3 6 6" xfId="43788" xr:uid="{00000000-0005-0000-0000-000009AB0000}"/>
    <cellStyle name="Note 5 3 7" xfId="43789" xr:uid="{00000000-0005-0000-0000-00000AAB0000}"/>
    <cellStyle name="Note 5 3 7 2" xfId="43790" xr:uid="{00000000-0005-0000-0000-00000BAB0000}"/>
    <cellStyle name="Note 5 3 7 2 2" xfId="43791" xr:uid="{00000000-0005-0000-0000-00000CAB0000}"/>
    <cellStyle name="Note 5 3 7 2 2 2" xfId="43792" xr:uid="{00000000-0005-0000-0000-00000DAB0000}"/>
    <cellStyle name="Note 5 3 7 2 2 2 2" xfId="43793" xr:uid="{00000000-0005-0000-0000-00000EAB0000}"/>
    <cellStyle name="Note 5 3 7 2 2 3" xfId="43794" xr:uid="{00000000-0005-0000-0000-00000FAB0000}"/>
    <cellStyle name="Note 5 3 7 2 3" xfId="43795" xr:uid="{00000000-0005-0000-0000-000010AB0000}"/>
    <cellStyle name="Note 5 3 7 2 3 2" xfId="43796" xr:uid="{00000000-0005-0000-0000-000011AB0000}"/>
    <cellStyle name="Note 5 3 7 2 4" xfId="43797" xr:uid="{00000000-0005-0000-0000-000012AB0000}"/>
    <cellStyle name="Note 5 3 7 3" xfId="43798" xr:uid="{00000000-0005-0000-0000-000013AB0000}"/>
    <cellStyle name="Note 5 3 7 3 2" xfId="43799" xr:uid="{00000000-0005-0000-0000-000014AB0000}"/>
    <cellStyle name="Note 5 3 7 3 2 2" xfId="43800" xr:uid="{00000000-0005-0000-0000-000015AB0000}"/>
    <cellStyle name="Note 5 3 7 3 3" xfId="43801" xr:uid="{00000000-0005-0000-0000-000016AB0000}"/>
    <cellStyle name="Note 5 3 7 4" xfId="43802" xr:uid="{00000000-0005-0000-0000-000017AB0000}"/>
    <cellStyle name="Note 5 3 7 4 2" xfId="43803" xr:uid="{00000000-0005-0000-0000-000018AB0000}"/>
    <cellStyle name="Note 5 3 7 5" xfId="43804" xr:uid="{00000000-0005-0000-0000-000019AB0000}"/>
    <cellStyle name="Note 5 3 7 5 2" xfId="43805" xr:uid="{00000000-0005-0000-0000-00001AAB0000}"/>
    <cellStyle name="Note 5 3 7 6" xfId="43806" xr:uid="{00000000-0005-0000-0000-00001BAB0000}"/>
    <cellStyle name="Note 5 3 8" xfId="43807" xr:uid="{00000000-0005-0000-0000-00001CAB0000}"/>
    <cellStyle name="Note 5 3 8 2" xfId="43808" xr:uid="{00000000-0005-0000-0000-00001DAB0000}"/>
    <cellStyle name="Note 5 3 8 2 2" xfId="43809" xr:uid="{00000000-0005-0000-0000-00001EAB0000}"/>
    <cellStyle name="Note 5 3 8 2 2 2" xfId="43810" xr:uid="{00000000-0005-0000-0000-00001FAB0000}"/>
    <cellStyle name="Note 5 3 8 2 2 2 2" xfId="43811" xr:uid="{00000000-0005-0000-0000-000020AB0000}"/>
    <cellStyle name="Note 5 3 8 2 2 3" xfId="43812" xr:uid="{00000000-0005-0000-0000-000021AB0000}"/>
    <cellStyle name="Note 5 3 8 2 3" xfId="43813" xr:uid="{00000000-0005-0000-0000-000022AB0000}"/>
    <cellStyle name="Note 5 3 8 2 3 2" xfId="43814" xr:uid="{00000000-0005-0000-0000-000023AB0000}"/>
    <cellStyle name="Note 5 3 8 2 4" xfId="43815" xr:uid="{00000000-0005-0000-0000-000024AB0000}"/>
    <cellStyle name="Note 5 3 8 3" xfId="43816" xr:uid="{00000000-0005-0000-0000-000025AB0000}"/>
    <cellStyle name="Note 5 3 8 3 2" xfId="43817" xr:uid="{00000000-0005-0000-0000-000026AB0000}"/>
    <cellStyle name="Note 5 3 8 3 2 2" xfId="43818" xr:uid="{00000000-0005-0000-0000-000027AB0000}"/>
    <cellStyle name="Note 5 3 8 3 3" xfId="43819" xr:uid="{00000000-0005-0000-0000-000028AB0000}"/>
    <cellStyle name="Note 5 3 8 4" xfId="43820" xr:uid="{00000000-0005-0000-0000-000029AB0000}"/>
    <cellStyle name="Note 5 3 8 4 2" xfId="43821" xr:uid="{00000000-0005-0000-0000-00002AAB0000}"/>
    <cellStyle name="Note 5 3 8 5" xfId="43822" xr:uid="{00000000-0005-0000-0000-00002BAB0000}"/>
    <cellStyle name="Note 5 3 8 5 2" xfId="43823" xr:uid="{00000000-0005-0000-0000-00002CAB0000}"/>
    <cellStyle name="Note 5 3 8 6" xfId="43824" xr:uid="{00000000-0005-0000-0000-00002DAB0000}"/>
    <cellStyle name="Note 5 3 9" xfId="43825" xr:uid="{00000000-0005-0000-0000-00002EAB0000}"/>
    <cellStyle name="Note 5 3 9 2" xfId="43826" xr:uid="{00000000-0005-0000-0000-00002FAB0000}"/>
    <cellStyle name="Note 5 3 9 2 2" xfId="43827" xr:uid="{00000000-0005-0000-0000-000030AB0000}"/>
    <cellStyle name="Note 5 3 9 2 2 2" xfId="43828" xr:uid="{00000000-0005-0000-0000-000031AB0000}"/>
    <cellStyle name="Note 5 3 9 2 2 2 2" xfId="43829" xr:uid="{00000000-0005-0000-0000-000032AB0000}"/>
    <cellStyle name="Note 5 3 9 2 2 3" xfId="43830" xr:uid="{00000000-0005-0000-0000-000033AB0000}"/>
    <cellStyle name="Note 5 3 9 2 3" xfId="43831" xr:uid="{00000000-0005-0000-0000-000034AB0000}"/>
    <cellStyle name="Note 5 3 9 2 3 2" xfId="43832" xr:uid="{00000000-0005-0000-0000-000035AB0000}"/>
    <cellStyle name="Note 5 3 9 2 4" xfId="43833" xr:uid="{00000000-0005-0000-0000-000036AB0000}"/>
    <cellStyle name="Note 5 3 9 3" xfId="43834" xr:uid="{00000000-0005-0000-0000-000037AB0000}"/>
    <cellStyle name="Note 5 3 9 3 2" xfId="43835" xr:uid="{00000000-0005-0000-0000-000038AB0000}"/>
    <cellStyle name="Note 5 3 9 3 2 2" xfId="43836" xr:uid="{00000000-0005-0000-0000-000039AB0000}"/>
    <cellStyle name="Note 5 3 9 3 3" xfId="43837" xr:uid="{00000000-0005-0000-0000-00003AAB0000}"/>
    <cellStyle name="Note 5 3 9 4" xfId="43838" xr:uid="{00000000-0005-0000-0000-00003BAB0000}"/>
    <cellStyle name="Note 5 3 9 4 2" xfId="43839" xr:uid="{00000000-0005-0000-0000-00003CAB0000}"/>
    <cellStyle name="Note 5 3 9 5" xfId="43840" xr:uid="{00000000-0005-0000-0000-00003DAB0000}"/>
    <cellStyle name="Note 5 3 9 5 2" xfId="43841" xr:uid="{00000000-0005-0000-0000-00003EAB0000}"/>
    <cellStyle name="Note 5 3 9 6" xfId="43842" xr:uid="{00000000-0005-0000-0000-00003FAB0000}"/>
    <cellStyle name="Note 5 4" xfId="43843" xr:uid="{00000000-0005-0000-0000-000040AB0000}"/>
    <cellStyle name="Note 5 4 10" xfId="43844" xr:uid="{00000000-0005-0000-0000-000041AB0000}"/>
    <cellStyle name="Note 5 4 10 2" xfId="43845" xr:uid="{00000000-0005-0000-0000-000042AB0000}"/>
    <cellStyle name="Note 5 4 11" xfId="43846" xr:uid="{00000000-0005-0000-0000-000043AB0000}"/>
    <cellStyle name="Note 5 4 2" xfId="43847" xr:uid="{00000000-0005-0000-0000-000044AB0000}"/>
    <cellStyle name="Note 5 4 2 2" xfId="43848" xr:uid="{00000000-0005-0000-0000-000045AB0000}"/>
    <cellStyle name="Note 5 4 2 2 2" xfId="43849" xr:uid="{00000000-0005-0000-0000-000046AB0000}"/>
    <cellStyle name="Note 5 4 2 2 2 2" xfId="43850" xr:uid="{00000000-0005-0000-0000-000047AB0000}"/>
    <cellStyle name="Note 5 4 2 2 2 2 2" xfId="43851" xr:uid="{00000000-0005-0000-0000-000048AB0000}"/>
    <cellStyle name="Note 5 4 2 2 2 2 2 2" xfId="43852" xr:uid="{00000000-0005-0000-0000-000049AB0000}"/>
    <cellStyle name="Note 5 4 2 2 2 2 3" xfId="43853" xr:uid="{00000000-0005-0000-0000-00004AAB0000}"/>
    <cellStyle name="Note 5 4 2 2 2 3" xfId="43854" xr:uid="{00000000-0005-0000-0000-00004BAB0000}"/>
    <cellStyle name="Note 5 4 2 2 2 3 2" xfId="43855" xr:uid="{00000000-0005-0000-0000-00004CAB0000}"/>
    <cellStyle name="Note 5 4 2 2 2 4" xfId="43856" xr:uid="{00000000-0005-0000-0000-00004DAB0000}"/>
    <cellStyle name="Note 5 4 2 2 3" xfId="43857" xr:uid="{00000000-0005-0000-0000-00004EAB0000}"/>
    <cellStyle name="Note 5 4 2 2 3 2" xfId="43858" xr:uid="{00000000-0005-0000-0000-00004FAB0000}"/>
    <cellStyle name="Note 5 4 2 2 3 2 2" xfId="43859" xr:uid="{00000000-0005-0000-0000-000050AB0000}"/>
    <cellStyle name="Note 5 4 2 2 3 3" xfId="43860" xr:uid="{00000000-0005-0000-0000-000051AB0000}"/>
    <cellStyle name="Note 5 4 2 2 4" xfId="43861" xr:uid="{00000000-0005-0000-0000-000052AB0000}"/>
    <cellStyle name="Note 5 4 2 2 4 2" xfId="43862" xr:uid="{00000000-0005-0000-0000-000053AB0000}"/>
    <cellStyle name="Note 5 4 2 2 5" xfId="43863" xr:uid="{00000000-0005-0000-0000-000054AB0000}"/>
    <cellStyle name="Note 5 4 2 2 5 2" xfId="43864" xr:uid="{00000000-0005-0000-0000-000055AB0000}"/>
    <cellStyle name="Note 5 4 2 2 6" xfId="43865" xr:uid="{00000000-0005-0000-0000-000056AB0000}"/>
    <cellStyle name="Note 5 4 2 3" xfId="43866" xr:uid="{00000000-0005-0000-0000-000057AB0000}"/>
    <cellStyle name="Note 5 4 2 3 2" xfId="43867" xr:uid="{00000000-0005-0000-0000-000058AB0000}"/>
    <cellStyle name="Note 5 4 2 3 2 2" xfId="43868" xr:uid="{00000000-0005-0000-0000-000059AB0000}"/>
    <cellStyle name="Note 5 4 2 3 2 2 2" xfId="43869" xr:uid="{00000000-0005-0000-0000-00005AAB0000}"/>
    <cellStyle name="Note 5 4 2 3 2 2 2 2" xfId="43870" xr:uid="{00000000-0005-0000-0000-00005BAB0000}"/>
    <cellStyle name="Note 5 4 2 3 2 2 3" xfId="43871" xr:uid="{00000000-0005-0000-0000-00005CAB0000}"/>
    <cellStyle name="Note 5 4 2 3 2 3" xfId="43872" xr:uid="{00000000-0005-0000-0000-00005DAB0000}"/>
    <cellStyle name="Note 5 4 2 3 2 3 2" xfId="43873" xr:uid="{00000000-0005-0000-0000-00005EAB0000}"/>
    <cellStyle name="Note 5 4 2 3 2 4" xfId="43874" xr:uid="{00000000-0005-0000-0000-00005FAB0000}"/>
    <cellStyle name="Note 5 4 2 3 3" xfId="43875" xr:uid="{00000000-0005-0000-0000-000060AB0000}"/>
    <cellStyle name="Note 5 4 2 3 3 2" xfId="43876" xr:uid="{00000000-0005-0000-0000-000061AB0000}"/>
    <cellStyle name="Note 5 4 2 3 3 2 2" xfId="43877" xr:uid="{00000000-0005-0000-0000-000062AB0000}"/>
    <cellStyle name="Note 5 4 2 3 3 3" xfId="43878" xr:uid="{00000000-0005-0000-0000-000063AB0000}"/>
    <cellStyle name="Note 5 4 2 3 4" xfId="43879" xr:uid="{00000000-0005-0000-0000-000064AB0000}"/>
    <cellStyle name="Note 5 4 2 3 4 2" xfId="43880" xr:uid="{00000000-0005-0000-0000-000065AB0000}"/>
    <cellStyle name="Note 5 4 2 3 5" xfId="43881" xr:uid="{00000000-0005-0000-0000-000066AB0000}"/>
    <cellStyle name="Note 5 4 2 3 5 2" xfId="43882" xr:uid="{00000000-0005-0000-0000-000067AB0000}"/>
    <cellStyle name="Note 5 4 2 3 6" xfId="43883" xr:uid="{00000000-0005-0000-0000-000068AB0000}"/>
    <cellStyle name="Note 5 4 2 4" xfId="43884" xr:uid="{00000000-0005-0000-0000-000069AB0000}"/>
    <cellStyle name="Note 5 4 2 4 2" xfId="43885" xr:uid="{00000000-0005-0000-0000-00006AAB0000}"/>
    <cellStyle name="Note 5 4 2 4 2 2" xfId="43886" xr:uid="{00000000-0005-0000-0000-00006BAB0000}"/>
    <cellStyle name="Note 5 4 2 4 2 2 2" xfId="43887" xr:uid="{00000000-0005-0000-0000-00006CAB0000}"/>
    <cellStyle name="Note 5 4 2 4 2 3" xfId="43888" xr:uid="{00000000-0005-0000-0000-00006DAB0000}"/>
    <cellStyle name="Note 5 4 2 4 3" xfId="43889" xr:uid="{00000000-0005-0000-0000-00006EAB0000}"/>
    <cellStyle name="Note 5 4 2 4 3 2" xfId="43890" xr:uid="{00000000-0005-0000-0000-00006FAB0000}"/>
    <cellStyle name="Note 5 4 2 4 4" xfId="43891" xr:uid="{00000000-0005-0000-0000-000070AB0000}"/>
    <cellStyle name="Note 5 4 2 5" xfId="43892" xr:uid="{00000000-0005-0000-0000-000071AB0000}"/>
    <cellStyle name="Note 5 4 2 5 2" xfId="43893" xr:uid="{00000000-0005-0000-0000-000072AB0000}"/>
    <cellStyle name="Note 5 4 2 5 2 2" xfId="43894" xr:uid="{00000000-0005-0000-0000-000073AB0000}"/>
    <cellStyle name="Note 5 4 2 5 3" xfId="43895" xr:uid="{00000000-0005-0000-0000-000074AB0000}"/>
    <cellStyle name="Note 5 4 2 6" xfId="43896" xr:uid="{00000000-0005-0000-0000-000075AB0000}"/>
    <cellStyle name="Note 5 4 2 6 2" xfId="43897" xr:uid="{00000000-0005-0000-0000-000076AB0000}"/>
    <cellStyle name="Note 5 4 2 7" xfId="43898" xr:uid="{00000000-0005-0000-0000-000077AB0000}"/>
    <cellStyle name="Note 5 4 2 7 2" xfId="43899" xr:uid="{00000000-0005-0000-0000-000078AB0000}"/>
    <cellStyle name="Note 5 4 2 8" xfId="43900" xr:uid="{00000000-0005-0000-0000-000079AB0000}"/>
    <cellStyle name="Note 5 4 3" xfId="43901" xr:uid="{00000000-0005-0000-0000-00007AAB0000}"/>
    <cellStyle name="Note 5 4 3 2" xfId="43902" xr:uid="{00000000-0005-0000-0000-00007BAB0000}"/>
    <cellStyle name="Note 5 4 3 2 2" xfId="43903" xr:uid="{00000000-0005-0000-0000-00007CAB0000}"/>
    <cellStyle name="Note 5 4 3 2 2 2" xfId="43904" xr:uid="{00000000-0005-0000-0000-00007DAB0000}"/>
    <cellStyle name="Note 5 4 3 2 2 2 2" xfId="43905" xr:uid="{00000000-0005-0000-0000-00007EAB0000}"/>
    <cellStyle name="Note 5 4 3 2 2 2 2 2" xfId="43906" xr:uid="{00000000-0005-0000-0000-00007FAB0000}"/>
    <cellStyle name="Note 5 4 3 2 2 2 3" xfId="43907" xr:uid="{00000000-0005-0000-0000-000080AB0000}"/>
    <cellStyle name="Note 5 4 3 2 2 3" xfId="43908" xr:uid="{00000000-0005-0000-0000-000081AB0000}"/>
    <cellStyle name="Note 5 4 3 2 2 3 2" xfId="43909" xr:uid="{00000000-0005-0000-0000-000082AB0000}"/>
    <cellStyle name="Note 5 4 3 2 2 4" xfId="43910" xr:uid="{00000000-0005-0000-0000-000083AB0000}"/>
    <cellStyle name="Note 5 4 3 2 3" xfId="43911" xr:uid="{00000000-0005-0000-0000-000084AB0000}"/>
    <cellStyle name="Note 5 4 3 2 3 2" xfId="43912" xr:uid="{00000000-0005-0000-0000-000085AB0000}"/>
    <cellStyle name="Note 5 4 3 2 3 2 2" xfId="43913" xr:uid="{00000000-0005-0000-0000-000086AB0000}"/>
    <cellStyle name="Note 5 4 3 2 3 3" xfId="43914" xr:uid="{00000000-0005-0000-0000-000087AB0000}"/>
    <cellStyle name="Note 5 4 3 2 4" xfId="43915" xr:uid="{00000000-0005-0000-0000-000088AB0000}"/>
    <cellStyle name="Note 5 4 3 2 4 2" xfId="43916" xr:uid="{00000000-0005-0000-0000-000089AB0000}"/>
    <cellStyle name="Note 5 4 3 2 5" xfId="43917" xr:uid="{00000000-0005-0000-0000-00008AAB0000}"/>
    <cellStyle name="Note 5 4 3 2 5 2" xfId="43918" xr:uid="{00000000-0005-0000-0000-00008BAB0000}"/>
    <cellStyle name="Note 5 4 3 2 6" xfId="43919" xr:uid="{00000000-0005-0000-0000-00008CAB0000}"/>
    <cellStyle name="Note 5 4 3 3" xfId="43920" xr:uid="{00000000-0005-0000-0000-00008DAB0000}"/>
    <cellStyle name="Note 5 4 3 3 2" xfId="43921" xr:uid="{00000000-0005-0000-0000-00008EAB0000}"/>
    <cellStyle name="Note 5 4 3 3 2 2" xfId="43922" xr:uid="{00000000-0005-0000-0000-00008FAB0000}"/>
    <cellStyle name="Note 5 4 3 3 2 2 2" xfId="43923" xr:uid="{00000000-0005-0000-0000-000090AB0000}"/>
    <cellStyle name="Note 5 4 3 3 2 2 2 2" xfId="43924" xr:uid="{00000000-0005-0000-0000-000091AB0000}"/>
    <cellStyle name="Note 5 4 3 3 2 2 3" xfId="43925" xr:uid="{00000000-0005-0000-0000-000092AB0000}"/>
    <cellStyle name="Note 5 4 3 3 2 3" xfId="43926" xr:uid="{00000000-0005-0000-0000-000093AB0000}"/>
    <cellStyle name="Note 5 4 3 3 2 3 2" xfId="43927" xr:uid="{00000000-0005-0000-0000-000094AB0000}"/>
    <cellStyle name="Note 5 4 3 3 2 4" xfId="43928" xr:uid="{00000000-0005-0000-0000-000095AB0000}"/>
    <cellStyle name="Note 5 4 3 3 3" xfId="43929" xr:uid="{00000000-0005-0000-0000-000096AB0000}"/>
    <cellStyle name="Note 5 4 3 3 3 2" xfId="43930" xr:uid="{00000000-0005-0000-0000-000097AB0000}"/>
    <cellStyle name="Note 5 4 3 3 3 2 2" xfId="43931" xr:uid="{00000000-0005-0000-0000-000098AB0000}"/>
    <cellStyle name="Note 5 4 3 3 3 3" xfId="43932" xr:uid="{00000000-0005-0000-0000-000099AB0000}"/>
    <cellStyle name="Note 5 4 3 3 4" xfId="43933" xr:uid="{00000000-0005-0000-0000-00009AAB0000}"/>
    <cellStyle name="Note 5 4 3 3 4 2" xfId="43934" xr:uid="{00000000-0005-0000-0000-00009BAB0000}"/>
    <cellStyle name="Note 5 4 3 3 5" xfId="43935" xr:uid="{00000000-0005-0000-0000-00009CAB0000}"/>
    <cellStyle name="Note 5 4 3 3 5 2" xfId="43936" xr:uid="{00000000-0005-0000-0000-00009DAB0000}"/>
    <cellStyle name="Note 5 4 3 3 6" xfId="43937" xr:uid="{00000000-0005-0000-0000-00009EAB0000}"/>
    <cellStyle name="Note 5 4 3 4" xfId="43938" xr:uid="{00000000-0005-0000-0000-00009FAB0000}"/>
    <cellStyle name="Note 5 4 3 4 2" xfId="43939" xr:uid="{00000000-0005-0000-0000-0000A0AB0000}"/>
    <cellStyle name="Note 5 4 3 4 2 2" xfId="43940" xr:uid="{00000000-0005-0000-0000-0000A1AB0000}"/>
    <cellStyle name="Note 5 4 3 4 2 2 2" xfId="43941" xr:uid="{00000000-0005-0000-0000-0000A2AB0000}"/>
    <cellStyle name="Note 5 4 3 4 2 3" xfId="43942" xr:uid="{00000000-0005-0000-0000-0000A3AB0000}"/>
    <cellStyle name="Note 5 4 3 4 3" xfId="43943" xr:uid="{00000000-0005-0000-0000-0000A4AB0000}"/>
    <cellStyle name="Note 5 4 3 4 3 2" xfId="43944" xr:uid="{00000000-0005-0000-0000-0000A5AB0000}"/>
    <cellStyle name="Note 5 4 3 4 4" xfId="43945" xr:uid="{00000000-0005-0000-0000-0000A6AB0000}"/>
    <cellStyle name="Note 5 4 3 5" xfId="43946" xr:uid="{00000000-0005-0000-0000-0000A7AB0000}"/>
    <cellStyle name="Note 5 4 3 5 2" xfId="43947" xr:uid="{00000000-0005-0000-0000-0000A8AB0000}"/>
    <cellStyle name="Note 5 4 3 5 2 2" xfId="43948" xr:uid="{00000000-0005-0000-0000-0000A9AB0000}"/>
    <cellStyle name="Note 5 4 3 5 3" xfId="43949" xr:uid="{00000000-0005-0000-0000-0000AAAB0000}"/>
    <cellStyle name="Note 5 4 3 6" xfId="43950" xr:uid="{00000000-0005-0000-0000-0000ABAB0000}"/>
    <cellStyle name="Note 5 4 3 6 2" xfId="43951" xr:uid="{00000000-0005-0000-0000-0000ACAB0000}"/>
    <cellStyle name="Note 5 4 3 7" xfId="43952" xr:uid="{00000000-0005-0000-0000-0000ADAB0000}"/>
    <cellStyle name="Note 5 4 3 7 2" xfId="43953" xr:uid="{00000000-0005-0000-0000-0000AEAB0000}"/>
    <cellStyle name="Note 5 4 3 8" xfId="43954" xr:uid="{00000000-0005-0000-0000-0000AFAB0000}"/>
    <cellStyle name="Note 5 4 4" xfId="43955" xr:uid="{00000000-0005-0000-0000-0000B0AB0000}"/>
    <cellStyle name="Note 5 4 4 2" xfId="43956" xr:uid="{00000000-0005-0000-0000-0000B1AB0000}"/>
    <cellStyle name="Note 5 4 4 2 2" xfId="43957" xr:uid="{00000000-0005-0000-0000-0000B2AB0000}"/>
    <cellStyle name="Note 5 4 4 2 2 2" xfId="43958" xr:uid="{00000000-0005-0000-0000-0000B3AB0000}"/>
    <cellStyle name="Note 5 4 4 2 2 2 2" xfId="43959" xr:uid="{00000000-0005-0000-0000-0000B4AB0000}"/>
    <cellStyle name="Note 5 4 4 2 2 3" xfId="43960" xr:uid="{00000000-0005-0000-0000-0000B5AB0000}"/>
    <cellStyle name="Note 5 4 4 2 3" xfId="43961" xr:uid="{00000000-0005-0000-0000-0000B6AB0000}"/>
    <cellStyle name="Note 5 4 4 2 3 2" xfId="43962" xr:uid="{00000000-0005-0000-0000-0000B7AB0000}"/>
    <cellStyle name="Note 5 4 4 2 4" xfId="43963" xr:uid="{00000000-0005-0000-0000-0000B8AB0000}"/>
    <cellStyle name="Note 5 4 4 3" xfId="43964" xr:uid="{00000000-0005-0000-0000-0000B9AB0000}"/>
    <cellStyle name="Note 5 4 4 3 2" xfId="43965" xr:uid="{00000000-0005-0000-0000-0000BAAB0000}"/>
    <cellStyle name="Note 5 4 4 3 2 2" xfId="43966" xr:uid="{00000000-0005-0000-0000-0000BBAB0000}"/>
    <cellStyle name="Note 5 4 4 3 3" xfId="43967" xr:uid="{00000000-0005-0000-0000-0000BCAB0000}"/>
    <cellStyle name="Note 5 4 4 4" xfId="43968" xr:uid="{00000000-0005-0000-0000-0000BDAB0000}"/>
    <cellStyle name="Note 5 4 4 4 2" xfId="43969" xr:uid="{00000000-0005-0000-0000-0000BEAB0000}"/>
    <cellStyle name="Note 5 4 4 5" xfId="43970" xr:uid="{00000000-0005-0000-0000-0000BFAB0000}"/>
    <cellStyle name="Note 5 4 4 5 2" xfId="43971" xr:uid="{00000000-0005-0000-0000-0000C0AB0000}"/>
    <cellStyle name="Note 5 4 4 6" xfId="43972" xr:uid="{00000000-0005-0000-0000-0000C1AB0000}"/>
    <cellStyle name="Note 5 4 5" xfId="43973" xr:uid="{00000000-0005-0000-0000-0000C2AB0000}"/>
    <cellStyle name="Note 5 4 5 2" xfId="43974" xr:uid="{00000000-0005-0000-0000-0000C3AB0000}"/>
    <cellStyle name="Note 5 4 5 2 2" xfId="43975" xr:uid="{00000000-0005-0000-0000-0000C4AB0000}"/>
    <cellStyle name="Note 5 4 5 2 2 2" xfId="43976" xr:uid="{00000000-0005-0000-0000-0000C5AB0000}"/>
    <cellStyle name="Note 5 4 5 2 2 2 2" xfId="43977" xr:uid="{00000000-0005-0000-0000-0000C6AB0000}"/>
    <cellStyle name="Note 5 4 5 2 2 3" xfId="43978" xr:uid="{00000000-0005-0000-0000-0000C7AB0000}"/>
    <cellStyle name="Note 5 4 5 2 3" xfId="43979" xr:uid="{00000000-0005-0000-0000-0000C8AB0000}"/>
    <cellStyle name="Note 5 4 5 2 3 2" xfId="43980" xr:uid="{00000000-0005-0000-0000-0000C9AB0000}"/>
    <cellStyle name="Note 5 4 5 2 4" xfId="43981" xr:uid="{00000000-0005-0000-0000-0000CAAB0000}"/>
    <cellStyle name="Note 5 4 5 3" xfId="43982" xr:uid="{00000000-0005-0000-0000-0000CBAB0000}"/>
    <cellStyle name="Note 5 4 5 3 2" xfId="43983" xr:uid="{00000000-0005-0000-0000-0000CCAB0000}"/>
    <cellStyle name="Note 5 4 5 3 2 2" xfId="43984" xr:uid="{00000000-0005-0000-0000-0000CDAB0000}"/>
    <cellStyle name="Note 5 4 5 3 3" xfId="43985" xr:uid="{00000000-0005-0000-0000-0000CEAB0000}"/>
    <cellStyle name="Note 5 4 5 4" xfId="43986" xr:uid="{00000000-0005-0000-0000-0000CFAB0000}"/>
    <cellStyle name="Note 5 4 5 4 2" xfId="43987" xr:uid="{00000000-0005-0000-0000-0000D0AB0000}"/>
    <cellStyle name="Note 5 4 5 5" xfId="43988" xr:uid="{00000000-0005-0000-0000-0000D1AB0000}"/>
    <cellStyle name="Note 5 4 5 5 2" xfId="43989" xr:uid="{00000000-0005-0000-0000-0000D2AB0000}"/>
    <cellStyle name="Note 5 4 5 6" xfId="43990" xr:uid="{00000000-0005-0000-0000-0000D3AB0000}"/>
    <cellStyle name="Note 5 4 6" xfId="43991" xr:uid="{00000000-0005-0000-0000-0000D4AB0000}"/>
    <cellStyle name="Note 5 4 6 2" xfId="43992" xr:uid="{00000000-0005-0000-0000-0000D5AB0000}"/>
    <cellStyle name="Note 5 4 6 2 2" xfId="43993" xr:uid="{00000000-0005-0000-0000-0000D6AB0000}"/>
    <cellStyle name="Note 5 4 6 2 2 2" xfId="43994" xr:uid="{00000000-0005-0000-0000-0000D7AB0000}"/>
    <cellStyle name="Note 5 4 6 2 2 2 2" xfId="43995" xr:uid="{00000000-0005-0000-0000-0000D8AB0000}"/>
    <cellStyle name="Note 5 4 6 2 2 3" xfId="43996" xr:uid="{00000000-0005-0000-0000-0000D9AB0000}"/>
    <cellStyle name="Note 5 4 6 2 3" xfId="43997" xr:uid="{00000000-0005-0000-0000-0000DAAB0000}"/>
    <cellStyle name="Note 5 4 6 2 3 2" xfId="43998" xr:uid="{00000000-0005-0000-0000-0000DBAB0000}"/>
    <cellStyle name="Note 5 4 6 2 4" xfId="43999" xr:uid="{00000000-0005-0000-0000-0000DCAB0000}"/>
    <cellStyle name="Note 5 4 6 3" xfId="44000" xr:uid="{00000000-0005-0000-0000-0000DDAB0000}"/>
    <cellStyle name="Note 5 4 6 3 2" xfId="44001" xr:uid="{00000000-0005-0000-0000-0000DEAB0000}"/>
    <cellStyle name="Note 5 4 6 3 2 2" xfId="44002" xr:uid="{00000000-0005-0000-0000-0000DFAB0000}"/>
    <cellStyle name="Note 5 4 6 3 3" xfId="44003" xr:uid="{00000000-0005-0000-0000-0000E0AB0000}"/>
    <cellStyle name="Note 5 4 6 4" xfId="44004" xr:uid="{00000000-0005-0000-0000-0000E1AB0000}"/>
    <cellStyle name="Note 5 4 6 4 2" xfId="44005" xr:uid="{00000000-0005-0000-0000-0000E2AB0000}"/>
    <cellStyle name="Note 5 4 6 5" xfId="44006" xr:uid="{00000000-0005-0000-0000-0000E3AB0000}"/>
    <cellStyle name="Note 5 4 6 5 2" xfId="44007" xr:uid="{00000000-0005-0000-0000-0000E4AB0000}"/>
    <cellStyle name="Note 5 4 6 6" xfId="44008" xr:uid="{00000000-0005-0000-0000-0000E5AB0000}"/>
    <cellStyle name="Note 5 4 7" xfId="44009" xr:uid="{00000000-0005-0000-0000-0000E6AB0000}"/>
    <cellStyle name="Note 5 4 7 2" xfId="44010" xr:uid="{00000000-0005-0000-0000-0000E7AB0000}"/>
    <cellStyle name="Note 5 4 7 2 2" xfId="44011" xr:uid="{00000000-0005-0000-0000-0000E8AB0000}"/>
    <cellStyle name="Note 5 4 7 2 2 2" xfId="44012" xr:uid="{00000000-0005-0000-0000-0000E9AB0000}"/>
    <cellStyle name="Note 5 4 7 2 3" xfId="44013" xr:uid="{00000000-0005-0000-0000-0000EAAB0000}"/>
    <cellStyle name="Note 5 4 7 3" xfId="44014" xr:uid="{00000000-0005-0000-0000-0000EBAB0000}"/>
    <cellStyle name="Note 5 4 7 3 2" xfId="44015" xr:uid="{00000000-0005-0000-0000-0000ECAB0000}"/>
    <cellStyle name="Note 5 4 7 4" xfId="44016" xr:uid="{00000000-0005-0000-0000-0000EDAB0000}"/>
    <cellStyle name="Note 5 4 8" xfId="44017" xr:uid="{00000000-0005-0000-0000-0000EEAB0000}"/>
    <cellStyle name="Note 5 4 8 2" xfId="44018" xr:uid="{00000000-0005-0000-0000-0000EFAB0000}"/>
    <cellStyle name="Note 5 4 8 2 2" xfId="44019" xr:uid="{00000000-0005-0000-0000-0000F0AB0000}"/>
    <cellStyle name="Note 5 4 8 3" xfId="44020" xr:uid="{00000000-0005-0000-0000-0000F1AB0000}"/>
    <cellStyle name="Note 5 4 9" xfId="44021" xr:uid="{00000000-0005-0000-0000-0000F2AB0000}"/>
    <cellStyle name="Note 5 4 9 2" xfId="44022" xr:uid="{00000000-0005-0000-0000-0000F3AB0000}"/>
    <cellStyle name="Note 5 5" xfId="44023" xr:uid="{00000000-0005-0000-0000-0000F4AB0000}"/>
    <cellStyle name="Note 5 5 2" xfId="44024" xr:uid="{00000000-0005-0000-0000-0000F5AB0000}"/>
    <cellStyle name="Note 5 5 2 2" xfId="44025" xr:uid="{00000000-0005-0000-0000-0000F6AB0000}"/>
    <cellStyle name="Note 5 5 2 2 2" xfId="44026" xr:uid="{00000000-0005-0000-0000-0000F7AB0000}"/>
    <cellStyle name="Note 5 5 2 2 2 2" xfId="44027" xr:uid="{00000000-0005-0000-0000-0000F8AB0000}"/>
    <cellStyle name="Note 5 5 2 2 2 2 2" xfId="44028" xr:uid="{00000000-0005-0000-0000-0000F9AB0000}"/>
    <cellStyle name="Note 5 5 2 2 2 3" xfId="44029" xr:uid="{00000000-0005-0000-0000-0000FAAB0000}"/>
    <cellStyle name="Note 5 5 2 2 3" xfId="44030" xr:uid="{00000000-0005-0000-0000-0000FBAB0000}"/>
    <cellStyle name="Note 5 5 2 2 3 2" xfId="44031" xr:uid="{00000000-0005-0000-0000-0000FCAB0000}"/>
    <cellStyle name="Note 5 5 2 2 4" xfId="44032" xr:uid="{00000000-0005-0000-0000-0000FDAB0000}"/>
    <cellStyle name="Note 5 5 2 3" xfId="44033" xr:uid="{00000000-0005-0000-0000-0000FEAB0000}"/>
    <cellStyle name="Note 5 5 2 3 2" xfId="44034" xr:uid="{00000000-0005-0000-0000-0000FFAB0000}"/>
    <cellStyle name="Note 5 5 2 3 2 2" xfId="44035" xr:uid="{00000000-0005-0000-0000-000000AC0000}"/>
    <cellStyle name="Note 5 5 2 3 3" xfId="44036" xr:uid="{00000000-0005-0000-0000-000001AC0000}"/>
    <cellStyle name="Note 5 5 2 4" xfId="44037" xr:uid="{00000000-0005-0000-0000-000002AC0000}"/>
    <cellStyle name="Note 5 5 2 4 2" xfId="44038" xr:uid="{00000000-0005-0000-0000-000003AC0000}"/>
    <cellStyle name="Note 5 5 2 5" xfId="44039" xr:uid="{00000000-0005-0000-0000-000004AC0000}"/>
    <cellStyle name="Note 5 5 2 5 2" xfId="44040" xr:uid="{00000000-0005-0000-0000-000005AC0000}"/>
    <cellStyle name="Note 5 5 2 6" xfId="44041" xr:uid="{00000000-0005-0000-0000-000006AC0000}"/>
    <cellStyle name="Note 5 5 3" xfId="44042" xr:uid="{00000000-0005-0000-0000-000007AC0000}"/>
    <cellStyle name="Note 5 5 3 2" xfId="44043" xr:uid="{00000000-0005-0000-0000-000008AC0000}"/>
    <cellStyle name="Note 5 5 3 2 2" xfId="44044" xr:uid="{00000000-0005-0000-0000-000009AC0000}"/>
    <cellStyle name="Note 5 5 3 2 2 2" xfId="44045" xr:uid="{00000000-0005-0000-0000-00000AAC0000}"/>
    <cellStyle name="Note 5 5 3 2 2 2 2" xfId="44046" xr:uid="{00000000-0005-0000-0000-00000BAC0000}"/>
    <cellStyle name="Note 5 5 3 2 2 3" xfId="44047" xr:uid="{00000000-0005-0000-0000-00000CAC0000}"/>
    <cellStyle name="Note 5 5 3 2 3" xfId="44048" xr:uid="{00000000-0005-0000-0000-00000DAC0000}"/>
    <cellStyle name="Note 5 5 3 2 3 2" xfId="44049" xr:uid="{00000000-0005-0000-0000-00000EAC0000}"/>
    <cellStyle name="Note 5 5 3 2 4" xfId="44050" xr:uid="{00000000-0005-0000-0000-00000FAC0000}"/>
    <cellStyle name="Note 5 5 3 3" xfId="44051" xr:uid="{00000000-0005-0000-0000-000010AC0000}"/>
    <cellStyle name="Note 5 5 3 3 2" xfId="44052" xr:uid="{00000000-0005-0000-0000-000011AC0000}"/>
    <cellStyle name="Note 5 5 3 3 2 2" xfId="44053" xr:uid="{00000000-0005-0000-0000-000012AC0000}"/>
    <cellStyle name="Note 5 5 3 3 3" xfId="44054" xr:uid="{00000000-0005-0000-0000-000013AC0000}"/>
    <cellStyle name="Note 5 5 3 4" xfId="44055" xr:uid="{00000000-0005-0000-0000-000014AC0000}"/>
    <cellStyle name="Note 5 5 3 4 2" xfId="44056" xr:uid="{00000000-0005-0000-0000-000015AC0000}"/>
    <cellStyle name="Note 5 5 3 5" xfId="44057" xr:uid="{00000000-0005-0000-0000-000016AC0000}"/>
    <cellStyle name="Note 5 5 3 5 2" xfId="44058" xr:uid="{00000000-0005-0000-0000-000017AC0000}"/>
    <cellStyle name="Note 5 5 3 6" xfId="44059" xr:uid="{00000000-0005-0000-0000-000018AC0000}"/>
    <cellStyle name="Note 5 5 4" xfId="44060" xr:uid="{00000000-0005-0000-0000-000019AC0000}"/>
    <cellStyle name="Note 5 5 4 2" xfId="44061" xr:uid="{00000000-0005-0000-0000-00001AAC0000}"/>
    <cellStyle name="Note 5 5 4 2 2" xfId="44062" xr:uid="{00000000-0005-0000-0000-00001BAC0000}"/>
    <cellStyle name="Note 5 5 4 2 2 2" xfId="44063" xr:uid="{00000000-0005-0000-0000-00001CAC0000}"/>
    <cellStyle name="Note 5 5 4 2 3" xfId="44064" xr:uid="{00000000-0005-0000-0000-00001DAC0000}"/>
    <cellStyle name="Note 5 5 4 3" xfId="44065" xr:uid="{00000000-0005-0000-0000-00001EAC0000}"/>
    <cellStyle name="Note 5 5 4 3 2" xfId="44066" xr:uid="{00000000-0005-0000-0000-00001FAC0000}"/>
    <cellStyle name="Note 5 5 4 4" xfId="44067" xr:uid="{00000000-0005-0000-0000-000020AC0000}"/>
    <cellStyle name="Note 5 5 5" xfId="44068" xr:uid="{00000000-0005-0000-0000-000021AC0000}"/>
    <cellStyle name="Note 5 5 5 2" xfId="44069" xr:uid="{00000000-0005-0000-0000-000022AC0000}"/>
    <cellStyle name="Note 5 5 5 2 2" xfId="44070" xr:uid="{00000000-0005-0000-0000-000023AC0000}"/>
    <cellStyle name="Note 5 5 5 3" xfId="44071" xr:uid="{00000000-0005-0000-0000-000024AC0000}"/>
    <cellStyle name="Note 5 5 6" xfId="44072" xr:uid="{00000000-0005-0000-0000-000025AC0000}"/>
    <cellStyle name="Note 5 5 6 2" xfId="44073" xr:uid="{00000000-0005-0000-0000-000026AC0000}"/>
    <cellStyle name="Note 5 5 7" xfId="44074" xr:uid="{00000000-0005-0000-0000-000027AC0000}"/>
    <cellStyle name="Note 5 5 7 2" xfId="44075" xr:uid="{00000000-0005-0000-0000-000028AC0000}"/>
    <cellStyle name="Note 5 5 8" xfId="44076" xr:uid="{00000000-0005-0000-0000-000029AC0000}"/>
    <cellStyle name="Note 5 6" xfId="44077" xr:uid="{00000000-0005-0000-0000-00002AAC0000}"/>
    <cellStyle name="Note 5 6 2" xfId="44078" xr:uid="{00000000-0005-0000-0000-00002BAC0000}"/>
    <cellStyle name="Note 5 6 2 2" xfId="44079" xr:uid="{00000000-0005-0000-0000-00002CAC0000}"/>
    <cellStyle name="Note 5 6 2 2 2" xfId="44080" xr:uid="{00000000-0005-0000-0000-00002DAC0000}"/>
    <cellStyle name="Note 5 6 2 2 2 2" xfId="44081" xr:uid="{00000000-0005-0000-0000-00002EAC0000}"/>
    <cellStyle name="Note 5 6 2 2 2 2 2" xfId="44082" xr:uid="{00000000-0005-0000-0000-00002FAC0000}"/>
    <cellStyle name="Note 5 6 2 2 2 3" xfId="44083" xr:uid="{00000000-0005-0000-0000-000030AC0000}"/>
    <cellStyle name="Note 5 6 2 2 3" xfId="44084" xr:uid="{00000000-0005-0000-0000-000031AC0000}"/>
    <cellStyle name="Note 5 6 2 2 3 2" xfId="44085" xr:uid="{00000000-0005-0000-0000-000032AC0000}"/>
    <cellStyle name="Note 5 6 2 2 4" xfId="44086" xr:uid="{00000000-0005-0000-0000-000033AC0000}"/>
    <cellStyle name="Note 5 6 2 3" xfId="44087" xr:uid="{00000000-0005-0000-0000-000034AC0000}"/>
    <cellStyle name="Note 5 6 2 3 2" xfId="44088" xr:uid="{00000000-0005-0000-0000-000035AC0000}"/>
    <cellStyle name="Note 5 6 2 3 2 2" xfId="44089" xr:uid="{00000000-0005-0000-0000-000036AC0000}"/>
    <cellStyle name="Note 5 6 2 3 3" xfId="44090" xr:uid="{00000000-0005-0000-0000-000037AC0000}"/>
    <cellStyle name="Note 5 6 2 4" xfId="44091" xr:uid="{00000000-0005-0000-0000-000038AC0000}"/>
    <cellStyle name="Note 5 6 2 4 2" xfId="44092" xr:uid="{00000000-0005-0000-0000-000039AC0000}"/>
    <cellStyle name="Note 5 6 2 5" xfId="44093" xr:uid="{00000000-0005-0000-0000-00003AAC0000}"/>
    <cellStyle name="Note 5 6 2 5 2" xfId="44094" xr:uid="{00000000-0005-0000-0000-00003BAC0000}"/>
    <cellStyle name="Note 5 6 2 6" xfId="44095" xr:uid="{00000000-0005-0000-0000-00003CAC0000}"/>
    <cellStyle name="Note 5 6 3" xfId="44096" xr:uid="{00000000-0005-0000-0000-00003DAC0000}"/>
    <cellStyle name="Note 5 6 3 2" xfId="44097" xr:uid="{00000000-0005-0000-0000-00003EAC0000}"/>
    <cellStyle name="Note 5 6 3 2 2" xfId="44098" xr:uid="{00000000-0005-0000-0000-00003FAC0000}"/>
    <cellStyle name="Note 5 6 3 2 2 2" xfId="44099" xr:uid="{00000000-0005-0000-0000-000040AC0000}"/>
    <cellStyle name="Note 5 6 3 2 2 2 2" xfId="44100" xr:uid="{00000000-0005-0000-0000-000041AC0000}"/>
    <cellStyle name="Note 5 6 3 2 2 3" xfId="44101" xr:uid="{00000000-0005-0000-0000-000042AC0000}"/>
    <cellStyle name="Note 5 6 3 2 3" xfId="44102" xr:uid="{00000000-0005-0000-0000-000043AC0000}"/>
    <cellStyle name="Note 5 6 3 2 3 2" xfId="44103" xr:uid="{00000000-0005-0000-0000-000044AC0000}"/>
    <cellStyle name="Note 5 6 3 2 4" xfId="44104" xr:uid="{00000000-0005-0000-0000-000045AC0000}"/>
    <cellStyle name="Note 5 6 3 3" xfId="44105" xr:uid="{00000000-0005-0000-0000-000046AC0000}"/>
    <cellStyle name="Note 5 6 3 3 2" xfId="44106" xr:uid="{00000000-0005-0000-0000-000047AC0000}"/>
    <cellStyle name="Note 5 6 3 3 2 2" xfId="44107" xr:uid="{00000000-0005-0000-0000-000048AC0000}"/>
    <cellStyle name="Note 5 6 3 3 3" xfId="44108" xr:uid="{00000000-0005-0000-0000-000049AC0000}"/>
    <cellStyle name="Note 5 6 3 4" xfId="44109" xr:uid="{00000000-0005-0000-0000-00004AAC0000}"/>
    <cellStyle name="Note 5 6 3 4 2" xfId="44110" xr:uid="{00000000-0005-0000-0000-00004BAC0000}"/>
    <cellStyle name="Note 5 6 3 5" xfId="44111" xr:uid="{00000000-0005-0000-0000-00004CAC0000}"/>
    <cellStyle name="Note 5 6 3 5 2" xfId="44112" xr:uid="{00000000-0005-0000-0000-00004DAC0000}"/>
    <cellStyle name="Note 5 6 3 6" xfId="44113" xr:uid="{00000000-0005-0000-0000-00004EAC0000}"/>
    <cellStyle name="Note 5 6 4" xfId="44114" xr:uid="{00000000-0005-0000-0000-00004FAC0000}"/>
    <cellStyle name="Note 5 6 4 2" xfId="44115" xr:uid="{00000000-0005-0000-0000-000050AC0000}"/>
    <cellStyle name="Note 5 6 4 2 2" xfId="44116" xr:uid="{00000000-0005-0000-0000-000051AC0000}"/>
    <cellStyle name="Note 5 6 4 2 2 2" xfId="44117" xr:uid="{00000000-0005-0000-0000-000052AC0000}"/>
    <cellStyle name="Note 5 6 4 2 3" xfId="44118" xr:uid="{00000000-0005-0000-0000-000053AC0000}"/>
    <cellStyle name="Note 5 6 4 3" xfId="44119" xr:uid="{00000000-0005-0000-0000-000054AC0000}"/>
    <cellStyle name="Note 5 6 4 3 2" xfId="44120" xr:uid="{00000000-0005-0000-0000-000055AC0000}"/>
    <cellStyle name="Note 5 6 4 4" xfId="44121" xr:uid="{00000000-0005-0000-0000-000056AC0000}"/>
    <cellStyle name="Note 5 6 5" xfId="44122" xr:uid="{00000000-0005-0000-0000-000057AC0000}"/>
    <cellStyle name="Note 5 6 5 2" xfId="44123" xr:uid="{00000000-0005-0000-0000-000058AC0000}"/>
    <cellStyle name="Note 5 6 5 2 2" xfId="44124" xr:uid="{00000000-0005-0000-0000-000059AC0000}"/>
    <cellStyle name="Note 5 6 5 3" xfId="44125" xr:uid="{00000000-0005-0000-0000-00005AAC0000}"/>
    <cellStyle name="Note 5 6 6" xfId="44126" xr:uid="{00000000-0005-0000-0000-00005BAC0000}"/>
    <cellStyle name="Note 5 6 6 2" xfId="44127" xr:uid="{00000000-0005-0000-0000-00005CAC0000}"/>
    <cellStyle name="Note 5 6 7" xfId="44128" xr:uid="{00000000-0005-0000-0000-00005DAC0000}"/>
    <cellStyle name="Note 5 6 7 2" xfId="44129" xr:uid="{00000000-0005-0000-0000-00005EAC0000}"/>
    <cellStyle name="Note 5 6 8" xfId="44130" xr:uid="{00000000-0005-0000-0000-00005FAC0000}"/>
    <cellStyle name="Note 5 7" xfId="44131" xr:uid="{00000000-0005-0000-0000-000060AC0000}"/>
    <cellStyle name="Note 5 7 2" xfId="44132" xr:uid="{00000000-0005-0000-0000-000061AC0000}"/>
    <cellStyle name="Note 5 7 2 2" xfId="44133" xr:uid="{00000000-0005-0000-0000-000062AC0000}"/>
    <cellStyle name="Note 5 7 2 2 2" xfId="44134" xr:uid="{00000000-0005-0000-0000-000063AC0000}"/>
    <cellStyle name="Note 5 7 2 2 2 2" xfId="44135" xr:uid="{00000000-0005-0000-0000-000064AC0000}"/>
    <cellStyle name="Note 5 7 2 2 3" xfId="44136" xr:uid="{00000000-0005-0000-0000-000065AC0000}"/>
    <cellStyle name="Note 5 7 2 3" xfId="44137" xr:uid="{00000000-0005-0000-0000-000066AC0000}"/>
    <cellStyle name="Note 5 7 2 3 2" xfId="44138" xr:uid="{00000000-0005-0000-0000-000067AC0000}"/>
    <cellStyle name="Note 5 7 2 4" xfId="44139" xr:uid="{00000000-0005-0000-0000-000068AC0000}"/>
    <cellStyle name="Note 5 7 3" xfId="44140" xr:uid="{00000000-0005-0000-0000-000069AC0000}"/>
    <cellStyle name="Note 5 7 3 2" xfId="44141" xr:uid="{00000000-0005-0000-0000-00006AAC0000}"/>
    <cellStyle name="Note 5 7 3 2 2" xfId="44142" xr:uid="{00000000-0005-0000-0000-00006BAC0000}"/>
    <cellStyle name="Note 5 7 3 3" xfId="44143" xr:uid="{00000000-0005-0000-0000-00006CAC0000}"/>
    <cellStyle name="Note 5 7 4" xfId="44144" xr:uid="{00000000-0005-0000-0000-00006DAC0000}"/>
    <cellStyle name="Note 5 7 4 2" xfId="44145" xr:uid="{00000000-0005-0000-0000-00006EAC0000}"/>
    <cellStyle name="Note 5 7 5" xfId="44146" xr:uid="{00000000-0005-0000-0000-00006FAC0000}"/>
    <cellStyle name="Note 5 7 5 2" xfId="44147" xr:uid="{00000000-0005-0000-0000-000070AC0000}"/>
    <cellStyle name="Note 5 7 6" xfId="44148" xr:uid="{00000000-0005-0000-0000-000071AC0000}"/>
    <cellStyle name="Note 6" xfId="44149" xr:uid="{00000000-0005-0000-0000-000072AC0000}"/>
    <cellStyle name="Note 6 10" xfId="44150" xr:uid="{00000000-0005-0000-0000-000073AC0000}"/>
    <cellStyle name="Note 6 10 2" xfId="44151" xr:uid="{00000000-0005-0000-0000-000074AC0000}"/>
    <cellStyle name="Note 6 10 2 2" xfId="44152" xr:uid="{00000000-0005-0000-0000-000075AC0000}"/>
    <cellStyle name="Note 6 10 3" xfId="44153" xr:uid="{00000000-0005-0000-0000-000076AC0000}"/>
    <cellStyle name="Note 6 11" xfId="44154" xr:uid="{00000000-0005-0000-0000-000077AC0000}"/>
    <cellStyle name="Note 6 11 2" xfId="44155" xr:uid="{00000000-0005-0000-0000-000078AC0000}"/>
    <cellStyle name="Note 6 12" xfId="44156" xr:uid="{00000000-0005-0000-0000-000079AC0000}"/>
    <cellStyle name="Note 6 12 2" xfId="44157" xr:uid="{00000000-0005-0000-0000-00007AAC0000}"/>
    <cellStyle name="Note 6 13" xfId="44158" xr:uid="{00000000-0005-0000-0000-00007BAC0000}"/>
    <cellStyle name="Note 6 2" xfId="44159" xr:uid="{00000000-0005-0000-0000-00007CAC0000}"/>
    <cellStyle name="Note 6 2 10" xfId="44160" xr:uid="{00000000-0005-0000-0000-00007DAC0000}"/>
    <cellStyle name="Note 6 2 10 2" xfId="44161" xr:uid="{00000000-0005-0000-0000-00007EAC0000}"/>
    <cellStyle name="Note 6 2 11" xfId="44162" xr:uid="{00000000-0005-0000-0000-00007FAC0000}"/>
    <cellStyle name="Note 6 2 2" xfId="44163" xr:uid="{00000000-0005-0000-0000-000080AC0000}"/>
    <cellStyle name="Note 6 2 2 2" xfId="44164" xr:uid="{00000000-0005-0000-0000-000081AC0000}"/>
    <cellStyle name="Note 6 2 2 2 2" xfId="44165" xr:uid="{00000000-0005-0000-0000-000082AC0000}"/>
    <cellStyle name="Note 6 2 2 2 2 2" xfId="44166" xr:uid="{00000000-0005-0000-0000-000083AC0000}"/>
    <cellStyle name="Note 6 2 2 2 2 2 2" xfId="44167" xr:uid="{00000000-0005-0000-0000-000084AC0000}"/>
    <cellStyle name="Note 6 2 2 2 2 2 2 2" xfId="44168" xr:uid="{00000000-0005-0000-0000-000085AC0000}"/>
    <cellStyle name="Note 6 2 2 2 2 2 3" xfId="44169" xr:uid="{00000000-0005-0000-0000-000086AC0000}"/>
    <cellStyle name="Note 6 2 2 2 2 3" xfId="44170" xr:uid="{00000000-0005-0000-0000-000087AC0000}"/>
    <cellStyle name="Note 6 2 2 2 2 3 2" xfId="44171" xr:uid="{00000000-0005-0000-0000-000088AC0000}"/>
    <cellStyle name="Note 6 2 2 2 2 4" xfId="44172" xr:uid="{00000000-0005-0000-0000-000089AC0000}"/>
    <cellStyle name="Note 6 2 2 2 3" xfId="44173" xr:uid="{00000000-0005-0000-0000-00008AAC0000}"/>
    <cellStyle name="Note 6 2 2 2 3 2" xfId="44174" xr:uid="{00000000-0005-0000-0000-00008BAC0000}"/>
    <cellStyle name="Note 6 2 2 2 3 2 2" xfId="44175" xr:uid="{00000000-0005-0000-0000-00008CAC0000}"/>
    <cellStyle name="Note 6 2 2 2 3 3" xfId="44176" xr:uid="{00000000-0005-0000-0000-00008DAC0000}"/>
    <cellStyle name="Note 6 2 2 2 4" xfId="44177" xr:uid="{00000000-0005-0000-0000-00008EAC0000}"/>
    <cellStyle name="Note 6 2 2 2 4 2" xfId="44178" xr:uid="{00000000-0005-0000-0000-00008FAC0000}"/>
    <cellStyle name="Note 6 2 2 2 5" xfId="44179" xr:uid="{00000000-0005-0000-0000-000090AC0000}"/>
    <cellStyle name="Note 6 2 2 2 5 2" xfId="44180" xr:uid="{00000000-0005-0000-0000-000091AC0000}"/>
    <cellStyle name="Note 6 2 2 2 6" xfId="44181" xr:uid="{00000000-0005-0000-0000-000092AC0000}"/>
    <cellStyle name="Note 6 2 2 3" xfId="44182" xr:uid="{00000000-0005-0000-0000-000093AC0000}"/>
    <cellStyle name="Note 6 2 2 3 2" xfId="44183" xr:uid="{00000000-0005-0000-0000-000094AC0000}"/>
    <cellStyle name="Note 6 2 2 3 2 2" xfId="44184" xr:uid="{00000000-0005-0000-0000-000095AC0000}"/>
    <cellStyle name="Note 6 2 2 3 2 2 2" xfId="44185" xr:uid="{00000000-0005-0000-0000-000096AC0000}"/>
    <cellStyle name="Note 6 2 2 3 2 2 2 2" xfId="44186" xr:uid="{00000000-0005-0000-0000-000097AC0000}"/>
    <cellStyle name="Note 6 2 2 3 2 2 3" xfId="44187" xr:uid="{00000000-0005-0000-0000-000098AC0000}"/>
    <cellStyle name="Note 6 2 2 3 2 3" xfId="44188" xr:uid="{00000000-0005-0000-0000-000099AC0000}"/>
    <cellStyle name="Note 6 2 2 3 2 3 2" xfId="44189" xr:uid="{00000000-0005-0000-0000-00009AAC0000}"/>
    <cellStyle name="Note 6 2 2 3 2 4" xfId="44190" xr:uid="{00000000-0005-0000-0000-00009BAC0000}"/>
    <cellStyle name="Note 6 2 2 3 3" xfId="44191" xr:uid="{00000000-0005-0000-0000-00009CAC0000}"/>
    <cellStyle name="Note 6 2 2 3 3 2" xfId="44192" xr:uid="{00000000-0005-0000-0000-00009DAC0000}"/>
    <cellStyle name="Note 6 2 2 3 3 2 2" xfId="44193" xr:uid="{00000000-0005-0000-0000-00009EAC0000}"/>
    <cellStyle name="Note 6 2 2 3 3 3" xfId="44194" xr:uid="{00000000-0005-0000-0000-00009FAC0000}"/>
    <cellStyle name="Note 6 2 2 3 4" xfId="44195" xr:uid="{00000000-0005-0000-0000-0000A0AC0000}"/>
    <cellStyle name="Note 6 2 2 3 4 2" xfId="44196" xr:uid="{00000000-0005-0000-0000-0000A1AC0000}"/>
    <cellStyle name="Note 6 2 2 3 5" xfId="44197" xr:uid="{00000000-0005-0000-0000-0000A2AC0000}"/>
    <cellStyle name="Note 6 2 2 3 5 2" xfId="44198" xr:uid="{00000000-0005-0000-0000-0000A3AC0000}"/>
    <cellStyle name="Note 6 2 2 3 6" xfId="44199" xr:uid="{00000000-0005-0000-0000-0000A4AC0000}"/>
    <cellStyle name="Note 6 2 2 4" xfId="44200" xr:uid="{00000000-0005-0000-0000-0000A5AC0000}"/>
    <cellStyle name="Note 6 2 2 4 2" xfId="44201" xr:uid="{00000000-0005-0000-0000-0000A6AC0000}"/>
    <cellStyle name="Note 6 2 2 4 2 2" xfId="44202" xr:uid="{00000000-0005-0000-0000-0000A7AC0000}"/>
    <cellStyle name="Note 6 2 2 4 2 2 2" xfId="44203" xr:uid="{00000000-0005-0000-0000-0000A8AC0000}"/>
    <cellStyle name="Note 6 2 2 4 2 3" xfId="44204" xr:uid="{00000000-0005-0000-0000-0000A9AC0000}"/>
    <cellStyle name="Note 6 2 2 4 3" xfId="44205" xr:uid="{00000000-0005-0000-0000-0000AAAC0000}"/>
    <cellStyle name="Note 6 2 2 4 3 2" xfId="44206" xr:uid="{00000000-0005-0000-0000-0000ABAC0000}"/>
    <cellStyle name="Note 6 2 2 4 4" xfId="44207" xr:uid="{00000000-0005-0000-0000-0000ACAC0000}"/>
    <cellStyle name="Note 6 2 2 5" xfId="44208" xr:uid="{00000000-0005-0000-0000-0000ADAC0000}"/>
    <cellStyle name="Note 6 2 2 5 2" xfId="44209" xr:uid="{00000000-0005-0000-0000-0000AEAC0000}"/>
    <cellStyle name="Note 6 2 2 5 2 2" xfId="44210" xr:uid="{00000000-0005-0000-0000-0000AFAC0000}"/>
    <cellStyle name="Note 6 2 2 5 3" xfId="44211" xr:uid="{00000000-0005-0000-0000-0000B0AC0000}"/>
    <cellStyle name="Note 6 2 2 6" xfId="44212" xr:uid="{00000000-0005-0000-0000-0000B1AC0000}"/>
    <cellStyle name="Note 6 2 2 6 2" xfId="44213" xr:uid="{00000000-0005-0000-0000-0000B2AC0000}"/>
    <cellStyle name="Note 6 2 2 7" xfId="44214" xr:uid="{00000000-0005-0000-0000-0000B3AC0000}"/>
    <cellStyle name="Note 6 2 2 7 2" xfId="44215" xr:uid="{00000000-0005-0000-0000-0000B4AC0000}"/>
    <cellStyle name="Note 6 2 2 8" xfId="44216" xr:uid="{00000000-0005-0000-0000-0000B5AC0000}"/>
    <cellStyle name="Note 6 2 3" xfId="44217" xr:uid="{00000000-0005-0000-0000-0000B6AC0000}"/>
    <cellStyle name="Note 6 2 3 2" xfId="44218" xr:uid="{00000000-0005-0000-0000-0000B7AC0000}"/>
    <cellStyle name="Note 6 2 3 2 2" xfId="44219" xr:uid="{00000000-0005-0000-0000-0000B8AC0000}"/>
    <cellStyle name="Note 6 2 3 2 2 2" xfId="44220" xr:uid="{00000000-0005-0000-0000-0000B9AC0000}"/>
    <cellStyle name="Note 6 2 3 2 2 2 2" xfId="44221" xr:uid="{00000000-0005-0000-0000-0000BAAC0000}"/>
    <cellStyle name="Note 6 2 3 2 2 2 2 2" xfId="44222" xr:uid="{00000000-0005-0000-0000-0000BBAC0000}"/>
    <cellStyle name="Note 6 2 3 2 2 2 3" xfId="44223" xr:uid="{00000000-0005-0000-0000-0000BCAC0000}"/>
    <cellStyle name="Note 6 2 3 2 2 3" xfId="44224" xr:uid="{00000000-0005-0000-0000-0000BDAC0000}"/>
    <cellStyle name="Note 6 2 3 2 2 3 2" xfId="44225" xr:uid="{00000000-0005-0000-0000-0000BEAC0000}"/>
    <cellStyle name="Note 6 2 3 2 2 4" xfId="44226" xr:uid="{00000000-0005-0000-0000-0000BFAC0000}"/>
    <cellStyle name="Note 6 2 3 2 3" xfId="44227" xr:uid="{00000000-0005-0000-0000-0000C0AC0000}"/>
    <cellStyle name="Note 6 2 3 2 3 2" xfId="44228" xr:uid="{00000000-0005-0000-0000-0000C1AC0000}"/>
    <cellStyle name="Note 6 2 3 2 3 2 2" xfId="44229" xr:uid="{00000000-0005-0000-0000-0000C2AC0000}"/>
    <cellStyle name="Note 6 2 3 2 3 3" xfId="44230" xr:uid="{00000000-0005-0000-0000-0000C3AC0000}"/>
    <cellStyle name="Note 6 2 3 2 4" xfId="44231" xr:uid="{00000000-0005-0000-0000-0000C4AC0000}"/>
    <cellStyle name="Note 6 2 3 2 4 2" xfId="44232" xr:uid="{00000000-0005-0000-0000-0000C5AC0000}"/>
    <cellStyle name="Note 6 2 3 2 5" xfId="44233" xr:uid="{00000000-0005-0000-0000-0000C6AC0000}"/>
    <cellStyle name="Note 6 2 3 2 5 2" xfId="44234" xr:uid="{00000000-0005-0000-0000-0000C7AC0000}"/>
    <cellStyle name="Note 6 2 3 2 6" xfId="44235" xr:uid="{00000000-0005-0000-0000-0000C8AC0000}"/>
    <cellStyle name="Note 6 2 3 3" xfId="44236" xr:uid="{00000000-0005-0000-0000-0000C9AC0000}"/>
    <cellStyle name="Note 6 2 3 3 2" xfId="44237" xr:uid="{00000000-0005-0000-0000-0000CAAC0000}"/>
    <cellStyle name="Note 6 2 3 3 2 2" xfId="44238" xr:uid="{00000000-0005-0000-0000-0000CBAC0000}"/>
    <cellStyle name="Note 6 2 3 3 2 2 2" xfId="44239" xr:uid="{00000000-0005-0000-0000-0000CCAC0000}"/>
    <cellStyle name="Note 6 2 3 3 2 2 2 2" xfId="44240" xr:uid="{00000000-0005-0000-0000-0000CDAC0000}"/>
    <cellStyle name="Note 6 2 3 3 2 2 3" xfId="44241" xr:uid="{00000000-0005-0000-0000-0000CEAC0000}"/>
    <cellStyle name="Note 6 2 3 3 2 3" xfId="44242" xr:uid="{00000000-0005-0000-0000-0000CFAC0000}"/>
    <cellStyle name="Note 6 2 3 3 2 3 2" xfId="44243" xr:uid="{00000000-0005-0000-0000-0000D0AC0000}"/>
    <cellStyle name="Note 6 2 3 3 2 4" xfId="44244" xr:uid="{00000000-0005-0000-0000-0000D1AC0000}"/>
    <cellStyle name="Note 6 2 3 3 3" xfId="44245" xr:uid="{00000000-0005-0000-0000-0000D2AC0000}"/>
    <cellStyle name="Note 6 2 3 3 3 2" xfId="44246" xr:uid="{00000000-0005-0000-0000-0000D3AC0000}"/>
    <cellStyle name="Note 6 2 3 3 3 2 2" xfId="44247" xr:uid="{00000000-0005-0000-0000-0000D4AC0000}"/>
    <cellStyle name="Note 6 2 3 3 3 3" xfId="44248" xr:uid="{00000000-0005-0000-0000-0000D5AC0000}"/>
    <cellStyle name="Note 6 2 3 3 4" xfId="44249" xr:uid="{00000000-0005-0000-0000-0000D6AC0000}"/>
    <cellStyle name="Note 6 2 3 3 4 2" xfId="44250" xr:uid="{00000000-0005-0000-0000-0000D7AC0000}"/>
    <cellStyle name="Note 6 2 3 3 5" xfId="44251" xr:uid="{00000000-0005-0000-0000-0000D8AC0000}"/>
    <cellStyle name="Note 6 2 3 3 5 2" xfId="44252" xr:uid="{00000000-0005-0000-0000-0000D9AC0000}"/>
    <cellStyle name="Note 6 2 3 3 6" xfId="44253" xr:uid="{00000000-0005-0000-0000-0000DAAC0000}"/>
    <cellStyle name="Note 6 2 3 4" xfId="44254" xr:uid="{00000000-0005-0000-0000-0000DBAC0000}"/>
    <cellStyle name="Note 6 2 3 4 2" xfId="44255" xr:uid="{00000000-0005-0000-0000-0000DCAC0000}"/>
    <cellStyle name="Note 6 2 3 4 2 2" xfId="44256" xr:uid="{00000000-0005-0000-0000-0000DDAC0000}"/>
    <cellStyle name="Note 6 2 3 4 2 2 2" xfId="44257" xr:uid="{00000000-0005-0000-0000-0000DEAC0000}"/>
    <cellStyle name="Note 6 2 3 4 2 3" xfId="44258" xr:uid="{00000000-0005-0000-0000-0000DFAC0000}"/>
    <cellStyle name="Note 6 2 3 4 3" xfId="44259" xr:uid="{00000000-0005-0000-0000-0000E0AC0000}"/>
    <cellStyle name="Note 6 2 3 4 3 2" xfId="44260" xr:uid="{00000000-0005-0000-0000-0000E1AC0000}"/>
    <cellStyle name="Note 6 2 3 4 4" xfId="44261" xr:uid="{00000000-0005-0000-0000-0000E2AC0000}"/>
    <cellStyle name="Note 6 2 3 5" xfId="44262" xr:uid="{00000000-0005-0000-0000-0000E3AC0000}"/>
    <cellStyle name="Note 6 2 3 5 2" xfId="44263" xr:uid="{00000000-0005-0000-0000-0000E4AC0000}"/>
    <cellStyle name="Note 6 2 3 5 2 2" xfId="44264" xr:uid="{00000000-0005-0000-0000-0000E5AC0000}"/>
    <cellStyle name="Note 6 2 3 5 3" xfId="44265" xr:uid="{00000000-0005-0000-0000-0000E6AC0000}"/>
    <cellStyle name="Note 6 2 3 6" xfId="44266" xr:uid="{00000000-0005-0000-0000-0000E7AC0000}"/>
    <cellStyle name="Note 6 2 3 6 2" xfId="44267" xr:uid="{00000000-0005-0000-0000-0000E8AC0000}"/>
    <cellStyle name="Note 6 2 3 7" xfId="44268" xr:uid="{00000000-0005-0000-0000-0000E9AC0000}"/>
    <cellStyle name="Note 6 2 3 7 2" xfId="44269" xr:uid="{00000000-0005-0000-0000-0000EAAC0000}"/>
    <cellStyle name="Note 6 2 3 8" xfId="44270" xr:uid="{00000000-0005-0000-0000-0000EBAC0000}"/>
    <cellStyle name="Note 6 2 4" xfId="44271" xr:uid="{00000000-0005-0000-0000-0000ECAC0000}"/>
    <cellStyle name="Note 6 2 4 2" xfId="44272" xr:uid="{00000000-0005-0000-0000-0000EDAC0000}"/>
    <cellStyle name="Note 6 2 4 2 2" xfId="44273" xr:uid="{00000000-0005-0000-0000-0000EEAC0000}"/>
    <cellStyle name="Note 6 2 4 2 2 2" xfId="44274" xr:uid="{00000000-0005-0000-0000-0000EFAC0000}"/>
    <cellStyle name="Note 6 2 4 2 2 2 2" xfId="44275" xr:uid="{00000000-0005-0000-0000-0000F0AC0000}"/>
    <cellStyle name="Note 6 2 4 2 2 3" xfId="44276" xr:uid="{00000000-0005-0000-0000-0000F1AC0000}"/>
    <cellStyle name="Note 6 2 4 2 3" xfId="44277" xr:uid="{00000000-0005-0000-0000-0000F2AC0000}"/>
    <cellStyle name="Note 6 2 4 2 3 2" xfId="44278" xr:uid="{00000000-0005-0000-0000-0000F3AC0000}"/>
    <cellStyle name="Note 6 2 4 2 4" xfId="44279" xr:uid="{00000000-0005-0000-0000-0000F4AC0000}"/>
    <cellStyle name="Note 6 2 4 3" xfId="44280" xr:uid="{00000000-0005-0000-0000-0000F5AC0000}"/>
    <cellStyle name="Note 6 2 4 3 2" xfId="44281" xr:uid="{00000000-0005-0000-0000-0000F6AC0000}"/>
    <cellStyle name="Note 6 2 4 3 2 2" xfId="44282" xr:uid="{00000000-0005-0000-0000-0000F7AC0000}"/>
    <cellStyle name="Note 6 2 4 3 3" xfId="44283" xr:uid="{00000000-0005-0000-0000-0000F8AC0000}"/>
    <cellStyle name="Note 6 2 4 4" xfId="44284" xr:uid="{00000000-0005-0000-0000-0000F9AC0000}"/>
    <cellStyle name="Note 6 2 4 4 2" xfId="44285" xr:uid="{00000000-0005-0000-0000-0000FAAC0000}"/>
    <cellStyle name="Note 6 2 4 5" xfId="44286" xr:uid="{00000000-0005-0000-0000-0000FBAC0000}"/>
    <cellStyle name="Note 6 2 4 5 2" xfId="44287" xr:uid="{00000000-0005-0000-0000-0000FCAC0000}"/>
    <cellStyle name="Note 6 2 4 6" xfId="44288" xr:uid="{00000000-0005-0000-0000-0000FDAC0000}"/>
    <cellStyle name="Note 6 2 5" xfId="44289" xr:uid="{00000000-0005-0000-0000-0000FEAC0000}"/>
    <cellStyle name="Note 6 2 5 2" xfId="44290" xr:uid="{00000000-0005-0000-0000-0000FFAC0000}"/>
    <cellStyle name="Note 6 2 5 2 2" xfId="44291" xr:uid="{00000000-0005-0000-0000-000000AD0000}"/>
    <cellStyle name="Note 6 2 5 2 2 2" xfId="44292" xr:uid="{00000000-0005-0000-0000-000001AD0000}"/>
    <cellStyle name="Note 6 2 5 2 2 2 2" xfId="44293" xr:uid="{00000000-0005-0000-0000-000002AD0000}"/>
    <cellStyle name="Note 6 2 5 2 2 3" xfId="44294" xr:uid="{00000000-0005-0000-0000-000003AD0000}"/>
    <cellStyle name="Note 6 2 5 2 3" xfId="44295" xr:uid="{00000000-0005-0000-0000-000004AD0000}"/>
    <cellStyle name="Note 6 2 5 2 3 2" xfId="44296" xr:uid="{00000000-0005-0000-0000-000005AD0000}"/>
    <cellStyle name="Note 6 2 5 2 4" xfId="44297" xr:uid="{00000000-0005-0000-0000-000006AD0000}"/>
    <cellStyle name="Note 6 2 5 3" xfId="44298" xr:uid="{00000000-0005-0000-0000-000007AD0000}"/>
    <cellStyle name="Note 6 2 5 3 2" xfId="44299" xr:uid="{00000000-0005-0000-0000-000008AD0000}"/>
    <cellStyle name="Note 6 2 5 3 2 2" xfId="44300" xr:uid="{00000000-0005-0000-0000-000009AD0000}"/>
    <cellStyle name="Note 6 2 5 3 3" xfId="44301" xr:uid="{00000000-0005-0000-0000-00000AAD0000}"/>
    <cellStyle name="Note 6 2 5 4" xfId="44302" xr:uid="{00000000-0005-0000-0000-00000BAD0000}"/>
    <cellStyle name="Note 6 2 5 4 2" xfId="44303" xr:uid="{00000000-0005-0000-0000-00000CAD0000}"/>
    <cellStyle name="Note 6 2 5 5" xfId="44304" xr:uid="{00000000-0005-0000-0000-00000DAD0000}"/>
    <cellStyle name="Note 6 2 5 5 2" xfId="44305" xr:uid="{00000000-0005-0000-0000-00000EAD0000}"/>
    <cellStyle name="Note 6 2 5 6" xfId="44306" xr:uid="{00000000-0005-0000-0000-00000FAD0000}"/>
    <cellStyle name="Note 6 2 6" xfId="44307" xr:uid="{00000000-0005-0000-0000-000010AD0000}"/>
    <cellStyle name="Note 6 2 6 2" xfId="44308" xr:uid="{00000000-0005-0000-0000-000011AD0000}"/>
    <cellStyle name="Note 6 2 6 2 2" xfId="44309" xr:uid="{00000000-0005-0000-0000-000012AD0000}"/>
    <cellStyle name="Note 6 2 6 2 2 2" xfId="44310" xr:uid="{00000000-0005-0000-0000-000013AD0000}"/>
    <cellStyle name="Note 6 2 6 2 2 2 2" xfId="44311" xr:uid="{00000000-0005-0000-0000-000014AD0000}"/>
    <cellStyle name="Note 6 2 6 2 2 3" xfId="44312" xr:uid="{00000000-0005-0000-0000-000015AD0000}"/>
    <cellStyle name="Note 6 2 6 2 3" xfId="44313" xr:uid="{00000000-0005-0000-0000-000016AD0000}"/>
    <cellStyle name="Note 6 2 6 2 3 2" xfId="44314" xr:uid="{00000000-0005-0000-0000-000017AD0000}"/>
    <cellStyle name="Note 6 2 6 2 4" xfId="44315" xr:uid="{00000000-0005-0000-0000-000018AD0000}"/>
    <cellStyle name="Note 6 2 6 3" xfId="44316" xr:uid="{00000000-0005-0000-0000-000019AD0000}"/>
    <cellStyle name="Note 6 2 6 3 2" xfId="44317" xr:uid="{00000000-0005-0000-0000-00001AAD0000}"/>
    <cellStyle name="Note 6 2 6 3 2 2" xfId="44318" xr:uid="{00000000-0005-0000-0000-00001BAD0000}"/>
    <cellStyle name="Note 6 2 6 3 3" xfId="44319" xr:uid="{00000000-0005-0000-0000-00001CAD0000}"/>
    <cellStyle name="Note 6 2 6 4" xfId="44320" xr:uid="{00000000-0005-0000-0000-00001DAD0000}"/>
    <cellStyle name="Note 6 2 6 4 2" xfId="44321" xr:uid="{00000000-0005-0000-0000-00001EAD0000}"/>
    <cellStyle name="Note 6 2 6 5" xfId="44322" xr:uid="{00000000-0005-0000-0000-00001FAD0000}"/>
    <cellStyle name="Note 6 2 6 5 2" xfId="44323" xr:uid="{00000000-0005-0000-0000-000020AD0000}"/>
    <cellStyle name="Note 6 2 6 6" xfId="44324" xr:uid="{00000000-0005-0000-0000-000021AD0000}"/>
    <cellStyle name="Note 6 2 7" xfId="44325" xr:uid="{00000000-0005-0000-0000-000022AD0000}"/>
    <cellStyle name="Note 6 2 7 2" xfId="44326" xr:uid="{00000000-0005-0000-0000-000023AD0000}"/>
    <cellStyle name="Note 6 2 7 2 2" xfId="44327" xr:uid="{00000000-0005-0000-0000-000024AD0000}"/>
    <cellStyle name="Note 6 2 7 2 2 2" xfId="44328" xr:uid="{00000000-0005-0000-0000-000025AD0000}"/>
    <cellStyle name="Note 6 2 7 2 3" xfId="44329" xr:uid="{00000000-0005-0000-0000-000026AD0000}"/>
    <cellStyle name="Note 6 2 7 3" xfId="44330" xr:uid="{00000000-0005-0000-0000-000027AD0000}"/>
    <cellStyle name="Note 6 2 7 3 2" xfId="44331" xr:uid="{00000000-0005-0000-0000-000028AD0000}"/>
    <cellStyle name="Note 6 2 7 4" xfId="44332" xr:uid="{00000000-0005-0000-0000-000029AD0000}"/>
    <cellStyle name="Note 6 2 8" xfId="44333" xr:uid="{00000000-0005-0000-0000-00002AAD0000}"/>
    <cellStyle name="Note 6 2 8 2" xfId="44334" xr:uid="{00000000-0005-0000-0000-00002BAD0000}"/>
    <cellStyle name="Note 6 2 8 2 2" xfId="44335" xr:uid="{00000000-0005-0000-0000-00002CAD0000}"/>
    <cellStyle name="Note 6 2 8 3" xfId="44336" xr:uid="{00000000-0005-0000-0000-00002DAD0000}"/>
    <cellStyle name="Note 6 2 9" xfId="44337" xr:uid="{00000000-0005-0000-0000-00002EAD0000}"/>
    <cellStyle name="Note 6 2 9 2" xfId="44338" xr:uid="{00000000-0005-0000-0000-00002FAD0000}"/>
    <cellStyle name="Note 6 3" xfId="44339" xr:uid="{00000000-0005-0000-0000-000030AD0000}"/>
    <cellStyle name="Note 6 3 10" xfId="44340" xr:uid="{00000000-0005-0000-0000-000031AD0000}"/>
    <cellStyle name="Note 6 3 10 2" xfId="44341" xr:uid="{00000000-0005-0000-0000-000032AD0000}"/>
    <cellStyle name="Note 6 3 11" xfId="44342" xr:uid="{00000000-0005-0000-0000-000033AD0000}"/>
    <cellStyle name="Note 6 3 2" xfId="44343" xr:uid="{00000000-0005-0000-0000-000034AD0000}"/>
    <cellStyle name="Note 6 3 2 2" xfId="44344" xr:uid="{00000000-0005-0000-0000-000035AD0000}"/>
    <cellStyle name="Note 6 3 2 2 2" xfId="44345" xr:uid="{00000000-0005-0000-0000-000036AD0000}"/>
    <cellStyle name="Note 6 3 2 2 2 2" xfId="44346" xr:uid="{00000000-0005-0000-0000-000037AD0000}"/>
    <cellStyle name="Note 6 3 2 2 2 2 2" xfId="44347" xr:uid="{00000000-0005-0000-0000-000038AD0000}"/>
    <cellStyle name="Note 6 3 2 2 2 2 2 2" xfId="44348" xr:uid="{00000000-0005-0000-0000-000039AD0000}"/>
    <cellStyle name="Note 6 3 2 2 2 2 3" xfId="44349" xr:uid="{00000000-0005-0000-0000-00003AAD0000}"/>
    <cellStyle name="Note 6 3 2 2 2 3" xfId="44350" xr:uid="{00000000-0005-0000-0000-00003BAD0000}"/>
    <cellStyle name="Note 6 3 2 2 2 3 2" xfId="44351" xr:uid="{00000000-0005-0000-0000-00003CAD0000}"/>
    <cellStyle name="Note 6 3 2 2 2 4" xfId="44352" xr:uid="{00000000-0005-0000-0000-00003DAD0000}"/>
    <cellStyle name="Note 6 3 2 2 3" xfId="44353" xr:uid="{00000000-0005-0000-0000-00003EAD0000}"/>
    <cellStyle name="Note 6 3 2 2 3 2" xfId="44354" xr:uid="{00000000-0005-0000-0000-00003FAD0000}"/>
    <cellStyle name="Note 6 3 2 2 3 2 2" xfId="44355" xr:uid="{00000000-0005-0000-0000-000040AD0000}"/>
    <cellStyle name="Note 6 3 2 2 3 3" xfId="44356" xr:uid="{00000000-0005-0000-0000-000041AD0000}"/>
    <cellStyle name="Note 6 3 2 2 4" xfId="44357" xr:uid="{00000000-0005-0000-0000-000042AD0000}"/>
    <cellStyle name="Note 6 3 2 2 4 2" xfId="44358" xr:uid="{00000000-0005-0000-0000-000043AD0000}"/>
    <cellStyle name="Note 6 3 2 2 5" xfId="44359" xr:uid="{00000000-0005-0000-0000-000044AD0000}"/>
    <cellStyle name="Note 6 3 2 2 5 2" xfId="44360" xr:uid="{00000000-0005-0000-0000-000045AD0000}"/>
    <cellStyle name="Note 6 3 2 2 6" xfId="44361" xr:uid="{00000000-0005-0000-0000-000046AD0000}"/>
    <cellStyle name="Note 6 3 2 3" xfId="44362" xr:uid="{00000000-0005-0000-0000-000047AD0000}"/>
    <cellStyle name="Note 6 3 2 3 2" xfId="44363" xr:uid="{00000000-0005-0000-0000-000048AD0000}"/>
    <cellStyle name="Note 6 3 2 3 2 2" xfId="44364" xr:uid="{00000000-0005-0000-0000-000049AD0000}"/>
    <cellStyle name="Note 6 3 2 3 2 2 2" xfId="44365" xr:uid="{00000000-0005-0000-0000-00004AAD0000}"/>
    <cellStyle name="Note 6 3 2 3 2 2 2 2" xfId="44366" xr:uid="{00000000-0005-0000-0000-00004BAD0000}"/>
    <cellStyle name="Note 6 3 2 3 2 2 3" xfId="44367" xr:uid="{00000000-0005-0000-0000-00004CAD0000}"/>
    <cellStyle name="Note 6 3 2 3 2 3" xfId="44368" xr:uid="{00000000-0005-0000-0000-00004DAD0000}"/>
    <cellStyle name="Note 6 3 2 3 2 3 2" xfId="44369" xr:uid="{00000000-0005-0000-0000-00004EAD0000}"/>
    <cellStyle name="Note 6 3 2 3 2 4" xfId="44370" xr:uid="{00000000-0005-0000-0000-00004FAD0000}"/>
    <cellStyle name="Note 6 3 2 3 3" xfId="44371" xr:uid="{00000000-0005-0000-0000-000050AD0000}"/>
    <cellStyle name="Note 6 3 2 3 3 2" xfId="44372" xr:uid="{00000000-0005-0000-0000-000051AD0000}"/>
    <cellStyle name="Note 6 3 2 3 3 2 2" xfId="44373" xr:uid="{00000000-0005-0000-0000-000052AD0000}"/>
    <cellStyle name="Note 6 3 2 3 3 3" xfId="44374" xr:uid="{00000000-0005-0000-0000-000053AD0000}"/>
    <cellStyle name="Note 6 3 2 3 4" xfId="44375" xr:uid="{00000000-0005-0000-0000-000054AD0000}"/>
    <cellStyle name="Note 6 3 2 3 4 2" xfId="44376" xr:uid="{00000000-0005-0000-0000-000055AD0000}"/>
    <cellStyle name="Note 6 3 2 3 5" xfId="44377" xr:uid="{00000000-0005-0000-0000-000056AD0000}"/>
    <cellStyle name="Note 6 3 2 3 5 2" xfId="44378" xr:uid="{00000000-0005-0000-0000-000057AD0000}"/>
    <cellStyle name="Note 6 3 2 3 6" xfId="44379" xr:uid="{00000000-0005-0000-0000-000058AD0000}"/>
    <cellStyle name="Note 6 3 2 4" xfId="44380" xr:uid="{00000000-0005-0000-0000-000059AD0000}"/>
    <cellStyle name="Note 6 3 2 4 2" xfId="44381" xr:uid="{00000000-0005-0000-0000-00005AAD0000}"/>
    <cellStyle name="Note 6 3 2 4 2 2" xfId="44382" xr:uid="{00000000-0005-0000-0000-00005BAD0000}"/>
    <cellStyle name="Note 6 3 2 4 2 2 2" xfId="44383" xr:uid="{00000000-0005-0000-0000-00005CAD0000}"/>
    <cellStyle name="Note 6 3 2 4 2 3" xfId="44384" xr:uid="{00000000-0005-0000-0000-00005DAD0000}"/>
    <cellStyle name="Note 6 3 2 4 3" xfId="44385" xr:uid="{00000000-0005-0000-0000-00005EAD0000}"/>
    <cellStyle name="Note 6 3 2 4 3 2" xfId="44386" xr:uid="{00000000-0005-0000-0000-00005FAD0000}"/>
    <cellStyle name="Note 6 3 2 4 4" xfId="44387" xr:uid="{00000000-0005-0000-0000-000060AD0000}"/>
    <cellStyle name="Note 6 3 2 5" xfId="44388" xr:uid="{00000000-0005-0000-0000-000061AD0000}"/>
    <cellStyle name="Note 6 3 2 5 2" xfId="44389" xr:uid="{00000000-0005-0000-0000-000062AD0000}"/>
    <cellStyle name="Note 6 3 2 5 2 2" xfId="44390" xr:uid="{00000000-0005-0000-0000-000063AD0000}"/>
    <cellStyle name="Note 6 3 2 5 3" xfId="44391" xr:uid="{00000000-0005-0000-0000-000064AD0000}"/>
    <cellStyle name="Note 6 3 2 6" xfId="44392" xr:uid="{00000000-0005-0000-0000-000065AD0000}"/>
    <cellStyle name="Note 6 3 2 6 2" xfId="44393" xr:uid="{00000000-0005-0000-0000-000066AD0000}"/>
    <cellStyle name="Note 6 3 2 7" xfId="44394" xr:uid="{00000000-0005-0000-0000-000067AD0000}"/>
    <cellStyle name="Note 6 3 2 7 2" xfId="44395" xr:uid="{00000000-0005-0000-0000-000068AD0000}"/>
    <cellStyle name="Note 6 3 2 8" xfId="44396" xr:uid="{00000000-0005-0000-0000-000069AD0000}"/>
    <cellStyle name="Note 6 3 3" xfId="44397" xr:uid="{00000000-0005-0000-0000-00006AAD0000}"/>
    <cellStyle name="Note 6 3 3 2" xfId="44398" xr:uid="{00000000-0005-0000-0000-00006BAD0000}"/>
    <cellStyle name="Note 6 3 3 2 2" xfId="44399" xr:uid="{00000000-0005-0000-0000-00006CAD0000}"/>
    <cellStyle name="Note 6 3 3 2 2 2" xfId="44400" xr:uid="{00000000-0005-0000-0000-00006DAD0000}"/>
    <cellStyle name="Note 6 3 3 2 2 2 2" xfId="44401" xr:uid="{00000000-0005-0000-0000-00006EAD0000}"/>
    <cellStyle name="Note 6 3 3 2 2 2 2 2" xfId="44402" xr:uid="{00000000-0005-0000-0000-00006FAD0000}"/>
    <cellStyle name="Note 6 3 3 2 2 2 3" xfId="44403" xr:uid="{00000000-0005-0000-0000-000070AD0000}"/>
    <cellStyle name="Note 6 3 3 2 2 3" xfId="44404" xr:uid="{00000000-0005-0000-0000-000071AD0000}"/>
    <cellStyle name="Note 6 3 3 2 2 3 2" xfId="44405" xr:uid="{00000000-0005-0000-0000-000072AD0000}"/>
    <cellStyle name="Note 6 3 3 2 2 4" xfId="44406" xr:uid="{00000000-0005-0000-0000-000073AD0000}"/>
    <cellStyle name="Note 6 3 3 2 3" xfId="44407" xr:uid="{00000000-0005-0000-0000-000074AD0000}"/>
    <cellStyle name="Note 6 3 3 2 3 2" xfId="44408" xr:uid="{00000000-0005-0000-0000-000075AD0000}"/>
    <cellStyle name="Note 6 3 3 2 3 2 2" xfId="44409" xr:uid="{00000000-0005-0000-0000-000076AD0000}"/>
    <cellStyle name="Note 6 3 3 2 3 3" xfId="44410" xr:uid="{00000000-0005-0000-0000-000077AD0000}"/>
    <cellStyle name="Note 6 3 3 2 4" xfId="44411" xr:uid="{00000000-0005-0000-0000-000078AD0000}"/>
    <cellStyle name="Note 6 3 3 2 4 2" xfId="44412" xr:uid="{00000000-0005-0000-0000-000079AD0000}"/>
    <cellStyle name="Note 6 3 3 2 5" xfId="44413" xr:uid="{00000000-0005-0000-0000-00007AAD0000}"/>
    <cellStyle name="Note 6 3 3 2 5 2" xfId="44414" xr:uid="{00000000-0005-0000-0000-00007BAD0000}"/>
    <cellStyle name="Note 6 3 3 2 6" xfId="44415" xr:uid="{00000000-0005-0000-0000-00007CAD0000}"/>
    <cellStyle name="Note 6 3 3 3" xfId="44416" xr:uid="{00000000-0005-0000-0000-00007DAD0000}"/>
    <cellStyle name="Note 6 3 3 3 2" xfId="44417" xr:uid="{00000000-0005-0000-0000-00007EAD0000}"/>
    <cellStyle name="Note 6 3 3 3 2 2" xfId="44418" xr:uid="{00000000-0005-0000-0000-00007FAD0000}"/>
    <cellStyle name="Note 6 3 3 3 2 2 2" xfId="44419" xr:uid="{00000000-0005-0000-0000-000080AD0000}"/>
    <cellStyle name="Note 6 3 3 3 2 2 2 2" xfId="44420" xr:uid="{00000000-0005-0000-0000-000081AD0000}"/>
    <cellStyle name="Note 6 3 3 3 2 2 3" xfId="44421" xr:uid="{00000000-0005-0000-0000-000082AD0000}"/>
    <cellStyle name="Note 6 3 3 3 2 3" xfId="44422" xr:uid="{00000000-0005-0000-0000-000083AD0000}"/>
    <cellStyle name="Note 6 3 3 3 2 3 2" xfId="44423" xr:uid="{00000000-0005-0000-0000-000084AD0000}"/>
    <cellStyle name="Note 6 3 3 3 2 4" xfId="44424" xr:uid="{00000000-0005-0000-0000-000085AD0000}"/>
    <cellStyle name="Note 6 3 3 3 3" xfId="44425" xr:uid="{00000000-0005-0000-0000-000086AD0000}"/>
    <cellStyle name="Note 6 3 3 3 3 2" xfId="44426" xr:uid="{00000000-0005-0000-0000-000087AD0000}"/>
    <cellStyle name="Note 6 3 3 3 3 2 2" xfId="44427" xr:uid="{00000000-0005-0000-0000-000088AD0000}"/>
    <cellStyle name="Note 6 3 3 3 3 3" xfId="44428" xr:uid="{00000000-0005-0000-0000-000089AD0000}"/>
    <cellStyle name="Note 6 3 3 3 4" xfId="44429" xr:uid="{00000000-0005-0000-0000-00008AAD0000}"/>
    <cellStyle name="Note 6 3 3 3 4 2" xfId="44430" xr:uid="{00000000-0005-0000-0000-00008BAD0000}"/>
    <cellStyle name="Note 6 3 3 3 5" xfId="44431" xr:uid="{00000000-0005-0000-0000-00008CAD0000}"/>
    <cellStyle name="Note 6 3 3 3 5 2" xfId="44432" xr:uid="{00000000-0005-0000-0000-00008DAD0000}"/>
    <cellStyle name="Note 6 3 3 3 6" xfId="44433" xr:uid="{00000000-0005-0000-0000-00008EAD0000}"/>
    <cellStyle name="Note 6 3 3 4" xfId="44434" xr:uid="{00000000-0005-0000-0000-00008FAD0000}"/>
    <cellStyle name="Note 6 3 3 4 2" xfId="44435" xr:uid="{00000000-0005-0000-0000-000090AD0000}"/>
    <cellStyle name="Note 6 3 3 4 2 2" xfId="44436" xr:uid="{00000000-0005-0000-0000-000091AD0000}"/>
    <cellStyle name="Note 6 3 3 4 2 2 2" xfId="44437" xr:uid="{00000000-0005-0000-0000-000092AD0000}"/>
    <cellStyle name="Note 6 3 3 4 2 3" xfId="44438" xr:uid="{00000000-0005-0000-0000-000093AD0000}"/>
    <cellStyle name="Note 6 3 3 4 3" xfId="44439" xr:uid="{00000000-0005-0000-0000-000094AD0000}"/>
    <cellStyle name="Note 6 3 3 4 3 2" xfId="44440" xr:uid="{00000000-0005-0000-0000-000095AD0000}"/>
    <cellStyle name="Note 6 3 3 4 4" xfId="44441" xr:uid="{00000000-0005-0000-0000-000096AD0000}"/>
    <cellStyle name="Note 6 3 3 5" xfId="44442" xr:uid="{00000000-0005-0000-0000-000097AD0000}"/>
    <cellStyle name="Note 6 3 3 5 2" xfId="44443" xr:uid="{00000000-0005-0000-0000-000098AD0000}"/>
    <cellStyle name="Note 6 3 3 5 2 2" xfId="44444" xr:uid="{00000000-0005-0000-0000-000099AD0000}"/>
    <cellStyle name="Note 6 3 3 5 3" xfId="44445" xr:uid="{00000000-0005-0000-0000-00009AAD0000}"/>
    <cellStyle name="Note 6 3 3 6" xfId="44446" xr:uid="{00000000-0005-0000-0000-00009BAD0000}"/>
    <cellStyle name="Note 6 3 3 6 2" xfId="44447" xr:uid="{00000000-0005-0000-0000-00009CAD0000}"/>
    <cellStyle name="Note 6 3 3 7" xfId="44448" xr:uid="{00000000-0005-0000-0000-00009DAD0000}"/>
    <cellStyle name="Note 6 3 3 7 2" xfId="44449" xr:uid="{00000000-0005-0000-0000-00009EAD0000}"/>
    <cellStyle name="Note 6 3 3 8" xfId="44450" xr:uid="{00000000-0005-0000-0000-00009FAD0000}"/>
    <cellStyle name="Note 6 3 4" xfId="44451" xr:uid="{00000000-0005-0000-0000-0000A0AD0000}"/>
    <cellStyle name="Note 6 3 4 2" xfId="44452" xr:uid="{00000000-0005-0000-0000-0000A1AD0000}"/>
    <cellStyle name="Note 6 3 4 2 2" xfId="44453" xr:uid="{00000000-0005-0000-0000-0000A2AD0000}"/>
    <cellStyle name="Note 6 3 4 2 2 2" xfId="44454" xr:uid="{00000000-0005-0000-0000-0000A3AD0000}"/>
    <cellStyle name="Note 6 3 4 2 2 2 2" xfId="44455" xr:uid="{00000000-0005-0000-0000-0000A4AD0000}"/>
    <cellStyle name="Note 6 3 4 2 2 3" xfId="44456" xr:uid="{00000000-0005-0000-0000-0000A5AD0000}"/>
    <cellStyle name="Note 6 3 4 2 3" xfId="44457" xr:uid="{00000000-0005-0000-0000-0000A6AD0000}"/>
    <cellStyle name="Note 6 3 4 2 3 2" xfId="44458" xr:uid="{00000000-0005-0000-0000-0000A7AD0000}"/>
    <cellStyle name="Note 6 3 4 2 4" xfId="44459" xr:uid="{00000000-0005-0000-0000-0000A8AD0000}"/>
    <cellStyle name="Note 6 3 4 3" xfId="44460" xr:uid="{00000000-0005-0000-0000-0000A9AD0000}"/>
    <cellStyle name="Note 6 3 4 3 2" xfId="44461" xr:uid="{00000000-0005-0000-0000-0000AAAD0000}"/>
    <cellStyle name="Note 6 3 4 3 2 2" xfId="44462" xr:uid="{00000000-0005-0000-0000-0000ABAD0000}"/>
    <cellStyle name="Note 6 3 4 3 3" xfId="44463" xr:uid="{00000000-0005-0000-0000-0000ACAD0000}"/>
    <cellStyle name="Note 6 3 4 4" xfId="44464" xr:uid="{00000000-0005-0000-0000-0000ADAD0000}"/>
    <cellStyle name="Note 6 3 4 4 2" xfId="44465" xr:uid="{00000000-0005-0000-0000-0000AEAD0000}"/>
    <cellStyle name="Note 6 3 4 5" xfId="44466" xr:uid="{00000000-0005-0000-0000-0000AFAD0000}"/>
    <cellStyle name="Note 6 3 4 5 2" xfId="44467" xr:uid="{00000000-0005-0000-0000-0000B0AD0000}"/>
    <cellStyle name="Note 6 3 4 6" xfId="44468" xr:uid="{00000000-0005-0000-0000-0000B1AD0000}"/>
    <cellStyle name="Note 6 3 5" xfId="44469" xr:uid="{00000000-0005-0000-0000-0000B2AD0000}"/>
    <cellStyle name="Note 6 3 5 2" xfId="44470" xr:uid="{00000000-0005-0000-0000-0000B3AD0000}"/>
    <cellStyle name="Note 6 3 5 2 2" xfId="44471" xr:uid="{00000000-0005-0000-0000-0000B4AD0000}"/>
    <cellStyle name="Note 6 3 5 2 2 2" xfId="44472" xr:uid="{00000000-0005-0000-0000-0000B5AD0000}"/>
    <cellStyle name="Note 6 3 5 2 2 2 2" xfId="44473" xr:uid="{00000000-0005-0000-0000-0000B6AD0000}"/>
    <cellStyle name="Note 6 3 5 2 2 3" xfId="44474" xr:uid="{00000000-0005-0000-0000-0000B7AD0000}"/>
    <cellStyle name="Note 6 3 5 2 3" xfId="44475" xr:uid="{00000000-0005-0000-0000-0000B8AD0000}"/>
    <cellStyle name="Note 6 3 5 2 3 2" xfId="44476" xr:uid="{00000000-0005-0000-0000-0000B9AD0000}"/>
    <cellStyle name="Note 6 3 5 2 4" xfId="44477" xr:uid="{00000000-0005-0000-0000-0000BAAD0000}"/>
    <cellStyle name="Note 6 3 5 3" xfId="44478" xr:uid="{00000000-0005-0000-0000-0000BBAD0000}"/>
    <cellStyle name="Note 6 3 5 3 2" xfId="44479" xr:uid="{00000000-0005-0000-0000-0000BCAD0000}"/>
    <cellStyle name="Note 6 3 5 3 2 2" xfId="44480" xr:uid="{00000000-0005-0000-0000-0000BDAD0000}"/>
    <cellStyle name="Note 6 3 5 3 3" xfId="44481" xr:uid="{00000000-0005-0000-0000-0000BEAD0000}"/>
    <cellStyle name="Note 6 3 5 4" xfId="44482" xr:uid="{00000000-0005-0000-0000-0000BFAD0000}"/>
    <cellStyle name="Note 6 3 5 4 2" xfId="44483" xr:uid="{00000000-0005-0000-0000-0000C0AD0000}"/>
    <cellStyle name="Note 6 3 5 5" xfId="44484" xr:uid="{00000000-0005-0000-0000-0000C1AD0000}"/>
    <cellStyle name="Note 6 3 5 5 2" xfId="44485" xr:uid="{00000000-0005-0000-0000-0000C2AD0000}"/>
    <cellStyle name="Note 6 3 5 6" xfId="44486" xr:uid="{00000000-0005-0000-0000-0000C3AD0000}"/>
    <cellStyle name="Note 6 3 6" xfId="44487" xr:uid="{00000000-0005-0000-0000-0000C4AD0000}"/>
    <cellStyle name="Note 6 3 6 2" xfId="44488" xr:uid="{00000000-0005-0000-0000-0000C5AD0000}"/>
    <cellStyle name="Note 6 3 6 2 2" xfId="44489" xr:uid="{00000000-0005-0000-0000-0000C6AD0000}"/>
    <cellStyle name="Note 6 3 6 2 2 2" xfId="44490" xr:uid="{00000000-0005-0000-0000-0000C7AD0000}"/>
    <cellStyle name="Note 6 3 6 2 2 2 2" xfId="44491" xr:uid="{00000000-0005-0000-0000-0000C8AD0000}"/>
    <cellStyle name="Note 6 3 6 2 2 3" xfId="44492" xr:uid="{00000000-0005-0000-0000-0000C9AD0000}"/>
    <cellStyle name="Note 6 3 6 2 3" xfId="44493" xr:uid="{00000000-0005-0000-0000-0000CAAD0000}"/>
    <cellStyle name="Note 6 3 6 2 3 2" xfId="44494" xr:uid="{00000000-0005-0000-0000-0000CBAD0000}"/>
    <cellStyle name="Note 6 3 6 2 4" xfId="44495" xr:uid="{00000000-0005-0000-0000-0000CCAD0000}"/>
    <cellStyle name="Note 6 3 6 3" xfId="44496" xr:uid="{00000000-0005-0000-0000-0000CDAD0000}"/>
    <cellStyle name="Note 6 3 6 3 2" xfId="44497" xr:uid="{00000000-0005-0000-0000-0000CEAD0000}"/>
    <cellStyle name="Note 6 3 6 3 2 2" xfId="44498" xr:uid="{00000000-0005-0000-0000-0000CFAD0000}"/>
    <cellStyle name="Note 6 3 6 3 3" xfId="44499" xr:uid="{00000000-0005-0000-0000-0000D0AD0000}"/>
    <cellStyle name="Note 6 3 6 4" xfId="44500" xr:uid="{00000000-0005-0000-0000-0000D1AD0000}"/>
    <cellStyle name="Note 6 3 6 4 2" xfId="44501" xr:uid="{00000000-0005-0000-0000-0000D2AD0000}"/>
    <cellStyle name="Note 6 3 6 5" xfId="44502" xr:uid="{00000000-0005-0000-0000-0000D3AD0000}"/>
    <cellStyle name="Note 6 3 6 5 2" xfId="44503" xr:uid="{00000000-0005-0000-0000-0000D4AD0000}"/>
    <cellStyle name="Note 6 3 6 6" xfId="44504" xr:uid="{00000000-0005-0000-0000-0000D5AD0000}"/>
    <cellStyle name="Note 6 3 7" xfId="44505" xr:uid="{00000000-0005-0000-0000-0000D6AD0000}"/>
    <cellStyle name="Note 6 3 7 2" xfId="44506" xr:uid="{00000000-0005-0000-0000-0000D7AD0000}"/>
    <cellStyle name="Note 6 3 7 2 2" xfId="44507" xr:uid="{00000000-0005-0000-0000-0000D8AD0000}"/>
    <cellStyle name="Note 6 3 7 2 2 2" xfId="44508" xr:uid="{00000000-0005-0000-0000-0000D9AD0000}"/>
    <cellStyle name="Note 6 3 7 2 3" xfId="44509" xr:uid="{00000000-0005-0000-0000-0000DAAD0000}"/>
    <cellStyle name="Note 6 3 7 3" xfId="44510" xr:uid="{00000000-0005-0000-0000-0000DBAD0000}"/>
    <cellStyle name="Note 6 3 7 3 2" xfId="44511" xr:uid="{00000000-0005-0000-0000-0000DCAD0000}"/>
    <cellStyle name="Note 6 3 7 4" xfId="44512" xr:uid="{00000000-0005-0000-0000-0000DDAD0000}"/>
    <cellStyle name="Note 6 3 8" xfId="44513" xr:uid="{00000000-0005-0000-0000-0000DEAD0000}"/>
    <cellStyle name="Note 6 3 8 2" xfId="44514" xr:uid="{00000000-0005-0000-0000-0000DFAD0000}"/>
    <cellStyle name="Note 6 3 8 2 2" xfId="44515" xr:uid="{00000000-0005-0000-0000-0000E0AD0000}"/>
    <cellStyle name="Note 6 3 8 3" xfId="44516" xr:uid="{00000000-0005-0000-0000-0000E1AD0000}"/>
    <cellStyle name="Note 6 3 9" xfId="44517" xr:uid="{00000000-0005-0000-0000-0000E2AD0000}"/>
    <cellStyle name="Note 6 3 9 2" xfId="44518" xr:uid="{00000000-0005-0000-0000-0000E3AD0000}"/>
    <cellStyle name="Note 6 4" xfId="44519" xr:uid="{00000000-0005-0000-0000-0000E4AD0000}"/>
    <cellStyle name="Note 6 4 2" xfId="44520" xr:uid="{00000000-0005-0000-0000-0000E5AD0000}"/>
    <cellStyle name="Note 6 4 2 2" xfId="44521" xr:uid="{00000000-0005-0000-0000-0000E6AD0000}"/>
    <cellStyle name="Note 6 4 2 2 2" xfId="44522" xr:uid="{00000000-0005-0000-0000-0000E7AD0000}"/>
    <cellStyle name="Note 6 4 2 2 2 2" xfId="44523" xr:uid="{00000000-0005-0000-0000-0000E8AD0000}"/>
    <cellStyle name="Note 6 4 2 2 2 2 2" xfId="44524" xr:uid="{00000000-0005-0000-0000-0000E9AD0000}"/>
    <cellStyle name="Note 6 4 2 2 2 3" xfId="44525" xr:uid="{00000000-0005-0000-0000-0000EAAD0000}"/>
    <cellStyle name="Note 6 4 2 2 3" xfId="44526" xr:uid="{00000000-0005-0000-0000-0000EBAD0000}"/>
    <cellStyle name="Note 6 4 2 2 3 2" xfId="44527" xr:uid="{00000000-0005-0000-0000-0000ECAD0000}"/>
    <cellStyle name="Note 6 4 2 2 4" xfId="44528" xr:uid="{00000000-0005-0000-0000-0000EDAD0000}"/>
    <cellStyle name="Note 6 4 2 3" xfId="44529" xr:uid="{00000000-0005-0000-0000-0000EEAD0000}"/>
    <cellStyle name="Note 6 4 2 3 2" xfId="44530" xr:uid="{00000000-0005-0000-0000-0000EFAD0000}"/>
    <cellStyle name="Note 6 4 2 3 2 2" xfId="44531" xr:uid="{00000000-0005-0000-0000-0000F0AD0000}"/>
    <cellStyle name="Note 6 4 2 3 3" xfId="44532" xr:uid="{00000000-0005-0000-0000-0000F1AD0000}"/>
    <cellStyle name="Note 6 4 2 4" xfId="44533" xr:uid="{00000000-0005-0000-0000-0000F2AD0000}"/>
    <cellStyle name="Note 6 4 2 4 2" xfId="44534" xr:uid="{00000000-0005-0000-0000-0000F3AD0000}"/>
    <cellStyle name="Note 6 4 2 5" xfId="44535" xr:uid="{00000000-0005-0000-0000-0000F4AD0000}"/>
    <cellStyle name="Note 6 4 2 5 2" xfId="44536" xr:uid="{00000000-0005-0000-0000-0000F5AD0000}"/>
    <cellStyle name="Note 6 4 2 6" xfId="44537" xr:uid="{00000000-0005-0000-0000-0000F6AD0000}"/>
    <cellStyle name="Note 6 4 3" xfId="44538" xr:uid="{00000000-0005-0000-0000-0000F7AD0000}"/>
    <cellStyle name="Note 6 4 3 2" xfId="44539" xr:uid="{00000000-0005-0000-0000-0000F8AD0000}"/>
    <cellStyle name="Note 6 4 3 2 2" xfId="44540" xr:uid="{00000000-0005-0000-0000-0000F9AD0000}"/>
    <cellStyle name="Note 6 4 3 2 2 2" xfId="44541" xr:uid="{00000000-0005-0000-0000-0000FAAD0000}"/>
    <cellStyle name="Note 6 4 3 2 2 2 2" xfId="44542" xr:uid="{00000000-0005-0000-0000-0000FBAD0000}"/>
    <cellStyle name="Note 6 4 3 2 2 3" xfId="44543" xr:uid="{00000000-0005-0000-0000-0000FCAD0000}"/>
    <cellStyle name="Note 6 4 3 2 3" xfId="44544" xr:uid="{00000000-0005-0000-0000-0000FDAD0000}"/>
    <cellStyle name="Note 6 4 3 2 3 2" xfId="44545" xr:uid="{00000000-0005-0000-0000-0000FEAD0000}"/>
    <cellStyle name="Note 6 4 3 2 4" xfId="44546" xr:uid="{00000000-0005-0000-0000-0000FFAD0000}"/>
    <cellStyle name="Note 6 4 3 3" xfId="44547" xr:uid="{00000000-0005-0000-0000-000000AE0000}"/>
    <cellStyle name="Note 6 4 3 3 2" xfId="44548" xr:uid="{00000000-0005-0000-0000-000001AE0000}"/>
    <cellStyle name="Note 6 4 3 3 2 2" xfId="44549" xr:uid="{00000000-0005-0000-0000-000002AE0000}"/>
    <cellStyle name="Note 6 4 3 3 3" xfId="44550" xr:uid="{00000000-0005-0000-0000-000003AE0000}"/>
    <cellStyle name="Note 6 4 3 4" xfId="44551" xr:uid="{00000000-0005-0000-0000-000004AE0000}"/>
    <cellStyle name="Note 6 4 3 4 2" xfId="44552" xr:uid="{00000000-0005-0000-0000-000005AE0000}"/>
    <cellStyle name="Note 6 4 3 5" xfId="44553" xr:uid="{00000000-0005-0000-0000-000006AE0000}"/>
    <cellStyle name="Note 6 4 3 5 2" xfId="44554" xr:uid="{00000000-0005-0000-0000-000007AE0000}"/>
    <cellStyle name="Note 6 4 3 6" xfId="44555" xr:uid="{00000000-0005-0000-0000-000008AE0000}"/>
    <cellStyle name="Note 6 4 4" xfId="44556" xr:uid="{00000000-0005-0000-0000-000009AE0000}"/>
    <cellStyle name="Note 6 4 4 2" xfId="44557" xr:uid="{00000000-0005-0000-0000-00000AAE0000}"/>
    <cellStyle name="Note 6 4 4 2 2" xfId="44558" xr:uid="{00000000-0005-0000-0000-00000BAE0000}"/>
    <cellStyle name="Note 6 4 4 2 2 2" xfId="44559" xr:uid="{00000000-0005-0000-0000-00000CAE0000}"/>
    <cellStyle name="Note 6 4 4 2 3" xfId="44560" xr:uid="{00000000-0005-0000-0000-00000DAE0000}"/>
    <cellStyle name="Note 6 4 4 3" xfId="44561" xr:uid="{00000000-0005-0000-0000-00000EAE0000}"/>
    <cellStyle name="Note 6 4 4 3 2" xfId="44562" xr:uid="{00000000-0005-0000-0000-00000FAE0000}"/>
    <cellStyle name="Note 6 4 4 4" xfId="44563" xr:uid="{00000000-0005-0000-0000-000010AE0000}"/>
    <cellStyle name="Note 6 4 5" xfId="44564" xr:uid="{00000000-0005-0000-0000-000011AE0000}"/>
    <cellStyle name="Note 6 4 5 2" xfId="44565" xr:uid="{00000000-0005-0000-0000-000012AE0000}"/>
    <cellStyle name="Note 6 4 5 2 2" xfId="44566" xr:uid="{00000000-0005-0000-0000-000013AE0000}"/>
    <cellStyle name="Note 6 4 5 3" xfId="44567" xr:uid="{00000000-0005-0000-0000-000014AE0000}"/>
    <cellStyle name="Note 6 4 6" xfId="44568" xr:uid="{00000000-0005-0000-0000-000015AE0000}"/>
    <cellStyle name="Note 6 4 6 2" xfId="44569" xr:uid="{00000000-0005-0000-0000-000016AE0000}"/>
    <cellStyle name="Note 6 4 7" xfId="44570" xr:uid="{00000000-0005-0000-0000-000017AE0000}"/>
    <cellStyle name="Note 6 4 7 2" xfId="44571" xr:uid="{00000000-0005-0000-0000-000018AE0000}"/>
    <cellStyle name="Note 6 4 8" xfId="44572" xr:uid="{00000000-0005-0000-0000-000019AE0000}"/>
    <cellStyle name="Note 6 5" xfId="44573" xr:uid="{00000000-0005-0000-0000-00001AAE0000}"/>
    <cellStyle name="Note 6 5 2" xfId="44574" xr:uid="{00000000-0005-0000-0000-00001BAE0000}"/>
    <cellStyle name="Note 6 5 2 2" xfId="44575" xr:uid="{00000000-0005-0000-0000-00001CAE0000}"/>
    <cellStyle name="Note 6 5 2 2 2" xfId="44576" xr:uid="{00000000-0005-0000-0000-00001DAE0000}"/>
    <cellStyle name="Note 6 5 2 2 2 2" xfId="44577" xr:uid="{00000000-0005-0000-0000-00001EAE0000}"/>
    <cellStyle name="Note 6 5 2 2 2 2 2" xfId="44578" xr:uid="{00000000-0005-0000-0000-00001FAE0000}"/>
    <cellStyle name="Note 6 5 2 2 2 3" xfId="44579" xr:uid="{00000000-0005-0000-0000-000020AE0000}"/>
    <cellStyle name="Note 6 5 2 2 3" xfId="44580" xr:uid="{00000000-0005-0000-0000-000021AE0000}"/>
    <cellStyle name="Note 6 5 2 2 3 2" xfId="44581" xr:uid="{00000000-0005-0000-0000-000022AE0000}"/>
    <cellStyle name="Note 6 5 2 2 4" xfId="44582" xr:uid="{00000000-0005-0000-0000-000023AE0000}"/>
    <cellStyle name="Note 6 5 2 3" xfId="44583" xr:uid="{00000000-0005-0000-0000-000024AE0000}"/>
    <cellStyle name="Note 6 5 2 3 2" xfId="44584" xr:uid="{00000000-0005-0000-0000-000025AE0000}"/>
    <cellStyle name="Note 6 5 2 3 2 2" xfId="44585" xr:uid="{00000000-0005-0000-0000-000026AE0000}"/>
    <cellStyle name="Note 6 5 2 3 3" xfId="44586" xr:uid="{00000000-0005-0000-0000-000027AE0000}"/>
    <cellStyle name="Note 6 5 2 4" xfId="44587" xr:uid="{00000000-0005-0000-0000-000028AE0000}"/>
    <cellStyle name="Note 6 5 2 4 2" xfId="44588" xr:uid="{00000000-0005-0000-0000-000029AE0000}"/>
    <cellStyle name="Note 6 5 2 5" xfId="44589" xr:uid="{00000000-0005-0000-0000-00002AAE0000}"/>
    <cellStyle name="Note 6 5 2 5 2" xfId="44590" xr:uid="{00000000-0005-0000-0000-00002BAE0000}"/>
    <cellStyle name="Note 6 5 2 6" xfId="44591" xr:uid="{00000000-0005-0000-0000-00002CAE0000}"/>
    <cellStyle name="Note 6 5 3" xfId="44592" xr:uid="{00000000-0005-0000-0000-00002DAE0000}"/>
    <cellStyle name="Note 6 5 3 2" xfId="44593" xr:uid="{00000000-0005-0000-0000-00002EAE0000}"/>
    <cellStyle name="Note 6 5 3 2 2" xfId="44594" xr:uid="{00000000-0005-0000-0000-00002FAE0000}"/>
    <cellStyle name="Note 6 5 3 2 2 2" xfId="44595" xr:uid="{00000000-0005-0000-0000-000030AE0000}"/>
    <cellStyle name="Note 6 5 3 2 2 2 2" xfId="44596" xr:uid="{00000000-0005-0000-0000-000031AE0000}"/>
    <cellStyle name="Note 6 5 3 2 2 3" xfId="44597" xr:uid="{00000000-0005-0000-0000-000032AE0000}"/>
    <cellStyle name="Note 6 5 3 2 3" xfId="44598" xr:uid="{00000000-0005-0000-0000-000033AE0000}"/>
    <cellStyle name="Note 6 5 3 2 3 2" xfId="44599" xr:uid="{00000000-0005-0000-0000-000034AE0000}"/>
    <cellStyle name="Note 6 5 3 2 4" xfId="44600" xr:uid="{00000000-0005-0000-0000-000035AE0000}"/>
    <cellStyle name="Note 6 5 3 3" xfId="44601" xr:uid="{00000000-0005-0000-0000-000036AE0000}"/>
    <cellStyle name="Note 6 5 3 3 2" xfId="44602" xr:uid="{00000000-0005-0000-0000-000037AE0000}"/>
    <cellStyle name="Note 6 5 3 3 2 2" xfId="44603" xr:uid="{00000000-0005-0000-0000-000038AE0000}"/>
    <cellStyle name="Note 6 5 3 3 3" xfId="44604" xr:uid="{00000000-0005-0000-0000-000039AE0000}"/>
    <cellStyle name="Note 6 5 3 4" xfId="44605" xr:uid="{00000000-0005-0000-0000-00003AAE0000}"/>
    <cellStyle name="Note 6 5 3 4 2" xfId="44606" xr:uid="{00000000-0005-0000-0000-00003BAE0000}"/>
    <cellStyle name="Note 6 5 3 5" xfId="44607" xr:uid="{00000000-0005-0000-0000-00003CAE0000}"/>
    <cellStyle name="Note 6 5 3 5 2" xfId="44608" xr:uid="{00000000-0005-0000-0000-00003DAE0000}"/>
    <cellStyle name="Note 6 5 3 6" xfId="44609" xr:uid="{00000000-0005-0000-0000-00003EAE0000}"/>
    <cellStyle name="Note 6 5 4" xfId="44610" xr:uid="{00000000-0005-0000-0000-00003FAE0000}"/>
    <cellStyle name="Note 6 5 4 2" xfId="44611" xr:uid="{00000000-0005-0000-0000-000040AE0000}"/>
    <cellStyle name="Note 6 5 4 2 2" xfId="44612" xr:uid="{00000000-0005-0000-0000-000041AE0000}"/>
    <cellStyle name="Note 6 5 4 2 2 2" xfId="44613" xr:uid="{00000000-0005-0000-0000-000042AE0000}"/>
    <cellStyle name="Note 6 5 4 2 3" xfId="44614" xr:uid="{00000000-0005-0000-0000-000043AE0000}"/>
    <cellStyle name="Note 6 5 4 3" xfId="44615" xr:uid="{00000000-0005-0000-0000-000044AE0000}"/>
    <cellStyle name="Note 6 5 4 3 2" xfId="44616" xr:uid="{00000000-0005-0000-0000-000045AE0000}"/>
    <cellStyle name="Note 6 5 4 4" xfId="44617" xr:uid="{00000000-0005-0000-0000-000046AE0000}"/>
    <cellStyle name="Note 6 5 5" xfId="44618" xr:uid="{00000000-0005-0000-0000-000047AE0000}"/>
    <cellStyle name="Note 6 5 5 2" xfId="44619" xr:uid="{00000000-0005-0000-0000-000048AE0000}"/>
    <cellStyle name="Note 6 5 5 2 2" xfId="44620" xr:uid="{00000000-0005-0000-0000-000049AE0000}"/>
    <cellStyle name="Note 6 5 5 3" xfId="44621" xr:uid="{00000000-0005-0000-0000-00004AAE0000}"/>
    <cellStyle name="Note 6 5 6" xfId="44622" xr:uid="{00000000-0005-0000-0000-00004BAE0000}"/>
    <cellStyle name="Note 6 5 6 2" xfId="44623" xr:uid="{00000000-0005-0000-0000-00004CAE0000}"/>
    <cellStyle name="Note 6 5 7" xfId="44624" xr:uid="{00000000-0005-0000-0000-00004DAE0000}"/>
    <cellStyle name="Note 6 5 7 2" xfId="44625" xr:uid="{00000000-0005-0000-0000-00004EAE0000}"/>
    <cellStyle name="Note 6 5 8" xfId="44626" xr:uid="{00000000-0005-0000-0000-00004FAE0000}"/>
    <cellStyle name="Note 6 6" xfId="44627" xr:uid="{00000000-0005-0000-0000-000050AE0000}"/>
    <cellStyle name="Note 6 6 2" xfId="44628" xr:uid="{00000000-0005-0000-0000-000051AE0000}"/>
    <cellStyle name="Note 6 6 2 2" xfId="44629" xr:uid="{00000000-0005-0000-0000-000052AE0000}"/>
    <cellStyle name="Note 6 6 2 2 2" xfId="44630" xr:uid="{00000000-0005-0000-0000-000053AE0000}"/>
    <cellStyle name="Note 6 6 2 2 2 2" xfId="44631" xr:uid="{00000000-0005-0000-0000-000054AE0000}"/>
    <cellStyle name="Note 6 6 2 2 3" xfId="44632" xr:uid="{00000000-0005-0000-0000-000055AE0000}"/>
    <cellStyle name="Note 6 6 2 3" xfId="44633" xr:uid="{00000000-0005-0000-0000-000056AE0000}"/>
    <cellStyle name="Note 6 6 2 3 2" xfId="44634" xr:uid="{00000000-0005-0000-0000-000057AE0000}"/>
    <cellStyle name="Note 6 6 2 4" xfId="44635" xr:uid="{00000000-0005-0000-0000-000058AE0000}"/>
    <cellStyle name="Note 6 6 3" xfId="44636" xr:uid="{00000000-0005-0000-0000-000059AE0000}"/>
    <cellStyle name="Note 6 6 3 2" xfId="44637" xr:uid="{00000000-0005-0000-0000-00005AAE0000}"/>
    <cellStyle name="Note 6 6 3 2 2" xfId="44638" xr:uid="{00000000-0005-0000-0000-00005BAE0000}"/>
    <cellStyle name="Note 6 6 3 3" xfId="44639" xr:uid="{00000000-0005-0000-0000-00005CAE0000}"/>
    <cellStyle name="Note 6 6 4" xfId="44640" xr:uid="{00000000-0005-0000-0000-00005DAE0000}"/>
    <cellStyle name="Note 6 6 4 2" xfId="44641" xr:uid="{00000000-0005-0000-0000-00005EAE0000}"/>
    <cellStyle name="Note 6 6 5" xfId="44642" xr:uid="{00000000-0005-0000-0000-00005FAE0000}"/>
    <cellStyle name="Note 6 6 5 2" xfId="44643" xr:uid="{00000000-0005-0000-0000-000060AE0000}"/>
    <cellStyle name="Note 6 6 6" xfId="44644" xr:uid="{00000000-0005-0000-0000-000061AE0000}"/>
    <cellStyle name="Note 6 7" xfId="44645" xr:uid="{00000000-0005-0000-0000-000062AE0000}"/>
    <cellStyle name="Note 6 7 2" xfId="44646" xr:uid="{00000000-0005-0000-0000-000063AE0000}"/>
    <cellStyle name="Note 6 7 2 2" xfId="44647" xr:uid="{00000000-0005-0000-0000-000064AE0000}"/>
    <cellStyle name="Note 6 7 2 2 2" xfId="44648" xr:uid="{00000000-0005-0000-0000-000065AE0000}"/>
    <cellStyle name="Note 6 7 2 2 2 2" xfId="44649" xr:uid="{00000000-0005-0000-0000-000066AE0000}"/>
    <cellStyle name="Note 6 7 2 2 3" xfId="44650" xr:uid="{00000000-0005-0000-0000-000067AE0000}"/>
    <cellStyle name="Note 6 7 2 3" xfId="44651" xr:uid="{00000000-0005-0000-0000-000068AE0000}"/>
    <cellStyle name="Note 6 7 2 3 2" xfId="44652" xr:uid="{00000000-0005-0000-0000-000069AE0000}"/>
    <cellStyle name="Note 6 7 2 4" xfId="44653" xr:uid="{00000000-0005-0000-0000-00006AAE0000}"/>
    <cellStyle name="Note 6 7 3" xfId="44654" xr:uid="{00000000-0005-0000-0000-00006BAE0000}"/>
    <cellStyle name="Note 6 7 3 2" xfId="44655" xr:uid="{00000000-0005-0000-0000-00006CAE0000}"/>
    <cellStyle name="Note 6 7 3 2 2" xfId="44656" xr:uid="{00000000-0005-0000-0000-00006DAE0000}"/>
    <cellStyle name="Note 6 7 3 3" xfId="44657" xr:uid="{00000000-0005-0000-0000-00006EAE0000}"/>
    <cellStyle name="Note 6 7 4" xfId="44658" xr:uid="{00000000-0005-0000-0000-00006FAE0000}"/>
    <cellStyle name="Note 6 7 4 2" xfId="44659" xr:uid="{00000000-0005-0000-0000-000070AE0000}"/>
    <cellStyle name="Note 6 7 5" xfId="44660" xr:uid="{00000000-0005-0000-0000-000071AE0000}"/>
    <cellStyle name="Note 6 7 5 2" xfId="44661" xr:uid="{00000000-0005-0000-0000-000072AE0000}"/>
    <cellStyle name="Note 6 7 6" xfId="44662" xr:uid="{00000000-0005-0000-0000-000073AE0000}"/>
    <cellStyle name="Note 6 8" xfId="44663" xr:uid="{00000000-0005-0000-0000-000074AE0000}"/>
    <cellStyle name="Note 6 8 2" xfId="44664" xr:uid="{00000000-0005-0000-0000-000075AE0000}"/>
    <cellStyle name="Note 6 8 2 2" xfId="44665" xr:uid="{00000000-0005-0000-0000-000076AE0000}"/>
    <cellStyle name="Note 6 8 2 2 2" xfId="44666" xr:uid="{00000000-0005-0000-0000-000077AE0000}"/>
    <cellStyle name="Note 6 8 2 2 2 2" xfId="44667" xr:uid="{00000000-0005-0000-0000-000078AE0000}"/>
    <cellStyle name="Note 6 8 2 2 3" xfId="44668" xr:uid="{00000000-0005-0000-0000-000079AE0000}"/>
    <cellStyle name="Note 6 8 2 3" xfId="44669" xr:uid="{00000000-0005-0000-0000-00007AAE0000}"/>
    <cellStyle name="Note 6 8 2 3 2" xfId="44670" xr:uid="{00000000-0005-0000-0000-00007BAE0000}"/>
    <cellStyle name="Note 6 8 2 4" xfId="44671" xr:uid="{00000000-0005-0000-0000-00007CAE0000}"/>
    <cellStyle name="Note 6 8 3" xfId="44672" xr:uid="{00000000-0005-0000-0000-00007DAE0000}"/>
    <cellStyle name="Note 6 8 3 2" xfId="44673" xr:uid="{00000000-0005-0000-0000-00007EAE0000}"/>
    <cellStyle name="Note 6 8 3 2 2" xfId="44674" xr:uid="{00000000-0005-0000-0000-00007FAE0000}"/>
    <cellStyle name="Note 6 8 3 3" xfId="44675" xr:uid="{00000000-0005-0000-0000-000080AE0000}"/>
    <cellStyle name="Note 6 8 4" xfId="44676" xr:uid="{00000000-0005-0000-0000-000081AE0000}"/>
    <cellStyle name="Note 6 8 4 2" xfId="44677" xr:uid="{00000000-0005-0000-0000-000082AE0000}"/>
    <cellStyle name="Note 6 8 5" xfId="44678" xr:uid="{00000000-0005-0000-0000-000083AE0000}"/>
    <cellStyle name="Note 6 8 5 2" xfId="44679" xr:uid="{00000000-0005-0000-0000-000084AE0000}"/>
    <cellStyle name="Note 6 8 6" xfId="44680" xr:uid="{00000000-0005-0000-0000-000085AE0000}"/>
    <cellStyle name="Note 6 9" xfId="44681" xr:uid="{00000000-0005-0000-0000-000086AE0000}"/>
    <cellStyle name="Note 6 9 2" xfId="44682" xr:uid="{00000000-0005-0000-0000-000087AE0000}"/>
    <cellStyle name="Note 6 9 2 2" xfId="44683" xr:uid="{00000000-0005-0000-0000-000088AE0000}"/>
    <cellStyle name="Note 6 9 2 2 2" xfId="44684" xr:uid="{00000000-0005-0000-0000-000089AE0000}"/>
    <cellStyle name="Note 6 9 2 3" xfId="44685" xr:uid="{00000000-0005-0000-0000-00008AAE0000}"/>
    <cellStyle name="Note 6 9 3" xfId="44686" xr:uid="{00000000-0005-0000-0000-00008BAE0000}"/>
    <cellStyle name="Note 6 9 3 2" xfId="44687" xr:uid="{00000000-0005-0000-0000-00008CAE0000}"/>
    <cellStyle name="Note 6 9 4" xfId="44688" xr:uid="{00000000-0005-0000-0000-00008DAE0000}"/>
    <cellStyle name="Note 7" xfId="44689" xr:uid="{00000000-0005-0000-0000-00008EAE0000}"/>
    <cellStyle name="Note 7 10" xfId="44690" xr:uid="{00000000-0005-0000-0000-00008FAE0000}"/>
    <cellStyle name="Note 7 10 2" xfId="44691" xr:uid="{00000000-0005-0000-0000-000090AE0000}"/>
    <cellStyle name="Note 7 11" xfId="44692" xr:uid="{00000000-0005-0000-0000-000091AE0000}"/>
    <cellStyle name="Note 7 11 2" xfId="44693" xr:uid="{00000000-0005-0000-0000-000092AE0000}"/>
    <cellStyle name="Note 7 12" xfId="44694" xr:uid="{00000000-0005-0000-0000-000093AE0000}"/>
    <cellStyle name="Note 7 2" xfId="44695" xr:uid="{00000000-0005-0000-0000-000094AE0000}"/>
    <cellStyle name="Note 7 3" xfId="44696" xr:uid="{00000000-0005-0000-0000-000095AE0000}"/>
    <cellStyle name="Note 7 3 2" xfId="44697" xr:uid="{00000000-0005-0000-0000-000096AE0000}"/>
    <cellStyle name="Note 7 3 2 2" xfId="44698" xr:uid="{00000000-0005-0000-0000-000097AE0000}"/>
    <cellStyle name="Note 7 3 2 2 2" xfId="44699" xr:uid="{00000000-0005-0000-0000-000098AE0000}"/>
    <cellStyle name="Note 7 3 2 2 2 2" xfId="44700" xr:uid="{00000000-0005-0000-0000-000099AE0000}"/>
    <cellStyle name="Note 7 3 2 2 2 2 2" xfId="44701" xr:uid="{00000000-0005-0000-0000-00009AAE0000}"/>
    <cellStyle name="Note 7 3 2 2 2 3" xfId="44702" xr:uid="{00000000-0005-0000-0000-00009BAE0000}"/>
    <cellStyle name="Note 7 3 2 2 3" xfId="44703" xr:uid="{00000000-0005-0000-0000-00009CAE0000}"/>
    <cellStyle name="Note 7 3 2 2 3 2" xfId="44704" xr:uid="{00000000-0005-0000-0000-00009DAE0000}"/>
    <cellStyle name="Note 7 3 2 2 4" xfId="44705" xr:uid="{00000000-0005-0000-0000-00009EAE0000}"/>
    <cellStyle name="Note 7 3 2 3" xfId="44706" xr:uid="{00000000-0005-0000-0000-00009FAE0000}"/>
    <cellStyle name="Note 7 3 2 3 2" xfId="44707" xr:uid="{00000000-0005-0000-0000-0000A0AE0000}"/>
    <cellStyle name="Note 7 3 2 3 2 2" xfId="44708" xr:uid="{00000000-0005-0000-0000-0000A1AE0000}"/>
    <cellStyle name="Note 7 3 2 3 3" xfId="44709" xr:uid="{00000000-0005-0000-0000-0000A2AE0000}"/>
    <cellStyle name="Note 7 3 2 4" xfId="44710" xr:uid="{00000000-0005-0000-0000-0000A3AE0000}"/>
    <cellStyle name="Note 7 3 2 4 2" xfId="44711" xr:uid="{00000000-0005-0000-0000-0000A4AE0000}"/>
    <cellStyle name="Note 7 3 2 5" xfId="44712" xr:uid="{00000000-0005-0000-0000-0000A5AE0000}"/>
    <cellStyle name="Note 7 3 2 5 2" xfId="44713" xr:uid="{00000000-0005-0000-0000-0000A6AE0000}"/>
    <cellStyle name="Note 7 3 2 6" xfId="44714" xr:uid="{00000000-0005-0000-0000-0000A7AE0000}"/>
    <cellStyle name="Note 7 3 3" xfId="44715" xr:uid="{00000000-0005-0000-0000-0000A8AE0000}"/>
    <cellStyle name="Note 7 3 3 2" xfId="44716" xr:uid="{00000000-0005-0000-0000-0000A9AE0000}"/>
    <cellStyle name="Note 7 3 3 2 2" xfId="44717" xr:uid="{00000000-0005-0000-0000-0000AAAE0000}"/>
    <cellStyle name="Note 7 3 3 2 2 2" xfId="44718" xr:uid="{00000000-0005-0000-0000-0000ABAE0000}"/>
    <cellStyle name="Note 7 3 3 2 2 2 2" xfId="44719" xr:uid="{00000000-0005-0000-0000-0000ACAE0000}"/>
    <cellStyle name="Note 7 3 3 2 2 3" xfId="44720" xr:uid="{00000000-0005-0000-0000-0000ADAE0000}"/>
    <cellStyle name="Note 7 3 3 2 3" xfId="44721" xr:uid="{00000000-0005-0000-0000-0000AEAE0000}"/>
    <cellStyle name="Note 7 3 3 2 3 2" xfId="44722" xr:uid="{00000000-0005-0000-0000-0000AFAE0000}"/>
    <cellStyle name="Note 7 3 3 2 4" xfId="44723" xr:uid="{00000000-0005-0000-0000-0000B0AE0000}"/>
    <cellStyle name="Note 7 3 3 3" xfId="44724" xr:uid="{00000000-0005-0000-0000-0000B1AE0000}"/>
    <cellStyle name="Note 7 3 3 3 2" xfId="44725" xr:uid="{00000000-0005-0000-0000-0000B2AE0000}"/>
    <cellStyle name="Note 7 3 3 3 2 2" xfId="44726" xr:uid="{00000000-0005-0000-0000-0000B3AE0000}"/>
    <cellStyle name="Note 7 3 3 3 3" xfId="44727" xr:uid="{00000000-0005-0000-0000-0000B4AE0000}"/>
    <cellStyle name="Note 7 3 3 4" xfId="44728" xr:uid="{00000000-0005-0000-0000-0000B5AE0000}"/>
    <cellStyle name="Note 7 3 3 4 2" xfId="44729" xr:uid="{00000000-0005-0000-0000-0000B6AE0000}"/>
    <cellStyle name="Note 7 3 3 5" xfId="44730" xr:uid="{00000000-0005-0000-0000-0000B7AE0000}"/>
    <cellStyle name="Note 7 3 3 5 2" xfId="44731" xr:uid="{00000000-0005-0000-0000-0000B8AE0000}"/>
    <cellStyle name="Note 7 3 3 6" xfId="44732" xr:uid="{00000000-0005-0000-0000-0000B9AE0000}"/>
    <cellStyle name="Note 7 3 4" xfId="44733" xr:uid="{00000000-0005-0000-0000-0000BAAE0000}"/>
    <cellStyle name="Note 7 3 4 2" xfId="44734" xr:uid="{00000000-0005-0000-0000-0000BBAE0000}"/>
    <cellStyle name="Note 7 3 4 2 2" xfId="44735" xr:uid="{00000000-0005-0000-0000-0000BCAE0000}"/>
    <cellStyle name="Note 7 3 4 2 2 2" xfId="44736" xr:uid="{00000000-0005-0000-0000-0000BDAE0000}"/>
    <cellStyle name="Note 7 3 4 2 3" xfId="44737" xr:uid="{00000000-0005-0000-0000-0000BEAE0000}"/>
    <cellStyle name="Note 7 3 4 3" xfId="44738" xr:uid="{00000000-0005-0000-0000-0000BFAE0000}"/>
    <cellStyle name="Note 7 3 4 3 2" xfId="44739" xr:uid="{00000000-0005-0000-0000-0000C0AE0000}"/>
    <cellStyle name="Note 7 3 4 4" xfId="44740" xr:uid="{00000000-0005-0000-0000-0000C1AE0000}"/>
    <cellStyle name="Note 7 3 5" xfId="44741" xr:uid="{00000000-0005-0000-0000-0000C2AE0000}"/>
    <cellStyle name="Note 7 3 5 2" xfId="44742" xr:uid="{00000000-0005-0000-0000-0000C3AE0000}"/>
    <cellStyle name="Note 7 3 5 2 2" xfId="44743" xr:uid="{00000000-0005-0000-0000-0000C4AE0000}"/>
    <cellStyle name="Note 7 3 5 3" xfId="44744" xr:uid="{00000000-0005-0000-0000-0000C5AE0000}"/>
    <cellStyle name="Note 7 3 6" xfId="44745" xr:uid="{00000000-0005-0000-0000-0000C6AE0000}"/>
    <cellStyle name="Note 7 3 6 2" xfId="44746" xr:uid="{00000000-0005-0000-0000-0000C7AE0000}"/>
    <cellStyle name="Note 7 3 7" xfId="44747" xr:uid="{00000000-0005-0000-0000-0000C8AE0000}"/>
    <cellStyle name="Note 7 3 7 2" xfId="44748" xr:uid="{00000000-0005-0000-0000-0000C9AE0000}"/>
    <cellStyle name="Note 7 3 8" xfId="44749" xr:uid="{00000000-0005-0000-0000-0000CAAE0000}"/>
    <cellStyle name="Note 7 4" xfId="44750" xr:uid="{00000000-0005-0000-0000-0000CBAE0000}"/>
    <cellStyle name="Note 7 4 2" xfId="44751" xr:uid="{00000000-0005-0000-0000-0000CCAE0000}"/>
    <cellStyle name="Note 7 4 2 2" xfId="44752" xr:uid="{00000000-0005-0000-0000-0000CDAE0000}"/>
    <cellStyle name="Note 7 4 2 2 2" xfId="44753" xr:uid="{00000000-0005-0000-0000-0000CEAE0000}"/>
    <cellStyle name="Note 7 4 2 2 2 2" xfId="44754" xr:uid="{00000000-0005-0000-0000-0000CFAE0000}"/>
    <cellStyle name="Note 7 4 2 2 2 2 2" xfId="44755" xr:uid="{00000000-0005-0000-0000-0000D0AE0000}"/>
    <cellStyle name="Note 7 4 2 2 2 3" xfId="44756" xr:uid="{00000000-0005-0000-0000-0000D1AE0000}"/>
    <cellStyle name="Note 7 4 2 2 3" xfId="44757" xr:uid="{00000000-0005-0000-0000-0000D2AE0000}"/>
    <cellStyle name="Note 7 4 2 2 3 2" xfId="44758" xr:uid="{00000000-0005-0000-0000-0000D3AE0000}"/>
    <cellStyle name="Note 7 4 2 2 4" xfId="44759" xr:uid="{00000000-0005-0000-0000-0000D4AE0000}"/>
    <cellStyle name="Note 7 4 2 3" xfId="44760" xr:uid="{00000000-0005-0000-0000-0000D5AE0000}"/>
    <cellStyle name="Note 7 4 2 3 2" xfId="44761" xr:uid="{00000000-0005-0000-0000-0000D6AE0000}"/>
    <cellStyle name="Note 7 4 2 3 2 2" xfId="44762" xr:uid="{00000000-0005-0000-0000-0000D7AE0000}"/>
    <cellStyle name="Note 7 4 2 3 3" xfId="44763" xr:uid="{00000000-0005-0000-0000-0000D8AE0000}"/>
    <cellStyle name="Note 7 4 2 4" xfId="44764" xr:uid="{00000000-0005-0000-0000-0000D9AE0000}"/>
    <cellStyle name="Note 7 4 2 4 2" xfId="44765" xr:uid="{00000000-0005-0000-0000-0000DAAE0000}"/>
    <cellStyle name="Note 7 4 2 5" xfId="44766" xr:uid="{00000000-0005-0000-0000-0000DBAE0000}"/>
    <cellStyle name="Note 7 4 2 5 2" xfId="44767" xr:uid="{00000000-0005-0000-0000-0000DCAE0000}"/>
    <cellStyle name="Note 7 4 2 6" xfId="44768" xr:uid="{00000000-0005-0000-0000-0000DDAE0000}"/>
    <cellStyle name="Note 7 4 3" xfId="44769" xr:uid="{00000000-0005-0000-0000-0000DEAE0000}"/>
    <cellStyle name="Note 7 4 3 2" xfId="44770" xr:uid="{00000000-0005-0000-0000-0000DFAE0000}"/>
    <cellStyle name="Note 7 4 3 2 2" xfId="44771" xr:uid="{00000000-0005-0000-0000-0000E0AE0000}"/>
    <cellStyle name="Note 7 4 3 2 2 2" xfId="44772" xr:uid="{00000000-0005-0000-0000-0000E1AE0000}"/>
    <cellStyle name="Note 7 4 3 2 2 2 2" xfId="44773" xr:uid="{00000000-0005-0000-0000-0000E2AE0000}"/>
    <cellStyle name="Note 7 4 3 2 2 3" xfId="44774" xr:uid="{00000000-0005-0000-0000-0000E3AE0000}"/>
    <cellStyle name="Note 7 4 3 2 3" xfId="44775" xr:uid="{00000000-0005-0000-0000-0000E4AE0000}"/>
    <cellStyle name="Note 7 4 3 2 3 2" xfId="44776" xr:uid="{00000000-0005-0000-0000-0000E5AE0000}"/>
    <cellStyle name="Note 7 4 3 2 4" xfId="44777" xr:uid="{00000000-0005-0000-0000-0000E6AE0000}"/>
    <cellStyle name="Note 7 4 3 3" xfId="44778" xr:uid="{00000000-0005-0000-0000-0000E7AE0000}"/>
    <cellStyle name="Note 7 4 3 3 2" xfId="44779" xr:uid="{00000000-0005-0000-0000-0000E8AE0000}"/>
    <cellStyle name="Note 7 4 3 3 2 2" xfId="44780" xr:uid="{00000000-0005-0000-0000-0000E9AE0000}"/>
    <cellStyle name="Note 7 4 3 3 3" xfId="44781" xr:uid="{00000000-0005-0000-0000-0000EAAE0000}"/>
    <cellStyle name="Note 7 4 3 4" xfId="44782" xr:uid="{00000000-0005-0000-0000-0000EBAE0000}"/>
    <cellStyle name="Note 7 4 3 4 2" xfId="44783" xr:uid="{00000000-0005-0000-0000-0000ECAE0000}"/>
    <cellStyle name="Note 7 4 3 5" xfId="44784" xr:uid="{00000000-0005-0000-0000-0000EDAE0000}"/>
    <cellStyle name="Note 7 4 3 5 2" xfId="44785" xr:uid="{00000000-0005-0000-0000-0000EEAE0000}"/>
    <cellStyle name="Note 7 4 3 6" xfId="44786" xr:uid="{00000000-0005-0000-0000-0000EFAE0000}"/>
    <cellStyle name="Note 7 4 4" xfId="44787" xr:uid="{00000000-0005-0000-0000-0000F0AE0000}"/>
    <cellStyle name="Note 7 4 4 2" xfId="44788" xr:uid="{00000000-0005-0000-0000-0000F1AE0000}"/>
    <cellStyle name="Note 7 4 4 2 2" xfId="44789" xr:uid="{00000000-0005-0000-0000-0000F2AE0000}"/>
    <cellStyle name="Note 7 4 4 2 2 2" xfId="44790" xr:uid="{00000000-0005-0000-0000-0000F3AE0000}"/>
    <cellStyle name="Note 7 4 4 2 3" xfId="44791" xr:uid="{00000000-0005-0000-0000-0000F4AE0000}"/>
    <cellStyle name="Note 7 4 4 3" xfId="44792" xr:uid="{00000000-0005-0000-0000-0000F5AE0000}"/>
    <cellStyle name="Note 7 4 4 3 2" xfId="44793" xr:uid="{00000000-0005-0000-0000-0000F6AE0000}"/>
    <cellStyle name="Note 7 4 4 4" xfId="44794" xr:uid="{00000000-0005-0000-0000-0000F7AE0000}"/>
    <cellStyle name="Note 7 4 5" xfId="44795" xr:uid="{00000000-0005-0000-0000-0000F8AE0000}"/>
    <cellStyle name="Note 7 4 5 2" xfId="44796" xr:uid="{00000000-0005-0000-0000-0000F9AE0000}"/>
    <cellStyle name="Note 7 4 5 2 2" xfId="44797" xr:uid="{00000000-0005-0000-0000-0000FAAE0000}"/>
    <cellStyle name="Note 7 4 5 3" xfId="44798" xr:uid="{00000000-0005-0000-0000-0000FBAE0000}"/>
    <cellStyle name="Note 7 4 6" xfId="44799" xr:uid="{00000000-0005-0000-0000-0000FCAE0000}"/>
    <cellStyle name="Note 7 4 6 2" xfId="44800" xr:uid="{00000000-0005-0000-0000-0000FDAE0000}"/>
    <cellStyle name="Note 7 4 7" xfId="44801" xr:uid="{00000000-0005-0000-0000-0000FEAE0000}"/>
    <cellStyle name="Note 7 4 7 2" xfId="44802" xr:uid="{00000000-0005-0000-0000-0000FFAE0000}"/>
    <cellStyle name="Note 7 4 8" xfId="44803" xr:uid="{00000000-0005-0000-0000-000000AF0000}"/>
    <cellStyle name="Note 7 5" xfId="44804" xr:uid="{00000000-0005-0000-0000-000001AF0000}"/>
    <cellStyle name="Note 7 5 2" xfId="44805" xr:uid="{00000000-0005-0000-0000-000002AF0000}"/>
    <cellStyle name="Note 7 5 2 2" xfId="44806" xr:uid="{00000000-0005-0000-0000-000003AF0000}"/>
    <cellStyle name="Note 7 5 2 2 2" xfId="44807" xr:uid="{00000000-0005-0000-0000-000004AF0000}"/>
    <cellStyle name="Note 7 5 2 2 2 2" xfId="44808" xr:uid="{00000000-0005-0000-0000-000005AF0000}"/>
    <cellStyle name="Note 7 5 2 2 3" xfId="44809" xr:uid="{00000000-0005-0000-0000-000006AF0000}"/>
    <cellStyle name="Note 7 5 2 3" xfId="44810" xr:uid="{00000000-0005-0000-0000-000007AF0000}"/>
    <cellStyle name="Note 7 5 2 3 2" xfId="44811" xr:uid="{00000000-0005-0000-0000-000008AF0000}"/>
    <cellStyle name="Note 7 5 2 4" xfId="44812" xr:uid="{00000000-0005-0000-0000-000009AF0000}"/>
    <cellStyle name="Note 7 5 3" xfId="44813" xr:uid="{00000000-0005-0000-0000-00000AAF0000}"/>
    <cellStyle name="Note 7 5 3 2" xfId="44814" xr:uid="{00000000-0005-0000-0000-00000BAF0000}"/>
    <cellStyle name="Note 7 5 3 2 2" xfId="44815" xr:uid="{00000000-0005-0000-0000-00000CAF0000}"/>
    <cellStyle name="Note 7 5 3 3" xfId="44816" xr:uid="{00000000-0005-0000-0000-00000DAF0000}"/>
    <cellStyle name="Note 7 5 4" xfId="44817" xr:uid="{00000000-0005-0000-0000-00000EAF0000}"/>
    <cellStyle name="Note 7 5 4 2" xfId="44818" xr:uid="{00000000-0005-0000-0000-00000FAF0000}"/>
    <cellStyle name="Note 7 5 5" xfId="44819" xr:uid="{00000000-0005-0000-0000-000010AF0000}"/>
    <cellStyle name="Note 7 5 5 2" xfId="44820" xr:uid="{00000000-0005-0000-0000-000011AF0000}"/>
    <cellStyle name="Note 7 5 6" xfId="44821" xr:uid="{00000000-0005-0000-0000-000012AF0000}"/>
    <cellStyle name="Note 7 6" xfId="44822" xr:uid="{00000000-0005-0000-0000-000013AF0000}"/>
    <cellStyle name="Note 7 6 2" xfId="44823" xr:uid="{00000000-0005-0000-0000-000014AF0000}"/>
    <cellStyle name="Note 7 6 2 2" xfId="44824" xr:uid="{00000000-0005-0000-0000-000015AF0000}"/>
    <cellStyle name="Note 7 6 2 2 2" xfId="44825" xr:uid="{00000000-0005-0000-0000-000016AF0000}"/>
    <cellStyle name="Note 7 6 2 2 2 2" xfId="44826" xr:uid="{00000000-0005-0000-0000-000017AF0000}"/>
    <cellStyle name="Note 7 6 2 2 3" xfId="44827" xr:uid="{00000000-0005-0000-0000-000018AF0000}"/>
    <cellStyle name="Note 7 6 2 3" xfId="44828" xr:uid="{00000000-0005-0000-0000-000019AF0000}"/>
    <cellStyle name="Note 7 6 2 3 2" xfId="44829" xr:uid="{00000000-0005-0000-0000-00001AAF0000}"/>
    <cellStyle name="Note 7 6 2 4" xfId="44830" xr:uid="{00000000-0005-0000-0000-00001BAF0000}"/>
    <cellStyle name="Note 7 6 3" xfId="44831" xr:uid="{00000000-0005-0000-0000-00001CAF0000}"/>
    <cellStyle name="Note 7 6 3 2" xfId="44832" xr:uid="{00000000-0005-0000-0000-00001DAF0000}"/>
    <cellStyle name="Note 7 6 3 2 2" xfId="44833" xr:uid="{00000000-0005-0000-0000-00001EAF0000}"/>
    <cellStyle name="Note 7 6 3 3" xfId="44834" xr:uid="{00000000-0005-0000-0000-00001FAF0000}"/>
    <cellStyle name="Note 7 6 4" xfId="44835" xr:uid="{00000000-0005-0000-0000-000020AF0000}"/>
    <cellStyle name="Note 7 6 4 2" xfId="44836" xr:uid="{00000000-0005-0000-0000-000021AF0000}"/>
    <cellStyle name="Note 7 6 5" xfId="44837" xr:uid="{00000000-0005-0000-0000-000022AF0000}"/>
    <cellStyle name="Note 7 6 5 2" xfId="44838" xr:uid="{00000000-0005-0000-0000-000023AF0000}"/>
    <cellStyle name="Note 7 6 6" xfId="44839" xr:uid="{00000000-0005-0000-0000-000024AF0000}"/>
    <cellStyle name="Note 7 7" xfId="44840" xr:uid="{00000000-0005-0000-0000-000025AF0000}"/>
    <cellStyle name="Note 7 7 2" xfId="44841" xr:uid="{00000000-0005-0000-0000-000026AF0000}"/>
    <cellStyle name="Note 7 7 2 2" xfId="44842" xr:uid="{00000000-0005-0000-0000-000027AF0000}"/>
    <cellStyle name="Note 7 7 2 2 2" xfId="44843" xr:uid="{00000000-0005-0000-0000-000028AF0000}"/>
    <cellStyle name="Note 7 7 2 2 2 2" xfId="44844" xr:uid="{00000000-0005-0000-0000-000029AF0000}"/>
    <cellStyle name="Note 7 7 2 2 3" xfId="44845" xr:uid="{00000000-0005-0000-0000-00002AAF0000}"/>
    <cellStyle name="Note 7 7 2 3" xfId="44846" xr:uid="{00000000-0005-0000-0000-00002BAF0000}"/>
    <cellStyle name="Note 7 7 2 3 2" xfId="44847" xr:uid="{00000000-0005-0000-0000-00002CAF0000}"/>
    <cellStyle name="Note 7 7 2 4" xfId="44848" xr:uid="{00000000-0005-0000-0000-00002DAF0000}"/>
    <cellStyle name="Note 7 7 3" xfId="44849" xr:uid="{00000000-0005-0000-0000-00002EAF0000}"/>
    <cellStyle name="Note 7 7 3 2" xfId="44850" xr:uid="{00000000-0005-0000-0000-00002FAF0000}"/>
    <cellStyle name="Note 7 7 3 2 2" xfId="44851" xr:uid="{00000000-0005-0000-0000-000030AF0000}"/>
    <cellStyle name="Note 7 7 3 3" xfId="44852" xr:uid="{00000000-0005-0000-0000-000031AF0000}"/>
    <cellStyle name="Note 7 7 4" xfId="44853" xr:uid="{00000000-0005-0000-0000-000032AF0000}"/>
    <cellStyle name="Note 7 7 4 2" xfId="44854" xr:uid="{00000000-0005-0000-0000-000033AF0000}"/>
    <cellStyle name="Note 7 7 5" xfId="44855" xr:uid="{00000000-0005-0000-0000-000034AF0000}"/>
    <cellStyle name="Note 7 7 5 2" xfId="44856" xr:uid="{00000000-0005-0000-0000-000035AF0000}"/>
    <cellStyle name="Note 7 7 6" xfId="44857" xr:uid="{00000000-0005-0000-0000-000036AF0000}"/>
    <cellStyle name="Note 7 8" xfId="44858" xr:uid="{00000000-0005-0000-0000-000037AF0000}"/>
    <cellStyle name="Note 7 8 2" xfId="44859" xr:uid="{00000000-0005-0000-0000-000038AF0000}"/>
    <cellStyle name="Note 7 8 2 2" xfId="44860" xr:uid="{00000000-0005-0000-0000-000039AF0000}"/>
    <cellStyle name="Note 7 8 2 2 2" xfId="44861" xr:uid="{00000000-0005-0000-0000-00003AAF0000}"/>
    <cellStyle name="Note 7 8 2 3" xfId="44862" xr:uid="{00000000-0005-0000-0000-00003BAF0000}"/>
    <cellStyle name="Note 7 8 3" xfId="44863" xr:uid="{00000000-0005-0000-0000-00003CAF0000}"/>
    <cellStyle name="Note 7 8 3 2" xfId="44864" xr:uid="{00000000-0005-0000-0000-00003DAF0000}"/>
    <cellStyle name="Note 7 8 4" xfId="44865" xr:uid="{00000000-0005-0000-0000-00003EAF0000}"/>
    <cellStyle name="Note 7 9" xfId="44866" xr:uid="{00000000-0005-0000-0000-00003FAF0000}"/>
    <cellStyle name="Note 7 9 2" xfId="44867" xr:uid="{00000000-0005-0000-0000-000040AF0000}"/>
    <cellStyle name="Note 7 9 2 2" xfId="44868" xr:uid="{00000000-0005-0000-0000-000041AF0000}"/>
    <cellStyle name="Note 7 9 3" xfId="44869" xr:uid="{00000000-0005-0000-0000-000042AF0000}"/>
    <cellStyle name="Note 8" xfId="44870" xr:uid="{00000000-0005-0000-0000-000043AF0000}"/>
    <cellStyle name="Note 8 10" xfId="44871" xr:uid="{00000000-0005-0000-0000-000044AF0000}"/>
    <cellStyle name="Note 8 10 2" xfId="44872" xr:uid="{00000000-0005-0000-0000-000045AF0000}"/>
    <cellStyle name="Note 8 11" xfId="44873" xr:uid="{00000000-0005-0000-0000-000046AF0000}"/>
    <cellStyle name="Note 8 2" xfId="44874" xr:uid="{00000000-0005-0000-0000-000047AF0000}"/>
    <cellStyle name="Note 8 2 2" xfId="44875" xr:uid="{00000000-0005-0000-0000-000048AF0000}"/>
    <cellStyle name="Note 8 2 2 2" xfId="44876" xr:uid="{00000000-0005-0000-0000-000049AF0000}"/>
    <cellStyle name="Note 8 2 2 2 2" xfId="44877" xr:uid="{00000000-0005-0000-0000-00004AAF0000}"/>
    <cellStyle name="Note 8 2 2 2 2 2" xfId="44878" xr:uid="{00000000-0005-0000-0000-00004BAF0000}"/>
    <cellStyle name="Note 8 2 2 2 2 2 2" xfId="44879" xr:uid="{00000000-0005-0000-0000-00004CAF0000}"/>
    <cellStyle name="Note 8 2 2 2 2 3" xfId="44880" xr:uid="{00000000-0005-0000-0000-00004DAF0000}"/>
    <cellStyle name="Note 8 2 2 2 3" xfId="44881" xr:uid="{00000000-0005-0000-0000-00004EAF0000}"/>
    <cellStyle name="Note 8 2 2 2 3 2" xfId="44882" xr:uid="{00000000-0005-0000-0000-00004FAF0000}"/>
    <cellStyle name="Note 8 2 2 2 4" xfId="44883" xr:uid="{00000000-0005-0000-0000-000050AF0000}"/>
    <cellStyle name="Note 8 2 2 3" xfId="44884" xr:uid="{00000000-0005-0000-0000-000051AF0000}"/>
    <cellStyle name="Note 8 2 2 3 2" xfId="44885" xr:uid="{00000000-0005-0000-0000-000052AF0000}"/>
    <cellStyle name="Note 8 2 2 3 2 2" xfId="44886" xr:uid="{00000000-0005-0000-0000-000053AF0000}"/>
    <cellStyle name="Note 8 2 2 3 3" xfId="44887" xr:uid="{00000000-0005-0000-0000-000054AF0000}"/>
    <cellStyle name="Note 8 2 2 4" xfId="44888" xr:uid="{00000000-0005-0000-0000-000055AF0000}"/>
    <cellStyle name="Note 8 2 2 4 2" xfId="44889" xr:uid="{00000000-0005-0000-0000-000056AF0000}"/>
    <cellStyle name="Note 8 2 2 5" xfId="44890" xr:uid="{00000000-0005-0000-0000-000057AF0000}"/>
    <cellStyle name="Note 8 2 2 5 2" xfId="44891" xr:uid="{00000000-0005-0000-0000-000058AF0000}"/>
    <cellStyle name="Note 8 2 2 6" xfId="44892" xr:uid="{00000000-0005-0000-0000-000059AF0000}"/>
    <cellStyle name="Note 8 2 3" xfId="44893" xr:uid="{00000000-0005-0000-0000-00005AAF0000}"/>
    <cellStyle name="Note 8 2 3 2" xfId="44894" xr:uid="{00000000-0005-0000-0000-00005BAF0000}"/>
    <cellStyle name="Note 8 2 3 2 2" xfId="44895" xr:uid="{00000000-0005-0000-0000-00005CAF0000}"/>
    <cellStyle name="Note 8 2 3 2 2 2" xfId="44896" xr:uid="{00000000-0005-0000-0000-00005DAF0000}"/>
    <cellStyle name="Note 8 2 3 2 2 2 2" xfId="44897" xr:uid="{00000000-0005-0000-0000-00005EAF0000}"/>
    <cellStyle name="Note 8 2 3 2 2 3" xfId="44898" xr:uid="{00000000-0005-0000-0000-00005FAF0000}"/>
    <cellStyle name="Note 8 2 3 2 3" xfId="44899" xr:uid="{00000000-0005-0000-0000-000060AF0000}"/>
    <cellStyle name="Note 8 2 3 2 3 2" xfId="44900" xr:uid="{00000000-0005-0000-0000-000061AF0000}"/>
    <cellStyle name="Note 8 2 3 2 4" xfId="44901" xr:uid="{00000000-0005-0000-0000-000062AF0000}"/>
    <cellStyle name="Note 8 2 3 3" xfId="44902" xr:uid="{00000000-0005-0000-0000-000063AF0000}"/>
    <cellStyle name="Note 8 2 3 3 2" xfId="44903" xr:uid="{00000000-0005-0000-0000-000064AF0000}"/>
    <cellStyle name="Note 8 2 3 3 2 2" xfId="44904" xr:uid="{00000000-0005-0000-0000-000065AF0000}"/>
    <cellStyle name="Note 8 2 3 3 3" xfId="44905" xr:uid="{00000000-0005-0000-0000-000066AF0000}"/>
    <cellStyle name="Note 8 2 3 4" xfId="44906" xr:uid="{00000000-0005-0000-0000-000067AF0000}"/>
    <cellStyle name="Note 8 2 3 4 2" xfId="44907" xr:uid="{00000000-0005-0000-0000-000068AF0000}"/>
    <cellStyle name="Note 8 2 3 5" xfId="44908" xr:uid="{00000000-0005-0000-0000-000069AF0000}"/>
    <cellStyle name="Note 8 2 3 5 2" xfId="44909" xr:uid="{00000000-0005-0000-0000-00006AAF0000}"/>
    <cellStyle name="Note 8 2 3 6" xfId="44910" xr:uid="{00000000-0005-0000-0000-00006BAF0000}"/>
    <cellStyle name="Note 8 2 4" xfId="44911" xr:uid="{00000000-0005-0000-0000-00006CAF0000}"/>
    <cellStyle name="Note 8 2 4 2" xfId="44912" xr:uid="{00000000-0005-0000-0000-00006DAF0000}"/>
    <cellStyle name="Note 8 2 4 2 2" xfId="44913" xr:uid="{00000000-0005-0000-0000-00006EAF0000}"/>
    <cellStyle name="Note 8 2 4 2 2 2" xfId="44914" xr:uid="{00000000-0005-0000-0000-00006FAF0000}"/>
    <cellStyle name="Note 8 2 4 2 3" xfId="44915" xr:uid="{00000000-0005-0000-0000-000070AF0000}"/>
    <cellStyle name="Note 8 2 4 3" xfId="44916" xr:uid="{00000000-0005-0000-0000-000071AF0000}"/>
    <cellStyle name="Note 8 2 4 3 2" xfId="44917" xr:uid="{00000000-0005-0000-0000-000072AF0000}"/>
    <cellStyle name="Note 8 2 4 4" xfId="44918" xr:uid="{00000000-0005-0000-0000-000073AF0000}"/>
    <cellStyle name="Note 8 2 5" xfId="44919" xr:uid="{00000000-0005-0000-0000-000074AF0000}"/>
    <cellStyle name="Note 8 2 5 2" xfId="44920" xr:uid="{00000000-0005-0000-0000-000075AF0000}"/>
    <cellStyle name="Note 8 2 5 2 2" xfId="44921" xr:uid="{00000000-0005-0000-0000-000076AF0000}"/>
    <cellStyle name="Note 8 2 5 3" xfId="44922" xr:uid="{00000000-0005-0000-0000-000077AF0000}"/>
    <cellStyle name="Note 8 2 6" xfId="44923" xr:uid="{00000000-0005-0000-0000-000078AF0000}"/>
    <cellStyle name="Note 8 2 6 2" xfId="44924" xr:uid="{00000000-0005-0000-0000-000079AF0000}"/>
    <cellStyle name="Note 8 2 7" xfId="44925" xr:uid="{00000000-0005-0000-0000-00007AAF0000}"/>
    <cellStyle name="Note 8 2 7 2" xfId="44926" xr:uid="{00000000-0005-0000-0000-00007BAF0000}"/>
    <cellStyle name="Note 8 2 8" xfId="44927" xr:uid="{00000000-0005-0000-0000-00007CAF0000}"/>
    <cellStyle name="Note 8 3" xfId="44928" xr:uid="{00000000-0005-0000-0000-00007DAF0000}"/>
    <cellStyle name="Note 8 3 2" xfId="44929" xr:uid="{00000000-0005-0000-0000-00007EAF0000}"/>
    <cellStyle name="Note 8 3 2 2" xfId="44930" xr:uid="{00000000-0005-0000-0000-00007FAF0000}"/>
    <cellStyle name="Note 8 3 2 2 2" xfId="44931" xr:uid="{00000000-0005-0000-0000-000080AF0000}"/>
    <cellStyle name="Note 8 3 2 2 2 2" xfId="44932" xr:uid="{00000000-0005-0000-0000-000081AF0000}"/>
    <cellStyle name="Note 8 3 2 2 2 2 2" xfId="44933" xr:uid="{00000000-0005-0000-0000-000082AF0000}"/>
    <cellStyle name="Note 8 3 2 2 2 3" xfId="44934" xr:uid="{00000000-0005-0000-0000-000083AF0000}"/>
    <cellStyle name="Note 8 3 2 2 3" xfId="44935" xr:uid="{00000000-0005-0000-0000-000084AF0000}"/>
    <cellStyle name="Note 8 3 2 2 3 2" xfId="44936" xr:uid="{00000000-0005-0000-0000-000085AF0000}"/>
    <cellStyle name="Note 8 3 2 2 4" xfId="44937" xr:uid="{00000000-0005-0000-0000-000086AF0000}"/>
    <cellStyle name="Note 8 3 2 3" xfId="44938" xr:uid="{00000000-0005-0000-0000-000087AF0000}"/>
    <cellStyle name="Note 8 3 2 3 2" xfId="44939" xr:uid="{00000000-0005-0000-0000-000088AF0000}"/>
    <cellStyle name="Note 8 3 2 3 2 2" xfId="44940" xr:uid="{00000000-0005-0000-0000-000089AF0000}"/>
    <cellStyle name="Note 8 3 2 3 3" xfId="44941" xr:uid="{00000000-0005-0000-0000-00008AAF0000}"/>
    <cellStyle name="Note 8 3 2 4" xfId="44942" xr:uid="{00000000-0005-0000-0000-00008BAF0000}"/>
    <cellStyle name="Note 8 3 2 4 2" xfId="44943" xr:uid="{00000000-0005-0000-0000-00008CAF0000}"/>
    <cellStyle name="Note 8 3 2 5" xfId="44944" xr:uid="{00000000-0005-0000-0000-00008DAF0000}"/>
    <cellStyle name="Note 8 3 2 5 2" xfId="44945" xr:uid="{00000000-0005-0000-0000-00008EAF0000}"/>
    <cellStyle name="Note 8 3 2 6" xfId="44946" xr:uid="{00000000-0005-0000-0000-00008FAF0000}"/>
    <cellStyle name="Note 8 3 3" xfId="44947" xr:uid="{00000000-0005-0000-0000-000090AF0000}"/>
    <cellStyle name="Note 8 3 3 2" xfId="44948" xr:uid="{00000000-0005-0000-0000-000091AF0000}"/>
    <cellStyle name="Note 8 3 3 2 2" xfId="44949" xr:uid="{00000000-0005-0000-0000-000092AF0000}"/>
    <cellStyle name="Note 8 3 3 2 2 2" xfId="44950" xr:uid="{00000000-0005-0000-0000-000093AF0000}"/>
    <cellStyle name="Note 8 3 3 2 2 2 2" xfId="44951" xr:uid="{00000000-0005-0000-0000-000094AF0000}"/>
    <cellStyle name="Note 8 3 3 2 2 3" xfId="44952" xr:uid="{00000000-0005-0000-0000-000095AF0000}"/>
    <cellStyle name="Note 8 3 3 2 3" xfId="44953" xr:uid="{00000000-0005-0000-0000-000096AF0000}"/>
    <cellStyle name="Note 8 3 3 2 3 2" xfId="44954" xr:uid="{00000000-0005-0000-0000-000097AF0000}"/>
    <cellStyle name="Note 8 3 3 2 4" xfId="44955" xr:uid="{00000000-0005-0000-0000-000098AF0000}"/>
    <cellStyle name="Note 8 3 3 3" xfId="44956" xr:uid="{00000000-0005-0000-0000-000099AF0000}"/>
    <cellStyle name="Note 8 3 3 3 2" xfId="44957" xr:uid="{00000000-0005-0000-0000-00009AAF0000}"/>
    <cellStyle name="Note 8 3 3 3 2 2" xfId="44958" xr:uid="{00000000-0005-0000-0000-00009BAF0000}"/>
    <cellStyle name="Note 8 3 3 3 3" xfId="44959" xr:uid="{00000000-0005-0000-0000-00009CAF0000}"/>
    <cellStyle name="Note 8 3 3 4" xfId="44960" xr:uid="{00000000-0005-0000-0000-00009DAF0000}"/>
    <cellStyle name="Note 8 3 3 4 2" xfId="44961" xr:uid="{00000000-0005-0000-0000-00009EAF0000}"/>
    <cellStyle name="Note 8 3 3 5" xfId="44962" xr:uid="{00000000-0005-0000-0000-00009FAF0000}"/>
    <cellStyle name="Note 8 3 3 5 2" xfId="44963" xr:uid="{00000000-0005-0000-0000-0000A0AF0000}"/>
    <cellStyle name="Note 8 3 3 6" xfId="44964" xr:uid="{00000000-0005-0000-0000-0000A1AF0000}"/>
    <cellStyle name="Note 8 3 4" xfId="44965" xr:uid="{00000000-0005-0000-0000-0000A2AF0000}"/>
    <cellStyle name="Note 8 3 4 2" xfId="44966" xr:uid="{00000000-0005-0000-0000-0000A3AF0000}"/>
    <cellStyle name="Note 8 3 4 2 2" xfId="44967" xr:uid="{00000000-0005-0000-0000-0000A4AF0000}"/>
    <cellStyle name="Note 8 3 4 2 2 2" xfId="44968" xr:uid="{00000000-0005-0000-0000-0000A5AF0000}"/>
    <cellStyle name="Note 8 3 4 2 3" xfId="44969" xr:uid="{00000000-0005-0000-0000-0000A6AF0000}"/>
    <cellStyle name="Note 8 3 4 3" xfId="44970" xr:uid="{00000000-0005-0000-0000-0000A7AF0000}"/>
    <cellStyle name="Note 8 3 4 3 2" xfId="44971" xr:uid="{00000000-0005-0000-0000-0000A8AF0000}"/>
    <cellStyle name="Note 8 3 4 4" xfId="44972" xr:uid="{00000000-0005-0000-0000-0000A9AF0000}"/>
    <cellStyle name="Note 8 3 5" xfId="44973" xr:uid="{00000000-0005-0000-0000-0000AAAF0000}"/>
    <cellStyle name="Note 8 3 5 2" xfId="44974" xr:uid="{00000000-0005-0000-0000-0000ABAF0000}"/>
    <cellStyle name="Note 8 3 5 2 2" xfId="44975" xr:uid="{00000000-0005-0000-0000-0000ACAF0000}"/>
    <cellStyle name="Note 8 3 5 3" xfId="44976" xr:uid="{00000000-0005-0000-0000-0000ADAF0000}"/>
    <cellStyle name="Note 8 3 6" xfId="44977" xr:uid="{00000000-0005-0000-0000-0000AEAF0000}"/>
    <cellStyle name="Note 8 3 6 2" xfId="44978" xr:uid="{00000000-0005-0000-0000-0000AFAF0000}"/>
    <cellStyle name="Note 8 3 7" xfId="44979" xr:uid="{00000000-0005-0000-0000-0000B0AF0000}"/>
    <cellStyle name="Note 8 3 7 2" xfId="44980" xr:uid="{00000000-0005-0000-0000-0000B1AF0000}"/>
    <cellStyle name="Note 8 3 8" xfId="44981" xr:uid="{00000000-0005-0000-0000-0000B2AF0000}"/>
    <cellStyle name="Note 8 4" xfId="44982" xr:uid="{00000000-0005-0000-0000-0000B3AF0000}"/>
    <cellStyle name="Note 8 4 2" xfId="44983" xr:uid="{00000000-0005-0000-0000-0000B4AF0000}"/>
    <cellStyle name="Note 8 4 2 2" xfId="44984" xr:uid="{00000000-0005-0000-0000-0000B5AF0000}"/>
    <cellStyle name="Note 8 4 2 2 2" xfId="44985" xr:uid="{00000000-0005-0000-0000-0000B6AF0000}"/>
    <cellStyle name="Note 8 4 2 2 2 2" xfId="44986" xr:uid="{00000000-0005-0000-0000-0000B7AF0000}"/>
    <cellStyle name="Note 8 4 2 2 3" xfId="44987" xr:uid="{00000000-0005-0000-0000-0000B8AF0000}"/>
    <cellStyle name="Note 8 4 2 3" xfId="44988" xr:uid="{00000000-0005-0000-0000-0000B9AF0000}"/>
    <cellStyle name="Note 8 4 2 3 2" xfId="44989" xr:uid="{00000000-0005-0000-0000-0000BAAF0000}"/>
    <cellStyle name="Note 8 4 2 4" xfId="44990" xr:uid="{00000000-0005-0000-0000-0000BBAF0000}"/>
    <cellStyle name="Note 8 4 3" xfId="44991" xr:uid="{00000000-0005-0000-0000-0000BCAF0000}"/>
    <cellStyle name="Note 8 4 3 2" xfId="44992" xr:uid="{00000000-0005-0000-0000-0000BDAF0000}"/>
    <cellStyle name="Note 8 4 3 2 2" xfId="44993" xr:uid="{00000000-0005-0000-0000-0000BEAF0000}"/>
    <cellStyle name="Note 8 4 3 3" xfId="44994" xr:uid="{00000000-0005-0000-0000-0000BFAF0000}"/>
    <cellStyle name="Note 8 4 4" xfId="44995" xr:uid="{00000000-0005-0000-0000-0000C0AF0000}"/>
    <cellStyle name="Note 8 4 4 2" xfId="44996" xr:uid="{00000000-0005-0000-0000-0000C1AF0000}"/>
    <cellStyle name="Note 8 4 5" xfId="44997" xr:uid="{00000000-0005-0000-0000-0000C2AF0000}"/>
    <cellStyle name="Note 8 4 5 2" xfId="44998" xr:uid="{00000000-0005-0000-0000-0000C3AF0000}"/>
    <cellStyle name="Note 8 4 6" xfId="44999" xr:uid="{00000000-0005-0000-0000-0000C4AF0000}"/>
    <cellStyle name="Note 8 5" xfId="45000" xr:uid="{00000000-0005-0000-0000-0000C5AF0000}"/>
    <cellStyle name="Note 8 5 2" xfId="45001" xr:uid="{00000000-0005-0000-0000-0000C6AF0000}"/>
    <cellStyle name="Note 8 5 2 2" xfId="45002" xr:uid="{00000000-0005-0000-0000-0000C7AF0000}"/>
    <cellStyle name="Note 8 5 2 2 2" xfId="45003" xr:uid="{00000000-0005-0000-0000-0000C8AF0000}"/>
    <cellStyle name="Note 8 5 2 2 2 2" xfId="45004" xr:uid="{00000000-0005-0000-0000-0000C9AF0000}"/>
    <cellStyle name="Note 8 5 2 2 3" xfId="45005" xr:uid="{00000000-0005-0000-0000-0000CAAF0000}"/>
    <cellStyle name="Note 8 5 2 3" xfId="45006" xr:uid="{00000000-0005-0000-0000-0000CBAF0000}"/>
    <cellStyle name="Note 8 5 2 3 2" xfId="45007" xr:uid="{00000000-0005-0000-0000-0000CCAF0000}"/>
    <cellStyle name="Note 8 5 2 4" xfId="45008" xr:uid="{00000000-0005-0000-0000-0000CDAF0000}"/>
    <cellStyle name="Note 8 5 3" xfId="45009" xr:uid="{00000000-0005-0000-0000-0000CEAF0000}"/>
    <cellStyle name="Note 8 5 3 2" xfId="45010" xr:uid="{00000000-0005-0000-0000-0000CFAF0000}"/>
    <cellStyle name="Note 8 5 3 2 2" xfId="45011" xr:uid="{00000000-0005-0000-0000-0000D0AF0000}"/>
    <cellStyle name="Note 8 5 3 3" xfId="45012" xr:uid="{00000000-0005-0000-0000-0000D1AF0000}"/>
    <cellStyle name="Note 8 5 4" xfId="45013" xr:uid="{00000000-0005-0000-0000-0000D2AF0000}"/>
    <cellStyle name="Note 8 5 4 2" xfId="45014" xr:uid="{00000000-0005-0000-0000-0000D3AF0000}"/>
    <cellStyle name="Note 8 5 5" xfId="45015" xr:uid="{00000000-0005-0000-0000-0000D4AF0000}"/>
    <cellStyle name="Note 8 5 5 2" xfId="45016" xr:uid="{00000000-0005-0000-0000-0000D5AF0000}"/>
    <cellStyle name="Note 8 5 6" xfId="45017" xr:uid="{00000000-0005-0000-0000-0000D6AF0000}"/>
    <cellStyle name="Note 8 6" xfId="45018" xr:uid="{00000000-0005-0000-0000-0000D7AF0000}"/>
    <cellStyle name="Note 8 6 2" xfId="45019" xr:uid="{00000000-0005-0000-0000-0000D8AF0000}"/>
    <cellStyle name="Note 8 6 2 2" xfId="45020" xr:uid="{00000000-0005-0000-0000-0000D9AF0000}"/>
    <cellStyle name="Note 8 6 2 2 2" xfId="45021" xr:uid="{00000000-0005-0000-0000-0000DAAF0000}"/>
    <cellStyle name="Note 8 6 2 2 2 2" xfId="45022" xr:uid="{00000000-0005-0000-0000-0000DBAF0000}"/>
    <cellStyle name="Note 8 6 2 2 3" xfId="45023" xr:uid="{00000000-0005-0000-0000-0000DCAF0000}"/>
    <cellStyle name="Note 8 6 2 3" xfId="45024" xr:uid="{00000000-0005-0000-0000-0000DDAF0000}"/>
    <cellStyle name="Note 8 6 2 3 2" xfId="45025" xr:uid="{00000000-0005-0000-0000-0000DEAF0000}"/>
    <cellStyle name="Note 8 6 2 4" xfId="45026" xr:uid="{00000000-0005-0000-0000-0000DFAF0000}"/>
    <cellStyle name="Note 8 6 3" xfId="45027" xr:uid="{00000000-0005-0000-0000-0000E0AF0000}"/>
    <cellStyle name="Note 8 6 3 2" xfId="45028" xr:uid="{00000000-0005-0000-0000-0000E1AF0000}"/>
    <cellStyle name="Note 8 6 3 2 2" xfId="45029" xr:uid="{00000000-0005-0000-0000-0000E2AF0000}"/>
    <cellStyle name="Note 8 6 3 3" xfId="45030" xr:uid="{00000000-0005-0000-0000-0000E3AF0000}"/>
    <cellStyle name="Note 8 6 4" xfId="45031" xr:uid="{00000000-0005-0000-0000-0000E4AF0000}"/>
    <cellStyle name="Note 8 6 4 2" xfId="45032" xr:uid="{00000000-0005-0000-0000-0000E5AF0000}"/>
    <cellStyle name="Note 8 6 5" xfId="45033" xr:uid="{00000000-0005-0000-0000-0000E6AF0000}"/>
    <cellStyle name="Note 8 6 5 2" xfId="45034" xr:uid="{00000000-0005-0000-0000-0000E7AF0000}"/>
    <cellStyle name="Note 8 6 6" xfId="45035" xr:uid="{00000000-0005-0000-0000-0000E8AF0000}"/>
    <cellStyle name="Note 8 7" xfId="45036" xr:uid="{00000000-0005-0000-0000-0000E9AF0000}"/>
    <cellStyle name="Note 8 7 2" xfId="45037" xr:uid="{00000000-0005-0000-0000-0000EAAF0000}"/>
    <cellStyle name="Note 8 7 2 2" xfId="45038" xr:uid="{00000000-0005-0000-0000-0000EBAF0000}"/>
    <cellStyle name="Note 8 7 2 2 2" xfId="45039" xr:uid="{00000000-0005-0000-0000-0000ECAF0000}"/>
    <cellStyle name="Note 8 7 2 3" xfId="45040" xr:uid="{00000000-0005-0000-0000-0000EDAF0000}"/>
    <cellStyle name="Note 8 7 3" xfId="45041" xr:uid="{00000000-0005-0000-0000-0000EEAF0000}"/>
    <cellStyle name="Note 8 7 3 2" xfId="45042" xr:uid="{00000000-0005-0000-0000-0000EFAF0000}"/>
    <cellStyle name="Note 8 7 4" xfId="45043" xr:uid="{00000000-0005-0000-0000-0000F0AF0000}"/>
    <cellStyle name="Note 8 8" xfId="45044" xr:uid="{00000000-0005-0000-0000-0000F1AF0000}"/>
    <cellStyle name="Note 8 8 2" xfId="45045" xr:uid="{00000000-0005-0000-0000-0000F2AF0000}"/>
    <cellStyle name="Note 8 8 2 2" xfId="45046" xr:uid="{00000000-0005-0000-0000-0000F3AF0000}"/>
    <cellStyle name="Note 8 8 3" xfId="45047" xr:uid="{00000000-0005-0000-0000-0000F4AF0000}"/>
    <cellStyle name="Note 8 9" xfId="45048" xr:uid="{00000000-0005-0000-0000-0000F5AF0000}"/>
    <cellStyle name="Note 8 9 2" xfId="45049" xr:uid="{00000000-0005-0000-0000-0000F6AF0000}"/>
    <cellStyle name="Note 9" xfId="45050" xr:uid="{00000000-0005-0000-0000-0000F7AF0000}"/>
    <cellStyle name="Note 9 10" xfId="45051" xr:uid="{00000000-0005-0000-0000-0000F8AF0000}"/>
    <cellStyle name="Note 9 10 2" xfId="45052" xr:uid="{00000000-0005-0000-0000-0000F9AF0000}"/>
    <cellStyle name="Note 9 11" xfId="45053" xr:uid="{00000000-0005-0000-0000-0000FAAF0000}"/>
    <cellStyle name="Note 9 2" xfId="45054" xr:uid="{00000000-0005-0000-0000-0000FBAF0000}"/>
    <cellStyle name="Note 9 2 2" xfId="45055" xr:uid="{00000000-0005-0000-0000-0000FCAF0000}"/>
    <cellStyle name="Note 9 2 2 2" xfId="45056" xr:uid="{00000000-0005-0000-0000-0000FDAF0000}"/>
    <cellStyle name="Note 9 2 2 2 2" xfId="45057" xr:uid="{00000000-0005-0000-0000-0000FEAF0000}"/>
    <cellStyle name="Note 9 2 2 2 2 2" xfId="45058" xr:uid="{00000000-0005-0000-0000-0000FFAF0000}"/>
    <cellStyle name="Note 9 2 2 2 2 2 2" xfId="45059" xr:uid="{00000000-0005-0000-0000-000000B00000}"/>
    <cellStyle name="Note 9 2 2 2 2 3" xfId="45060" xr:uid="{00000000-0005-0000-0000-000001B00000}"/>
    <cellStyle name="Note 9 2 2 2 3" xfId="45061" xr:uid="{00000000-0005-0000-0000-000002B00000}"/>
    <cellStyle name="Note 9 2 2 2 3 2" xfId="45062" xr:uid="{00000000-0005-0000-0000-000003B00000}"/>
    <cellStyle name="Note 9 2 2 2 4" xfId="45063" xr:uid="{00000000-0005-0000-0000-000004B00000}"/>
    <cellStyle name="Note 9 2 2 3" xfId="45064" xr:uid="{00000000-0005-0000-0000-000005B00000}"/>
    <cellStyle name="Note 9 2 2 3 2" xfId="45065" xr:uid="{00000000-0005-0000-0000-000006B00000}"/>
    <cellStyle name="Note 9 2 2 3 2 2" xfId="45066" xr:uid="{00000000-0005-0000-0000-000007B00000}"/>
    <cellStyle name="Note 9 2 2 3 3" xfId="45067" xr:uid="{00000000-0005-0000-0000-000008B00000}"/>
    <cellStyle name="Note 9 2 2 4" xfId="45068" xr:uid="{00000000-0005-0000-0000-000009B00000}"/>
    <cellStyle name="Note 9 2 2 4 2" xfId="45069" xr:uid="{00000000-0005-0000-0000-00000AB00000}"/>
    <cellStyle name="Note 9 2 2 5" xfId="45070" xr:uid="{00000000-0005-0000-0000-00000BB00000}"/>
    <cellStyle name="Note 9 2 2 5 2" xfId="45071" xr:uid="{00000000-0005-0000-0000-00000CB00000}"/>
    <cellStyle name="Note 9 2 2 6" xfId="45072" xr:uid="{00000000-0005-0000-0000-00000DB00000}"/>
    <cellStyle name="Note 9 2 3" xfId="45073" xr:uid="{00000000-0005-0000-0000-00000EB00000}"/>
    <cellStyle name="Note 9 2 3 2" xfId="45074" xr:uid="{00000000-0005-0000-0000-00000FB00000}"/>
    <cellStyle name="Note 9 2 3 2 2" xfId="45075" xr:uid="{00000000-0005-0000-0000-000010B00000}"/>
    <cellStyle name="Note 9 2 3 2 2 2" xfId="45076" xr:uid="{00000000-0005-0000-0000-000011B00000}"/>
    <cellStyle name="Note 9 2 3 2 2 2 2" xfId="45077" xr:uid="{00000000-0005-0000-0000-000012B00000}"/>
    <cellStyle name="Note 9 2 3 2 2 3" xfId="45078" xr:uid="{00000000-0005-0000-0000-000013B00000}"/>
    <cellStyle name="Note 9 2 3 2 3" xfId="45079" xr:uid="{00000000-0005-0000-0000-000014B00000}"/>
    <cellStyle name="Note 9 2 3 2 3 2" xfId="45080" xr:uid="{00000000-0005-0000-0000-000015B00000}"/>
    <cellStyle name="Note 9 2 3 2 4" xfId="45081" xr:uid="{00000000-0005-0000-0000-000016B00000}"/>
    <cellStyle name="Note 9 2 3 3" xfId="45082" xr:uid="{00000000-0005-0000-0000-000017B00000}"/>
    <cellStyle name="Note 9 2 3 3 2" xfId="45083" xr:uid="{00000000-0005-0000-0000-000018B00000}"/>
    <cellStyle name="Note 9 2 3 3 2 2" xfId="45084" xr:uid="{00000000-0005-0000-0000-000019B00000}"/>
    <cellStyle name="Note 9 2 3 3 3" xfId="45085" xr:uid="{00000000-0005-0000-0000-00001AB00000}"/>
    <cellStyle name="Note 9 2 3 4" xfId="45086" xr:uid="{00000000-0005-0000-0000-00001BB00000}"/>
    <cellStyle name="Note 9 2 3 4 2" xfId="45087" xr:uid="{00000000-0005-0000-0000-00001CB00000}"/>
    <cellStyle name="Note 9 2 3 5" xfId="45088" xr:uid="{00000000-0005-0000-0000-00001DB00000}"/>
    <cellStyle name="Note 9 2 3 5 2" xfId="45089" xr:uid="{00000000-0005-0000-0000-00001EB00000}"/>
    <cellStyle name="Note 9 2 3 6" xfId="45090" xr:uid="{00000000-0005-0000-0000-00001FB00000}"/>
    <cellStyle name="Note 9 2 4" xfId="45091" xr:uid="{00000000-0005-0000-0000-000020B00000}"/>
    <cellStyle name="Note 9 2 4 2" xfId="45092" xr:uid="{00000000-0005-0000-0000-000021B00000}"/>
    <cellStyle name="Note 9 2 4 2 2" xfId="45093" xr:uid="{00000000-0005-0000-0000-000022B00000}"/>
    <cellStyle name="Note 9 2 4 2 2 2" xfId="45094" xr:uid="{00000000-0005-0000-0000-000023B00000}"/>
    <cellStyle name="Note 9 2 4 2 3" xfId="45095" xr:uid="{00000000-0005-0000-0000-000024B00000}"/>
    <cellStyle name="Note 9 2 4 3" xfId="45096" xr:uid="{00000000-0005-0000-0000-000025B00000}"/>
    <cellStyle name="Note 9 2 4 3 2" xfId="45097" xr:uid="{00000000-0005-0000-0000-000026B00000}"/>
    <cellStyle name="Note 9 2 4 4" xfId="45098" xr:uid="{00000000-0005-0000-0000-000027B00000}"/>
    <cellStyle name="Note 9 2 5" xfId="45099" xr:uid="{00000000-0005-0000-0000-000028B00000}"/>
    <cellStyle name="Note 9 2 5 2" xfId="45100" xr:uid="{00000000-0005-0000-0000-000029B00000}"/>
    <cellStyle name="Note 9 2 5 2 2" xfId="45101" xr:uid="{00000000-0005-0000-0000-00002AB00000}"/>
    <cellStyle name="Note 9 2 5 3" xfId="45102" xr:uid="{00000000-0005-0000-0000-00002BB00000}"/>
    <cellStyle name="Note 9 2 6" xfId="45103" xr:uid="{00000000-0005-0000-0000-00002CB00000}"/>
    <cellStyle name="Note 9 2 6 2" xfId="45104" xr:uid="{00000000-0005-0000-0000-00002DB00000}"/>
    <cellStyle name="Note 9 2 7" xfId="45105" xr:uid="{00000000-0005-0000-0000-00002EB00000}"/>
    <cellStyle name="Note 9 2 7 2" xfId="45106" xr:uid="{00000000-0005-0000-0000-00002FB00000}"/>
    <cellStyle name="Note 9 2 8" xfId="45107" xr:uid="{00000000-0005-0000-0000-000030B00000}"/>
    <cellStyle name="Note 9 3" xfId="45108" xr:uid="{00000000-0005-0000-0000-000031B00000}"/>
    <cellStyle name="Note 9 3 2" xfId="45109" xr:uid="{00000000-0005-0000-0000-000032B00000}"/>
    <cellStyle name="Note 9 3 2 2" xfId="45110" xr:uid="{00000000-0005-0000-0000-000033B00000}"/>
    <cellStyle name="Note 9 3 2 2 2" xfId="45111" xr:uid="{00000000-0005-0000-0000-000034B00000}"/>
    <cellStyle name="Note 9 3 2 2 2 2" xfId="45112" xr:uid="{00000000-0005-0000-0000-000035B00000}"/>
    <cellStyle name="Note 9 3 2 2 2 2 2" xfId="45113" xr:uid="{00000000-0005-0000-0000-000036B00000}"/>
    <cellStyle name="Note 9 3 2 2 2 3" xfId="45114" xr:uid="{00000000-0005-0000-0000-000037B00000}"/>
    <cellStyle name="Note 9 3 2 2 3" xfId="45115" xr:uid="{00000000-0005-0000-0000-000038B00000}"/>
    <cellStyle name="Note 9 3 2 2 3 2" xfId="45116" xr:uid="{00000000-0005-0000-0000-000039B00000}"/>
    <cellStyle name="Note 9 3 2 2 4" xfId="45117" xr:uid="{00000000-0005-0000-0000-00003AB00000}"/>
    <cellStyle name="Note 9 3 2 3" xfId="45118" xr:uid="{00000000-0005-0000-0000-00003BB00000}"/>
    <cellStyle name="Note 9 3 2 3 2" xfId="45119" xr:uid="{00000000-0005-0000-0000-00003CB00000}"/>
    <cellStyle name="Note 9 3 2 3 2 2" xfId="45120" xr:uid="{00000000-0005-0000-0000-00003DB00000}"/>
    <cellStyle name="Note 9 3 2 3 3" xfId="45121" xr:uid="{00000000-0005-0000-0000-00003EB00000}"/>
    <cellStyle name="Note 9 3 2 4" xfId="45122" xr:uid="{00000000-0005-0000-0000-00003FB00000}"/>
    <cellStyle name="Note 9 3 2 4 2" xfId="45123" xr:uid="{00000000-0005-0000-0000-000040B00000}"/>
    <cellStyle name="Note 9 3 2 5" xfId="45124" xr:uid="{00000000-0005-0000-0000-000041B00000}"/>
    <cellStyle name="Note 9 3 2 5 2" xfId="45125" xr:uid="{00000000-0005-0000-0000-000042B00000}"/>
    <cellStyle name="Note 9 3 2 6" xfId="45126" xr:uid="{00000000-0005-0000-0000-000043B00000}"/>
    <cellStyle name="Note 9 3 3" xfId="45127" xr:uid="{00000000-0005-0000-0000-000044B00000}"/>
    <cellStyle name="Note 9 3 3 2" xfId="45128" xr:uid="{00000000-0005-0000-0000-000045B00000}"/>
    <cellStyle name="Note 9 3 3 2 2" xfId="45129" xr:uid="{00000000-0005-0000-0000-000046B00000}"/>
    <cellStyle name="Note 9 3 3 2 2 2" xfId="45130" xr:uid="{00000000-0005-0000-0000-000047B00000}"/>
    <cellStyle name="Note 9 3 3 2 2 2 2" xfId="45131" xr:uid="{00000000-0005-0000-0000-000048B00000}"/>
    <cellStyle name="Note 9 3 3 2 2 3" xfId="45132" xr:uid="{00000000-0005-0000-0000-000049B00000}"/>
    <cellStyle name="Note 9 3 3 2 3" xfId="45133" xr:uid="{00000000-0005-0000-0000-00004AB00000}"/>
    <cellStyle name="Note 9 3 3 2 3 2" xfId="45134" xr:uid="{00000000-0005-0000-0000-00004BB00000}"/>
    <cellStyle name="Note 9 3 3 2 4" xfId="45135" xr:uid="{00000000-0005-0000-0000-00004CB00000}"/>
    <cellStyle name="Note 9 3 3 3" xfId="45136" xr:uid="{00000000-0005-0000-0000-00004DB00000}"/>
    <cellStyle name="Note 9 3 3 3 2" xfId="45137" xr:uid="{00000000-0005-0000-0000-00004EB00000}"/>
    <cellStyle name="Note 9 3 3 3 2 2" xfId="45138" xr:uid="{00000000-0005-0000-0000-00004FB00000}"/>
    <cellStyle name="Note 9 3 3 3 3" xfId="45139" xr:uid="{00000000-0005-0000-0000-000050B00000}"/>
    <cellStyle name="Note 9 3 3 4" xfId="45140" xr:uid="{00000000-0005-0000-0000-000051B00000}"/>
    <cellStyle name="Note 9 3 3 4 2" xfId="45141" xr:uid="{00000000-0005-0000-0000-000052B00000}"/>
    <cellStyle name="Note 9 3 3 5" xfId="45142" xr:uid="{00000000-0005-0000-0000-000053B00000}"/>
    <cellStyle name="Note 9 3 3 5 2" xfId="45143" xr:uid="{00000000-0005-0000-0000-000054B00000}"/>
    <cellStyle name="Note 9 3 3 6" xfId="45144" xr:uid="{00000000-0005-0000-0000-000055B00000}"/>
    <cellStyle name="Note 9 3 4" xfId="45145" xr:uid="{00000000-0005-0000-0000-000056B00000}"/>
    <cellStyle name="Note 9 3 4 2" xfId="45146" xr:uid="{00000000-0005-0000-0000-000057B00000}"/>
    <cellStyle name="Note 9 3 4 2 2" xfId="45147" xr:uid="{00000000-0005-0000-0000-000058B00000}"/>
    <cellStyle name="Note 9 3 4 2 2 2" xfId="45148" xr:uid="{00000000-0005-0000-0000-000059B00000}"/>
    <cellStyle name="Note 9 3 4 2 3" xfId="45149" xr:uid="{00000000-0005-0000-0000-00005AB00000}"/>
    <cellStyle name="Note 9 3 4 3" xfId="45150" xr:uid="{00000000-0005-0000-0000-00005BB00000}"/>
    <cellStyle name="Note 9 3 4 3 2" xfId="45151" xr:uid="{00000000-0005-0000-0000-00005CB00000}"/>
    <cellStyle name="Note 9 3 4 4" xfId="45152" xr:uid="{00000000-0005-0000-0000-00005DB00000}"/>
    <cellStyle name="Note 9 3 5" xfId="45153" xr:uid="{00000000-0005-0000-0000-00005EB00000}"/>
    <cellStyle name="Note 9 3 5 2" xfId="45154" xr:uid="{00000000-0005-0000-0000-00005FB00000}"/>
    <cellStyle name="Note 9 3 5 2 2" xfId="45155" xr:uid="{00000000-0005-0000-0000-000060B00000}"/>
    <cellStyle name="Note 9 3 5 3" xfId="45156" xr:uid="{00000000-0005-0000-0000-000061B00000}"/>
    <cellStyle name="Note 9 3 6" xfId="45157" xr:uid="{00000000-0005-0000-0000-000062B00000}"/>
    <cellStyle name="Note 9 3 6 2" xfId="45158" xr:uid="{00000000-0005-0000-0000-000063B00000}"/>
    <cellStyle name="Note 9 3 7" xfId="45159" xr:uid="{00000000-0005-0000-0000-000064B00000}"/>
    <cellStyle name="Note 9 3 7 2" xfId="45160" xr:uid="{00000000-0005-0000-0000-000065B00000}"/>
    <cellStyle name="Note 9 3 8" xfId="45161" xr:uid="{00000000-0005-0000-0000-000066B00000}"/>
    <cellStyle name="Note 9 4" xfId="45162" xr:uid="{00000000-0005-0000-0000-000067B00000}"/>
    <cellStyle name="Note 9 4 2" xfId="45163" xr:uid="{00000000-0005-0000-0000-000068B00000}"/>
    <cellStyle name="Note 9 4 2 2" xfId="45164" xr:uid="{00000000-0005-0000-0000-000069B00000}"/>
    <cellStyle name="Note 9 4 2 2 2" xfId="45165" xr:uid="{00000000-0005-0000-0000-00006AB00000}"/>
    <cellStyle name="Note 9 4 2 2 2 2" xfId="45166" xr:uid="{00000000-0005-0000-0000-00006BB00000}"/>
    <cellStyle name="Note 9 4 2 2 3" xfId="45167" xr:uid="{00000000-0005-0000-0000-00006CB00000}"/>
    <cellStyle name="Note 9 4 2 3" xfId="45168" xr:uid="{00000000-0005-0000-0000-00006DB00000}"/>
    <cellStyle name="Note 9 4 2 3 2" xfId="45169" xr:uid="{00000000-0005-0000-0000-00006EB00000}"/>
    <cellStyle name="Note 9 4 2 4" xfId="45170" xr:uid="{00000000-0005-0000-0000-00006FB00000}"/>
    <cellStyle name="Note 9 4 3" xfId="45171" xr:uid="{00000000-0005-0000-0000-000070B00000}"/>
    <cellStyle name="Note 9 4 3 2" xfId="45172" xr:uid="{00000000-0005-0000-0000-000071B00000}"/>
    <cellStyle name="Note 9 4 3 2 2" xfId="45173" xr:uid="{00000000-0005-0000-0000-000072B00000}"/>
    <cellStyle name="Note 9 4 3 3" xfId="45174" xr:uid="{00000000-0005-0000-0000-000073B00000}"/>
    <cellStyle name="Note 9 4 4" xfId="45175" xr:uid="{00000000-0005-0000-0000-000074B00000}"/>
    <cellStyle name="Note 9 4 4 2" xfId="45176" xr:uid="{00000000-0005-0000-0000-000075B00000}"/>
    <cellStyle name="Note 9 4 5" xfId="45177" xr:uid="{00000000-0005-0000-0000-000076B00000}"/>
    <cellStyle name="Note 9 4 5 2" xfId="45178" xr:uid="{00000000-0005-0000-0000-000077B00000}"/>
    <cellStyle name="Note 9 4 6" xfId="45179" xr:uid="{00000000-0005-0000-0000-000078B00000}"/>
    <cellStyle name="Note 9 5" xfId="45180" xr:uid="{00000000-0005-0000-0000-000079B00000}"/>
    <cellStyle name="Note 9 5 2" xfId="45181" xr:uid="{00000000-0005-0000-0000-00007AB00000}"/>
    <cellStyle name="Note 9 5 2 2" xfId="45182" xr:uid="{00000000-0005-0000-0000-00007BB00000}"/>
    <cellStyle name="Note 9 5 2 2 2" xfId="45183" xr:uid="{00000000-0005-0000-0000-00007CB00000}"/>
    <cellStyle name="Note 9 5 2 2 2 2" xfId="45184" xr:uid="{00000000-0005-0000-0000-00007DB00000}"/>
    <cellStyle name="Note 9 5 2 2 3" xfId="45185" xr:uid="{00000000-0005-0000-0000-00007EB00000}"/>
    <cellStyle name="Note 9 5 2 3" xfId="45186" xr:uid="{00000000-0005-0000-0000-00007FB00000}"/>
    <cellStyle name="Note 9 5 2 3 2" xfId="45187" xr:uid="{00000000-0005-0000-0000-000080B00000}"/>
    <cellStyle name="Note 9 5 2 4" xfId="45188" xr:uid="{00000000-0005-0000-0000-000081B00000}"/>
    <cellStyle name="Note 9 5 3" xfId="45189" xr:uid="{00000000-0005-0000-0000-000082B00000}"/>
    <cellStyle name="Note 9 5 3 2" xfId="45190" xr:uid="{00000000-0005-0000-0000-000083B00000}"/>
    <cellStyle name="Note 9 5 3 2 2" xfId="45191" xr:uid="{00000000-0005-0000-0000-000084B00000}"/>
    <cellStyle name="Note 9 5 3 3" xfId="45192" xr:uid="{00000000-0005-0000-0000-000085B00000}"/>
    <cellStyle name="Note 9 5 4" xfId="45193" xr:uid="{00000000-0005-0000-0000-000086B00000}"/>
    <cellStyle name="Note 9 5 4 2" xfId="45194" xr:uid="{00000000-0005-0000-0000-000087B00000}"/>
    <cellStyle name="Note 9 5 5" xfId="45195" xr:uid="{00000000-0005-0000-0000-000088B00000}"/>
    <cellStyle name="Note 9 5 5 2" xfId="45196" xr:uid="{00000000-0005-0000-0000-000089B00000}"/>
    <cellStyle name="Note 9 5 6" xfId="45197" xr:uid="{00000000-0005-0000-0000-00008AB00000}"/>
    <cellStyle name="Note 9 6" xfId="45198" xr:uid="{00000000-0005-0000-0000-00008BB00000}"/>
    <cellStyle name="Note 9 6 2" xfId="45199" xr:uid="{00000000-0005-0000-0000-00008CB00000}"/>
    <cellStyle name="Note 9 6 2 2" xfId="45200" xr:uid="{00000000-0005-0000-0000-00008DB00000}"/>
    <cellStyle name="Note 9 6 2 2 2" xfId="45201" xr:uid="{00000000-0005-0000-0000-00008EB00000}"/>
    <cellStyle name="Note 9 6 2 2 2 2" xfId="45202" xr:uid="{00000000-0005-0000-0000-00008FB00000}"/>
    <cellStyle name="Note 9 6 2 2 3" xfId="45203" xr:uid="{00000000-0005-0000-0000-000090B00000}"/>
    <cellStyle name="Note 9 6 2 3" xfId="45204" xr:uid="{00000000-0005-0000-0000-000091B00000}"/>
    <cellStyle name="Note 9 6 2 3 2" xfId="45205" xr:uid="{00000000-0005-0000-0000-000092B00000}"/>
    <cellStyle name="Note 9 6 2 4" xfId="45206" xr:uid="{00000000-0005-0000-0000-000093B00000}"/>
    <cellStyle name="Note 9 6 3" xfId="45207" xr:uid="{00000000-0005-0000-0000-000094B00000}"/>
    <cellStyle name="Note 9 6 3 2" xfId="45208" xr:uid="{00000000-0005-0000-0000-000095B00000}"/>
    <cellStyle name="Note 9 6 3 2 2" xfId="45209" xr:uid="{00000000-0005-0000-0000-000096B00000}"/>
    <cellStyle name="Note 9 6 3 3" xfId="45210" xr:uid="{00000000-0005-0000-0000-000097B00000}"/>
    <cellStyle name="Note 9 6 4" xfId="45211" xr:uid="{00000000-0005-0000-0000-000098B00000}"/>
    <cellStyle name="Note 9 6 4 2" xfId="45212" xr:uid="{00000000-0005-0000-0000-000099B00000}"/>
    <cellStyle name="Note 9 6 5" xfId="45213" xr:uid="{00000000-0005-0000-0000-00009AB00000}"/>
    <cellStyle name="Note 9 6 5 2" xfId="45214" xr:uid="{00000000-0005-0000-0000-00009BB00000}"/>
    <cellStyle name="Note 9 6 6" xfId="45215" xr:uid="{00000000-0005-0000-0000-00009CB00000}"/>
    <cellStyle name="Note 9 7" xfId="45216" xr:uid="{00000000-0005-0000-0000-00009DB00000}"/>
    <cellStyle name="Note 9 7 2" xfId="45217" xr:uid="{00000000-0005-0000-0000-00009EB00000}"/>
    <cellStyle name="Note 9 7 2 2" xfId="45218" xr:uid="{00000000-0005-0000-0000-00009FB00000}"/>
    <cellStyle name="Note 9 7 2 2 2" xfId="45219" xr:uid="{00000000-0005-0000-0000-0000A0B00000}"/>
    <cellStyle name="Note 9 7 2 3" xfId="45220" xr:uid="{00000000-0005-0000-0000-0000A1B00000}"/>
    <cellStyle name="Note 9 7 3" xfId="45221" xr:uid="{00000000-0005-0000-0000-0000A2B00000}"/>
    <cellStyle name="Note 9 7 3 2" xfId="45222" xr:uid="{00000000-0005-0000-0000-0000A3B00000}"/>
    <cellStyle name="Note 9 7 4" xfId="45223" xr:uid="{00000000-0005-0000-0000-0000A4B00000}"/>
    <cellStyle name="Note 9 8" xfId="45224" xr:uid="{00000000-0005-0000-0000-0000A5B00000}"/>
    <cellStyle name="Note 9 8 2" xfId="45225" xr:uid="{00000000-0005-0000-0000-0000A6B00000}"/>
    <cellStyle name="Note 9 8 2 2" xfId="45226" xr:uid="{00000000-0005-0000-0000-0000A7B00000}"/>
    <cellStyle name="Note 9 8 3" xfId="45227" xr:uid="{00000000-0005-0000-0000-0000A8B00000}"/>
    <cellStyle name="Note 9 9" xfId="45228" xr:uid="{00000000-0005-0000-0000-0000A9B00000}"/>
    <cellStyle name="Note 9 9 2" xfId="45229" xr:uid="{00000000-0005-0000-0000-0000AAB00000}"/>
    <cellStyle name="Number" xfId="45230" xr:uid="{00000000-0005-0000-0000-0000ABB00000}"/>
    <cellStyle name="Number Input" xfId="45231" xr:uid="{00000000-0005-0000-0000-0000ACB00000}"/>
    <cellStyle name="Number Total" xfId="45232" xr:uid="{00000000-0005-0000-0000-0000ADB00000}"/>
    <cellStyle name="Number." xfId="45233" xr:uid="{00000000-0005-0000-0000-0000AEB00000}"/>
    <cellStyle name="Number. 2" xfId="45234" xr:uid="{00000000-0005-0000-0000-0000AFB00000}"/>
    <cellStyle name="NumberWholeUnlocked" xfId="45235" xr:uid="{00000000-0005-0000-0000-0000B0B00000}"/>
    <cellStyle name="Output 2" xfId="45236" xr:uid="{00000000-0005-0000-0000-0000B1B00000}"/>
    <cellStyle name="Output 3" xfId="45237" xr:uid="{00000000-0005-0000-0000-0000B2B00000}"/>
    <cellStyle name="Output 3 2" xfId="45238" xr:uid="{00000000-0005-0000-0000-0000B3B00000}"/>
    <cellStyle name="Output 4" xfId="45239" xr:uid="{00000000-0005-0000-0000-0000B4B00000}"/>
    <cellStyle name="Output Amounts" xfId="45240" xr:uid="{00000000-0005-0000-0000-0000B5B00000}"/>
    <cellStyle name="OUTPUT AMOUNTS 2" xfId="45241" xr:uid="{00000000-0005-0000-0000-0000B6B00000}"/>
    <cellStyle name="Output Column Headings" xfId="45242" xr:uid="{00000000-0005-0000-0000-0000B7B00000}"/>
    <cellStyle name="Output Company Name" xfId="45243" xr:uid="{00000000-0005-0000-0000-0000B8B00000}"/>
    <cellStyle name="Output Forecast Currency" xfId="45244" xr:uid="{00000000-0005-0000-0000-0000B9B00000}"/>
    <cellStyle name="Output Forecast Date" xfId="45245" xr:uid="{00000000-0005-0000-0000-0000BAB00000}"/>
    <cellStyle name="Output Forecast Multiple" xfId="45246" xr:uid="{00000000-0005-0000-0000-0000BBB00000}"/>
    <cellStyle name="Output Forecast Number" xfId="45247" xr:uid="{00000000-0005-0000-0000-0000BCB00000}"/>
    <cellStyle name="Output Forecast Percentage" xfId="45248" xr:uid="{00000000-0005-0000-0000-0000BDB00000}"/>
    <cellStyle name="Output Forecast Period Title" xfId="45249" xr:uid="{00000000-0005-0000-0000-0000BEB00000}"/>
    <cellStyle name="Output Forecast Year" xfId="45250" xr:uid="{00000000-0005-0000-0000-0000BFB00000}"/>
    <cellStyle name="Output Heading 1" xfId="45251" xr:uid="{00000000-0005-0000-0000-0000C0B00000}"/>
    <cellStyle name="Output Heading 2" xfId="45252" xr:uid="{00000000-0005-0000-0000-0000C1B00000}"/>
    <cellStyle name="Output Heading 3" xfId="45253" xr:uid="{00000000-0005-0000-0000-0000C2B00000}"/>
    <cellStyle name="Output Heading 4" xfId="45254" xr:uid="{00000000-0005-0000-0000-0000C3B00000}"/>
    <cellStyle name="Output Line Items" xfId="45255" xr:uid="{00000000-0005-0000-0000-0000C4B00000}"/>
    <cellStyle name="Output Middle Currency" xfId="45256" xr:uid="{00000000-0005-0000-0000-0000C5B00000}"/>
    <cellStyle name="Output Middle Date" xfId="45257" xr:uid="{00000000-0005-0000-0000-0000C6B00000}"/>
    <cellStyle name="Output Middle Multiple" xfId="45258" xr:uid="{00000000-0005-0000-0000-0000C7B00000}"/>
    <cellStyle name="Output Middle Number" xfId="45259" xr:uid="{00000000-0005-0000-0000-0000C8B00000}"/>
    <cellStyle name="Output Middle Percentage" xfId="45260" xr:uid="{00000000-0005-0000-0000-0000C9B00000}"/>
    <cellStyle name="Output Middle Title / Name" xfId="45261" xr:uid="{00000000-0005-0000-0000-0000CAB00000}"/>
    <cellStyle name="Output Middle Year" xfId="45262" xr:uid="{00000000-0005-0000-0000-0000CBB00000}"/>
    <cellStyle name="Output Report Heading" xfId="45263" xr:uid="{00000000-0005-0000-0000-0000CCB00000}"/>
    <cellStyle name="Output Report Title" xfId="45264" xr:uid="{00000000-0005-0000-0000-0000CDB00000}"/>
    <cellStyle name="Output Sheet Title" xfId="45265" xr:uid="{00000000-0005-0000-0000-0000CEB00000}"/>
    <cellStyle name="Page Number" xfId="45266" xr:uid="{00000000-0005-0000-0000-0000CFB00000}"/>
    <cellStyle name="Percent" xfId="2" builtinId="5"/>
    <cellStyle name="Percent [2]" xfId="45267" xr:uid="{00000000-0005-0000-0000-0000D1B00000}"/>
    <cellStyle name="Percent 10" xfId="9" xr:uid="{00000000-0005-0000-0000-0000D2B00000}"/>
    <cellStyle name="Percent 11" xfId="45268" xr:uid="{00000000-0005-0000-0000-0000D3B00000}"/>
    <cellStyle name="Percent 12" xfId="45269" xr:uid="{00000000-0005-0000-0000-0000D4B00000}"/>
    <cellStyle name="Percent 13" xfId="45270" xr:uid="{00000000-0005-0000-0000-0000D5B00000}"/>
    <cellStyle name="Percent 14" xfId="45271" xr:uid="{00000000-0005-0000-0000-0000D6B00000}"/>
    <cellStyle name="Percent 15" xfId="45272" xr:uid="{00000000-0005-0000-0000-0000D7B00000}"/>
    <cellStyle name="Percent 16" xfId="45273" xr:uid="{00000000-0005-0000-0000-0000D8B00000}"/>
    <cellStyle name="Percent 17" xfId="45274" xr:uid="{00000000-0005-0000-0000-0000D9B00000}"/>
    <cellStyle name="Percent 18" xfId="45275" xr:uid="{00000000-0005-0000-0000-0000DAB00000}"/>
    <cellStyle name="Percent 2" xfId="45276" xr:uid="{00000000-0005-0000-0000-0000DBB00000}"/>
    <cellStyle name="Percent 2 2" xfId="45277" xr:uid="{00000000-0005-0000-0000-0000DCB00000}"/>
    <cellStyle name="Percent 2 2 2" xfId="5" xr:uid="{00000000-0005-0000-0000-0000DDB00000}"/>
    <cellStyle name="Percent 2 2 2 2" xfId="45278" xr:uid="{00000000-0005-0000-0000-0000DEB00000}"/>
    <cellStyle name="Percent 2 2 2 3" xfId="45279" xr:uid="{00000000-0005-0000-0000-0000DFB00000}"/>
    <cellStyle name="Percent 2 2 2 4" xfId="45280" xr:uid="{00000000-0005-0000-0000-0000E0B00000}"/>
    <cellStyle name="Percent 2 2 3" xfId="45281" xr:uid="{00000000-0005-0000-0000-0000E1B00000}"/>
    <cellStyle name="Percent 2 2 4" xfId="45282" xr:uid="{00000000-0005-0000-0000-0000E2B00000}"/>
    <cellStyle name="Percent 2 2 4 2" xfId="45283" xr:uid="{00000000-0005-0000-0000-0000E3B00000}"/>
    <cellStyle name="Percent 2 2 5" xfId="45284" xr:uid="{00000000-0005-0000-0000-0000E4B00000}"/>
    <cellStyle name="Percent 2 2 6" xfId="45285" xr:uid="{00000000-0005-0000-0000-0000E5B00000}"/>
    <cellStyle name="Percent 2 2 7" xfId="45286" xr:uid="{00000000-0005-0000-0000-0000E6B00000}"/>
    <cellStyle name="Percent 2 3" xfId="45287" xr:uid="{00000000-0005-0000-0000-0000E7B00000}"/>
    <cellStyle name="Percent 2 3 2" xfId="45288" xr:uid="{00000000-0005-0000-0000-0000E8B00000}"/>
    <cellStyle name="Percent 2 3 3" xfId="45289" xr:uid="{00000000-0005-0000-0000-0000E9B00000}"/>
    <cellStyle name="Percent 2 3 4" xfId="45290" xr:uid="{00000000-0005-0000-0000-0000EAB00000}"/>
    <cellStyle name="Percent 2 4" xfId="45291" xr:uid="{00000000-0005-0000-0000-0000EBB00000}"/>
    <cellStyle name="Percent 2 4 2" xfId="45292" xr:uid="{00000000-0005-0000-0000-0000ECB00000}"/>
    <cellStyle name="Percent 2 4 2 2" xfId="45293" xr:uid="{00000000-0005-0000-0000-0000EDB00000}"/>
    <cellStyle name="Percent 2 4 2 3" xfId="45294" xr:uid="{00000000-0005-0000-0000-0000EEB00000}"/>
    <cellStyle name="Percent 2 4 3" xfId="45295" xr:uid="{00000000-0005-0000-0000-0000EFB00000}"/>
    <cellStyle name="Percent 2 4 3 2" xfId="45296" xr:uid="{00000000-0005-0000-0000-0000F0B00000}"/>
    <cellStyle name="Percent 2 4 4" xfId="45297" xr:uid="{00000000-0005-0000-0000-0000F1B00000}"/>
    <cellStyle name="Percent 2 4 4 2" xfId="45298" xr:uid="{00000000-0005-0000-0000-0000F2B00000}"/>
    <cellStyle name="Percent 2 4 5" xfId="45299" xr:uid="{00000000-0005-0000-0000-0000F3B00000}"/>
    <cellStyle name="Percent 2 4 6" xfId="45300" xr:uid="{00000000-0005-0000-0000-0000F4B00000}"/>
    <cellStyle name="Percent 2 4 7" xfId="45301" xr:uid="{00000000-0005-0000-0000-0000F5B00000}"/>
    <cellStyle name="Percent 2 5" xfId="45302" xr:uid="{00000000-0005-0000-0000-0000F6B00000}"/>
    <cellStyle name="Percent 2 6" xfId="45303" xr:uid="{00000000-0005-0000-0000-0000F7B00000}"/>
    <cellStyle name="Percent 2 7" xfId="45304" xr:uid="{00000000-0005-0000-0000-0000F8B00000}"/>
    <cellStyle name="Percent 2 8" xfId="45305" xr:uid="{00000000-0005-0000-0000-0000F9B00000}"/>
    <cellStyle name="Percent 3" xfId="45306" xr:uid="{00000000-0005-0000-0000-0000FAB00000}"/>
    <cellStyle name="Percent 3 2" xfId="45307" xr:uid="{00000000-0005-0000-0000-0000FBB00000}"/>
    <cellStyle name="Percent 3 3" xfId="45308" xr:uid="{00000000-0005-0000-0000-0000FCB00000}"/>
    <cellStyle name="Percent 3 3 2" xfId="45309" xr:uid="{00000000-0005-0000-0000-0000FDB00000}"/>
    <cellStyle name="Percent 3 3 2 2" xfId="45310" xr:uid="{00000000-0005-0000-0000-0000FEB00000}"/>
    <cellStyle name="Percent 3 3 3" xfId="45311" xr:uid="{00000000-0005-0000-0000-0000FFB00000}"/>
    <cellStyle name="Percent 3 3 4" xfId="45312" xr:uid="{00000000-0005-0000-0000-000000B10000}"/>
    <cellStyle name="Percent 3 3 5" xfId="45313" xr:uid="{00000000-0005-0000-0000-000001B10000}"/>
    <cellStyle name="Percent 3 4" xfId="45314" xr:uid="{00000000-0005-0000-0000-000002B10000}"/>
    <cellStyle name="Percent 4" xfId="45315" xr:uid="{00000000-0005-0000-0000-000003B10000}"/>
    <cellStyle name="Percent 4 2" xfId="45316" xr:uid="{00000000-0005-0000-0000-000004B10000}"/>
    <cellStyle name="Percent 4 3" xfId="45317" xr:uid="{00000000-0005-0000-0000-000005B10000}"/>
    <cellStyle name="Percent 4 3 2" xfId="45318" xr:uid="{00000000-0005-0000-0000-000006B10000}"/>
    <cellStyle name="Percent 4 4" xfId="45319" xr:uid="{00000000-0005-0000-0000-000007B10000}"/>
    <cellStyle name="Percent 4 5" xfId="45320" xr:uid="{00000000-0005-0000-0000-000008B10000}"/>
    <cellStyle name="Percent 4 6" xfId="45321" xr:uid="{00000000-0005-0000-0000-000009B10000}"/>
    <cellStyle name="Percent 4 7" xfId="45322" xr:uid="{00000000-0005-0000-0000-00000AB10000}"/>
    <cellStyle name="Percent 5" xfId="45323" xr:uid="{00000000-0005-0000-0000-00000BB10000}"/>
    <cellStyle name="Percent 5 2" xfId="45324" xr:uid="{00000000-0005-0000-0000-00000CB10000}"/>
    <cellStyle name="Percent 6" xfId="45325" xr:uid="{00000000-0005-0000-0000-00000DB10000}"/>
    <cellStyle name="Percent 6 2" xfId="45326" xr:uid="{00000000-0005-0000-0000-00000EB10000}"/>
    <cellStyle name="Percent 7" xfId="45327" xr:uid="{00000000-0005-0000-0000-00000FB10000}"/>
    <cellStyle name="Percent 7 2" xfId="45328" xr:uid="{00000000-0005-0000-0000-000010B10000}"/>
    <cellStyle name="Percent 8" xfId="45329" xr:uid="{00000000-0005-0000-0000-000011B10000}"/>
    <cellStyle name="Percent 8 2" xfId="45330" xr:uid="{00000000-0005-0000-0000-000012B10000}"/>
    <cellStyle name="Percent 9" xfId="45331" xr:uid="{00000000-0005-0000-0000-000013B10000}"/>
    <cellStyle name="Percent 9 2" xfId="45332" xr:uid="{00000000-0005-0000-0000-000014B10000}"/>
    <cellStyle name="Percent Input" xfId="45333" xr:uid="{00000000-0005-0000-0000-000015B10000}"/>
    <cellStyle name="Percentage." xfId="45334" xr:uid="{00000000-0005-0000-0000-000016B10000}"/>
    <cellStyle name="Percentage. 2" xfId="45335" xr:uid="{00000000-0005-0000-0000-000017B10000}"/>
    <cellStyle name="Period Title" xfId="45336" xr:uid="{00000000-0005-0000-0000-000018B10000}"/>
    <cellStyle name="Period Title." xfId="45337" xr:uid="{00000000-0005-0000-0000-000019B10000}"/>
    <cellStyle name="Period Title. 2" xfId="45338" xr:uid="{00000000-0005-0000-0000-00001AB10000}"/>
    <cellStyle name="Period Title_Book3 (2)" xfId="45339" xr:uid="{00000000-0005-0000-0000-00001BB10000}"/>
    <cellStyle name="Presentation Currency" xfId="45340" xr:uid="{00000000-0005-0000-0000-00001CB10000}"/>
    <cellStyle name="Presentation Currency 2" xfId="45341" xr:uid="{00000000-0005-0000-0000-00001DB10000}"/>
    <cellStyle name="Presentation Currency." xfId="45342" xr:uid="{00000000-0005-0000-0000-00001EB10000}"/>
    <cellStyle name="Presentation Currency. 2" xfId="45343" xr:uid="{00000000-0005-0000-0000-00001FB10000}"/>
    <cellStyle name="Presentation Currency_20110216 Corp Capex Workingsv4" xfId="45344" xr:uid="{00000000-0005-0000-0000-000020B10000}"/>
    <cellStyle name="Presentation Date" xfId="45345" xr:uid="{00000000-0005-0000-0000-000021B10000}"/>
    <cellStyle name="Presentation Date 2" xfId="45346" xr:uid="{00000000-0005-0000-0000-000022B10000}"/>
    <cellStyle name="Presentation Date." xfId="45347" xr:uid="{00000000-0005-0000-0000-000023B10000}"/>
    <cellStyle name="Presentation Date. 2" xfId="45348" xr:uid="{00000000-0005-0000-0000-000024B10000}"/>
    <cellStyle name="Presentation Date_20110216 Corp Capex Workingsv4" xfId="45349" xr:uid="{00000000-0005-0000-0000-000025B10000}"/>
    <cellStyle name="Presentation Heading 1" xfId="45350" xr:uid="{00000000-0005-0000-0000-000026B10000}"/>
    <cellStyle name="Presentation Heading 1 2" xfId="45351" xr:uid="{00000000-0005-0000-0000-000027B10000}"/>
    <cellStyle name="Presentation Heading 1." xfId="45352" xr:uid="{00000000-0005-0000-0000-000028B10000}"/>
    <cellStyle name="Presentation Heading 1. 2" xfId="45353" xr:uid="{00000000-0005-0000-0000-000029B10000}"/>
    <cellStyle name="Presentation Heading 1_20110216 Corp Capex Workingsv4" xfId="45354" xr:uid="{00000000-0005-0000-0000-00002AB10000}"/>
    <cellStyle name="Presentation Heading 2" xfId="45355" xr:uid="{00000000-0005-0000-0000-00002BB10000}"/>
    <cellStyle name="Presentation Heading 2 2" xfId="45356" xr:uid="{00000000-0005-0000-0000-00002CB10000}"/>
    <cellStyle name="Presentation Heading 2." xfId="45357" xr:uid="{00000000-0005-0000-0000-00002DB10000}"/>
    <cellStyle name="Presentation Heading 2. 2" xfId="45358" xr:uid="{00000000-0005-0000-0000-00002EB10000}"/>
    <cellStyle name="Presentation Heading 2_20110216 Corp Capex Workingsv4" xfId="45359" xr:uid="{00000000-0005-0000-0000-00002FB10000}"/>
    <cellStyle name="Presentation Heading 3" xfId="45360" xr:uid="{00000000-0005-0000-0000-000030B10000}"/>
    <cellStyle name="Presentation Heading 3 2" xfId="45361" xr:uid="{00000000-0005-0000-0000-000031B10000}"/>
    <cellStyle name="Presentation Heading 3." xfId="45362" xr:uid="{00000000-0005-0000-0000-000032B10000}"/>
    <cellStyle name="Presentation Heading 3. 2" xfId="45363" xr:uid="{00000000-0005-0000-0000-000033B10000}"/>
    <cellStyle name="Presentation Heading 3_20110216 Corp Capex Workingsv4" xfId="45364" xr:uid="{00000000-0005-0000-0000-000034B10000}"/>
    <cellStyle name="Presentation Heading 4" xfId="45365" xr:uid="{00000000-0005-0000-0000-000035B10000}"/>
    <cellStyle name="Presentation Heading 4 2" xfId="45366" xr:uid="{00000000-0005-0000-0000-000036B10000}"/>
    <cellStyle name="Presentation Heading 4." xfId="45367" xr:uid="{00000000-0005-0000-0000-000037B10000}"/>
    <cellStyle name="Presentation Heading 4. 2" xfId="45368" xr:uid="{00000000-0005-0000-0000-000038B10000}"/>
    <cellStyle name="Presentation Heading 4_20110216 Corp Capex Workingsv4" xfId="45369" xr:uid="{00000000-0005-0000-0000-000039B10000}"/>
    <cellStyle name="Presentation Hyperlink Arrow" xfId="45370" xr:uid="{00000000-0005-0000-0000-00003AB10000}"/>
    <cellStyle name="Presentation Hyperlink Arrow 2" xfId="45371" xr:uid="{00000000-0005-0000-0000-00003BB10000}"/>
    <cellStyle name="Presentation Hyperlink Arrow." xfId="45372" xr:uid="{00000000-0005-0000-0000-00003CB10000}"/>
    <cellStyle name="Presentation Hyperlink Arrow_20110216 Corp Capex Workingsv4" xfId="45373" xr:uid="{00000000-0005-0000-0000-00003DB10000}"/>
    <cellStyle name="Presentation Hyperlink Check" xfId="45374" xr:uid="{00000000-0005-0000-0000-00003EB10000}"/>
    <cellStyle name="Presentation Hyperlink Check 2" xfId="45375" xr:uid="{00000000-0005-0000-0000-00003FB10000}"/>
    <cellStyle name="Presentation Hyperlink Check." xfId="45376" xr:uid="{00000000-0005-0000-0000-000040B10000}"/>
    <cellStyle name="Presentation Hyperlink Check_20110216 Corp Capex Workingsv4" xfId="45377" xr:uid="{00000000-0005-0000-0000-000041B10000}"/>
    <cellStyle name="Presentation Hyperlink Text" xfId="45378" xr:uid="{00000000-0005-0000-0000-000042B10000}"/>
    <cellStyle name="Presentation Hyperlink Text 2" xfId="45379" xr:uid="{00000000-0005-0000-0000-000043B10000}"/>
    <cellStyle name="Presentation Hyperlink Text." xfId="45380" xr:uid="{00000000-0005-0000-0000-000044B10000}"/>
    <cellStyle name="Presentation Hyperlink Text. 2" xfId="45381" xr:uid="{00000000-0005-0000-0000-000045B10000}"/>
    <cellStyle name="Presentation Hyperlink Text_20110216 Corp Capex Workingsv4" xfId="45382" xr:uid="{00000000-0005-0000-0000-000046B10000}"/>
    <cellStyle name="Presentation Model Name" xfId="45383" xr:uid="{00000000-0005-0000-0000-000047B10000}"/>
    <cellStyle name="Presentation Model Name 2" xfId="45384" xr:uid="{00000000-0005-0000-0000-000048B10000}"/>
    <cellStyle name="Presentation Model Name." xfId="45385" xr:uid="{00000000-0005-0000-0000-000049B10000}"/>
    <cellStyle name="Presentation Model Name. 2" xfId="45386" xr:uid="{00000000-0005-0000-0000-00004AB10000}"/>
    <cellStyle name="Presentation Model Name_20110216 Corp Capex Workingsv4" xfId="45387" xr:uid="{00000000-0005-0000-0000-00004BB10000}"/>
    <cellStyle name="Presentation Multiple" xfId="45388" xr:uid="{00000000-0005-0000-0000-00004CB10000}"/>
    <cellStyle name="Presentation Multiple 2" xfId="45389" xr:uid="{00000000-0005-0000-0000-00004DB10000}"/>
    <cellStyle name="Presentation Multiple." xfId="45390" xr:uid="{00000000-0005-0000-0000-00004EB10000}"/>
    <cellStyle name="Presentation Multiple. 2" xfId="45391" xr:uid="{00000000-0005-0000-0000-00004FB10000}"/>
    <cellStyle name="Presentation Multiple_20110216 Corp Capex Workingsv4" xfId="45392" xr:uid="{00000000-0005-0000-0000-000050B10000}"/>
    <cellStyle name="Presentation Normal" xfId="45393" xr:uid="{00000000-0005-0000-0000-000051B10000}"/>
    <cellStyle name="Presentation Normal 2" xfId="45394" xr:uid="{00000000-0005-0000-0000-000052B10000}"/>
    <cellStyle name="Presentation Normal." xfId="45395" xr:uid="{00000000-0005-0000-0000-000053B10000}"/>
    <cellStyle name="Presentation Normal. 2" xfId="45396" xr:uid="{00000000-0005-0000-0000-000054B10000}"/>
    <cellStyle name="Presentation Normal_20110216 Corp Capex Workingsv4" xfId="45397" xr:uid="{00000000-0005-0000-0000-000055B10000}"/>
    <cellStyle name="Presentation Number" xfId="45398" xr:uid="{00000000-0005-0000-0000-000056B10000}"/>
    <cellStyle name="Presentation Number 2" xfId="45399" xr:uid="{00000000-0005-0000-0000-000057B10000}"/>
    <cellStyle name="Presentation Number." xfId="45400" xr:uid="{00000000-0005-0000-0000-000058B10000}"/>
    <cellStyle name="Presentation Number. 2" xfId="45401" xr:uid="{00000000-0005-0000-0000-000059B10000}"/>
    <cellStyle name="Presentation Number_20110216 Corp Capex Workingsv4" xfId="45402" xr:uid="{00000000-0005-0000-0000-00005AB10000}"/>
    <cellStyle name="Presentation Percentage" xfId="45403" xr:uid="{00000000-0005-0000-0000-00005BB10000}"/>
    <cellStyle name="Presentation Percentage 2" xfId="45404" xr:uid="{00000000-0005-0000-0000-00005CB10000}"/>
    <cellStyle name="Presentation Percentage." xfId="45405" xr:uid="{00000000-0005-0000-0000-00005DB10000}"/>
    <cellStyle name="Presentation Percentage. 2" xfId="45406" xr:uid="{00000000-0005-0000-0000-00005EB10000}"/>
    <cellStyle name="Presentation Percentage_20110216 Corp Capex Workingsv4" xfId="45407" xr:uid="{00000000-0005-0000-0000-00005FB10000}"/>
    <cellStyle name="Presentation Period Title" xfId="45408" xr:uid="{00000000-0005-0000-0000-000060B10000}"/>
    <cellStyle name="Presentation Period Title 2" xfId="45409" xr:uid="{00000000-0005-0000-0000-000061B10000}"/>
    <cellStyle name="Presentation Period Title." xfId="45410" xr:uid="{00000000-0005-0000-0000-000062B10000}"/>
    <cellStyle name="Presentation Period Title. 2" xfId="45411" xr:uid="{00000000-0005-0000-0000-000063B10000}"/>
    <cellStyle name="Presentation Period Title_20110216 Corp Capex Workingsv4" xfId="45412" xr:uid="{00000000-0005-0000-0000-000064B10000}"/>
    <cellStyle name="Presentation Section Number" xfId="45413" xr:uid="{00000000-0005-0000-0000-000065B10000}"/>
    <cellStyle name="Presentation Section Number 2" xfId="45414" xr:uid="{00000000-0005-0000-0000-000066B10000}"/>
    <cellStyle name="Presentation Section Number." xfId="45415" xr:uid="{00000000-0005-0000-0000-000067B10000}"/>
    <cellStyle name="Presentation Section Number. 2" xfId="45416" xr:uid="{00000000-0005-0000-0000-000068B10000}"/>
    <cellStyle name="Presentation Section Number_20110216 Corp Capex Workingsv4" xfId="45417" xr:uid="{00000000-0005-0000-0000-000069B10000}"/>
    <cellStyle name="Presentation Sheet Title" xfId="45418" xr:uid="{00000000-0005-0000-0000-00006AB10000}"/>
    <cellStyle name="Presentation Sheet Title 2" xfId="45419" xr:uid="{00000000-0005-0000-0000-00006BB10000}"/>
    <cellStyle name="Presentation Sheet Title." xfId="45420" xr:uid="{00000000-0005-0000-0000-00006CB10000}"/>
    <cellStyle name="Presentation Sheet Title. 2" xfId="45421" xr:uid="{00000000-0005-0000-0000-00006DB10000}"/>
    <cellStyle name="Presentation Sheet Title_20110216 Corp Capex Workingsv4" xfId="45422" xr:uid="{00000000-0005-0000-0000-00006EB10000}"/>
    <cellStyle name="Presentation Sub Total." xfId="45423" xr:uid="{00000000-0005-0000-0000-00006FB10000}"/>
    <cellStyle name="Presentation Sub Total. 2" xfId="45424" xr:uid="{00000000-0005-0000-0000-000070B10000}"/>
    <cellStyle name="Presentation TOC 1." xfId="45425" xr:uid="{00000000-0005-0000-0000-000071B10000}"/>
    <cellStyle name="Presentation TOC 2." xfId="45426" xr:uid="{00000000-0005-0000-0000-000072B10000}"/>
    <cellStyle name="Presentation TOC 2. 2" xfId="45427" xr:uid="{00000000-0005-0000-0000-000073B10000}"/>
    <cellStyle name="Presentation TOC 3." xfId="45428" xr:uid="{00000000-0005-0000-0000-000074B10000}"/>
    <cellStyle name="Presentation TOC 3. 2" xfId="45429" xr:uid="{00000000-0005-0000-0000-000075B10000}"/>
    <cellStyle name="Presentation TOC 4." xfId="45430" xr:uid="{00000000-0005-0000-0000-000076B10000}"/>
    <cellStyle name="Presentation TOC 4. 2" xfId="45431" xr:uid="{00000000-0005-0000-0000-000077B10000}"/>
    <cellStyle name="Presentation Year" xfId="45432" xr:uid="{00000000-0005-0000-0000-000078B10000}"/>
    <cellStyle name="Presentation Year 2" xfId="45433" xr:uid="{00000000-0005-0000-0000-000079B10000}"/>
    <cellStyle name="Presentation Year." xfId="45434" xr:uid="{00000000-0005-0000-0000-00007AB10000}"/>
    <cellStyle name="Presentation Year. 2" xfId="45435" xr:uid="{00000000-0005-0000-0000-00007BB10000}"/>
    <cellStyle name="Presentation Year_20110216 Corp Capex Workingsv4" xfId="45436" xr:uid="{00000000-0005-0000-0000-00007CB10000}"/>
    <cellStyle name="PSChar" xfId="45437" xr:uid="{00000000-0005-0000-0000-00007DB10000}"/>
    <cellStyle name="PSChar 2" xfId="45438" xr:uid="{00000000-0005-0000-0000-00007EB10000}"/>
    <cellStyle name="PSChar 3" xfId="45439" xr:uid="{00000000-0005-0000-0000-00007FB10000}"/>
    <cellStyle name="PSChar 3 2" xfId="45440" xr:uid="{00000000-0005-0000-0000-000080B10000}"/>
    <cellStyle name="PSChar 3 2 2" xfId="45441" xr:uid="{00000000-0005-0000-0000-000081B10000}"/>
    <cellStyle name="PSChar 3 2 3" xfId="45442" xr:uid="{00000000-0005-0000-0000-000082B10000}"/>
    <cellStyle name="PSChar 3 3" xfId="45443" xr:uid="{00000000-0005-0000-0000-000083B10000}"/>
    <cellStyle name="PSChar 3 3 2" xfId="45444" xr:uid="{00000000-0005-0000-0000-000084B10000}"/>
    <cellStyle name="PSChar 3 4" xfId="45445" xr:uid="{00000000-0005-0000-0000-000085B10000}"/>
    <cellStyle name="PSChar 3 4 2" xfId="45446" xr:uid="{00000000-0005-0000-0000-000086B10000}"/>
    <cellStyle name="PSChar 3 5" xfId="45447" xr:uid="{00000000-0005-0000-0000-000087B10000}"/>
    <cellStyle name="PSChar 4" xfId="45448" xr:uid="{00000000-0005-0000-0000-000088B10000}"/>
    <cellStyle name="PSDate" xfId="45449" xr:uid="{00000000-0005-0000-0000-000089B10000}"/>
    <cellStyle name="PSDate 2" xfId="45450" xr:uid="{00000000-0005-0000-0000-00008AB10000}"/>
    <cellStyle name="PSDate 3" xfId="45451" xr:uid="{00000000-0005-0000-0000-00008BB10000}"/>
    <cellStyle name="PSDate 3 2" xfId="45452" xr:uid="{00000000-0005-0000-0000-00008CB10000}"/>
    <cellStyle name="PSDate 3 2 2" xfId="45453" xr:uid="{00000000-0005-0000-0000-00008DB10000}"/>
    <cellStyle name="PSDate 3 2 3" xfId="45454" xr:uid="{00000000-0005-0000-0000-00008EB10000}"/>
    <cellStyle name="PSDate 3 3" xfId="45455" xr:uid="{00000000-0005-0000-0000-00008FB10000}"/>
    <cellStyle name="PSDate 3 3 2" xfId="45456" xr:uid="{00000000-0005-0000-0000-000090B10000}"/>
    <cellStyle name="PSDate 3 4" xfId="45457" xr:uid="{00000000-0005-0000-0000-000091B10000}"/>
    <cellStyle name="PSDate 3 4 2" xfId="45458" xr:uid="{00000000-0005-0000-0000-000092B10000}"/>
    <cellStyle name="PSDate 3 5" xfId="45459" xr:uid="{00000000-0005-0000-0000-000093B10000}"/>
    <cellStyle name="PSDate 4" xfId="45460" xr:uid="{00000000-0005-0000-0000-000094B10000}"/>
    <cellStyle name="PSDec" xfId="45461" xr:uid="{00000000-0005-0000-0000-000095B10000}"/>
    <cellStyle name="PSDec 2" xfId="45462" xr:uid="{00000000-0005-0000-0000-000096B10000}"/>
    <cellStyle name="PSDec 3" xfId="45463" xr:uid="{00000000-0005-0000-0000-000097B10000}"/>
    <cellStyle name="PSDec 3 2" xfId="45464" xr:uid="{00000000-0005-0000-0000-000098B10000}"/>
    <cellStyle name="PSDec 3 2 2" xfId="45465" xr:uid="{00000000-0005-0000-0000-000099B10000}"/>
    <cellStyle name="PSDec 3 2 3" xfId="45466" xr:uid="{00000000-0005-0000-0000-00009AB10000}"/>
    <cellStyle name="PSDec 3 3" xfId="45467" xr:uid="{00000000-0005-0000-0000-00009BB10000}"/>
    <cellStyle name="PSDec 3 3 2" xfId="45468" xr:uid="{00000000-0005-0000-0000-00009CB10000}"/>
    <cellStyle name="PSDec 3 4" xfId="45469" xr:uid="{00000000-0005-0000-0000-00009DB10000}"/>
    <cellStyle name="PSDec 3 4 2" xfId="45470" xr:uid="{00000000-0005-0000-0000-00009EB10000}"/>
    <cellStyle name="PSDec 3 5" xfId="45471" xr:uid="{00000000-0005-0000-0000-00009FB10000}"/>
    <cellStyle name="PSDec 4" xfId="45472" xr:uid="{00000000-0005-0000-0000-0000A0B10000}"/>
    <cellStyle name="PSHeading" xfId="45473" xr:uid="{00000000-0005-0000-0000-0000A1B10000}"/>
    <cellStyle name="PSHeading 2" xfId="45474" xr:uid="{00000000-0005-0000-0000-0000A2B10000}"/>
    <cellStyle name="PSHeading 3" xfId="45475" xr:uid="{00000000-0005-0000-0000-0000A3B10000}"/>
    <cellStyle name="PSHeading 3 2" xfId="45476" xr:uid="{00000000-0005-0000-0000-0000A4B10000}"/>
    <cellStyle name="PSHeading 3 2 2" xfId="45477" xr:uid="{00000000-0005-0000-0000-0000A5B10000}"/>
    <cellStyle name="PSHeading 3 2 3" xfId="45478" xr:uid="{00000000-0005-0000-0000-0000A6B10000}"/>
    <cellStyle name="PSHeading 3 3" xfId="45479" xr:uid="{00000000-0005-0000-0000-0000A7B10000}"/>
    <cellStyle name="PSHeading 3 3 2" xfId="45480" xr:uid="{00000000-0005-0000-0000-0000A8B10000}"/>
    <cellStyle name="PSHeading 3 4" xfId="45481" xr:uid="{00000000-0005-0000-0000-0000A9B10000}"/>
    <cellStyle name="PSHeading 3 4 2" xfId="45482" xr:uid="{00000000-0005-0000-0000-0000AAB10000}"/>
    <cellStyle name="PSHeading 3 5" xfId="45483" xr:uid="{00000000-0005-0000-0000-0000ABB10000}"/>
    <cellStyle name="PSHeading 4" xfId="45484" xr:uid="{00000000-0005-0000-0000-0000ACB10000}"/>
    <cellStyle name="PSInt" xfId="45485" xr:uid="{00000000-0005-0000-0000-0000ADB10000}"/>
    <cellStyle name="PSInt 2" xfId="45486" xr:uid="{00000000-0005-0000-0000-0000AEB10000}"/>
    <cellStyle name="PSInt 3" xfId="45487" xr:uid="{00000000-0005-0000-0000-0000AFB10000}"/>
    <cellStyle name="PSInt 3 2" xfId="45488" xr:uid="{00000000-0005-0000-0000-0000B0B10000}"/>
    <cellStyle name="PSInt 3 2 2" xfId="45489" xr:uid="{00000000-0005-0000-0000-0000B1B10000}"/>
    <cellStyle name="PSInt 3 2 3" xfId="45490" xr:uid="{00000000-0005-0000-0000-0000B2B10000}"/>
    <cellStyle name="PSInt 3 3" xfId="45491" xr:uid="{00000000-0005-0000-0000-0000B3B10000}"/>
    <cellStyle name="PSInt 3 3 2" xfId="45492" xr:uid="{00000000-0005-0000-0000-0000B4B10000}"/>
    <cellStyle name="PSInt 3 4" xfId="45493" xr:uid="{00000000-0005-0000-0000-0000B5B10000}"/>
    <cellStyle name="PSInt 3 4 2" xfId="45494" xr:uid="{00000000-0005-0000-0000-0000B6B10000}"/>
    <cellStyle name="PSInt 3 5" xfId="45495" xr:uid="{00000000-0005-0000-0000-0000B7B10000}"/>
    <cellStyle name="PSInt 4" xfId="45496" xr:uid="{00000000-0005-0000-0000-0000B8B10000}"/>
    <cellStyle name="PSSpacer" xfId="45497" xr:uid="{00000000-0005-0000-0000-0000B9B10000}"/>
    <cellStyle name="PSSpacer 2" xfId="45498" xr:uid="{00000000-0005-0000-0000-0000BAB10000}"/>
    <cellStyle name="PSSpacer 3" xfId="45499" xr:uid="{00000000-0005-0000-0000-0000BBB10000}"/>
    <cellStyle name="PSSpacer 3 2" xfId="45500" xr:uid="{00000000-0005-0000-0000-0000BCB10000}"/>
    <cellStyle name="PSSpacer 3 2 2" xfId="45501" xr:uid="{00000000-0005-0000-0000-0000BDB10000}"/>
    <cellStyle name="PSSpacer 3 2 3" xfId="45502" xr:uid="{00000000-0005-0000-0000-0000BEB10000}"/>
    <cellStyle name="PSSpacer 3 3" xfId="45503" xr:uid="{00000000-0005-0000-0000-0000BFB10000}"/>
    <cellStyle name="PSSpacer 3 3 2" xfId="45504" xr:uid="{00000000-0005-0000-0000-0000C0B10000}"/>
    <cellStyle name="PSSpacer 3 4" xfId="45505" xr:uid="{00000000-0005-0000-0000-0000C1B10000}"/>
    <cellStyle name="PSSpacer 3 4 2" xfId="45506" xr:uid="{00000000-0005-0000-0000-0000C2B10000}"/>
    <cellStyle name="PSSpacer 3 5" xfId="45507" xr:uid="{00000000-0005-0000-0000-0000C3B10000}"/>
    <cellStyle name="PSSpacer 4" xfId="45508" xr:uid="{00000000-0005-0000-0000-0000C4B10000}"/>
    <cellStyle name="Right Currency" xfId="45509" xr:uid="{00000000-0005-0000-0000-0000C5B10000}"/>
    <cellStyle name="Right Currency 2" xfId="45510" xr:uid="{00000000-0005-0000-0000-0000C6B10000}"/>
    <cellStyle name="Right Currency 3" xfId="45511" xr:uid="{00000000-0005-0000-0000-0000C7B10000}"/>
    <cellStyle name="Right Date" xfId="45512" xr:uid="{00000000-0005-0000-0000-0000C8B10000}"/>
    <cellStyle name="Right Date 2" xfId="45513" xr:uid="{00000000-0005-0000-0000-0000C9B10000}"/>
    <cellStyle name="Right Date 3" xfId="45514" xr:uid="{00000000-0005-0000-0000-0000CAB10000}"/>
    <cellStyle name="Right Multiple" xfId="45515" xr:uid="{00000000-0005-0000-0000-0000CBB10000}"/>
    <cellStyle name="Right Multiple 2" xfId="45516" xr:uid="{00000000-0005-0000-0000-0000CCB10000}"/>
    <cellStyle name="Right Multiple 3" xfId="45517" xr:uid="{00000000-0005-0000-0000-0000CDB10000}"/>
    <cellStyle name="Right Number" xfId="45518" xr:uid="{00000000-0005-0000-0000-0000CEB10000}"/>
    <cellStyle name="Right Number 2" xfId="45519" xr:uid="{00000000-0005-0000-0000-0000CFB10000}"/>
    <cellStyle name="Right Number 3" xfId="45520" xr:uid="{00000000-0005-0000-0000-0000D0B10000}"/>
    <cellStyle name="Right Percentage" xfId="45521" xr:uid="{00000000-0005-0000-0000-0000D1B10000}"/>
    <cellStyle name="Right Percentage 2" xfId="45522" xr:uid="{00000000-0005-0000-0000-0000D2B10000}"/>
    <cellStyle name="Right Percentage 3" xfId="45523" xr:uid="{00000000-0005-0000-0000-0000D3B10000}"/>
    <cellStyle name="Right Year" xfId="45524" xr:uid="{00000000-0005-0000-0000-0000D4B10000}"/>
    <cellStyle name="Right Year 2" xfId="45525" xr:uid="{00000000-0005-0000-0000-0000D5B10000}"/>
    <cellStyle name="Right Year 3" xfId="45526" xr:uid="{00000000-0005-0000-0000-0000D6B10000}"/>
    <cellStyle name="Section Number" xfId="45527" xr:uid="{00000000-0005-0000-0000-0000D7B10000}"/>
    <cellStyle name="Section Number 2" xfId="45528" xr:uid="{00000000-0005-0000-0000-0000D8B10000}"/>
    <cellStyle name="Section Number 3" xfId="45529" xr:uid="{00000000-0005-0000-0000-0000D9B10000}"/>
    <cellStyle name="Section Number." xfId="45530" xr:uid="{00000000-0005-0000-0000-0000DAB10000}"/>
    <cellStyle name="Section Number. 2" xfId="45531" xr:uid="{00000000-0005-0000-0000-0000DBB10000}"/>
    <cellStyle name="Section Number_20110216 Corp Capex Workingsv4" xfId="45532" xr:uid="{00000000-0005-0000-0000-0000DCB10000}"/>
    <cellStyle name="Sheet Title" xfId="45533" xr:uid="{00000000-0005-0000-0000-0000DDB10000}"/>
    <cellStyle name="Sheet Title 2" xfId="45534" xr:uid="{00000000-0005-0000-0000-0000DEB10000}"/>
    <cellStyle name="Sheet Title 3" xfId="45535" xr:uid="{00000000-0005-0000-0000-0000DFB10000}"/>
    <cellStyle name="Sheet Title 4" xfId="45536" xr:uid="{00000000-0005-0000-0000-0000E0B10000}"/>
    <cellStyle name="Sheet Title." xfId="45537" xr:uid="{00000000-0005-0000-0000-0000E1B10000}"/>
    <cellStyle name="Sheet Title. 2" xfId="45538" xr:uid="{00000000-0005-0000-0000-0000E2B10000}"/>
    <cellStyle name="Sheet Title_20110216 Corp Capex Workingsv4" xfId="45539" xr:uid="{00000000-0005-0000-0000-0000E3B10000}"/>
    <cellStyle name="SheetHeader1" xfId="45540" xr:uid="{00000000-0005-0000-0000-0000E4B10000}"/>
    <cellStyle name="Sub Total." xfId="45541" xr:uid="{00000000-0005-0000-0000-0000E5B10000}"/>
    <cellStyle name="Sub Total. 2" xfId="45542" xr:uid="{00000000-0005-0000-0000-0000E6B10000}"/>
    <cellStyle name="Table Head" xfId="45543" xr:uid="{00000000-0005-0000-0000-0000E7B10000}"/>
    <cellStyle name="Table Head Aligned" xfId="45544" xr:uid="{00000000-0005-0000-0000-0000E8B10000}"/>
    <cellStyle name="Table Head Blue" xfId="45545" xr:uid="{00000000-0005-0000-0000-0000E9B10000}"/>
    <cellStyle name="Table Head Green" xfId="45546" xr:uid="{00000000-0005-0000-0000-0000EAB10000}"/>
    <cellStyle name="Table Title" xfId="45547" xr:uid="{00000000-0005-0000-0000-0000EBB10000}"/>
    <cellStyle name="Table Units" xfId="45548" xr:uid="{00000000-0005-0000-0000-0000ECB10000}"/>
    <cellStyle name="TableLvl2" xfId="45549" xr:uid="{00000000-0005-0000-0000-0000EDB10000}"/>
    <cellStyle name="TableLvl3" xfId="45550" xr:uid="{00000000-0005-0000-0000-0000EEB10000}"/>
    <cellStyle name="Tickmark" xfId="45551" xr:uid="{00000000-0005-0000-0000-0000EFB10000}"/>
    <cellStyle name="Times New Roman" xfId="45552" xr:uid="{00000000-0005-0000-0000-0000F0B10000}"/>
    <cellStyle name="Title 2" xfId="45553" xr:uid="{00000000-0005-0000-0000-0000F1B10000}"/>
    <cellStyle name="Title 3" xfId="45554" xr:uid="{00000000-0005-0000-0000-0000F2B10000}"/>
    <cellStyle name="Title 3 2" xfId="45555" xr:uid="{00000000-0005-0000-0000-0000F3B10000}"/>
    <cellStyle name="Title 4" xfId="45556" xr:uid="{00000000-0005-0000-0000-0000F4B10000}"/>
    <cellStyle name="TOC 1" xfId="45557" xr:uid="{00000000-0005-0000-0000-0000F5B10000}"/>
    <cellStyle name="TOC 1 2" xfId="45558" xr:uid="{00000000-0005-0000-0000-0000F6B10000}"/>
    <cellStyle name="TOC 1 3" xfId="45559" xr:uid="{00000000-0005-0000-0000-0000F7B10000}"/>
    <cellStyle name="TOC 2" xfId="45560" xr:uid="{00000000-0005-0000-0000-0000F8B10000}"/>
    <cellStyle name="TOC 2 2" xfId="45561" xr:uid="{00000000-0005-0000-0000-0000F9B10000}"/>
    <cellStyle name="TOC 2 3" xfId="45562" xr:uid="{00000000-0005-0000-0000-0000FAB10000}"/>
    <cellStyle name="TOC 2 4" xfId="45563" xr:uid="{00000000-0005-0000-0000-0000FBB10000}"/>
    <cellStyle name="TOC 3" xfId="45564" xr:uid="{00000000-0005-0000-0000-0000FCB10000}"/>
    <cellStyle name="TOC 3 2" xfId="45565" xr:uid="{00000000-0005-0000-0000-0000FDB10000}"/>
    <cellStyle name="TOC 3 3" xfId="45566" xr:uid="{00000000-0005-0000-0000-0000FEB10000}"/>
    <cellStyle name="TOC 3 4" xfId="45567" xr:uid="{00000000-0005-0000-0000-0000FFB10000}"/>
    <cellStyle name="TOC 4" xfId="45568" xr:uid="{00000000-0005-0000-0000-000000B20000}"/>
    <cellStyle name="TOC 4 2" xfId="45569" xr:uid="{00000000-0005-0000-0000-000001B20000}"/>
    <cellStyle name="TOC 4 3" xfId="45570" xr:uid="{00000000-0005-0000-0000-000002B20000}"/>
    <cellStyle name="TOC 4 4" xfId="45571" xr:uid="{00000000-0005-0000-0000-000003B20000}"/>
    <cellStyle name="Total 2" xfId="45572" xr:uid="{00000000-0005-0000-0000-000004B20000}"/>
    <cellStyle name="Total 3" xfId="45573" xr:uid="{00000000-0005-0000-0000-000005B20000}"/>
    <cellStyle name="Total 3 2" xfId="45574" xr:uid="{00000000-0005-0000-0000-000006B20000}"/>
    <cellStyle name="Total 4" xfId="45575" xr:uid="{00000000-0005-0000-0000-000007B20000}"/>
    <cellStyle name="Warning Text 2" xfId="45576" xr:uid="{00000000-0005-0000-0000-000008B20000}"/>
    <cellStyle name="Warning Text 3" xfId="45577" xr:uid="{00000000-0005-0000-0000-000009B20000}"/>
    <cellStyle name="Warning Text 3 2" xfId="45578" xr:uid="{00000000-0005-0000-0000-00000AB20000}"/>
    <cellStyle name="Warning Text 4" xfId="45579" xr:uid="{00000000-0005-0000-0000-00000BB20000}"/>
    <cellStyle name="Year." xfId="45580" xr:uid="{00000000-0005-0000-0000-00000CB20000}"/>
    <cellStyle name="Year. 2" xfId="45581" xr:uid="{00000000-0005-0000-0000-00000DB20000}"/>
  </cellStyles>
  <dxfs count="0"/>
  <tableStyles count="0" defaultTableStyle="TableStyleMedium2" defaultPivotStyle="PivotStyleLight16"/>
  <colors>
    <mruColors>
      <color rgb="FFFF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C28"/>
  <sheetViews>
    <sheetView tabSelected="1" workbookViewId="0">
      <selection activeCell="B37" sqref="B37"/>
    </sheetView>
  </sheetViews>
  <sheetFormatPr defaultRowHeight="12.75"/>
  <cols>
    <col min="1" max="1" width="9.140625" style="183"/>
    <col min="2" max="2" width="43.85546875" style="183" customWidth="1"/>
    <col min="3" max="3" width="179.28515625" style="183" customWidth="1"/>
    <col min="4" max="16384" width="9.140625" style="183"/>
  </cols>
  <sheetData>
    <row r="3" spans="1:3" customFormat="1" ht="15">
      <c r="B3" s="205" t="s">
        <v>158</v>
      </c>
    </row>
    <row r="4" spans="1:3">
      <c r="A4" s="169" t="s">
        <v>129</v>
      </c>
      <c r="B4" s="169" t="s">
        <v>130</v>
      </c>
      <c r="C4" s="169" t="s">
        <v>131</v>
      </c>
    </row>
    <row r="5" spans="1:3">
      <c r="A5" s="170"/>
      <c r="B5" s="170"/>
      <c r="C5" s="170"/>
    </row>
    <row r="6" spans="1:3">
      <c r="A6" s="173">
        <v>1</v>
      </c>
      <c r="B6" s="171" t="s">
        <v>133</v>
      </c>
      <c r="C6" s="172" t="s">
        <v>148</v>
      </c>
    </row>
    <row r="7" spans="1:3">
      <c r="C7" s="170"/>
    </row>
    <row r="8" spans="1:3">
      <c r="A8" s="173">
        <f>A6+1</f>
        <v>2</v>
      </c>
      <c r="B8" s="171" t="s">
        <v>132</v>
      </c>
      <c r="C8" s="172" t="s">
        <v>150</v>
      </c>
    </row>
    <row r="9" spans="1:3">
      <c r="C9" s="170"/>
    </row>
    <row r="10" spans="1:3">
      <c r="A10" s="173">
        <f>A8+1</f>
        <v>3</v>
      </c>
      <c r="B10" s="190" t="s">
        <v>141</v>
      </c>
      <c r="C10" s="172" t="s">
        <v>145</v>
      </c>
    </row>
    <row r="11" spans="1:3">
      <c r="A11" s="173"/>
      <c r="B11" s="171"/>
      <c r="C11" s="170"/>
    </row>
    <row r="12" spans="1:3">
      <c r="A12" s="173">
        <f>A10+1</f>
        <v>4</v>
      </c>
      <c r="B12" s="171" t="s">
        <v>139</v>
      </c>
      <c r="C12" s="172" t="s">
        <v>140</v>
      </c>
    </row>
    <row r="13" spans="1:3">
      <c r="A13" s="173"/>
      <c r="B13" s="171"/>
      <c r="C13" s="170"/>
    </row>
    <row r="14" spans="1:3">
      <c r="A14" s="173">
        <f>A12+1</f>
        <v>5</v>
      </c>
      <c r="B14" s="184" t="s">
        <v>134</v>
      </c>
      <c r="C14" s="172" t="s">
        <v>146</v>
      </c>
    </row>
    <row r="15" spans="1:3">
      <c r="A15" s="173"/>
      <c r="B15" s="171"/>
      <c r="C15" s="172"/>
    </row>
    <row r="16" spans="1:3">
      <c r="A16" s="173">
        <f>A14+1</f>
        <v>6</v>
      </c>
      <c r="B16" s="184" t="s">
        <v>135</v>
      </c>
      <c r="C16" s="172" t="s">
        <v>147</v>
      </c>
    </row>
    <row r="18" spans="1:3">
      <c r="A18" s="173">
        <f>A16+1</f>
        <v>7</v>
      </c>
      <c r="B18" s="184" t="s">
        <v>137</v>
      </c>
      <c r="C18" s="183" t="s">
        <v>138</v>
      </c>
    </row>
    <row r="22" spans="1:3" customFormat="1" ht="15">
      <c r="B22" s="205" t="s">
        <v>156</v>
      </c>
    </row>
    <row r="23" spans="1:3" customFormat="1" ht="15">
      <c r="A23" s="169" t="s">
        <v>129</v>
      </c>
      <c r="B23" s="169" t="s">
        <v>130</v>
      </c>
      <c r="C23" s="169" t="s">
        <v>157</v>
      </c>
    </row>
    <row r="24" spans="1:3">
      <c r="A24" s="173">
        <v>1</v>
      </c>
      <c r="B24" s="200" t="s">
        <v>151</v>
      </c>
      <c r="C24" s="172" t="s">
        <v>153</v>
      </c>
    </row>
    <row r="26" spans="1:3">
      <c r="A26" s="173">
        <f>A24+1</f>
        <v>2</v>
      </c>
      <c r="B26" s="200" t="s">
        <v>152</v>
      </c>
      <c r="C26" s="172" t="s">
        <v>154</v>
      </c>
    </row>
    <row r="28" spans="1:3">
      <c r="A28" s="173">
        <f>A26+1</f>
        <v>3</v>
      </c>
      <c r="B28" s="204" t="s">
        <v>135</v>
      </c>
      <c r="C28" s="172" t="s">
        <v>155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F11"/>
  <sheetViews>
    <sheetView workbookViewId="0">
      <selection activeCell="C9" sqref="C9"/>
    </sheetView>
  </sheetViews>
  <sheetFormatPr defaultColWidth="8.85546875" defaultRowHeight="15"/>
  <cols>
    <col min="1" max="1" width="7" style="128" customWidth="1"/>
    <col min="2" max="2" width="36.5703125" style="128" customWidth="1"/>
    <col min="3" max="16384" width="8.85546875" style="128"/>
  </cols>
  <sheetData>
    <row r="7" spans="2:6">
      <c r="B7" s="129" t="s">
        <v>0</v>
      </c>
    </row>
    <row r="8" spans="2:6" ht="15.75" thickBot="1"/>
    <row r="9" spans="2:6" ht="15.75" thickBot="1">
      <c r="B9" s="128" t="s">
        <v>1</v>
      </c>
      <c r="C9" s="130">
        <v>2022</v>
      </c>
      <c r="E9" s="131">
        <f>Base_Reg_Year-1</f>
        <v>2021</v>
      </c>
      <c r="F9" s="128" t="s">
        <v>2</v>
      </c>
    </row>
    <row r="10" spans="2:6" ht="15.75" thickBot="1"/>
    <row r="11" spans="2:6" ht="15.75" thickBot="1">
      <c r="B11" s="128" t="s">
        <v>3</v>
      </c>
      <c r="C11" s="130">
        <v>5</v>
      </c>
    </row>
  </sheetData>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104"/>
  <sheetViews>
    <sheetView zoomScale="85" zoomScaleNormal="85" workbookViewId="0">
      <pane xSplit="3" topLeftCell="D1" activePane="topRight" state="frozen"/>
      <selection pane="topRight" activeCell="Q25" sqref="Q25"/>
    </sheetView>
  </sheetViews>
  <sheetFormatPr defaultRowHeight="15" outlineLevelCol="1"/>
  <cols>
    <col min="1" max="1" width="4.42578125" customWidth="1"/>
    <col min="2" max="2" width="44.140625" customWidth="1"/>
    <col min="3" max="3" width="9.140625" hidden="1" customWidth="1" outlineLevel="1"/>
    <col min="4" max="4" width="8.85546875" collapsed="1"/>
    <col min="10" max="14" width="11" customWidth="1"/>
    <col min="16" max="16" width="11.140625" customWidth="1"/>
    <col min="20" max="20" width="8.85546875" customWidth="1"/>
  </cols>
  <sheetData>
    <row r="2" spans="2:24">
      <c r="B2" s="9" t="s">
        <v>4</v>
      </c>
      <c r="J2" t="s">
        <v>5</v>
      </c>
      <c r="O2" s="1" t="s">
        <v>124</v>
      </c>
    </row>
    <row r="3" spans="2:24">
      <c r="C3" s="1">
        <v>2009</v>
      </c>
      <c r="D3" s="1">
        <v>2010</v>
      </c>
      <c r="E3" s="1">
        <v>2011</v>
      </c>
      <c r="F3" s="1">
        <v>2012</v>
      </c>
      <c r="G3" s="1">
        <v>2013</v>
      </c>
      <c r="H3" s="1">
        <v>2014</v>
      </c>
      <c r="I3" s="1">
        <v>2015</v>
      </c>
      <c r="J3" s="32">
        <v>2016</v>
      </c>
      <c r="K3" s="1">
        <v>2017</v>
      </c>
      <c r="L3" s="1">
        <v>2018</v>
      </c>
      <c r="M3" s="1">
        <v>2019</v>
      </c>
      <c r="N3" s="1">
        <v>2020</v>
      </c>
      <c r="O3" s="32">
        <v>2021</v>
      </c>
      <c r="P3" s="1">
        <v>2022</v>
      </c>
      <c r="Q3" s="1">
        <v>2023</v>
      </c>
      <c r="R3" s="1">
        <v>2024</v>
      </c>
      <c r="S3" s="1">
        <v>2025</v>
      </c>
      <c r="T3" s="1">
        <v>2026</v>
      </c>
      <c r="U3" s="1">
        <v>2027</v>
      </c>
      <c r="V3" s="1">
        <v>2028</v>
      </c>
      <c r="W3" s="1">
        <v>2029</v>
      </c>
      <c r="X3" s="1">
        <v>2030</v>
      </c>
    </row>
    <row r="4" spans="2:24">
      <c r="B4" t="s">
        <v>6</v>
      </c>
      <c r="C4" s="31">
        <v>4.9810844892812067E-2</v>
      </c>
      <c r="D4" s="31">
        <v>1.2612612612612484E-2</v>
      </c>
      <c r="E4" s="31">
        <v>2.7876631079478242E-2</v>
      </c>
      <c r="F4" s="31">
        <v>3.5199076745527913E-2</v>
      </c>
      <c r="G4" s="31">
        <v>2.0040080160320661E-2</v>
      </c>
      <c r="H4" s="31">
        <v>2.16110019646365E-2</v>
      </c>
      <c r="I4" s="31">
        <v>2.3076923076923217E-2</v>
      </c>
      <c r="J4" s="134">
        <v>1.5108593012275628E-2</v>
      </c>
      <c r="K4" s="135">
        <v>1.0232558139534831E-2</v>
      </c>
      <c r="L4" s="135">
        <v>1.9337016574585641E-2</v>
      </c>
      <c r="M4" s="44">
        <v>2.0776874435411097E-2</v>
      </c>
      <c r="N4" s="44">
        <v>1.5929203539823078E-2</v>
      </c>
      <c r="O4" s="175">
        <v>1.2195121951219523E-2</v>
      </c>
      <c r="P4" s="175">
        <v>2.3743086789108414E-2</v>
      </c>
      <c r="Q4" s="56">
        <f>$P4</f>
        <v>2.3743086789108414E-2</v>
      </c>
      <c r="R4" s="56">
        <f t="shared" ref="R4:X4" si="0">$P4</f>
        <v>2.3743086789108414E-2</v>
      </c>
      <c r="S4" s="56">
        <f t="shared" si="0"/>
        <v>2.3743086789108414E-2</v>
      </c>
      <c r="T4" s="56">
        <f t="shared" si="0"/>
        <v>2.3743086789108414E-2</v>
      </c>
      <c r="U4" s="56">
        <f t="shared" si="0"/>
        <v>2.3743086789108414E-2</v>
      </c>
      <c r="V4" s="56">
        <f t="shared" si="0"/>
        <v>2.3743086789108414E-2</v>
      </c>
      <c r="W4" s="56">
        <f t="shared" si="0"/>
        <v>2.3743086789108414E-2</v>
      </c>
      <c r="X4" s="56">
        <f t="shared" si="0"/>
        <v>2.3743086789108414E-2</v>
      </c>
    </row>
    <row r="5" spans="2:24">
      <c r="B5" t="s">
        <v>7</v>
      </c>
      <c r="D5">
        <v>1</v>
      </c>
      <c r="E5" s="6">
        <f>D5*(1+E4)</f>
        <v>1.0278766310794782</v>
      </c>
      <c r="F5" s="6">
        <f t="shared" ref="F5:S5" si="1">E5*(1+F4)</f>
        <v>1.0640569395017794</v>
      </c>
      <c r="G5" s="6">
        <f t="shared" si="1"/>
        <v>1.0853807258645405</v>
      </c>
      <c r="H5" s="6">
        <f t="shared" si="1"/>
        <v>1.1088368908635777</v>
      </c>
      <c r="I5" s="6">
        <f t="shared" si="1"/>
        <v>1.1344254344988911</v>
      </c>
      <c r="J5" s="33">
        <f t="shared" si="1"/>
        <v>1.1515650066915089</v>
      </c>
      <c r="K5" s="6">
        <f t="shared" si="1"/>
        <v>1.1633484625739334</v>
      </c>
      <c r="L5" s="6">
        <f t="shared" si="1"/>
        <v>1.1858441510767443</v>
      </c>
      <c r="M5" s="6">
        <f t="shared" si="1"/>
        <v>1.2104822861036326</v>
      </c>
      <c r="N5" s="6">
        <f t="shared" si="1"/>
        <v>1.2297643048203277</v>
      </c>
      <c r="O5" s="33">
        <f t="shared" si="1"/>
        <v>1.2447614304888683</v>
      </c>
      <c r="P5" s="6">
        <f t="shared" si="1"/>
        <v>1.2743159091647003</v>
      </c>
      <c r="Q5" s="6">
        <f t="shared" si="1"/>
        <v>1.3045721023927392</v>
      </c>
      <c r="R5" s="6">
        <f t="shared" si="1"/>
        <v>1.3355466710424997</v>
      </c>
      <c r="S5" s="6">
        <f t="shared" si="1"/>
        <v>1.3672566715639667</v>
      </c>
      <c r="T5" s="6">
        <f t="shared" ref="T5" si="2">S5*(1+T4)</f>
        <v>1.3997195653798975</v>
      </c>
      <c r="U5" s="6">
        <f t="shared" ref="U5" si="3">T5*(1+U4)</f>
        <v>1.4329532285011255</v>
      </c>
      <c r="V5" s="6">
        <f t="shared" ref="V5" si="4">U5*(1+V4)</f>
        <v>1.4669759613701607</v>
      </c>
      <c r="W5" s="6">
        <f t="shared" ref="W5" si="5">V5*(1+W4)</f>
        <v>1.5018064989385083</v>
      </c>
      <c r="X5" s="6">
        <f t="shared" ref="X5" si="6">W5*(1+X4)</f>
        <v>1.5374640209832524</v>
      </c>
    </row>
    <row r="6" spans="2:24">
      <c r="B6" t="s">
        <v>8</v>
      </c>
      <c r="E6" s="55">
        <v>2.5748753401775293E-2</v>
      </c>
      <c r="F6" s="55">
        <v>2.5748753401775293E-2</v>
      </c>
      <c r="G6" s="55">
        <v>2.5748753401775293E-2</v>
      </c>
      <c r="H6" s="55">
        <v>2.5748753401775293E-2</v>
      </c>
      <c r="I6" s="55">
        <v>2.5748753401775293E-2</v>
      </c>
      <c r="J6" s="137">
        <v>2.34949725108347E-2</v>
      </c>
      <c r="K6" s="138">
        <v>2.34949725108347E-2</v>
      </c>
      <c r="L6" s="138">
        <v>2.34949725108347E-2</v>
      </c>
      <c r="M6" s="138">
        <v>2.34949725108347E-2</v>
      </c>
      <c r="N6" s="138">
        <v>2.34949725108347E-2</v>
      </c>
      <c r="O6" s="175">
        <v>1.118103794611125E-2</v>
      </c>
      <c r="P6" s="5">
        <f t="shared" ref="P6:X6" si="7">P4</f>
        <v>2.3743086789108414E-2</v>
      </c>
      <c r="Q6" s="5">
        <f t="shared" si="7"/>
        <v>2.3743086789108414E-2</v>
      </c>
      <c r="R6" s="5">
        <f t="shared" si="7"/>
        <v>2.3743086789108414E-2</v>
      </c>
      <c r="S6" s="5">
        <f t="shared" si="7"/>
        <v>2.3743086789108414E-2</v>
      </c>
      <c r="T6" s="5">
        <f t="shared" si="7"/>
        <v>2.3743086789108414E-2</v>
      </c>
      <c r="U6" s="5">
        <f t="shared" si="7"/>
        <v>2.3743086789108414E-2</v>
      </c>
      <c r="V6" s="5">
        <f t="shared" si="7"/>
        <v>2.3743086789108414E-2</v>
      </c>
      <c r="W6" s="5">
        <f t="shared" si="7"/>
        <v>2.3743086789108414E-2</v>
      </c>
      <c r="X6" s="5">
        <f t="shared" si="7"/>
        <v>2.3743086789108414E-2</v>
      </c>
    </row>
    <row r="7" spans="2:24">
      <c r="E7" s="55"/>
      <c r="F7" s="55"/>
      <c r="G7" s="55"/>
      <c r="H7" s="55"/>
      <c r="I7" s="55"/>
      <c r="J7" s="60"/>
      <c r="K7" s="55"/>
      <c r="L7" s="55"/>
      <c r="M7" s="55"/>
      <c r="N7" s="55"/>
      <c r="O7" s="26"/>
      <c r="P7" s="5"/>
      <c r="Q7" s="5"/>
      <c r="R7" s="5"/>
      <c r="S7" s="5"/>
      <c r="T7" s="5"/>
      <c r="U7" s="5"/>
      <c r="V7" s="5"/>
      <c r="W7" s="5"/>
      <c r="X7" s="5"/>
    </row>
    <row r="8" spans="2:24">
      <c r="B8" s="9" t="s">
        <v>9</v>
      </c>
    </row>
    <row r="9" spans="2:24">
      <c r="C9" s="1">
        <v>2009</v>
      </c>
      <c r="D9" s="1">
        <v>2010</v>
      </c>
      <c r="E9" s="1">
        <v>2011</v>
      </c>
      <c r="F9" s="1">
        <v>2012</v>
      </c>
      <c r="G9" s="1">
        <v>2013</v>
      </c>
      <c r="H9" s="1">
        <v>2014</v>
      </c>
      <c r="I9" s="41">
        <v>2015</v>
      </c>
      <c r="J9" s="25">
        <v>2016</v>
      </c>
      <c r="K9" s="1">
        <v>2017</v>
      </c>
      <c r="L9" s="1">
        <v>2018</v>
      </c>
      <c r="M9" s="1">
        <v>2019</v>
      </c>
      <c r="N9" s="1">
        <v>2020</v>
      </c>
      <c r="O9" s="32">
        <v>2021</v>
      </c>
      <c r="P9" s="1">
        <v>2022</v>
      </c>
      <c r="Q9" s="1">
        <v>2023</v>
      </c>
      <c r="R9" s="1">
        <v>2024</v>
      </c>
      <c r="S9" s="1">
        <v>2025</v>
      </c>
      <c r="T9" s="1">
        <v>2026</v>
      </c>
      <c r="U9" s="1">
        <v>2027</v>
      </c>
      <c r="V9" s="1">
        <v>2028</v>
      </c>
      <c r="W9" s="1">
        <v>2029</v>
      </c>
      <c r="X9" s="1">
        <v>2030</v>
      </c>
    </row>
    <row r="10" spans="2:24">
      <c r="B10" t="s">
        <v>10</v>
      </c>
      <c r="D10" s="31">
        <v>5.8999999999999997E-2</v>
      </c>
      <c r="E10" s="31">
        <v>6.9947357002023564E-2</v>
      </c>
      <c r="F10" s="31">
        <v>6.9947357002023564E-2</v>
      </c>
      <c r="G10" s="31">
        <v>6.9947357002023564E-2</v>
      </c>
      <c r="H10" s="31">
        <v>6.9947357002023564E-2</v>
      </c>
      <c r="I10" s="42">
        <v>6.9947357002023564E-2</v>
      </c>
      <c r="J10" s="40">
        <v>3.8984967311635851E-2</v>
      </c>
      <c r="K10" s="45">
        <v>3.8984967311635851E-2</v>
      </c>
      <c r="L10" s="45">
        <v>3.8984967311635851E-2</v>
      </c>
      <c r="M10" s="45">
        <v>3.8984967311635851E-2</v>
      </c>
      <c r="N10" s="45">
        <v>3.8984967311635851E-2</v>
      </c>
      <c r="O10" s="153">
        <v>1.2006969247515764E-2</v>
      </c>
      <c r="P10" s="28">
        <v>2.3356575905164999E-2</v>
      </c>
      <c r="Q10" s="28">
        <v>2.2161423220871824E-2</v>
      </c>
      <c r="R10" s="28">
        <v>2.0966270536578645E-2</v>
      </c>
      <c r="S10" s="28">
        <v>1.9771117852285337E-2</v>
      </c>
      <c r="T10" s="28">
        <v>1.8575965167992294E-2</v>
      </c>
      <c r="U10" s="28">
        <f>$T10</f>
        <v>1.8575965167992294E-2</v>
      </c>
      <c r="V10" s="28">
        <f t="shared" ref="V10:X10" si="8">$T10</f>
        <v>1.8575965167992294E-2</v>
      </c>
      <c r="W10" s="28">
        <f t="shared" si="8"/>
        <v>1.8575965167992294E-2</v>
      </c>
      <c r="X10" s="28">
        <f t="shared" si="8"/>
        <v>1.8575965167992294E-2</v>
      </c>
    </row>
    <row r="11" spans="2:24">
      <c r="D11" s="56"/>
      <c r="E11" s="56"/>
      <c r="F11" s="56"/>
      <c r="G11" s="56"/>
      <c r="H11" s="56"/>
      <c r="I11" s="58"/>
      <c r="J11" s="57"/>
      <c r="K11" s="57"/>
      <c r="L11" s="57"/>
      <c r="M11" s="57"/>
      <c r="N11" s="57"/>
      <c r="O11" s="61"/>
      <c r="P11" s="28"/>
      <c r="Q11" s="28"/>
      <c r="R11" s="28"/>
      <c r="S11" s="28"/>
      <c r="T11" s="28"/>
      <c r="U11" s="28"/>
      <c r="V11" s="28"/>
      <c r="W11" s="28"/>
      <c r="X11" s="28"/>
    </row>
    <row r="12" spans="2:24">
      <c r="B12" t="s">
        <v>11</v>
      </c>
      <c r="D12" s="31"/>
      <c r="E12" s="31">
        <v>9.7497167650349881E-2</v>
      </c>
      <c r="F12" s="31">
        <v>9.7497167650349881E-2</v>
      </c>
      <c r="G12" s="31">
        <v>9.7497167650349881E-2</v>
      </c>
      <c r="H12" s="31">
        <v>9.7497167650349881E-2</v>
      </c>
      <c r="I12" s="42">
        <v>9.7497167650349881E-2</v>
      </c>
      <c r="J12" s="40">
        <v>6.3121417430410637E-2</v>
      </c>
      <c r="K12" s="174">
        <v>6.2656301614751525E-2</v>
      </c>
      <c r="L12" s="45">
        <v>6.2401378279225046E-2</v>
      </c>
      <c r="M12" s="45">
        <v>6.1824141162312239E-2</v>
      </c>
      <c r="N12" s="154">
        <v>6.0605462902429075E-2</v>
      </c>
      <c r="O12" s="198">
        <v>2.3260343420101304E-2</v>
      </c>
      <c r="P12" s="28">
        <v>4.8428812014841532E-2</v>
      </c>
      <c r="Q12" s="28">
        <v>4.7204378089783158E-2</v>
      </c>
      <c r="R12" s="28">
        <v>4.5979944164724798E-2</v>
      </c>
      <c r="S12" s="28">
        <v>4.4755510239666424E-2</v>
      </c>
      <c r="T12" s="28">
        <v>4.353107631460805E-2</v>
      </c>
      <c r="U12" s="28">
        <f>$T12</f>
        <v>4.353107631460805E-2</v>
      </c>
      <c r="V12" s="28">
        <f t="shared" ref="V12:X12" si="9">$T12</f>
        <v>4.353107631460805E-2</v>
      </c>
      <c r="W12" s="28">
        <f t="shared" si="9"/>
        <v>4.353107631460805E-2</v>
      </c>
      <c r="X12" s="28">
        <f t="shared" si="9"/>
        <v>4.353107631460805E-2</v>
      </c>
    </row>
    <row r="13" spans="2:24">
      <c r="B13" t="s">
        <v>12</v>
      </c>
      <c r="D13" s="55">
        <f t="shared" ref="D13:X13" si="10">(1+D12)/(1+D6)-1</f>
        <v>0</v>
      </c>
      <c r="E13" s="55">
        <f t="shared" si="10"/>
        <v>6.994735700202348E-2</v>
      </c>
      <c r="F13" s="55">
        <f t="shared" si="10"/>
        <v>6.994735700202348E-2</v>
      </c>
      <c r="G13" s="55">
        <f t="shared" si="10"/>
        <v>6.994735700202348E-2</v>
      </c>
      <c r="H13" s="55">
        <f t="shared" si="10"/>
        <v>6.994735700202348E-2</v>
      </c>
      <c r="I13" s="55">
        <f t="shared" si="10"/>
        <v>6.994735700202348E-2</v>
      </c>
      <c r="J13" s="59">
        <f t="shared" si="10"/>
        <v>3.8716794887975414E-2</v>
      </c>
      <c r="K13" s="55">
        <f t="shared" si="10"/>
        <v>3.8262356099167061E-2</v>
      </c>
      <c r="L13" s="55">
        <f t="shared" si="10"/>
        <v>3.8013284689562443E-2</v>
      </c>
      <c r="M13" s="55">
        <f t="shared" si="10"/>
        <v>3.7449298414674592E-2</v>
      </c>
      <c r="N13" s="55">
        <f t="shared" si="10"/>
        <v>3.6258595682746808E-2</v>
      </c>
      <c r="O13" s="59">
        <f t="shared" si="10"/>
        <v>1.1945739705053526E-2</v>
      </c>
      <c r="P13" s="55">
        <f t="shared" si="10"/>
        <v>2.4113203345927259E-2</v>
      </c>
      <c r="Q13" s="55">
        <f t="shared" si="10"/>
        <v>2.2917167015270579E-2</v>
      </c>
      <c r="R13" s="55">
        <f t="shared" si="10"/>
        <v>2.1721130684614121E-2</v>
      </c>
      <c r="S13" s="55">
        <f t="shared" si="10"/>
        <v>2.052509435395744E-2</v>
      </c>
      <c r="T13" s="55">
        <f t="shared" si="10"/>
        <v>1.9329058023300538E-2</v>
      </c>
      <c r="U13" s="55">
        <f t="shared" si="10"/>
        <v>1.9329058023300538E-2</v>
      </c>
      <c r="V13" s="55">
        <f t="shared" si="10"/>
        <v>1.9329058023300538E-2</v>
      </c>
      <c r="W13" s="55">
        <f t="shared" si="10"/>
        <v>1.9329058023300538E-2</v>
      </c>
      <c r="X13" s="55">
        <f t="shared" si="10"/>
        <v>1.9329058023300538E-2</v>
      </c>
    </row>
    <row r="14" spans="2:24">
      <c r="B14" t="s">
        <v>13</v>
      </c>
      <c r="D14" s="31">
        <v>0</v>
      </c>
      <c r="E14" s="31">
        <f t="shared" ref="E14:I14" si="11">(1+E13)*(1+E4)-1</f>
        <v>9.9773884747631714E-2</v>
      </c>
      <c r="F14" s="31">
        <f t="shared" si="11"/>
        <v>0.10760851613481237</v>
      </c>
      <c r="G14" s="31">
        <f t="shared" si="11"/>
        <v>9.1389187803667227E-2</v>
      </c>
      <c r="H14" s="31">
        <f t="shared" si="11"/>
        <v>9.3069991436251831E-2</v>
      </c>
      <c r="I14" s="42">
        <f t="shared" si="11"/>
        <v>9.4638449855916518E-2</v>
      </c>
      <c r="J14" s="40">
        <f t="shared" ref="J14:X14" si="12">(1+J13)*(1+J4)-1</f>
        <v>5.4410344196953231E-2</v>
      </c>
      <c r="K14" s="45">
        <f t="shared" si="12"/>
        <v>4.8886436022042234E-2</v>
      </c>
      <c r="L14" s="45">
        <f t="shared" si="12"/>
        <v>5.8085364780244619E-2</v>
      </c>
      <c r="M14" s="45">
        <f t="shared" si="12"/>
        <v>5.9004252220941522E-2</v>
      </c>
      <c r="N14" s="45">
        <f t="shared" si="12"/>
        <v>5.27653697732684E-2</v>
      </c>
      <c r="O14" s="61">
        <f t="shared" si="12"/>
        <v>2.4286541408773621E-2</v>
      </c>
      <c r="P14" s="28">
        <f t="shared" si="12"/>
        <v>4.8428812014841505E-2</v>
      </c>
      <c r="Q14" s="28">
        <f t="shared" si="12"/>
        <v>4.7204378089783061E-2</v>
      </c>
      <c r="R14" s="28">
        <f t="shared" si="12"/>
        <v>4.597994416472484E-2</v>
      </c>
      <c r="S14" s="28">
        <f t="shared" si="12"/>
        <v>4.4755510239666396E-2</v>
      </c>
      <c r="T14" s="28">
        <f t="shared" si="12"/>
        <v>4.3531076314607953E-2</v>
      </c>
      <c r="U14" s="28">
        <f t="shared" si="12"/>
        <v>4.3531076314607953E-2</v>
      </c>
      <c r="V14" s="28">
        <f t="shared" si="12"/>
        <v>4.3531076314607953E-2</v>
      </c>
      <c r="W14" s="28">
        <f t="shared" si="12"/>
        <v>4.3531076314607953E-2</v>
      </c>
      <c r="X14" s="28">
        <f t="shared" si="12"/>
        <v>4.3531076314607953E-2</v>
      </c>
    </row>
    <row r="16" spans="2:24">
      <c r="B16" s="9" t="s">
        <v>14</v>
      </c>
      <c r="J16" s="46"/>
    </row>
    <row r="17" spans="2:24">
      <c r="D17" s="18" t="s">
        <v>15</v>
      </c>
      <c r="E17" s="18" t="s">
        <v>15</v>
      </c>
      <c r="F17" s="18" t="s">
        <v>15</v>
      </c>
      <c r="G17" s="18" t="s">
        <v>15</v>
      </c>
      <c r="H17" s="18" t="s">
        <v>15</v>
      </c>
      <c r="I17" s="18" t="s">
        <v>15</v>
      </c>
      <c r="J17" s="34" t="s">
        <v>16</v>
      </c>
      <c r="K17" s="18" t="s">
        <v>16</v>
      </c>
      <c r="L17" s="18" t="s">
        <v>16</v>
      </c>
      <c r="M17" s="18" t="s">
        <v>16</v>
      </c>
      <c r="N17" s="18" t="s">
        <v>16</v>
      </c>
      <c r="O17" s="34" t="s">
        <v>17</v>
      </c>
      <c r="P17" s="18" t="s">
        <v>17</v>
      </c>
      <c r="Q17" s="18" t="s">
        <v>17</v>
      </c>
      <c r="R17" s="18" t="s">
        <v>17</v>
      </c>
      <c r="S17" t="s">
        <v>17</v>
      </c>
    </row>
    <row r="18" spans="2:24">
      <c r="B18" t="s">
        <v>18</v>
      </c>
      <c r="C18" s="1">
        <v>2009</v>
      </c>
      <c r="D18" s="1">
        <v>2010</v>
      </c>
      <c r="E18" s="1">
        <v>2011</v>
      </c>
      <c r="F18" s="1">
        <v>2012</v>
      </c>
      <c r="G18" s="1">
        <v>2013</v>
      </c>
      <c r="H18" s="1">
        <v>2014</v>
      </c>
      <c r="I18" s="1">
        <v>2015</v>
      </c>
      <c r="J18" s="32">
        <v>2016</v>
      </c>
      <c r="K18" s="1">
        <v>2017</v>
      </c>
      <c r="L18" s="1">
        <v>2018</v>
      </c>
      <c r="M18" s="1">
        <v>2019</v>
      </c>
      <c r="N18" s="1">
        <v>2020</v>
      </c>
      <c r="O18" s="32">
        <v>2021</v>
      </c>
      <c r="P18" s="1">
        <v>2022</v>
      </c>
      <c r="Q18" s="1">
        <v>2023</v>
      </c>
      <c r="R18" s="1">
        <v>2024</v>
      </c>
      <c r="S18" s="1">
        <v>2025</v>
      </c>
      <c r="T18" s="1">
        <v>2026</v>
      </c>
      <c r="U18" s="1">
        <v>2027</v>
      </c>
      <c r="V18" s="1">
        <v>2028</v>
      </c>
      <c r="W18" s="1">
        <v>2029</v>
      </c>
      <c r="X18" s="1">
        <v>2030</v>
      </c>
    </row>
    <row r="19" spans="2:24">
      <c r="B19" t="s">
        <v>19</v>
      </c>
      <c r="D19" s="36"/>
      <c r="E19" s="36"/>
      <c r="F19" s="36"/>
      <c r="G19" s="36"/>
      <c r="H19" s="36"/>
      <c r="I19" s="43"/>
      <c r="J19" s="166">
        <v>7.1880209936725388</v>
      </c>
      <c r="K19" s="166">
        <v>7.4363165276243102</v>
      </c>
      <c r="L19" s="166">
        <v>8.3842523753370823</v>
      </c>
      <c r="M19" s="166">
        <v>10.137976553946572</v>
      </c>
      <c r="N19" s="166">
        <v>10.908980590281478</v>
      </c>
      <c r="O19" s="180">
        <v>3.145284775193399</v>
      </c>
      <c r="P19" s="2"/>
      <c r="Q19" s="178"/>
      <c r="R19" s="177"/>
      <c r="S19" s="178"/>
      <c r="T19" s="179"/>
    </row>
    <row r="20" spans="2:24">
      <c r="B20" t="s">
        <v>20</v>
      </c>
      <c r="D20" s="36"/>
      <c r="E20" s="36"/>
      <c r="F20" s="36"/>
      <c r="G20" s="36"/>
      <c r="H20" s="36"/>
      <c r="I20" s="43"/>
      <c r="J20" s="166">
        <v>0</v>
      </c>
      <c r="K20" s="166">
        <v>0</v>
      </c>
      <c r="L20" s="166">
        <v>0</v>
      </c>
      <c r="M20" s="166">
        <v>1.9583346637168145E-3</v>
      </c>
      <c r="N20" s="166">
        <v>0</v>
      </c>
      <c r="O20" s="180">
        <v>0.16162370830077466</v>
      </c>
      <c r="P20" s="2"/>
      <c r="Q20" s="178"/>
      <c r="R20" s="177"/>
      <c r="S20" s="2"/>
    </row>
    <row r="21" spans="2:24">
      <c r="B21" t="s">
        <v>21</v>
      </c>
      <c r="D21" s="36"/>
      <c r="E21" s="36"/>
      <c r="F21" s="36"/>
      <c r="G21" s="36"/>
      <c r="H21" s="36"/>
      <c r="I21" s="43"/>
      <c r="J21" s="166">
        <v>1.861053210316995</v>
      </c>
      <c r="K21" s="166">
        <v>1.8104899300828741</v>
      </c>
      <c r="L21" s="166">
        <v>5.0993036191787624</v>
      </c>
      <c r="M21" s="166">
        <v>-1.729204925442531</v>
      </c>
      <c r="N21" s="166">
        <v>0.13837108013937283</v>
      </c>
      <c r="O21" s="180">
        <v>0.12388015451125919</v>
      </c>
      <c r="P21" s="2"/>
      <c r="Q21" s="178"/>
      <c r="R21" s="177"/>
      <c r="S21" s="2"/>
    </row>
    <row r="22" spans="2:24">
      <c r="B22" t="s">
        <v>22</v>
      </c>
      <c r="D22" s="36"/>
      <c r="E22" s="36"/>
      <c r="F22" s="36"/>
      <c r="G22" s="36"/>
      <c r="H22" s="36"/>
      <c r="I22" s="43"/>
      <c r="J22" s="166">
        <v>0</v>
      </c>
      <c r="K22" s="166">
        <v>0</v>
      </c>
      <c r="L22" s="166">
        <v>0.50325937669376697</v>
      </c>
      <c r="M22" s="166">
        <v>0</v>
      </c>
      <c r="N22" s="166">
        <v>0</v>
      </c>
      <c r="O22" s="180">
        <v>0</v>
      </c>
      <c r="P22" s="2"/>
      <c r="Q22" s="2"/>
      <c r="R22" s="2"/>
      <c r="S22" s="2"/>
    </row>
    <row r="23" spans="2:24" ht="15.6" customHeight="1">
      <c r="B23" t="s">
        <v>23</v>
      </c>
      <c r="D23" s="36"/>
      <c r="E23" s="36"/>
      <c r="F23" s="36"/>
      <c r="G23" s="36"/>
      <c r="H23" s="36"/>
      <c r="I23" s="43"/>
      <c r="J23" s="166">
        <v>0</v>
      </c>
      <c r="K23" s="166">
        <v>0</v>
      </c>
      <c r="L23" s="166">
        <v>0</v>
      </c>
      <c r="M23" s="166">
        <v>0</v>
      </c>
      <c r="N23" s="166">
        <v>0</v>
      </c>
      <c r="O23" s="180">
        <v>0</v>
      </c>
      <c r="P23" s="2"/>
      <c r="Q23" s="2"/>
      <c r="R23" s="2"/>
      <c r="S23" s="2"/>
    </row>
    <row r="24" spans="2:24">
      <c r="B24" t="s">
        <v>24</v>
      </c>
      <c r="D24" s="36"/>
      <c r="E24" s="36"/>
      <c r="F24" s="36"/>
      <c r="G24" s="36"/>
      <c r="H24" s="36"/>
      <c r="I24" s="43"/>
      <c r="J24" s="166">
        <v>0</v>
      </c>
      <c r="K24" s="166">
        <v>0</v>
      </c>
      <c r="L24" s="166">
        <v>0</v>
      </c>
      <c r="M24" s="166">
        <v>0</v>
      </c>
      <c r="N24" s="166">
        <v>0</v>
      </c>
      <c r="O24" s="180">
        <v>0</v>
      </c>
      <c r="P24" s="2"/>
      <c r="Q24" s="2"/>
      <c r="R24" s="2"/>
      <c r="S24" s="2"/>
    </row>
    <row r="25" spans="2:24">
      <c r="B25" t="s">
        <v>25</v>
      </c>
      <c r="D25" s="36"/>
      <c r="E25" s="36"/>
      <c r="F25" s="36"/>
      <c r="G25" s="36"/>
      <c r="H25" s="36"/>
      <c r="I25" s="43"/>
      <c r="J25" s="166"/>
      <c r="K25" s="166"/>
      <c r="L25" s="166"/>
      <c r="M25" s="166"/>
      <c r="N25" s="166"/>
      <c r="O25" s="167"/>
      <c r="P25" s="2"/>
      <c r="Q25" s="2"/>
      <c r="R25" s="2"/>
      <c r="S25" s="2"/>
    </row>
    <row r="26" spans="2:24">
      <c r="B26" t="s">
        <v>26</v>
      </c>
      <c r="D26" s="36"/>
      <c r="E26" s="36"/>
      <c r="F26" s="36"/>
      <c r="G26" s="36"/>
      <c r="H26" s="36"/>
      <c r="I26" s="43"/>
      <c r="J26" s="166"/>
      <c r="K26" s="166"/>
      <c r="L26" s="166"/>
      <c r="M26" s="166"/>
      <c r="N26" s="166"/>
      <c r="O26" s="167"/>
      <c r="P26" s="2"/>
      <c r="Q26" s="2"/>
      <c r="R26" s="2"/>
      <c r="S26" s="2"/>
    </row>
    <row r="27" spans="2:24">
      <c r="B27" t="s">
        <v>27</v>
      </c>
      <c r="D27" s="36"/>
      <c r="E27" s="36"/>
      <c r="F27" s="36"/>
      <c r="G27" s="36"/>
      <c r="H27" s="36"/>
      <c r="I27" s="43"/>
      <c r="J27" s="166"/>
      <c r="K27" s="166"/>
      <c r="L27" s="166"/>
      <c r="M27" s="166"/>
      <c r="N27" s="166"/>
      <c r="O27" s="167"/>
      <c r="P27" s="2"/>
      <c r="Q27" s="2"/>
      <c r="R27" s="2"/>
      <c r="S27" s="2"/>
    </row>
    <row r="28" spans="2:24">
      <c r="D28" s="36"/>
      <c r="E28" s="36"/>
      <c r="F28" s="36"/>
      <c r="G28" s="36"/>
      <c r="H28" s="36"/>
      <c r="I28" s="43"/>
      <c r="J28" s="166"/>
      <c r="K28" s="166"/>
      <c r="L28" s="166"/>
      <c r="M28" s="166"/>
      <c r="N28" s="166"/>
      <c r="O28" s="167"/>
      <c r="P28" s="2"/>
      <c r="Q28" s="2"/>
      <c r="R28" s="2"/>
      <c r="S28" s="2"/>
    </row>
    <row r="29" spans="2:24">
      <c r="B29" t="s">
        <v>28</v>
      </c>
      <c r="D29" s="36"/>
      <c r="E29" s="36"/>
      <c r="F29" s="36"/>
      <c r="G29" s="36"/>
      <c r="H29" s="36"/>
      <c r="I29" s="43"/>
      <c r="J29" s="166"/>
      <c r="K29" s="36"/>
      <c r="L29" s="36"/>
      <c r="M29" s="36"/>
      <c r="N29" s="36"/>
      <c r="O29" s="199">
        <v>6.0266270484138705E-2</v>
      </c>
      <c r="P29" s="2"/>
      <c r="Q29" s="178"/>
      <c r="R29" s="177"/>
      <c r="S29" s="2"/>
    </row>
    <row r="30" spans="2:24">
      <c r="B30" s="9" t="s">
        <v>29</v>
      </c>
      <c r="D30" s="8">
        <f t="shared" ref="D30:X30" si="13">SUM(D19:D29)</f>
        <v>0</v>
      </c>
      <c r="E30" s="8">
        <f t="shared" si="13"/>
        <v>0</v>
      </c>
      <c r="F30" s="8">
        <f t="shared" si="13"/>
        <v>0</v>
      </c>
      <c r="G30" s="8">
        <f t="shared" si="13"/>
        <v>0</v>
      </c>
      <c r="H30" s="8">
        <f t="shared" si="13"/>
        <v>0</v>
      </c>
      <c r="I30" s="8">
        <f t="shared" si="13"/>
        <v>0</v>
      </c>
      <c r="J30" s="35">
        <f t="shared" si="13"/>
        <v>9.0490742039895338</v>
      </c>
      <c r="K30" s="8">
        <f t="shared" si="13"/>
        <v>9.2468064577071836</v>
      </c>
      <c r="L30" s="8">
        <f t="shared" si="13"/>
        <v>13.986815371209612</v>
      </c>
      <c r="M30" s="8">
        <f t="shared" si="13"/>
        <v>8.4107299631677588</v>
      </c>
      <c r="N30" s="8">
        <f t="shared" si="13"/>
        <v>11.047351670420852</v>
      </c>
      <c r="O30" s="35">
        <f t="shared" si="13"/>
        <v>3.4910549084895712</v>
      </c>
      <c r="P30" s="8">
        <f t="shared" si="13"/>
        <v>0</v>
      </c>
      <c r="Q30" s="8">
        <f t="shared" si="13"/>
        <v>0</v>
      </c>
      <c r="R30" s="8">
        <f t="shared" si="13"/>
        <v>0</v>
      </c>
      <c r="S30" s="8">
        <f t="shared" si="13"/>
        <v>0</v>
      </c>
      <c r="T30" s="8">
        <f t="shared" si="13"/>
        <v>0</v>
      </c>
      <c r="U30" s="8">
        <f t="shared" si="13"/>
        <v>0</v>
      </c>
      <c r="V30" s="8">
        <f t="shared" si="13"/>
        <v>0</v>
      </c>
      <c r="W30" s="8">
        <f>SUM(W19:W29)</f>
        <v>0</v>
      </c>
      <c r="X30" s="8">
        <f t="shared" si="13"/>
        <v>0</v>
      </c>
    </row>
    <row r="31" spans="2:24">
      <c r="B31" s="9"/>
      <c r="D31" s="8"/>
      <c r="E31" s="8"/>
      <c r="F31" s="8"/>
      <c r="G31" s="8"/>
      <c r="H31" s="8"/>
      <c r="I31" s="8"/>
      <c r="J31" s="168"/>
      <c r="K31" s="168"/>
      <c r="L31" s="168"/>
      <c r="M31" s="168"/>
      <c r="N31" s="168"/>
      <c r="O31" s="8"/>
      <c r="P31" s="8"/>
      <c r="Q31" s="8"/>
      <c r="R31" s="8"/>
      <c r="S31" s="8"/>
      <c r="T31" s="8"/>
      <c r="U31" s="8"/>
      <c r="V31" s="8"/>
      <c r="W31" s="8"/>
      <c r="X31" s="8"/>
    </row>
    <row r="32" spans="2:24">
      <c r="D32" s="18" t="s">
        <v>30</v>
      </c>
      <c r="E32" s="18" t="s">
        <v>30</v>
      </c>
      <c r="F32" s="18" t="s">
        <v>30</v>
      </c>
      <c r="G32" s="18" t="s">
        <v>30</v>
      </c>
      <c r="H32" s="18" t="s">
        <v>30</v>
      </c>
      <c r="I32" s="18" t="s">
        <v>30</v>
      </c>
      <c r="J32" s="18" t="s">
        <v>30</v>
      </c>
      <c r="K32" s="18" t="s">
        <v>30</v>
      </c>
      <c r="L32" s="18" t="s">
        <v>30</v>
      </c>
      <c r="M32" s="18" t="s">
        <v>30</v>
      </c>
      <c r="N32" s="18" t="s">
        <v>30</v>
      </c>
      <c r="O32" s="18" t="s">
        <v>30</v>
      </c>
      <c r="P32" s="18" t="s">
        <v>30</v>
      </c>
      <c r="Q32" s="18" t="s">
        <v>30</v>
      </c>
      <c r="R32" s="18" t="s">
        <v>30</v>
      </c>
      <c r="S32" s="18" t="s">
        <v>30</v>
      </c>
      <c r="T32" s="18" t="s">
        <v>30</v>
      </c>
      <c r="U32" s="18" t="s">
        <v>30</v>
      </c>
      <c r="V32" s="18" t="s">
        <v>30</v>
      </c>
      <c r="W32" s="18" t="s">
        <v>30</v>
      </c>
      <c r="X32" s="18" t="s">
        <v>30</v>
      </c>
    </row>
    <row r="33" spans="2:24">
      <c r="B33" s="9" t="s">
        <v>31</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4">
      <c r="B34" t="s">
        <v>19</v>
      </c>
      <c r="D34" s="7">
        <f t="shared" ref="D34:I38" si="14">D19</f>
        <v>0</v>
      </c>
      <c r="E34" s="7">
        <f t="shared" si="14"/>
        <v>0</v>
      </c>
      <c r="F34" s="7">
        <f t="shared" si="14"/>
        <v>0</v>
      </c>
      <c r="G34" s="7">
        <f t="shared" si="14"/>
        <v>0</v>
      </c>
      <c r="H34" s="7">
        <f t="shared" si="14"/>
        <v>0</v>
      </c>
      <c r="I34" s="7">
        <f t="shared" si="14"/>
        <v>0</v>
      </c>
      <c r="J34" s="7">
        <f t="shared" ref="J34:N34" si="15">J19</f>
        <v>7.1880209936725388</v>
      </c>
      <c r="K34" s="7">
        <f t="shared" si="15"/>
        <v>7.4363165276243102</v>
      </c>
      <c r="L34" s="7">
        <f t="shared" si="15"/>
        <v>8.3842523753370823</v>
      </c>
      <c r="M34" s="7">
        <f t="shared" si="15"/>
        <v>10.137976553946572</v>
      </c>
      <c r="N34" s="7">
        <f t="shared" si="15"/>
        <v>10.908980590281478</v>
      </c>
      <c r="O34" s="7">
        <f>O19/$N$5*$I$5</f>
        <v>2.9014430112629004</v>
      </c>
      <c r="P34" s="7">
        <f t="shared" ref="P34:S34" si="16">P19/$N$5*$I$5</f>
        <v>0</v>
      </c>
      <c r="Q34" s="7">
        <f t="shared" si="16"/>
        <v>0</v>
      </c>
      <c r="R34" s="7">
        <f t="shared" si="16"/>
        <v>0</v>
      </c>
      <c r="S34" s="7">
        <f t="shared" si="16"/>
        <v>0</v>
      </c>
      <c r="T34" s="7"/>
      <c r="U34" s="7"/>
      <c r="V34" s="7"/>
      <c r="W34" s="7"/>
      <c r="X34" s="7"/>
    </row>
    <row r="35" spans="2:24">
      <c r="B35" t="s">
        <v>20</v>
      </c>
      <c r="D35" s="7">
        <f t="shared" si="14"/>
        <v>0</v>
      </c>
      <c r="E35" s="7">
        <f t="shared" si="14"/>
        <v>0</v>
      </c>
      <c r="F35" s="7">
        <f t="shared" si="14"/>
        <v>0</v>
      </c>
      <c r="G35" s="7">
        <f t="shared" si="14"/>
        <v>0</v>
      </c>
      <c r="H35" s="7">
        <f t="shared" si="14"/>
        <v>0</v>
      </c>
      <c r="I35" s="7">
        <f t="shared" si="14"/>
        <v>0</v>
      </c>
      <c r="J35" s="7">
        <f t="shared" ref="J35:N35" si="17">J20</f>
        <v>0</v>
      </c>
      <c r="K35" s="7">
        <f t="shared" si="17"/>
        <v>0</v>
      </c>
      <c r="L35" s="7">
        <f t="shared" si="17"/>
        <v>0</v>
      </c>
      <c r="M35" s="7">
        <f t="shared" si="17"/>
        <v>1.9583346637168145E-3</v>
      </c>
      <c r="N35" s="7">
        <f t="shared" si="17"/>
        <v>0</v>
      </c>
      <c r="O35" s="7">
        <f t="shared" ref="O35:S35" si="18">O20/$N$5*$I$5</f>
        <v>0.14909364729139402</v>
      </c>
      <c r="P35" s="7">
        <f t="shared" si="18"/>
        <v>0</v>
      </c>
      <c r="Q35" s="7">
        <f t="shared" si="18"/>
        <v>0</v>
      </c>
      <c r="R35" s="7">
        <f t="shared" si="18"/>
        <v>0</v>
      </c>
      <c r="S35" s="7">
        <f t="shared" si="18"/>
        <v>0</v>
      </c>
      <c r="T35" s="7"/>
      <c r="U35" s="7"/>
      <c r="V35" s="7"/>
      <c r="W35" s="7"/>
      <c r="X35" s="7"/>
    </row>
    <row r="36" spans="2:24">
      <c r="B36" t="s">
        <v>21</v>
      </c>
      <c r="D36" s="7">
        <f t="shared" si="14"/>
        <v>0</v>
      </c>
      <c r="E36" s="7">
        <f t="shared" si="14"/>
        <v>0</v>
      </c>
      <c r="F36" s="7">
        <f t="shared" si="14"/>
        <v>0</v>
      </c>
      <c r="G36" s="7">
        <f t="shared" si="14"/>
        <v>0</v>
      </c>
      <c r="H36" s="7">
        <f t="shared" si="14"/>
        <v>0</v>
      </c>
      <c r="I36" s="7">
        <f t="shared" si="14"/>
        <v>0</v>
      </c>
      <c r="J36" s="7">
        <f t="shared" ref="J36:N36" si="19">J21</f>
        <v>1.861053210316995</v>
      </c>
      <c r="K36" s="7">
        <f t="shared" si="19"/>
        <v>1.8104899300828741</v>
      </c>
      <c r="L36" s="7">
        <f t="shared" si="19"/>
        <v>5.0993036191787624</v>
      </c>
      <c r="M36" s="7">
        <f t="shared" si="19"/>
        <v>-1.729204925442531</v>
      </c>
      <c r="N36" s="7">
        <f t="shared" si="19"/>
        <v>0.13837108013937283</v>
      </c>
      <c r="O36" s="7">
        <f t="shared" ref="O36:S36" si="20">O21/$N$5*$I$5</f>
        <v>0.11427620525036888</v>
      </c>
      <c r="P36" s="7">
        <f t="shared" si="20"/>
        <v>0</v>
      </c>
      <c r="Q36" s="7">
        <f t="shared" si="20"/>
        <v>0</v>
      </c>
      <c r="R36" s="7">
        <f t="shared" si="20"/>
        <v>0</v>
      </c>
      <c r="S36" s="7">
        <f t="shared" si="20"/>
        <v>0</v>
      </c>
      <c r="T36" s="7"/>
      <c r="U36" s="7"/>
      <c r="V36" s="7"/>
      <c r="W36" s="7"/>
      <c r="X36" s="7"/>
    </row>
    <row r="37" spans="2:24">
      <c r="B37" t="s">
        <v>22</v>
      </c>
      <c r="D37" s="7">
        <f t="shared" si="14"/>
        <v>0</v>
      </c>
      <c r="E37" s="7">
        <f t="shared" si="14"/>
        <v>0</v>
      </c>
      <c r="F37" s="7">
        <f t="shared" si="14"/>
        <v>0</v>
      </c>
      <c r="G37" s="7">
        <f t="shared" si="14"/>
        <v>0</v>
      </c>
      <c r="H37" s="7">
        <f t="shared" si="14"/>
        <v>0</v>
      </c>
      <c r="I37" s="7">
        <f t="shared" si="14"/>
        <v>0</v>
      </c>
      <c r="J37" s="7">
        <f t="shared" ref="J37:N37" si="21">J22</f>
        <v>0</v>
      </c>
      <c r="K37" s="7">
        <f t="shared" si="21"/>
        <v>0</v>
      </c>
      <c r="L37" s="7">
        <f t="shared" si="21"/>
        <v>0.50325937669376697</v>
      </c>
      <c r="M37" s="7">
        <f t="shared" si="21"/>
        <v>0</v>
      </c>
      <c r="N37" s="7">
        <f t="shared" si="21"/>
        <v>0</v>
      </c>
      <c r="O37" s="7">
        <f t="shared" ref="O37:S37" si="22">O22/$N$5*$I$5</f>
        <v>0</v>
      </c>
      <c r="P37" s="7">
        <f t="shared" si="22"/>
        <v>0</v>
      </c>
      <c r="Q37" s="7">
        <f t="shared" si="22"/>
        <v>0</v>
      </c>
      <c r="R37" s="7">
        <f t="shared" si="22"/>
        <v>0</v>
      </c>
      <c r="S37" s="7">
        <f t="shared" si="22"/>
        <v>0</v>
      </c>
      <c r="T37" s="7"/>
      <c r="U37" s="7"/>
      <c r="V37" s="7"/>
      <c r="W37" s="7"/>
      <c r="X37" s="7"/>
    </row>
    <row r="38" spans="2:24">
      <c r="B38" t="s">
        <v>23</v>
      </c>
      <c r="D38" s="7">
        <f t="shared" si="14"/>
        <v>0</v>
      </c>
      <c r="E38" s="7">
        <f t="shared" si="14"/>
        <v>0</v>
      </c>
      <c r="F38" s="7">
        <f t="shared" si="14"/>
        <v>0</v>
      </c>
      <c r="G38" s="7">
        <f t="shared" si="14"/>
        <v>0</v>
      </c>
      <c r="H38" s="7">
        <f t="shared" si="14"/>
        <v>0</v>
      </c>
      <c r="I38" s="7">
        <f t="shared" si="14"/>
        <v>0</v>
      </c>
      <c r="J38" s="7">
        <f t="shared" ref="J38:N38" si="23">J23</f>
        <v>0</v>
      </c>
      <c r="K38" s="7">
        <f t="shared" si="23"/>
        <v>0</v>
      </c>
      <c r="L38" s="7">
        <f t="shared" si="23"/>
        <v>0</v>
      </c>
      <c r="M38" s="7">
        <f t="shared" si="23"/>
        <v>0</v>
      </c>
      <c r="N38" s="7">
        <f t="shared" si="23"/>
        <v>0</v>
      </c>
      <c r="O38" s="7">
        <f t="shared" ref="O38:S38" si="24">O23/$N$5*$I$5</f>
        <v>0</v>
      </c>
      <c r="P38" s="7">
        <f t="shared" si="24"/>
        <v>0</v>
      </c>
      <c r="Q38" s="7">
        <f t="shared" si="24"/>
        <v>0</v>
      </c>
      <c r="R38" s="7">
        <f t="shared" si="24"/>
        <v>0</v>
      </c>
      <c r="S38" s="7">
        <f t="shared" si="24"/>
        <v>0</v>
      </c>
      <c r="T38" s="7"/>
      <c r="U38" s="7"/>
      <c r="V38" s="7"/>
      <c r="W38" s="7"/>
      <c r="X38" s="7"/>
    </row>
    <row r="39" spans="2:24">
      <c r="B39" t="s">
        <v>24</v>
      </c>
      <c r="D39" s="7">
        <f t="shared" ref="D39:N39" si="25">D24</f>
        <v>0</v>
      </c>
      <c r="E39" s="7">
        <f t="shared" si="25"/>
        <v>0</v>
      </c>
      <c r="F39" s="7">
        <f t="shared" si="25"/>
        <v>0</v>
      </c>
      <c r="G39" s="7">
        <f t="shared" si="25"/>
        <v>0</v>
      </c>
      <c r="H39" s="7">
        <f t="shared" si="25"/>
        <v>0</v>
      </c>
      <c r="I39" s="7">
        <f t="shared" si="25"/>
        <v>0</v>
      </c>
      <c r="J39" s="7">
        <f t="shared" si="25"/>
        <v>0</v>
      </c>
      <c r="K39" s="7">
        <f t="shared" si="25"/>
        <v>0</v>
      </c>
      <c r="L39" s="7">
        <f t="shared" si="25"/>
        <v>0</v>
      </c>
      <c r="M39" s="7">
        <f t="shared" si="25"/>
        <v>0</v>
      </c>
      <c r="N39" s="7">
        <f t="shared" si="25"/>
        <v>0</v>
      </c>
      <c r="O39" s="7">
        <f t="shared" ref="O39:S39" si="26">O24/$N$5*$I$5</f>
        <v>0</v>
      </c>
      <c r="P39" s="7">
        <f t="shared" si="26"/>
        <v>0</v>
      </c>
      <c r="Q39" s="7">
        <f t="shared" si="26"/>
        <v>0</v>
      </c>
      <c r="R39" s="7">
        <f t="shared" si="26"/>
        <v>0</v>
      </c>
      <c r="S39" s="7">
        <f t="shared" si="26"/>
        <v>0</v>
      </c>
      <c r="T39" s="7"/>
      <c r="U39" s="7"/>
      <c r="V39" s="7"/>
      <c r="W39" s="7"/>
      <c r="X39" s="7"/>
    </row>
    <row r="40" spans="2:24">
      <c r="B40" t="s">
        <v>25</v>
      </c>
      <c r="D40" s="7">
        <f t="shared" ref="D40:N40" si="27">D25</f>
        <v>0</v>
      </c>
      <c r="E40" s="7">
        <f t="shared" si="27"/>
        <v>0</v>
      </c>
      <c r="F40" s="7">
        <f t="shared" si="27"/>
        <v>0</v>
      </c>
      <c r="G40" s="7">
        <f t="shared" si="27"/>
        <v>0</v>
      </c>
      <c r="H40" s="7">
        <f t="shared" si="27"/>
        <v>0</v>
      </c>
      <c r="I40" s="7">
        <f t="shared" si="27"/>
        <v>0</v>
      </c>
      <c r="J40" s="7">
        <f t="shared" si="27"/>
        <v>0</v>
      </c>
      <c r="K40" s="7">
        <f t="shared" si="27"/>
        <v>0</v>
      </c>
      <c r="L40" s="7">
        <f t="shared" si="27"/>
        <v>0</v>
      </c>
      <c r="M40" s="7">
        <f t="shared" si="27"/>
        <v>0</v>
      </c>
      <c r="N40" s="7">
        <f t="shared" si="27"/>
        <v>0</v>
      </c>
      <c r="O40" s="7">
        <f t="shared" ref="O40:S40" si="28">O25/$N$5*$I$5</f>
        <v>0</v>
      </c>
      <c r="P40" s="7">
        <f t="shared" si="28"/>
        <v>0</v>
      </c>
      <c r="Q40" s="7">
        <f t="shared" si="28"/>
        <v>0</v>
      </c>
      <c r="R40" s="7">
        <f t="shared" si="28"/>
        <v>0</v>
      </c>
      <c r="S40" s="7">
        <f t="shared" si="28"/>
        <v>0</v>
      </c>
      <c r="T40" s="7"/>
      <c r="U40" s="7"/>
      <c r="V40" s="7"/>
      <c r="W40" s="7"/>
      <c r="X40" s="7"/>
    </row>
    <row r="41" spans="2:24">
      <c r="B41" t="s">
        <v>26</v>
      </c>
      <c r="D41" s="7"/>
      <c r="E41" s="7"/>
      <c r="F41" s="7"/>
      <c r="G41" s="7"/>
      <c r="H41" s="7"/>
      <c r="I41" s="7"/>
      <c r="J41" s="7"/>
      <c r="K41" s="7"/>
      <c r="L41" s="7"/>
      <c r="M41" s="7"/>
      <c r="N41" s="7"/>
      <c r="O41" s="7"/>
      <c r="P41" s="7"/>
      <c r="Q41" s="7"/>
      <c r="R41" s="7"/>
      <c r="S41" s="7"/>
      <c r="T41" s="7"/>
      <c r="U41" s="7"/>
      <c r="V41" s="7"/>
      <c r="W41" s="7"/>
      <c r="X41" s="7"/>
    </row>
    <row r="42" spans="2:24">
      <c r="B42" t="s">
        <v>27</v>
      </c>
      <c r="D42" s="7"/>
      <c r="E42" s="7"/>
      <c r="F42" s="7"/>
      <c r="G42" s="7"/>
      <c r="H42" s="7"/>
      <c r="I42" s="7"/>
      <c r="J42" s="7"/>
      <c r="K42" s="7"/>
      <c r="L42" s="7"/>
      <c r="M42" s="7"/>
      <c r="N42" s="7"/>
      <c r="O42" s="7"/>
      <c r="P42" s="7"/>
      <c r="Q42" s="7"/>
      <c r="R42" s="7"/>
      <c r="S42" s="7"/>
      <c r="T42" s="7"/>
      <c r="U42" s="7"/>
      <c r="V42" s="7"/>
      <c r="W42" s="7"/>
      <c r="X42" s="7"/>
    </row>
    <row r="43" spans="2:24">
      <c r="D43" s="7"/>
      <c r="E43" s="7"/>
      <c r="F43" s="7"/>
      <c r="G43" s="7"/>
      <c r="H43" s="7"/>
      <c r="I43" s="7"/>
      <c r="J43" s="7"/>
      <c r="K43" s="7"/>
      <c r="L43" s="7"/>
      <c r="M43" s="7"/>
      <c r="N43" s="7"/>
      <c r="O43" s="7"/>
      <c r="P43" s="7"/>
      <c r="Q43" s="7"/>
      <c r="R43" s="7"/>
      <c r="S43" s="7"/>
      <c r="T43" s="7"/>
      <c r="U43" s="7"/>
      <c r="V43" s="7"/>
      <c r="W43" s="7"/>
      <c r="X43" s="7"/>
    </row>
    <row r="44" spans="2:24">
      <c r="B44" t="s">
        <v>28</v>
      </c>
      <c r="D44" s="7"/>
      <c r="E44" s="7"/>
      <c r="F44" s="7"/>
      <c r="G44" s="7"/>
      <c r="H44" s="7"/>
      <c r="I44" s="7"/>
      <c r="J44" s="7"/>
      <c r="K44" s="7"/>
      <c r="L44" s="7"/>
      <c r="M44" s="7"/>
      <c r="N44" s="7"/>
      <c r="O44" s="14">
        <f t="shared" ref="O44:S44" si="29">O29/$N$5*$I$5</f>
        <v>5.5594059619079171E-2</v>
      </c>
      <c r="P44" s="7">
        <f t="shared" si="29"/>
        <v>0</v>
      </c>
      <c r="Q44" s="7">
        <f t="shared" si="29"/>
        <v>0</v>
      </c>
      <c r="R44" s="7">
        <f t="shared" si="29"/>
        <v>0</v>
      </c>
      <c r="S44" s="7">
        <f t="shared" si="29"/>
        <v>0</v>
      </c>
      <c r="T44" s="7"/>
      <c r="U44" s="7"/>
      <c r="V44" s="7"/>
      <c r="W44" s="7"/>
      <c r="X44" s="7"/>
    </row>
    <row r="45" spans="2:24">
      <c r="B45" s="9" t="s">
        <v>32</v>
      </c>
      <c r="D45" s="8">
        <f t="shared" ref="D45:X45" si="30">SUM(D34:D44)</f>
        <v>0</v>
      </c>
      <c r="E45" s="8">
        <f t="shared" si="30"/>
        <v>0</v>
      </c>
      <c r="F45" s="8">
        <f t="shared" si="30"/>
        <v>0</v>
      </c>
      <c r="G45" s="8">
        <f t="shared" si="30"/>
        <v>0</v>
      </c>
      <c r="H45" s="8">
        <f t="shared" si="30"/>
        <v>0</v>
      </c>
      <c r="I45" s="8">
        <f t="shared" si="30"/>
        <v>0</v>
      </c>
      <c r="J45" s="8">
        <f t="shared" si="30"/>
        <v>9.0490742039895338</v>
      </c>
      <c r="K45" s="8">
        <f t="shared" si="30"/>
        <v>9.2468064577071836</v>
      </c>
      <c r="L45" s="8">
        <f t="shared" si="30"/>
        <v>13.986815371209612</v>
      </c>
      <c r="M45" s="8">
        <f t="shared" si="30"/>
        <v>8.4107299631677588</v>
      </c>
      <c r="N45" s="8">
        <f t="shared" si="30"/>
        <v>11.047351670420852</v>
      </c>
      <c r="O45" s="8">
        <f t="shared" si="30"/>
        <v>3.2204069234237425</v>
      </c>
      <c r="P45" s="8">
        <f t="shared" si="30"/>
        <v>0</v>
      </c>
      <c r="Q45" s="8">
        <f t="shared" si="30"/>
        <v>0</v>
      </c>
      <c r="R45" s="8">
        <f t="shared" si="30"/>
        <v>0</v>
      </c>
      <c r="S45" s="8">
        <f t="shared" si="30"/>
        <v>0</v>
      </c>
      <c r="T45" s="8">
        <f t="shared" si="30"/>
        <v>0</v>
      </c>
      <c r="U45" s="8">
        <f t="shared" si="30"/>
        <v>0</v>
      </c>
      <c r="V45" s="8">
        <f t="shared" si="30"/>
        <v>0</v>
      </c>
      <c r="W45" s="8">
        <f t="shared" si="30"/>
        <v>0</v>
      </c>
      <c r="X45" s="8">
        <f t="shared" si="30"/>
        <v>0</v>
      </c>
    </row>
    <row r="46" spans="2:24">
      <c r="B46" s="9"/>
    </row>
    <row r="47" spans="2:24">
      <c r="B47" s="9"/>
    </row>
    <row r="48" spans="2:24">
      <c r="B48" s="9" t="s">
        <v>33</v>
      </c>
    </row>
    <row r="49" spans="2:18">
      <c r="B49" t="s">
        <v>34</v>
      </c>
      <c r="D49" s="1">
        <v>2010</v>
      </c>
      <c r="E49" s="1">
        <v>2011</v>
      </c>
      <c r="F49" s="1">
        <v>2012</v>
      </c>
      <c r="G49" s="1">
        <v>2013</v>
      </c>
      <c r="H49" s="1">
        <v>2014</v>
      </c>
      <c r="I49" s="1">
        <v>2015</v>
      </c>
      <c r="J49" s="1">
        <v>2016</v>
      </c>
      <c r="K49" s="1">
        <v>2017</v>
      </c>
      <c r="L49" s="1">
        <v>2018</v>
      </c>
      <c r="M49" s="1">
        <v>2019</v>
      </c>
      <c r="N49" s="1">
        <v>2020</v>
      </c>
    </row>
    <row r="50" spans="2:18">
      <c r="B50" t="s">
        <v>19</v>
      </c>
      <c r="D50" s="36"/>
      <c r="I50" s="48">
        <f t="shared" ref="I50:I55" si="31">I19*$I$5*(1+$I$14)^0.5</f>
        <v>0</v>
      </c>
    </row>
    <row r="51" spans="2:18">
      <c r="B51" t="s">
        <v>20</v>
      </c>
      <c r="D51" s="36"/>
      <c r="I51" s="48">
        <f t="shared" si="31"/>
        <v>0</v>
      </c>
    </row>
    <row r="52" spans="2:18">
      <c r="B52" t="s">
        <v>21</v>
      </c>
      <c r="D52" s="36"/>
      <c r="I52" s="48">
        <f t="shared" si="31"/>
        <v>0</v>
      </c>
    </row>
    <row r="53" spans="2:18">
      <c r="B53" t="s">
        <v>22</v>
      </c>
      <c r="D53" s="36"/>
      <c r="I53" s="48">
        <f t="shared" si="31"/>
        <v>0</v>
      </c>
    </row>
    <row r="54" spans="2:18">
      <c r="B54" t="s">
        <v>23</v>
      </c>
      <c r="D54" s="36"/>
      <c r="I54" s="48">
        <f t="shared" si="31"/>
        <v>0</v>
      </c>
    </row>
    <row r="55" spans="2:18">
      <c r="B55" t="s">
        <v>24</v>
      </c>
      <c r="D55" s="36"/>
      <c r="I55" s="48">
        <f t="shared" si="31"/>
        <v>0</v>
      </c>
    </row>
    <row r="56" spans="2:18">
      <c r="B56" t="s">
        <v>25</v>
      </c>
      <c r="D56" s="36"/>
      <c r="I56" s="48"/>
    </row>
    <row r="57" spans="2:18">
      <c r="B57" t="s">
        <v>26</v>
      </c>
      <c r="D57" s="36"/>
      <c r="I57" s="48">
        <f>I25*$I$5*(1+$I$14)^0.5</f>
        <v>0</v>
      </c>
    </row>
    <row r="58" spans="2:18">
      <c r="B58" t="s">
        <v>27</v>
      </c>
      <c r="D58" s="36"/>
      <c r="I58" s="48">
        <f>I27*$I$5*(1+$I$14)^0.5</f>
        <v>0</v>
      </c>
    </row>
    <row r="59" spans="2:18">
      <c r="D59" s="36"/>
      <c r="I59" s="48">
        <f>I29*$I$5*(1+$I$14)^0.5</f>
        <v>0</v>
      </c>
    </row>
    <row r="60" spans="2:18">
      <c r="D60" s="8">
        <f>SUM(D50:D59)</f>
        <v>0</v>
      </c>
      <c r="I60" s="8">
        <f>SUM(I50:I59)</f>
        <v>0</v>
      </c>
    </row>
    <row r="61" spans="2:18">
      <c r="D61" s="8"/>
      <c r="P61" s="1" t="s">
        <v>35</v>
      </c>
    </row>
    <row r="62" spans="2:18" ht="30">
      <c r="B62" s="37" t="s">
        <v>36</v>
      </c>
      <c r="D62" s="1">
        <v>2010</v>
      </c>
      <c r="E62" s="1">
        <v>2011</v>
      </c>
      <c r="F62" s="1">
        <v>2012</v>
      </c>
      <c r="G62" s="1">
        <v>2013</v>
      </c>
      <c r="H62" s="1">
        <v>2014</v>
      </c>
      <c r="I62" s="1">
        <v>2015</v>
      </c>
      <c r="J62" s="1">
        <v>2016</v>
      </c>
      <c r="K62" s="1">
        <v>2017</v>
      </c>
      <c r="L62" s="1">
        <v>2018</v>
      </c>
      <c r="M62" s="1">
        <v>2019</v>
      </c>
      <c r="N62" s="1">
        <v>2020</v>
      </c>
      <c r="P62" s="1">
        <v>2015</v>
      </c>
      <c r="R62" t="s">
        <v>37</v>
      </c>
    </row>
    <row r="63" spans="2:18">
      <c r="B63" t="s">
        <v>19</v>
      </c>
      <c r="I63" s="38">
        <f t="shared" ref="I63:I68" si="32">(D19-D50)*I$5</f>
        <v>0</v>
      </c>
      <c r="N63" s="38">
        <f t="shared" ref="N63:N68" si="33">(P63-I50)/$I$5*N$5</f>
        <v>0</v>
      </c>
      <c r="P63" s="52"/>
      <c r="R63" s="14">
        <f t="shared" ref="R63:R68" si="34">P63-I50</f>
        <v>0</v>
      </c>
    </row>
    <row r="64" spans="2:18">
      <c r="B64" t="s">
        <v>20</v>
      </c>
      <c r="I64" s="38">
        <f t="shared" si="32"/>
        <v>0</v>
      </c>
      <c r="N64" s="38">
        <f t="shared" si="33"/>
        <v>0</v>
      </c>
      <c r="P64" s="52"/>
      <c r="R64" s="14">
        <f t="shared" si="34"/>
        <v>0</v>
      </c>
    </row>
    <row r="65" spans="2:18">
      <c r="B65" t="s">
        <v>21</v>
      </c>
      <c r="I65" s="38">
        <f t="shared" si="32"/>
        <v>0</v>
      </c>
      <c r="N65" s="38">
        <f t="shared" si="33"/>
        <v>0</v>
      </c>
      <c r="P65" s="52"/>
      <c r="R65" s="14">
        <f t="shared" si="34"/>
        <v>0</v>
      </c>
    </row>
    <row r="66" spans="2:18">
      <c r="B66" t="s">
        <v>22</v>
      </c>
      <c r="I66" s="38">
        <f t="shared" si="32"/>
        <v>0</v>
      </c>
      <c r="N66" s="38">
        <f t="shared" si="33"/>
        <v>0</v>
      </c>
      <c r="P66" s="52"/>
      <c r="R66" s="14">
        <f t="shared" si="34"/>
        <v>0</v>
      </c>
    </row>
    <row r="67" spans="2:18">
      <c r="B67" t="s">
        <v>23</v>
      </c>
      <c r="I67" s="38">
        <f t="shared" si="32"/>
        <v>0</v>
      </c>
      <c r="N67" s="38">
        <f t="shared" si="33"/>
        <v>0</v>
      </c>
      <c r="P67" s="52"/>
      <c r="R67" s="14">
        <f t="shared" si="34"/>
        <v>0</v>
      </c>
    </row>
    <row r="68" spans="2:18">
      <c r="B68" t="s">
        <v>24</v>
      </c>
      <c r="I68" s="38">
        <f t="shared" si="32"/>
        <v>0</v>
      </c>
      <c r="N68" s="38">
        <f t="shared" si="33"/>
        <v>0</v>
      </c>
      <c r="P68" s="52"/>
      <c r="R68" s="14">
        <f t="shared" si="34"/>
        <v>0</v>
      </c>
    </row>
    <row r="69" spans="2:18">
      <c r="B69" t="s">
        <v>25</v>
      </c>
      <c r="I69" s="38">
        <f>(D25-D57)*I$5</f>
        <v>0</v>
      </c>
      <c r="N69" s="38">
        <f>(P69-I57)/$I$5*N$5</f>
        <v>0</v>
      </c>
      <c r="P69" s="52"/>
      <c r="R69" s="14">
        <f>P69-I57</f>
        <v>0</v>
      </c>
    </row>
    <row r="70" spans="2:18">
      <c r="B70" t="s">
        <v>26</v>
      </c>
      <c r="I70" s="38"/>
      <c r="N70" s="38"/>
      <c r="P70" s="52"/>
      <c r="R70" s="14"/>
    </row>
    <row r="71" spans="2:18">
      <c r="B71" t="s">
        <v>27</v>
      </c>
      <c r="I71" s="38"/>
      <c r="N71" s="38">
        <f>(P71-I58)/$I$5*N$5</f>
        <v>0</v>
      </c>
      <c r="P71" s="52"/>
      <c r="R71" s="14">
        <f>P71-I58</f>
        <v>0</v>
      </c>
    </row>
    <row r="72" spans="2:18">
      <c r="I72" s="38">
        <f>(D29-D59)*I$5</f>
        <v>0</v>
      </c>
      <c r="N72" s="38">
        <f>(P72-I59)/$I$5*N$5</f>
        <v>0</v>
      </c>
      <c r="P72" s="52"/>
      <c r="R72" s="14">
        <f>P72-I59</f>
        <v>0</v>
      </c>
    </row>
    <row r="73" spans="2:18">
      <c r="I73" s="11">
        <f>SUM(I63:I72)</f>
        <v>0</v>
      </c>
      <c r="N73" s="54">
        <f>SUM(N63:N72)</f>
        <v>0</v>
      </c>
      <c r="P73" s="11">
        <f>SUM(P63:P72)</f>
        <v>0</v>
      </c>
      <c r="R73" s="17">
        <f>SUM(R63:R72)</f>
        <v>0</v>
      </c>
    </row>
    <row r="75" spans="2:18">
      <c r="B75" t="s">
        <v>38</v>
      </c>
      <c r="D75" s="1">
        <v>2010</v>
      </c>
      <c r="E75" s="1">
        <v>2011</v>
      </c>
      <c r="F75" s="1">
        <v>2012</v>
      </c>
      <c r="G75" s="1">
        <v>2013</v>
      </c>
      <c r="H75" s="1">
        <v>2014</v>
      </c>
      <c r="I75" s="1">
        <v>2015</v>
      </c>
      <c r="J75" s="1">
        <v>2016</v>
      </c>
      <c r="K75" s="1">
        <v>2017</v>
      </c>
      <c r="L75" s="1">
        <v>2018</v>
      </c>
      <c r="M75" s="1">
        <v>2019</v>
      </c>
      <c r="N75" s="1">
        <v>2020</v>
      </c>
    </row>
    <row r="76" spans="2:18">
      <c r="B76" t="s">
        <v>19</v>
      </c>
      <c r="I76" s="36"/>
      <c r="N76" s="14">
        <f>SUM(J88:N88)*$N$5/$I$5</f>
        <v>0</v>
      </c>
      <c r="O76" s="14"/>
    </row>
    <row r="77" spans="2:18">
      <c r="B77" t="s">
        <v>20</v>
      </c>
      <c r="I77" s="36"/>
      <c r="N77" s="14">
        <f t="shared" ref="N77:N81" si="35">SUM(J89:N89)*$N$5/$I$5</f>
        <v>0</v>
      </c>
      <c r="O77" s="14"/>
    </row>
    <row r="78" spans="2:18">
      <c r="B78" t="s">
        <v>21</v>
      </c>
      <c r="I78" s="36"/>
      <c r="N78" s="14">
        <f t="shared" si="35"/>
        <v>0</v>
      </c>
      <c r="O78" s="14"/>
    </row>
    <row r="79" spans="2:18">
      <c r="B79" t="s">
        <v>22</v>
      </c>
      <c r="I79" s="36"/>
      <c r="N79" s="14">
        <f t="shared" si="35"/>
        <v>0</v>
      </c>
      <c r="O79" s="14"/>
    </row>
    <row r="80" spans="2:18">
      <c r="B80" t="s">
        <v>23</v>
      </c>
      <c r="I80" s="36"/>
      <c r="N80" s="14">
        <f t="shared" si="35"/>
        <v>0</v>
      </c>
      <c r="O80" s="14"/>
    </row>
    <row r="81" spans="2:15">
      <c r="B81" t="s">
        <v>24</v>
      </c>
      <c r="I81" s="36"/>
      <c r="N81" s="14">
        <f t="shared" si="35"/>
        <v>0</v>
      </c>
      <c r="O81" s="14"/>
    </row>
    <row r="82" spans="2:15">
      <c r="B82" t="s">
        <v>25</v>
      </c>
      <c r="I82" s="36"/>
      <c r="N82" s="14">
        <f>SUM(J94:N94)*$N$5/$I$5</f>
        <v>0</v>
      </c>
      <c r="O82" s="14"/>
    </row>
    <row r="83" spans="2:15">
      <c r="B83" t="s">
        <v>26</v>
      </c>
      <c r="I83" s="36"/>
      <c r="N83" s="14"/>
      <c r="O83" s="14"/>
    </row>
    <row r="84" spans="2:15">
      <c r="B84" t="s">
        <v>27</v>
      </c>
      <c r="I84" s="36"/>
      <c r="N84" s="14">
        <f>SUM(J96:N96)*$N$5/$I$5</f>
        <v>0</v>
      </c>
    </row>
    <row r="85" spans="2:15">
      <c r="I85" s="36"/>
      <c r="N85" s="14">
        <f>SUM(J97:N97)*$N$5/$I$5</f>
        <v>0</v>
      </c>
    </row>
    <row r="86" spans="2:15">
      <c r="I86" s="11">
        <f>SUM(I76:I85)</f>
        <v>0</v>
      </c>
      <c r="N86" s="54">
        <f>SUM(N76:N85)</f>
        <v>0</v>
      </c>
    </row>
    <row r="88" spans="2:15">
      <c r="B88" t="s">
        <v>19</v>
      </c>
      <c r="J88" s="15">
        <f>($R63+(SUM($I88:I88)))*J$13</f>
        <v>0</v>
      </c>
      <c r="K88" s="15">
        <f>($R63+(SUM($I88:J88)))*K$13</f>
        <v>0</v>
      </c>
      <c r="L88" s="15">
        <f>($R63+(SUM($I88:K88)))*L$13</f>
        <v>0</v>
      </c>
      <c r="M88" s="15">
        <f>($R63+(SUM($I88:L88)))*M$13</f>
        <v>0</v>
      </c>
      <c r="N88" s="15">
        <f>($R63+(SUM($I88:M88)))*N$13</f>
        <v>0</v>
      </c>
    </row>
    <row r="89" spans="2:15">
      <c r="B89" t="s">
        <v>20</v>
      </c>
      <c r="J89" s="15">
        <f>($R64+(SUM($I89:I89)))*J$13</f>
        <v>0</v>
      </c>
      <c r="K89" s="15">
        <f>($R64+(SUM($I89:J89)))*K$13</f>
        <v>0</v>
      </c>
      <c r="L89" s="15">
        <f>($R64+(SUM($I89:K89)))*L$13</f>
        <v>0</v>
      </c>
      <c r="M89" s="15">
        <f>($R64+(SUM($I89:L89)))*M$13</f>
        <v>0</v>
      </c>
      <c r="N89" s="15">
        <f>($R64+(SUM($I89:M89)))*N$13</f>
        <v>0</v>
      </c>
    </row>
    <row r="90" spans="2:15">
      <c r="B90" t="s">
        <v>21</v>
      </c>
      <c r="J90" s="15">
        <f>($R65+(SUM($I90:I90)))*J$13</f>
        <v>0</v>
      </c>
      <c r="K90" s="15">
        <f>($R65+(SUM($I90:J90)))*K$13</f>
        <v>0</v>
      </c>
      <c r="L90" s="15">
        <f>($R65+(SUM($I90:K90)))*L$13</f>
        <v>0</v>
      </c>
      <c r="M90" s="15">
        <f>($R65+(SUM($I90:L90)))*M$13</f>
        <v>0</v>
      </c>
      <c r="N90" s="15">
        <f>($R65+(SUM($I90:M90)))*N$13</f>
        <v>0</v>
      </c>
    </row>
    <row r="91" spans="2:15">
      <c r="B91" t="s">
        <v>22</v>
      </c>
      <c r="J91" s="15">
        <f>($R66+(SUM($I91:I91)))*J$13</f>
        <v>0</v>
      </c>
      <c r="K91" s="15">
        <f>($R66+(SUM($I91:J91)))*K$13</f>
        <v>0</v>
      </c>
      <c r="L91" s="15">
        <f>($R66+(SUM($I91:K91)))*L$13</f>
        <v>0</v>
      </c>
      <c r="M91" s="15">
        <f>($R66+(SUM($I91:L91)))*M$13</f>
        <v>0</v>
      </c>
      <c r="N91" s="15">
        <f>($R66+(SUM($I91:M91)))*N$13</f>
        <v>0</v>
      </c>
    </row>
    <row r="92" spans="2:15">
      <c r="B92" t="s">
        <v>23</v>
      </c>
      <c r="J92" s="15">
        <f>($R67+(SUM($I92:I92)))*J$13</f>
        <v>0</v>
      </c>
      <c r="K92" s="15">
        <f>($R67+(SUM($I92:J92)))*K$13</f>
        <v>0</v>
      </c>
      <c r="L92" s="15">
        <f>($R67+(SUM($I92:K92)))*L$13</f>
        <v>0</v>
      </c>
      <c r="M92" s="15">
        <f>($R67+(SUM($I92:L92)))*M$13</f>
        <v>0</v>
      </c>
      <c r="N92" s="15">
        <f>($R67+(SUM($I92:M92)))*N$13</f>
        <v>0</v>
      </c>
    </row>
    <row r="93" spans="2:15">
      <c r="B93" t="s">
        <v>24</v>
      </c>
      <c r="J93" s="15">
        <f>($R68+(SUM($I93:I93)))*J$13</f>
        <v>0</v>
      </c>
      <c r="K93" s="15">
        <f>($R68+(SUM($I93:J93)))*K$13</f>
        <v>0</v>
      </c>
      <c r="L93" s="15">
        <f>($R68+(SUM($I93:K93)))*L$13</f>
        <v>0</v>
      </c>
      <c r="M93" s="15">
        <f>($R68+(SUM($I93:L93)))*M$13</f>
        <v>0</v>
      </c>
      <c r="N93" s="15">
        <f>($R68+(SUM($I93:M93)))*N$13</f>
        <v>0</v>
      </c>
    </row>
    <row r="94" spans="2:15">
      <c r="B94" t="s">
        <v>25</v>
      </c>
      <c r="J94" s="15">
        <f>($R69+(SUM($I94:I94)))*J$13</f>
        <v>0</v>
      </c>
      <c r="K94" s="15">
        <f>($R69+(SUM($I94:J94)))*K$13</f>
        <v>0</v>
      </c>
      <c r="L94" s="15">
        <f>($R69+(SUM($I94:K94)))*L$13</f>
        <v>0</v>
      </c>
      <c r="M94" s="15">
        <f>($R69+(SUM($I94:L94)))*M$13</f>
        <v>0</v>
      </c>
      <c r="N94" s="15">
        <f>($R69+(SUM($I94:M94)))*N$13</f>
        <v>0</v>
      </c>
    </row>
    <row r="95" spans="2:15">
      <c r="B95" t="s">
        <v>26</v>
      </c>
      <c r="J95" s="15"/>
      <c r="K95" s="15"/>
      <c r="L95" s="15"/>
      <c r="M95" s="15"/>
      <c r="N95" s="15"/>
    </row>
    <row r="96" spans="2:15">
      <c r="B96" t="s">
        <v>27</v>
      </c>
      <c r="J96" s="15">
        <f>($R71+(SUM($I96:I96)))*J$13</f>
        <v>0</v>
      </c>
      <c r="K96" s="15">
        <f>($R71+(SUM($I96:J96)))*K$13</f>
        <v>0</v>
      </c>
      <c r="L96" s="15">
        <f>($R71+(SUM($I96:K96)))*L$13</f>
        <v>0</v>
      </c>
      <c r="M96" s="15">
        <f>($R71+(SUM($I96:L96)))*M$13</f>
        <v>0</v>
      </c>
      <c r="N96" s="15">
        <f>($R71+(SUM($I96:M96)))*N$13</f>
        <v>0</v>
      </c>
    </row>
    <row r="97" spans="2:16">
      <c r="J97" s="15">
        <f>($R72+(SUM($I97:I97)))*J$13</f>
        <v>0</v>
      </c>
      <c r="K97" s="15">
        <f>($R72+(SUM($I97:J97)))*K$13</f>
        <v>0</v>
      </c>
      <c r="L97" s="15">
        <f>($R72+(SUM($I97:K97)))*L$13</f>
        <v>0</v>
      </c>
      <c r="M97" s="15">
        <f>($R72+(SUM($I97:L97)))*M$13</f>
        <v>0</v>
      </c>
      <c r="N97" s="15">
        <f>($R72+(SUM($I97:M97)))*N$13</f>
        <v>0</v>
      </c>
    </row>
    <row r="98" spans="2:16">
      <c r="J98" s="17">
        <f>SUM(J88:J97)</f>
        <v>0</v>
      </c>
      <c r="K98" s="17">
        <f t="shared" ref="K98:N98" si="36">SUM(K88:K97)</f>
        <v>0</v>
      </c>
      <c r="L98" s="17">
        <f t="shared" si="36"/>
        <v>0</v>
      </c>
      <c r="M98" s="17">
        <f t="shared" si="36"/>
        <v>0</v>
      </c>
      <c r="N98" s="17">
        <f t="shared" si="36"/>
        <v>0</v>
      </c>
    </row>
    <row r="99" spans="2:16">
      <c r="N99" s="14">
        <f>SUM(J98:N98)*N5/I5</f>
        <v>0</v>
      </c>
    </row>
    <row r="100" spans="2:16">
      <c r="N100" s="14" t="b">
        <f>N86=N99</f>
        <v>1</v>
      </c>
    </row>
    <row r="103" spans="2:16" ht="30">
      <c r="B103" s="196" t="s">
        <v>143</v>
      </c>
      <c r="C103" s="193"/>
      <c r="D103" s="192"/>
      <c r="E103" s="192"/>
      <c r="F103" s="192"/>
      <c r="O103" s="194">
        <f>O3</f>
        <v>2021</v>
      </c>
      <c r="P103" s="195" t="s">
        <v>142</v>
      </c>
    </row>
    <row r="104" spans="2:16">
      <c r="B104" s="191" t="s">
        <v>149</v>
      </c>
      <c r="O104" s="191">
        <v>5.1396219834304251</v>
      </c>
      <c r="P104" s="191">
        <v>7.4442992498535725</v>
      </c>
    </row>
  </sheetData>
  <phoneticPr fontId="100" type="noConversion"/>
  <pageMargins left="0.7" right="0.7" top="0.75" bottom="0.75" header="0.3" footer="0.3"/>
  <pageSetup paperSize="9" orientation="portrait" r:id="rId1"/>
  <customProperties>
    <customPr name="_pios_id" r:id="rId2"/>
  </customProperties>
  <ignoredErrors>
    <ignoredError sqref="O30:R30 S30:X30" formulaRange="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5"/>
  <sheetViews>
    <sheetView zoomScaleNormal="100" workbookViewId="0">
      <selection activeCell="C5" sqref="C5:D8"/>
    </sheetView>
  </sheetViews>
  <sheetFormatPr defaultRowHeight="15"/>
  <cols>
    <col min="2" max="2" width="33.28515625" bestFit="1" customWidth="1"/>
    <col min="3" max="3" width="9.5703125" bestFit="1" customWidth="1"/>
  </cols>
  <sheetData>
    <row r="3" spans="2:5">
      <c r="B3" t="s">
        <v>39</v>
      </c>
    </row>
    <row r="4" spans="2:5">
      <c r="C4" s="1" t="s">
        <v>40</v>
      </c>
      <c r="D4" s="1" t="s">
        <v>41</v>
      </c>
      <c r="E4" s="1" t="s">
        <v>42</v>
      </c>
    </row>
    <row r="5" spans="2:5">
      <c r="B5" t="s">
        <v>19</v>
      </c>
      <c r="C5" s="181">
        <v>265.40442599514239</v>
      </c>
      <c r="D5" s="181">
        <v>11.595242387282887</v>
      </c>
      <c r="E5" s="2">
        <v>15</v>
      </c>
    </row>
    <row r="6" spans="2:5">
      <c r="B6" t="s">
        <v>20</v>
      </c>
      <c r="C6" s="181">
        <v>50.778711722062404</v>
      </c>
      <c r="D6" s="181">
        <v>3.4094100393513851</v>
      </c>
      <c r="E6" s="2">
        <v>7</v>
      </c>
    </row>
    <row r="7" spans="2:5">
      <c r="B7" t="s">
        <v>21</v>
      </c>
      <c r="C7" s="181">
        <v>34.694879176477507</v>
      </c>
      <c r="D7" s="181">
        <v>3.797156421865048</v>
      </c>
      <c r="E7" s="2">
        <v>7</v>
      </c>
    </row>
    <row r="8" spans="2:5">
      <c r="B8" t="s">
        <v>22</v>
      </c>
      <c r="C8" s="181">
        <v>0</v>
      </c>
      <c r="D8" s="181">
        <v>0</v>
      </c>
      <c r="E8" s="2">
        <v>7</v>
      </c>
    </row>
    <row r="9" spans="2:5">
      <c r="C9" s="2"/>
      <c r="D9" s="2"/>
      <c r="E9" s="2"/>
    </row>
    <row r="10" spans="2:5">
      <c r="C10" s="2"/>
      <c r="D10" s="2"/>
      <c r="E10" s="2"/>
    </row>
    <row r="11" spans="2:5">
      <c r="C11" s="2"/>
      <c r="D11" s="2"/>
      <c r="E11" s="2"/>
    </row>
    <row r="12" spans="2:5">
      <c r="B12" t="s">
        <v>28</v>
      </c>
      <c r="C12" s="13">
        <v>0</v>
      </c>
      <c r="E12" s="2"/>
    </row>
    <row r="13" spans="2:5">
      <c r="C13" s="8">
        <f>SUM(C5:C12)</f>
        <v>350.87801689368229</v>
      </c>
    </row>
    <row r="15" spans="2:5">
      <c r="B15" s="23" t="s">
        <v>43</v>
      </c>
    </row>
  </sheetData>
  <pageMargins left="0.7" right="0.7" top="0.75" bottom="0.75" header="0.3" footer="0.3"/>
  <pageSetup paperSize="9" orientation="portrait"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P614"/>
  <sheetViews>
    <sheetView topLeftCell="A454" zoomScale="85" zoomScaleNormal="85" workbookViewId="0">
      <pane xSplit="2" topLeftCell="C1" activePane="topRight" state="frozen"/>
      <selection activeCell="E10" sqref="E10"/>
      <selection pane="topRight" activeCell="G474" sqref="G474"/>
    </sheetView>
  </sheetViews>
  <sheetFormatPr defaultRowHeight="15" outlineLevelRow="1" outlineLevelCol="1"/>
  <cols>
    <col min="2" max="2" width="40.5703125" customWidth="1"/>
    <col min="3" max="3" width="8.42578125" customWidth="1" outlineLevel="1"/>
    <col min="4" max="4" width="9.5703125" bestFit="1" customWidth="1"/>
    <col min="7" max="7" width="9" bestFit="1" customWidth="1"/>
    <col min="13" max="13" width="9.5703125" bestFit="1" customWidth="1"/>
  </cols>
  <sheetData>
    <row r="2" spans="2:68">
      <c r="D2" s="1">
        <v>2016</v>
      </c>
      <c r="E2" s="1">
        <v>2017</v>
      </c>
      <c r="F2" s="1">
        <v>2018</v>
      </c>
      <c r="G2" s="1">
        <v>2019</v>
      </c>
      <c r="H2" s="1">
        <v>2020</v>
      </c>
      <c r="I2" s="1">
        <v>2021</v>
      </c>
      <c r="J2" s="1">
        <v>2022</v>
      </c>
      <c r="K2" s="1">
        <v>2023</v>
      </c>
      <c r="L2" s="1">
        <v>2024</v>
      </c>
      <c r="M2" s="1">
        <v>2025</v>
      </c>
      <c r="N2" s="1">
        <v>2026</v>
      </c>
      <c r="O2" s="1">
        <v>2027</v>
      </c>
      <c r="P2" s="1">
        <v>2028</v>
      </c>
      <c r="Q2" s="1">
        <v>2029</v>
      </c>
      <c r="R2" s="1">
        <v>2030</v>
      </c>
      <c r="S2" s="1">
        <v>2031</v>
      </c>
      <c r="T2" s="1">
        <v>2032</v>
      </c>
      <c r="U2" s="1">
        <v>2033</v>
      </c>
      <c r="V2" s="1">
        <v>2034</v>
      </c>
      <c r="W2" s="1">
        <v>2035</v>
      </c>
      <c r="X2" s="1">
        <v>2036</v>
      </c>
      <c r="Y2" s="1">
        <v>2037</v>
      </c>
      <c r="Z2" s="1">
        <v>2038</v>
      </c>
      <c r="AA2" s="1">
        <v>2039</v>
      </c>
      <c r="AB2" s="1">
        <v>2040</v>
      </c>
      <c r="AC2" s="1">
        <v>2041</v>
      </c>
      <c r="AD2" s="1">
        <v>2042</v>
      </c>
      <c r="AE2" s="1">
        <v>2043</v>
      </c>
      <c r="AF2" s="1">
        <v>2044</v>
      </c>
      <c r="AG2" s="1">
        <v>2045</v>
      </c>
      <c r="AH2" s="1">
        <v>2046</v>
      </c>
      <c r="AI2" s="1">
        <v>2047</v>
      </c>
      <c r="AJ2" s="1">
        <v>2048</v>
      </c>
      <c r="AK2" s="1">
        <v>2049</v>
      </c>
      <c r="AL2" s="1">
        <v>2050</v>
      </c>
      <c r="AM2" s="1">
        <v>2051</v>
      </c>
      <c r="AN2" s="1">
        <v>2052</v>
      </c>
      <c r="AO2" s="1">
        <v>2053</v>
      </c>
      <c r="AP2" s="1">
        <v>2054</v>
      </c>
      <c r="AQ2" s="1">
        <v>2055</v>
      </c>
      <c r="AR2" s="1">
        <v>2056</v>
      </c>
      <c r="AS2" s="1">
        <v>2057</v>
      </c>
      <c r="AT2" s="1">
        <v>2058</v>
      </c>
      <c r="AU2" s="1">
        <v>2059</v>
      </c>
      <c r="AV2" s="1">
        <v>2060</v>
      </c>
      <c r="AW2" s="1">
        <v>2061</v>
      </c>
      <c r="AX2" s="1">
        <v>2062</v>
      </c>
      <c r="AY2" s="1">
        <v>2063</v>
      </c>
      <c r="AZ2" s="1">
        <v>2064</v>
      </c>
      <c r="BA2" s="1">
        <v>2065</v>
      </c>
      <c r="BB2" s="1">
        <v>2066</v>
      </c>
      <c r="BC2" s="1">
        <v>2067</v>
      </c>
      <c r="BD2" s="1">
        <v>2068</v>
      </c>
      <c r="BE2" s="1">
        <v>2069</v>
      </c>
      <c r="BF2" s="1">
        <v>2070</v>
      </c>
      <c r="BG2" s="1">
        <v>2071</v>
      </c>
      <c r="BH2" s="1">
        <v>2072</v>
      </c>
      <c r="BI2" s="1">
        <v>2073</v>
      </c>
      <c r="BJ2" s="1">
        <v>2074</v>
      </c>
      <c r="BK2" s="1">
        <v>2075</v>
      </c>
      <c r="BL2" s="1">
        <v>2076</v>
      </c>
      <c r="BM2" s="1">
        <v>2077</v>
      </c>
      <c r="BN2" s="1">
        <v>2078</v>
      </c>
      <c r="BO2" s="1">
        <v>2079</v>
      </c>
      <c r="BP2" s="1">
        <v>2080</v>
      </c>
    </row>
    <row r="3" spans="2:68">
      <c r="B3" t="s">
        <v>52</v>
      </c>
      <c r="D3" s="5">
        <f>Inputs!J13</f>
        <v>3.8716794887975414E-2</v>
      </c>
      <c r="E3" s="5">
        <f>Inputs!K13</f>
        <v>3.8262356099167061E-2</v>
      </c>
      <c r="F3" s="5">
        <f>Inputs!L13</f>
        <v>3.8013284689562443E-2</v>
      </c>
      <c r="G3" s="5">
        <f>Inputs!M13</f>
        <v>3.7449298414674592E-2</v>
      </c>
      <c r="H3" s="5">
        <f>Inputs!N13</f>
        <v>3.6258595682746808E-2</v>
      </c>
      <c r="I3" s="5">
        <f>Inputs!O13</f>
        <v>1.1945739705053526E-2</v>
      </c>
      <c r="J3" s="5">
        <f>Inputs!P13</f>
        <v>2.4113203345927259E-2</v>
      </c>
      <c r="K3" s="5">
        <f>Inputs!Q13</f>
        <v>2.2917167015270579E-2</v>
      </c>
      <c r="L3" s="5">
        <f>Inputs!R13</f>
        <v>2.1721130684614121E-2</v>
      </c>
      <c r="M3" s="5">
        <f>Inputs!S13</f>
        <v>2.052509435395744E-2</v>
      </c>
      <c r="N3" s="5">
        <f>Inputs!T13</f>
        <v>1.9329058023300538E-2</v>
      </c>
      <c r="O3" s="5">
        <f>Inputs!U13</f>
        <v>1.9329058023300538E-2</v>
      </c>
      <c r="P3" s="5">
        <f>Inputs!V13</f>
        <v>1.9329058023300538E-2</v>
      </c>
      <c r="Q3" s="5">
        <f>Inputs!W13</f>
        <v>1.9329058023300538E-2</v>
      </c>
      <c r="R3" s="5">
        <f>Inputs!X13</f>
        <v>1.9329058023300538E-2</v>
      </c>
      <c r="S3" s="5">
        <f>$R3</f>
        <v>1.9329058023300538E-2</v>
      </c>
      <c r="T3" s="5">
        <f t="shared" ref="T3:AY4" si="0">$R3</f>
        <v>1.9329058023300538E-2</v>
      </c>
      <c r="U3" s="5">
        <f t="shared" si="0"/>
        <v>1.9329058023300538E-2</v>
      </c>
      <c r="V3" s="5">
        <f t="shared" si="0"/>
        <v>1.9329058023300538E-2</v>
      </c>
      <c r="W3" s="5">
        <f t="shared" si="0"/>
        <v>1.9329058023300538E-2</v>
      </c>
      <c r="X3" s="5">
        <f t="shared" si="0"/>
        <v>1.9329058023300538E-2</v>
      </c>
      <c r="Y3" s="5">
        <f t="shared" si="0"/>
        <v>1.9329058023300538E-2</v>
      </c>
      <c r="Z3" s="5">
        <f t="shared" si="0"/>
        <v>1.9329058023300538E-2</v>
      </c>
      <c r="AA3" s="5">
        <f t="shared" si="0"/>
        <v>1.9329058023300538E-2</v>
      </c>
      <c r="AB3" s="5">
        <f t="shared" si="0"/>
        <v>1.9329058023300538E-2</v>
      </c>
      <c r="AC3" s="5">
        <f t="shared" si="0"/>
        <v>1.9329058023300538E-2</v>
      </c>
      <c r="AD3" s="5">
        <f t="shared" si="0"/>
        <v>1.9329058023300538E-2</v>
      </c>
      <c r="AE3" s="5">
        <f t="shared" si="0"/>
        <v>1.9329058023300538E-2</v>
      </c>
      <c r="AF3" s="5">
        <f t="shared" si="0"/>
        <v>1.9329058023300538E-2</v>
      </c>
      <c r="AG3" s="5">
        <f t="shared" si="0"/>
        <v>1.9329058023300538E-2</v>
      </c>
      <c r="AH3" s="5">
        <f t="shared" si="0"/>
        <v>1.9329058023300538E-2</v>
      </c>
      <c r="AI3" s="5">
        <f t="shared" si="0"/>
        <v>1.9329058023300538E-2</v>
      </c>
      <c r="AJ3" s="5">
        <f t="shared" si="0"/>
        <v>1.9329058023300538E-2</v>
      </c>
      <c r="AK3" s="5">
        <f t="shared" si="0"/>
        <v>1.9329058023300538E-2</v>
      </c>
      <c r="AL3" s="5">
        <f t="shared" si="0"/>
        <v>1.9329058023300538E-2</v>
      </c>
      <c r="AM3" s="5">
        <f t="shared" si="0"/>
        <v>1.9329058023300538E-2</v>
      </c>
      <c r="AN3" s="5">
        <f t="shared" si="0"/>
        <v>1.9329058023300538E-2</v>
      </c>
      <c r="AO3" s="5">
        <f t="shared" si="0"/>
        <v>1.9329058023300538E-2</v>
      </c>
      <c r="AP3" s="5">
        <f t="shared" si="0"/>
        <v>1.9329058023300538E-2</v>
      </c>
      <c r="AQ3" s="5">
        <f t="shared" si="0"/>
        <v>1.9329058023300538E-2</v>
      </c>
      <c r="AR3" s="5">
        <f t="shared" si="0"/>
        <v>1.9329058023300538E-2</v>
      </c>
      <c r="AS3" s="5">
        <f t="shared" si="0"/>
        <v>1.9329058023300538E-2</v>
      </c>
      <c r="AT3" s="5">
        <f t="shared" si="0"/>
        <v>1.9329058023300538E-2</v>
      </c>
      <c r="AU3" s="5">
        <f t="shared" si="0"/>
        <v>1.9329058023300538E-2</v>
      </c>
      <c r="AV3" s="5">
        <f t="shared" si="0"/>
        <v>1.9329058023300538E-2</v>
      </c>
      <c r="AW3" s="5">
        <f t="shared" si="0"/>
        <v>1.9329058023300538E-2</v>
      </c>
      <c r="AX3" s="5">
        <f t="shared" si="0"/>
        <v>1.9329058023300538E-2</v>
      </c>
      <c r="AY3" s="5">
        <f t="shared" si="0"/>
        <v>1.9329058023300538E-2</v>
      </c>
      <c r="AZ3" s="5">
        <f t="shared" ref="AY3:BN4" si="1">$R3</f>
        <v>1.9329058023300538E-2</v>
      </c>
      <c r="BA3" s="5">
        <f t="shared" si="1"/>
        <v>1.9329058023300538E-2</v>
      </c>
      <c r="BB3" s="5">
        <f t="shared" si="1"/>
        <v>1.9329058023300538E-2</v>
      </c>
      <c r="BC3" s="5">
        <f t="shared" si="1"/>
        <v>1.9329058023300538E-2</v>
      </c>
      <c r="BD3" s="5">
        <f t="shared" si="1"/>
        <v>1.9329058023300538E-2</v>
      </c>
      <c r="BE3" s="5">
        <f t="shared" si="1"/>
        <v>1.9329058023300538E-2</v>
      </c>
      <c r="BF3" s="5">
        <f t="shared" si="1"/>
        <v>1.9329058023300538E-2</v>
      </c>
      <c r="BG3" s="5">
        <f t="shared" si="1"/>
        <v>1.9329058023300538E-2</v>
      </c>
      <c r="BH3" s="5">
        <f t="shared" si="1"/>
        <v>1.9329058023300538E-2</v>
      </c>
      <c r="BI3" s="5">
        <f t="shared" si="1"/>
        <v>1.9329058023300538E-2</v>
      </c>
      <c r="BJ3" s="5">
        <f t="shared" si="1"/>
        <v>1.9329058023300538E-2</v>
      </c>
      <c r="BK3" s="5">
        <f t="shared" si="1"/>
        <v>1.9329058023300538E-2</v>
      </c>
      <c r="BL3" s="5">
        <f t="shared" si="1"/>
        <v>1.9329058023300538E-2</v>
      </c>
      <c r="BM3" s="5">
        <f t="shared" si="1"/>
        <v>1.9329058023300538E-2</v>
      </c>
      <c r="BN3" s="5">
        <f t="shared" si="1"/>
        <v>1.9329058023300538E-2</v>
      </c>
      <c r="BO3" s="5">
        <f t="shared" ref="BL3:BP4" si="2">$R3</f>
        <v>1.9329058023300538E-2</v>
      </c>
      <c r="BP3" s="5">
        <f t="shared" si="2"/>
        <v>1.9329058023300538E-2</v>
      </c>
    </row>
    <row r="4" spans="2:68">
      <c r="B4" t="s">
        <v>53</v>
      </c>
      <c r="D4" s="5">
        <f>Inputs!J14</f>
        <v>5.4410344196953231E-2</v>
      </c>
      <c r="E4" s="5">
        <f>Inputs!K14</f>
        <v>4.8886436022042234E-2</v>
      </c>
      <c r="F4" s="5">
        <f>Inputs!L14</f>
        <v>5.8085364780244619E-2</v>
      </c>
      <c r="G4" s="5">
        <f>Inputs!M14</f>
        <v>5.9004252220941522E-2</v>
      </c>
      <c r="H4" s="5">
        <f>Inputs!N14</f>
        <v>5.27653697732684E-2</v>
      </c>
      <c r="I4" s="5">
        <f>Inputs!O14</f>
        <v>2.4286541408773621E-2</v>
      </c>
      <c r="J4" s="5">
        <f>Inputs!P14</f>
        <v>4.8428812014841505E-2</v>
      </c>
      <c r="K4" s="5">
        <f>Inputs!Q14</f>
        <v>4.7204378089783061E-2</v>
      </c>
      <c r="L4" s="5">
        <f>Inputs!R14</f>
        <v>4.597994416472484E-2</v>
      </c>
      <c r="M4" s="5">
        <f>Inputs!S14</f>
        <v>4.4755510239666396E-2</v>
      </c>
      <c r="N4" s="5">
        <f>Inputs!T14</f>
        <v>4.3531076314607953E-2</v>
      </c>
      <c r="O4" s="5">
        <f>Inputs!U14</f>
        <v>4.3531076314607953E-2</v>
      </c>
      <c r="P4" s="5">
        <f>Inputs!V14</f>
        <v>4.3531076314607953E-2</v>
      </c>
      <c r="Q4" s="5">
        <f>Inputs!W14</f>
        <v>4.3531076314607953E-2</v>
      </c>
      <c r="R4" s="5">
        <f>Inputs!X14</f>
        <v>4.3531076314607953E-2</v>
      </c>
      <c r="S4" s="5">
        <f>$R4</f>
        <v>4.3531076314607953E-2</v>
      </c>
      <c r="T4" s="5">
        <f t="shared" si="0"/>
        <v>4.3531076314607953E-2</v>
      </c>
      <c r="U4" s="5">
        <f t="shared" si="0"/>
        <v>4.3531076314607953E-2</v>
      </c>
      <c r="V4" s="5">
        <f t="shared" si="0"/>
        <v>4.3531076314607953E-2</v>
      </c>
      <c r="W4" s="5">
        <f t="shared" si="0"/>
        <v>4.3531076314607953E-2</v>
      </c>
      <c r="X4" s="5">
        <f t="shared" si="0"/>
        <v>4.3531076314607953E-2</v>
      </c>
      <c r="Y4" s="5">
        <f t="shared" si="0"/>
        <v>4.3531076314607953E-2</v>
      </c>
      <c r="Z4" s="5">
        <f t="shared" si="0"/>
        <v>4.3531076314607953E-2</v>
      </c>
      <c r="AA4" s="5">
        <f t="shared" si="0"/>
        <v>4.3531076314607953E-2</v>
      </c>
      <c r="AB4" s="5">
        <f t="shared" si="0"/>
        <v>4.3531076314607953E-2</v>
      </c>
      <c r="AC4" s="5">
        <f t="shared" si="0"/>
        <v>4.3531076314607953E-2</v>
      </c>
      <c r="AD4" s="5">
        <f t="shared" si="0"/>
        <v>4.3531076314607953E-2</v>
      </c>
      <c r="AE4" s="5">
        <f t="shared" si="0"/>
        <v>4.3531076314607953E-2</v>
      </c>
      <c r="AF4" s="5">
        <f t="shared" si="0"/>
        <v>4.3531076314607953E-2</v>
      </c>
      <c r="AG4" s="5">
        <f t="shared" si="0"/>
        <v>4.3531076314607953E-2</v>
      </c>
      <c r="AH4" s="5">
        <f t="shared" si="0"/>
        <v>4.3531076314607953E-2</v>
      </c>
      <c r="AI4" s="5">
        <f t="shared" si="0"/>
        <v>4.3531076314607953E-2</v>
      </c>
      <c r="AJ4" s="5">
        <f t="shared" si="0"/>
        <v>4.3531076314607953E-2</v>
      </c>
      <c r="AK4" s="5">
        <f t="shared" si="0"/>
        <v>4.3531076314607953E-2</v>
      </c>
      <c r="AL4" s="5">
        <f t="shared" si="0"/>
        <v>4.3531076314607953E-2</v>
      </c>
      <c r="AM4" s="5">
        <f t="shared" si="0"/>
        <v>4.3531076314607953E-2</v>
      </c>
      <c r="AN4" s="5">
        <f t="shared" si="0"/>
        <v>4.3531076314607953E-2</v>
      </c>
      <c r="AO4" s="5">
        <f t="shared" si="0"/>
        <v>4.3531076314607953E-2</v>
      </c>
      <c r="AP4" s="5">
        <f t="shared" si="0"/>
        <v>4.3531076314607953E-2</v>
      </c>
      <c r="AQ4" s="5">
        <f t="shared" si="0"/>
        <v>4.3531076314607953E-2</v>
      </c>
      <c r="AR4" s="5">
        <f t="shared" si="0"/>
        <v>4.3531076314607953E-2</v>
      </c>
      <c r="AS4" s="5">
        <f t="shared" si="0"/>
        <v>4.3531076314607953E-2</v>
      </c>
      <c r="AT4" s="5">
        <f t="shared" si="0"/>
        <v>4.3531076314607953E-2</v>
      </c>
      <c r="AU4" s="5">
        <f t="shared" si="0"/>
        <v>4.3531076314607953E-2</v>
      </c>
      <c r="AV4" s="5">
        <f t="shared" si="0"/>
        <v>4.3531076314607953E-2</v>
      </c>
      <c r="AW4" s="5">
        <f t="shared" si="0"/>
        <v>4.3531076314607953E-2</v>
      </c>
      <c r="AX4" s="5">
        <f t="shared" si="0"/>
        <v>4.3531076314607953E-2</v>
      </c>
      <c r="AY4" s="5">
        <f t="shared" si="1"/>
        <v>4.3531076314607953E-2</v>
      </c>
      <c r="AZ4" s="5">
        <f t="shared" si="1"/>
        <v>4.3531076314607953E-2</v>
      </c>
      <c r="BA4" s="5">
        <f t="shared" si="1"/>
        <v>4.3531076314607953E-2</v>
      </c>
      <c r="BB4" s="5">
        <f t="shared" si="1"/>
        <v>4.3531076314607953E-2</v>
      </c>
      <c r="BC4" s="5">
        <f t="shared" si="1"/>
        <v>4.3531076314607953E-2</v>
      </c>
      <c r="BD4" s="5">
        <f t="shared" si="1"/>
        <v>4.3531076314607953E-2</v>
      </c>
      <c r="BE4" s="5">
        <f t="shared" si="1"/>
        <v>4.3531076314607953E-2</v>
      </c>
      <c r="BF4" s="5">
        <f t="shared" si="1"/>
        <v>4.3531076314607953E-2</v>
      </c>
      <c r="BG4" s="5">
        <f t="shared" si="1"/>
        <v>4.3531076314607953E-2</v>
      </c>
      <c r="BH4" s="5">
        <f t="shared" si="1"/>
        <v>4.3531076314607953E-2</v>
      </c>
      <c r="BI4" s="5">
        <f t="shared" si="1"/>
        <v>4.3531076314607953E-2</v>
      </c>
      <c r="BJ4" s="5">
        <f t="shared" si="1"/>
        <v>4.3531076314607953E-2</v>
      </c>
      <c r="BK4" s="5">
        <f t="shared" si="1"/>
        <v>4.3531076314607953E-2</v>
      </c>
      <c r="BL4" s="5">
        <f t="shared" si="2"/>
        <v>4.3531076314607953E-2</v>
      </c>
      <c r="BM4" s="5">
        <f t="shared" si="2"/>
        <v>4.3531076314607953E-2</v>
      </c>
      <c r="BN4" s="5">
        <f t="shared" si="2"/>
        <v>4.3531076314607953E-2</v>
      </c>
      <c r="BO4" s="5">
        <f t="shared" si="2"/>
        <v>4.3531076314607953E-2</v>
      </c>
      <c r="BP4" s="5">
        <f t="shared" si="2"/>
        <v>4.3531076314607953E-2</v>
      </c>
    </row>
    <row r="6" spans="2:68">
      <c r="B6" t="s">
        <v>54</v>
      </c>
      <c r="D6" s="2">
        <f>SUMIF($B$18:$B$516,$B6&amp;" 1 Jan 2016",D$18:D$516)</f>
        <v>350.87801689368229</v>
      </c>
      <c r="E6" s="2">
        <f>D6+D7-D8+D9</f>
        <v>313.25016925599323</v>
      </c>
      <c r="F6" s="2">
        <f>E6+E7-E8+E9</f>
        <v>275.03539039106249</v>
      </c>
      <c r="G6" s="2">
        <f>F6+F7-F8+F9</f>
        <v>240.96516105400636</v>
      </c>
      <c r="H6" s="2">
        <f>G6+G7-G8+G9</f>
        <v>210.41416835137602</v>
      </c>
      <c r="I6" s="2">
        <f t="shared" ref="I6:BK6" si="3">H6+H7-H8+H9</f>
        <v>195.48263839889449</v>
      </c>
      <c r="J6" s="2">
        <f t="shared" si="3"/>
        <v>189.90942049708781</v>
      </c>
      <c r="K6" s="2">
        <f t="shared" si="3"/>
        <v>162.00935833522993</v>
      </c>
      <c r="L6" s="2">
        <f t="shared" si="3"/>
        <v>134.10929617337206</v>
      </c>
      <c r="M6" s="2">
        <f t="shared" si="3"/>
        <v>106.34573493315574</v>
      </c>
      <c r="N6" s="2">
        <f t="shared" si="3"/>
        <v>78.851118621889583</v>
      </c>
      <c r="O6" s="2">
        <f t="shared" si="3"/>
        <v>51.900587736810749</v>
      </c>
      <c r="P6" s="2">
        <f t="shared" si="3"/>
        <v>25.234735859780844</v>
      </c>
      <c r="Q6" s="2">
        <f t="shared" si="3"/>
        <v>19.161131642886303</v>
      </c>
      <c r="R6" s="2">
        <f t="shared" si="3"/>
        <v>15.665411203098513</v>
      </c>
      <c r="S6" s="2">
        <f t="shared" si="3"/>
        <v>12.449249305608234</v>
      </c>
      <c r="T6" s="2">
        <f t="shared" si="3"/>
        <v>9.2330874081179548</v>
      </c>
      <c r="U6" s="2">
        <f t="shared" si="3"/>
        <v>6.2629582550554588</v>
      </c>
      <c r="V6" s="2">
        <f t="shared" si="3"/>
        <v>3.792725687700468</v>
      </c>
      <c r="W6" s="2">
        <f t="shared" si="3"/>
        <v>1.8638341850072579</v>
      </c>
      <c r="X6" s="2">
        <f t="shared" si="3"/>
        <v>0.57017930718806475</v>
      </c>
      <c r="Y6" s="2">
        <f t="shared" si="3"/>
        <v>-7.7271522513910895E-14</v>
      </c>
      <c r="Z6" s="2">
        <f t="shared" si="3"/>
        <v>-7.815970093361102E-14</v>
      </c>
      <c r="AA6" s="2">
        <f t="shared" si="3"/>
        <v>-7.815970093361102E-14</v>
      </c>
      <c r="AB6" s="2">
        <f t="shared" si="3"/>
        <v>-7.815970093361102E-14</v>
      </c>
      <c r="AC6" s="2">
        <f t="shared" si="3"/>
        <v>-7.815970093361102E-14</v>
      </c>
      <c r="AD6" s="2">
        <f t="shared" si="3"/>
        <v>-7.815970093361102E-14</v>
      </c>
      <c r="AE6" s="2">
        <f t="shared" si="3"/>
        <v>-7.815970093361102E-14</v>
      </c>
      <c r="AF6" s="2">
        <f t="shared" si="3"/>
        <v>-7.815970093361102E-14</v>
      </c>
      <c r="AG6" s="2">
        <f t="shared" si="3"/>
        <v>-7.815970093361102E-14</v>
      </c>
      <c r="AH6" s="2">
        <f t="shared" si="3"/>
        <v>-7.815970093361102E-14</v>
      </c>
      <c r="AI6" s="2">
        <f t="shared" si="3"/>
        <v>-7.815970093361102E-14</v>
      </c>
      <c r="AJ6" s="2">
        <f t="shared" si="3"/>
        <v>-7.815970093361102E-14</v>
      </c>
      <c r="AK6" s="2">
        <f t="shared" si="3"/>
        <v>-7.815970093361102E-14</v>
      </c>
      <c r="AL6" s="2">
        <f t="shared" si="3"/>
        <v>-7.815970093361102E-14</v>
      </c>
      <c r="AM6" s="2">
        <f t="shared" si="3"/>
        <v>-7.815970093361102E-14</v>
      </c>
      <c r="AN6" s="2">
        <f t="shared" si="3"/>
        <v>-7.815970093361102E-14</v>
      </c>
      <c r="AO6" s="2">
        <f t="shared" si="3"/>
        <v>-7.815970093361102E-14</v>
      </c>
      <c r="AP6" s="2">
        <f t="shared" si="3"/>
        <v>-7.815970093361102E-14</v>
      </c>
      <c r="AQ6" s="2">
        <f t="shared" si="3"/>
        <v>-7.815970093361102E-14</v>
      </c>
      <c r="AR6" s="2">
        <f t="shared" si="3"/>
        <v>-7.815970093361102E-14</v>
      </c>
      <c r="AS6" s="2">
        <f t="shared" si="3"/>
        <v>-7.815970093361102E-14</v>
      </c>
      <c r="AT6" s="2">
        <f t="shared" si="3"/>
        <v>-7.815970093361102E-14</v>
      </c>
      <c r="AU6" s="2">
        <f t="shared" si="3"/>
        <v>-7.815970093361102E-14</v>
      </c>
      <c r="AV6" s="2">
        <f t="shared" si="3"/>
        <v>-7.815970093361102E-14</v>
      </c>
      <c r="AW6" s="2">
        <f t="shared" si="3"/>
        <v>-7.815970093361102E-14</v>
      </c>
      <c r="AX6" s="2">
        <f t="shared" si="3"/>
        <v>-7.815970093361102E-14</v>
      </c>
      <c r="AY6" s="2">
        <f t="shared" si="3"/>
        <v>-7.815970093361102E-14</v>
      </c>
      <c r="AZ6" s="2">
        <f t="shared" si="3"/>
        <v>-7.815970093361102E-14</v>
      </c>
      <c r="BA6" s="2">
        <f t="shared" si="3"/>
        <v>-7.815970093361102E-14</v>
      </c>
      <c r="BB6" s="2">
        <f t="shared" si="3"/>
        <v>-7.815970093361102E-14</v>
      </c>
      <c r="BC6" s="2">
        <f t="shared" si="3"/>
        <v>-7.815970093361102E-14</v>
      </c>
      <c r="BD6" s="2">
        <f t="shared" si="3"/>
        <v>-7.815970093361102E-14</v>
      </c>
      <c r="BE6" s="2">
        <f t="shared" si="3"/>
        <v>-7.815970093361102E-14</v>
      </c>
      <c r="BF6" s="2">
        <f t="shared" si="3"/>
        <v>-7.815970093361102E-14</v>
      </c>
      <c r="BG6" s="2">
        <f t="shared" si="3"/>
        <v>-7.815970093361102E-14</v>
      </c>
      <c r="BH6" s="2">
        <f t="shared" si="3"/>
        <v>-7.815970093361102E-14</v>
      </c>
      <c r="BI6" s="2">
        <f t="shared" si="3"/>
        <v>-7.815970093361102E-14</v>
      </c>
      <c r="BJ6" s="2">
        <f t="shared" si="3"/>
        <v>-7.815970093361102E-14</v>
      </c>
      <c r="BK6" s="2">
        <f t="shared" si="3"/>
        <v>-7.815970093361102E-14</v>
      </c>
      <c r="BL6" s="2">
        <f t="shared" ref="BL6" si="4">BK6+BK7-BK8+BK9</f>
        <v>-7.815970093361102E-14</v>
      </c>
      <c r="BM6" s="2">
        <f t="shared" ref="BM6" si="5">BL6+BL7-BL8+BL9</f>
        <v>-7.815970093361102E-14</v>
      </c>
      <c r="BN6" s="2">
        <f t="shared" ref="BN6" si="6">BM6+BM7-BM8+BM9</f>
        <v>-7.815970093361102E-14</v>
      </c>
      <c r="BO6" s="2">
        <f t="shared" ref="BO6" si="7">BN6+BN7-BN8+BN9</f>
        <v>-7.815970093361102E-14</v>
      </c>
      <c r="BP6" s="2">
        <f t="shared" ref="BP6" si="8">BO6+BO7-BO8+BO9</f>
        <v>-7.815970093361102E-14</v>
      </c>
    </row>
    <row r="7" spans="2:68">
      <c r="B7" t="s">
        <v>55</v>
      </c>
      <c r="D7" s="2">
        <f t="shared" ref="D7:AI7" si="9">SUMIF($B$18:$B$517,$B7,D$18:D$517)</f>
        <v>9.2919952358153033</v>
      </c>
      <c r="E7" s="2">
        <f t="shared" si="9"/>
        <v>9.4701313407123244</v>
      </c>
      <c r="F7" s="2">
        <f t="shared" si="9"/>
        <v>14.387296565763567</v>
      </c>
      <c r="G7" s="2">
        <f t="shared" si="9"/>
        <v>8.6553082931420278</v>
      </c>
      <c r="H7" s="2">
        <f t="shared" si="9"/>
        <v>11.335063943656875</v>
      </c>
      <c r="I7" s="2">
        <f t="shared" si="9"/>
        <v>7.9433230731274378</v>
      </c>
      <c r="J7" s="2">
        <f t="shared" si="9"/>
        <v>0</v>
      </c>
      <c r="K7" s="2">
        <f t="shared" si="9"/>
        <v>0</v>
      </c>
      <c r="L7" s="2">
        <f t="shared" si="9"/>
        <v>0</v>
      </c>
      <c r="M7" s="2">
        <f t="shared" si="9"/>
        <v>0</v>
      </c>
      <c r="N7" s="2">
        <f t="shared" si="9"/>
        <v>0</v>
      </c>
      <c r="O7" s="2">
        <f t="shared" si="9"/>
        <v>0</v>
      </c>
      <c r="P7" s="2">
        <f t="shared" si="9"/>
        <v>0</v>
      </c>
      <c r="Q7" s="2">
        <f t="shared" si="9"/>
        <v>0</v>
      </c>
      <c r="R7" s="2">
        <f t="shared" si="9"/>
        <v>0</v>
      </c>
      <c r="S7" s="2">
        <f t="shared" si="9"/>
        <v>0</v>
      </c>
      <c r="T7" s="2">
        <f t="shared" si="9"/>
        <v>0</v>
      </c>
      <c r="U7" s="2">
        <f t="shared" si="9"/>
        <v>0</v>
      </c>
      <c r="V7" s="2">
        <f t="shared" si="9"/>
        <v>0</v>
      </c>
      <c r="W7" s="2">
        <f t="shared" si="9"/>
        <v>0</v>
      </c>
      <c r="X7" s="2">
        <f t="shared" si="9"/>
        <v>0</v>
      </c>
      <c r="Y7" s="2">
        <f t="shared" si="9"/>
        <v>0</v>
      </c>
      <c r="Z7" s="2">
        <f t="shared" si="9"/>
        <v>0</v>
      </c>
      <c r="AA7" s="2">
        <f t="shared" si="9"/>
        <v>0</v>
      </c>
      <c r="AB7" s="2">
        <f t="shared" si="9"/>
        <v>0</v>
      </c>
      <c r="AC7" s="2">
        <f t="shared" si="9"/>
        <v>0</v>
      </c>
      <c r="AD7" s="2">
        <f t="shared" si="9"/>
        <v>0</v>
      </c>
      <c r="AE7" s="2">
        <f t="shared" si="9"/>
        <v>0</v>
      </c>
      <c r="AF7" s="2">
        <f t="shared" si="9"/>
        <v>0</v>
      </c>
      <c r="AG7" s="2">
        <f t="shared" si="9"/>
        <v>0</v>
      </c>
      <c r="AH7" s="2">
        <f t="shared" si="9"/>
        <v>0</v>
      </c>
      <c r="AI7" s="2">
        <f t="shared" si="9"/>
        <v>0</v>
      </c>
      <c r="AJ7" s="2">
        <f t="shared" ref="AJ7:BP7" si="10">SUMIF($B$18:$B$517,$B7,AJ$18:AJ$517)</f>
        <v>0</v>
      </c>
      <c r="AK7" s="2">
        <f t="shared" si="10"/>
        <v>0</v>
      </c>
      <c r="AL7" s="2">
        <f t="shared" si="10"/>
        <v>0</v>
      </c>
      <c r="AM7" s="2">
        <f t="shared" si="10"/>
        <v>0</v>
      </c>
      <c r="AN7" s="2">
        <f t="shared" si="10"/>
        <v>0</v>
      </c>
      <c r="AO7" s="2">
        <f t="shared" si="10"/>
        <v>0</v>
      </c>
      <c r="AP7" s="2">
        <f t="shared" si="10"/>
        <v>0</v>
      </c>
      <c r="AQ7" s="2">
        <f t="shared" si="10"/>
        <v>0</v>
      </c>
      <c r="AR7" s="2">
        <f t="shared" si="10"/>
        <v>0</v>
      </c>
      <c r="AS7" s="2">
        <f t="shared" si="10"/>
        <v>0</v>
      </c>
      <c r="AT7" s="2">
        <f t="shared" si="10"/>
        <v>0</v>
      </c>
      <c r="AU7" s="2">
        <f t="shared" si="10"/>
        <v>0</v>
      </c>
      <c r="AV7" s="2">
        <f t="shared" si="10"/>
        <v>0</v>
      </c>
      <c r="AW7" s="2">
        <f t="shared" si="10"/>
        <v>0</v>
      </c>
      <c r="AX7" s="2">
        <f t="shared" si="10"/>
        <v>0</v>
      </c>
      <c r="AY7" s="2">
        <f t="shared" si="10"/>
        <v>0</v>
      </c>
      <c r="AZ7" s="2">
        <f t="shared" si="10"/>
        <v>0</v>
      </c>
      <c r="BA7" s="2">
        <f t="shared" si="10"/>
        <v>0</v>
      </c>
      <c r="BB7" s="2">
        <f t="shared" si="10"/>
        <v>0</v>
      </c>
      <c r="BC7" s="2">
        <f t="shared" si="10"/>
        <v>0</v>
      </c>
      <c r="BD7" s="2">
        <f t="shared" si="10"/>
        <v>0</v>
      </c>
      <c r="BE7" s="2">
        <f t="shared" si="10"/>
        <v>0</v>
      </c>
      <c r="BF7" s="2">
        <f t="shared" si="10"/>
        <v>0</v>
      </c>
      <c r="BG7" s="2">
        <f t="shared" si="10"/>
        <v>0</v>
      </c>
      <c r="BH7" s="2">
        <f t="shared" si="10"/>
        <v>0</v>
      </c>
      <c r="BI7" s="2">
        <f t="shared" si="10"/>
        <v>0</v>
      </c>
      <c r="BJ7" s="2">
        <f t="shared" si="10"/>
        <v>0</v>
      </c>
      <c r="BK7" s="2">
        <f t="shared" si="10"/>
        <v>0</v>
      </c>
      <c r="BL7" s="2">
        <f t="shared" si="10"/>
        <v>0</v>
      </c>
      <c r="BM7" s="2">
        <f t="shared" si="10"/>
        <v>0</v>
      </c>
      <c r="BN7" s="2">
        <f t="shared" si="10"/>
        <v>0</v>
      </c>
      <c r="BO7" s="2">
        <f t="shared" si="10"/>
        <v>0</v>
      </c>
      <c r="BP7" s="2">
        <f t="shared" si="10"/>
        <v>0</v>
      </c>
    </row>
    <row r="8" spans="2:68">
      <c r="B8" t="s">
        <v>56</v>
      </c>
      <c r="D8" s="2">
        <f t="shared" ref="D8:AI8" si="11">SUMIF($B$18:$B$533,$B8,D$18:D$533)</f>
        <v>46.919842873504351</v>
      </c>
      <c r="E8" s="2">
        <f t="shared" si="11"/>
        <v>47.684910205643035</v>
      </c>
      <c r="F8" s="2">
        <f t="shared" si="11"/>
        <v>48.457525902819704</v>
      </c>
      <c r="G8" s="2">
        <f t="shared" si="11"/>
        <v>39.206300995772381</v>
      </c>
      <c r="H8" s="2">
        <f t="shared" si="11"/>
        <v>26.266593896138406</v>
      </c>
      <c r="I8" s="2">
        <f t="shared" si="11"/>
        <v>13.516540974934129</v>
      </c>
      <c r="J8" s="2">
        <f t="shared" si="11"/>
        <v>27.900062161857882</v>
      </c>
      <c r="K8" s="2">
        <f t="shared" si="11"/>
        <v>27.900062161857889</v>
      </c>
      <c r="L8" s="2">
        <f t="shared" si="11"/>
        <v>27.763561240216326</v>
      </c>
      <c r="M8" s="2">
        <f t="shared" si="11"/>
        <v>27.494616311266157</v>
      </c>
      <c r="N8" s="2">
        <f t="shared" si="11"/>
        <v>26.950530885078837</v>
      </c>
      <c r="O8" s="2">
        <f t="shared" si="11"/>
        <v>26.665851877029905</v>
      </c>
      <c r="P8" s="2">
        <f t="shared" si="11"/>
        <v>6.0736042168945419</v>
      </c>
      <c r="Q8" s="2">
        <f t="shared" si="11"/>
        <v>3.495720439787791</v>
      </c>
      <c r="R8" s="2">
        <f t="shared" si="11"/>
        <v>3.2161618974902795</v>
      </c>
      <c r="S8" s="2">
        <f t="shared" si="11"/>
        <v>3.2161618974902795</v>
      </c>
      <c r="T8" s="2">
        <f t="shared" si="11"/>
        <v>2.9701291530624956</v>
      </c>
      <c r="U8" s="2">
        <f t="shared" si="11"/>
        <v>2.4702325673549907</v>
      </c>
      <c r="V8" s="2">
        <f t="shared" si="11"/>
        <v>1.9288915026932101</v>
      </c>
      <c r="W8" s="2">
        <f t="shared" si="11"/>
        <v>1.2936548778191932</v>
      </c>
      <c r="X8" s="2">
        <f t="shared" si="11"/>
        <v>0.57017930718814203</v>
      </c>
      <c r="Y8" s="2">
        <f t="shared" si="11"/>
        <v>8.8817841970012523E-16</v>
      </c>
      <c r="Z8" s="2">
        <f t="shared" si="11"/>
        <v>0</v>
      </c>
      <c r="AA8" s="2">
        <f t="shared" si="11"/>
        <v>0</v>
      </c>
      <c r="AB8" s="2">
        <f t="shared" si="11"/>
        <v>0</v>
      </c>
      <c r="AC8" s="2">
        <f t="shared" si="11"/>
        <v>0</v>
      </c>
      <c r="AD8" s="2">
        <f t="shared" si="11"/>
        <v>0</v>
      </c>
      <c r="AE8" s="2">
        <f t="shared" si="11"/>
        <v>0</v>
      </c>
      <c r="AF8" s="2">
        <f t="shared" si="11"/>
        <v>0</v>
      </c>
      <c r="AG8" s="2">
        <f t="shared" si="11"/>
        <v>0</v>
      </c>
      <c r="AH8" s="2">
        <f t="shared" si="11"/>
        <v>0</v>
      </c>
      <c r="AI8" s="2">
        <f t="shared" si="11"/>
        <v>0</v>
      </c>
      <c r="AJ8" s="2">
        <f t="shared" ref="AJ8:BP8" si="12">SUMIF($B$18:$B$533,$B8,AJ$18:AJ$533)</f>
        <v>0</v>
      </c>
      <c r="AK8" s="2">
        <f t="shared" si="12"/>
        <v>0</v>
      </c>
      <c r="AL8" s="2">
        <f t="shared" si="12"/>
        <v>0</v>
      </c>
      <c r="AM8" s="2">
        <f t="shared" si="12"/>
        <v>0</v>
      </c>
      <c r="AN8" s="2">
        <f t="shared" si="12"/>
        <v>0</v>
      </c>
      <c r="AO8" s="2">
        <f t="shared" si="12"/>
        <v>0</v>
      </c>
      <c r="AP8" s="2">
        <f t="shared" si="12"/>
        <v>0</v>
      </c>
      <c r="AQ8" s="2">
        <f t="shared" si="12"/>
        <v>0</v>
      </c>
      <c r="AR8" s="2">
        <f t="shared" si="12"/>
        <v>0</v>
      </c>
      <c r="AS8" s="2">
        <f t="shared" si="12"/>
        <v>0</v>
      </c>
      <c r="AT8" s="2">
        <f t="shared" si="12"/>
        <v>0</v>
      </c>
      <c r="AU8" s="2">
        <f t="shared" si="12"/>
        <v>0</v>
      </c>
      <c r="AV8" s="2">
        <f t="shared" si="12"/>
        <v>0</v>
      </c>
      <c r="AW8" s="2">
        <f t="shared" si="12"/>
        <v>0</v>
      </c>
      <c r="AX8" s="2">
        <f t="shared" si="12"/>
        <v>0</v>
      </c>
      <c r="AY8" s="2">
        <f t="shared" si="12"/>
        <v>0</v>
      </c>
      <c r="AZ8" s="2">
        <f t="shared" si="12"/>
        <v>0</v>
      </c>
      <c r="BA8" s="2">
        <f t="shared" si="12"/>
        <v>0</v>
      </c>
      <c r="BB8" s="2">
        <f t="shared" si="12"/>
        <v>0</v>
      </c>
      <c r="BC8" s="2">
        <f t="shared" si="12"/>
        <v>0</v>
      </c>
      <c r="BD8" s="2">
        <f t="shared" si="12"/>
        <v>0</v>
      </c>
      <c r="BE8" s="2">
        <f t="shared" si="12"/>
        <v>0</v>
      </c>
      <c r="BF8" s="2">
        <f t="shared" si="12"/>
        <v>0</v>
      </c>
      <c r="BG8" s="2">
        <f t="shared" si="12"/>
        <v>0</v>
      </c>
      <c r="BH8" s="2">
        <f t="shared" si="12"/>
        <v>0</v>
      </c>
      <c r="BI8" s="2">
        <f t="shared" si="12"/>
        <v>0</v>
      </c>
      <c r="BJ8" s="2">
        <f t="shared" si="12"/>
        <v>0</v>
      </c>
      <c r="BK8" s="2">
        <f t="shared" si="12"/>
        <v>0</v>
      </c>
      <c r="BL8" s="2">
        <f t="shared" si="12"/>
        <v>0</v>
      </c>
      <c r="BM8" s="2">
        <f t="shared" si="12"/>
        <v>0</v>
      </c>
      <c r="BN8" s="2">
        <f t="shared" si="12"/>
        <v>0</v>
      </c>
      <c r="BO8" s="2">
        <f t="shared" si="12"/>
        <v>0</v>
      </c>
      <c r="BP8" s="2">
        <f t="shared" si="12"/>
        <v>0</v>
      </c>
    </row>
    <row r="9" spans="2:68">
      <c r="B9" s="10" t="s">
        <v>57</v>
      </c>
      <c r="C9" s="10"/>
      <c r="D9" s="2">
        <f t="shared" ref="D9:AI9" si="13">SUMIF($B$18:$B$516,$B9,D$18:D$516)</f>
        <v>0</v>
      </c>
      <c r="E9" s="2">
        <f t="shared" si="13"/>
        <v>0</v>
      </c>
      <c r="F9" s="2">
        <f t="shared" si="13"/>
        <v>0</v>
      </c>
      <c r="G9" s="2">
        <f t="shared" si="13"/>
        <v>0</v>
      </c>
      <c r="H9" s="2">
        <f t="shared" si="13"/>
        <v>0</v>
      </c>
      <c r="I9" s="2">
        <f t="shared" si="13"/>
        <v>0</v>
      </c>
      <c r="J9" s="2">
        <f t="shared" si="13"/>
        <v>0</v>
      </c>
      <c r="K9" s="2">
        <f t="shared" si="13"/>
        <v>0</v>
      </c>
      <c r="L9" s="2">
        <f t="shared" si="13"/>
        <v>0</v>
      </c>
      <c r="M9" s="2">
        <f t="shared" si="13"/>
        <v>0</v>
      </c>
      <c r="N9" s="2">
        <f t="shared" si="13"/>
        <v>0</v>
      </c>
      <c r="O9" s="2">
        <f t="shared" si="13"/>
        <v>0</v>
      </c>
      <c r="P9" s="2">
        <f t="shared" si="13"/>
        <v>0</v>
      </c>
      <c r="Q9" s="2">
        <f t="shared" si="13"/>
        <v>0</v>
      </c>
      <c r="R9" s="2">
        <f t="shared" si="13"/>
        <v>0</v>
      </c>
      <c r="S9" s="2">
        <f t="shared" si="13"/>
        <v>0</v>
      </c>
      <c r="T9" s="2">
        <f t="shared" si="13"/>
        <v>0</v>
      </c>
      <c r="U9" s="2">
        <f t="shared" si="13"/>
        <v>0</v>
      </c>
      <c r="V9" s="2">
        <f t="shared" si="13"/>
        <v>0</v>
      </c>
      <c r="W9" s="2">
        <f t="shared" si="13"/>
        <v>0</v>
      </c>
      <c r="X9" s="2">
        <f t="shared" si="13"/>
        <v>0</v>
      </c>
      <c r="Y9" s="2">
        <f t="shared" si="13"/>
        <v>0</v>
      </c>
      <c r="Z9" s="2">
        <f t="shared" si="13"/>
        <v>0</v>
      </c>
      <c r="AA9" s="2">
        <f t="shared" si="13"/>
        <v>0</v>
      </c>
      <c r="AB9" s="2">
        <f t="shared" si="13"/>
        <v>0</v>
      </c>
      <c r="AC9" s="2">
        <f t="shared" si="13"/>
        <v>0</v>
      </c>
      <c r="AD9" s="2">
        <f t="shared" si="13"/>
        <v>0</v>
      </c>
      <c r="AE9" s="2">
        <f t="shared" si="13"/>
        <v>0</v>
      </c>
      <c r="AF9" s="2">
        <f t="shared" si="13"/>
        <v>0</v>
      </c>
      <c r="AG9" s="2">
        <f t="shared" si="13"/>
        <v>0</v>
      </c>
      <c r="AH9" s="2">
        <f t="shared" si="13"/>
        <v>0</v>
      </c>
      <c r="AI9" s="2">
        <f t="shared" si="13"/>
        <v>0</v>
      </c>
      <c r="AJ9" s="2">
        <f t="shared" ref="AJ9:BP9" si="14">SUMIF($B$18:$B$516,$B9,AJ$18:AJ$516)</f>
        <v>0</v>
      </c>
      <c r="AK9" s="2">
        <f t="shared" si="14"/>
        <v>0</v>
      </c>
      <c r="AL9" s="2">
        <f t="shared" si="14"/>
        <v>0</v>
      </c>
      <c r="AM9" s="2">
        <f t="shared" si="14"/>
        <v>0</v>
      </c>
      <c r="AN9" s="2">
        <f t="shared" si="14"/>
        <v>0</v>
      </c>
      <c r="AO9" s="2">
        <f t="shared" si="14"/>
        <v>0</v>
      </c>
      <c r="AP9" s="2">
        <f t="shared" si="14"/>
        <v>0</v>
      </c>
      <c r="AQ9" s="2">
        <f t="shared" si="14"/>
        <v>0</v>
      </c>
      <c r="AR9" s="2">
        <f t="shared" si="14"/>
        <v>0</v>
      </c>
      <c r="AS9" s="2">
        <f t="shared" si="14"/>
        <v>0</v>
      </c>
      <c r="AT9" s="2">
        <f t="shared" si="14"/>
        <v>0</v>
      </c>
      <c r="AU9" s="2">
        <f t="shared" si="14"/>
        <v>0</v>
      </c>
      <c r="AV9" s="2">
        <f t="shared" si="14"/>
        <v>0</v>
      </c>
      <c r="AW9" s="2">
        <f t="shared" si="14"/>
        <v>0</v>
      </c>
      <c r="AX9" s="2">
        <f t="shared" si="14"/>
        <v>0</v>
      </c>
      <c r="AY9" s="2">
        <f t="shared" si="14"/>
        <v>0</v>
      </c>
      <c r="AZ9" s="2">
        <f t="shared" si="14"/>
        <v>0</v>
      </c>
      <c r="BA9" s="2">
        <f t="shared" si="14"/>
        <v>0</v>
      </c>
      <c r="BB9" s="2">
        <f t="shared" si="14"/>
        <v>0</v>
      </c>
      <c r="BC9" s="2">
        <f t="shared" si="14"/>
        <v>0</v>
      </c>
      <c r="BD9" s="2">
        <f t="shared" si="14"/>
        <v>0</v>
      </c>
      <c r="BE9" s="2">
        <f t="shared" si="14"/>
        <v>0</v>
      </c>
      <c r="BF9" s="2">
        <f t="shared" si="14"/>
        <v>0</v>
      </c>
      <c r="BG9" s="2">
        <f t="shared" si="14"/>
        <v>0</v>
      </c>
      <c r="BH9" s="2">
        <f t="shared" si="14"/>
        <v>0</v>
      </c>
      <c r="BI9" s="2">
        <f t="shared" si="14"/>
        <v>0</v>
      </c>
      <c r="BJ9" s="2">
        <f t="shared" si="14"/>
        <v>0</v>
      </c>
      <c r="BK9" s="2">
        <f t="shared" si="14"/>
        <v>0</v>
      </c>
      <c r="BL9" s="2">
        <f t="shared" si="14"/>
        <v>0</v>
      </c>
      <c r="BM9" s="2">
        <f t="shared" si="14"/>
        <v>0</v>
      </c>
      <c r="BN9" s="2">
        <f t="shared" si="14"/>
        <v>0</v>
      </c>
      <c r="BO9" s="2">
        <f t="shared" si="14"/>
        <v>0</v>
      </c>
      <c r="BP9" s="2">
        <f t="shared" si="14"/>
        <v>0</v>
      </c>
    </row>
    <row r="11" spans="2:68">
      <c r="B11" t="s">
        <v>58</v>
      </c>
      <c r="D11" s="2">
        <f>D69+D123+D170+D217+D515+D267</f>
        <v>9.2919952358153033</v>
      </c>
      <c r="E11" s="2">
        <f t="shared" ref="E11:BP11" si="15">E69+E123+E170+E217+E515+E267</f>
        <v>17.997059244388939</v>
      </c>
      <c r="F11" s="2">
        <f t="shared" si="15"/>
        <v>30.846672780837149</v>
      </c>
      <c r="G11" s="2">
        <f t="shared" si="15"/>
        <v>36.566060760142292</v>
      </c>
      <c r="H11" s="2">
        <f t="shared" si="15"/>
        <v>44.523610408637921</v>
      </c>
      <c r="I11" s="2">
        <f t="shared" si="15"/>
        <v>45.710887831887085</v>
      </c>
      <c r="J11" s="2">
        <f t="shared" si="15"/>
        <v>41.329117547168522</v>
      </c>
      <c r="K11" s="2">
        <f t="shared" si="15"/>
        <v>36.947347262449973</v>
      </c>
      <c r="L11" s="2">
        <f t="shared" si="15"/>
        <v>32.702077899372973</v>
      </c>
      <c r="M11" s="2">
        <f t="shared" si="15"/>
        <v>28.725753465246143</v>
      </c>
      <c r="N11" s="2">
        <f t="shared" si="15"/>
        <v>25.293514457306639</v>
      </c>
      <c r="O11" s="2">
        <f t="shared" si="15"/>
        <v>22.145954457416064</v>
      </c>
      <c r="P11" s="2">
        <f t="shared" si="15"/>
        <v>18.881573100588877</v>
      </c>
      <c r="Q11" s="2">
        <f t="shared" si="15"/>
        <v>15.665411203098598</v>
      </c>
      <c r="R11" s="2">
        <f t="shared" si="15"/>
        <v>12.449249305608317</v>
      </c>
      <c r="S11" s="2">
        <f t="shared" si="15"/>
        <v>9.2330874081180383</v>
      </c>
      <c r="T11" s="2">
        <f t="shared" si="15"/>
        <v>6.2629582550555432</v>
      </c>
      <c r="U11" s="2">
        <f t="shared" si="15"/>
        <v>3.7927256877005524</v>
      </c>
      <c r="V11" s="2">
        <f t="shared" si="15"/>
        <v>1.8638341850073421</v>
      </c>
      <c r="W11" s="2">
        <f t="shared" si="15"/>
        <v>0.57017930718814902</v>
      </c>
      <c r="X11" s="2">
        <f t="shared" si="15"/>
        <v>6.9440980743351588E-15</v>
      </c>
      <c r="Y11" s="2">
        <f t="shared" si="15"/>
        <v>6.0559196546350336E-15</v>
      </c>
      <c r="Z11" s="2">
        <f t="shared" si="15"/>
        <v>6.0559196546350336E-15</v>
      </c>
      <c r="AA11" s="2">
        <f t="shared" si="15"/>
        <v>6.0559196546350336E-15</v>
      </c>
      <c r="AB11" s="2">
        <f t="shared" si="15"/>
        <v>6.0559196546350336E-15</v>
      </c>
      <c r="AC11" s="2">
        <f t="shared" si="15"/>
        <v>6.0559196546350336E-15</v>
      </c>
      <c r="AD11" s="2">
        <f t="shared" si="15"/>
        <v>6.0559196546350336E-15</v>
      </c>
      <c r="AE11" s="2">
        <f t="shared" si="15"/>
        <v>6.0559196546350336E-15</v>
      </c>
      <c r="AF11" s="2">
        <f t="shared" si="15"/>
        <v>6.0559196546350336E-15</v>
      </c>
      <c r="AG11" s="2">
        <f t="shared" si="15"/>
        <v>6.0559196546350336E-15</v>
      </c>
      <c r="AH11" s="2">
        <f t="shared" si="15"/>
        <v>6.0559196546350336E-15</v>
      </c>
      <c r="AI11" s="2">
        <f t="shared" si="15"/>
        <v>6.0559196546350336E-15</v>
      </c>
      <c r="AJ11" s="2">
        <f t="shared" si="15"/>
        <v>6.0559196546350336E-15</v>
      </c>
      <c r="AK11" s="2">
        <f t="shared" si="15"/>
        <v>6.0559196546350336E-15</v>
      </c>
      <c r="AL11" s="2">
        <f t="shared" si="15"/>
        <v>6.0559196546350336E-15</v>
      </c>
      <c r="AM11" s="2">
        <f t="shared" si="15"/>
        <v>6.0559196546350336E-15</v>
      </c>
      <c r="AN11" s="2">
        <f t="shared" si="15"/>
        <v>6.0559196546350336E-15</v>
      </c>
      <c r="AO11" s="2">
        <f t="shared" si="15"/>
        <v>6.0559196546350336E-15</v>
      </c>
      <c r="AP11" s="2">
        <f t="shared" si="15"/>
        <v>6.0559196546350336E-15</v>
      </c>
      <c r="AQ11" s="2">
        <f t="shared" si="15"/>
        <v>6.0559196546350336E-15</v>
      </c>
      <c r="AR11" s="2">
        <f t="shared" si="15"/>
        <v>6.0559196546350336E-15</v>
      </c>
      <c r="AS11" s="2">
        <f t="shared" si="15"/>
        <v>6.0559196546350336E-15</v>
      </c>
      <c r="AT11" s="2">
        <f t="shared" si="15"/>
        <v>6.0559196546350336E-15</v>
      </c>
      <c r="AU11" s="2">
        <f t="shared" si="15"/>
        <v>6.0559196546350336E-15</v>
      </c>
      <c r="AV11" s="2">
        <f t="shared" si="15"/>
        <v>6.0559196546350336E-15</v>
      </c>
      <c r="AW11" s="2">
        <f t="shared" si="15"/>
        <v>6.0559196546350336E-15</v>
      </c>
      <c r="AX11" s="2">
        <f t="shared" si="15"/>
        <v>6.0559196546350336E-15</v>
      </c>
      <c r="AY11" s="2">
        <f t="shared" si="15"/>
        <v>6.0559196546350336E-15</v>
      </c>
      <c r="AZ11" s="2">
        <f t="shared" si="15"/>
        <v>6.0559196546350336E-15</v>
      </c>
      <c r="BA11" s="2">
        <f t="shared" si="15"/>
        <v>6.0559196546350336E-15</v>
      </c>
      <c r="BB11" s="2">
        <f t="shared" si="15"/>
        <v>6.0559196546350336E-15</v>
      </c>
      <c r="BC11" s="2">
        <f t="shared" si="15"/>
        <v>6.0559196546350336E-15</v>
      </c>
      <c r="BD11" s="2">
        <f t="shared" si="15"/>
        <v>6.0559196546350336E-15</v>
      </c>
      <c r="BE11" s="2">
        <f t="shared" si="15"/>
        <v>6.0559196546350336E-15</v>
      </c>
      <c r="BF11" s="2">
        <f t="shared" si="15"/>
        <v>6.0559196546350336E-15</v>
      </c>
      <c r="BG11" s="2">
        <f t="shared" si="15"/>
        <v>6.0559196546350336E-15</v>
      </c>
      <c r="BH11" s="2">
        <f t="shared" si="15"/>
        <v>6.0559196546350336E-15</v>
      </c>
      <c r="BI11" s="2">
        <f t="shared" si="15"/>
        <v>6.0559196546350336E-15</v>
      </c>
      <c r="BJ11" s="2">
        <f t="shared" si="15"/>
        <v>6.0559196546350336E-15</v>
      </c>
      <c r="BK11" s="2">
        <f t="shared" si="15"/>
        <v>6.0559196546350336E-15</v>
      </c>
      <c r="BL11" s="2">
        <f t="shared" si="15"/>
        <v>6.0559196546350336E-15</v>
      </c>
      <c r="BM11" s="2">
        <f t="shared" si="15"/>
        <v>6.0559196546350336E-15</v>
      </c>
      <c r="BN11" s="2">
        <f t="shared" si="15"/>
        <v>6.0559196546350336E-15</v>
      </c>
      <c r="BO11" s="2">
        <f t="shared" si="15"/>
        <v>6.0559196546350336E-15</v>
      </c>
      <c r="BP11" s="2">
        <f t="shared" si="15"/>
        <v>6.0559196546350336E-15</v>
      </c>
    </row>
    <row r="12" spans="2:68">
      <c r="B12" t="s">
        <v>59</v>
      </c>
      <c r="D12" s="2">
        <f>D32+D86+D140+D187+D485+D237</f>
        <v>303.95817402017792</v>
      </c>
      <c r="E12" s="2">
        <f t="shared" ref="E12:BP12" si="16">E32+E86+E140+E187+E485+E237</f>
        <v>257.03833114667361</v>
      </c>
      <c r="F12" s="2">
        <f t="shared" si="16"/>
        <v>210.11848827316931</v>
      </c>
      <c r="G12" s="2">
        <f t="shared" si="16"/>
        <v>173.84810759123383</v>
      </c>
      <c r="H12" s="2">
        <f t="shared" si="16"/>
        <v>150.95902799025669</v>
      </c>
      <c r="I12" s="2">
        <f t="shared" si="16"/>
        <v>139.51448818976812</v>
      </c>
      <c r="J12" s="2">
        <f t="shared" si="16"/>
        <v>116.62540858879096</v>
      </c>
      <c r="K12" s="2">
        <f t="shared" si="16"/>
        <v>93.736328987813806</v>
      </c>
      <c r="L12" s="2">
        <f t="shared" si="16"/>
        <v>70.847249386836651</v>
      </c>
      <c r="M12" s="2">
        <f t="shared" si="16"/>
        <v>47.958169785859496</v>
      </c>
      <c r="N12" s="2">
        <f t="shared" si="16"/>
        <v>25.069090184882342</v>
      </c>
      <c r="O12" s="2">
        <f t="shared" si="16"/>
        <v>2.1800105839051866</v>
      </c>
      <c r="P12" s="2">
        <f t="shared" si="16"/>
        <v>0</v>
      </c>
      <c r="Q12" s="2">
        <f t="shared" si="16"/>
        <v>0</v>
      </c>
      <c r="R12" s="2">
        <f t="shared" si="16"/>
        <v>0</v>
      </c>
      <c r="S12" s="2">
        <f t="shared" si="16"/>
        <v>0</v>
      </c>
      <c r="T12" s="2">
        <f t="shared" si="16"/>
        <v>0</v>
      </c>
      <c r="U12" s="2">
        <f t="shared" si="16"/>
        <v>0</v>
      </c>
      <c r="V12" s="2">
        <f t="shared" si="16"/>
        <v>0</v>
      </c>
      <c r="W12" s="2">
        <f t="shared" si="16"/>
        <v>0</v>
      </c>
      <c r="X12" s="2">
        <f t="shared" si="16"/>
        <v>0</v>
      </c>
      <c r="Y12" s="2">
        <f t="shared" si="16"/>
        <v>0</v>
      </c>
      <c r="Z12" s="2">
        <f t="shared" si="16"/>
        <v>0</v>
      </c>
      <c r="AA12" s="2">
        <f t="shared" si="16"/>
        <v>0</v>
      </c>
      <c r="AB12" s="2">
        <f t="shared" si="16"/>
        <v>0</v>
      </c>
      <c r="AC12" s="2">
        <f t="shared" si="16"/>
        <v>0</v>
      </c>
      <c r="AD12" s="2">
        <f t="shared" si="16"/>
        <v>0</v>
      </c>
      <c r="AE12" s="2">
        <f t="shared" si="16"/>
        <v>0</v>
      </c>
      <c r="AF12" s="2">
        <f t="shared" si="16"/>
        <v>0</v>
      </c>
      <c r="AG12" s="2">
        <f t="shared" si="16"/>
        <v>0</v>
      </c>
      <c r="AH12" s="2">
        <f t="shared" si="16"/>
        <v>0</v>
      </c>
      <c r="AI12" s="2">
        <f t="shared" si="16"/>
        <v>0</v>
      </c>
      <c r="AJ12" s="2">
        <f t="shared" si="16"/>
        <v>0</v>
      </c>
      <c r="AK12" s="2">
        <f t="shared" si="16"/>
        <v>0</v>
      </c>
      <c r="AL12" s="2">
        <f t="shared" si="16"/>
        <v>0</v>
      </c>
      <c r="AM12" s="2">
        <f t="shared" si="16"/>
        <v>0</v>
      </c>
      <c r="AN12" s="2">
        <f t="shared" si="16"/>
        <v>0</v>
      </c>
      <c r="AO12" s="2">
        <f t="shared" si="16"/>
        <v>0</v>
      </c>
      <c r="AP12" s="2">
        <f t="shared" si="16"/>
        <v>0</v>
      </c>
      <c r="AQ12" s="2">
        <f t="shared" si="16"/>
        <v>0</v>
      </c>
      <c r="AR12" s="2">
        <f t="shared" si="16"/>
        <v>0</v>
      </c>
      <c r="AS12" s="2">
        <f t="shared" si="16"/>
        <v>0</v>
      </c>
      <c r="AT12" s="2">
        <f t="shared" si="16"/>
        <v>0</v>
      </c>
      <c r="AU12" s="2">
        <f t="shared" si="16"/>
        <v>0</v>
      </c>
      <c r="AV12" s="2">
        <f t="shared" si="16"/>
        <v>0</v>
      </c>
      <c r="AW12" s="2">
        <f t="shared" si="16"/>
        <v>0</v>
      </c>
      <c r="AX12" s="2">
        <f t="shared" si="16"/>
        <v>0</v>
      </c>
      <c r="AY12" s="2">
        <f t="shared" si="16"/>
        <v>0</v>
      </c>
      <c r="AZ12" s="2">
        <f t="shared" si="16"/>
        <v>0</v>
      </c>
      <c r="BA12" s="2">
        <f t="shared" si="16"/>
        <v>0</v>
      </c>
      <c r="BB12" s="2">
        <f t="shared" si="16"/>
        <v>0</v>
      </c>
      <c r="BC12" s="2">
        <f t="shared" si="16"/>
        <v>0</v>
      </c>
      <c r="BD12" s="2">
        <f t="shared" si="16"/>
        <v>0</v>
      </c>
      <c r="BE12" s="2">
        <f t="shared" si="16"/>
        <v>0</v>
      </c>
      <c r="BF12" s="2">
        <f t="shared" si="16"/>
        <v>0</v>
      </c>
      <c r="BG12" s="2">
        <f t="shared" si="16"/>
        <v>0</v>
      </c>
      <c r="BH12" s="2">
        <f t="shared" si="16"/>
        <v>0</v>
      </c>
      <c r="BI12" s="2">
        <f t="shared" si="16"/>
        <v>0</v>
      </c>
      <c r="BJ12" s="2">
        <f t="shared" si="16"/>
        <v>0</v>
      </c>
      <c r="BK12" s="2">
        <f t="shared" si="16"/>
        <v>0</v>
      </c>
      <c r="BL12" s="2">
        <f t="shared" si="16"/>
        <v>0</v>
      </c>
      <c r="BM12" s="2">
        <f t="shared" si="16"/>
        <v>0</v>
      </c>
      <c r="BN12" s="2">
        <f t="shared" si="16"/>
        <v>0</v>
      </c>
      <c r="BO12" s="2">
        <f t="shared" si="16"/>
        <v>0</v>
      </c>
      <c r="BP12" s="2">
        <f t="shared" si="16"/>
        <v>0</v>
      </c>
    </row>
    <row r="13" spans="2:68">
      <c r="B13" t="s">
        <v>60</v>
      </c>
      <c r="D13" s="2">
        <f>D537</f>
        <v>0</v>
      </c>
      <c r="E13" s="2">
        <f t="shared" ref="E13:BK13" si="17">E537</f>
        <v>0</v>
      </c>
      <c r="F13" s="2">
        <f t="shared" si="17"/>
        <v>0</v>
      </c>
      <c r="G13" s="2">
        <f t="shared" si="17"/>
        <v>0</v>
      </c>
      <c r="H13" s="2">
        <f t="shared" si="17"/>
        <v>0</v>
      </c>
      <c r="I13" s="2">
        <f t="shared" si="17"/>
        <v>0</v>
      </c>
      <c r="J13" s="2">
        <f t="shared" si="17"/>
        <v>0</v>
      </c>
      <c r="K13" s="2">
        <f t="shared" si="17"/>
        <v>0</v>
      </c>
      <c r="L13" s="2">
        <f t="shared" si="17"/>
        <v>0</v>
      </c>
      <c r="M13" s="2">
        <f t="shared" si="17"/>
        <v>0</v>
      </c>
      <c r="N13" s="2">
        <f t="shared" si="17"/>
        <v>0</v>
      </c>
      <c r="O13" s="2">
        <f t="shared" si="17"/>
        <v>0</v>
      </c>
      <c r="P13" s="2">
        <f t="shared" si="17"/>
        <v>0</v>
      </c>
      <c r="Q13" s="2">
        <f t="shared" si="17"/>
        <v>0</v>
      </c>
      <c r="R13" s="2">
        <f t="shared" si="17"/>
        <v>0</v>
      </c>
      <c r="S13" s="2">
        <f t="shared" si="17"/>
        <v>0</v>
      </c>
      <c r="T13" s="2">
        <f t="shared" si="17"/>
        <v>0</v>
      </c>
      <c r="U13" s="2">
        <f t="shared" si="17"/>
        <v>0</v>
      </c>
      <c r="V13" s="2">
        <f t="shared" si="17"/>
        <v>0</v>
      </c>
      <c r="W13" s="2">
        <f t="shared" si="17"/>
        <v>0</v>
      </c>
      <c r="X13" s="2">
        <f t="shared" si="17"/>
        <v>0</v>
      </c>
      <c r="Y13" s="2">
        <f t="shared" si="17"/>
        <v>0</v>
      </c>
      <c r="Z13" s="2">
        <f t="shared" si="17"/>
        <v>0</v>
      </c>
      <c r="AA13" s="2">
        <f t="shared" si="17"/>
        <v>0</v>
      </c>
      <c r="AB13" s="2">
        <f t="shared" si="17"/>
        <v>0</v>
      </c>
      <c r="AC13" s="2">
        <f t="shared" si="17"/>
        <v>0</v>
      </c>
      <c r="AD13" s="2">
        <f t="shared" si="17"/>
        <v>0</v>
      </c>
      <c r="AE13" s="2">
        <f t="shared" si="17"/>
        <v>0</v>
      </c>
      <c r="AF13" s="2">
        <f t="shared" si="17"/>
        <v>0</v>
      </c>
      <c r="AG13" s="2">
        <f t="shared" si="17"/>
        <v>0</v>
      </c>
      <c r="AH13" s="2">
        <f t="shared" si="17"/>
        <v>0</v>
      </c>
      <c r="AI13" s="2">
        <f t="shared" si="17"/>
        <v>0</v>
      </c>
      <c r="AJ13" s="2">
        <f t="shared" si="17"/>
        <v>0</v>
      </c>
      <c r="AK13" s="2">
        <f t="shared" si="17"/>
        <v>0</v>
      </c>
      <c r="AL13" s="2">
        <f t="shared" si="17"/>
        <v>0</v>
      </c>
      <c r="AM13" s="2">
        <f t="shared" si="17"/>
        <v>0</v>
      </c>
      <c r="AN13" s="2">
        <f t="shared" si="17"/>
        <v>0</v>
      </c>
      <c r="AO13" s="2">
        <f t="shared" si="17"/>
        <v>0</v>
      </c>
      <c r="AP13" s="2">
        <f t="shared" si="17"/>
        <v>0</v>
      </c>
      <c r="AQ13" s="2">
        <f t="shared" si="17"/>
        <v>0</v>
      </c>
      <c r="AR13" s="2">
        <f t="shared" si="17"/>
        <v>0</v>
      </c>
      <c r="AS13" s="2">
        <f t="shared" si="17"/>
        <v>0</v>
      </c>
      <c r="AT13" s="2">
        <f t="shared" si="17"/>
        <v>0</v>
      </c>
      <c r="AU13" s="2">
        <f t="shared" si="17"/>
        <v>0</v>
      </c>
      <c r="AV13" s="2">
        <f t="shared" si="17"/>
        <v>0</v>
      </c>
      <c r="AW13" s="2">
        <f t="shared" si="17"/>
        <v>0</v>
      </c>
      <c r="AX13" s="2">
        <f t="shared" si="17"/>
        <v>0</v>
      </c>
      <c r="AY13" s="2">
        <f t="shared" si="17"/>
        <v>0</v>
      </c>
      <c r="AZ13" s="2">
        <f t="shared" si="17"/>
        <v>0</v>
      </c>
      <c r="BA13" s="2">
        <f t="shared" si="17"/>
        <v>0</v>
      </c>
      <c r="BB13" s="2">
        <f t="shared" si="17"/>
        <v>0</v>
      </c>
      <c r="BC13" s="2">
        <f t="shared" si="17"/>
        <v>0</v>
      </c>
      <c r="BD13" s="2">
        <f t="shared" si="17"/>
        <v>0</v>
      </c>
      <c r="BE13" s="2">
        <f t="shared" si="17"/>
        <v>0</v>
      </c>
      <c r="BF13" s="2">
        <f t="shared" si="17"/>
        <v>0</v>
      </c>
      <c r="BG13" s="2">
        <f t="shared" si="17"/>
        <v>0</v>
      </c>
      <c r="BH13" s="2">
        <f t="shared" si="17"/>
        <v>0</v>
      </c>
      <c r="BI13" s="2">
        <f t="shared" si="17"/>
        <v>0</v>
      </c>
      <c r="BJ13" s="2">
        <f t="shared" si="17"/>
        <v>0</v>
      </c>
      <c r="BK13" s="2">
        <f t="shared" si="17"/>
        <v>0</v>
      </c>
      <c r="BL13" s="2">
        <f t="shared" ref="BL13:BP13" si="18">BL537</f>
        <v>0</v>
      </c>
      <c r="BM13" s="2">
        <f t="shared" si="18"/>
        <v>0</v>
      </c>
      <c r="BN13" s="2">
        <f t="shared" si="18"/>
        <v>0</v>
      </c>
      <c r="BO13" s="2">
        <f t="shared" si="18"/>
        <v>0</v>
      </c>
      <c r="BP13" s="2">
        <f t="shared" si="18"/>
        <v>0</v>
      </c>
    </row>
    <row r="14" spans="2:68">
      <c r="B14" t="s">
        <v>61</v>
      </c>
      <c r="D14" s="2">
        <f>SUM(D11:D13)</f>
        <v>313.25016925599323</v>
      </c>
      <c r="E14" s="2">
        <f t="shared" ref="E14:BK14" si="19">SUM(E11:E13)</f>
        <v>275.03539039106255</v>
      </c>
      <c r="F14" s="2">
        <f t="shared" si="19"/>
        <v>240.96516105400644</v>
      </c>
      <c r="G14" s="2">
        <f t="shared" si="19"/>
        <v>210.41416835137613</v>
      </c>
      <c r="H14" s="2">
        <f t="shared" si="19"/>
        <v>195.48263839889461</v>
      </c>
      <c r="I14" s="2">
        <f t="shared" si="19"/>
        <v>185.22537602165519</v>
      </c>
      <c r="J14" s="2">
        <f t="shared" si="19"/>
        <v>157.9545261359595</v>
      </c>
      <c r="K14" s="2">
        <f t="shared" si="19"/>
        <v>130.68367625026377</v>
      </c>
      <c r="L14" s="2">
        <f t="shared" si="19"/>
        <v>103.54932728620963</v>
      </c>
      <c r="M14" s="2">
        <f t="shared" si="19"/>
        <v>76.683923251105639</v>
      </c>
      <c r="N14" s="2">
        <f t="shared" si="19"/>
        <v>50.362604642188984</v>
      </c>
      <c r="O14" s="2">
        <f t="shared" si="19"/>
        <v>24.32596504132125</v>
      </c>
      <c r="P14" s="2">
        <f t="shared" si="19"/>
        <v>18.881573100588877</v>
      </c>
      <c r="Q14" s="2">
        <f t="shared" si="19"/>
        <v>15.665411203098598</v>
      </c>
      <c r="R14" s="2">
        <f t="shared" si="19"/>
        <v>12.449249305608317</v>
      </c>
      <c r="S14" s="2">
        <f t="shared" si="19"/>
        <v>9.2330874081180383</v>
      </c>
      <c r="T14" s="2">
        <f t="shared" si="19"/>
        <v>6.2629582550555432</v>
      </c>
      <c r="U14" s="2">
        <f t="shared" si="19"/>
        <v>3.7927256877005524</v>
      </c>
      <c r="V14" s="2">
        <f t="shared" si="19"/>
        <v>1.8638341850073421</v>
      </c>
      <c r="W14" s="2">
        <f t="shared" si="19"/>
        <v>0.57017930718814902</v>
      </c>
      <c r="X14" s="2">
        <f t="shared" si="19"/>
        <v>6.9440980743351588E-15</v>
      </c>
      <c r="Y14" s="2">
        <f t="shared" si="19"/>
        <v>6.0559196546350336E-15</v>
      </c>
      <c r="Z14" s="2">
        <f t="shared" si="19"/>
        <v>6.0559196546350336E-15</v>
      </c>
      <c r="AA14" s="2">
        <f t="shared" si="19"/>
        <v>6.0559196546350336E-15</v>
      </c>
      <c r="AB14" s="2">
        <f t="shared" si="19"/>
        <v>6.0559196546350336E-15</v>
      </c>
      <c r="AC14" s="2">
        <f t="shared" si="19"/>
        <v>6.0559196546350336E-15</v>
      </c>
      <c r="AD14" s="2">
        <f t="shared" si="19"/>
        <v>6.0559196546350336E-15</v>
      </c>
      <c r="AE14" s="2">
        <f t="shared" si="19"/>
        <v>6.0559196546350336E-15</v>
      </c>
      <c r="AF14" s="2">
        <f t="shared" si="19"/>
        <v>6.0559196546350336E-15</v>
      </c>
      <c r="AG14" s="2">
        <f t="shared" si="19"/>
        <v>6.0559196546350336E-15</v>
      </c>
      <c r="AH14" s="2">
        <f t="shared" si="19"/>
        <v>6.0559196546350336E-15</v>
      </c>
      <c r="AI14" s="2">
        <f t="shared" si="19"/>
        <v>6.0559196546350336E-15</v>
      </c>
      <c r="AJ14" s="2">
        <f t="shared" si="19"/>
        <v>6.0559196546350336E-15</v>
      </c>
      <c r="AK14" s="2">
        <f t="shared" si="19"/>
        <v>6.0559196546350336E-15</v>
      </c>
      <c r="AL14" s="2">
        <f t="shared" si="19"/>
        <v>6.0559196546350336E-15</v>
      </c>
      <c r="AM14" s="2">
        <f t="shared" si="19"/>
        <v>6.0559196546350336E-15</v>
      </c>
      <c r="AN14" s="2">
        <f t="shared" si="19"/>
        <v>6.0559196546350336E-15</v>
      </c>
      <c r="AO14" s="2">
        <f t="shared" si="19"/>
        <v>6.0559196546350336E-15</v>
      </c>
      <c r="AP14" s="2">
        <f t="shared" si="19"/>
        <v>6.0559196546350336E-15</v>
      </c>
      <c r="AQ14" s="2">
        <f t="shared" si="19"/>
        <v>6.0559196546350336E-15</v>
      </c>
      <c r="AR14" s="2">
        <f t="shared" si="19"/>
        <v>6.0559196546350336E-15</v>
      </c>
      <c r="AS14" s="2">
        <f t="shared" si="19"/>
        <v>6.0559196546350336E-15</v>
      </c>
      <c r="AT14" s="2">
        <f t="shared" si="19"/>
        <v>6.0559196546350336E-15</v>
      </c>
      <c r="AU14" s="2">
        <f t="shared" si="19"/>
        <v>6.0559196546350336E-15</v>
      </c>
      <c r="AV14" s="2">
        <f t="shared" si="19"/>
        <v>6.0559196546350336E-15</v>
      </c>
      <c r="AW14" s="2">
        <f t="shared" si="19"/>
        <v>6.0559196546350336E-15</v>
      </c>
      <c r="AX14" s="2">
        <f t="shared" si="19"/>
        <v>6.0559196546350336E-15</v>
      </c>
      <c r="AY14" s="2">
        <f t="shared" si="19"/>
        <v>6.0559196546350336E-15</v>
      </c>
      <c r="AZ14" s="2">
        <f t="shared" si="19"/>
        <v>6.0559196546350336E-15</v>
      </c>
      <c r="BA14" s="2">
        <f t="shared" si="19"/>
        <v>6.0559196546350336E-15</v>
      </c>
      <c r="BB14" s="2">
        <f t="shared" si="19"/>
        <v>6.0559196546350336E-15</v>
      </c>
      <c r="BC14" s="2">
        <f t="shared" si="19"/>
        <v>6.0559196546350336E-15</v>
      </c>
      <c r="BD14" s="2">
        <f t="shared" si="19"/>
        <v>6.0559196546350336E-15</v>
      </c>
      <c r="BE14" s="2">
        <f t="shared" si="19"/>
        <v>6.0559196546350336E-15</v>
      </c>
      <c r="BF14" s="2">
        <f t="shared" si="19"/>
        <v>6.0559196546350336E-15</v>
      </c>
      <c r="BG14" s="2">
        <f t="shared" si="19"/>
        <v>6.0559196546350336E-15</v>
      </c>
      <c r="BH14" s="2">
        <f t="shared" si="19"/>
        <v>6.0559196546350336E-15</v>
      </c>
      <c r="BI14" s="2">
        <f t="shared" si="19"/>
        <v>6.0559196546350336E-15</v>
      </c>
      <c r="BJ14" s="2">
        <f t="shared" si="19"/>
        <v>6.0559196546350336E-15</v>
      </c>
      <c r="BK14" s="2">
        <f t="shared" si="19"/>
        <v>6.0559196546350336E-15</v>
      </c>
      <c r="BL14" s="2">
        <f t="shared" ref="BL14:BP14" si="20">SUM(BL11:BL13)</f>
        <v>6.0559196546350336E-15</v>
      </c>
      <c r="BM14" s="2">
        <f t="shared" si="20"/>
        <v>6.0559196546350336E-15</v>
      </c>
      <c r="BN14" s="2">
        <f t="shared" si="20"/>
        <v>6.0559196546350336E-15</v>
      </c>
      <c r="BO14" s="2">
        <f t="shared" si="20"/>
        <v>6.0559196546350336E-15</v>
      </c>
      <c r="BP14" s="2">
        <f t="shared" si="20"/>
        <v>6.0559196546350336E-15</v>
      </c>
    </row>
    <row r="15" spans="2:68">
      <c r="B15" t="s">
        <v>48</v>
      </c>
      <c r="D15" s="7">
        <f>(D6+D7-D8+D9)-D14</f>
        <v>0</v>
      </c>
      <c r="E15" s="7">
        <f t="shared" ref="E15:BK15" si="21">(E6+E7-E8+E9)-E14</f>
        <v>0</v>
      </c>
      <c r="F15" s="7">
        <f t="shared" si="21"/>
        <v>0</v>
      </c>
      <c r="G15" s="7">
        <f t="shared" si="21"/>
        <v>0</v>
      </c>
      <c r="H15" s="7">
        <f t="shared" si="21"/>
        <v>0</v>
      </c>
      <c r="I15" s="7">
        <f t="shared" si="21"/>
        <v>4.6840444754326143</v>
      </c>
      <c r="J15" s="7">
        <f t="shared" si="21"/>
        <v>4.0548321992704359</v>
      </c>
      <c r="K15" s="29">
        <f t="shared" si="21"/>
        <v>3.425619923108286</v>
      </c>
      <c r="L15" s="7">
        <f t="shared" si="21"/>
        <v>2.7964076469461077</v>
      </c>
      <c r="M15" s="7">
        <f t="shared" si="21"/>
        <v>2.1671953707839435</v>
      </c>
      <c r="N15" s="7">
        <f t="shared" si="21"/>
        <v>1.5379830946217652</v>
      </c>
      <c r="O15" s="7">
        <f t="shared" si="21"/>
        <v>0.90877081845959395</v>
      </c>
      <c r="P15" s="7">
        <f t="shared" si="21"/>
        <v>0.27955854229742627</v>
      </c>
      <c r="Q15" s="7">
        <f t="shared" si="21"/>
        <v>-8.5265128291212022E-14</v>
      </c>
      <c r="R15" s="7">
        <f t="shared" si="21"/>
        <v>-8.3488771451811772E-14</v>
      </c>
      <c r="S15" s="7">
        <f t="shared" si="21"/>
        <v>-8.3488771451811772E-14</v>
      </c>
      <c r="T15" s="7">
        <f t="shared" si="21"/>
        <v>-8.4376949871511897E-14</v>
      </c>
      <c r="U15" s="7">
        <f t="shared" si="21"/>
        <v>-8.4376949871511897E-14</v>
      </c>
      <c r="V15" s="7">
        <f t="shared" si="21"/>
        <v>-8.4154905266586866E-14</v>
      </c>
      <c r="W15" s="7">
        <f t="shared" si="21"/>
        <v>-8.4265927569049381E-14</v>
      </c>
      <c r="X15" s="7">
        <f t="shared" si="21"/>
        <v>-8.4215620588246054E-14</v>
      </c>
      <c r="Y15" s="7">
        <f t="shared" si="21"/>
        <v>-8.4215620588246054E-14</v>
      </c>
      <c r="Z15" s="7">
        <f t="shared" si="21"/>
        <v>-8.4215620588246054E-14</v>
      </c>
      <c r="AA15" s="7">
        <f t="shared" si="21"/>
        <v>-8.4215620588246054E-14</v>
      </c>
      <c r="AB15" s="7">
        <f t="shared" si="21"/>
        <v>-8.4215620588246054E-14</v>
      </c>
      <c r="AC15" s="7">
        <f t="shared" si="21"/>
        <v>-8.4215620588246054E-14</v>
      </c>
      <c r="AD15" s="7">
        <f t="shared" si="21"/>
        <v>-8.4215620588246054E-14</v>
      </c>
      <c r="AE15" s="7">
        <f t="shared" si="21"/>
        <v>-8.4215620588246054E-14</v>
      </c>
      <c r="AF15" s="7">
        <f t="shared" si="21"/>
        <v>-8.4215620588246054E-14</v>
      </c>
      <c r="AG15" s="7">
        <f t="shared" si="21"/>
        <v>-8.4215620588246054E-14</v>
      </c>
      <c r="AH15" s="7">
        <f t="shared" si="21"/>
        <v>-8.4215620588246054E-14</v>
      </c>
      <c r="AI15" s="7">
        <f t="shared" si="21"/>
        <v>-8.4215620588246054E-14</v>
      </c>
      <c r="AJ15" s="7">
        <f t="shared" si="21"/>
        <v>-8.4215620588246054E-14</v>
      </c>
      <c r="AK15" s="7">
        <f t="shared" si="21"/>
        <v>-8.4215620588246054E-14</v>
      </c>
      <c r="AL15" s="7">
        <f t="shared" si="21"/>
        <v>-8.4215620588246054E-14</v>
      </c>
      <c r="AM15" s="7">
        <f t="shared" si="21"/>
        <v>-8.4215620588246054E-14</v>
      </c>
      <c r="AN15" s="7">
        <f t="shared" si="21"/>
        <v>-8.4215620588246054E-14</v>
      </c>
      <c r="AO15" s="7">
        <f t="shared" si="21"/>
        <v>-8.4215620588246054E-14</v>
      </c>
      <c r="AP15" s="7">
        <f t="shared" si="21"/>
        <v>-8.4215620588246054E-14</v>
      </c>
      <c r="AQ15" s="7">
        <f t="shared" si="21"/>
        <v>-8.4215620588246054E-14</v>
      </c>
      <c r="AR15" s="7">
        <f t="shared" si="21"/>
        <v>-8.4215620588246054E-14</v>
      </c>
      <c r="AS15" s="7">
        <f t="shared" si="21"/>
        <v>-8.4215620588246054E-14</v>
      </c>
      <c r="AT15" s="7">
        <f t="shared" si="21"/>
        <v>-8.4215620588246054E-14</v>
      </c>
      <c r="AU15" s="7">
        <f t="shared" si="21"/>
        <v>-8.4215620588246054E-14</v>
      </c>
      <c r="AV15" s="7">
        <f t="shared" si="21"/>
        <v>-8.4215620588246054E-14</v>
      </c>
      <c r="AW15" s="7">
        <f t="shared" si="21"/>
        <v>-8.4215620588246054E-14</v>
      </c>
      <c r="AX15" s="7">
        <f t="shared" si="21"/>
        <v>-8.4215620588246054E-14</v>
      </c>
      <c r="AY15" s="7">
        <f t="shared" si="21"/>
        <v>-8.4215620588246054E-14</v>
      </c>
      <c r="AZ15" s="7">
        <f t="shared" si="21"/>
        <v>-8.4215620588246054E-14</v>
      </c>
      <c r="BA15" s="7">
        <f t="shared" si="21"/>
        <v>-8.4215620588246054E-14</v>
      </c>
      <c r="BB15" s="7">
        <f t="shared" si="21"/>
        <v>-8.4215620588246054E-14</v>
      </c>
      <c r="BC15" s="7">
        <f t="shared" si="21"/>
        <v>-8.4215620588246054E-14</v>
      </c>
      <c r="BD15" s="7">
        <f t="shared" si="21"/>
        <v>-8.4215620588246054E-14</v>
      </c>
      <c r="BE15" s="7">
        <f t="shared" si="21"/>
        <v>-8.4215620588246054E-14</v>
      </c>
      <c r="BF15" s="7">
        <f t="shared" si="21"/>
        <v>-8.4215620588246054E-14</v>
      </c>
      <c r="BG15" s="7">
        <f t="shared" si="21"/>
        <v>-8.4215620588246054E-14</v>
      </c>
      <c r="BH15" s="7">
        <f t="shared" si="21"/>
        <v>-8.4215620588246054E-14</v>
      </c>
      <c r="BI15" s="7">
        <f t="shared" si="21"/>
        <v>-8.4215620588246054E-14</v>
      </c>
      <c r="BJ15" s="7">
        <f t="shared" si="21"/>
        <v>-8.4215620588246054E-14</v>
      </c>
      <c r="BK15" s="7">
        <f t="shared" si="21"/>
        <v>-8.4215620588246054E-14</v>
      </c>
      <c r="BL15" s="7">
        <f t="shared" ref="BL15:BP15" si="22">(BL6+BL7-BL8+BL9)-BL14</f>
        <v>-8.4215620588246054E-14</v>
      </c>
      <c r="BM15" s="7">
        <f t="shared" si="22"/>
        <v>-8.4215620588246054E-14</v>
      </c>
      <c r="BN15" s="7">
        <f t="shared" si="22"/>
        <v>-8.4215620588246054E-14</v>
      </c>
      <c r="BO15" s="7">
        <f t="shared" si="22"/>
        <v>-8.4215620588246054E-14</v>
      </c>
      <c r="BP15" s="7">
        <f t="shared" si="22"/>
        <v>-8.4215620588246054E-14</v>
      </c>
    </row>
    <row r="16" spans="2:68">
      <c r="B16" t="s">
        <v>62</v>
      </c>
      <c r="D16" s="7">
        <f>IF(D2&lt;Base_Reg_Year,D14*Inputs!J5/Inputs!$I$5,"")</f>
        <v>317.98293857430849</v>
      </c>
      <c r="E16" s="7">
        <f>IF(E2&lt;Base_Reg_Year,E14*Inputs!K5/Inputs!$I$5,"")</f>
        <v>282.04762414040971</v>
      </c>
      <c r="F16" s="7">
        <f>IF(F2&lt;Base_Reg_Year,F14*Inputs!L5/Inputs!$I$5,"")</f>
        <v>251.8870946995138</v>
      </c>
      <c r="G16" s="7">
        <f>IF(G2&lt;Base_Reg_Year,G14*Inputs!M5/Inputs!$I$5,"")</f>
        <v>224.52125612564214</v>
      </c>
      <c r="H16" s="7">
        <f>IF(H2&lt;Base_Reg_Year,H14*Inputs!N5/Inputs!$I$5,"")</f>
        <v>211.91130206036922</v>
      </c>
      <c r="I16" s="7">
        <f>IF(I2&lt;Base_Reg_Year,I14*Inputs!O5/Inputs!$I$5,"")</f>
        <v>203.24068643735916</v>
      </c>
      <c r="J16" s="7" t="str">
        <f>IF(J2&lt;Base_Reg_Year,J14*Inputs!K5,"")</f>
        <v/>
      </c>
      <c r="K16" s="7" t="str">
        <f>IF(K2&lt;Base_Reg_Year,K14*Inputs!L5,"")</f>
        <v/>
      </c>
      <c r="L16" s="7" t="str">
        <f>IF(L2&lt;Base_Reg_Year,L14*Inputs!M5,"")</f>
        <v/>
      </c>
      <c r="M16" s="7" t="str">
        <f>IF(M2&lt;Base_Reg_Year,M14*Inputs!N5,"")</f>
        <v/>
      </c>
      <c r="N16" s="7" t="str">
        <f>IF(N2&lt;Base_Reg_Year,N14*Inputs!O5,"")</f>
        <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row>
    <row r="17" spans="2:68">
      <c r="D17" s="7"/>
      <c r="E17" s="7"/>
      <c r="F17" s="7"/>
      <c r="G17" s="7"/>
      <c r="H17" s="7"/>
      <c r="I17" s="7"/>
      <c r="J17" s="7"/>
      <c r="K17" s="7"/>
      <c r="L17" s="7"/>
      <c r="M17" s="7"/>
    </row>
    <row r="18" spans="2:68" s="3" customFormat="1">
      <c r="B18" s="3" t="s">
        <v>19</v>
      </c>
      <c r="H18" s="47"/>
    </row>
    <row r="19" spans="2:68" s="4" customFormat="1"/>
    <row r="20" spans="2:68">
      <c r="D20" s="1" t="s">
        <v>63</v>
      </c>
      <c r="E20" s="1" t="s">
        <v>41</v>
      </c>
      <c r="F20" s="1" t="s">
        <v>42</v>
      </c>
      <c r="M20" s="125"/>
      <c r="N20" s="125"/>
    </row>
    <row r="21" spans="2:68">
      <c r="B21" t="s">
        <v>64</v>
      </c>
      <c r="D21" s="2">
        <f>'OAV 2016'!C5</f>
        <v>265.40442599514239</v>
      </c>
      <c r="E21" s="2">
        <f>'OAV 2016'!D5</f>
        <v>11.595242387282887</v>
      </c>
      <c r="F21" s="2">
        <f>'OAV 2016'!E5</f>
        <v>15</v>
      </c>
      <c r="I21" s="29"/>
      <c r="J21" s="157" t="s">
        <v>65</v>
      </c>
      <c r="K21" s="4" t="s">
        <v>66</v>
      </c>
      <c r="L21" s="4"/>
      <c r="M21" s="4"/>
      <c r="N21" s="4"/>
    </row>
    <row r="22" spans="2:68">
      <c r="I22" s="1" t="s">
        <v>128</v>
      </c>
    </row>
    <row r="23" spans="2:68">
      <c r="D23" s="1">
        <v>1</v>
      </c>
      <c r="E23" s="1">
        <v>2</v>
      </c>
      <c r="F23" s="1">
        <v>3</v>
      </c>
      <c r="G23" s="1">
        <v>4</v>
      </c>
      <c r="H23" s="1">
        <v>5</v>
      </c>
      <c r="I23" s="1">
        <v>6</v>
      </c>
      <c r="J23" s="1">
        <v>7</v>
      </c>
      <c r="K23" s="1">
        <v>8</v>
      </c>
      <c r="L23" s="1">
        <v>9</v>
      </c>
      <c r="M23" s="1">
        <v>10</v>
      </c>
      <c r="N23" s="1">
        <v>11</v>
      </c>
      <c r="O23" s="1">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row>
    <row r="24" spans="2:68">
      <c r="D24" s="1">
        <v>2016</v>
      </c>
      <c r="E24" s="1">
        <v>2017</v>
      </c>
      <c r="F24" s="1">
        <v>2018</v>
      </c>
      <c r="G24" s="1">
        <v>2019</v>
      </c>
      <c r="H24" s="1">
        <v>2020</v>
      </c>
      <c r="I24" s="1">
        <v>2021</v>
      </c>
      <c r="J24" s="1">
        <v>2022</v>
      </c>
      <c r="K24" s="1">
        <v>2023</v>
      </c>
      <c r="L24" s="1">
        <v>2024</v>
      </c>
      <c r="M24" s="1">
        <v>2025</v>
      </c>
      <c r="N24" s="1">
        <v>2026</v>
      </c>
      <c r="O24" s="1">
        <v>2027</v>
      </c>
      <c r="P24" s="1">
        <v>2028</v>
      </c>
      <c r="Q24" s="1">
        <v>2029</v>
      </c>
      <c r="R24" s="1">
        <v>2030</v>
      </c>
      <c r="S24" s="1">
        <v>2031</v>
      </c>
      <c r="T24" s="1">
        <v>2032</v>
      </c>
      <c r="U24" s="1">
        <v>2033</v>
      </c>
      <c r="V24" s="1">
        <v>2034</v>
      </c>
      <c r="W24" s="1">
        <v>2035</v>
      </c>
      <c r="X24" s="1">
        <v>2036</v>
      </c>
      <c r="Y24" s="1">
        <v>2037</v>
      </c>
      <c r="Z24" s="1">
        <v>2038</v>
      </c>
      <c r="AA24" s="1">
        <v>2039</v>
      </c>
      <c r="AB24" s="1">
        <v>2040</v>
      </c>
      <c r="AC24" s="1">
        <v>2041</v>
      </c>
      <c r="AD24" s="1">
        <v>2042</v>
      </c>
      <c r="AE24" s="1">
        <v>2043</v>
      </c>
      <c r="AF24" s="1">
        <v>2044</v>
      </c>
      <c r="AG24" s="1">
        <v>2045</v>
      </c>
      <c r="AH24" s="1">
        <v>2046</v>
      </c>
      <c r="AI24" s="1">
        <v>2047</v>
      </c>
      <c r="AJ24" s="1">
        <v>2048</v>
      </c>
      <c r="AK24" s="1">
        <v>2049</v>
      </c>
      <c r="AL24" s="1">
        <v>2050</v>
      </c>
      <c r="AM24" s="1">
        <v>2051</v>
      </c>
      <c r="AN24" s="1">
        <v>2052</v>
      </c>
      <c r="AO24" s="1">
        <v>2053</v>
      </c>
      <c r="AP24" s="1">
        <v>2054</v>
      </c>
      <c r="AQ24" s="1">
        <v>2055</v>
      </c>
      <c r="AR24" s="1">
        <v>2056</v>
      </c>
      <c r="AS24" s="1">
        <v>2057</v>
      </c>
      <c r="AT24" s="1">
        <v>2058</v>
      </c>
      <c r="AU24" s="1">
        <v>2059</v>
      </c>
      <c r="AV24" s="1">
        <v>2060</v>
      </c>
      <c r="AW24" s="1">
        <v>2061</v>
      </c>
      <c r="AX24" s="1">
        <v>2062</v>
      </c>
      <c r="AY24" s="1">
        <v>2063</v>
      </c>
      <c r="AZ24" s="1">
        <v>2064</v>
      </c>
      <c r="BA24" s="1">
        <v>2065</v>
      </c>
      <c r="BB24" s="1">
        <v>2066</v>
      </c>
      <c r="BC24" s="1">
        <v>2067</v>
      </c>
      <c r="BD24" s="1">
        <v>2068</v>
      </c>
      <c r="BE24" s="1">
        <v>2069</v>
      </c>
      <c r="BF24" s="1">
        <v>2070</v>
      </c>
      <c r="BG24" s="1">
        <v>2071</v>
      </c>
      <c r="BH24" s="1">
        <v>2072</v>
      </c>
      <c r="BI24" s="1">
        <v>2073</v>
      </c>
      <c r="BJ24" s="1">
        <v>2074</v>
      </c>
      <c r="BK24" s="1">
        <v>2075</v>
      </c>
      <c r="BL24" s="1">
        <v>2076</v>
      </c>
      <c r="BM24" s="1">
        <v>2077</v>
      </c>
      <c r="BN24" s="1">
        <v>2078</v>
      </c>
      <c r="BO24" s="1">
        <v>2079</v>
      </c>
      <c r="BP24" s="1">
        <v>2080</v>
      </c>
    </row>
    <row r="26" spans="2:68">
      <c r="B26" t="s">
        <v>67</v>
      </c>
      <c r="D26" s="2">
        <f>IF(AND(D23=1,$E21&lt;1),0,IF(D23=6,$D21/$E21*0.5,IF(D23&gt;$E21+0.5,($D21+SUM($C30:C31))-SUM($C26:C26),($D21+SUM($C30:C31))/$E21)))</f>
        <v>22.889079600977155</v>
      </c>
      <c r="E26" s="2">
        <f>IF(AND(E23=1,$E21&lt;1),0,IF(E23=6,$D21/$E21*0.5,IF(E23&gt;$E21+0.5,($D21+SUM($C30:D31))-SUM($C26:D26),($D21+SUM($C30:D31))/$E21)))</f>
        <v>22.889079600977155</v>
      </c>
      <c r="F26" s="2">
        <f>IF(AND(F23=1,$E21&lt;1),0,IF(F23=6,$D21/$E21*0.5,IF(F23&gt;$E21+0.5,($D21+SUM($C30:E31))-SUM($C26:E26),($D21+SUM($C30:E31))/$E21)))</f>
        <v>22.889079600977155</v>
      </c>
      <c r="G26" s="2">
        <f>IF(AND(G23=1,$E21&lt;1),0,IF(G23=6,$D21/$E21*0.5,IF(G23&gt;$E21+0.5,($D21+SUM($C30:F31))-SUM($C26:F26),($D21+SUM($C30:F31))/$E21)))</f>
        <v>22.889079600977155</v>
      </c>
      <c r="H26" s="2">
        <f>IF(AND(H23=1,$E21&lt;1),0,IF(H23=6,$D21/$E21*0.5,IF(H23&gt;$E21+0.5,($D21+SUM($C30:G31))-SUM($C26:G26),($D21+SUM($C30:G31))/$E21)))</f>
        <v>22.889079600977155</v>
      </c>
      <c r="I26" s="156">
        <f>IF(AND(I23=1,$E21&lt;1),0,IF(I23=6,$D21/$E21*0.5,IF(I23&gt;$E21+0.5,($D21+SUM($C30:H31))-SUM($C26:H26),($D21+SUM($C30:H31))/$E21)))</f>
        <v>11.444539800488577</v>
      </c>
      <c r="J26" s="156">
        <f>IF(AND(J23=1,$E21&lt;1),0,IF(J23=6,$D21/$E21*0.5,IF(J23&gt;$E21+0.5,($D21+SUM($C30:I31))-SUM($C26:I26),($D21+SUM($C30:I31))/$E21)))</f>
        <v>22.889079600977155</v>
      </c>
      <c r="K26" s="156">
        <f>IF(AND(K23=1,$E21&lt;1),0,IF(K23=6,$D21/$E21*0.5,IF(K23&gt;$E21+0.5,($D21+SUM($C30:J31))-SUM($C26:J26),($D21+SUM($C30:J31))/$E21)))</f>
        <v>22.889079600977155</v>
      </c>
      <c r="L26" s="156">
        <f>IF(AND(L23=1,$E21&lt;1),0,IF(L23=6,$D21/$E21*0.5,IF(L23&gt;$E21+0.5,($D21+SUM($C30:K31))-SUM($C26:K26),($D21+SUM($C30:K31))/$E21)))</f>
        <v>22.889079600977155</v>
      </c>
      <c r="M26" s="156">
        <f>IF(AND(M23=1,$E21&lt;1),0,IF(M23=6,$D21/$E21*0.5,IF(M23&gt;$E21+0.5,($D21+SUM($C30:L31))-SUM($C26:L26),($D21+SUM($C30:L31))/$E21)))</f>
        <v>22.889079600977155</v>
      </c>
      <c r="N26" s="21">
        <f>IF(AND(N23=1,$E21&lt;1),0,IF(N23=6,$D21/$E21*0.5,IF(N23&gt;$E21+0.5,($D21+SUM($C30:M31))-SUM($C26:M26),($D21+SUM($C30:M31))/$E21)))</f>
        <v>22.889079600977155</v>
      </c>
      <c r="O26" s="21">
        <f>IF(AND(O23=1,$E21&lt;1),0,IF(O23=6,$D21/$E21*0.5,IF(O23&gt;$E21+0.5,($D21+SUM($C30:N31))-SUM($C26:N26),($D21+SUM($C30:N31))/$E21)))</f>
        <v>22.889079600977155</v>
      </c>
      <c r="P26" s="21">
        <f>IF(AND(P23=1,$E21&lt;1),0,IF(P23=6,$D21/$E21*0.5,IF(P23&gt;$E21+0.5,($D21+SUM($C30:O31))-SUM($C26:O26),($D21+SUM($C30:O31))/$E21)))</f>
        <v>2.1800105839051866</v>
      </c>
      <c r="Q26" s="21">
        <f>IF(AND(Q23=1,$E21&lt;1),0,IF(Q23=6,$D21/$E21*0.5,IF(Q23&gt;$E21+0.5,($D21+SUM($C30:P31))-SUM($C26:P26),($D21+SUM($C30:P31))/$E21)))</f>
        <v>0</v>
      </c>
      <c r="R26" s="21">
        <f>IF(AND(R23=1,$E21&lt;1),0,IF(R23=6,$D21/$E21*0.5,IF(R23&gt;$E21+0.5,($D21+SUM($C30:Q31))-SUM($C26:Q26),($D21+SUM($C30:Q31))/$E21)))</f>
        <v>0</v>
      </c>
      <c r="S26" s="21">
        <f>IF(AND(S23=1,$E21&lt;1),0,IF(S23=6,$D21/$E21*0.5,IF(S23&gt;$E21+0.5,($D21+SUM($C30:R31))-SUM($C26:R26),($D21+SUM($C30:R31))/$E21)))</f>
        <v>0</v>
      </c>
      <c r="T26" s="21">
        <f>IF(AND(T23=1,$E21&lt;1),0,IF(T23=6,$D21/$E21*0.5,IF(T23&gt;$E21+0.5,($D21+SUM($C30:S31))-SUM($C26:S26),($D21+SUM($C30:S31))/$E21)))</f>
        <v>0</v>
      </c>
      <c r="U26" s="21">
        <f>IF(AND(U23=1,$E21&lt;1),0,IF(U23=6,$D21/$E21*0.5,IF(U23&gt;$E21+0.5,($D21+SUM($C30:T31))-SUM($C26:T26),($D21+SUM($C30:T31))/$E21)))</f>
        <v>0</v>
      </c>
      <c r="V26" s="21">
        <f>IF(AND(V23=1,$E21&lt;1),0,IF(V23=6,$D21/$E21*0.5,IF(V23&gt;$E21+0.5,($D21+SUM($C30:U31))-SUM($C26:U26),($D21+SUM($C30:U31))/$E21)))</f>
        <v>0</v>
      </c>
      <c r="W26" s="21">
        <f>IF(AND(W23=1,$E21&lt;1),0,IF(W23=6,$D21/$E21*0.5,IF(W23&gt;$E21+0.5,($D21+SUM($C30:V31))-SUM($C26:V26),($D21+SUM($C30:V31))/$E21)))</f>
        <v>0</v>
      </c>
      <c r="X26" s="21">
        <f>IF(AND(X23=1,$E21&lt;1),0,IF(X23=6,$D21/$E21*0.5,IF(X23&gt;$E21+0.5,($D21+SUM($C30:W31))-SUM($C26:W26),($D21+SUM($C30:W31))/$E21)))</f>
        <v>0</v>
      </c>
      <c r="Y26" s="21">
        <f>IF(AND(Y23=1,$E21&lt;1),0,IF(Y23=6,$D21/$E21*0.5,IF(Y23&gt;$E21+0.5,($D21+SUM($C30:X31))-SUM($C26:X26),($D21+SUM($C30:X31))/$E21)))</f>
        <v>0</v>
      </c>
      <c r="Z26" s="21">
        <f>IF(AND(Z23=1,$E21&lt;1),0,IF(Z23=6,$D21/$E21*0.5,IF(Z23&gt;$E21+0.5,($D21+SUM($C30:Y31))-SUM($C26:Y26),($D21+SUM($C30:Y31))/$E21)))</f>
        <v>0</v>
      </c>
      <c r="AA26" s="21">
        <f>IF(AND(AA23=1,$E21&lt;1),0,IF(AA23=6,$D21/$E21*0.5,IF(AA23&gt;$E21+0.5,($D21+SUM($C30:Z31))-SUM($C26:Z26),($D21+SUM($C30:Z31))/$E21)))</f>
        <v>0</v>
      </c>
      <c r="AB26" s="21">
        <f>IF(AND(AB23=1,$E21&lt;1),0,IF(AB23=6,$D21/$E21*0.5,IF(AB23&gt;$E21+0.5,($D21+SUM($C30:AA31))-SUM($C26:AA26),($D21+SUM($C30:AA31))/$E21)))</f>
        <v>0</v>
      </c>
      <c r="AC26" s="21">
        <f>IF(AND(AC23=1,$E21&lt;1),0,IF(AC23=6,$D21/$E21*0.5,IF(AC23&gt;$E21+0.5,($D21+SUM($C30:AB31))-SUM($C26:AB26),($D21+SUM($C30:AB31))/$E21)))</f>
        <v>0</v>
      </c>
      <c r="AD26" s="21">
        <f>IF(AND(AD23=1,$E21&lt;1),0,IF(AD23=6,$D21/$E21*0.5,IF(AD23&gt;$E21+0.5,($D21+SUM($C30:AC31))-SUM($C26:AC26),($D21+SUM($C30:AC31))/$E21)))</f>
        <v>0</v>
      </c>
      <c r="AE26" s="21">
        <f>IF(AND(AE23=1,$E21&lt;1),0,IF(AE23=6,$D21/$E21*0.5,IF(AE23&gt;$E21+0.5,($D21+SUM($C30:AD31))-SUM($C26:AD26),($D21+SUM($C30:AD31))/$E21)))</f>
        <v>0</v>
      </c>
      <c r="AF26" s="21">
        <f>IF(AND(AF23=1,$E21&lt;1),0,IF(AF23=6,$D21/$E21*0.5,IF(AF23&gt;$E21+0.5,($D21+SUM($C30:AE31))-SUM($C26:AE26),($D21+SUM($C30:AE31))/$E21)))</f>
        <v>0</v>
      </c>
      <c r="AG26" s="21">
        <f>IF(AND(AG23=1,$E21&lt;1),0,IF(AG23=6,$D21/$E21*0.5,IF(AG23&gt;$E21+0.5,($D21+SUM($C30:AF31))-SUM($C26:AF26),($D21+SUM($C30:AF31))/$E21)))</f>
        <v>0</v>
      </c>
      <c r="AH26" s="21">
        <f>IF(AND(AH23=1,$E21&lt;1),0,IF(AH23=6,$D21/$E21*0.5,IF(AH23&gt;$E21+0.5,($D21+SUM($C30:AG31))-SUM($C26:AG26),($D21+SUM($C30:AG31))/$E21)))</f>
        <v>0</v>
      </c>
      <c r="AI26" s="21">
        <f>IF(AND(AI23=1,$E21&lt;1),0,IF(AI23=6,$D21/$E21*0.5,IF(AI23&gt;$E21+0.5,($D21+SUM($C30:AH31))-SUM($C26:AH26),($D21+SUM($C30:AH31))/$E21)))</f>
        <v>0</v>
      </c>
      <c r="AJ26" s="21">
        <f>IF(AND(AJ23=1,$E21&lt;1),0,IF(AJ23=6,$D21/$E21*0.5,IF(AJ23&gt;$E21+0.5,($D21+SUM($C30:AI31))-SUM($C26:AI26),($D21+SUM($C30:AI31))/$E21)))</f>
        <v>0</v>
      </c>
      <c r="AK26" s="21">
        <f>IF(AND(AK23=1,$E21&lt;1),0,IF(AK23=6,$D21/$E21*0.5,IF(AK23&gt;$E21+0.5,($D21+SUM($C30:AJ31))-SUM($C26:AJ26),($D21+SUM($C30:AJ31))/$E21)))</f>
        <v>0</v>
      </c>
      <c r="AL26" s="21">
        <f>IF(AND(AL23=1,$E21&lt;1),0,IF(AL23=6,$D21/$E21*0.5,IF(AL23&gt;$E21+0.5,($D21+SUM($C30:AK31))-SUM($C26:AK26),($D21+SUM($C30:AK31))/$E21)))</f>
        <v>0</v>
      </c>
      <c r="AM26" s="21">
        <f>IF(AND(AM23=1,$E21&lt;1),0,IF(AM23=6,$D21/$E21*0.5,IF(AM23&gt;$E21+0.5,($D21+SUM($C30:AL31))-SUM($C26:AL26),($D21+SUM($C30:AL31))/$E21)))</f>
        <v>0</v>
      </c>
      <c r="AN26" s="21">
        <f>IF(AND(AN23=1,$E21&lt;1),0,IF(AN23=6,$D21/$E21*0.5,IF(AN23&gt;$E21+0.5,($D21+SUM($C30:AM31))-SUM($C26:AM26),($D21+SUM($C30:AM31))/$E21)))</f>
        <v>0</v>
      </c>
      <c r="AO26" s="21">
        <f>IF(AND(AO23=1,$E21&lt;1),0,IF(AO23=6,$D21/$E21*0.5,IF(AO23&gt;$E21+0.5,($D21+SUM($C30:AN31))-SUM($C26:AN26),($D21+SUM($C30:AN31))/$E21)))</f>
        <v>0</v>
      </c>
      <c r="AP26" s="21">
        <f>IF(AND(AP23=1,$E21&lt;1),0,IF(AP23=6,$D21/$E21*0.5,IF(AP23&gt;$E21+0.5,($D21+SUM($C30:AO31))-SUM($C26:AO26),($D21+SUM($C30:AO31))/$E21)))</f>
        <v>0</v>
      </c>
      <c r="AQ26" s="21">
        <f>IF(AND(AQ23=1,$E21&lt;1),0,IF(AQ23=6,$D21/$E21*0.5,IF(AQ23&gt;$E21+0.5,($D21+SUM($C30:AP31))-SUM($C26:AP26),($D21+SUM($C30:AP31))/$E21)))</f>
        <v>0</v>
      </c>
      <c r="AR26" s="21">
        <f>IF(AND(AR23=1,$E21&lt;1),0,IF(AR23=6,$D21/$E21*0.5,IF(AR23&gt;$E21+0.5,($D21+SUM($C30:AQ31))-SUM($C26:AQ26),($D21+SUM($C30:AQ31))/$E21)))</f>
        <v>0</v>
      </c>
      <c r="AS26" s="21">
        <f>IF(AND(AS23=1,$E21&lt;1),0,IF(AS23=6,$D21/$E21*0.5,IF(AS23&gt;$E21+0.5,($D21+SUM($C30:AR31))-SUM($C26:AR26),($D21+SUM($C30:AR31))/$E21)))</f>
        <v>0</v>
      </c>
      <c r="AT26" s="21">
        <f>IF(AND(AT23=1,$E21&lt;1),0,IF(AT23=6,$D21/$E21*0.5,IF(AT23&gt;$E21+0.5,($D21+SUM($C30:AS31))-SUM($C26:AS26),($D21+SUM($C30:AS31))/$E21)))</f>
        <v>0</v>
      </c>
      <c r="AU26" s="21">
        <f>IF(AND(AU23=1,$E21&lt;1),0,IF(AU23=6,$D21/$E21*0.5,IF(AU23&gt;$E21+0.5,($D21+SUM($C30:AT31))-SUM($C26:AT26),($D21+SUM($C30:AT31))/$E21)))</f>
        <v>0</v>
      </c>
      <c r="AV26" s="21">
        <f>IF(AND(AV23=1,$E21&lt;1),0,IF(AV23=6,$D21/$E21*0.5,IF(AV23&gt;$E21+0.5,($D21+SUM($C30:AU31))-SUM($C26:AU26),($D21+SUM($C30:AU31))/$E21)))</f>
        <v>0</v>
      </c>
      <c r="AW26" s="21">
        <f>IF(AND(AW23=1,$E21&lt;1),0,IF(AW23=6,$D21/$E21*0.5,IF(AW23&gt;$E21+0.5,($D21+SUM($C30:AV31))-SUM($C26:AV26),($D21+SUM($C30:AV31))/$E21)))</f>
        <v>0</v>
      </c>
      <c r="AX26" s="21">
        <f>IF(AND(AX23=1,$E21&lt;1),0,IF(AX23=6,$D21/$E21*0.5,IF(AX23&gt;$E21+0.5,($D21+SUM($C30:AW31))-SUM($C26:AW26),($D21+SUM($C30:AW31))/$E21)))</f>
        <v>0</v>
      </c>
      <c r="AY26" s="21">
        <f>IF(AND(AY23=1,$E21&lt;1),0,IF(AY23=6,$D21/$E21*0.5,IF(AY23&gt;$E21+0.5,($D21+SUM($C30:AX31))-SUM($C26:AX26),($D21+SUM($C30:AX31))/$E21)))</f>
        <v>0</v>
      </c>
      <c r="AZ26" s="21">
        <f>IF(AND(AZ23=1,$E21&lt;1),0,IF(AZ23=6,$D21/$E21*0.5,IF(AZ23&gt;$E21+0.5,($D21+SUM($C30:AY31))-SUM($C26:AY26),($D21+SUM($C30:AY31))/$E21)))</f>
        <v>0</v>
      </c>
      <c r="BA26" s="21">
        <f>IF(AND(BA23=1,$E21&lt;1),0,IF(BA23=6,$D21/$E21*0.5,IF(BA23&gt;$E21+0.5,($D21+SUM($C30:AZ31))-SUM($C26:AZ26),($D21+SUM($C30:AZ31))/$E21)))</f>
        <v>0</v>
      </c>
      <c r="BB26" s="21">
        <f>IF(AND(BB23=1,$E21&lt;1),0,IF(BB23=6,$D21/$E21*0.5,IF(BB23&gt;$E21+0.5,($D21+SUM($C30:BA31))-SUM($C26:BA26),($D21+SUM($C30:BA31))/$E21)))</f>
        <v>0</v>
      </c>
      <c r="BC26" s="21">
        <f>IF(AND(BC23=1,$E21&lt;1),0,IF(BC23=6,$D21/$E21*0.5,IF(BC23&gt;$E21+0.5,($D21+SUM($C30:BB31))-SUM($C26:BB26),($D21+SUM($C30:BB31))/$E21)))</f>
        <v>0</v>
      </c>
      <c r="BD26" s="21">
        <f>IF(AND(BD23=1,$E21&lt;1),0,IF(BD23=6,$D21/$E21*0.5,IF(BD23&gt;$E21+0.5,($D21+SUM($C30:BC31))-SUM($C26:BC26),($D21+SUM($C30:BC31))/$E21)))</f>
        <v>0</v>
      </c>
      <c r="BE26" s="21">
        <f>IF(AND(BE23=1,$E21&lt;1),0,IF(BE23=6,$D21/$E21*0.5,IF(BE23&gt;$E21+0.5,($D21+SUM($C30:BD31))-SUM($C26:BD26),($D21+SUM($C30:BD31))/$E21)))</f>
        <v>0</v>
      </c>
      <c r="BF26" s="21">
        <f>IF(AND(BF23=1,$E21&lt;1),0,IF(BF23=6,$D21/$E21*0.5,IF(BF23&gt;$E21+0.5,($D21+SUM($C30:BE31))-SUM($C26:BE26),($D21+SUM($C30:BE31))/$E21)))</f>
        <v>0</v>
      </c>
      <c r="BG26" s="21">
        <f>IF(AND(BG23=1,$E21&lt;1),0,IF(BG23=6,$D21/$E21*0.5,IF(BG23&gt;$E21+0.5,($D21+SUM($C30:BF31))-SUM($C26:BF26),($D21+SUM($C30:BF31))/$E21)))</f>
        <v>0</v>
      </c>
      <c r="BH26" s="21">
        <f>IF(AND(BH23=1,$E21&lt;1),0,IF(BH23=6,$D21/$E21*0.5,IF(BH23&gt;$E21+0.5,($D21+SUM($C30:BG31))-SUM($C26:BG26),($D21+SUM($C30:BG31))/$E21)))</f>
        <v>0</v>
      </c>
      <c r="BI26" s="21">
        <f>IF(AND(BI23=1,$E21&lt;1),0,IF(BI23=6,$D21/$E21*0.5,IF(BI23&gt;$E21+0.5,($D21+SUM($C30:BH31))-SUM($C26:BH26),($D21+SUM($C30:BH31))/$E21)))</f>
        <v>0</v>
      </c>
      <c r="BJ26" s="21">
        <f>IF(AND(BJ23=1,$E21&lt;1),0,IF(BJ23=6,$D21/$E21*0.5,IF(BJ23&gt;$E21+0.5,($D21+SUM($C30:BI31))-SUM($C26:BI26),($D21+SUM($C30:BI31))/$E21)))</f>
        <v>0</v>
      </c>
      <c r="BK26" s="21">
        <f>IF(AND(BK23=1,$E21&lt;1),0,IF(BK23=6,$D21/$E21*0.5,IF(BK23&gt;$E21+0.5,($D21+SUM($C30:BJ31))-SUM($C26:BJ26),($D21+SUM($C30:BJ31))/$E21)))</f>
        <v>0</v>
      </c>
      <c r="BL26" s="21">
        <f>IF(AND(BL23=1,$E21&lt;1),0,IF(BL23=6,$D21/$E21*0.5,IF(BL23&gt;$E21+0.5,($D21+SUM($C30:BK31))-SUM($C26:BK26),($D21+SUM($C30:BK31))/$E21)))</f>
        <v>0</v>
      </c>
      <c r="BM26" s="21">
        <f>IF(AND(BM23=1,$E21&lt;1),0,IF(BM23=6,$D21/$E21*0.5,IF(BM23&gt;$E21+0.5,($D21+SUM($C30:BL31))-SUM($C26:BL26),($D21+SUM($C30:BL31))/$E21)))</f>
        <v>0</v>
      </c>
      <c r="BN26" s="21">
        <f>IF(AND(BN23=1,$E21&lt;1),0,IF(BN23=6,$D21/$E21*0.5,IF(BN23&gt;$E21+0.5,($D21+SUM($C30:BM31))-SUM($C26:BM26),($D21+SUM($C30:BM31))/$E21)))</f>
        <v>0</v>
      </c>
      <c r="BO26" s="21">
        <f>IF(AND(BO23=1,$E21&lt;1),0,IF(BO23=6,$D21/$E21*0.5,IF(BO23&gt;$E21+0.5,($D21+SUM($C30:BN31))-SUM($C26:BN26),($D21+SUM($C30:BN31))/$E21)))</f>
        <v>0</v>
      </c>
      <c r="BP26" s="21">
        <f>IF(AND(BP23=1,$E21&lt;1),0,IF(BP23=6,$D21/$E21*0.5,IF(BP23&gt;$E21+0.5,($D21+SUM($C30:BO31))-SUM($C26:BO26),($D21+SUM($C30:BO31))/$E21)))</f>
        <v>0</v>
      </c>
    </row>
    <row r="27" spans="2:68">
      <c r="B27" t="s">
        <v>68</v>
      </c>
    </row>
    <row r="28" spans="2:68">
      <c r="B28" s="10" t="s">
        <v>69</v>
      </c>
      <c r="C28" s="10"/>
      <c r="H28" s="38">
        <f>VLOOKUP($B18,Inputs!$B$63:$I$72,8,FALSE)/Inputs!$I$5</f>
        <v>0</v>
      </c>
    </row>
    <row r="29" spans="2:68">
      <c r="B29" s="10" t="s">
        <v>70</v>
      </c>
      <c r="C29" s="10"/>
      <c r="D29" s="12"/>
      <c r="E29" s="12"/>
      <c r="F29" s="12"/>
      <c r="G29" s="12"/>
      <c r="H29" s="13">
        <f>VLOOKUP($B18,Inputs!$B$76:$I$85,8,FALSE)/Inputs!$I$5</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2:68">
      <c r="B30" s="10" t="s">
        <v>57</v>
      </c>
      <c r="C30" s="10"/>
      <c r="D30" s="2">
        <f t="shared" ref="D30:G30" si="23">SUM(D28:D29)</f>
        <v>0</v>
      </c>
      <c r="E30" s="2">
        <f t="shared" si="23"/>
        <v>0</v>
      </c>
      <c r="F30" s="2">
        <f t="shared" si="23"/>
        <v>0</v>
      </c>
      <c r="G30" s="2">
        <f t="shared" si="23"/>
        <v>0</v>
      </c>
      <c r="H30" s="2">
        <f>SUM(H28:H29)</f>
        <v>0</v>
      </c>
      <c r="I30" s="2">
        <f t="shared" ref="I30:BK30" si="24">SUM(I28:I29)</f>
        <v>0</v>
      </c>
      <c r="J30" s="2">
        <f t="shared" si="24"/>
        <v>0</v>
      </c>
      <c r="K30" s="2">
        <f t="shared" si="24"/>
        <v>0</v>
      </c>
      <c r="L30" s="2">
        <f t="shared" si="24"/>
        <v>0</v>
      </c>
      <c r="M30" s="2">
        <f t="shared" si="24"/>
        <v>0</v>
      </c>
      <c r="N30" s="2">
        <f t="shared" si="24"/>
        <v>0</v>
      </c>
      <c r="O30" s="2">
        <f t="shared" si="24"/>
        <v>0</v>
      </c>
      <c r="P30" s="2">
        <f t="shared" si="24"/>
        <v>0</v>
      </c>
      <c r="Q30" s="2">
        <f t="shared" si="24"/>
        <v>0</v>
      </c>
      <c r="R30" s="2">
        <f t="shared" si="24"/>
        <v>0</v>
      </c>
      <c r="S30" s="2">
        <f t="shared" si="24"/>
        <v>0</v>
      </c>
      <c r="T30" s="2">
        <f t="shared" si="24"/>
        <v>0</v>
      </c>
      <c r="U30" s="2">
        <f t="shared" si="24"/>
        <v>0</v>
      </c>
      <c r="V30" s="2">
        <f t="shared" si="24"/>
        <v>0</v>
      </c>
      <c r="W30" s="2">
        <f t="shared" si="24"/>
        <v>0</v>
      </c>
      <c r="X30" s="2">
        <f t="shared" si="24"/>
        <v>0</v>
      </c>
      <c r="Y30" s="2">
        <f t="shared" si="24"/>
        <v>0</v>
      </c>
      <c r="Z30" s="2">
        <f t="shared" si="24"/>
        <v>0</v>
      </c>
      <c r="AA30" s="2">
        <f t="shared" si="24"/>
        <v>0</v>
      </c>
      <c r="AB30" s="2">
        <f t="shared" si="24"/>
        <v>0</v>
      </c>
      <c r="AC30" s="2">
        <f t="shared" si="24"/>
        <v>0</v>
      </c>
      <c r="AD30" s="2">
        <f t="shared" si="24"/>
        <v>0</v>
      </c>
      <c r="AE30" s="2">
        <f t="shared" si="24"/>
        <v>0</v>
      </c>
      <c r="AF30" s="2">
        <f t="shared" si="24"/>
        <v>0</v>
      </c>
      <c r="AG30" s="2">
        <f t="shared" si="24"/>
        <v>0</v>
      </c>
      <c r="AH30" s="2">
        <f t="shared" si="24"/>
        <v>0</v>
      </c>
      <c r="AI30" s="2">
        <f t="shared" si="24"/>
        <v>0</v>
      </c>
      <c r="AJ30" s="2">
        <f t="shared" si="24"/>
        <v>0</v>
      </c>
      <c r="AK30" s="2">
        <f t="shared" si="24"/>
        <v>0</v>
      </c>
      <c r="AL30" s="2">
        <f t="shared" si="24"/>
        <v>0</v>
      </c>
      <c r="AM30" s="2">
        <f t="shared" si="24"/>
        <v>0</v>
      </c>
      <c r="AN30" s="2">
        <f t="shared" si="24"/>
        <v>0</v>
      </c>
      <c r="AO30" s="2">
        <f t="shared" si="24"/>
        <v>0</v>
      </c>
      <c r="AP30" s="2">
        <f t="shared" si="24"/>
        <v>0</v>
      </c>
      <c r="AQ30" s="2">
        <f t="shared" si="24"/>
        <v>0</v>
      </c>
      <c r="AR30" s="2">
        <f t="shared" si="24"/>
        <v>0</v>
      </c>
      <c r="AS30" s="2">
        <f t="shared" si="24"/>
        <v>0</v>
      </c>
      <c r="AT30" s="2">
        <f t="shared" si="24"/>
        <v>0</v>
      </c>
      <c r="AU30" s="2">
        <f t="shared" si="24"/>
        <v>0</v>
      </c>
      <c r="AV30" s="2">
        <f t="shared" si="24"/>
        <v>0</v>
      </c>
      <c r="AW30" s="2">
        <f t="shared" si="24"/>
        <v>0</v>
      </c>
      <c r="AX30" s="2">
        <f t="shared" si="24"/>
        <v>0</v>
      </c>
      <c r="AY30" s="2">
        <f t="shared" si="24"/>
        <v>0</v>
      </c>
      <c r="AZ30" s="2">
        <f t="shared" si="24"/>
        <v>0</v>
      </c>
      <c r="BA30" s="2">
        <f t="shared" si="24"/>
        <v>0</v>
      </c>
      <c r="BB30" s="2">
        <f t="shared" si="24"/>
        <v>0</v>
      </c>
      <c r="BC30" s="2">
        <f t="shared" si="24"/>
        <v>0</v>
      </c>
      <c r="BD30" s="2">
        <f t="shared" si="24"/>
        <v>0</v>
      </c>
      <c r="BE30" s="2">
        <f t="shared" si="24"/>
        <v>0</v>
      </c>
      <c r="BF30" s="2">
        <f t="shared" si="24"/>
        <v>0</v>
      </c>
      <c r="BG30" s="2">
        <f t="shared" si="24"/>
        <v>0</v>
      </c>
      <c r="BH30" s="2">
        <f t="shared" si="24"/>
        <v>0</v>
      </c>
      <c r="BI30" s="2">
        <f t="shared" si="24"/>
        <v>0</v>
      </c>
      <c r="BJ30" s="2">
        <f t="shared" si="24"/>
        <v>0</v>
      </c>
      <c r="BK30" s="2">
        <f t="shared" si="24"/>
        <v>0</v>
      </c>
      <c r="BL30" s="2">
        <f t="shared" ref="BL30:BP30" si="25">SUM(BL28:BL29)</f>
        <v>0</v>
      </c>
      <c r="BM30" s="2">
        <f t="shared" si="25"/>
        <v>0</v>
      </c>
      <c r="BN30" s="2">
        <f t="shared" si="25"/>
        <v>0</v>
      </c>
      <c r="BO30" s="2">
        <f t="shared" si="25"/>
        <v>0</v>
      </c>
      <c r="BP30" s="2">
        <f t="shared" si="25"/>
        <v>0</v>
      </c>
    </row>
    <row r="31" spans="2:68">
      <c r="B31" s="10" t="s">
        <v>71</v>
      </c>
      <c r="C31" s="10"/>
      <c r="D31" s="2"/>
      <c r="E31" s="2"/>
      <c r="F31" s="2"/>
      <c r="G31" s="2"/>
      <c r="H31" s="2"/>
      <c r="I31" s="2"/>
      <c r="J31" s="2"/>
      <c r="K31" s="2"/>
      <c r="L31" s="2"/>
      <c r="M31" s="36"/>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2:68">
      <c r="B32" t="s">
        <v>72</v>
      </c>
      <c r="C32" s="39">
        <f>D21</f>
        <v>265.40442599514239</v>
      </c>
      <c r="D32" s="38">
        <f t="shared" ref="D32" si="26">C32-D26+D30+D31</f>
        <v>242.51534639416525</v>
      </c>
      <c r="E32" s="2">
        <f>D32-E26+E30+E31</f>
        <v>219.62626679318811</v>
      </c>
      <c r="F32" s="2">
        <f>E32-F26+F30+F31</f>
        <v>196.73718719221097</v>
      </c>
      <c r="G32" s="2">
        <f>F32-G26+G30+G31</f>
        <v>173.84810759123383</v>
      </c>
      <c r="H32" s="2">
        <f>G32-H26+H30+H31</f>
        <v>150.95902799025669</v>
      </c>
      <c r="I32" s="2">
        <f t="shared" ref="I32:BK32" si="27">H32-I26+I30+I31</f>
        <v>139.51448818976812</v>
      </c>
      <c r="J32" s="2">
        <f t="shared" si="27"/>
        <v>116.62540858879096</v>
      </c>
      <c r="K32" s="2">
        <f t="shared" si="27"/>
        <v>93.736328987813806</v>
      </c>
      <c r="L32" s="2">
        <f t="shared" si="27"/>
        <v>70.847249386836651</v>
      </c>
      <c r="M32" s="2">
        <f t="shared" si="27"/>
        <v>47.958169785859496</v>
      </c>
      <c r="N32" s="2">
        <f t="shared" si="27"/>
        <v>25.069090184882342</v>
      </c>
      <c r="O32" s="2">
        <f t="shared" si="27"/>
        <v>2.1800105839051866</v>
      </c>
      <c r="P32" s="2">
        <f t="shared" si="27"/>
        <v>0</v>
      </c>
      <c r="Q32" s="2">
        <f t="shared" si="27"/>
        <v>0</v>
      </c>
      <c r="R32" s="2">
        <f t="shared" si="27"/>
        <v>0</v>
      </c>
      <c r="S32" s="2">
        <f t="shared" si="27"/>
        <v>0</v>
      </c>
      <c r="T32" s="2">
        <f t="shared" si="27"/>
        <v>0</v>
      </c>
      <c r="U32" s="2">
        <f t="shared" si="27"/>
        <v>0</v>
      </c>
      <c r="V32" s="2">
        <f t="shared" si="27"/>
        <v>0</v>
      </c>
      <c r="W32" s="2">
        <f t="shared" si="27"/>
        <v>0</v>
      </c>
      <c r="X32" s="2">
        <f t="shared" si="27"/>
        <v>0</v>
      </c>
      <c r="Y32" s="2">
        <f t="shared" si="27"/>
        <v>0</v>
      </c>
      <c r="Z32" s="2">
        <f t="shared" si="27"/>
        <v>0</v>
      </c>
      <c r="AA32" s="2">
        <f t="shared" si="27"/>
        <v>0</v>
      </c>
      <c r="AB32" s="2">
        <f t="shared" si="27"/>
        <v>0</v>
      </c>
      <c r="AC32" s="2">
        <f t="shared" si="27"/>
        <v>0</v>
      </c>
      <c r="AD32" s="2">
        <f t="shared" si="27"/>
        <v>0</v>
      </c>
      <c r="AE32" s="2">
        <f t="shared" si="27"/>
        <v>0</v>
      </c>
      <c r="AF32" s="2">
        <f t="shared" si="27"/>
        <v>0</v>
      </c>
      <c r="AG32" s="2">
        <f t="shared" si="27"/>
        <v>0</v>
      </c>
      <c r="AH32" s="2">
        <f t="shared" si="27"/>
        <v>0</v>
      </c>
      <c r="AI32" s="2">
        <f t="shared" si="27"/>
        <v>0</v>
      </c>
      <c r="AJ32" s="2">
        <f t="shared" si="27"/>
        <v>0</v>
      </c>
      <c r="AK32" s="2">
        <f t="shared" si="27"/>
        <v>0</v>
      </c>
      <c r="AL32" s="2">
        <f t="shared" si="27"/>
        <v>0</v>
      </c>
      <c r="AM32" s="2">
        <f t="shared" si="27"/>
        <v>0</v>
      </c>
      <c r="AN32" s="2">
        <f t="shared" si="27"/>
        <v>0</v>
      </c>
      <c r="AO32" s="2">
        <f t="shared" si="27"/>
        <v>0</v>
      </c>
      <c r="AP32" s="2">
        <f t="shared" si="27"/>
        <v>0</v>
      </c>
      <c r="AQ32" s="2">
        <f t="shared" si="27"/>
        <v>0</v>
      </c>
      <c r="AR32" s="2">
        <f t="shared" si="27"/>
        <v>0</v>
      </c>
      <c r="AS32" s="2">
        <f t="shared" si="27"/>
        <v>0</v>
      </c>
      <c r="AT32" s="2">
        <f t="shared" si="27"/>
        <v>0</v>
      </c>
      <c r="AU32" s="2">
        <f t="shared" si="27"/>
        <v>0</v>
      </c>
      <c r="AV32" s="2">
        <f t="shared" si="27"/>
        <v>0</v>
      </c>
      <c r="AW32" s="2">
        <f t="shared" si="27"/>
        <v>0</v>
      </c>
      <c r="AX32" s="2">
        <f t="shared" si="27"/>
        <v>0</v>
      </c>
      <c r="AY32" s="2">
        <f t="shared" si="27"/>
        <v>0</v>
      </c>
      <c r="AZ32" s="2">
        <f t="shared" si="27"/>
        <v>0</v>
      </c>
      <c r="BA32" s="2">
        <f t="shared" si="27"/>
        <v>0</v>
      </c>
      <c r="BB32" s="2">
        <f t="shared" si="27"/>
        <v>0</v>
      </c>
      <c r="BC32" s="2">
        <f t="shared" si="27"/>
        <v>0</v>
      </c>
      <c r="BD32" s="2">
        <f t="shared" si="27"/>
        <v>0</v>
      </c>
      <c r="BE32" s="2">
        <f t="shared" si="27"/>
        <v>0</v>
      </c>
      <c r="BF32" s="2">
        <f t="shared" si="27"/>
        <v>0</v>
      </c>
      <c r="BG32" s="2">
        <f t="shared" si="27"/>
        <v>0</v>
      </c>
      <c r="BH32" s="2">
        <f t="shared" si="27"/>
        <v>0</v>
      </c>
      <c r="BI32" s="2">
        <f t="shared" si="27"/>
        <v>0</v>
      </c>
      <c r="BJ32" s="2">
        <f t="shared" si="27"/>
        <v>0</v>
      </c>
      <c r="BK32" s="2">
        <f t="shared" si="27"/>
        <v>0</v>
      </c>
      <c r="BL32" s="2">
        <f t="shared" ref="BL32" si="28">BK32-BL26+BL30+BL31</f>
        <v>0</v>
      </c>
      <c r="BM32" s="2">
        <f t="shared" ref="BM32" si="29">BL32-BM26+BM30+BM31</f>
        <v>0</v>
      </c>
      <c r="BN32" s="2">
        <f t="shared" ref="BN32" si="30">BM32-BN26+BN30+BN31</f>
        <v>0</v>
      </c>
      <c r="BO32" s="2">
        <f t="shared" ref="BO32" si="31">BN32-BO26+BO30+BO31</f>
        <v>0</v>
      </c>
      <c r="BP32" s="2">
        <f t="shared" ref="BP32" si="32">BO32-BP26+BP30+BP31</f>
        <v>0</v>
      </c>
    </row>
    <row r="33" spans="2:68">
      <c r="M33" s="4"/>
      <c r="N33" s="51"/>
      <c r="O33" s="51"/>
      <c r="P33" s="51"/>
      <c r="Q33" s="51"/>
      <c r="R33" s="51"/>
      <c r="S33" s="51"/>
      <c r="T33" s="51"/>
      <c r="U33" s="51"/>
      <c r="V33" s="51"/>
      <c r="W33" s="51"/>
      <c r="X33" s="51"/>
      <c r="Y33" s="51"/>
      <c r="Z33" s="51"/>
      <c r="AA33" s="51"/>
      <c r="AB33" s="51"/>
      <c r="AC33" s="51"/>
      <c r="AD33" s="51"/>
      <c r="AE33" s="51"/>
      <c r="AF33" s="51"/>
      <c r="AG33" s="51"/>
      <c r="AH33" s="51"/>
      <c r="AI33" s="49"/>
      <c r="AJ33" s="49"/>
      <c r="AK33" s="49"/>
      <c r="AL33" s="49"/>
      <c r="AM33" s="49"/>
      <c r="AN33" s="49"/>
      <c r="AO33" s="49"/>
      <c r="AP33" s="49"/>
      <c r="AQ33" s="49"/>
      <c r="AR33" s="49"/>
      <c r="AS33" s="49"/>
    </row>
    <row r="35" spans="2:68">
      <c r="B35" t="s">
        <v>55</v>
      </c>
      <c r="D35" s="2">
        <f>INDEX(Inputs!$E$34:$X$44,MATCH('Depr schedule - Actual'!$B18,Inputs!$B$34:$B$44,0),MATCH('Depr schedule - Actual'!D24,Inputs!$E$18:$X$18,0))*IF(D24&gt;=Base_Reg_Year,(1+D$3)^0.5,(1+D$4)^0.5)</f>
        <v>7.3809823328334438</v>
      </c>
      <c r="E35" s="2">
        <f>INDEX(Inputs!$E$34:$X$44,MATCH('Depr schedule - Actual'!$B18,Inputs!$B$34:$B$44,0),MATCH('Depr schedule - Actual'!E24,Inputs!$E$18:$X$18,0))*IF(E24&gt;=Base_Reg_Year,(1+E$3)^0.5,(1+E$4)^0.5)</f>
        <v>7.6159152383918194</v>
      </c>
      <c r="F35" s="2">
        <f>INDEX(Inputs!$E$34:$X$44,MATCH('Depr schedule - Actual'!$B18,Inputs!$B$34:$B$44,0),MATCH('Depr schedule - Actual'!F24,Inputs!$E$18:$X$18,0))*IF(F24&gt;=Base_Reg_Year,(1+F$3)^0.5,(1+F$4)^0.5)</f>
        <v>8.624316701461554</v>
      </c>
      <c r="G35" s="2">
        <f>INDEX(Inputs!$E$34:$X$44,MATCH('Depr schedule - Actual'!$B18,Inputs!$B$34:$B$44,0),MATCH('Depr schedule - Actual'!G24,Inputs!$E$18:$X$18,0))*IF(G24&gt;=Base_Reg_Year,(1+G$3)^0.5,(1+G$4)^0.5)</f>
        <v>10.432782044759012</v>
      </c>
      <c r="H35" s="2">
        <f>INDEX(Inputs!$E$34:$X$44,MATCH('Depr schedule - Actual'!$B18,Inputs!$B$34:$B$44,0),MATCH('Depr schedule - Actual'!H24,Inputs!$E$18:$X$18,0))*IF(H24&gt;=Base_Reg_Year,(1+H$3)^0.5,(1+H$4)^0.5)</f>
        <v>11.193089189152396</v>
      </c>
      <c r="I35" s="2">
        <f>INDEX(Inputs!$E$34:$X$44,MATCH('Depr schedule - Actual'!$B18,Inputs!$B$34:$B$44,0),MATCH('Depr schedule - Actual'!I24,Inputs!$E$18:$X$18,0))*IF(I24&gt;=Base_Reg_Year,(1+I$3)^0.5,(1+I$4)^0.5)</f>
        <v>2.9364646561454997</v>
      </c>
      <c r="J35" s="2">
        <f>INDEX(Inputs!$E$34:$X$44,MATCH('Depr schedule - Actual'!$B18,Inputs!$B$34:$B$44,0),MATCH('Depr schedule - Actual'!J24,Inputs!$E$18:$X$18,0))*IF(J24&gt;=Base_Reg_Year,(1+J$3)^0.5,(1+J$4)^0.5)</f>
        <v>0</v>
      </c>
      <c r="K35" s="2">
        <f>INDEX(Inputs!$E$34:$X$44,MATCH('Depr schedule - Actual'!$B18,Inputs!$B$34:$B$44,0),MATCH('Depr schedule - Actual'!K24,Inputs!$E$18:$X$18,0))*IF(K24&gt;=Base_Reg_Year,(1+K$3)^0.5,(1+K$4)^0.5)</f>
        <v>0</v>
      </c>
      <c r="L35" s="2">
        <f>INDEX(Inputs!$E$34:$X$44,MATCH('Depr schedule - Actual'!$B18,Inputs!$B$34:$B$44,0),MATCH('Depr schedule - Actual'!L24,Inputs!$E$18:$X$18,0))*IF(L24&gt;=Base_Reg_Year,(1+L$3)^0.5,(1+L$4)^0.5)</f>
        <v>0</v>
      </c>
      <c r="M35" s="2">
        <f>INDEX(Inputs!$E$34:$X$44,MATCH('Depr schedule - Actual'!$B18,Inputs!$B$34:$B$44,0),MATCH('Depr schedule - Actual'!M24,Inputs!$E$18:$X$18,0))*IF(M24&gt;=Base_Reg_Year,(1+M$3)^0.5,(1+M$4)^0.5)</f>
        <v>0</v>
      </c>
      <c r="N35" s="2">
        <f>INDEX(Inputs!$E$34:$X$44,MATCH('Depr schedule - Actual'!$B18,Inputs!$B$34:$B$44,0),MATCH('Depr schedule - Actual'!N24,Inputs!$E$18:$X$18,0))*IF(N24&gt;=Base_Reg_Year,(1+N$3)^0.5,(1+N$4)^0.5)</f>
        <v>0</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c r="T35" s="2"/>
      <c r="U35" s="2"/>
      <c r="V35" s="2"/>
      <c r="W35" s="2"/>
    </row>
    <row r="36" spans="2:68">
      <c r="I36" s="2"/>
      <c r="J36" s="2"/>
      <c r="K36" s="2"/>
      <c r="L36" s="2"/>
      <c r="M36" s="2"/>
    </row>
    <row r="37" spans="2:68">
      <c r="B37" t="s">
        <v>73</v>
      </c>
    </row>
    <row r="38" spans="2:68">
      <c r="B38" s="20">
        <v>2016</v>
      </c>
      <c r="C38" s="20">
        <v>1</v>
      </c>
      <c r="E38" s="2">
        <f>IF($F$21="n/a",0,IF(E$23&lt;=$C38,0,IF(E$23&gt;($F$21+$C38),INDEX($D$35:$W$35,,$C38)-SUM($D38:D38),INDEX($D$35:$W$35,,$C38)/$F$21)))</f>
        <v>0.49206548885556295</v>
      </c>
      <c r="F38" s="2">
        <f>IF($F$21="n/a",0,IF(F$23&lt;=$C38,0,IF(F$23&gt;($F$21+$C38),INDEX($D$35:$W$35,,$C38)-SUM($D38:E38),INDEX($D$35:$W$35,,$C38)/$F$21)))</f>
        <v>0.49206548885556295</v>
      </c>
      <c r="G38" s="2">
        <f>IF($F$21="n/a",0,IF(G$23&lt;=$C38,0,IF(G$23&gt;($F$21+$C38),INDEX($D$35:$W$35,,$C38)-SUM($D38:F38),INDEX($D$35:$W$35,,$C38)/$F$21)))</f>
        <v>0.49206548885556295</v>
      </c>
      <c r="H38" s="2">
        <f>IF($F$21="n/a",0,IF(H$23&lt;=$C38,0,IF(H$23&gt;($F$21+$C38),INDEX($D$35:$W$35,,$C38)-SUM($D38:G38),INDEX($D$35:$W$35,,$C38)/$F$21)))</f>
        <v>0.49206548885556295</v>
      </c>
      <c r="I38" s="2">
        <f>IF($F$21="n/a",0,IF(I$23&lt;=$C38,0,IF(I$23&gt;($F$21+$C38),INDEX($D$35:$W$35,,$C38)-SUM($D38:H38),INDEX($D$35:$W$35,,$C38)/$F$21)))*0.5</f>
        <v>0.24603274442778147</v>
      </c>
      <c r="J38" s="2">
        <f>IF($F$21="n/a",0,IF(J$23&lt;=$C38,0,IF(J$23&gt;($F$21+$C38),INDEX($D$35:$W$35,,$C38)-SUM($D38:I38),INDEX($D$35:$W$35,,$C38)/$F$21)))</f>
        <v>0.49206548885556295</v>
      </c>
      <c r="K38" s="2">
        <f>IF($F$21="n/a",0,IF(K$23&lt;=$C38,0,IF(K$23&gt;($F$21+$C38),INDEX($D$35:$W$35,,$C38)-SUM($D38:J38),INDEX($D$35:$W$35,,$C38)/$F$21)))</f>
        <v>0.49206548885556295</v>
      </c>
      <c r="L38" s="2">
        <f>IF($F$21="n/a",0,IF(L$23&lt;=$C38,0,IF(L$23&gt;($F$21+$C38),INDEX($D$35:$W$35,,$C38)-SUM($D38:K38),INDEX($D$35:$W$35,,$C38)/$F$21)))</f>
        <v>0.49206548885556295</v>
      </c>
      <c r="M38" s="2">
        <f>IF($F$21="n/a",0,IF(M$23&lt;=$C38,0,IF(M$23&gt;($F$21+$C38),INDEX($D$35:$W$35,,$C38)-SUM($D38:L38),INDEX($D$35:$W$35,,$C38)/$F$21)))</f>
        <v>0.49206548885556295</v>
      </c>
      <c r="N38" s="2">
        <f>IF($F$21="n/a",0,IF(N$23&lt;=$C38,0,IF(N$23&gt;($F$21+$C38),INDEX($D$35:$W$35,,$C38)-SUM($D38:M38),INDEX($D$35:$W$35,,$C38)/$F$21)))</f>
        <v>0.49206548885556295</v>
      </c>
      <c r="O38" s="2">
        <f>IF($F$21="n/a",0,IF(O$23&lt;=$C38,0,IF(O$23&gt;($F$21+$C38),INDEX($D$35:$W$35,,$C38)-SUM($D38:N38),INDEX($D$35:$W$35,,$C38)/$F$21)))</f>
        <v>0.49206548885556295</v>
      </c>
      <c r="P38" s="2">
        <f>IF($F$21="n/a",0,IF(P$23&lt;=$C38,0,IF(P$23&gt;($F$21+$C38),INDEX($D$35:$W$35,,$C38)-SUM($D38:O38),INDEX($D$35:$W$35,,$C38)/$F$21)))</f>
        <v>0.49206548885556295</v>
      </c>
      <c r="Q38" s="2">
        <f>IF($F$21="n/a",0,IF(Q$23&lt;=$C38,0,IF(Q$23&gt;($F$21+$C38),INDEX($D$35:$W$35,,$C38)-SUM($D38:P38),INDEX($D$35:$W$35,,$C38)/$F$21)))</f>
        <v>0.49206548885556295</v>
      </c>
      <c r="R38" s="2">
        <f>IF($F$21="n/a",0,IF(R$23&lt;=$C38,0,IF(R$23&gt;($F$21+$C38),INDEX($D$35:$W$35,,$C38)-SUM($D38:Q38),INDEX($D$35:$W$35,,$C38)/$F$21)))</f>
        <v>0.49206548885556295</v>
      </c>
      <c r="S38" s="2">
        <f>IF($F$21="n/a",0,IF(S$23&lt;=$C38,0,IF(S$23&gt;($F$21+$C38),INDEX($D$35:$W$35,,$C38)-SUM($D38:R38),INDEX($D$35:$W$35,,$C38)/$F$21)))</f>
        <v>0.49206548885556295</v>
      </c>
      <c r="T38" s="2">
        <f>IF($F$21="n/a",0,IF(T$23&lt;=$C38,0,IF(T$23&gt;($F$21+$C38),INDEX($D$35:$W$35,,$C38)-SUM($D38:S38),INDEX($D$35:$W$35,,$C38)/$F$21)))</f>
        <v>0.24603274442777856</v>
      </c>
      <c r="U38" s="2">
        <f>IF($F$21="n/a",0,IF(U$23&lt;=$C38,0,IF(U$23&gt;($F$21+$C38),INDEX($D$35:$W$35,,$C38)-SUM($D38:T38),INDEX($D$35:$W$35,,$C38)/$F$21)))</f>
        <v>0</v>
      </c>
      <c r="V38" s="2">
        <f>IF($F$21="n/a",0,IF(V$23&lt;=$C38,0,IF(V$23&gt;($F$21+$C38),INDEX($D$35:$W$35,,$C38)-SUM($D38:U38),INDEX($D$35:$W$35,,$C38)/$F$21)))</f>
        <v>0</v>
      </c>
      <c r="W38" s="2">
        <f>IF($F$21="n/a",0,IF(W$23&lt;=$C38,0,IF(W$23&gt;($F$21+$C38),INDEX($D$35:$W$35,,$C38)-SUM($D38:V38),INDEX($D$35:$W$35,,$C38)/$F$21)))</f>
        <v>0</v>
      </c>
      <c r="X38" s="2">
        <f>IF($F$21="n/a",0,IF(X$23&lt;=$C38,0,IF(X$23&gt;($F$21+$C38),INDEX($D$35:$W$35,,$C38)-SUM($D38:W38),INDEX($D$35:$W$35,,$C38)/$F$21)))</f>
        <v>0</v>
      </c>
      <c r="Y38" s="2">
        <f>IF($F$21="n/a",0,IF(Y$23&lt;=$C38,0,IF(Y$23&gt;($F$21+$C38),INDEX($D$35:$W$35,,$C38)-SUM($D38:X38),INDEX($D$35:$W$35,,$C38)/$F$21)))</f>
        <v>0</v>
      </c>
      <c r="Z38" s="2">
        <f>IF($F$21="n/a",0,IF(Z$23&lt;=$C38,0,IF(Z$23&gt;($F$21+$C38),INDEX($D$35:$W$35,,$C38)-SUM($D38:Y38),INDEX($D$35:$W$35,,$C38)/$F$21)))</f>
        <v>0</v>
      </c>
      <c r="AA38" s="2">
        <f>IF($F$21="n/a",0,IF(AA$23&lt;=$C38,0,IF(AA$23&gt;($F$21+$C38),INDEX($D$35:$W$35,,$C38)-SUM($D38:Z38),INDEX($D$35:$W$35,,$C38)/$F$21)))</f>
        <v>0</v>
      </c>
      <c r="AB38" s="2">
        <f>IF($F$21="n/a",0,IF(AB$23&lt;=$C38,0,IF(AB$23&gt;($F$21+$C38),INDEX($D$35:$W$35,,$C38)-SUM($D38:AA38),INDEX($D$35:$W$35,,$C38)/$F$21)))</f>
        <v>0</v>
      </c>
      <c r="AC38" s="2">
        <f>IF($F$21="n/a",0,IF(AC$23&lt;=$C38,0,IF(AC$23&gt;($F$21+$C38),INDEX($D$35:$W$35,,$C38)-SUM($D38:AB38),INDEX($D$35:$W$35,,$C38)/$F$21)))</f>
        <v>0</v>
      </c>
      <c r="AD38" s="2">
        <f>IF($F$21="n/a",0,IF(AD$23&lt;=$C38,0,IF(AD$23&gt;($F$21+$C38),INDEX($D$35:$W$35,,$C38)-SUM($D38:AC38),INDEX($D$35:$W$35,,$C38)/$F$21)))</f>
        <v>0</v>
      </c>
      <c r="AE38" s="2">
        <f>IF($F$21="n/a",0,IF(AE$23&lt;=$C38,0,IF(AE$23&gt;($F$21+$C38),INDEX($D$35:$W$35,,$C38)-SUM($D38:AD38),INDEX($D$35:$W$35,,$C38)/$F$21)))</f>
        <v>0</v>
      </c>
      <c r="AF38" s="2">
        <f>IF($F$21="n/a",0,IF(AF$23&lt;=$C38,0,IF(AF$23&gt;($F$21+$C38),INDEX($D$35:$W$35,,$C38)-SUM($D38:AE38),INDEX($D$35:$W$35,,$C38)/$F$21)))</f>
        <v>0</v>
      </c>
      <c r="AG38" s="2">
        <f>IF($F$21="n/a",0,IF(AG$23&lt;=$C38,0,IF(AG$23&gt;($F$21+$C38),INDEX($D$35:$W$35,,$C38)-SUM($D38:AF38),INDEX($D$35:$W$35,,$C38)/$F$21)))</f>
        <v>0</v>
      </c>
      <c r="AH38" s="2">
        <f>IF($F$21="n/a",0,IF(AH$23&lt;=$C38,0,IF(AH$23&gt;($F$21+$C38),INDEX($D$35:$W$35,,$C38)-SUM($D38:AG38),INDEX($D$35:$W$35,,$C38)/$F$21)))</f>
        <v>0</v>
      </c>
      <c r="AI38" s="2">
        <f>IF($F$21="n/a",0,IF(AI$23&lt;=$C38,0,IF(AI$23&gt;($F$21+$C38),INDEX($D$35:$W$35,,$C38)-SUM($D38:AH38),INDEX($D$35:$W$35,,$C38)/$F$21)))</f>
        <v>0</v>
      </c>
      <c r="AJ38" s="2">
        <f>IF($F$21="n/a",0,IF(AJ$23&lt;=$C38,0,IF(AJ$23&gt;($F$21+$C38),INDEX($D$35:$W$35,,$C38)-SUM($D38:AI38),INDEX($D$35:$W$35,,$C38)/$F$21)))</f>
        <v>0</v>
      </c>
      <c r="AK38" s="2">
        <f>IF($F$21="n/a",0,IF(AK$23&lt;=$C38,0,IF(AK$23&gt;($F$21+$C38),INDEX($D$35:$W$35,,$C38)-SUM($D38:AJ38),INDEX($D$35:$W$35,,$C38)/$F$21)))</f>
        <v>0</v>
      </c>
      <c r="AL38" s="2">
        <f>IF($F$21="n/a",0,IF(AL$23&lt;=$C38,0,IF(AL$23&gt;($F$21+$C38),INDEX($D$35:$W$35,,$C38)-SUM($D38:AK38),INDEX($D$35:$W$35,,$C38)/$F$21)))</f>
        <v>0</v>
      </c>
      <c r="AM38" s="2">
        <f>IF($F$21="n/a",0,IF(AM$23&lt;=$C38,0,IF(AM$23&gt;($F$21+$C38),INDEX($D$35:$W$35,,$C38)-SUM($D38:AL38),INDEX($D$35:$W$35,,$C38)/$F$21)))</f>
        <v>0</v>
      </c>
      <c r="AN38" s="2">
        <f>IF($F$21="n/a",0,IF(AN$23&lt;=$C38,0,IF(AN$23&gt;($F$21+$C38),INDEX($D$35:$W$35,,$C38)-SUM($D38:AM38),INDEX($D$35:$W$35,,$C38)/$F$21)))</f>
        <v>0</v>
      </c>
      <c r="AO38" s="2">
        <f>IF($F$21="n/a",0,IF(AO$23&lt;=$C38,0,IF(AO$23&gt;($F$21+$C38),INDEX($D$35:$W$35,,$C38)-SUM($D38:AN38),INDEX($D$35:$W$35,,$C38)/$F$21)))</f>
        <v>0</v>
      </c>
      <c r="AP38" s="2">
        <f>IF($F$21="n/a",0,IF(AP$23&lt;=$C38,0,IF(AP$23&gt;($F$21+$C38),INDEX($D$35:$W$35,,$C38)-SUM($D38:AO38),INDEX($D$35:$W$35,,$C38)/$F$21)))</f>
        <v>0</v>
      </c>
      <c r="AQ38" s="2">
        <f>IF($F$21="n/a",0,IF(AQ$23&lt;=$C38,0,IF(AQ$23&gt;($F$21+$C38),INDEX($D$35:$W$35,,$C38)-SUM($D38:AP38),INDEX($D$35:$W$35,,$C38)/$F$21)))</f>
        <v>0</v>
      </c>
      <c r="AR38" s="2">
        <f>IF($F$21="n/a",0,IF(AR$23&lt;=$C38,0,IF(AR$23&gt;($F$21+$C38),INDEX($D$35:$W$35,,$C38)-SUM($D38:AQ38),INDEX($D$35:$W$35,,$C38)/$F$21)))</f>
        <v>0</v>
      </c>
      <c r="AS38" s="2">
        <f>IF($F$21="n/a",0,IF(AS$23&lt;=$C38,0,IF(AS$23&gt;($F$21+$C38),INDEX($D$35:$W$35,,$C38)-SUM($D38:AR38),INDEX($D$35:$W$35,,$C38)/$F$21)))</f>
        <v>0</v>
      </c>
      <c r="AT38" s="2">
        <f>IF($F$21="n/a",0,IF(AT$23&lt;=$C38,0,IF(AT$23&gt;($F$21+$C38),INDEX($D$35:$W$35,,$C38)-SUM($D38:AS38),INDEX($D$35:$W$35,,$C38)/$F$21)))</f>
        <v>0</v>
      </c>
      <c r="AU38" s="2">
        <f>IF($F$21="n/a",0,IF(AU$23&lt;=$C38,0,IF(AU$23&gt;($F$21+$C38),INDEX($D$35:$W$35,,$C38)-SUM($D38:AT38),INDEX($D$35:$W$35,,$C38)/$F$21)))</f>
        <v>0</v>
      </c>
      <c r="AV38" s="2">
        <f>IF($F$21="n/a",0,IF(AV$23&lt;=$C38,0,IF(AV$23&gt;($F$21+$C38),INDEX($D$35:$W$35,,$C38)-SUM($D38:AU38),INDEX($D$35:$W$35,,$C38)/$F$21)))</f>
        <v>0</v>
      </c>
      <c r="AW38" s="2">
        <f>IF($F$21="n/a",0,IF(AW$23&lt;=$C38,0,IF(AW$23&gt;($F$21+$C38),INDEX($D$35:$W$35,,$C38)-SUM($D38:AV38),INDEX($D$35:$W$35,,$C38)/$F$21)))</f>
        <v>0</v>
      </c>
      <c r="AX38" s="2">
        <f>IF($F$21="n/a",0,IF(AX$23&lt;=$C38,0,IF(AX$23&gt;($F$21+$C38),INDEX($D$35:$W$35,,$C38)-SUM($D38:AW38),INDEX($D$35:$W$35,,$C38)/$F$21)))</f>
        <v>0</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row>
    <row r="39" spans="2:68">
      <c r="B39" s="20">
        <v>2017</v>
      </c>
      <c r="C39" s="20">
        <v>2</v>
      </c>
      <c r="E39" s="2">
        <f>IF($F$21="n/a",0,IF(E$23&lt;=$C39,0,IF(E$23&gt;($F$21+$C39),INDEX($D$35:$W$35,,$C39)-SUM($D39:D39),INDEX($D$35:$W$35,,$C39)/$F$21)))</f>
        <v>0</v>
      </c>
      <c r="F39" s="2">
        <f>IF($F$21="n/a",0,IF(F$23&lt;=$C39,0,IF(F$23&gt;($F$21+$C39),INDEX($D$35:$W$35,,$C39)-SUM($D39:E39),INDEX($D$35:$W$35,,$C39)/$F$21)))</f>
        <v>0.50772768255945466</v>
      </c>
      <c r="G39" s="2">
        <f>IF($F$21="n/a",0,IF(G$23&lt;=$C39,0,IF(G$23&gt;($F$21+$C39),INDEX($D$35:$W$35,,$C39)-SUM($D39:F39),INDEX($D$35:$W$35,,$C39)/$F$21)))</f>
        <v>0.50772768255945466</v>
      </c>
      <c r="H39" s="2">
        <f>IF($F$21="n/a",0,IF(H$23&lt;=$C39,0,IF(H$23&gt;($F$21+$C39),INDEX($D$35:$W$35,,$C39)-SUM($D39:G39),INDEX($D$35:$W$35,,$C39)/$F$21)))</f>
        <v>0.50772768255945466</v>
      </c>
      <c r="I39" s="2">
        <f>IF($F$21="n/a",0,IF(I$23&lt;=$C39,0,IF(I$23&gt;($F$21+$C39),INDEX($D$35:$W$35,,$C39)-SUM($D39:H39),INDEX($D$35:$W$35,,$C39)/$F$21)))*0.5</f>
        <v>0.25386384127972733</v>
      </c>
      <c r="J39" s="2">
        <f>IF($F$21="n/a",0,IF(J$23&lt;=$C39,0,IF(J$23&gt;($F$21+$C39),INDEX($D$35:$W$35,,$C39)-SUM($D39:I39),INDEX($D$35:$W$35,,$C39)/$F$21)))</f>
        <v>0.50772768255945466</v>
      </c>
      <c r="K39" s="2">
        <f>IF($F$21="n/a",0,IF(K$23&lt;=$C39,0,IF(K$23&gt;($F$21+$C39),INDEX($D$35:$W$35,,$C39)-SUM($D39:J39),INDEX($D$35:$W$35,,$C39)/$F$21)))</f>
        <v>0.50772768255945466</v>
      </c>
      <c r="L39" s="2">
        <f>IF($F$21="n/a",0,IF(L$23&lt;=$C39,0,IF(L$23&gt;($F$21+$C39),INDEX($D$35:$W$35,,$C39)-SUM($D39:K39),INDEX($D$35:$W$35,,$C39)/$F$21)))</f>
        <v>0.50772768255945466</v>
      </c>
      <c r="M39" s="2">
        <f>IF($F$21="n/a",0,IF(M$23&lt;=$C39,0,IF(M$23&gt;($F$21+$C39),INDEX($D$35:$W$35,,$C39)-SUM($D39:L39),INDEX($D$35:$W$35,,$C39)/$F$21)))</f>
        <v>0.50772768255945466</v>
      </c>
      <c r="N39" s="2">
        <f>IF($F$21="n/a",0,IF(N$23&lt;=$C39,0,IF(N$23&gt;($F$21+$C39),INDEX($D$35:$W$35,,$C39)-SUM($D39:M39),INDEX($D$35:$W$35,,$C39)/$F$21)))</f>
        <v>0.50772768255945466</v>
      </c>
      <c r="O39" s="2">
        <f>IF($F$21="n/a",0,IF(O$23&lt;=$C39,0,IF(O$23&gt;($F$21+$C39),INDEX($D$35:$W$35,,$C39)-SUM($D39:N39),INDEX($D$35:$W$35,,$C39)/$F$21)))</f>
        <v>0.50772768255945466</v>
      </c>
      <c r="P39" s="2">
        <f>IF($F$21="n/a",0,IF(P$23&lt;=$C39,0,IF(P$23&gt;($F$21+$C39),INDEX($D$35:$W$35,,$C39)-SUM($D39:O39),INDEX($D$35:$W$35,,$C39)/$F$21)))</f>
        <v>0.50772768255945466</v>
      </c>
      <c r="Q39" s="2">
        <f>IF($F$21="n/a",0,IF(Q$23&lt;=$C39,0,IF(Q$23&gt;($F$21+$C39),INDEX($D$35:$W$35,,$C39)-SUM($D39:P39),INDEX($D$35:$W$35,,$C39)/$F$21)))</f>
        <v>0.50772768255945466</v>
      </c>
      <c r="R39" s="2">
        <f>IF($F$21="n/a",0,IF(R$23&lt;=$C39,0,IF(R$23&gt;($F$21+$C39),INDEX($D$35:$W$35,,$C39)-SUM($D39:Q39),INDEX($D$35:$W$35,,$C39)/$F$21)))</f>
        <v>0.50772768255945466</v>
      </c>
      <c r="S39" s="2">
        <f>IF($F$21="n/a",0,IF(S$23&lt;=$C39,0,IF(S$23&gt;($F$21+$C39),INDEX($D$35:$W$35,,$C39)-SUM($D39:R39),INDEX($D$35:$W$35,,$C39)/$F$21)))</f>
        <v>0.50772768255945466</v>
      </c>
      <c r="T39" s="2">
        <f>IF($F$21="n/a",0,IF(T$23&lt;=$C39,0,IF(T$23&gt;($F$21+$C39),INDEX($D$35:$W$35,,$C39)-SUM($D39:S39),INDEX($D$35:$W$35,,$C39)/$F$21)))</f>
        <v>0.50772768255945466</v>
      </c>
      <c r="U39" s="2">
        <f>IF($F$21="n/a",0,IF(U$23&lt;=$C39,0,IF(U$23&gt;($F$21+$C39),INDEX($D$35:$W$35,,$C39)-SUM($D39:T39),INDEX($D$35:$W$35,,$C39)/$F$21)))</f>
        <v>0.2538638412797285</v>
      </c>
      <c r="V39" s="2">
        <f>IF($F$21="n/a",0,IF(V$23&lt;=$C39,0,IF(V$23&gt;($F$21+$C39),INDEX($D$35:$W$35,,$C39)-SUM($D39:U39),INDEX($D$35:$W$35,,$C39)/$F$21)))</f>
        <v>0</v>
      </c>
      <c r="W39" s="2">
        <f>IF($F$21="n/a",0,IF(W$23&lt;=$C39,0,IF(W$23&gt;($F$21+$C39),INDEX($D$35:$W$35,,$C39)-SUM($D39:V39),INDEX($D$35:$W$35,,$C39)/$F$21)))</f>
        <v>0</v>
      </c>
      <c r="X39" s="2">
        <f>IF($F$21="n/a",0,IF(X$23&lt;=$C39,0,IF(X$23&gt;($F$21+$C39),INDEX($D$35:$W$35,,$C39)-SUM($D39:W39),INDEX($D$35:$W$35,,$C39)/$F$21)))</f>
        <v>0</v>
      </c>
      <c r="Y39" s="2">
        <f>IF($F$21="n/a",0,IF(Y$23&lt;=$C39,0,IF(Y$23&gt;($F$21+$C39),INDEX($D$35:$W$35,,$C39)-SUM($D39:X39),INDEX($D$35:$W$35,,$C39)/$F$21)))</f>
        <v>0</v>
      </c>
      <c r="Z39" s="2">
        <f>IF($F$21="n/a",0,IF(Z$23&lt;=$C39,0,IF(Z$23&gt;($F$21+$C39),INDEX($D$35:$W$35,,$C39)-SUM($D39:Y39),INDEX($D$35:$W$35,,$C39)/$F$21)))</f>
        <v>0</v>
      </c>
      <c r="AA39" s="2">
        <f>IF($F$21="n/a",0,IF(AA$23&lt;=$C39,0,IF(AA$23&gt;($F$21+$C39),INDEX($D$35:$W$35,,$C39)-SUM($D39:Z39),INDEX($D$35:$W$35,,$C39)/$F$21)))</f>
        <v>0</v>
      </c>
      <c r="AB39" s="2">
        <f>IF($F$21="n/a",0,IF(AB$23&lt;=$C39,0,IF(AB$23&gt;($F$21+$C39),INDEX($D$35:$W$35,,$C39)-SUM($D39:AA39),INDEX($D$35:$W$35,,$C39)/$F$21)))</f>
        <v>0</v>
      </c>
      <c r="AC39" s="2">
        <f>IF($F$21="n/a",0,IF(AC$23&lt;=$C39,0,IF(AC$23&gt;($F$21+$C39),INDEX($D$35:$W$35,,$C39)-SUM($D39:AB39),INDEX($D$35:$W$35,,$C39)/$F$21)))</f>
        <v>0</v>
      </c>
      <c r="AD39" s="2">
        <f>IF($F$21="n/a",0,IF(AD$23&lt;=$C39,0,IF(AD$23&gt;($F$21+$C39),INDEX($D$35:$W$35,,$C39)-SUM($D39:AC39),INDEX($D$35:$W$35,,$C39)/$F$21)))</f>
        <v>0</v>
      </c>
      <c r="AE39" s="2">
        <f>IF($F$21="n/a",0,IF(AE$23&lt;=$C39,0,IF(AE$23&gt;($F$21+$C39),INDEX($D$35:$W$35,,$C39)-SUM($D39:AD39),INDEX($D$35:$W$35,,$C39)/$F$21)))</f>
        <v>0</v>
      </c>
      <c r="AF39" s="2">
        <f>IF($F$21="n/a",0,IF(AF$23&lt;=$C39,0,IF(AF$23&gt;($F$21+$C39),INDEX($D$35:$W$35,,$C39)-SUM($D39:AE39),INDEX($D$35:$W$35,,$C39)/$F$21)))</f>
        <v>0</v>
      </c>
      <c r="AG39" s="2">
        <f>IF($F$21="n/a",0,IF(AG$23&lt;=$C39,0,IF(AG$23&gt;($F$21+$C39),INDEX($D$35:$W$35,,$C39)-SUM($D39:AF39),INDEX($D$35:$W$35,,$C39)/$F$21)))</f>
        <v>0</v>
      </c>
      <c r="AH39" s="2">
        <f>IF($F$21="n/a",0,IF(AH$23&lt;=$C39,0,IF(AH$23&gt;($F$21+$C39),INDEX($D$35:$W$35,,$C39)-SUM($D39:AG39),INDEX($D$35:$W$35,,$C39)/$F$21)))</f>
        <v>0</v>
      </c>
      <c r="AI39" s="2">
        <f>IF($F$21="n/a",0,IF(AI$23&lt;=$C39,0,IF(AI$23&gt;($F$21+$C39),INDEX($D$35:$W$35,,$C39)-SUM($D39:AH39),INDEX($D$35:$W$35,,$C39)/$F$21)))</f>
        <v>0</v>
      </c>
      <c r="AJ39" s="2">
        <f>IF($F$21="n/a",0,IF(AJ$23&lt;=$C39,0,IF(AJ$23&gt;($F$21+$C39),INDEX($D$35:$W$35,,$C39)-SUM($D39:AI39),INDEX($D$35:$W$35,,$C39)/$F$21)))</f>
        <v>0</v>
      </c>
      <c r="AK39" s="2">
        <f>IF($F$21="n/a",0,IF(AK$23&lt;=$C39,0,IF(AK$23&gt;($F$21+$C39),INDEX($D$35:$W$35,,$C39)-SUM($D39:AJ39),INDEX($D$35:$W$35,,$C39)/$F$21)))</f>
        <v>0</v>
      </c>
      <c r="AL39" s="2">
        <f>IF($F$21="n/a",0,IF(AL$23&lt;=$C39,0,IF(AL$23&gt;($F$21+$C39),INDEX($D$35:$W$35,,$C39)-SUM($D39:AK39),INDEX($D$35:$W$35,,$C39)/$F$21)))</f>
        <v>0</v>
      </c>
      <c r="AM39" s="2">
        <f>IF($F$21="n/a",0,IF(AM$23&lt;=$C39,0,IF(AM$23&gt;($F$21+$C39),INDEX($D$35:$W$35,,$C39)-SUM($D39:AL39),INDEX($D$35:$W$35,,$C39)/$F$21)))</f>
        <v>0</v>
      </c>
      <c r="AN39" s="2">
        <f>IF($F$21="n/a",0,IF(AN$23&lt;=$C39,0,IF(AN$23&gt;($F$21+$C39),INDEX($D$35:$W$35,,$C39)-SUM($D39:AM39),INDEX($D$35:$W$35,,$C39)/$F$21)))</f>
        <v>0</v>
      </c>
      <c r="AO39" s="2">
        <f>IF($F$21="n/a",0,IF(AO$23&lt;=$C39,0,IF(AO$23&gt;($F$21+$C39),INDEX($D$35:$W$35,,$C39)-SUM($D39:AN39),INDEX($D$35:$W$35,,$C39)/$F$21)))</f>
        <v>0</v>
      </c>
      <c r="AP39" s="2">
        <f>IF($F$21="n/a",0,IF(AP$23&lt;=$C39,0,IF(AP$23&gt;($F$21+$C39),INDEX($D$35:$W$35,,$C39)-SUM($D39:AO39),INDEX($D$35:$W$35,,$C39)/$F$21)))</f>
        <v>0</v>
      </c>
      <c r="AQ39" s="2">
        <f>IF($F$21="n/a",0,IF(AQ$23&lt;=$C39,0,IF(AQ$23&gt;($F$21+$C39),INDEX($D$35:$W$35,,$C39)-SUM($D39:AP39),INDEX($D$35:$W$35,,$C39)/$F$21)))</f>
        <v>0</v>
      </c>
      <c r="AR39" s="2">
        <f>IF($F$21="n/a",0,IF(AR$23&lt;=$C39,0,IF(AR$23&gt;($F$21+$C39),INDEX($D$35:$W$35,,$C39)-SUM($D39:AQ39),INDEX($D$35:$W$35,,$C39)/$F$21)))</f>
        <v>0</v>
      </c>
      <c r="AS39" s="2">
        <f>IF($F$21="n/a",0,IF(AS$23&lt;=$C39,0,IF(AS$23&gt;($F$21+$C39),INDEX($D$35:$W$35,,$C39)-SUM($D39:AR39),INDEX($D$35:$W$35,,$C39)/$F$21)))</f>
        <v>0</v>
      </c>
      <c r="AT39" s="2">
        <f>IF($F$21="n/a",0,IF(AT$23&lt;=$C39,0,IF(AT$23&gt;($F$21+$C39),INDEX($D$35:$W$35,,$C39)-SUM($D39:AS39),INDEX($D$35:$W$35,,$C39)/$F$21)))</f>
        <v>0</v>
      </c>
      <c r="AU39" s="2">
        <f>IF($F$21="n/a",0,IF(AU$23&lt;=$C39,0,IF(AU$23&gt;($F$21+$C39),INDEX($D$35:$W$35,,$C39)-SUM($D39:AT39),INDEX($D$35:$W$35,,$C39)/$F$21)))</f>
        <v>0</v>
      </c>
      <c r="AV39" s="2">
        <f>IF($F$21="n/a",0,IF(AV$23&lt;=$C39,0,IF(AV$23&gt;($F$21+$C39),INDEX($D$35:$W$35,,$C39)-SUM($D39:AU39),INDEX($D$35:$W$35,,$C39)/$F$21)))</f>
        <v>0</v>
      </c>
      <c r="AW39" s="2">
        <f>IF($F$21="n/a",0,IF(AW$23&lt;=$C39,0,IF(AW$23&gt;($F$21+$C39),INDEX($D$35:$W$35,,$C39)-SUM($D39:AV39),INDEX($D$35:$W$35,,$C39)/$F$21)))</f>
        <v>0</v>
      </c>
      <c r="AX39" s="2">
        <f>IF($F$21="n/a",0,IF(AX$23&lt;=$C39,0,IF(AX$23&gt;($F$21+$C39),INDEX($D$35:$W$35,,$C39)-SUM($D39:AW39),INDEX($D$35:$W$35,,$C39)/$F$21)))</f>
        <v>0</v>
      </c>
      <c r="AY39" s="2">
        <f>IF($F$21="n/a",0,IF(AY$23&lt;=$C39,0,IF(AY$23&gt;($F$21+$C39),INDEX($D$35:$W$35,,$C39)-SUM($D39:AX39),INDEX($D$35:$W$35,,$C39)/$F$21)))</f>
        <v>0</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row>
    <row r="40" spans="2:68">
      <c r="B40" s="20">
        <v>2018</v>
      </c>
      <c r="C40" s="20">
        <v>3</v>
      </c>
      <c r="E40" s="2">
        <f>IF($F$21="n/a",0,IF(E$23&lt;=$C40,0,IF(E$23&gt;($F$21+$C40),INDEX($D$35:$W$35,,$C40)-SUM($D40:D40),INDEX($D$35:$W$35,,$C40)/$F$21)))</f>
        <v>0</v>
      </c>
      <c r="F40" s="2">
        <f>IF($F$21="n/a",0,IF(F$23&lt;=$C40,0,IF(F$23&gt;($F$21+$C40),INDEX($D$35:$W$35,,$C40)-SUM($D40:E40),INDEX($D$35:$W$35,,$C40)/$F$21)))</f>
        <v>0</v>
      </c>
      <c r="G40" s="2">
        <f>IF($F$21="n/a",0,IF(G$23&lt;=$C40,0,IF(G$23&gt;($F$21+$C40),INDEX($D$35:$W$35,,$C40)-SUM($D40:F40),INDEX($D$35:$W$35,,$C40)/$F$21)))</f>
        <v>0.57495444676410357</v>
      </c>
      <c r="H40" s="2">
        <f>IF($F$21="n/a",0,IF(H$23&lt;=$C40,0,IF(H$23&gt;($F$21+$C40),INDEX($D$35:$W$35,,$C40)-SUM($D40:G40),INDEX($D$35:$W$35,,$C40)/$F$21)))</f>
        <v>0.57495444676410357</v>
      </c>
      <c r="I40" s="2">
        <f>IF($F$21="n/a",0,IF(I$23&lt;=$C40,0,IF(I$23&gt;($F$21+$C40),INDEX($D$35:$W$35,,$C40)-SUM($D40:H40),INDEX($D$35:$W$35,,$C40)/$F$21)))*0.5</f>
        <v>0.28747722338205178</v>
      </c>
      <c r="J40" s="2">
        <f>IF($F$21="n/a",0,IF(J$23&lt;=$C40,0,IF(J$23&gt;($F$21+$C40),INDEX($D$35:$W$35,,$C40)-SUM($D40:I40),INDEX($D$35:$W$35,,$C40)/$F$21)))</f>
        <v>0.57495444676410357</v>
      </c>
      <c r="K40" s="2">
        <f>IF($F$21="n/a",0,IF(K$23&lt;=$C40,0,IF(K$23&gt;($F$21+$C40),INDEX($D$35:$W$35,,$C40)-SUM($D40:J40),INDEX($D$35:$W$35,,$C40)/$F$21)))</f>
        <v>0.57495444676410357</v>
      </c>
      <c r="L40" s="2">
        <f>IF($F$21="n/a",0,IF(L$23&lt;=$C40,0,IF(L$23&gt;($F$21+$C40),INDEX($D$35:$W$35,,$C40)-SUM($D40:K40),INDEX($D$35:$W$35,,$C40)/$F$21)))</f>
        <v>0.57495444676410357</v>
      </c>
      <c r="M40" s="2">
        <f>IF($F$21="n/a",0,IF(M$23&lt;=$C40,0,IF(M$23&gt;($F$21+$C40),INDEX($D$35:$W$35,,$C40)-SUM($D40:L40),INDEX($D$35:$W$35,,$C40)/$F$21)))</f>
        <v>0.57495444676410357</v>
      </c>
      <c r="N40" s="2">
        <f>IF($F$21="n/a",0,IF(N$23&lt;=$C40,0,IF(N$23&gt;($F$21+$C40),INDEX($D$35:$W$35,,$C40)-SUM($D40:M40),INDEX($D$35:$W$35,,$C40)/$F$21)))</f>
        <v>0.57495444676410357</v>
      </c>
      <c r="O40" s="2">
        <f>IF($F$21="n/a",0,IF(O$23&lt;=$C40,0,IF(O$23&gt;($F$21+$C40),INDEX($D$35:$W$35,,$C40)-SUM($D40:N40),INDEX($D$35:$W$35,,$C40)/$F$21)))</f>
        <v>0.57495444676410357</v>
      </c>
      <c r="P40" s="2">
        <f>IF($F$21="n/a",0,IF(P$23&lt;=$C40,0,IF(P$23&gt;($F$21+$C40),INDEX($D$35:$W$35,,$C40)-SUM($D40:O40),INDEX($D$35:$W$35,,$C40)/$F$21)))</f>
        <v>0.57495444676410357</v>
      </c>
      <c r="Q40" s="2">
        <f>IF($F$21="n/a",0,IF(Q$23&lt;=$C40,0,IF(Q$23&gt;($F$21+$C40),INDEX($D$35:$W$35,,$C40)-SUM($D40:P40),INDEX($D$35:$W$35,,$C40)/$F$21)))</f>
        <v>0.57495444676410357</v>
      </c>
      <c r="R40" s="2">
        <f>IF($F$21="n/a",0,IF(R$23&lt;=$C40,0,IF(R$23&gt;($F$21+$C40),INDEX($D$35:$W$35,,$C40)-SUM($D40:Q40),INDEX($D$35:$W$35,,$C40)/$F$21)))</f>
        <v>0.57495444676410357</v>
      </c>
      <c r="S40" s="2">
        <f>IF($F$21="n/a",0,IF(S$23&lt;=$C40,0,IF(S$23&gt;($F$21+$C40),INDEX($D$35:$W$35,,$C40)-SUM($D40:R40),INDEX($D$35:$W$35,,$C40)/$F$21)))</f>
        <v>0.57495444676410357</v>
      </c>
      <c r="T40" s="2">
        <f>IF($F$21="n/a",0,IF(T$23&lt;=$C40,0,IF(T$23&gt;($F$21+$C40),INDEX($D$35:$W$35,,$C40)-SUM($D40:S40),INDEX($D$35:$W$35,,$C40)/$F$21)))</f>
        <v>0.57495444676410357</v>
      </c>
      <c r="U40" s="2">
        <f>IF($F$21="n/a",0,IF(U$23&lt;=$C40,0,IF(U$23&gt;($F$21+$C40),INDEX($D$35:$W$35,,$C40)-SUM($D40:T40),INDEX($D$35:$W$35,,$C40)/$F$21)))</f>
        <v>0.57495444676410357</v>
      </c>
      <c r="V40" s="2">
        <f>IF($F$21="n/a",0,IF(V$23&lt;=$C40,0,IF(V$23&gt;($F$21+$C40),INDEX($D$35:$W$35,,$C40)-SUM($D40:U40),INDEX($D$35:$W$35,,$C40)/$F$21)))</f>
        <v>0.28747722338205151</v>
      </c>
      <c r="W40" s="2">
        <f>IF($F$21="n/a",0,IF(W$23&lt;=$C40,0,IF(W$23&gt;($F$21+$C40),INDEX($D$35:$W$35,,$C40)-SUM($D40:V40),INDEX($D$35:$W$35,,$C40)/$F$21)))</f>
        <v>0</v>
      </c>
      <c r="X40" s="2">
        <f>IF($F$21="n/a",0,IF(X$23&lt;=$C40,0,IF(X$23&gt;($F$21+$C40),INDEX($D$35:$W$35,,$C40)-SUM($D40:W40),INDEX($D$35:$W$35,,$C40)/$F$21)))</f>
        <v>0</v>
      </c>
      <c r="Y40" s="2">
        <f>IF($F$21="n/a",0,IF(Y$23&lt;=$C40,0,IF(Y$23&gt;($F$21+$C40),INDEX($D$35:$W$35,,$C40)-SUM($D40:X40),INDEX($D$35:$W$35,,$C40)/$F$21)))</f>
        <v>0</v>
      </c>
      <c r="Z40" s="2">
        <f>IF($F$21="n/a",0,IF(Z$23&lt;=$C40,0,IF(Z$23&gt;($F$21+$C40),INDEX($D$35:$W$35,,$C40)-SUM($D40:Y40),INDEX($D$35:$W$35,,$C40)/$F$21)))</f>
        <v>0</v>
      </c>
      <c r="AA40" s="2">
        <f>IF($F$21="n/a",0,IF(AA$23&lt;=$C40,0,IF(AA$23&gt;($F$21+$C40),INDEX($D$35:$W$35,,$C40)-SUM($D40:Z40),INDEX($D$35:$W$35,,$C40)/$F$21)))</f>
        <v>0</v>
      </c>
      <c r="AB40" s="2">
        <f>IF($F$21="n/a",0,IF(AB$23&lt;=$C40,0,IF(AB$23&gt;($F$21+$C40),INDEX($D$35:$W$35,,$C40)-SUM($D40:AA40),INDEX($D$35:$W$35,,$C40)/$F$21)))</f>
        <v>0</v>
      </c>
      <c r="AC40" s="2">
        <f>IF($F$21="n/a",0,IF(AC$23&lt;=$C40,0,IF(AC$23&gt;($F$21+$C40),INDEX($D$35:$W$35,,$C40)-SUM($D40:AB40),INDEX($D$35:$W$35,,$C40)/$F$21)))</f>
        <v>0</v>
      </c>
      <c r="AD40" s="2">
        <f>IF($F$21="n/a",0,IF(AD$23&lt;=$C40,0,IF(AD$23&gt;($F$21+$C40),INDEX($D$35:$W$35,,$C40)-SUM($D40:AC40),INDEX($D$35:$W$35,,$C40)/$F$21)))</f>
        <v>0</v>
      </c>
      <c r="AE40" s="2">
        <f>IF($F$21="n/a",0,IF(AE$23&lt;=$C40,0,IF(AE$23&gt;($F$21+$C40),INDEX($D$35:$W$35,,$C40)-SUM($D40:AD40),INDEX($D$35:$W$35,,$C40)/$F$21)))</f>
        <v>0</v>
      </c>
      <c r="AF40" s="2">
        <f>IF($F$21="n/a",0,IF(AF$23&lt;=$C40,0,IF(AF$23&gt;($F$21+$C40),INDEX($D$35:$W$35,,$C40)-SUM($D40:AE40),INDEX($D$35:$W$35,,$C40)/$F$21)))</f>
        <v>0</v>
      </c>
      <c r="AG40" s="2">
        <f>IF($F$21="n/a",0,IF(AG$23&lt;=$C40,0,IF(AG$23&gt;($F$21+$C40),INDEX($D$35:$W$35,,$C40)-SUM($D40:AF40),INDEX($D$35:$W$35,,$C40)/$F$21)))</f>
        <v>0</v>
      </c>
      <c r="AH40" s="2">
        <f>IF($F$21="n/a",0,IF(AH$23&lt;=$C40,0,IF(AH$23&gt;($F$21+$C40),INDEX($D$35:$W$35,,$C40)-SUM($D40:AG40),INDEX($D$35:$W$35,,$C40)/$F$21)))</f>
        <v>0</v>
      </c>
      <c r="AI40" s="2">
        <f>IF($F$21="n/a",0,IF(AI$23&lt;=$C40,0,IF(AI$23&gt;($F$21+$C40),INDEX($D$35:$W$35,,$C40)-SUM($D40:AH40),INDEX($D$35:$W$35,,$C40)/$F$21)))</f>
        <v>0</v>
      </c>
      <c r="AJ40" s="2">
        <f>IF($F$21="n/a",0,IF(AJ$23&lt;=$C40,0,IF(AJ$23&gt;($F$21+$C40),INDEX($D$35:$W$35,,$C40)-SUM($D40:AI40),INDEX($D$35:$W$35,,$C40)/$F$21)))</f>
        <v>0</v>
      </c>
      <c r="AK40" s="2">
        <f>IF($F$21="n/a",0,IF(AK$23&lt;=$C40,0,IF(AK$23&gt;($F$21+$C40),INDEX($D$35:$W$35,,$C40)-SUM($D40:AJ40),INDEX($D$35:$W$35,,$C40)/$F$21)))</f>
        <v>0</v>
      </c>
      <c r="AL40" s="2">
        <f>IF($F$21="n/a",0,IF(AL$23&lt;=$C40,0,IF(AL$23&gt;($F$21+$C40),INDEX($D$35:$W$35,,$C40)-SUM($D40:AK40),INDEX($D$35:$W$35,,$C40)/$F$21)))</f>
        <v>0</v>
      </c>
      <c r="AM40" s="2">
        <f>IF($F$21="n/a",0,IF(AM$23&lt;=$C40,0,IF(AM$23&gt;($F$21+$C40),INDEX($D$35:$W$35,,$C40)-SUM($D40:AL40),INDEX($D$35:$W$35,,$C40)/$F$21)))</f>
        <v>0</v>
      </c>
      <c r="AN40" s="2">
        <f>IF($F$21="n/a",0,IF(AN$23&lt;=$C40,0,IF(AN$23&gt;($F$21+$C40),INDEX($D$35:$W$35,,$C40)-SUM($D40:AM40),INDEX($D$35:$W$35,,$C40)/$F$21)))</f>
        <v>0</v>
      </c>
      <c r="AO40" s="2">
        <f>IF($F$21="n/a",0,IF(AO$23&lt;=$C40,0,IF(AO$23&gt;($F$21+$C40),INDEX($D$35:$W$35,,$C40)-SUM($D40:AN40),INDEX($D$35:$W$35,,$C40)/$F$21)))</f>
        <v>0</v>
      </c>
      <c r="AP40" s="2">
        <f>IF($F$21="n/a",0,IF(AP$23&lt;=$C40,0,IF(AP$23&gt;($F$21+$C40),INDEX($D$35:$W$35,,$C40)-SUM($D40:AO40),INDEX($D$35:$W$35,,$C40)/$F$21)))</f>
        <v>0</v>
      </c>
      <c r="AQ40" s="2">
        <f>IF($F$21="n/a",0,IF(AQ$23&lt;=$C40,0,IF(AQ$23&gt;($F$21+$C40),INDEX($D$35:$W$35,,$C40)-SUM($D40:AP40),INDEX($D$35:$W$35,,$C40)/$F$21)))</f>
        <v>0</v>
      </c>
      <c r="AR40" s="2">
        <f>IF($F$21="n/a",0,IF(AR$23&lt;=$C40,0,IF(AR$23&gt;($F$21+$C40),INDEX($D$35:$W$35,,$C40)-SUM($D40:AQ40),INDEX($D$35:$W$35,,$C40)/$F$21)))</f>
        <v>0</v>
      </c>
      <c r="AS40" s="2">
        <f>IF($F$21="n/a",0,IF(AS$23&lt;=$C40,0,IF(AS$23&gt;($F$21+$C40),INDEX($D$35:$W$35,,$C40)-SUM($D40:AR40),INDEX($D$35:$W$35,,$C40)/$F$21)))</f>
        <v>0</v>
      </c>
      <c r="AT40" s="2">
        <f>IF($F$21="n/a",0,IF(AT$23&lt;=$C40,0,IF(AT$23&gt;($F$21+$C40),INDEX($D$35:$W$35,,$C40)-SUM($D40:AS40),INDEX($D$35:$W$35,,$C40)/$F$21)))</f>
        <v>0</v>
      </c>
      <c r="AU40" s="2">
        <f>IF($F$21="n/a",0,IF(AU$23&lt;=$C40,0,IF(AU$23&gt;($F$21+$C40),INDEX($D$35:$W$35,,$C40)-SUM($D40:AT40),INDEX($D$35:$W$35,,$C40)/$F$21)))</f>
        <v>0</v>
      </c>
      <c r="AV40" s="2">
        <f>IF($F$21="n/a",0,IF(AV$23&lt;=$C40,0,IF(AV$23&gt;($F$21+$C40),INDEX($D$35:$W$35,,$C40)-SUM($D40:AU40),INDEX($D$35:$W$35,,$C40)/$F$21)))</f>
        <v>0</v>
      </c>
      <c r="AW40" s="2">
        <f>IF($F$21="n/a",0,IF(AW$23&lt;=$C40,0,IF(AW$23&gt;($F$21+$C40),INDEX($D$35:$W$35,,$C40)-SUM($D40:AV40),INDEX($D$35:$W$35,,$C40)/$F$21)))</f>
        <v>0</v>
      </c>
      <c r="AX40" s="2">
        <f>IF($F$21="n/a",0,IF(AX$23&lt;=$C40,0,IF(AX$23&gt;($F$21+$C40),INDEX($D$35:$W$35,,$C40)-SUM($D40:AW40),INDEX($D$35:$W$35,,$C40)/$F$21)))</f>
        <v>0</v>
      </c>
      <c r="AY40" s="2">
        <f>IF($F$21="n/a",0,IF(AY$23&lt;=$C40,0,IF(AY$23&gt;($F$21+$C40),INDEX($D$35:$W$35,,$C40)-SUM($D40:AX40),INDEX($D$35:$W$35,,$C40)/$F$21)))</f>
        <v>0</v>
      </c>
      <c r="AZ40" s="2">
        <f>IF($F$21="n/a",0,IF(AZ$23&lt;=$C40,0,IF(AZ$23&gt;($F$21+$C40),INDEX($D$35:$W$35,,$C40)-SUM($D40:AY40),INDEX($D$35:$W$35,,$C40)/$F$21)))</f>
        <v>0</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row>
    <row r="41" spans="2:68">
      <c r="B41" s="20">
        <v>2019</v>
      </c>
      <c r="C41" s="20">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0.69551880298393409</v>
      </c>
      <c r="I41" s="2">
        <f>IF($F$21="n/a",0,IF(I$23&lt;=$C41,0,IF(I$23&gt;($F$21+$C41),INDEX($D$35:$W$35,,$C41)-SUM($D41:H41),INDEX($D$35:$W$35,,$C41)/$F$21)))*0.5</f>
        <v>0.34775940149196705</v>
      </c>
      <c r="J41" s="2">
        <f>IF($F$21="n/a",0,IF(J$23&lt;=$C41,0,IF(J$23&gt;($F$21+$C41),INDEX($D$35:$W$35,,$C41)-SUM($D41:I41),INDEX($D$35:$W$35,,$C41)/$F$21)))</f>
        <v>0.69551880298393409</v>
      </c>
      <c r="K41" s="2">
        <f>IF($F$21="n/a",0,IF(K$23&lt;=$C41,0,IF(K$23&gt;($F$21+$C41),INDEX($D$35:$W$35,,$C41)-SUM($D41:J41),INDEX($D$35:$W$35,,$C41)/$F$21)))</f>
        <v>0.69551880298393409</v>
      </c>
      <c r="L41" s="2">
        <f>IF($F$21="n/a",0,IF(L$23&lt;=$C41,0,IF(L$23&gt;($F$21+$C41),INDEX($D$35:$W$35,,$C41)-SUM($D41:K41),INDEX($D$35:$W$35,,$C41)/$F$21)))</f>
        <v>0.69551880298393409</v>
      </c>
      <c r="M41" s="2">
        <f>IF($F$21="n/a",0,IF(M$23&lt;=$C41,0,IF(M$23&gt;($F$21+$C41),INDEX($D$35:$W$35,,$C41)-SUM($D41:L41),INDEX($D$35:$W$35,,$C41)/$F$21)))</f>
        <v>0.69551880298393409</v>
      </c>
      <c r="N41" s="2">
        <f>IF($F$21="n/a",0,IF(N$23&lt;=$C41,0,IF(N$23&gt;($F$21+$C41),INDEX($D$35:$W$35,,$C41)-SUM($D41:M41),INDEX($D$35:$W$35,,$C41)/$F$21)))</f>
        <v>0.69551880298393409</v>
      </c>
      <c r="O41" s="2">
        <f>IF($F$21="n/a",0,IF(O$23&lt;=$C41,0,IF(O$23&gt;($F$21+$C41),INDEX($D$35:$W$35,,$C41)-SUM($D41:N41),INDEX($D$35:$W$35,,$C41)/$F$21)))</f>
        <v>0.69551880298393409</v>
      </c>
      <c r="P41" s="2">
        <f>IF($F$21="n/a",0,IF(P$23&lt;=$C41,0,IF(P$23&gt;($F$21+$C41),INDEX($D$35:$W$35,,$C41)-SUM($D41:O41),INDEX($D$35:$W$35,,$C41)/$F$21)))</f>
        <v>0.69551880298393409</v>
      </c>
      <c r="Q41" s="2">
        <f>IF($F$21="n/a",0,IF(Q$23&lt;=$C41,0,IF(Q$23&gt;($F$21+$C41),INDEX($D$35:$W$35,,$C41)-SUM($D41:P41),INDEX($D$35:$W$35,,$C41)/$F$21)))</f>
        <v>0.69551880298393409</v>
      </c>
      <c r="R41" s="2">
        <f>IF($F$21="n/a",0,IF(R$23&lt;=$C41,0,IF(R$23&gt;($F$21+$C41),INDEX($D$35:$W$35,,$C41)-SUM($D41:Q41),INDEX($D$35:$W$35,,$C41)/$F$21)))</f>
        <v>0.69551880298393409</v>
      </c>
      <c r="S41" s="2">
        <f>IF($F$21="n/a",0,IF(S$23&lt;=$C41,0,IF(S$23&gt;($F$21+$C41),INDEX($D$35:$W$35,,$C41)-SUM($D41:R41),INDEX($D$35:$W$35,,$C41)/$F$21)))</f>
        <v>0.69551880298393409</v>
      </c>
      <c r="T41" s="2">
        <f>IF($F$21="n/a",0,IF(T$23&lt;=$C41,0,IF(T$23&gt;($F$21+$C41),INDEX($D$35:$W$35,,$C41)-SUM($D41:S41),INDEX($D$35:$W$35,,$C41)/$F$21)))</f>
        <v>0.69551880298393409</v>
      </c>
      <c r="U41" s="2">
        <f>IF($F$21="n/a",0,IF(U$23&lt;=$C41,0,IF(U$23&gt;($F$21+$C41),INDEX($D$35:$W$35,,$C41)-SUM($D41:T41),INDEX($D$35:$W$35,,$C41)/$F$21)))</f>
        <v>0.69551880298393409</v>
      </c>
      <c r="V41" s="2">
        <f>IF($F$21="n/a",0,IF(V$23&lt;=$C41,0,IF(V$23&gt;($F$21+$C41),INDEX($D$35:$W$35,,$C41)-SUM($D41:U41),INDEX($D$35:$W$35,,$C41)/$F$21)))</f>
        <v>0.69551880298393409</v>
      </c>
      <c r="W41" s="2">
        <f>IF($F$21="n/a",0,IF(W$23&lt;=$C41,0,IF(W$23&gt;($F$21+$C41),INDEX($D$35:$W$35,,$C41)-SUM($D41:V41),INDEX($D$35:$W$35,,$C41)/$F$21)))</f>
        <v>0.34775940149196849</v>
      </c>
      <c r="X41" s="2">
        <f>IF($F$21="n/a",0,IF(X$23&lt;=$C41,0,IF(X$23&gt;($F$21+$C41),INDEX($D$35:$W$35,,$C41)-SUM($D41:W41),INDEX($D$35:$W$35,,$C41)/$F$21)))</f>
        <v>0</v>
      </c>
      <c r="Y41" s="2">
        <f>IF($F$21="n/a",0,IF(Y$23&lt;=$C41,0,IF(Y$23&gt;($F$21+$C41),INDEX($D$35:$W$35,,$C41)-SUM($D41:X41),INDEX($D$35:$W$35,,$C41)/$F$21)))</f>
        <v>0</v>
      </c>
      <c r="Z41" s="2">
        <f>IF($F$21="n/a",0,IF(Z$23&lt;=$C41,0,IF(Z$23&gt;($F$21+$C41),INDEX($D$35:$W$35,,$C41)-SUM($D41:Y41),INDEX($D$35:$W$35,,$C41)/$F$21)))</f>
        <v>0</v>
      </c>
      <c r="AA41" s="2">
        <f>IF($F$21="n/a",0,IF(AA$23&lt;=$C41,0,IF(AA$23&gt;($F$21+$C41),INDEX($D$35:$W$35,,$C41)-SUM($D41:Z41),INDEX($D$35:$W$35,,$C41)/$F$21)))</f>
        <v>0</v>
      </c>
      <c r="AB41" s="2">
        <f>IF($F$21="n/a",0,IF(AB$23&lt;=$C41,0,IF(AB$23&gt;($F$21+$C41),INDEX($D$35:$W$35,,$C41)-SUM($D41:AA41),INDEX($D$35:$W$35,,$C41)/$F$21)))</f>
        <v>0</v>
      </c>
      <c r="AC41" s="2">
        <f>IF($F$21="n/a",0,IF(AC$23&lt;=$C41,0,IF(AC$23&gt;($F$21+$C41),INDEX($D$35:$W$35,,$C41)-SUM($D41:AB41),INDEX($D$35:$W$35,,$C41)/$F$21)))</f>
        <v>0</v>
      </c>
      <c r="AD41" s="2">
        <f>IF($F$21="n/a",0,IF(AD$23&lt;=$C41,0,IF(AD$23&gt;($F$21+$C41),INDEX($D$35:$W$35,,$C41)-SUM($D41:AC41),INDEX($D$35:$W$35,,$C41)/$F$21)))</f>
        <v>0</v>
      </c>
      <c r="AE41" s="2">
        <f>IF($F$21="n/a",0,IF(AE$23&lt;=$C41,0,IF(AE$23&gt;($F$21+$C41),INDEX($D$35:$W$35,,$C41)-SUM($D41:AD41),INDEX($D$35:$W$35,,$C41)/$F$21)))</f>
        <v>0</v>
      </c>
      <c r="AF41" s="2">
        <f>IF($F$21="n/a",0,IF(AF$23&lt;=$C41,0,IF(AF$23&gt;($F$21+$C41),INDEX($D$35:$W$35,,$C41)-SUM($D41:AE41),INDEX($D$35:$W$35,,$C41)/$F$21)))</f>
        <v>0</v>
      </c>
      <c r="AG41" s="2">
        <f>IF($F$21="n/a",0,IF(AG$23&lt;=$C41,0,IF(AG$23&gt;($F$21+$C41),INDEX($D$35:$W$35,,$C41)-SUM($D41:AF41),INDEX($D$35:$W$35,,$C41)/$F$21)))</f>
        <v>0</v>
      </c>
      <c r="AH41" s="2">
        <f>IF($F$21="n/a",0,IF(AH$23&lt;=$C41,0,IF(AH$23&gt;($F$21+$C41),INDEX($D$35:$W$35,,$C41)-SUM($D41:AG41),INDEX($D$35:$W$35,,$C41)/$F$21)))</f>
        <v>0</v>
      </c>
      <c r="AI41" s="2">
        <f>IF($F$21="n/a",0,IF(AI$23&lt;=$C41,0,IF(AI$23&gt;($F$21+$C41),INDEX($D$35:$W$35,,$C41)-SUM($D41:AH41),INDEX($D$35:$W$35,,$C41)/$F$21)))</f>
        <v>0</v>
      </c>
      <c r="AJ41" s="2">
        <f>IF($F$21="n/a",0,IF(AJ$23&lt;=$C41,0,IF(AJ$23&gt;($F$21+$C41),INDEX($D$35:$W$35,,$C41)-SUM($D41:AI41),INDEX($D$35:$W$35,,$C41)/$F$21)))</f>
        <v>0</v>
      </c>
      <c r="AK41" s="2">
        <f>IF($F$21="n/a",0,IF(AK$23&lt;=$C41,0,IF(AK$23&gt;($F$21+$C41),INDEX($D$35:$W$35,,$C41)-SUM($D41:AJ41),INDEX($D$35:$W$35,,$C41)/$F$21)))</f>
        <v>0</v>
      </c>
      <c r="AL41" s="2">
        <f>IF($F$21="n/a",0,IF(AL$23&lt;=$C41,0,IF(AL$23&gt;($F$21+$C41),INDEX($D$35:$W$35,,$C41)-SUM($D41:AK41),INDEX($D$35:$W$35,,$C41)/$F$21)))</f>
        <v>0</v>
      </c>
      <c r="AM41" s="2">
        <f>IF($F$21="n/a",0,IF(AM$23&lt;=$C41,0,IF(AM$23&gt;($F$21+$C41),INDEX($D$35:$W$35,,$C41)-SUM($D41:AL41),INDEX($D$35:$W$35,,$C41)/$F$21)))</f>
        <v>0</v>
      </c>
      <c r="AN41" s="2">
        <f>IF($F$21="n/a",0,IF(AN$23&lt;=$C41,0,IF(AN$23&gt;($F$21+$C41),INDEX($D$35:$W$35,,$C41)-SUM($D41:AM41),INDEX($D$35:$W$35,,$C41)/$F$21)))</f>
        <v>0</v>
      </c>
      <c r="AO41" s="2">
        <f>IF($F$21="n/a",0,IF(AO$23&lt;=$C41,0,IF(AO$23&gt;($F$21+$C41),INDEX($D$35:$W$35,,$C41)-SUM($D41:AN41),INDEX($D$35:$W$35,,$C41)/$F$21)))</f>
        <v>0</v>
      </c>
      <c r="AP41" s="2">
        <f>IF($F$21="n/a",0,IF(AP$23&lt;=$C41,0,IF(AP$23&gt;($F$21+$C41),INDEX($D$35:$W$35,,$C41)-SUM($D41:AO41),INDEX($D$35:$W$35,,$C41)/$F$21)))</f>
        <v>0</v>
      </c>
      <c r="AQ41" s="2">
        <f>IF($F$21="n/a",0,IF(AQ$23&lt;=$C41,0,IF(AQ$23&gt;($F$21+$C41),INDEX($D$35:$W$35,,$C41)-SUM($D41:AP41),INDEX($D$35:$W$35,,$C41)/$F$21)))</f>
        <v>0</v>
      </c>
      <c r="AR41" s="2">
        <f>IF($F$21="n/a",0,IF(AR$23&lt;=$C41,0,IF(AR$23&gt;($F$21+$C41),INDEX($D$35:$W$35,,$C41)-SUM($D41:AQ41),INDEX($D$35:$W$35,,$C41)/$F$21)))</f>
        <v>0</v>
      </c>
      <c r="AS41" s="2">
        <f>IF($F$21="n/a",0,IF(AS$23&lt;=$C41,0,IF(AS$23&gt;($F$21+$C41),INDEX($D$35:$W$35,,$C41)-SUM($D41:AR41),INDEX($D$35:$W$35,,$C41)/$F$21)))</f>
        <v>0</v>
      </c>
      <c r="AT41" s="2">
        <f>IF($F$21="n/a",0,IF(AT$23&lt;=$C41,0,IF(AT$23&gt;($F$21+$C41),INDEX($D$35:$W$35,,$C41)-SUM($D41:AS41),INDEX($D$35:$W$35,,$C41)/$F$21)))</f>
        <v>0</v>
      </c>
      <c r="AU41" s="2">
        <f>IF($F$21="n/a",0,IF(AU$23&lt;=$C41,0,IF(AU$23&gt;($F$21+$C41),INDEX($D$35:$W$35,,$C41)-SUM($D41:AT41),INDEX($D$35:$W$35,,$C41)/$F$21)))</f>
        <v>0</v>
      </c>
      <c r="AV41" s="2">
        <f>IF($F$21="n/a",0,IF(AV$23&lt;=$C41,0,IF(AV$23&gt;($F$21+$C41),INDEX($D$35:$W$35,,$C41)-SUM($D41:AU41),INDEX($D$35:$W$35,,$C41)/$F$21)))</f>
        <v>0</v>
      </c>
      <c r="AW41" s="2">
        <f>IF($F$21="n/a",0,IF(AW$23&lt;=$C41,0,IF(AW$23&gt;($F$21+$C41),INDEX($D$35:$W$35,,$C41)-SUM($D41:AV41),INDEX($D$35:$W$35,,$C41)/$F$21)))</f>
        <v>0</v>
      </c>
      <c r="AX41" s="2">
        <f>IF($F$21="n/a",0,IF(AX$23&lt;=$C41,0,IF(AX$23&gt;($F$21+$C41),INDEX($D$35:$W$35,,$C41)-SUM($D41:AW41),INDEX($D$35:$W$35,,$C41)/$F$21)))</f>
        <v>0</v>
      </c>
      <c r="AY41" s="2">
        <f>IF($F$21="n/a",0,IF(AY$23&lt;=$C41,0,IF(AY$23&gt;($F$21+$C41),INDEX($D$35:$W$35,,$C41)-SUM($D41:AX41),INDEX($D$35:$W$35,,$C41)/$F$21)))</f>
        <v>0</v>
      </c>
      <c r="AZ41" s="2">
        <f>IF($F$21="n/a",0,IF(AZ$23&lt;=$C41,0,IF(AZ$23&gt;($F$21+$C41),INDEX($D$35:$W$35,,$C41)-SUM($D41:AY41),INDEX($D$35:$W$35,,$C41)/$F$21)))</f>
        <v>0</v>
      </c>
      <c r="BA41" s="2">
        <f>IF($F$21="n/a",0,IF(BA$23&lt;=$C41,0,IF(BA$23&gt;($F$21+$C41),INDEX($D$35:$W$35,,$C41)-SUM($D41:AZ41),INDEX($D$35:$W$35,,$C41)/$F$21)))</f>
        <v>0</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row>
    <row r="42" spans="2:68">
      <c r="B42" s="20">
        <v>2020</v>
      </c>
      <c r="C42" s="20">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IF($F$21="n/a",0,IF(I$23&lt;=$C42,0,IF(I$23&gt;($F$21+$C42),INDEX($D$35:$W$35,,$C42)-SUM($D42:H42),INDEX($D$35:$W$35,,$C42)/$F$21)))*0.5</f>
        <v>0.37310297297174649</v>
      </c>
      <c r="J42" s="2">
        <f>IF($F$21="n/a",0,IF(J$23&lt;=$C42,0,IF(J$23&gt;($F$21+$C42),INDEX($D$35:$W$35,,$C42)-SUM($D42:I42),INDEX($D$35:$W$35,,$C42)/$F$21)))</f>
        <v>0.74620594594349299</v>
      </c>
      <c r="K42" s="2">
        <f>IF($F$21="n/a",0,IF(K$23&lt;=$C42,0,IF(K$23&gt;($F$21+$C42),INDEX($D$35:$W$35,,$C42)-SUM($D42:J42),INDEX($D$35:$W$35,,$C42)/$F$21)))</f>
        <v>0.74620594594349299</v>
      </c>
      <c r="L42" s="2">
        <f>IF($F$21="n/a",0,IF(L$23&lt;=$C42,0,IF(L$23&gt;($F$21+$C42),INDEX($D$35:$W$35,,$C42)-SUM($D42:K42),INDEX($D$35:$W$35,,$C42)/$F$21)))</f>
        <v>0.74620594594349299</v>
      </c>
      <c r="M42" s="2">
        <f>IF($F$21="n/a",0,IF(M$23&lt;=$C42,0,IF(M$23&gt;($F$21+$C42),INDEX($D$35:$W$35,,$C42)-SUM($D42:L42),INDEX($D$35:$W$35,,$C42)/$F$21)))</f>
        <v>0.74620594594349299</v>
      </c>
      <c r="N42" s="2">
        <f>IF($F$21="n/a",0,IF(N$23&lt;=$C42,0,IF(N$23&gt;($F$21+$C42),INDEX($D$35:$W$35,,$C42)-SUM($D42:M42),INDEX($D$35:$W$35,,$C42)/$F$21)))</f>
        <v>0.74620594594349299</v>
      </c>
      <c r="O42" s="2">
        <f>IF($F$21="n/a",0,IF(O$23&lt;=$C42,0,IF(O$23&gt;($F$21+$C42),INDEX($D$35:$W$35,,$C42)-SUM($D42:N42),INDEX($D$35:$W$35,,$C42)/$F$21)))</f>
        <v>0.74620594594349299</v>
      </c>
      <c r="P42" s="2">
        <f>IF($F$21="n/a",0,IF(P$23&lt;=$C42,0,IF(P$23&gt;($F$21+$C42),INDEX($D$35:$W$35,,$C42)-SUM($D42:O42),INDEX($D$35:$W$35,,$C42)/$F$21)))</f>
        <v>0.74620594594349299</v>
      </c>
      <c r="Q42" s="2">
        <f>IF($F$21="n/a",0,IF(Q$23&lt;=$C42,0,IF(Q$23&gt;($F$21+$C42),INDEX($D$35:$W$35,,$C42)-SUM($D42:P42),INDEX($D$35:$W$35,,$C42)/$F$21)))</f>
        <v>0.74620594594349299</v>
      </c>
      <c r="R42" s="2">
        <f>IF($F$21="n/a",0,IF(R$23&lt;=$C42,0,IF(R$23&gt;($F$21+$C42),INDEX($D$35:$W$35,,$C42)-SUM($D42:Q42),INDEX($D$35:$W$35,,$C42)/$F$21)))</f>
        <v>0.74620594594349299</v>
      </c>
      <c r="S42" s="2">
        <f>IF($F$21="n/a",0,IF(S$23&lt;=$C42,0,IF(S$23&gt;($F$21+$C42),INDEX($D$35:$W$35,,$C42)-SUM($D42:R42),INDEX($D$35:$W$35,,$C42)/$F$21)))</f>
        <v>0.74620594594349299</v>
      </c>
      <c r="T42" s="2">
        <f>IF($F$21="n/a",0,IF(T$23&lt;=$C42,0,IF(T$23&gt;($F$21+$C42),INDEX($D$35:$W$35,,$C42)-SUM($D42:S42),INDEX($D$35:$W$35,,$C42)/$F$21)))</f>
        <v>0.74620594594349299</v>
      </c>
      <c r="U42" s="2">
        <f>IF($F$21="n/a",0,IF(U$23&lt;=$C42,0,IF(U$23&gt;($F$21+$C42),INDEX($D$35:$W$35,,$C42)-SUM($D42:T42),INDEX($D$35:$W$35,,$C42)/$F$21)))</f>
        <v>0.74620594594349299</v>
      </c>
      <c r="V42" s="2">
        <f>IF($F$21="n/a",0,IF(V$23&lt;=$C42,0,IF(V$23&gt;($F$21+$C42),INDEX($D$35:$W$35,,$C42)-SUM($D42:U42),INDEX($D$35:$W$35,,$C42)/$F$21)))</f>
        <v>0.74620594594349299</v>
      </c>
      <c r="W42" s="2">
        <f>IF($F$21="n/a",0,IF(W$23&lt;=$C42,0,IF(W$23&gt;($F$21+$C42),INDEX($D$35:$W$35,,$C42)-SUM($D42:V42),INDEX($D$35:$W$35,,$C42)/$F$21)))</f>
        <v>0.74620594594349299</v>
      </c>
      <c r="X42" s="2">
        <f>IF($F$21="n/a",0,IF(X$23&lt;=$C42,0,IF(X$23&gt;($F$21+$C42),INDEX($D$35:$W$35,,$C42)-SUM($D42:W42),INDEX($D$35:$W$35,,$C42)/$F$21)))</f>
        <v>0.37310297297174877</v>
      </c>
      <c r="Y42" s="2">
        <f>IF($F$21="n/a",0,IF(Y$23&lt;=$C42,0,IF(Y$23&gt;($F$21+$C42),INDEX($D$35:$W$35,,$C42)-SUM($D42:X42),INDEX($D$35:$W$35,,$C42)/$F$21)))</f>
        <v>0</v>
      </c>
      <c r="Z42" s="2">
        <f>IF($F$21="n/a",0,IF(Z$23&lt;=$C42,0,IF(Z$23&gt;($F$21+$C42),INDEX($D$35:$W$35,,$C42)-SUM($D42:Y42),INDEX($D$35:$W$35,,$C42)/$F$21)))</f>
        <v>0</v>
      </c>
      <c r="AA42" s="2">
        <f>IF($F$21="n/a",0,IF(AA$23&lt;=$C42,0,IF(AA$23&gt;($F$21+$C42),INDEX($D$35:$W$35,,$C42)-SUM($D42:Z42),INDEX($D$35:$W$35,,$C42)/$F$21)))</f>
        <v>0</v>
      </c>
      <c r="AB42" s="2">
        <f>IF($F$21="n/a",0,IF(AB$23&lt;=$C42,0,IF(AB$23&gt;($F$21+$C42),INDEX($D$35:$W$35,,$C42)-SUM($D42:AA42),INDEX($D$35:$W$35,,$C42)/$F$21)))</f>
        <v>0</v>
      </c>
      <c r="AC42" s="2">
        <f>IF($F$21="n/a",0,IF(AC$23&lt;=$C42,0,IF(AC$23&gt;($F$21+$C42),INDEX($D$35:$W$35,,$C42)-SUM($D42:AB42),INDEX($D$35:$W$35,,$C42)/$F$21)))</f>
        <v>0</v>
      </c>
      <c r="AD42" s="2">
        <f>IF($F$21="n/a",0,IF(AD$23&lt;=$C42,0,IF(AD$23&gt;($F$21+$C42),INDEX($D$35:$W$35,,$C42)-SUM($D42:AC42),INDEX($D$35:$W$35,,$C42)/$F$21)))</f>
        <v>0</v>
      </c>
      <c r="AE42" s="2">
        <f>IF($F$21="n/a",0,IF(AE$23&lt;=$C42,0,IF(AE$23&gt;($F$21+$C42),INDEX($D$35:$W$35,,$C42)-SUM($D42:AD42),INDEX($D$35:$W$35,,$C42)/$F$21)))</f>
        <v>0</v>
      </c>
      <c r="AF42" s="2">
        <f>IF($F$21="n/a",0,IF(AF$23&lt;=$C42,0,IF(AF$23&gt;($F$21+$C42),INDEX($D$35:$W$35,,$C42)-SUM($D42:AE42),INDEX($D$35:$W$35,,$C42)/$F$21)))</f>
        <v>0</v>
      </c>
      <c r="AG42" s="2">
        <f>IF($F$21="n/a",0,IF(AG$23&lt;=$C42,0,IF(AG$23&gt;($F$21+$C42),INDEX($D$35:$W$35,,$C42)-SUM($D42:AF42),INDEX($D$35:$W$35,,$C42)/$F$21)))</f>
        <v>0</v>
      </c>
      <c r="AH42" s="2">
        <f>IF($F$21="n/a",0,IF(AH$23&lt;=$C42,0,IF(AH$23&gt;($F$21+$C42),INDEX($D$35:$W$35,,$C42)-SUM($D42:AG42),INDEX($D$35:$W$35,,$C42)/$F$21)))</f>
        <v>0</v>
      </c>
      <c r="AI42" s="2">
        <f>IF($F$21="n/a",0,IF(AI$23&lt;=$C42,0,IF(AI$23&gt;($F$21+$C42),INDEX($D$35:$W$35,,$C42)-SUM($D42:AH42),INDEX($D$35:$W$35,,$C42)/$F$21)))</f>
        <v>0</v>
      </c>
      <c r="AJ42" s="2">
        <f>IF($F$21="n/a",0,IF(AJ$23&lt;=$C42,0,IF(AJ$23&gt;($F$21+$C42),INDEX($D$35:$W$35,,$C42)-SUM($D42:AI42),INDEX($D$35:$W$35,,$C42)/$F$21)))</f>
        <v>0</v>
      </c>
      <c r="AK42" s="2">
        <f>IF($F$21="n/a",0,IF(AK$23&lt;=$C42,0,IF(AK$23&gt;($F$21+$C42),INDEX($D$35:$W$35,,$C42)-SUM($D42:AJ42),INDEX($D$35:$W$35,,$C42)/$F$21)))</f>
        <v>0</v>
      </c>
      <c r="AL42" s="2">
        <f>IF($F$21="n/a",0,IF(AL$23&lt;=$C42,0,IF(AL$23&gt;($F$21+$C42),INDEX($D$35:$W$35,,$C42)-SUM($D42:AK42),INDEX($D$35:$W$35,,$C42)/$F$21)))</f>
        <v>0</v>
      </c>
      <c r="AM42" s="2">
        <f>IF($F$21="n/a",0,IF(AM$23&lt;=$C42,0,IF(AM$23&gt;($F$21+$C42),INDEX($D$35:$W$35,,$C42)-SUM($D42:AL42),INDEX($D$35:$W$35,,$C42)/$F$21)))</f>
        <v>0</v>
      </c>
      <c r="AN42" s="2">
        <f>IF($F$21="n/a",0,IF(AN$23&lt;=$C42,0,IF(AN$23&gt;($F$21+$C42),INDEX($D$35:$W$35,,$C42)-SUM($D42:AM42),INDEX($D$35:$W$35,,$C42)/$F$21)))</f>
        <v>0</v>
      </c>
      <c r="AO42" s="2">
        <f>IF($F$21="n/a",0,IF(AO$23&lt;=$C42,0,IF(AO$23&gt;($F$21+$C42),INDEX($D$35:$W$35,,$C42)-SUM($D42:AN42),INDEX($D$35:$W$35,,$C42)/$F$21)))</f>
        <v>0</v>
      </c>
      <c r="AP42" s="2">
        <f>IF($F$21="n/a",0,IF(AP$23&lt;=$C42,0,IF(AP$23&gt;($F$21+$C42),INDEX($D$35:$W$35,,$C42)-SUM($D42:AO42),INDEX($D$35:$W$35,,$C42)/$F$21)))</f>
        <v>0</v>
      </c>
      <c r="AQ42" s="2">
        <f>IF($F$21="n/a",0,IF(AQ$23&lt;=$C42,0,IF(AQ$23&gt;($F$21+$C42),INDEX($D$35:$W$35,,$C42)-SUM($D42:AP42),INDEX($D$35:$W$35,,$C42)/$F$21)))</f>
        <v>0</v>
      </c>
      <c r="AR42" s="2">
        <f>IF($F$21="n/a",0,IF(AR$23&lt;=$C42,0,IF(AR$23&gt;($F$21+$C42),INDEX($D$35:$W$35,,$C42)-SUM($D42:AQ42),INDEX($D$35:$W$35,,$C42)/$F$21)))</f>
        <v>0</v>
      </c>
      <c r="AS42" s="2">
        <f>IF($F$21="n/a",0,IF(AS$23&lt;=$C42,0,IF(AS$23&gt;($F$21+$C42),INDEX($D$35:$W$35,,$C42)-SUM($D42:AR42),INDEX($D$35:$W$35,,$C42)/$F$21)))</f>
        <v>0</v>
      </c>
      <c r="AT42" s="2">
        <f>IF($F$21="n/a",0,IF(AT$23&lt;=$C42,0,IF(AT$23&gt;($F$21+$C42),INDEX($D$35:$W$35,,$C42)-SUM($D42:AS42),INDEX($D$35:$W$35,,$C42)/$F$21)))</f>
        <v>0</v>
      </c>
      <c r="AU42" s="2">
        <f>IF($F$21="n/a",0,IF(AU$23&lt;=$C42,0,IF(AU$23&gt;($F$21+$C42),INDEX($D$35:$W$35,,$C42)-SUM($D42:AT42),INDEX($D$35:$W$35,,$C42)/$F$21)))</f>
        <v>0</v>
      </c>
      <c r="AV42" s="2">
        <f>IF($F$21="n/a",0,IF(AV$23&lt;=$C42,0,IF(AV$23&gt;($F$21+$C42),INDEX($D$35:$W$35,,$C42)-SUM($D42:AU42),INDEX($D$35:$W$35,,$C42)/$F$21)))</f>
        <v>0</v>
      </c>
      <c r="AW42" s="2">
        <f>IF($F$21="n/a",0,IF(AW$23&lt;=$C42,0,IF(AW$23&gt;($F$21+$C42),INDEX($D$35:$W$35,,$C42)-SUM($D42:AV42),INDEX($D$35:$W$35,,$C42)/$F$21)))</f>
        <v>0</v>
      </c>
      <c r="AX42" s="2">
        <f>IF($F$21="n/a",0,IF(AX$23&lt;=$C42,0,IF(AX$23&gt;($F$21+$C42),INDEX($D$35:$W$35,,$C42)-SUM($D42:AW42),INDEX($D$35:$W$35,,$C42)/$F$21)))</f>
        <v>0</v>
      </c>
      <c r="AY42" s="2">
        <f>IF($F$21="n/a",0,IF(AY$23&lt;=$C42,0,IF(AY$23&gt;($F$21+$C42),INDEX($D$35:$W$35,,$C42)-SUM($D42:AX42),INDEX($D$35:$W$35,,$C42)/$F$21)))</f>
        <v>0</v>
      </c>
      <c r="AZ42" s="2">
        <f>IF($F$21="n/a",0,IF(AZ$23&lt;=$C42,0,IF(AZ$23&gt;($F$21+$C42),INDEX($D$35:$W$35,,$C42)-SUM($D42:AY42),INDEX($D$35:$W$35,,$C42)/$F$21)))</f>
        <v>0</v>
      </c>
      <c r="BA42" s="2">
        <f>IF($F$21="n/a",0,IF(BA$23&lt;=$C42,0,IF(BA$23&gt;($F$21+$C42),INDEX($D$35:$W$35,,$C42)-SUM($D42:AZ42),INDEX($D$35:$W$35,,$C42)/$F$21)))</f>
        <v>0</v>
      </c>
      <c r="BB42" s="2">
        <f>IF($F$21="n/a",0,IF(BB$23&lt;=$C42,0,IF(BB$23&gt;($F$21+$C42),INDEX($D$35:$W$35,,$C42)-SUM($D42:BA42),INDEX($D$35:$W$35,,$C42)/$F$21)))</f>
        <v>0</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row>
    <row r="43" spans="2:68">
      <c r="B43" s="20">
        <v>2021</v>
      </c>
      <c r="C43" s="20">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0.19576431040969997</v>
      </c>
      <c r="K43" s="2">
        <f>IF($F$21="n/a",0,IF(K$23&lt;=$C43,0,IF(K$23&gt;($F$21+$C43),INDEX($D$35:$W$35,,$C43)-SUM($D43:J43),INDEX($D$35:$W$35,,$C43)/$F$21)))</f>
        <v>0.19576431040969997</v>
      </c>
      <c r="L43" s="2">
        <f>IF($F$21="n/a",0,IF(L$23&lt;=$C43,0,IF(L$23&gt;($F$21+$C43),INDEX($D$35:$W$35,,$C43)-SUM($D43:K43),INDEX($D$35:$W$35,,$C43)/$F$21)))</f>
        <v>0.19576431040969997</v>
      </c>
      <c r="M43" s="2">
        <f>IF($F$21="n/a",0,IF(M$23&lt;=$C43,0,IF(M$23&gt;($F$21+$C43),INDEX($D$35:$W$35,,$C43)-SUM($D43:L43),INDEX($D$35:$W$35,,$C43)/$F$21)))</f>
        <v>0.19576431040969997</v>
      </c>
      <c r="N43" s="2">
        <f>IF($F$21="n/a",0,IF(N$23&lt;=$C43,0,IF(N$23&gt;($F$21+$C43),INDEX($D$35:$W$35,,$C43)-SUM($D43:M43),INDEX($D$35:$W$35,,$C43)/$F$21)))</f>
        <v>0.19576431040969997</v>
      </c>
      <c r="O43" s="2">
        <f>IF($F$21="n/a",0,IF(O$23&lt;=$C43,0,IF(O$23&gt;($F$21+$C43),INDEX($D$35:$W$35,,$C43)-SUM($D43:N43),INDEX($D$35:$W$35,,$C43)/$F$21)))</f>
        <v>0.19576431040969997</v>
      </c>
      <c r="P43" s="2">
        <f>IF($F$21="n/a",0,IF(P$23&lt;=$C43,0,IF(P$23&gt;($F$21+$C43),INDEX($D$35:$W$35,,$C43)-SUM($D43:O43),INDEX($D$35:$W$35,,$C43)/$F$21)))</f>
        <v>0.19576431040969997</v>
      </c>
      <c r="Q43" s="2">
        <f>IF($F$21="n/a",0,IF(Q$23&lt;=$C43,0,IF(Q$23&gt;($F$21+$C43),INDEX($D$35:$W$35,,$C43)-SUM($D43:P43),INDEX($D$35:$W$35,,$C43)/$F$21)))</f>
        <v>0.19576431040969997</v>
      </c>
      <c r="R43" s="2">
        <f>IF($F$21="n/a",0,IF(R$23&lt;=$C43,0,IF(R$23&gt;($F$21+$C43),INDEX($D$35:$W$35,,$C43)-SUM($D43:Q43),INDEX($D$35:$W$35,,$C43)/$F$21)))</f>
        <v>0.19576431040969997</v>
      </c>
      <c r="S43" s="2">
        <f>IF($F$21="n/a",0,IF(S$23&lt;=$C43,0,IF(S$23&gt;($F$21+$C43),INDEX($D$35:$W$35,,$C43)-SUM($D43:R43),INDEX($D$35:$W$35,,$C43)/$F$21)))</f>
        <v>0.19576431040969997</v>
      </c>
      <c r="T43" s="2">
        <f>IF($F$21="n/a",0,IF(T$23&lt;=$C43,0,IF(T$23&gt;($F$21+$C43),INDEX($D$35:$W$35,,$C43)-SUM($D43:S43),INDEX($D$35:$W$35,,$C43)/$F$21)))</f>
        <v>0.19576431040969997</v>
      </c>
      <c r="U43" s="2">
        <f>IF($F$21="n/a",0,IF(U$23&lt;=$C43,0,IF(U$23&gt;($F$21+$C43),INDEX($D$35:$W$35,,$C43)-SUM($D43:T43),INDEX($D$35:$W$35,,$C43)/$F$21)))</f>
        <v>0.19576431040969997</v>
      </c>
      <c r="V43" s="2">
        <f>IF($F$21="n/a",0,IF(V$23&lt;=$C43,0,IF(V$23&gt;($F$21+$C43),INDEX($D$35:$W$35,,$C43)-SUM($D43:U43),INDEX($D$35:$W$35,,$C43)/$F$21)))</f>
        <v>0.19576431040969997</v>
      </c>
      <c r="W43" s="2">
        <f>IF($F$21="n/a",0,IF(W$23&lt;=$C43,0,IF(W$23&gt;($F$21+$C43),INDEX($D$35:$W$35,,$C43)-SUM($D43:V43),INDEX($D$35:$W$35,,$C43)/$F$21)))</f>
        <v>0.19576431040969997</v>
      </c>
      <c r="X43" s="2">
        <f>IF($F$21="n/a",0,IF(X$23&lt;=$C43,0,IF(X$23&gt;($F$21+$C43),INDEX($D$35:$W$35,,$C43)-SUM($D43:W43),INDEX($D$35:$W$35,,$C43)/$F$21)))</f>
        <v>0.19576431040969997</v>
      </c>
      <c r="Y43" s="2">
        <f>IF($F$21="n/a",0,IF(Y$23&lt;=$C43,0,IF(Y$23&gt;($F$21+$C43),INDEX($D$35:$W$35,,$C43)-SUM($D43:X43),INDEX($D$35:$W$35,,$C43)/$F$21)))</f>
        <v>8.8817841970012523E-16</v>
      </c>
      <c r="Z43" s="2">
        <f>IF($F$21="n/a",0,IF(Z$23&lt;=$C43,0,IF(Z$23&gt;($F$21+$C43),INDEX($D$35:$W$35,,$C43)-SUM($D43:Y43),INDEX($D$35:$W$35,,$C43)/$F$21)))</f>
        <v>0</v>
      </c>
      <c r="AA43" s="2">
        <f>IF($F$21="n/a",0,IF(AA$23&lt;=$C43,0,IF(AA$23&gt;($F$21+$C43),INDEX($D$35:$W$35,,$C43)-SUM($D43:Z43),INDEX($D$35:$W$35,,$C43)/$F$21)))</f>
        <v>0</v>
      </c>
      <c r="AB43" s="2">
        <f>IF($F$21="n/a",0,IF(AB$23&lt;=$C43,0,IF(AB$23&gt;($F$21+$C43),INDEX($D$35:$W$35,,$C43)-SUM($D43:AA43),INDEX($D$35:$W$35,,$C43)/$F$21)))</f>
        <v>0</v>
      </c>
      <c r="AC43" s="2">
        <f>IF($F$21="n/a",0,IF(AC$23&lt;=$C43,0,IF(AC$23&gt;($F$21+$C43),INDEX($D$35:$W$35,,$C43)-SUM($D43:AB43),INDEX($D$35:$W$35,,$C43)/$F$21)))</f>
        <v>0</v>
      </c>
      <c r="AD43" s="2">
        <f>IF($F$21="n/a",0,IF(AD$23&lt;=$C43,0,IF(AD$23&gt;($F$21+$C43),INDEX($D$35:$W$35,,$C43)-SUM($D43:AC43),INDEX($D$35:$W$35,,$C43)/$F$21)))</f>
        <v>0</v>
      </c>
      <c r="AE43" s="2">
        <f>IF($F$21="n/a",0,IF(AE$23&lt;=$C43,0,IF(AE$23&gt;($F$21+$C43),INDEX($D$35:$W$35,,$C43)-SUM($D43:AD43),INDEX($D$35:$W$35,,$C43)/$F$21)))</f>
        <v>0</v>
      </c>
      <c r="AF43" s="2">
        <f>IF($F$21="n/a",0,IF(AF$23&lt;=$C43,0,IF(AF$23&gt;($F$21+$C43),INDEX($D$35:$W$35,,$C43)-SUM($D43:AE43),INDEX($D$35:$W$35,,$C43)/$F$21)))</f>
        <v>0</v>
      </c>
      <c r="AG43" s="2">
        <f>IF($F$21="n/a",0,IF(AG$23&lt;=$C43,0,IF(AG$23&gt;($F$21+$C43),INDEX($D$35:$W$35,,$C43)-SUM($D43:AF43),INDEX($D$35:$W$35,,$C43)/$F$21)))</f>
        <v>0</v>
      </c>
      <c r="AH43" s="2">
        <f>IF($F$21="n/a",0,IF(AH$23&lt;=$C43,0,IF(AH$23&gt;($F$21+$C43),INDEX($D$35:$W$35,,$C43)-SUM($D43:AG43),INDEX($D$35:$W$35,,$C43)/$F$21)))</f>
        <v>0</v>
      </c>
      <c r="AI43" s="2">
        <f>IF($F$21="n/a",0,IF(AI$23&lt;=$C43,0,IF(AI$23&gt;($F$21+$C43),INDEX($D$35:$W$35,,$C43)-SUM($D43:AH43),INDEX($D$35:$W$35,,$C43)/$F$21)))</f>
        <v>0</v>
      </c>
      <c r="AJ43" s="2">
        <f>IF($F$21="n/a",0,IF(AJ$23&lt;=$C43,0,IF(AJ$23&gt;($F$21+$C43),INDEX($D$35:$W$35,,$C43)-SUM($D43:AI43),INDEX($D$35:$W$35,,$C43)/$F$21)))</f>
        <v>0</v>
      </c>
      <c r="AK43" s="2">
        <f>IF($F$21="n/a",0,IF(AK$23&lt;=$C43,0,IF(AK$23&gt;($F$21+$C43),INDEX($D$35:$W$35,,$C43)-SUM($D43:AJ43),INDEX($D$35:$W$35,,$C43)/$F$21)))</f>
        <v>0</v>
      </c>
      <c r="AL43" s="2">
        <f>IF($F$21="n/a",0,IF(AL$23&lt;=$C43,0,IF(AL$23&gt;($F$21+$C43),INDEX($D$35:$W$35,,$C43)-SUM($D43:AK43),INDEX($D$35:$W$35,,$C43)/$F$21)))</f>
        <v>0</v>
      </c>
      <c r="AM43" s="2">
        <f>IF($F$21="n/a",0,IF(AM$23&lt;=$C43,0,IF(AM$23&gt;($F$21+$C43),INDEX($D$35:$W$35,,$C43)-SUM($D43:AL43),INDEX($D$35:$W$35,,$C43)/$F$21)))</f>
        <v>0</v>
      </c>
      <c r="AN43" s="2">
        <f>IF($F$21="n/a",0,IF(AN$23&lt;=$C43,0,IF(AN$23&gt;($F$21+$C43),INDEX($D$35:$W$35,,$C43)-SUM($D43:AM43),INDEX($D$35:$W$35,,$C43)/$F$21)))</f>
        <v>0</v>
      </c>
      <c r="AO43" s="2">
        <f>IF($F$21="n/a",0,IF(AO$23&lt;=$C43,0,IF(AO$23&gt;($F$21+$C43),INDEX($D$35:$W$35,,$C43)-SUM($D43:AN43),INDEX($D$35:$W$35,,$C43)/$F$21)))</f>
        <v>0</v>
      </c>
      <c r="AP43" s="2">
        <f>IF($F$21="n/a",0,IF(AP$23&lt;=$C43,0,IF(AP$23&gt;($F$21+$C43),INDEX($D$35:$W$35,,$C43)-SUM($D43:AO43),INDEX($D$35:$W$35,,$C43)/$F$21)))</f>
        <v>0</v>
      </c>
      <c r="AQ43" s="2">
        <f>IF($F$21="n/a",0,IF(AQ$23&lt;=$C43,0,IF(AQ$23&gt;($F$21+$C43),INDEX($D$35:$W$35,,$C43)-SUM($D43:AP43),INDEX($D$35:$W$35,,$C43)/$F$21)))</f>
        <v>0</v>
      </c>
      <c r="AR43" s="2">
        <f>IF($F$21="n/a",0,IF(AR$23&lt;=$C43,0,IF(AR$23&gt;($F$21+$C43),INDEX($D$35:$W$35,,$C43)-SUM($D43:AQ43),INDEX($D$35:$W$35,,$C43)/$F$21)))</f>
        <v>0</v>
      </c>
      <c r="AS43" s="2">
        <f>IF($F$21="n/a",0,IF(AS$23&lt;=$C43,0,IF(AS$23&gt;($F$21+$C43),INDEX($D$35:$W$35,,$C43)-SUM($D43:AR43),INDEX($D$35:$W$35,,$C43)/$F$21)))</f>
        <v>0</v>
      </c>
      <c r="AT43" s="2">
        <f>IF($F$21="n/a",0,IF(AT$23&lt;=$C43,0,IF(AT$23&gt;($F$21+$C43),INDEX($D$35:$W$35,,$C43)-SUM($D43:AS43),INDEX($D$35:$W$35,,$C43)/$F$21)))</f>
        <v>0</v>
      </c>
      <c r="AU43" s="2">
        <f>IF($F$21="n/a",0,IF(AU$23&lt;=$C43,0,IF(AU$23&gt;($F$21+$C43),INDEX($D$35:$W$35,,$C43)-SUM($D43:AT43),INDEX($D$35:$W$35,,$C43)/$F$21)))</f>
        <v>0</v>
      </c>
      <c r="AV43" s="2">
        <f>IF($F$21="n/a",0,IF(AV$23&lt;=$C43,0,IF(AV$23&gt;($F$21+$C43),INDEX($D$35:$W$35,,$C43)-SUM($D43:AU43),INDEX($D$35:$W$35,,$C43)/$F$21)))</f>
        <v>0</v>
      </c>
      <c r="AW43" s="2">
        <f>IF($F$21="n/a",0,IF(AW$23&lt;=$C43,0,IF(AW$23&gt;($F$21+$C43),INDEX($D$35:$W$35,,$C43)-SUM($D43:AV43),INDEX($D$35:$W$35,,$C43)/$F$21)))</f>
        <v>0</v>
      </c>
      <c r="AX43" s="2">
        <f>IF($F$21="n/a",0,IF(AX$23&lt;=$C43,0,IF(AX$23&gt;($F$21+$C43),INDEX($D$35:$W$35,,$C43)-SUM($D43:AW43),INDEX($D$35:$W$35,,$C43)/$F$21)))</f>
        <v>0</v>
      </c>
      <c r="AY43" s="2">
        <f>IF($F$21="n/a",0,IF(AY$23&lt;=$C43,0,IF(AY$23&gt;($F$21+$C43),INDEX($D$35:$W$35,,$C43)-SUM($D43:AX43),INDEX($D$35:$W$35,,$C43)/$F$21)))</f>
        <v>0</v>
      </c>
      <c r="AZ43" s="2">
        <f>IF($F$21="n/a",0,IF(AZ$23&lt;=$C43,0,IF(AZ$23&gt;($F$21+$C43),INDEX($D$35:$W$35,,$C43)-SUM($D43:AY43),INDEX($D$35:$W$35,,$C43)/$F$21)))</f>
        <v>0</v>
      </c>
      <c r="BA43" s="2">
        <f>IF($F$21="n/a",0,IF(BA$23&lt;=$C43,0,IF(BA$23&gt;($F$21+$C43),INDEX($D$35:$W$35,,$C43)-SUM($D43:AZ43),INDEX($D$35:$W$35,,$C43)/$F$21)))</f>
        <v>0</v>
      </c>
      <c r="BB43" s="2">
        <f>IF($F$21="n/a",0,IF(BB$23&lt;=$C43,0,IF(BB$23&gt;($F$21+$C43),INDEX($D$35:$W$35,,$C43)-SUM($D43:BA43),INDEX($D$35:$W$35,,$C43)/$F$21)))</f>
        <v>0</v>
      </c>
      <c r="BC43" s="2">
        <f>IF($F$21="n/a",0,IF(BC$23&lt;=$C43,0,IF(BC$23&gt;($F$21+$C43),INDEX($D$35:$W$35,,$C43)-SUM($D43:BB43),INDEX($D$35:$W$35,,$C43)/$F$21)))</f>
        <v>0</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row>
    <row r="44" spans="2:68">
      <c r="B44" s="20">
        <v>2022</v>
      </c>
      <c r="C44" s="20">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v>
      </c>
      <c r="L44" s="2">
        <f>IF($F$21="n/a",0,IF(L$23&lt;=$C44,0,IF(L$23&gt;($F$21+$C44),INDEX($D$35:$W$35,,$C44)-SUM($D44:K44),INDEX($D$35:$W$35,,$C44)/$F$21)))</f>
        <v>0</v>
      </c>
      <c r="M44" s="2">
        <f>IF($F$21="n/a",0,IF(M$23&lt;=$C44,0,IF(M$23&gt;($F$21+$C44),INDEX($D$35:$W$35,,$C44)-SUM($D44:L44),INDEX($D$35:$W$35,,$C44)/$F$21)))</f>
        <v>0</v>
      </c>
      <c r="N44" s="2">
        <f>IF($F$21="n/a",0,IF(N$23&lt;=$C44,0,IF(N$23&gt;($F$21+$C44),INDEX($D$35:$W$35,,$C44)-SUM($D44:M44),INDEX($D$35:$W$35,,$C44)/$F$21)))</f>
        <v>0</v>
      </c>
      <c r="O44" s="2">
        <f>IF($F$21="n/a",0,IF(O$23&lt;=$C44,0,IF(O$23&gt;($F$21+$C44),INDEX($D$35:$W$35,,$C44)-SUM($D44:N44),INDEX($D$35:$W$35,,$C44)/$F$21)))</f>
        <v>0</v>
      </c>
      <c r="P44" s="2">
        <f>IF($F$21="n/a",0,IF(P$23&lt;=$C44,0,IF(P$23&gt;($F$21+$C44),INDEX($D$35:$W$35,,$C44)-SUM($D44:O44),INDEX($D$35:$W$35,,$C44)/$F$21)))</f>
        <v>0</v>
      </c>
      <c r="Q44" s="2">
        <f>IF($F$21="n/a",0,IF(Q$23&lt;=$C44,0,IF(Q$23&gt;($F$21+$C44),INDEX($D$35:$W$35,,$C44)-SUM($D44:P44),INDEX($D$35:$W$35,,$C44)/$F$21)))</f>
        <v>0</v>
      </c>
      <c r="R44" s="2">
        <f>IF($F$21="n/a",0,IF(R$23&lt;=$C44,0,IF(R$23&gt;($F$21+$C44),INDEX($D$35:$W$35,,$C44)-SUM($D44:Q44),INDEX($D$35:$W$35,,$C44)/$F$21)))</f>
        <v>0</v>
      </c>
      <c r="S44" s="2">
        <f>IF($F$21="n/a",0,IF(S$23&lt;=$C44,0,IF(S$23&gt;($F$21+$C44),INDEX($D$35:$W$35,,$C44)-SUM($D44:R44),INDEX($D$35:$W$35,,$C44)/$F$21)))</f>
        <v>0</v>
      </c>
      <c r="T44" s="2">
        <f>IF($F$21="n/a",0,IF(T$23&lt;=$C44,0,IF(T$23&gt;($F$21+$C44),INDEX($D$35:$W$35,,$C44)-SUM($D44:S44),INDEX($D$35:$W$35,,$C44)/$F$21)))</f>
        <v>0</v>
      </c>
      <c r="U44" s="2">
        <f>IF($F$21="n/a",0,IF(U$23&lt;=$C44,0,IF(U$23&gt;($F$21+$C44),INDEX($D$35:$W$35,,$C44)-SUM($D44:T44),INDEX($D$35:$W$35,,$C44)/$F$21)))</f>
        <v>0</v>
      </c>
      <c r="V44" s="2">
        <f>IF($F$21="n/a",0,IF(V$23&lt;=$C44,0,IF(V$23&gt;($F$21+$C44),INDEX($D$35:$W$35,,$C44)-SUM($D44:U44),INDEX($D$35:$W$35,,$C44)/$F$21)))</f>
        <v>0</v>
      </c>
      <c r="W44" s="2">
        <f>IF($F$21="n/a",0,IF(W$23&lt;=$C44,0,IF(W$23&gt;($F$21+$C44),INDEX($D$35:$W$35,,$C44)-SUM($D44:V44),INDEX($D$35:$W$35,,$C44)/$F$21)))</f>
        <v>0</v>
      </c>
      <c r="X44" s="2">
        <f>IF($F$21="n/a",0,IF(X$23&lt;=$C44,0,IF(X$23&gt;($F$21+$C44),INDEX($D$35:$W$35,,$C44)-SUM($D44:W44),INDEX($D$35:$W$35,,$C44)/$F$21)))</f>
        <v>0</v>
      </c>
      <c r="Y44" s="2">
        <f>IF($F$21="n/a",0,IF(Y$23&lt;=$C44,0,IF(Y$23&gt;($F$21+$C44),INDEX($D$35:$W$35,,$C44)-SUM($D44:X44),INDEX($D$35:$W$35,,$C44)/$F$21)))</f>
        <v>0</v>
      </c>
      <c r="Z44" s="2">
        <f>IF($F$21="n/a",0,IF(Z$23&lt;=$C44,0,IF(Z$23&gt;($F$21+$C44),INDEX($D$35:$W$35,,$C44)-SUM($D44:Y44),INDEX($D$35:$W$35,,$C44)/$F$21)))</f>
        <v>0</v>
      </c>
      <c r="AA44" s="2">
        <f>IF($F$21="n/a",0,IF(AA$23&lt;=$C44,0,IF(AA$23&gt;($F$21+$C44),INDEX($D$35:$W$35,,$C44)-SUM($D44:Z44),INDEX($D$35:$W$35,,$C44)/$F$21)))</f>
        <v>0</v>
      </c>
      <c r="AB44" s="2">
        <f>IF($F$21="n/a",0,IF(AB$23&lt;=$C44,0,IF(AB$23&gt;($F$21+$C44),INDEX($D$35:$W$35,,$C44)-SUM($D44:AA44),INDEX($D$35:$W$35,,$C44)/$F$21)))</f>
        <v>0</v>
      </c>
      <c r="AC44" s="2">
        <f>IF($F$21="n/a",0,IF(AC$23&lt;=$C44,0,IF(AC$23&gt;($F$21+$C44),INDEX($D$35:$W$35,,$C44)-SUM($D44:AB44),INDEX($D$35:$W$35,,$C44)/$F$21)))</f>
        <v>0</v>
      </c>
      <c r="AD44" s="2">
        <f>IF($F$21="n/a",0,IF(AD$23&lt;=$C44,0,IF(AD$23&gt;($F$21+$C44),INDEX($D$35:$W$35,,$C44)-SUM($D44:AC44),INDEX($D$35:$W$35,,$C44)/$F$21)))</f>
        <v>0</v>
      </c>
      <c r="AE44" s="2">
        <f>IF($F$21="n/a",0,IF(AE$23&lt;=$C44,0,IF(AE$23&gt;($F$21+$C44),INDEX($D$35:$W$35,,$C44)-SUM($D44:AD44),INDEX($D$35:$W$35,,$C44)/$F$21)))</f>
        <v>0</v>
      </c>
      <c r="AF44" s="2">
        <f>IF($F$21="n/a",0,IF(AF$23&lt;=$C44,0,IF(AF$23&gt;($F$21+$C44),INDEX($D$35:$W$35,,$C44)-SUM($D44:AE44),INDEX($D$35:$W$35,,$C44)/$F$21)))</f>
        <v>0</v>
      </c>
      <c r="AG44" s="2">
        <f>IF($F$21="n/a",0,IF(AG$23&lt;=$C44,0,IF(AG$23&gt;($F$21+$C44),INDEX($D$35:$W$35,,$C44)-SUM($D44:AF44),INDEX($D$35:$W$35,,$C44)/$F$21)))</f>
        <v>0</v>
      </c>
      <c r="AH44" s="2">
        <f>IF($F$21="n/a",0,IF(AH$23&lt;=$C44,0,IF(AH$23&gt;($F$21+$C44),INDEX($D$35:$W$35,,$C44)-SUM($D44:AG44),INDEX($D$35:$W$35,,$C44)/$F$21)))</f>
        <v>0</v>
      </c>
      <c r="AI44" s="2">
        <f>IF($F$21="n/a",0,IF(AI$23&lt;=$C44,0,IF(AI$23&gt;($F$21+$C44),INDEX($D$35:$W$35,,$C44)-SUM($D44:AH44),INDEX($D$35:$W$35,,$C44)/$F$21)))</f>
        <v>0</v>
      </c>
      <c r="AJ44" s="2">
        <f>IF($F$21="n/a",0,IF(AJ$23&lt;=$C44,0,IF(AJ$23&gt;($F$21+$C44),INDEX($D$35:$W$35,,$C44)-SUM($D44:AI44),INDEX($D$35:$W$35,,$C44)/$F$21)))</f>
        <v>0</v>
      </c>
      <c r="AK44" s="2">
        <f>IF($F$21="n/a",0,IF(AK$23&lt;=$C44,0,IF(AK$23&gt;($F$21+$C44),INDEX($D$35:$W$35,,$C44)-SUM($D44:AJ44),INDEX($D$35:$W$35,,$C44)/$F$21)))</f>
        <v>0</v>
      </c>
      <c r="AL44" s="2">
        <f>IF($F$21="n/a",0,IF(AL$23&lt;=$C44,0,IF(AL$23&gt;($F$21+$C44),INDEX($D$35:$W$35,,$C44)-SUM($D44:AK44),INDEX($D$35:$W$35,,$C44)/$F$21)))</f>
        <v>0</v>
      </c>
      <c r="AM44" s="2">
        <f>IF($F$21="n/a",0,IF(AM$23&lt;=$C44,0,IF(AM$23&gt;($F$21+$C44),INDEX($D$35:$W$35,,$C44)-SUM($D44:AL44),INDEX($D$35:$W$35,,$C44)/$F$21)))</f>
        <v>0</v>
      </c>
      <c r="AN44" s="2">
        <f>IF($F$21="n/a",0,IF(AN$23&lt;=$C44,0,IF(AN$23&gt;($F$21+$C44),INDEX($D$35:$W$35,,$C44)-SUM($D44:AM44),INDEX($D$35:$W$35,,$C44)/$F$21)))</f>
        <v>0</v>
      </c>
      <c r="AO44" s="2">
        <f>IF($F$21="n/a",0,IF(AO$23&lt;=$C44,0,IF(AO$23&gt;($F$21+$C44),INDEX($D$35:$W$35,,$C44)-SUM($D44:AN44),INDEX($D$35:$W$35,,$C44)/$F$21)))</f>
        <v>0</v>
      </c>
      <c r="AP44" s="2">
        <f>IF($F$21="n/a",0,IF(AP$23&lt;=$C44,0,IF(AP$23&gt;($F$21+$C44),INDEX($D$35:$W$35,,$C44)-SUM($D44:AO44),INDEX($D$35:$W$35,,$C44)/$F$21)))</f>
        <v>0</v>
      </c>
      <c r="AQ44" s="2">
        <f>IF($F$21="n/a",0,IF(AQ$23&lt;=$C44,0,IF(AQ$23&gt;($F$21+$C44),INDEX($D$35:$W$35,,$C44)-SUM($D44:AP44),INDEX($D$35:$W$35,,$C44)/$F$21)))</f>
        <v>0</v>
      </c>
      <c r="AR44" s="2">
        <f>IF($F$21="n/a",0,IF(AR$23&lt;=$C44,0,IF(AR$23&gt;($F$21+$C44),INDEX($D$35:$W$35,,$C44)-SUM($D44:AQ44),INDEX($D$35:$W$35,,$C44)/$F$21)))</f>
        <v>0</v>
      </c>
      <c r="AS44" s="2">
        <f>IF($F$21="n/a",0,IF(AS$23&lt;=$C44,0,IF(AS$23&gt;($F$21+$C44),INDEX($D$35:$W$35,,$C44)-SUM($D44:AR44),INDEX($D$35:$W$35,,$C44)/$F$21)))</f>
        <v>0</v>
      </c>
      <c r="AT44" s="2">
        <f>IF($F$21="n/a",0,IF(AT$23&lt;=$C44,0,IF(AT$23&gt;($F$21+$C44),INDEX($D$35:$W$35,,$C44)-SUM($D44:AS44),INDEX($D$35:$W$35,,$C44)/$F$21)))</f>
        <v>0</v>
      </c>
      <c r="AU44" s="2">
        <f>IF($F$21="n/a",0,IF(AU$23&lt;=$C44,0,IF(AU$23&gt;($F$21+$C44),INDEX($D$35:$W$35,,$C44)-SUM($D44:AT44),INDEX($D$35:$W$35,,$C44)/$F$21)))</f>
        <v>0</v>
      </c>
      <c r="AV44" s="2">
        <f>IF($F$21="n/a",0,IF(AV$23&lt;=$C44,0,IF(AV$23&gt;($F$21+$C44),INDEX($D$35:$W$35,,$C44)-SUM($D44:AU44),INDEX($D$35:$W$35,,$C44)/$F$21)))</f>
        <v>0</v>
      </c>
      <c r="AW44" s="2">
        <f>IF($F$21="n/a",0,IF(AW$23&lt;=$C44,0,IF(AW$23&gt;($F$21+$C44),INDEX($D$35:$W$35,,$C44)-SUM($D44:AV44),INDEX($D$35:$W$35,,$C44)/$F$21)))</f>
        <v>0</v>
      </c>
      <c r="AX44" s="2">
        <f>IF($F$21="n/a",0,IF(AX$23&lt;=$C44,0,IF(AX$23&gt;($F$21+$C44),INDEX($D$35:$W$35,,$C44)-SUM($D44:AW44),INDEX($D$35:$W$35,,$C44)/$F$21)))</f>
        <v>0</v>
      </c>
      <c r="AY44" s="2">
        <f>IF($F$21="n/a",0,IF(AY$23&lt;=$C44,0,IF(AY$23&gt;($F$21+$C44),INDEX($D$35:$W$35,,$C44)-SUM($D44:AX44),INDEX($D$35:$W$35,,$C44)/$F$21)))</f>
        <v>0</v>
      </c>
      <c r="AZ44" s="2">
        <f>IF($F$21="n/a",0,IF(AZ$23&lt;=$C44,0,IF(AZ$23&gt;($F$21+$C44),INDEX($D$35:$W$35,,$C44)-SUM($D44:AY44),INDEX($D$35:$W$35,,$C44)/$F$21)))</f>
        <v>0</v>
      </c>
      <c r="BA44" s="2">
        <f>IF($F$21="n/a",0,IF(BA$23&lt;=$C44,0,IF(BA$23&gt;($F$21+$C44),INDEX($D$35:$W$35,,$C44)-SUM($D44:AZ44),INDEX($D$35:$W$35,,$C44)/$F$21)))</f>
        <v>0</v>
      </c>
      <c r="BB44" s="2">
        <f>IF($F$21="n/a",0,IF(BB$23&lt;=$C44,0,IF(BB$23&gt;($F$21+$C44),INDEX($D$35:$W$35,,$C44)-SUM($D44:BA44),INDEX($D$35:$W$35,,$C44)/$F$21)))</f>
        <v>0</v>
      </c>
      <c r="BC44" s="2">
        <f>IF($F$21="n/a",0,IF(BC$23&lt;=$C44,0,IF(BC$23&gt;($F$21+$C44),INDEX($D$35:$W$35,,$C44)-SUM($D44:BB44),INDEX($D$35:$W$35,,$C44)/$F$21)))</f>
        <v>0</v>
      </c>
      <c r="BD44" s="2">
        <f>IF($F$21="n/a",0,IF(BD$23&lt;=$C44,0,IF(BD$23&gt;($F$21+$C44),INDEX($D$35:$W$35,,$C44)-SUM($D44:BC44),INDEX($D$35:$W$35,,$C44)/$F$21)))</f>
        <v>0</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row>
    <row r="45" spans="2:68">
      <c r="B45" s="20">
        <v>2023</v>
      </c>
      <c r="C45" s="20">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v>
      </c>
      <c r="M45" s="2">
        <f>IF($F$21="n/a",0,IF(M$23&lt;=$C45,0,IF(M$23&gt;($F$21+$C45),INDEX($D$35:$W$35,,$C45)-SUM($D45:L45),INDEX($D$35:$W$35,,$C45)/$F$21)))</f>
        <v>0</v>
      </c>
      <c r="N45" s="2">
        <f>IF($F$21="n/a",0,IF(N$23&lt;=$C45,0,IF(N$23&gt;($F$21+$C45),INDEX($D$35:$W$35,,$C45)-SUM($D45:M45),INDEX($D$35:$W$35,,$C45)/$F$21)))</f>
        <v>0</v>
      </c>
      <c r="O45" s="2">
        <f>IF($F$21="n/a",0,IF(O$23&lt;=$C45,0,IF(O$23&gt;($F$21+$C45),INDEX($D$35:$W$35,,$C45)-SUM($D45:N45),INDEX($D$35:$W$35,,$C45)/$F$21)))</f>
        <v>0</v>
      </c>
      <c r="P45" s="2">
        <f>IF($F$21="n/a",0,IF(P$23&lt;=$C45,0,IF(P$23&gt;($F$21+$C45),INDEX($D$35:$W$35,,$C45)-SUM($D45:O45),INDEX($D$35:$W$35,,$C45)/$F$21)))</f>
        <v>0</v>
      </c>
      <c r="Q45" s="2">
        <f>IF($F$21="n/a",0,IF(Q$23&lt;=$C45,0,IF(Q$23&gt;($F$21+$C45),INDEX($D$35:$W$35,,$C45)-SUM($D45:P45),INDEX($D$35:$W$35,,$C45)/$F$21)))</f>
        <v>0</v>
      </c>
      <c r="R45" s="2">
        <f>IF($F$21="n/a",0,IF(R$23&lt;=$C45,0,IF(R$23&gt;($F$21+$C45),INDEX($D$35:$W$35,,$C45)-SUM($D45:Q45),INDEX($D$35:$W$35,,$C45)/$F$21)))</f>
        <v>0</v>
      </c>
      <c r="S45" s="2">
        <f>IF($F$21="n/a",0,IF(S$23&lt;=$C45,0,IF(S$23&gt;($F$21+$C45),INDEX($D$35:$W$35,,$C45)-SUM($D45:R45),INDEX($D$35:$W$35,,$C45)/$F$21)))</f>
        <v>0</v>
      </c>
      <c r="T45" s="2">
        <f>IF($F$21="n/a",0,IF(T$23&lt;=$C45,0,IF(T$23&gt;($F$21+$C45),INDEX($D$35:$W$35,,$C45)-SUM($D45:S45),INDEX($D$35:$W$35,,$C45)/$F$21)))</f>
        <v>0</v>
      </c>
      <c r="U45" s="2">
        <f>IF($F$21="n/a",0,IF(U$23&lt;=$C45,0,IF(U$23&gt;($F$21+$C45),INDEX($D$35:$W$35,,$C45)-SUM($D45:T45),INDEX($D$35:$W$35,,$C45)/$F$21)))</f>
        <v>0</v>
      </c>
      <c r="V45" s="2">
        <f>IF($F$21="n/a",0,IF(V$23&lt;=$C45,0,IF(V$23&gt;($F$21+$C45),INDEX($D$35:$W$35,,$C45)-SUM($D45:U45),INDEX($D$35:$W$35,,$C45)/$F$21)))</f>
        <v>0</v>
      </c>
      <c r="W45" s="2">
        <f>IF($F$21="n/a",0,IF(W$23&lt;=$C45,0,IF(W$23&gt;($F$21+$C45),INDEX($D$35:$W$35,,$C45)-SUM($D45:V45),INDEX($D$35:$W$35,,$C45)/$F$21)))</f>
        <v>0</v>
      </c>
      <c r="X45" s="2">
        <f>IF($F$21="n/a",0,IF(X$23&lt;=$C45,0,IF(X$23&gt;($F$21+$C45),INDEX($D$35:$W$35,,$C45)-SUM($D45:W45),INDEX($D$35:$W$35,,$C45)/$F$21)))</f>
        <v>0</v>
      </c>
      <c r="Y45" s="2">
        <f>IF($F$21="n/a",0,IF(Y$23&lt;=$C45,0,IF(Y$23&gt;($F$21+$C45),INDEX($D$35:$W$35,,$C45)-SUM($D45:X45),INDEX($D$35:$W$35,,$C45)/$F$21)))</f>
        <v>0</v>
      </c>
      <c r="Z45" s="2">
        <f>IF($F$21="n/a",0,IF(Z$23&lt;=$C45,0,IF(Z$23&gt;($F$21+$C45),INDEX($D$35:$W$35,,$C45)-SUM($D45:Y45),INDEX($D$35:$W$35,,$C45)/$F$21)))</f>
        <v>0</v>
      </c>
      <c r="AA45" s="2">
        <f>IF($F$21="n/a",0,IF(AA$23&lt;=$C45,0,IF(AA$23&gt;($F$21+$C45),INDEX($D$35:$W$35,,$C45)-SUM($D45:Z45),INDEX($D$35:$W$35,,$C45)/$F$21)))</f>
        <v>0</v>
      </c>
      <c r="AB45" s="2">
        <f>IF($F$21="n/a",0,IF(AB$23&lt;=$C45,0,IF(AB$23&gt;($F$21+$C45),INDEX($D$35:$W$35,,$C45)-SUM($D45:AA45),INDEX($D$35:$W$35,,$C45)/$F$21)))</f>
        <v>0</v>
      </c>
      <c r="AC45" s="2">
        <f>IF($F$21="n/a",0,IF(AC$23&lt;=$C45,0,IF(AC$23&gt;($F$21+$C45),INDEX($D$35:$W$35,,$C45)-SUM($D45:AB45),INDEX($D$35:$W$35,,$C45)/$F$21)))</f>
        <v>0</v>
      </c>
      <c r="AD45" s="2">
        <f>IF($F$21="n/a",0,IF(AD$23&lt;=$C45,0,IF(AD$23&gt;($F$21+$C45),INDEX($D$35:$W$35,,$C45)-SUM($D45:AC45),INDEX($D$35:$W$35,,$C45)/$F$21)))</f>
        <v>0</v>
      </c>
      <c r="AE45" s="2">
        <f>IF($F$21="n/a",0,IF(AE$23&lt;=$C45,0,IF(AE$23&gt;($F$21+$C45),INDEX($D$35:$W$35,,$C45)-SUM($D45:AD45),INDEX($D$35:$W$35,,$C45)/$F$21)))</f>
        <v>0</v>
      </c>
      <c r="AF45" s="2">
        <f>IF($F$21="n/a",0,IF(AF$23&lt;=$C45,0,IF(AF$23&gt;($F$21+$C45),INDEX($D$35:$W$35,,$C45)-SUM($D45:AE45),INDEX($D$35:$W$35,,$C45)/$F$21)))</f>
        <v>0</v>
      </c>
      <c r="AG45" s="2">
        <f>IF($F$21="n/a",0,IF(AG$23&lt;=$C45,0,IF(AG$23&gt;($F$21+$C45),INDEX($D$35:$W$35,,$C45)-SUM($D45:AF45),INDEX($D$35:$W$35,,$C45)/$F$21)))</f>
        <v>0</v>
      </c>
      <c r="AH45" s="2">
        <f>IF($F$21="n/a",0,IF(AH$23&lt;=$C45,0,IF(AH$23&gt;($F$21+$C45),INDEX($D$35:$W$35,,$C45)-SUM($D45:AG45),INDEX($D$35:$W$35,,$C45)/$F$21)))</f>
        <v>0</v>
      </c>
      <c r="AI45" s="2">
        <f>IF($F$21="n/a",0,IF(AI$23&lt;=$C45,0,IF(AI$23&gt;($F$21+$C45),INDEX($D$35:$W$35,,$C45)-SUM($D45:AH45),INDEX($D$35:$W$35,,$C45)/$F$21)))</f>
        <v>0</v>
      </c>
      <c r="AJ45" s="2">
        <f>IF($F$21="n/a",0,IF(AJ$23&lt;=$C45,0,IF(AJ$23&gt;($F$21+$C45),INDEX($D$35:$W$35,,$C45)-SUM($D45:AI45),INDEX($D$35:$W$35,,$C45)/$F$21)))</f>
        <v>0</v>
      </c>
      <c r="AK45" s="2">
        <f>IF($F$21="n/a",0,IF(AK$23&lt;=$C45,0,IF(AK$23&gt;($F$21+$C45),INDEX($D$35:$W$35,,$C45)-SUM($D45:AJ45),INDEX($D$35:$W$35,,$C45)/$F$21)))</f>
        <v>0</v>
      </c>
      <c r="AL45" s="2">
        <f>IF($F$21="n/a",0,IF(AL$23&lt;=$C45,0,IF(AL$23&gt;($F$21+$C45),INDEX($D$35:$W$35,,$C45)-SUM($D45:AK45),INDEX($D$35:$W$35,,$C45)/$F$21)))</f>
        <v>0</v>
      </c>
      <c r="AM45" s="2">
        <f>IF($F$21="n/a",0,IF(AM$23&lt;=$C45,0,IF(AM$23&gt;($F$21+$C45),INDEX($D$35:$W$35,,$C45)-SUM($D45:AL45),INDEX($D$35:$W$35,,$C45)/$F$21)))</f>
        <v>0</v>
      </c>
      <c r="AN45" s="2">
        <f>IF($F$21="n/a",0,IF(AN$23&lt;=$C45,0,IF(AN$23&gt;($F$21+$C45),INDEX($D$35:$W$35,,$C45)-SUM($D45:AM45),INDEX($D$35:$W$35,,$C45)/$F$21)))</f>
        <v>0</v>
      </c>
      <c r="AO45" s="2">
        <f>IF($F$21="n/a",0,IF(AO$23&lt;=$C45,0,IF(AO$23&gt;($F$21+$C45),INDEX($D$35:$W$35,,$C45)-SUM($D45:AN45),INDEX($D$35:$W$35,,$C45)/$F$21)))</f>
        <v>0</v>
      </c>
      <c r="AP45" s="2">
        <f>IF($F$21="n/a",0,IF(AP$23&lt;=$C45,0,IF(AP$23&gt;($F$21+$C45),INDEX($D$35:$W$35,,$C45)-SUM($D45:AO45),INDEX($D$35:$W$35,,$C45)/$F$21)))</f>
        <v>0</v>
      </c>
      <c r="AQ45" s="2">
        <f>IF($F$21="n/a",0,IF(AQ$23&lt;=$C45,0,IF(AQ$23&gt;($F$21+$C45),INDEX($D$35:$W$35,,$C45)-SUM($D45:AP45),INDEX($D$35:$W$35,,$C45)/$F$21)))</f>
        <v>0</v>
      </c>
      <c r="AR45" s="2">
        <f>IF($F$21="n/a",0,IF(AR$23&lt;=$C45,0,IF(AR$23&gt;($F$21+$C45),INDEX($D$35:$W$35,,$C45)-SUM($D45:AQ45),INDEX($D$35:$W$35,,$C45)/$F$21)))</f>
        <v>0</v>
      </c>
      <c r="AS45" s="2">
        <f>IF($F$21="n/a",0,IF(AS$23&lt;=$C45,0,IF(AS$23&gt;($F$21+$C45),INDEX($D$35:$W$35,,$C45)-SUM($D45:AR45),INDEX($D$35:$W$35,,$C45)/$F$21)))</f>
        <v>0</v>
      </c>
      <c r="AT45" s="2">
        <f>IF($F$21="n/a",0,IF(AT$23&lt;=$C45,0,IF(AT$23&gt;($F$21+$C45),INDEX($D$35:$W$35,,$C45)-SUM($D45:AS45),INDEX($D$35:$W$35,,$C45)/$F$21)))</f>
        <v>0</v>
      </c>
      <c r="AU45" s="2">
        <f>IF($F$21="n/a",0,IF(AU$23&lt;=$C45,0,IF(AU$23&gt;($F$21+$C45),INDEX($D$35:$W$35,,$C45)-SUM($D45:AT45),INDEX($D$35:$W$35,,$C45)/$F$21)))</f>
        <v>0</v>
      </c>
      <c r="AV45" s="2">
        <f>IF($F$21="n/a",0,IF(AV$23&lt;=$C45,0,IF(AV$23&gt;($F$21+$C45),INDEX($D$35:$W$35,,$C45)-SUM($D45:AU45),INDEX($D$35:$W$35,,$C45)/$F$21)))</f>
        <v>0</v>
      </c>
      <c r="AW45" s="2">
        <f>IF($F$21="n/a",0,IF(AW$23&lt;=$C45,0,IF(AW$23&gt;($F$21+$C45),INDEX($D$35:$W$35,,$C45)-SUM($D45:AV45),INDEX($D$35:$W$35,,$C45)/$F$21)))</f>
        <v>0</v>
      </c>
      <c r="AX45" s="2">
        <f>IF($F$21="n/a",0,IF(AX$23&lt;=$C45,0,IF(AX$23&gt;($F$21+$C45),INDEX($D$35:$W$35,,$C45)-SUM($D45:AW45),INDEX($D$35:$W$35,,$C45)/$F$21)))</f>
        <v>0</v>
      </c>
      <c r="AY45" s="2">
        <f>IF($F$21="n/a",0,IF(AY$23&lt;=$C45,0,IF(AY$23&gt;($F$21+$C45),INDEX($D$35:$W$35,,$C45)-SUM($D45:AX45),INDEX($D$35:$W$35,,$C45)/$F$21)))</f>
        <v>0</v>
      </c>
      <c r="AZ45" s="2">
        <f>IF($F$21="n/a",0,IF(AZ$23&lt;=$C45,0,IF(AZ$23&gt;($F$21+$C45),INDEX($D$35:$W$35,,$C45)-SUM($D45:AY45),INDEX($D$35:$W$35,,$C45)/$F$21)))</f>
        <v>0</v>
      </c>
      <c r="BA45" s="2">
        <f>IF($F$21="n/a",0,IF(BA$23&lt;=$C45,0,IF(BA$23&gt;($F$21+$C45),INDEX($D$35:$W$35,,$C45)-SUM($D45:AZ45),INDEX($D$35:$W$35,,$C45)/$F$21)))</f>
        <v>0</v>
      </c>
      <c r="BB45" s="2">
        <f>IF($F$21="n/a",0,IF(BB$23&lt;=$C45,0,IF(BB$23&gt;($F$21+$C45),INDEX($D$35:$W$35,,$C45)-SUM($D45:BA45),INDEX($D$35:$W$35,,$C45)/$F$21)))</f>
        <v>0</v>
      </c>
      <c r="BC45" s="2">
        <f>IF($F$21="n/a",0,IF(BC$23&lt;=$C45,0,IF(BC$23&gt;($F$21+$C45),INDEX($D$35:$W$35,,$C45)-SUM($D45:BB45),INDEX($D$35:$W$35,,$C45)/$F$21)))</f>
        <v>0</v>
      </c>
      <c r="BD45" s="2">
        <f>IF($F$21="n/a",0,IF(BD$23&lt;=$C45,0,IF(BD$23&gt;($F$21+$C45),INDEX($D$35:$W$35,,$C45)-SUM($D45:BC45),INDEX($D$35:$W$35,,$C45)/$F$21)))</f>
        <v>0</v>
      </c>
      <c r="BE45" s="2">
        <f>IF($F$21="n/a",0,IF(BE$23&lt;=$C45,0,IF(BE$23&gt;($F$21+$C45),INDEX($D$35:$W$35,,$C45)-SUM($D45:BD45),INDEX($D$35:$W$35,,$C45)/$F$21)))</f>
        <v>0</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row>
    <row r="46" spans="2:68">
      <c r="B46" s="20">
        <v>2024</v>
      </c>
      <c r="C46" s="20">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0</v>
      </c>
      <c r="N46" s="2">
        <f>IF($F$21="n/a",0,IF(N$23&lt;=$C46,0,IF(N$23&gt;($F$21+$C46),INDEX($D$35:$W$35,,$C46)-SUM($D46:M46),INDEX($D$35:$W$35,,$C46)/$F$21)))</f>
        <v>0</v>
      </c>
      <c r="O46" s="2">
        <f>IF($F$21="n/a",0,IF(O$23&lt;=$C46,0,IF(O$23&gt;($F$21+$C46),INDEX($D$35:$W$35,,$C46)-SUM($D46:N46),INDEX($D$35:$W$35,,$C46)/$F$21)))</f>
        <v>0</v>
      </c>
      <c r="P46" s="2">
        <f>IF($F$21="n/a",0,IF(P$23&lt;=$C46,0,IF(P$23&gt;($F$21+$C46),INDEX($D$35:$W$35,,$C46)-SUM($D46:O46),INDEX($D$35:$W$35,,$C46)/$F$21)))</f>
        <v>0</v>
      </c>
      <c r="Q46" s="2">
        <f>IF($F$21="n/a",0,IF(Q$23&lt;=$C46,0,IF(Q$23&gt;($F$21+$C46),INDEX($D$35:$W$35,,$C46)-SUM($D46:P46),INDEX($D$35:$W$35,,$C46)/$F$21)))</f>
        <v>0</v>
      </c>
      <c r="R46" s="2">
        <f>IF($F$21="n/a",0,IF(R$23&lt;=$C46,0,IF(R$23&gt;($F$21+$C46),INDEX($D$35:$W$35,,$C46)-SUM($D46:Q46),INDEX($D$35:$W$35,,$C46)/$F$21)))</f>
        <v>0</v>
      </c>
      <c r="S46" s="2">
        <f>IF($F$21="n/a",0,IF(S$23&lt;=$C46,0,IF(S$23&gt;($F$21+$C46),INDEX($D$35:$W$35,,$C46)-SUM($D46:R46),INDEX($D$35:$W$35,,$C46)/$F$21)))</f>
        <v>0</v>
      </c>
      <c r="T46" s="2">
        <f>IF($F$21="n/a",0,IF(T$23&lt;=$C46,0,IF(T$23&gt;($F$21+$C46),INDEX($D$35:$W$35,,$C46)-SUM($D46:S46),INDEX($D$35:$W$35,,$C46)/$F$21)))</f>
        <v>0</v>
      </c>
      <c r="U46" s="2">
        <f>IF($F$21="n/a",0,IF(U$23&lt;=$C46,0,IF(U$23&gt;($F$21+$C46),INDEX($D$35:$W$35,,$C46)-SUM($D46:T46),INDEX($D$35:$W$35,,$C46)/$F$21)))</f>
        <v>0</v>
      </c>
      <c r="V46" s="2">
        <f>IF($F$21="n/a",0,IF(V$23&lt;=$C46,0,IF(V$23&gt;($F$21+$C46),INDEX($D$35:$W$35,,$C46)-SUM($D46:U46),INDEX($D$35:$W$35,,$C46)/$F$21)))</f>
        <v>0</v>
      </c>
      <c r="W46" s="2">
        <f>IF($F$21="n/a",0,IF(W$23&lt;=$C46,0,IF(W$23&gt;($F$21+$C46),INDEX($D$35:$W$35,,$C46)-SUM($D46:V46),INDEX($D$35:$W$35,,$C46)/$F$21)))</f>
        <v>0</v>
      </c>
      <c r="X46" s="2">
        <f>IF($F$21="n/a",0,IF(X$23&lt;=$C46,0,IF(X$23&gt;($F$21+$C46),INDEX($D$35:$W$35,,$C46)-SUM($D46:W46),INDEX($D$35:$W$35,,$C46)/$F$21)))</f>
        <v>0</v>
      </c>
      <c r="Y46" s="2">
        <f>IF($F$21="n/a",0,IF(Y$23&lt;=$C46,0,IF(Y$23&gt;($F$21+$C46),INDEX($D$35:$W$35,,$C46)-SUM($D46:X46),INDEX($D$35:$W$35,,$C46)/$F$21)))</f>
        <v>0</v>
      </c>
      <c r="Z46" s="2">
        <f>IF($F$21="n/a",0,IF(Z$23&lt;=$C46,0,IF(Z$23&gt;($F$21+$C46),INDEX($D$35:$W$35,,$C46)-SUM($D46:Y46),INDEX($D$35:$W$35,,$C46)/$F$21)))</f>
        <v>0</v>
      </c>
      <c r="AA46" s="2">
        <f>IF($F$21="n/a",0,IF(AA$23&lt;=$C46,0,IF(AA$23&gt;($F$21+$C46),INDEX($D$35:$W$35,,$C46)-SUM($D46:Z46),INDEX($D$35:$W$35,,$C46)/$F$21)))</f>
        <v>0</v>
      </c>
      <c r="AB46" s="2">
        <f>IF($F$21="n/a",0,IF(AB$23&lt;=$C46,0,IF(AB$23&gt;($F$21+$C46),INDEX($D$35:$W$35,,$C46)-SUM($D46:AA46),INDEX($D$35:$W$35,,$C46)/$F$21)))</f>
        <v>0</v>
      </c>
      <c r="AC46" s="2">
        <f>IF($F$21="n/a",0,IF(AC$23&lt;=$C46,0,IF(AC$23&gt;($F$21+$C46),INDEX($D$35:$W$35,,$C46)-SUM($D46:AB46),INDEX($D$35:$W$35,,$C46)/$F$21)))</f>
        <v>0</v>
      </c>
      <c r="AD46" s="2">
        <f>IF($F$21="n/a",0,IF(AD$23&lt;=$C46,0,IF(AD$23&gt;($F$21+$C46),INDEX($D$35:$W$35,,$C46)-SUM($D46:AC46),INDEX($D$35:$W$35,,$C46)/$F$21)))</f>
        <v>0</v>
      </c>
      <c r="AE46" s="2">
        <f>IF($F$21="n/a",0,IF(AE$23&lt;=$C46,0,IF(AE$23&gt;($F$21+$C46),INDEX($D$35:$W$35,,$C46)-SUM($D46:AD46),INDEX($D$35:$W$35,,$C46)/$F$21)))</f>
        <v>0</v>
      </c>
      <c r="AF46" s="2">
        <f>IF($F$21="n/a",0,IF(AF$23&lt;=$C46,0,IF(AF$23&gt;($F$21+$C46),INDEX($D$35:$W$35,,$C46)-SUM($D46:AE46),INDEX($D$35:$W$35,,$C46)/$F$21)))</f>
        <v>0</v>
      </c>
      <c r="AG46" s="2">
        <f>IF($F$21="n/a",0,IF(AG$23&lt;=$C46,0,IF(AG$23&gt;($F$21+$C46),INDEX($D$35:$W$35,,$C46)-SUM($D46:AF46),INDEX($D$35:$W$35,,$C46)/$F$21)))</f>
        <v>0</v>
      </c>
      <c r="AH46" s="2">
        <f>IF($F$21="n/a",0,IF(AH$23&lt;=$C46,0,IF(AH$23&gt;($F$21+$C46),INDEX($D$35:$W$35,,$C46)-SUM($D46:AG46),INDEX($D$35:$W$35,,$C46)/$F$21)))</f>
        <v>0</v>
      </c>
      <c r="AI46" s="2">
        <f>IF($F$21="n/a",0,IF(AI$23&lt;=$C46,0,IF(AI$23&gt;($F$21+$C46),INDEX($D$35:$W$35,,$C46)-SUM($D46:AH46),INDEX($D$35:$W$35,,$C46)/$F$21)))</f>
        <v>0</v>
      </c>
      <c r="AJ46" s="2">
        <f>IF($F$21="n/a",0,IF(AJ$23&lt;=$C46,0,IF(AJ$23&gt;($F$21+$C46),INDEX($D$35:$W$35,,$C46)-SUM($D46:AI46),INDEX($D$35:$W$35,,$C46)/$F$21)))</f>
        <v>0</v>
      </c>
      <c r="AK46" s="2">
        <f>IF($F$21="n/a",0,IF(AK$23&lt;=$C46,0,IF(AK$23&gt;($F$21+$C46),INDEX($D$35:$W$35,,$C46)-SUM($D46:AJ46),INDEX($D$35:$W$35,,$C46)/$F$21)))</f>
        <v>0</v>
      </c>
      <c r="AL46" s="2">
        <f>IF($F$21="n/a",0,IF(AL$23&lt;=$C46,0,IF(AL$23&gt;($F$21+$C46),INDEX($D$35:$W$35,,$C46)-SUM($D46:AK46),INDEX($D$35:$W$35,,$C46)/$F$21)))</f>
        <v>0</v>
      </c>
      <c r="AM46" s="2">
        <f>IF($F$21="n/a",0,IF(AM$23&lt;=$C46,0,IF(AM$23&gt;($F$21+$C46),INDEX($D$35:$W$35,,$C46)-SUM($D46:AL46),INDEX($D$35:$W$35,,$C46)/$F$21)))</f>
        <v>0</v>
      </c>
      <c r="AN46" s="2">
        <f>IF($F$21="n/a",0,IF(AN$23&lt;=$C46,0,IF(AN$23&gt;($F$21+$C46),INDEX($D$35:$W$35,,$C46)-SUM($D46:AM46),INDEX($D$35:$W$35,,$C46)/$F$21)))</f>
        <v>0</v>
      </c>
      <c r="AO46" s="2">
        <f>IF($F$21="n/a",0,IF(AO$23&lt;=$C46,0,IF(AO$23&gt;($F$21+$C46),INDEX($D$35:$W$35,,$C46)-SUM($D46:AN46),INDEX($D$35:$W$35,,$C46)/$F$21)))</f>
        <v>0</v>
      </c>
      <c r="AP46" s="2">
        <f>IF($F$21="n/a",0,IF(AP$23&lt;=$C46,0,IF(AP$23&gt;($F$21+$C46),INDEX($D$35:$W$35,,$C46)-SUM($D46:AO46),INDEX($D$35:$W$35,,$C46)/$F$21)))</f>
        <v>0</v>
      </c>
      <c r="AQ46" s="2">
        <f>IF($F$21="n/a",0,IF(AQ$23&lt;=$C46,0,IF(AQ$23&gt;($F$21+$C46),INDEX($D$35:$W$35,,$C46)-SUM($D46:AP46),INDEX($D$35:$W$35,,$C46)/$F$21)))</f>
        <v>0</v>
      </c>
      <c r="AR46" s="2">
        <f>IF($F$21="n/a",0,IF(AR$23&lt;=$C46,0,IF(AR$23&gt;($F$21+$C46),INDEX($D$35:$W$35,,$C46)-SUM($D46:AQ46),INDEX($D$35:$W$35,,$C46)/$F$21)))</f>
        <v>0</v>
      </c>
      <c r="AS46" s="2">
        <f>IF($F$21="n/a",0,IF(AS$23&lt;=$C46,0,IF(AS$23&gt;($F$21+$C46),INDEX($D$35:$W$35,,$C46)-SUM($D46:AR46),INDEX($D$35:$W$35,,$C46)/$F$21)))</f>
        <v>0</v>
      </c>
      <c r="AT46" s="2">
        <f>IF($F$21="n/a",0,IF(AT$23&lt;=$C46,0,IF(AT$23&gt;($F$21+$C46),INDEX($D$35:$W$35,,$C46)-SUM($D46:AS46),INDEX($D$35:$W$35,,$C46)/$F$21)))</f>
        <v>0</v>
      </c>
      <c r="AU46" s="2">
        <f>IF($F$21="n/a",0,IF(AU$23&lt;=$C46,0,IF(AU$23&gt;($F$21+$C46),INDEX($D$35:$W$35,,$C46)-SUM($D46:AT46),INDEX($D$35:$W$35,,$C46)/$F$21)))</f>
        <v>0</v>
      </c>
      <c r="AV46" s="2">
        <f>IF($F$21="n/a",0,IF(AV$23&lt;=$C46,0,IF(AV$23&gt;($F$21+$C46),INDEX($D$35:$W$35,,$C46)-SUM($D46:AU46),INDEX($D$35:$W$35,,$C46)/$F$21)))</f>
        <v>0</v>
      </c>
      <c r="AW46" s="2">
        <f>IF($F$21="n/a",0,IF(AW$23&lt;=$C46,0,IF(AW$23&gt;($F$21+$C46),INDEX($D$35:$W$35,,$C46)-SUM($D46:AV46),INDEX($D$35:$W$35,,$C46)/$F$21)))</f>
        <v>0</v>
      </c>
      <c r="AX46" s="2">
        <f>IF($F$21="n/a",0,IF(AX$23&lt;=$C46,0,IF(AX$23&gt;($F$21+$C46),INDEX($D$35:$W$35,,$C46)-SUM($D46:AW46),INDEX($D$35:$W$35,,$C46)/$F$21)))</f>
        <v>0</v>
      </c>
      <c r="AY46" s="2">
        <f>IF($F$21="n/a",0,IF(AY$23&lt;=$C46,0,IF(AY$23&gt;($F$21+$C46),INDEX($D$35:$W$35,,$C46)-SUM($D46:AX46),INDEX($D$35:$W$35,,$C46)/$F$21)))</f>
        <v>0</v>
      </c>
      <c r="AZ46" s="2">
        <f>IF($F$21="n/a",0,IF(AZ$23&lt;=$C46,0,IF(AZ$23&gt;($F$21+$C46),INDEX($D$35:$W$35,,$C46)-SUM($D46:AY46),INDEX($D$35:$W$35,,$C46)/$F$21)))</f>
        <v>0</v>
      </c>
      <c r="BA46" s="2">
        <f>IF($F$21="n/a",0,IF(BA$23&lt;=$C46,0,IF(BA$23&gt;($F$21+$C46),INDEX($D$35:$W$35,,$C46)-SUM($D46:AZ46),INDEX($D$35:$W$35,,$C46)/$F$21)))</f>
        <v>0</v>
      </c>
      <c r="BB46" s="2">
        <f>IF($F$21="n/a",0,IF(BB$23&lt;=$C46,0,IF(BB$23&gt;($F$21+$C46),INDEX($D$35:$W$35,,$C46)-SUM($D46:BA46),INDEX($D$35:$W$35,,$C46)/$F$21)))</f>
        <v>0</v>
      </c>
      <c r="BC46" s="2">
        <f>IF($F$21="n/a",0,IF(BC$23&lt;=$C46,0,IF(BC$23&gt;($F$21+$C46),INDEX($D$35:$W$35,,$C46)-SUM($D46:BB46),INDEX($D$35:$W$35,,$C46)/$F$21)))</f>
        <v>0</v>
      </c>
      <c r="BD46" s="2">
        <f>IF($F$21="n/a",0,IF(BD$23&lt;=$C46,0,IF(BD$23&gt;($F$21+$C46),INDEX($D$35:$W$35,,$C46)-SUM($D46:BC46),INDEX($D$35:$W$35,,$C46)/$F$21)))</f>
        <v>0</v>
      </c>
      <c r="BE46" s="2">
        <f>IF($F$21="n/a",0,IF(BE$23&lt;=$C46,0,IF(BE$23&gt;($F$21+$C46),INDEX($D$35:$W$35,,$C46)-SUM($D46:BD46),INDEX($D$35:$W$35,,$C46)/$F$21)))</f>
        <v>0</v>
      </c>
      <c r="BF46" s="2">
        <f>IF($F$21="n/a",0,IF(BF$23&lt;=$C46,0,IF(BF$23&gt;($F$21+$C46),INDEX($D$35:$W$35,,$C46)-SUM($D46:BE46),INDEX($D$35:$W$35,,$C46)/$F$21)))</f>
        <v>0</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row>
    <row r="47" spans="2:68">
      <c r="B47" s="20">
        <v>2025</v>
      </c>
      <c r="C47" s="20">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2">
        <f>IF($F$21="n/a",0,IF(N$23&lt;=$C47,0,IF(N$23&gt;($F$21+$C47),INDEX($D$35:$W$35,,$C47)-SUM($D47:M47),INDEX($D$35:$W$35,,$C47)/$F$21)))</f>
        <v>0</v>
      </c>
      <c r="O47" s="2">
        <f>IF($F$21="n/a",0,IF(O$23&lt;=$C47,0,IF(O$23&gt;($F$21+$C47),INDEX($D$35:$W$35,,$C47)-SUM($D47:N47),INDEX($D$35:$W$35,,$C47)/$F$21)))</f>
        <v>0</v>
      </c>
      <c r="P47" s="2">
        <f>IF($F$21="n/a",0,IF(P$23&lt;=$C47,0,IF(P$23&gt;($F$21+$C47),INDEX($D$35:$W$35,,$C47)-SUM($D47:O47),INDEX($D$35:$W$35,,$C47)/$F$21)))</f>
        <v>0</v>
      </c>
      <c r="Q47" s="2">
        <f>IF($F$21="n/a",0,IF(Q$23&lt;=$C47,0,IF(Q$23&gt;($F$21+$C47),INDEX($D$35:$W$35,,$C47)-SUM($D47:P47),INDEX($D$35:$W$35,,$C47)/$F$21)))</f>
        <v>0</v>
      </c>
      <c r="R47" s="2">
        <f>IF($F$21="n/a",0,IF(R$23&lt;=$C47,0,IF(R$23&gt;($F$21+$C47),INDEX($D$35:$W$35,,$C47)-SUM($D47:Q47),INDEX($D$35:$W$35,,$C47)/$F$21)))</f>
        <v>0</v>
      </c>
      <c r="S47" s="2">
        <f>IF($F$21="n/a",0,IF(S$23&lt;=$C47,0,IF(S$23&gt;($F$21+$C47),INDEX($D$35:$W$35,,$C47)-SUM($D47:R47),INDEX($D$35:$W$35,,$C47)/$F$21)))</f>
        <v>0</v>
      </c>
      <c r="T47" s="2">
        <f>IF($F$21="n/a",0,IF(T$23&lt;=$C47,0,IF(T$23&gt;($F$21+$C47),INDEX($D$35:$W$35,,$C47)-SUM($D47:S47),INDEX($D$35:$W$35,,$C47)/$F$21)))</f>
        <v>0</v>
      </c>
      <c r="U47" s="2">
        <f>IF($F$21="n/a",0,IF(U$23&lt;=$C47,0,IF(U$23&gt;($F$21+$C47),INDEX($D$35:$W$35,,$C47)-SUM($D47:T47),INDEX($D$35:$W$35,,$C47)/$F$21)))</f>
        <v>0</v>
      </c>
      <c r="V47" s="2">
        <f>IF($F$21="n/a",0,IF(V$23&lt;=$C47,0,IF(V$23&gt;($F$21+$C47),INDEX($D$35:$W$35,,$C47)-SUM($D47:U47),INDEX($D$35:$W$35,,$C47)/$F$21)))</f>
        <v>0</v>
      </c>
      <c r="W47" s="2">
        <f>IF($F$21="n/a",0,IF(W$23&lt;=$C47,0,IF(W$23&gt;($F$21+$C47),INDEX($D$35:$W$35,,$C47)-SUM($D47:V47),INDEX($D$35:$W$35,,$C47)/$F$21)))</f>
        <v>0</v>
      </c>
      <c r="X47" s="2">
        <f>IF($F$21="n/a",0,IF(X$23&lt;=$C47,0,IF(X$23&gt;($F$21+$C47),INDEX($D$35:$W$35,,$C47)-SUM($D47:W47),INDEX($D$35:$W$35,,$C47)/$F$21)))</f>
        <v>0</v>
      </c>
      <c r="Y47" s="2">
        <f>IF($F$21="n/a",0,IF(Y$23&lt;=$C47,0,IF(Y$23&gt;($F$21+$C47),INDEX($D$35:$W$35,,$C47)-SUM($D47:X47),INDEX($D$35:$W$35,,$C47)/$F$21)))</f>
        <v>0</v>
      </c>
      <c r="Z47" s="2">
        <f>IF($F$21="n/a",0,IF(Z$23&lt;=$C47,0,IF(Z$23&gt;($F$21+$C47),INDEX($D$35:$W$35,,$C47)-SUM($D47:Y47),INDEX($D$35:$W$35,,$C47)/$F$21)))</f>
        <v>0</v>
      </c>
      <c r="AA47" s="2">
        <f>IF($F$21="n/a",0,IF(AA$23&lt;=$C47,0,IF(AA$23&gt;($F$21+$C47),INDEX($D$35:$W$35,,$C47)-SUM($D47:Z47),INDEX($D$35:$W$35,,$C47)/$F$21)))</f>
        <v>0</v>
      </c>
      <c r="AB47" s="2">
        <f>IF($F$21="n/a",0,IF(AB$23&lt;=$C47,0,IF(AB$23&gt;($F$21+$C47),INDEX($D$35:$W$35,,$C47)-SUM($D47:AA47),INDEX($D$35:$W$35,,$C47)/$F$21)))</f>
        <v>0</v>
      </c>
      <c r="AC47" s="2">
        <f>IF($F$21="n/a",0,IF(AC$23&lt;=$C47,0,IF(AC$23&gt;($F$21+$C47),INDEX($D$35:$W$35,,$C47)-SUM($D47:AB47),INDEX($D$35:$W$35,,$C47)/$F$21)))</f>
        <v>0</v>
      </c>
      <c r="AD47" s="2">
        <f>IF($F$21="n/a",0,IF(AD$23&lt;=$C47,0,IF(AD$23&gt;($F$21+$C47),INDEX($D$35:$W$35,,$C47)-SUM($D47:AC47),INDEX($D$35:$W$35,,$C47)/$F$21)))</f>
        <v>0</v>
      </c>
      <c r="AE47" s="2">
        <f>IF($F$21="n/a",0,IF(AE$23&lt;=$C47,0,IF(AE$23&gt;($F$21+$C47),INDEX($D$35:$W$35,,$C47)-SUM($D47:AD47),INDEX($D$35:$W$35,,$C47)/$F$21)))</f>
        <v>0</v>
      </c>
      <c r="AF47" s="2">
        <f>IF($F$21="n/a",0,IF(AF$23&lt;=$C47,0,IF(AF$23&gt;($F$21+$C47),INDEX($D$35:$W$35,,$C47)-SUM($D47:AE47),INDEX($D$35:$W$35,,$C47)/$F$21)))</f>
        <v>0</v>
      </c>
      <c r="AG47" s="2">
        <f>IF($F$21="n/a",0,IF(AG$23&lt;=$C47,0,IF(AG$23&gt;($F$21+$C47),INDEX($D$35:$W$35,,$C47)-SUM($D47:AF47),INDEX($D$35:$W$35,,$C47)/$F$21)))</f>
        <v>0</v>
      </c>
      <c r="AH47" s="2">
        <f>IF($F$21="n/a",0,IF(AH$23&lt;=$C47,0,IF(AH$23&gt;($F$21+$C47),INDEX($D$35:$W$35,,$C47)-SUM($D47:AG47),INDEX($D$35:$W$35,,$C47)/$F$21)))</f>
        <v>0</v>
      </c>
      <c r="AI47" s="2">
        <f>IF($F$21="n/a",0,IF(AI$23&lt;=$C47,0,IF(AI$23&gt;($F$21+$C47),INDEX($D$35:$W$35,,$C47)-SUM($D47:AH47),INDEX($D$35:$W$35,,$C47)/$F$21)))</f>
        <v>0</v>
      </c>
      <c r="AJ47" s="2">
        <f>IF($F$21="n/a",0,IF(AJ$23&lt;=$C47,0,IF(AJ$23&gt;($F$21+$C47),INDEX($D$35:$W$35,,$C47)-SUM($D47:AI47),INDEX($D$35:$W$35,,$C47)/$F$21)))</f>
        <v>0</v>
      </c>
      <c r="AK47" s="2">
        <f>IF($F$21="n/a",0,IF(AK$23&lt;=$C47,0,IF(AK$23&gt;($F$21+$C47),INDEX($D$35:$W$35,,$C47)-SUM($D47:AJ47),INDEX($D$35:$W$35,,$C47)/$F$21)))</f>
        <v>0</v>
      </c>
      <c r="AL47" s="2">
        <f>IF($F$21="n/a",0,IF(AL$23&lt;=$C47,0,IF(AL$23&gt;($F$21+$C47),INDEX($D$35:$W$35,,$C47)-SUM($D47:AK47),INDEX($D$35:$W$35,,$C47)/$F$21)))</f>
        <v>0</v>
      </c>
      <c r="AM47" s="2">
        <f>IF($F$21="n/a",0,IF(AM$23&lt;=$C47,0,IF(AM$23&gt;($F$21+$C47),INDEX($D$35:$W$35,,$C47)-SUM($D47:AL47),INDEX($D$35:$W$35,,$C47)/$F$21)))</f>
        <v>0</v>
      </c>
      <c r="AN47" s="2">
        <f>IF($F$21="n/a",0,IF(AN$23&lt;=$C47,0,IF(AN$23&gt;($F$21+$C47),INDEX($D$35:$W$35,,$C47)-SUM($D47:AM47),INDEX($D$35:$W$35,,$C47)/$F$21)))</f>
        <v>0</v>
      </c>
      <c r="AO47" s="2">
        <f>IF($F$21="n/a",0,IF(AO$23&lt;=$C47,0,IF(AO$23&gt;($F$21+$C47),INDEX($D$35:$W$35,,$C47)-SUM($D47:AN47),INDEX($D$35:$W$35,,$C47)/$F$21)))</f>
        <v>0</v>
      </c>
      <c r="AP47" s="2">
        <f>IF($F$21="n/a",0,IF(AP$23&lt;=$C47,0,IF(AP$23&gt;($F$21+$C47),INDEX($D$35:$W$35,,$C47)-SUM($D47:AO47),INDEX($D$35:$W$35,,$C47)/$F$21)))</f>
        <v>0</v>
      </c>
      <c r="AQ47" s="2">
        <f>IF($F$21="n/a",0,IF(AQ$23&lt;=$C47,0,IF(AQ$23&gt;($F$21+$C47),INDEX($D$35:$W$35,,$C47)-SUM($D47:AP47),INDEX($D$35:$W$35,,$C47)/$F$21)))</f>
        <v>0</v>
      </c>
      <c r="AR47" s="2">
        <f>IF($F$21="n/a",0,IF(AR$23&lt;=$C47,0,IF(AR$23&gt;($F$21+$C47),INDEX($D$35:$W$35,,$C47)-SUM($D47:AQ47),INDEX($D$35:$W$35,,$C47)/$F$21)))</f>
        <v>0</v>
      </c>
      <c r="AS47" s="2">
        <f>IF($F$21="n/a",0,IF(AS$23&lt;=$C47,0,IF(AS$23&gt;($F$21+$C47),INDEX($D$35:$W$35,,$C47)-SUM($D47:AR47),INDEX($D$35:$W$35,,$C47)/$F$21)))</f>
        <v>0</v>
      </c>
      <c r="AT47" s="2">
        <f>IF($F$21="n/a",0,IF(AT$23&lt;=$C47,0,IF(AT$23&gt;($F$21+$C47),INDEX($D$35:$W$35,,$C47)-SUM($D47:AS47),INDEX($D$35:$W$35,,$C47)/$F$21)))</f>
        <v>0</v>
      </c>
      <c r="AU47" s="2">
        <f>IF($F$21="n/a",0,IF(AU$23&lt;=$C47,0,IF(AU$23&gt;($F$21+$C47),INDEX($D$35:$W$35,,$C47)-SUM($D47:AT47),INDEX($D$35:$W$35,,$C47)/$F$21)))</f>
        <v>0</v>
      </c>
      <c r="AV47" s="2">
        <f>IF($F$21="n/a",0,IF(AV$23&lt;=$C47,0,IF(AV$23&gt;($F$21+$C47),INDEX($D$35:$W$35,,$C47)-SUM($D47:AU47),INDEX($D$35:$W$35,,$C47)/$F$21)))</f>
        <v>0</v>
      </c>
      <c r="AW47" s="2">
        <f>IF($F$21="n/a",0,IF(AW$23&lt;=$C47,0,IF(AW$23&gt;($F$21+$C47),INDEX($D$35:$W$35,,$C47)-SUM($D47:AV47),INDEX($D$35:$W$35,,$C47)/$F$21)))</f>
        <v>0</v>
      </c>
      <c r="AX47" s="2">
        <f>IF($F$21="n/a",0,IF(AX$23&lt;=$C47,0,IF(AX$23&gt;($F$21+$C47),INDEX($D$35:$W$35,,$C47)-SUM($D47:AW47),INDEX($D$35:$W$35,,$C47)/$F$21)))</f>
        <v>0</v>
      </c>
      <c r="AY47" s="2">
        <f>IF($F$21="n/a",0,IF(AY$23&lt;=$C47,0,IF(AY$23&gt;($F$21+$C47),INDEX($D$35:$W$35,,$C47)-SUM($D47:AX47),INDEX($D$35:$W$35,,$C47)/$F$21)))</f>
        <v>0</v>
      </c>
      <c r="AZ47" s="2">
        <f>IF($F$21="n/a",0,IF(AZ$23&lt;=$C47,0,IF(AZ$23&gt;($F$21+$C47),INDEX($D$35:$W$35,,$C47)-SUM($D47:AY47),INDEX($D$35:$W$35,,$C47)/$F$21)))</f>
        <v>0</v>
      </c>
      <c r="BA47" s="2">
        <f>IF($F$21="n/a",0,IF(BA$23&lt;=$C47,0,IF(BA$23&gt;($F$21+$C47),INDEX($D$35:$W$35,,$C47)-SUM($D47:AZ47),INDEX($D$35:$W$35,,$C47)/$F$21)))</f>
        <v>0</v>
      </c>
      <c r="BB47" s="2">
        <f>IF($F$21="n/a",0,IF(BB$23&lt;=$C47,0,IF(BB$23&gt;($F$21+$C47),INDEX($D$35:$W$35,,$C47)-SUM($D47:BA47),INDEX($D$35:$W$35,,$C47)/$F$21)))</f>
        <v>0</v>
      </c>
      <c r="BC47" s="2">
        <f>IF($F$21="n/a",0,IF(BC$23&lt;=$C47,0,IF(BC$23&gt;($F$21+$C47),INDEX($D$35:$W$35,,$C47)-SUM($D47:BB47),INDEX($D$35:$W$35,,$C47)/$F$21)))</f>
        <v>0</v>
      </c>
      <c r="BD47" s="2">
        <f>IF($F$21="n/a",0,IF(BD$23&lt;=$C47,0,IF(BD$23&gt;($F$21+$C47),INDEX($D$35:$W$35,,$C47)-SUM($D47:BC47),INDEX($D$35:$W$35,,$C47)/$F$21)))</f>
        <v>0</v>
      </c>
      <c r="BE47" s="2">
        <f>IF($F$21="n/a",0,IF(BE$23&lt;=$C47,0,IF(BE$23&gt;($F$21+$C47),INDEX($D$35:$W$35,,$C47)-SUM($D47:BD47),INDEX($D$35:$W$35,,$C47)/$F$21)))</f>
        <v>0</v>
      </c>
      <c r="BF47" s="2">
        <f>IF($F$21="n/a",0,IF(BF$23&lt;=$C47,0,IF(BF$23&gt;($F$21+$C47),INDEX($D$35:$W$35,,$C47)-SUM($D47:BE47),INDEX($D$35:$W$35,,$C47)/$F$21)))</f>
        <v>0</v>
      </c>
      <c r="BG47" s="2">
        <f>IF($F$21="n/a",0,IF(BG$23&lt;=$C47,0,IF(BG$23&gt;($F$21+$C47),INDEX($D$35:$W$35,,$C47)-SUM($D47:BF47),INDEX($D$35:$W$35,,$C47)/$F$21)))</f>
        <v>0</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row>
    <row r="48" spans="2:68" hidden="1" outlineLevel="1">
      <c r="B48" s="20">
        <v>2026</v>
      </c>
      <c r="C48" s="20">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v>
      </c>
      <c r="P48" s="2">
        <f>IF($F$21="n/a",0,IF(P$23&lt;=$C48,0,IF(P$23&gt;($F$21+$C48),INDEX($D$35:$W$35,,$C48)-SUM($D48:O48),INDEX($D$35:$W$35,,$C48)/$F$21)))</f>
        <v>0</v>
      </c>
      <c r="Q48" s="2">
        <f>IF($F$21="n/a",0,IF(Q$23&lt;=$C48,0,IF(Q$23&gt;($F$21+$C48),INDEX($D$35:$W$35,,$C48)-SUM($D48:P48),INDEX($D$35:$W$35,,$C48)/$F$21)))</f>
        <v>0</v>
      </c>
      <c r="R48" s="2">
        <f>IF($F$21="n/a",0,IF(R$23&lt;=$C48,0,IF(R$23&gt;($F$21+$C48),INDEX($D$35:$W$35,,$C48)-SUM($D48:Q48),INDEX($D$35:$W$35,,$C48)/$F$21)))</f>
        <v>0</v>
      </c>
      <c r="S48" s="2">
        <f>IF($F$21="n/a",0,IF(S$23&lt;=$C48,0,IF(S$23&gt;($F$21+$C48),INDEX($D$35:$W$35,,$C48)-SUM($D48:R48),INDEX($D$35:$W$35,,$C48)/$F$21)))</f>
        <v>0</v>
      </c>
      <c r="T48" s="2">
        <f>IF($F$21="n/a",0,IF(T$23&lt;=$C48,0,IF(T$23&gt;($F$21+$C48),INDEX($D$35:$W$35,,$C48)-SUM($D48:S48),INDEX($D$35:$W$35,,$C48)/$F$21)))</f>
        <v>0</v>
      </c>
      <c r="U48" s="2">
        <f>IF($F$21="n/a",0,IF(U$23&lt;=$C48,0,IF(U$23&gt;($F$21+$C48),INDEX($D$35:$W$35,,$C48)-SUM($D48:T48),INDEX($D$35:$W$35,,$C48)/$F$21)))</f>
        <v>0</v>
      </c>
      <c r="V48" s="2">
        <f>IF($F$21="n/a",0,IF(V$23&lt;=$C48,0,IF(V$23&gt;($F$21+$C48),INDEX($D$35:$W$35,,$C48)-SUM($D48:U48),INDEX($D$35:$W$35,,$C48)/$F$21)))</f>
        <v>0</v>
      </c>
      <c r="W48" s="2">
        <f>IF($F$21="n/a",0,IF(W$23&lt;=$C48,0,IF(W$23&gt;($F$21+$C48),INDEX($D$35:$W$35,,$C48)-SUM($D48:V48),INDEX($D$35:$W$35,,$C48)/$F$21)))</f>
        <v>0</v>
      </c>
      <c r="X48" s="2">
        <f>IF($F$21="n/a",0,IF(X$23&lt;=$C48,0,IF(X$23&gt;($F$21+$C48),INDEX($D$35:$W$35,,$C48)-SUM($D48:W48),INDEX($D$35:$W$35,,$C48)/$F$21)))</f>
        <v>0</v>
      </c>
      <c r="Y48" s="2">
        <f>IF($F$21="n/a",0,IF(Y$23&lt;=$C48,0,IF(Y$23&gt;($F$21+$C48),INDEX($D$35:$W$35,,$C48)-SUM($D48:X48),INDEX($D$35:$W$35,,$C48)/$F$21)))</f>
        <v>0</v>
      </c>
      <c r="Z48" s="2">
        <f>IF($F$21="n/a",0,IF(Z$23&lt;=$C48,0,IF(Z$23&gt;($F$21+$C48),INDEX($D$35:$W$35,,$C48)-SUM($D48:Y48),INDEX($D$35:$W$35,,$C48)/$F$21)))</f>
        <v>0</v>
      </c>
      <c r="AA48" s="2">
        <f>IF($F$21="n/a",0,IF(AA$23&lt;=$C48,0,IF(AA$23&gt;($F$21+$C48),INDEX($D$35:$W$35,,$C48)-SUM($D48:Z48),INDEX($D$35:$W$35,,$C48)/$F$21)))</f>
        <v>0</v>
      </c>
      <c r="AB48" s="2">
        <f>IF($F$21="n/a",0,IF(AB$23&lt;=$C48,0,IF(AB$23&gt;($F$21+$C48),INDEX($D$35:$W$35,,$C48)-SUM($D48:AA48),INDEX($D$35:$W$35,,$C48)/$F$21)))</f>
        <v>0</v>
      </c>
      <c r="AC48" s="2">
        <f>IF($F$21="n/a",0,IF(AC$23&lt;=$C48,0,IF(AC$23&gt;($F$21+$C48),INDEX($D$35:$W$35,,$C48)-SUM($D48:AB48),INDEX($D$35:$W$35,,$C48)/$F$21)))</f>
        <v>0</v>
      </c>
      <c r="AD48" s="2">
        <f>IF($F$21="n/a",0,IF(AD$23&lt;=$C48,0,IF(AD$23&gt;($F$21+$C48),INDEX($D$35:$W$35,,$C48)-SUM($D48:AC48),INDEX($D$35:$W$35,,$C48)/$F$21)))</f>
        <v>0</v>
      </c>
      <c r="AE48" s="2">
        <f>IF($F$21="n/a",0,IF(AE$23&lt;=$C48,0,IF(AE$23&gt;($F$21+$C48),INDEX($D$35:$W$35,,$C48)-SUM($D48:AD48),INDEX($D$35:$W$35,,$C48)/$F$21)))</f>
        <v>0</v>
      </c>
      <c r="AF48" s="2">
        <f>IF($F$21="n/a",0,IF(AF$23&lt;=$C48,0,IF(AF$23&gt;($F$21+$C48),INDEX($D$35:$W$35,,$C48)-SUM($D48:AE48),INDEX($D$35:$W$35,,$C48)/$F$21)))</f>
        <v>0</v>
      </c>
      <c r="AG48" s="2">
        <f>IF($F$21="n/a",0,IF(AG$23&lt;=$C48,0,IF(AG$23&gt;($F$21+$C48),INDEX($D$35:$W$35,,$C48)-SUM($D48:AF48),INDEX($D$35:$W$35,,$C48)/$F$21)))</f>
        <v>0</v>
      </c>
      <c r="AH48" s="2">
        <f>IF($F$21="n/a",0,IF(AH$23&lt;=$C48,0,IF(AH$23&gt;($F$21+$C48),INDEX($D$35:$W$35,,$C48)-SUM($D48:AG48),INDEX($D$35:$W$35,,$C48)/$F$21)))</f>
        <v>0</v>
      </c>
      <c r="AI48" s="2">
        <f>IF($F$21="n/a",0,IF(AI$23&lt;=$C48,0,IF(AI$23&gt;($F$21+$C48),INDEX($D$35:$W$35,,$C48)-SUM($D48:AH48),INDEX($D$35:$W$35,,$C48)/$F$21)))</f>
        <v>0</v>
      </c>
      <c r="AJ48" s="2">
        <f>IF($F$21="n/a",0,IF(AJ$23&lt;=$C48,0,IF(AJ$23&gt;($F$21+$C48),INDEX($D$35:$W$35,,$C48)-SUM($D48:AI48),INDEX($D$35:$W$35,,$C48)/$F$21)))</f>
        <v>0</v>
      </c>
      <c r="AK48" s="2">
        <f>IF($F$21="n/a",0,IF(AK$23&lt;=$C48,0,IF(AK$23&gt;($F$21+$C48),INDEX($D$35:$W$35,,$C48)-SUM($D48:AJ48),INDEX($D$35:$W$35,,$C48)/$F$21)))</f>
        <v>0</v>
      </c>
      <c r="AL48" s="2">
        <f>IF($F$21="n/a",0,IF(AL$23&lt;=$C48,0,IF(AL$23&gt;($F$21+$C48),INDEX($D$35:$W$35,,$C48)-SUM($D48:AK48),INDEX($D$35:$W$35,,$C48)/$F$21)))</f>
        <v>0</v>
      </c>
      <c r="AM48" s="2">
        <f>IF($F$21="n/a",0,IF(AM$23&lt;=$C48,0,IF(AM$23&gt;($F$21+$C48),INDEX($D$35:$W$35,,$C48)-SUM($D48:AL48),INDEX($D$35:$W$35,,$C48)/$F$21)))</f>
        <v>0</v>
      </c>
      <c r="AN48" s="2">
        <f>IF($F$21="n/a",0,IF(AN$23&lt;=$C48,0,IF(AN$23&gt;($F$21+$C48),INDEX($D$35:$W$35,,$C48)-SUM($D48:AM48),INDEX($D$35:$W$35,,$C48)/$F$21)))</f>
        <v>0</v>
      </c>
      <c r="AO48" s="2">
        <f>IF($F$21="n/a",0,IF(AO$23&lt;=$C48,0,IF(AO$23&gt;($F$21+$C48),INDEX($D$35:$W$35,,$C48)-SUM($D48:AN48),INDEX($D$35:$W$35,,$C48)/$F$21)))</f>
        <v>0</v>
      </c>
      <c r="AP48" s="2">
        <f>IF($F$21="n/a",0,IF(AP$23&lt;=$C48,0,IF(AP$23&gt;($F$21+$C48),INDEX($D$35:$W$35,,$C48)-SUM($D48:AO48),INDEX($D$35:$W$35,,$C48)/$F$21)))</f>
        <v>0</v>
      </c>
      <c r="AQ48" s="2">
        <f>IF($F$21="n/a",0,IF(AQ$23&lt;=$C48,0,IF(AQ$23&gt;($F$21+$C48),INDEX($D$35:$W$35,,$C48)-SUM($D48:AP48),INDEX($D$35:$W$35,,$C48)/$F$21)))</f>
        <v>0</v>
      </c>
      <c r="AR48" s="2">
        <f>IF($F$21="n/a",0,IF(AR$23&lt;=$C48,0,IF(AR$23&gt;($F$21+$C48),INDEX($D$35:$W$35,,$C48)-SUM($D48:AQ48),INDEX($D$35:$W$35,,$C48)/$F$21)))</f>
        <v>0</v>
      </c>
      <c r="AS48" s="2">
        <f>IF($F$21="n/a",0,IF(AS$23&lt;=$C48,0,IF(AS$23&gt;($F$21+$C48),INDEX($D$35:$W$35,,$C48)-SUM($D48:AR48),INDEX($D$35:$W$35,,$C48)/$F$21)))</f>
        <v>0</v>
      </c>
      <c r="AT48" s="2">
        <f>IF($F$21="n/a",0,IF(AT$23&lt;=$C48,0,IF(AT$23&gt;($F$21+$C48),INDEX($D$35:$W$35,,$C48)-SUM($D48:AS48),INDEX($D$35:$W$35,,$C48)/$F$21)))</f>
        <v>0</v>
      </c>
      <c r="AU48" s="2">
        <f>IF($F$21="n/a",0,IF(AU$23&lt;=$C48,0,IF(AU$23&gt;($F$21+$C48),INDEX($D$35:$W$35,,$C48)-SUM($D48:AT48),INDEX($D$35:$W$35,,$C48)/$F$21)))</f>
        <v>0</v>
      </c>
      <c r="AV48" s="2">
        <f>IF($F$21="n/a",0,IF(AV$23&lt;=$C48,0,IF(AV$23&gt;($F$21+$C48),INDEX($D$35:$W$35,,$C48)-SUM($D48:AU48),INDEX($D$35:$W$35,,$C48)/$F$21)))</f>
        <v>0</v>
      </c>
      <c r="AW48" s="2">
        <f>IF($F$21="n/a",0,IF(AW$23&lt;=$C48,0,IF(AW$23&gt;($F$21+$C48),INDEX($D$35:$W$35,,$C48)-SUM($D48:AV48),INDEX($D$35:$W$35,,$C48)/$F$21)))</f>
        <v>0</v>
      </c>
      <c r="AX48" s="2">
        <f>IF($F$21="n/a",0,IF(AX$23&lt;=$C48,0,IF(AX$23&gt;($F$21+$C48),INDEX($D$35:$W$35,,$C48)-SUM($D48:AW48),INDEX($D$35:$W$35,,$C48)/$F$21)))</f>
        <v>0</v>
      </c>
      <c r="AY48" s="2">
        <f>IF($F$21="n/a",0,IF(AY$23&lt;=$C48,0,IF(AY$23&gt;($F$21+$C48),INDEX($D$35:$W$35,,$C48)-SUM($D48:AX48),INDEX($D$35:$W$35,,$C48)/$F$21)))</f>
        <v>0</v>
      </c>
      <c r="AZ48" s="2">
        <f>IF($F$21="n/a",0,IF(AZ$23&lt;=$C48,0,IF(AZ$23&gt;($F$21+$C48),INDEX($D$35:$W$35,,$C48)-SUM($D48:AY48),INDEX($D$35:$W$35,,$C48)/$F$21)))</f>
        <v>0</v>
      </c>
      <c r="BA48" s="2">
        <f>IF($F$21="n/a",0,IF(BA$23&lt;=$C48,0,IF(BA$23&gt;($F$21+$C48),INDEX($D$35:$W$35,,$C48)-SUM($D48:AZ48),INDEX($D$35:$W$35,,$C48)/$F$21)))</f>
        <v>0</v>
      </c>
      <c r="BB48" s="2">
        <f>IF($F$21="n/a",0,IF(BB$23&lt;=$C48,0,IF(BB$23&gt;($F$21+$C48),INDEX($D$35:$W$35,,$C48)-SUM($D48:BA48),INDEX($D$35:$W$35,,$C48)/$F$21)))</f>
        <v>0</v>
      </c>
      <c r="BC48" s="2">
        <f>IF($F$21="n/a",0,IF(BC$23&lt;=$C48,0,IF(BC$23&gt;($F$21+$C48),INDEX($D$35:$W$35,,$C48)-SUM($D48:BB48),INDEX($D$35:$W$35,,$C48)/$F$21)))</f>
        <v>0</v>
      </c>
      <c r="BD48" s="2">
        <f>IF($F$21="n/a",0,IF(BD$23&lt;=$C48,0,IF(BD$23&gt;($F$21+$C48),INDEX($D$35:$W$35,,$C48)-SUM($D48:BC48),INDEX($D$35:$W$35,,$C48)/$F$21)))</f>
        <v>0</v>
      </c>
      <c r="BE48" s="2">
        <f>IF($F$21="n/a",0,IF(BE$23&lt;=$C48,0,IF(BE$23&gt;($F$21+$C48),INDEX($D$35:$W$35,,$C48)-SUM($D48:BD48),INDEX($D$35:$W$35,,$C48)/$F$21)))</f>
        <v>0</v>
      </c>
      <c r="BF48" s="2">
        <f>IF($F$21="n/a",0,IF(BF$23&lt;=$C48,0,IF(BF$23&gt;($F$21+$C48),INDEX($D$35:$W$35,,$C48)-SUM($D48:BE48),INDEX($D$35:$W$35,,$C48)/$F$21)))</f>
        <v>0</v>
      </c>
      <c r="BG48" s="2">
        <f>IF($F$21="n/a",0,IF(BG$23&lt;=$C48,0,IF(BG$23&gt;($F$21+$C48),INDEX($D$35:$W$35,,$C48)-SUM($D48:BF48),INDEX($D$35:$W$35,,$C48)/$F$21)))</f>
        <v>0</v>
      </c>
      <c r="BH48" s="2">
        <f>IF($F$21="n/a",0,IF(BH$23&lt;=$C48,0,IF(BH$23&gt;($F$21+$C48),INDEX($D$35:$W$35,,$C48)-SUM($D48:BG48),INDEX($D$35:$W$35,,$C48)/$F$21)))</f>
        <v>0</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row>
    <row r="49" spans="2:68" hidden="1" outlineLevel="1">
      <c r="B49" s="20">
        <v>2027</v>
      </c>
      <c r="C49" s="20">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row>
    <row r="50" spans="2:68" hidden="1" outlineLevel="1">
      <c r="B50" s="20">
        <v>2028</v>
      </c>
      <c r="C50" s="20">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row>
    <row r="51" spans="2:68" hidden="1" outlineLevel="1">
      <c r="B51" s="20">
        <v>2029</v>
      </c>
      <c r="C51" s="20">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row>
    <row r="52" spans="2:68" hidden="1" outlineLevel="1">
      <c r="B52" s="20">
        <v>2030</v>
      </c>
      <c r="C52" s="20">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row>
    <row r="53" spans="2:68" hidden="1" outlineLevel="1">
      <c r="B53" s="20">
        <v>2031</v>
      </c>
      <c r="C53" s="20">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row>
    <row r="54" spans="2:68" hidden="1" outlineLevel="1">
      <c r="B54" s="20">
        <v>2032</v>
      </c>
      <c r="C54" s="20">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row>
    <row r="55" spans="2:68" hidden="1" outlineLevel="1">
      <c r="B55" s="20">
        <v>2033</v>
      </c>
      <c r="C55" s="20">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row>
    <row r="56" spans="2:68" hidden="1" outlineLevel="1">
      <c r="B56" s="20">
        <v>2034</v>
      </c>
      <c r="C56" s="20">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row>
    <row r="57" spans="2:68" hidden="1" outlineLevel="1">
      <c r="B57" s="20">
        <v>2035</v>
      </c>
      <c r="C57" s="20">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row>
    <row r="58" spans="2:68" collapsed="1">
      <c r="B58" s="20"/>
      <c r="C58" s="2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2:68">
      <c r="B59" t="s">
        <v>74</v>
      </c>
      <c r="D59" s="2">
        <f>SUM(D38:D57)</f>
        <v>0</v>
      </c>
      <c r="E59" s="2">
        <f t="shared" ref="E59:BK59" si="33">SUM(E38:E57)</f>
        <v>0.49206548885556295</v>
      </c>
      <c r="F59" s="2">
        <f t="shared" si="33"/>
        <v>0.99979317141501767</v>
      </c>
      <c r="G59" s="2">
        <f t="shared" si="33"/>
        <v>1.5747476181791211</v>
      </c>
      <c r="H59" s="2">
        <f t="shared" si="33"/>
        <v>2.270266421163055</v>
      </c>
      <c r="I59" s="2">
        <f t="shared" si="33"/>
        <v>1.508236183553274</v>
      </c>
      <c r="J59" s="2">
        <f t="shared" si="33"/>
        <v>3.2122366775162479</v>
      </c>
      <c r="K59" s="2">
        <f t="shared" si="33"/>
        <v>3.2122366775162479</v>
      </c>
      <c r="L59" s="2">
        <f t="shared" si="33"/>
        <v>3.2122366775162479</v>
      </c>
      <c r="M59" s="2">
        <f t="shared" si="33"/>
        <v>3.2122366775162479</v>
      </c>
      <c r="N59" s="2">
        <f t="shared" si="33"/>
        <v>3.2122366775162479</v>
      </c>
      <c r="O59" s="2">
        <f t="shared" si="33"/>
        <v>3.2122366775162479</v>
      </c>
      <c r="P59" s="2">
        <f t="shared" si="33"/>
        <v>3.2122366775162479</v>
      </c>
      <c r="Q59" s="2">
        <f t="shared" si="33"/>
        <v>3.2122366775162479</v>
      </c>
      <c r="R59" s="2">
        <f t="shared" si="33"/>
        <v>3.2122366775162479</v>
      </c>
      <c r="S59" s="2">
        <f t="shared" si="33"/>
        <v>3.2122366775162479</v>
      </c>
      <c r="T59" s="2">
        <f t="shared" si="33"/>
        <v>2.966203933088464</v>
      </c>
      <c r="U59" s="2">
        <f t="shared" si="33"/>
        <v>2.4663073473809591</v>
      </c>
      <c r="V59" s="2">
        <f t="shared" si="33"/>
        <v>1.9249662827191785</v>
      </c>
      <c r="W59" s="2">
        <f t="shared" si="33"/>
        <v>1.2897296578451616</v>
      </c>
      <c r="X59" s="2">
        <f t="shared" si="33"/>
        <v>0.56886728338144876</v>
      </c>
      <c r="Y59" s="2">
        <f t="shared" si="33"/>
        <v>8.8817841970012523E-16</v>
      </c>
      <c r="Z59" s="2">
        <f t="shared" si="33"/>
        <v>0</v>
      </c>
      <c r="AA59" s="2">
        <f t="shared" si="33"/>
        <v>0</v>
      </c>
      <c r="AB59" s="2">
        <f t="shared" si="33"/>
        <v>0</v>
      </c>
      <c r="AC59" s="2">
        <f t="shared" si="33"/>
        <v>0</v>
      </c>
      <c r="AD59" s="2">
        <f t="shared" si="33"/>
        <v>0</v>
      </c>
      <c r="AE59" s="2">
        <f t="shared" si="33"/>
        <v>0</v>
      </c>
      <c r="AF59" s="2">
        <f t="shared" si="33"/>
        <v>0</v>
      </c>
      <c r="AG59" s="2">
        <f t="shared" si="33"/>
        <v>0</v>
      </c>
      <c r="AH59" s="2">
        <f t="shared" si="33"/>
        <v>0</v>
      </c>
      <c r="AI59" s="2">
        <f t="shared" si="33"/>
        <v>0</v>
      </c>
      <c r="AJ59" s="2">
        <f t="shared" si="33"/>
        <v>0</v>
      </c>
      <c r="AK59" s="2">
        <f t="shared" si="33"/>
        <v>0</v>
      </c>
      <c r="AL59" s="2">
        <f t="shared" si="33"/>
        <v>0</v>
      </c>
      <c r="AM59" s="2">
        <f t="shared" si="33"/>
        <v>0</v>
      </c>
      <c r="AN59" s="2">
        <f t="shared" si="33"/>
        <v>0</v>
      </c>
      <c r="AO59" s="2">
        <f t="shared" si="33"/>
        <v>0</v>
      </c>
      <c r="AP59" s="2">
        <f t="shared" si="33"/>
        <v>0</v>
      </c>
      <c r="AQ59" s="2">
        <f t="shared" si="33"/>
        <v>0</v>
      </c>
      <c r="AR59" s="2">
        <f t="shared" si="33"/>
        <v>0</v>
      </c>
      <c r="AS59" s="2">
        <f t="shared" si="33"/>
        <v>0</v>
      </c>
      <c r="AT59" s="2">
        <f t="shared" si="33"/>
        <v>0</v>
      </c>
      <c r="AU59" s="2">
        <f t="shared" si="33"/>
        <v>0</v>
      </c>
      <c r="AV59" s="2">
        <f t="shared" si="33"/>
        <v>0</v>
      </c>
      <c r="AW59" s="2">
        <f t="shared" si="33"/>
        <v>0</v>
      </c>
      <c r="AX59" s="2">
        <f t="shared" si="33"/>
        <v>0</v>
      </c>
      <c r="AY59" s="2">
        <f t="shared" si="33"/>
        <v>0</v>
      </c>
      <c r="AZ59" s="2">
        <f t="shared" si="33"/>
        <v>0</v>
      </c>
      <c r="BA59" s="2">
        <f t="shared" si="33"/>
        <v>0</v>
      </c>
      <c r="BB59" s="2">
        <f t="shared" si="33"/>
        <v>0</v>
      </c>
      <c r="BC59" s="2">
        <f t="shared" si="33"/>
        <v>0</v>
      </c>
      <c r="BD59" s="2">
        <f t="shared" si="33"/>
        <v>0</v>
      </c>
      <c r="BE59" s="2">
        <f t="shared" si="33"/>
        <v>0</v>
      </c>
      <c r="BF59" s="2">
        <f t="shared" si="33"/>
        <v>0</v>
      </c>
      <c r="BG59" s="2">
        <f t="shared" si="33"/>
        <v>0</v>
      </c>
      <c r="BH59" s="2">
        <f t="shared" si="33"/>
        <v>0</v>
      </c>
      <c r="BI59" s="2">
        <f t="shared" si="33"/>
        <v>0</v>
      </c>
      <c r="BJ59" s="2">
        <f t="shared" si="33"/>
        <v>0</v>
      </c>
      <c r="BK59" s="2">
        <f t="shared" si="33"/>
        <v>0</v>
      </c>
      <c r="BL59" s="2">
        <f t="shared" ref="BL59:BP59" si="34">SUM(BL38:BL57)</f>
        <v>0</v>
      </c>
      <c r="BM59" s="2">
        <f t="shared" si="34"/>
        <v>0</v>
      </c>
      <c r="BN59" s="2">
        <f t="shared" si="34"/>
        <v>0</v>
      </c>
      <c r="BO59" s="2">
        <f t="shared" si="34"/>
        <v>0</v>
      </c>
      <c r="BP59" s="2">
        <f t="shared" si="34"/>
        <v>0</v>
      </c>
    </row>
    <row r="60" spans="2:6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2:68">
      <c r="B61" s="50" t="s">
        <v>75</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2:68">
      <c r="B62" s="53" t="s">
        <v>76</v>
      </c>
      <c r="D62" s="2"/>
      <c r="E62" s="2"/>
      <c r="F62" s="2"/>
      <c r="G62" s="2"/>
      <c r="H62" s="2"/>
      <c r="I62" s="2"/>
      <c r="J62" s="2"/>
      <c r="K62" s="2"/>
      <c r="L62" s="2"/>
      <c r="M62" s="36">
        <f>(Inputs!N63+Inputs!N76)/Inputs!$N$5</f>
        <v>0</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2:68">
      <c r="B63" s="50" t="s">
        <v>77</v>
      </c>
      <c r="C63">
        <v>10</v>
      </c>
      <c r="D63" s="2"/>
      <c r="E63" s="2"/>
      <c r="F63" s="2"/>
      <c r="G63" s="2"/>
      <c r="H63" s="2"/>
      <c r="I63" s="2"/>
      <c r="J63" s="2"/>
      <c r="K63" s="2"/>
      <c r="L63" s="2"/>
      <c r="M63" s="21"/>
      <c r="N63" s="36">
        <f>IF(N$23&gt;($F21+$C63),$M62-SUM($M63:M63),$M62/$F21)</f>
        <v>0</v>
      </c>
      <c r="O63" s="36">
        <f>IF(O$23&gt;($F21+$C63),$M62-SUM($M63:N63),$M62/$F21)</f>
        <v>0</v>
      </c>
      <c r="P63" s="36">
        <f>IF(P$23&gt;($F21+$C63),$M62-SUM($M63:O63),$M62/$F21)</f>
        <v>0</v>
      </c>
      <c r="Q63" s="36">
        <f>IF(Q$23&gt;($F21+$C63),$M62-SUM($M63:P63),$M62/$F21)</f>
        <v>0</v>
      </c>
      <c r="R63" s="36">
        <f>IF(R$23&gt;($F21+$C63),$M62-SUM($M63:Q63),$M62/$F21)</f>
        <v>0</v>
      </c>
      <c r="S63" s="36">
        <f>IF(S$23&gt;($F21+$C63),$M62-SUM($M63:R63),$M62/$F21)</f>
        <v>0</v>
      </c>
      <c r="T63" s="36">
        <f>IF(T$23&gt;($F21+$C63),$M62-SUM($M63:S63),$M62/$F21)</f>
        <v>0</v>
      </c>
      <c r="U63" s="36">
        <f>IF(U$23&gt;($F21+$C63),$M62-SUM($M63:T63),$M62/$F21)</f>
        <v>0</v>
      </c>
      <c r="V63" s="36">
        <f>IF(V$23&gt;($F21+$C63),$M62-SUM($M63:U63),$M62/$F21)</f>
        <v>0</v>
      </c>
      <c r="W63" s="36">
        <f>IF(W$23&gt;($F21+$C63),$M62-SUM($M63:V63),$M62/$F21)</f>
        <v>0</v>
      </c>
      <c r="X63" s="36">
        <f>IF(X$23&gt;($F21+$C63),$M62-SUM($M63:W63),$M62/$F21)</f>
        <v>0</v>
      </c>
      <c r="Y63" s="36">
        <f>IF(Y$23&gt;($F21+$C63),$M62-SUM($M63:X63),$M62/$F21)</f>
        <v>0</v>
      </c>
      <c r="Z63" s="36">
        <f>IF(Z$23&gt;($F21+$C63),$M62-SUM($M63:Y63),$M62/$F21)</f>
        <v>0</v>
      </c>
      <c r="AA63" s="36">
        <f>IF(AA$23&gt;($F21+$C63),$M62-SUM($M63:Z63),$M62/$F21)</f>
        <v>0</v>
      </c>
      <c r="AB63" s="36">
        <f>IF(AB$23&gt;($F21+$C63),$M62-SUM($M63:AA63),$M62/$F21)</f>
        <v>0</v>
      </c>
      <c r="AC63" s="36">
        <f>IF(AC$23&gt;($F21+$C63),$M62-SUM($M63:AB63),$M62/$F21)</f>
        <v>0</v>
      </c>
      <c r="AD63" s="36">
        <f>IF(AD$23&gt;($F21+$C63),$M62-SUM($M63:AC63),$M62/$F21)</f>
        <v>0</v>
      </c>
      <c r="AE63" s="36">
        <f>IF(AE$23&gt;($F21+$C63),$M62-SUM($M63:AD63),$M62/$F21)</f>
        <v>0</v>
      </c>
      <c r="AF63" s="36">
        <f>IF(AF$23&gt;($F21+$C63),$M62-SUM($M63:AE63),$M62/$F21)</f>
        <v>0</v>
      </c>
      <c r="AG63" s="36">
        <f>IF(AG$23&gt;($F21+$C63),$M62-SUM($M63:AF63),$M62/$F21)</f>
        <v>0</v>
      </c>
      <c r="AH63" s="36">
        <f>IF(AH$23&gt;($F21+$C63),$M62-SUM($M63:AG63),$M62/$F21)</f>
        <v>0</v>
      </c>
      <c r="AI63" s="36">
        <f>IF(AI$23&gt;($F21+$C63),$M62-SUM($M63:AH63),$M62/$F21)</f>
        <v>0</v>
      </c>
      <c r="AJ63" s="36">
        <f>IF(AJ$23&gt;($F21+$C63),$M62-SUM($M63:AI63),$M62/$F21)</f>
        <v>0</v>
      </c>
      <c r="AK63" s="36">
        <f>IF(AK$23&gt;($F21+$C63),$M62-SUM($M63:AJ63),$M62/$F21)</f>
        <v>0</v>
      </c>
      <c r="AL63" s="36">
        <f>IF(AL$23&gt;($F21+$C63),$M62-SUM($M63:AK63),$M62/$F21)</f>
        <v>0</v>
      </c>
      <c r="AM63" s="36">
        <f>IF(AM$23&gt;($F21+$C63),$M62-SUM($M63:AL63),$M62/$F21)</f>
        <v>0</v>
      </c>
      <c r="AN63" s="36">
        <f>IF(AN$23&gt;($F21+$C63),$M62-SUM($M63:AM63),$M62/$F21)</f>
        <v>0</v>
      </c>
      <c r="AO63" s="36">
        <f>IF(AO$23&gt;($F21+$C63),$M62-SUM($M63:AN63),$M62/$F21)</f>
        <v>0</v>
      </c>
      <c r="AP63" s="36">
        <f>IF(AP$23&gt;($F21+$C63),$M62-SUM($M63:AO63),$M62/$F21)</f>
        <v>0</v>
      </c>
      <c r="AQ63" s="36">
        <f>IF(AQ$23&gt;($F21+$C63),$M62-SUM($M63:AP63),$M62/$F21)</f>
        <v>0</v>
      </c>
      <c r="AR63" s="36">
        <f>IF(AR$23&gt;($F21+$C63),$M62-SUM($M63:AQ63),$M62/$F21)</f>
        <v>0</v>
      </c>
      <c r="AS63" s="36">
        <f>IF(AS$23&gt;($F21+$C63),$M62-SUM($M63:AR63),$M62/$F21)</f>
        <v>0</v>
      </c>
      <c r="AT63" s="36">
        <f>IF(AT$23&gt;($F21+$C63),$M62-SUM($M63:AS63),$M62/$F21)</f>
        <v>0</v>
      </c>
      <c r="AU63" s="36">
        <f>IF(AU$23&gt;($F21+$C63),$M62-SUM($M63:AT63),$M62/$F21)</f>
        <v>0</v>
      </c>
      <c r="AV63" s="36">
        <f>IF(AV$23&gt;($F21+$C63),$M62-SUM($M63:AU63),$M62/$F21)</f>
        <v>0</v>
      </c>
      <c r="AW63" s="36">
        <f>IF(AW$23&gt;($F21+$C63),$M62-SUM($M63:AV63),$M62/$F21)</f>
        <v>0</v>
      </c>
      <c r="AX63" s="36">
        <f>IF(AX$23&gt;($F21+$C63),$M62-SUM($M63:AW63),$M62/$F21)</f>
        <v>0</v>
      </c>
      <c r="AY63" s="36">
        <f>IF(AY$23&gt;($F21+$C63),$M62-SUM($M63:AX63),$M62/$F21)</f>
        <v>0</v>
      </c>
      <c r="AZ63" s="36">
        <f>IF(AZ$23&gt;($F21+$C63),$M62-SUM($M63:AY63),$M62/$F21)</f>
        <v>0</v>
      </c>
      <c r="BA63" s="36">
        <f>IF(BA$23&gt;($F21+$C63),$M62-SUM($M63:AZ63),$M62/$F21)</f>
        <v>0</v>
      </c>
      <c r="BB63" s="36">
        <f>IF(BB$23&gt;($F21+$C63),$M62-SUM($M63:BA63),$M62/$F21)</f>
        <v>0</v>
      </c>
      <c r="BC63" s="36">
        <f>IF(BC$23&gt;($F21+$C63),$M62-SUM($M63:BB63),$M62/$F21)</f>
        <v>0</v>
      </c>
      <c r="BD63" s="36">
        <f>IF(BD$23&gt;($F21+$C63),$M62-SUM($M63:BC63),$M62/$F21)</f>
        <v>0</v>
      </c>
      <c r="BE63" s="36">
        <f>IF(BE$23&gt;($F21+$C63),$M62-SUM($M63:BD63),$M62/$F21)</f>
        <v>0</v>
      </c>
      <c r="BF63" s="36">
        <f>IF(BF$23&gt;($F21+$C63),$M62-SUM($M63:BE63),$M62/$F21)</f>
        <v>0</v>
      </c>
      <c r="BG63" s="36">
        <f>IF(BG$23&gt;($F21+$C63),$M62-SUM($M63:BF63),$M62/$F21)</f>
        <v>0</v>
      </c>
      <c r="BH63" s="36">
        <f>IF(BH$23&gt;($F21+$C63),$M62-SUM($M63:BG63),$M62/$F21)</f>
        <v>0</v>
      </c>
      <c r="BI63" s="36">
        <f>IF(BI$23&gt;($F21+$C63),$M62-SUM($M63:BH63),$M62/$F21)</f>
        <v>0</v>
      </c>
      <c r="BJ63" s="36">
        <f>IF(BJ$23&gt;($F21+$C63),$M62-SUM($M63:BI63),$M62/$F21)</f>
        <v>0</v>
      </c>
      <c r="BK63" s="36">
        <f>IF(BK$23&gt;($F21+$C63),$M62-SUM($M63:BJ63),$M62/$F21)</f>
        <v>0</v>
      </c>
      <c r="BL63" s="36">
        <f>IF(BL$23&gt;($F21+$C63),$M62-SUM($M63:BK63),$M62/$F21)</f>
        <v>0</v>
      </c>
      <c r="BM63" s="36">
        <f>IF(BM$23&gt;($F21+$C63),$M62-SUM($M63:BL63),$M62/$F21)</f>
        <v>0</v>
      </c>
      <c r="BN63" s="36">
        <f>IF(BN$23&gt;($F21+$C63),$M62-SUM($M63:BM63),$M62/$F21)</f>
        <v>0</v>
      </c>
      <c r="BO63" s="36">
        <f>IF(BO$23&gt;($F21+$C63),$M62-SUM($M63:BN63),$M62/$F21)</f>
        <v>0</v>
      </c>
      <c r="BP63" s="36">
        <f>IF(BP$23&gt;($F21+$C63),$M62-SUM($M63:BO63),$M62/$F21)</f>
        <v>0</v>
      </c>
    </row>
    <row r="64" spans="2:68" s="4" customFormat="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2:68">
      <c r="B65" s="50" t="s">
        <v>78</v>
      </c>
      <c r="D65" s="2"/>
      <c r="E65" s="2"/>
      <c r="F65" s="2"/>
      <c r="G65" s="2"/>
      <c r="H65" s="2"/>
      <c r="I65" s="2"/>
      <c r="J65" s="2"/>
      <c r="K65" s="2"/>
      <c r="L65" s="2"/>
      <c r="M65" s="36"/>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2:68">
      <c r="B66" s="50" t="s">
        <v>77</v>
      </c>
      <c r="D66" s="2"/>
      <c r="E66" s="2"/>
      <c r="F66" s="2"/>
      <c r="G66" s="2"/>
      <c r="H66" s="2"/>
      <c r="I66" s="2"/>
      <c r="J66" s="2"/>
      <c r="K66" s="2"/>
      <c r="L66" s="2"/>
      <c r="M66" s="2"/>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2"/>
      <c r="BB66" s="2"/>
      <c r="BC66" s="2"/>
      <c r="BD66" s="2"/>
      <c r="BE66" s="2"/>
      <c r="BF66" s="2"/>
      <c r="BG66" s="2"/>
      <c r="BH66" s="2"/>
      <c r="BI66" s="2"/>
      <c r="BJ66" s="2"/>
      <c r="BK66" s="2"/>
      <c r="BL66" s="2"/>
      <c r="BM66" s="2"/>
      <c r="BN66" s="2"/>
      <c r="BO66" s="2"/>
      <c r="BP66" s="2"/>
    </row>
    <row r="67" spans="2:68" s="4" customFormat="1">
      <c r="D67" s="21"/>
      <c r="E67" s="21"/>
      <c r="F67" s="21"/>
      <c r="G67" s="21"/>
      <c r="H67" s="21"/>
      <c r="I67" s="21">
        <f>I68*'Opening RAB 2020'!G5</f>
        <v>14.041347336808352</v>
      </c>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2:68">
      <c r="B68" t="s">
        <v>56</v>
      </c>
      <c r="D68" s="2">
        <f>D26+D59</f>
        <v>22.889079600977155</v>
      </c>
      <c r="E68" s="2">
        <f t="shared" ref="E68:L68" si="35">E26+E59</f>
        <v>23.381145089832717</v>
      </c>
      <c r="F68" s="2">
        <f t="shared" si="35"/>
        <v>23.888872772392173</v>
      </c>
      <c r="G68" s="2">
        <f t="shared" si="35"/>
        <v>24.463827219156276</v>
      </c>
      <c r="H68" s="2">
        <f t="shared" si="35"/>
        <v>25.159346022140209</v>
      </c>
      <c r="I68" s="2">
        <f>I26+I59</f>
        <v>12.952775984041851</v>
      </c>
      <c r="J68" s="2">
        <f>J26+J59</f>
        <v>26.101316278493403</v>
      </c>
      <c r="K68" s="2">
        <f t="shared" si="35"/>
        <v>26.101316278493403</v>
      </c>
      <c r="L68" s="2">
        <f t="shared" si="35"/>
        <v>26.101316278493403</v>
      </c>
      <c r="M68" s="2">
        <f>M26+M59</f>
        <v>26.101316278493403</v>
      </c>
      <c r="N68" s="36">
        <f>N26+N59+N63+N66</f>
        <v>26.101316278493403</v>
      </c>
      <c r="O68" s="36">
        <f t="shared" ref="O68:BP68" si="36">O26+O59+O63+O66</f>
        <v>26.101316278493403</v>
      </c>
      <c r="P68" s="36">
        <f t="shared" si="36"/>
        <v>5.392247261421435</v>
      </c>
      <c r="Q68" s="36">
        <f t="shared" si="36"/>
        <v>3.2122366775162479</v>
      </c>
      <c r="R68" s="36">
        <f t="shared" si="36"/>
        <v>3.2122366775162479</v>
      </c>
      <c r="S68" s="36">
        <f t="shared" si="36"/>
        <v>3.2122366775162479</v>
      </c>
      <c r="T68" s="36">
        <f t="shared" si="36"/>
        <v>2.966203933088464</v>
      </c>
      <c r="U68" s="36">
        <f t="shared" si="36"/>
        <v>2.4663073473809591</v>
      </c>
      <c r="V68" s="36">
        <f t="shared" si="36"/>
        <v>1.9249662827191785</v>
      </c>
      <c r="W68" s="36">
        <f t="shared" si="36"/>
        <v>1.2897296578451616</v>
      </c>
      <c r="X68" s="36">
        <f t="shared" si="36"/>
        <v>0.56886728338144876</v>
      </c>
      <c r="Y68" s="36">
        <f t="shared" si="36"/>
        <v>8.8817841970012523E-16</v>
      </c>
      <c r="Z68" s="36">
        <f t="shared" si="36"/>
        <v>0</v>
      </c>
      <c r="AA68" s="36">
        <f t="shared" si="36"/>
        <v>0</v>
      </c>
      <c r="AB68" s="36">
        <f t="shared" si="36"/>
        <v>0</v>
      </c>
      <c r="AC68" s="36">
        <f t="shared" si="36"/>
        <v>0</v>
      </c>
      <c r="AD68" s="36">
        <f t="shared" si="36"/>
        <v>0</v>
      </c>
      <c r="AE68" s="36">
        <f t="shared" si="36"/>
        <v>0</v>
      </c>
      <c r="AF68" s="36">
        <f t="shared" si="36"/>
        <v>0</v>
      </c>
      <c r="AG68" s="36">
        <f t="shared" si="36"/>
        <v>0</v>
      </c>
      <c r="AH68" s="36">
        <f t="shared" si="36"/>
        <v>0</v>
      </c>
      <c r="AI68" s="36">
        <f t="shared" si="36"/>
        <v>0</v>
      </c>
      <c r="AJ68" s="36">
        <f t="shared" si="36"/>
        <v>0</v>
      </c>
      <c r="AK68" s="36">
        <f t="shared" si="36"/>
        <v>0</v>
      </c>
      <c r="AL68" s="36">
        <f t="shared" si="36"/>
        <v>0</v>
      </c>
      <c r="AM68" s="36">
        <f t="shared" si="36"/>
        <v>0</v>
      </c>
      <c r="AN68" s="36">
        <f t="shared" si="36"/>
        <v>0</v>
      </c>
      <c r="AO68" s="36">
        <f t="shared" si="36"/>
        <v>0</v>
      </c>
      <c r="AP68" s="36">
        <f t="shared" si="36"/>
        <v>0</v>
      </c>
      <c r="AQ68" s="36">
        <f t="shared" si="36"/>
        <v>0</v>
      </c>
      <c r="AR68" s="36">
        <f t="shared" si="36"/>
        <v>0</v>
      </c>
      <c r="AS68" s="36">
        <f t="shared" si="36"/>
        <v>0</v>
      </c>
      <c r="AT68" s="36">
        <f t="shared" si="36"/>
        <v>0</v>
      </c>
      <c r="AU68" s="36">
        <f t="shared" si="36"/>
        <v>0</v>
      </c>
      <c r="AV68" s="36">
        <f t="shared" si="36"/>
        <v>0</v>
      </c>
      <c r="AW68" s="36">
        <f t="shared" si="36"/>
        <v>0</v>
      </c>
      <c r="AX68" s="36">
        <f t="shared" si="36"/>
        <v>0</v>
      </c>
      <c r="AY68" s="36">
        <f t="shared" si="36"/>
        <v>0</v>
      </c>
      <c r="AZ68" s="36">
        <f t="shared" si="36"/>
        <v>0</v>
      </c>
      <c r="BA68" s="36">
        <f t="shared" si="36"/>
        <v>0</v>
      </c>
      <c r="BB68" s="36">
        <f t="shared" si="36"/>
        <v>0</v>
      </c>
      <c r="BC68" s="36">
        <f t="shared" si="36"/>
        <v>0</v>
      </c>
      <c r="BD68" s="36">
        <f t="shared" si="36"/>
        <v>0</v>
      </c>
      <c r="BE68" s="36">
        <f t="shared" si="36"/>
        <v>0</v>
      </c>
      <c r="BF68" s="36">
        <f t="shared" si="36"/>
        <v>0</v>
      </c>
      <c r="BG68" s="36">
        <f t="shared" si="36"/>
        <v>0</v>
      </c>
      <c r="BH68" s="36">
        <f t="shared" si="36"/>
        <v>0</v>
      </c>
      <c r="BI68" s="36">
        <f t="shared" si="36"/>
        <v>0</v>
      </c>
      <c r="BJ68" s="36">
        <f t="shared" si="36"/>
        <v>0</v>
      </c>
      <c r="BK68" s="36">
        <f t="shared" si="36"/>
        <v>0</v>
      </c>
      <c r="BL68" s="36">
        <f t="shared" si="36"/>
        <v>0</v>
      </c>
      <c r="BM68" s="36">
        <f t="shared" si="36"/>
        <v>0</v>
      </c>
      <c r="BN68" s="36">
        <f t="shared" si="36"/>
        <v>0</v>
      </c>
      <c r="BO68" s="36">
        <f t="shared" si="36"/>
        <v>0</v>
      </c>
      <c r="BP68" s="36">
        <f t="shared" si="36"/>
        <v>0</v>
      </c>
    </row>
    <row r="69" spans="2:68">
      <c r="B69" t="s">
        <v>79</v>
      </c>
      <c r="D69" s="2">
        <f>D35-D59</f>
        <v>7.3809823328334438</v>
      </c>
      <c r="E69" s="2">
        <f>E35-E59+D69</f>
        <v>14.504832082369699</v>
      </c>
      <c r="F69" s="2">
        <f t="shared" ref="F69:G69" si="37">F35-F59+E69</f>
        <v>22.129355612416234</v>
      </c>
      <c r="G69" s="2">
        <f t="shared" si="37"/>
        <v>30.987390038996125</v>
      </c>
      <c r="H69" s="2">
        <f>H35-H59+G69</f>
        <v>39.91021280698547</v>
      </c>
      <c r="I69" s="2">
        <f t="shared" ref="I69" si="38">I35-I59+H69</f>
        <v>41.338441279577694</v>
      </c>
      <c r="J69" s="2">
        <f t="shared" ref="J69" si="39">J35-J59+I69</f>
        <v>38.126204602061449</v>
      </c>
      <c r="K69" s="2">
        <f t="shared" ref="K69" si="40">K35-K59+J69</f>
        <v>34.913967924545204</v>
      </c>
      <c r="L69" s="2">
        <f t="shared" ref="L69" si="41">L35-L59+K69</f>
        <v>31.701731247028956</v>
      </c>
      <c r="M69" s="36">
        <f>M35-M59+L69+M62+M65</f>
        <v>28.489494569512708</v>
      </c>
      <c r="N69" s="36">
        <f>N35-N59+M69-N63-N66</f>
        <v>25.277257891996459</v>
      </c>
      <c r="O69" s="36">
        <f t="shared" ref="O69:BP69" si="42">O35-O59+N69-O63-O66</f>
        <v>22.065021214480211</v>
      </c>
      <c r="P69" s="36">
        <f t="shared" si="42"/>
        <v>18.852784536963963</v>
      </c>
      <c r="Q69" s="36">
        <f t="shared" si="42"/>
        <v>15.640547859447715</v>
      </c>
      <c r="R69" s="36">
        <f t="shared" si="42"/>
        <v>12.428311181931466</v>
      </c>
      <c r="S69" s="36">
        <f t="shared" si="42"/>
        <v>9.2160745044152179</v>
      </c>
      <c r="T69" s="36">
        <f t="shared" si="42"/>
        <v>6.2498705713267544</v>
      </c>
      <c r="U69" s="36">
        <f t="shared" si="42"/>
        <v>3.7835632239457953</v>
      </c>
      <c r="V69" s="36">
        <f t="shared" si="42"/>
        <v>1.8585969412266168</v>
      </c>
      <c r="W69" s="36">
        <f t="shared" si="42"/>
        <v>0.5688672833814552</v>
      </c>
      <c r="X69" s="36">
        <f t="shared" si="42"/>
        <v>6.4392935428259079E-15</v>
      </c>
      <c r="Y69" s="36">
        <f t="shared" si="42"/>
        <v>5.5511151231257827E-15</v>
      </c>
      <c r="Z69" s="36">
        <f t="shared" si="42"/>
        <v>5.5511151231257827E-15</v>
      </c>
      <c r="AA69" s="36">
        <f t="shared" si="42"/>
        <v>5.5511151231257827E-15</v>
      </c>
      <c r="AB69" s="36">
        <f t="shared" si="42"/>
        <v>5.5511151231257827E-15</v>
      </c>
      <c r="AC69" s="36">
        <f t="shared" si="42"/>
        <v>5.5511151231257827E-15</v>
      </c>
      <c r="AD69" s="36">
        <f t="shared" si="42"/>
        <v>5.5511151231257827E-15</v>
      </c>
      <c r="AE69" s="36">
        <f t="shared" si="42"/>
        <v>5.5511151231257827E-15</v>
      </c>
      <c r="AF69" s="36">
        <f t="shared" si="42"/>
        <v>5.5511151231257827E-15</v>
      </c>
      <c r="AG69" s="36">
        <f t="shared" si="42"/>
        <v>5.5511151231257827E-15</v>
      </c>
      <c r="AH69" s="36">
        <f t="shared" si="42"/>
        <v>5.5511151231257827E-15</v>
      </c>
      <c r="AI69" s="36">
        <f t="shared" si="42"/>
        <v>5.5511151231257827E-15</v>
      </c>
      <c r="AJ69" s="36">
        <f t="shared" si="42"/>
        <v>5.5511151231257827E-15</v>
      </c>
      <c r="AK69" s="36">
        <f t="shared" si="42"/>
        <v>5.5511151231257827E-15</v>
      </c>
      <c r="AL69" s="36">
        <f t="shared" si="42"/>
        <v>5.5511151231257827E-15</v>
      </c>
      <c r="AM69" s="36">
        <f t="shared" si="42"/>
        <v>5.5511151231257827E-15</v>
      </c>
      <c r="AN69" s="36">
        <f t="shared" si="42"/>
        <v>5.5511151231257827E-15</v>
      </c>
      <c r="AO69" s="36">
        <f t="shared" si="42"/>
        <v>5.5511151231257827E-15</v>
      </c>
      <c r="AP69" s="36">
        <f t="shared" si="42"/>
        <v>5.5511151231257827E-15</v>
      </c>
      <c r="AQ69" s="36">
        <f t="shared" si="42"/>
        <v>5.5511151231257827E-15</v>
      </c>
      <c r="AR69" s="36">
        <f t="shared" si="42"/>
        <v>5.5511151231257827E-15</v>
      </c>
      <c r="AS69" s="36">
        <f t="shared" si="42"/>
        <v>5.5511151231257827E-15</v>
      </c>
      <c r="AT69" s="36">
        <f t="shared" si="42"/>
        <v>5.5511151231257827E-15</v>
      </c>
      <c r="AU69" s="36">
        <f t="shared" si="42"/>
        <v>5.5511151231257827E-15</v>
      </c>
      <c r="AV69" s="36">
        <f t="shared" si="42"/>
        <v>5.5511151231257827E-15</v>
      </c>
      <c r="AW69" s="36">
        <f t="shared" si="42"/>
        <v>5.5511151231257827E-15</v>
      </c>
      <c r="AX69" s="36">
        <f t="shared" si="42"/>
        <v>5.5511151231257827E-15</v>
      </c>
      <c r="AY69" s="36">
        <f t="shared" si="42"/>
        <v>5.5511151231257827E-15</v>
      </c>
      <c r="AZ69" s="36">
        <f t="shared" si="42"/>
        <v>5.5511151231257827E-15</v>
      </c>
      <c r="BA69" s="36">
        <f t="shared" si="42"/>
        <v>5.5511151231257827E-15</v>
      </c>
      <c r="BB69" s="36">
        <f t="shared" si="42"/>
        <v>5.5511151231257827E-15</v>
      </c>
      <c r="BC69" s="36">
        <f t="shared" si="42"/>
        <v>5.5511151231257827E-15</v>
      </c>
      <c r="BD69" s="36">
        <f t="shared" si="42"/>
        <v>5.5511151231257827E-15</v>
      </c>
      <c r="BE69" s="36">
        <f t="shared" si="42"/>
        <v>5.5511151231257827E-15</v>
      </c>
      <c r="BF69" s="36">
        <f t="shared" si="42"/>
        <v>5.5511151231257827E-15</v>
      </c>
      <c r="BG69" s="36">
        <f t="shared" si="42"/>
        <v>5.5511151231257827E-15</v>
      </c>
      <c r="BH69" s="36">
        <f t="shared" si="42"/>
        <v>5.5511151231257827E-15</v>
      </c>
      <c r="BI69" s="36">
        <f t="shared" si="42"/>
        <v>5.5511151231257827E-15</v>
      </c>
      <c r="BJ69" s="36">
        <f t="shared" si="42"/>
        <v>5.5511151231257827E-15</v>
      </c>
      <c r="BK69" s="36">
        <f t="shared" si="42"/>
        <v>5.5511151231257827E-15</v>
      </c>
      <c r="BL69" s="36">
        <f t="shared" si="42"/>
        <v>5.5511151231257827E-15</v>
      </c>
      <c r="BM69" s="36">
        <f t="shared" si="42"/>
        <v>5.5511151231257827E-15</v>
      </c>
      <c r="BN69" s="36">
        <f t="shared" si="42"/>
        <v>5.5511151231257827E-15</v>
      </c>
      <c r="BO69" s="36">
        <f t="shared" si="42"/>
        <v>5.5511151231257827E-15</v>
      </c>
      <c r="BP69" s="36">
        <f t="shared" si="42"/>
        <v>5.5511151231257827E-15</v>
      </c>
    </row>
    <row r="70" spans="2:68">
      <c r="B70" t="s">
        <v>80</v>
      </c>
      <c r="D70" s="2">
        <f>D32+D69</f>
        <v>249.89632872699869</v>
      </c>
      <c r="E70" s="2">
        <f t="shared" ref="E70:L70" si="43">E32+E69</f>
        <v>234.1310988755578</v>
      </c>
      <c r="F70" s="2">
        <f t="shared" si="43"/>
        <v>218.86654280462722</v>
      </c>
      <c r="G70" s="2">
        <f t="shared" si="43"/>
        <v>204.83549763022995</v>
      </c>
      <c r="H70" s="2">
        <f>H32+H69</f>
        <v>190.86924079724216</v>
      </c>
      <c r="I70" s="2">
        <f t="shared" si="43"/>
        <v>180.85292946934581</v>
      </c>
      <c r="J70" s="2">
        <f t="shared" si="43"/>
        <v>154.75161319085242</v>
      </c>
      <c r="K70" s="2">
        <f t="shared" si="43"/>
        <v>128.65029691235901</v>
      </c>
      <c r="L70" s="2">
        <f t="shared" si="43"/>
        <v>102.54898063386561</v>
      </c>
      <c r="M70" s="2">
        <f>M32+M69</f>
        <v>76.447664355372211</v>
      </c>
      <c r="N70" s="2">
        <f t="shared" ref="N70:BP70" si="44">N32+N69</f>
        <v>50.346348076878797</v>
      </c>
      <c r="O70" s="2">
        <f t="shared" si="44"/>
        <v>24.245031798385398</v>
      </c>
      <c r="P70" s="2">
        <f t="shared" si="44"/>
        <v>18.852784536963963</v>
      </c>
      <c r="Q70" s="2">
        <f t="shared" si="44"/>
        <v>15.640547859447715</v>
      </c>
      <c r="R70" s="2">
        <f t="shared" si="44"/>
        <v>12.428311181931466</v>
      </c>
      <c r="S70" s="2">
        <f t="shared" si="44"/>
        <v>9.2160745044152179</v>
      </c>
      <c r="T70" s="2">
        <f t="shared" si="44"/>
        <v>6.2498705713267544</v>
      </c>
      <c r="U70" s="2">
        <f t="shared" si="44"/>
        <v>3.7835632239457953</v>
      </c>
      <c r="V70" s="2">
        <f t="shared" si="44"/>
        <v>1.8585969412266168</v>
      </c>
      <c r="W70" s="2">
        <f t="shared" si="44"/>
        <v>0.5688672833814552</v>
      </c>
      <c r="X70" s="2">
        <f t="shared" si="44"/>
        <v>6.4392935428259079E-15</v>
      </c>
      <c r="Y70" s="2">
        <f t="shared" si="44"/>
        <v>5.5511151231257827E-15</v>
      </c>
      <c r="Z70" s="2">
        <f t="shared" si="44"/>
        <v>5.5511151231257827E-15</v>
      </c>
      <c r="AA70" s="2">
        <f t="shared" si="44"/>
        <v>5.5511151231257827E-15</v>
      </c>
      <c r="AB70" s="2">
        <f t="shared" si="44"/>
        <v>5.5511151231257827E-15</v>
      </c>
      <c r="AC70" s="2">
        <f t="shared" si="44"/>
        <v>5.5511151231257827E-15</v>
      </c>
      <c r="AD70" s="2">
        <f t="shared" si="44"/>
        <v>5.5511151231257827E-15</v>
      </c>
      <c r="AE70" s="2">
        <f t="shared" si="44"/>
        <v>5.5511151231257827E-15</v>
      </c>
      <c r="AF70" s="2">
        <f t="shared" si="44"/>
        <v>5.5511151231257827E-15</v>
      </c>
      <c r="AG70" s="2">
        <f t="shared" si="44"/>
        <v>5.5511151231257827E-15</v>
      </c>
      <c r="AH70" s="2">
        <f t="shared" si="44"/>
        <v>5.5511151231257827E-15</v>
      </c>
      <c r="AI70" s="2">
        <f t="shared" si="44"/>
        <v>5.5511151231257827E-15</v>
      </c>
      <c r="AJ70" s="2">
        <f t="shared" si="44"/>
        <v>5.5511151231257827E-15</v>
      </c>
      <c r="AK70" s="2">
        <f t="shared" si="44"/>
        <v>5.5511151231257827E-15</v>
      </c>
      <c r="AL70" s="2">
        <f t="shared" si="44"/>
        <v>5.5511151231257827E-15</v>
      </c>
      <c r="AM70" s="2">
        <f t="shared" si="44"/>
        <v>5.5511151231257827E-15</v>
      </c>
      <c r="AN70" s="2">
        <f t="shared" si="44"/>
        <v>5.5511151231257827E-15</v>
      </c>
      <c r="AO70" s="2">
        <f t="shared" si="44"/>
        <v>5.5511151231257827E-15</v>
      </c>
      <c r="AP70" s="2">
        <f t="shared" si="44"/>
        <v>5.5511151231257827E-15</v>
      </c>
      <c r="AQ70" s="2">
        <f t="shared" si="44"/>
        <v>5.5511151231257827E-15</v>
      </c>
      <c r="AR70" s="2">
        <f t="shared" si="44"/>
        <v>5.5511151231257827E-15</v>
      </c>
      <c r="AS70" s="2">
        <f t="shared" si="44"/>
        <v>5.5511151231257827E-15</v>
      </c>
      <c r="AT70" s="2">
        <f t="shared" si="44"/>
        <v>5.5511151231257827E-15</v>
      </c>
      <c r="AU70" s="2">
        <f t="shared" si="44"/>
        <v>5.5511151231257827E-15</v>
      </c>
      <c r="AV70" s="2">
        <f t="shared" si="44"/>
        <v>5.5511151231257827E-15</v>
      </c>
      <c r="AW70" s="2">
        <f t="shared" si="44"/>
        <v>5.5511151231257827E-15</v>
      </c>
      <c r="AX70" s="2">
        <f t="shared" si="44"/>
        <v>5.5511151231257827E-15</v>
      </c>
      <c r="AY70" s="2">
        <f t="shared" si="44"/>
        <v>5.5511151231257827E-15</v>
      </c>
      <c r="AZ70" s="2">
        <f t="shared" si="44"/>
        <v>5.5511151231257827E-15</v>
      </c>
      <c r="BA70" s="2">
        <f t="shared" si="44"/>
        <v>5.5511151231257827E-15</v>
      </c>
      <c r="BB70" s="2">
        <f t="shared" si="44"/>
        <v>5.5511151231257827E-15</v>
      </c>
      <c r="BC70" s="2">
        <f t="shared" si="44"/>
        <v>5.5511151231257827E-15</v>
      </c>
      <c r="BD70" s="2">
        <f t="shared" si="44"/>
        <v>5.5511151231257827E-15</v>
      </c>
      <c r="BE70" s="2">
        <f t="shared" si="44"/>
        <v>5.5511151231257827E-15</v>
      </c>
      <c r="BF70" s="2">
        <f t="shared" si="44"/>
        <v>5.5511151231257827E-15</v>
      </c>
      <c r="BG70" s="2">
        <f t="shared" si="44"/>
        <v>5.5511151231257827E-15</v>
      </c>
      <c r="BH70" s="2">
        <f t="shared" si="44"/>
        <v>5.5511151231257827E-15</v>
      </c>
      <c r="BI70" s="2">
        <f t="shared" si="44"/>
        <v>5.5511151231257827E-15</v>
      </c>
      <c r="BJ70" s="2">
        <f t="shared" si="44"/>
        <v>5.5511151231257827E-15</v>
      </c>
      <c r="BK70" s="2">
        <f t="shared" si="44"/>
        <v>5.5511151231257827E-15</v>
      </c>
      <c r="BL70" s="2">
        <f t="shared" si="44"/>
        <v>5.5511151231257827E-15</v>
      </c>
      <c r="BM70" s="2">
        <f t="shared" si="44"/>
        <v>5.5511151231257827E-15</v>
      </c>
      <c r="BN70" s="2">
        <f t="shared" si="44"/>
        <v>5.5511151231257827E-15</v>
      </c>
      <c r="BO70" s="2">
        <f t="shared" si="44"/>
        <v>5.5511151231257827E-15</v>
      </c>
      <c r="BP70" s="2">
        <f t="shared" si="44"/>
        <v>5.5511151231257827E-15</v>
      </c>
    </row>
    <row r="71" spans="2:68">
      <c r="D71" s="14"/>
      <c r="E71" s="14"/>
      <c r="F71" s="14"/>
      <c r="G71" s="14"/>
      <c r="H71" s="14"/>
      <c r="I71" s="14"/>
    </row>
    <row r="72" spans="2:68" s="3" customFormat="1">
      <c r="B72" s="3" t="s">
        <v>20</v>
      </c>
    </row>
    <row r="73" spans="2:68" s="4" customFormat="1"/>
    <row r="74" spans="2:68">
      <c r="D74" s="1" t="s">
        <v>63</v>
      </c>
      <c r="E74" s="1" t="s">
        <v>41</v>
      </c>
      <c r="F74" s="1" t="s">
        <v>42</v>
      </c>
      <c r="I74" s="4"/>
      <c r="J74" s="4"/>
      <c r="K74" s="4"/>
      <c r="L74" s="4"/>
      <c r="M74" s="125"/>
      <c r="N74" s="125"/>
    </row>
    <row r="75" spans="2:68">
      <c r="B75" t="s">
        <v>64</v>
      </c>
      <c r="D75" s="2">
        <f>'OAV 2016'!C6</f>
        <v>50.778711722062404</v>
      </c>
      <c r="E75" s="2">
        <f>'OAV 2016'!D6</f>
        <v>3.4094100393513851</v>
      </c>
      <c r="F75" s="2">
        <f>'OAV 2016'!E6</f>
        <v>7</v>
      </c>
      <c r="I75" s="29">
        <f>IF(OR(E75&lt;I77,E75="n/a"),0,(E75-5)*(H86-H84)/H86+(F75-5)*H84/H86)</f>
        <v>0</v>
      </c>
      <c r="J75" s="157" t="s">
        <v>65</v>
      </c>
      <c r="K75" s="4" t="s">
        <v>66</v>
      </c>
      <c r="L75" s="4"/>
      <c r="M75" s="4"/>
      <c r="N75" s="4"/>
    </row>
    <row r="76" spans="2:68">
      <c r="I76" s="1" t="s">
        <v>128</v>
      </c>
    </row>
    <row r="77" spans="2:68">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row>
    <row r="78" spans="2:68">
      <c r="D78" s="1">
        <v>2016</v>
      </c>
      <c r="E78" s="1">
        <v>2017</v>
      </c>
      <c r="F78" s="1">
        <v>2018</v>
      </c>
      <c r="G78" s="1">
        <v>2019</v>
      </c>
      <c r="H78" s="1">
        <v>2020</v>
      </c>
      <c r="I78" s="1">
        <v>2021</v>
      </c>
      <c r="J78" s="1">
        <v>2022</v>
      </c>
      <c r="K78" s="1">
        <v>2023</v>
      </c>
      <c r="L78" s="1">
        <v>2024</v>
      </c>
      <c r="M78" s="1">
        <v>2025</v>
      </c>
      <c r="N78" s="1">
        <v>2026</v>
      </c>
      <c r="O78" s="1">
        <v>2027</v>
      </c>
      <c r="P78" s="1">
        <v>2028</v>
      </c>
      <c r="Q78" s="1">
        <v>2029</v>
      </c>
      <c r="R78" s="1">
        <v>2030</v>
      </c>
      <c r="S78" s="1">
        <v>2031</v>
      </c>
      <c r="T78" s="1">
        <v>2032</v>
      </c>
      <c r="U78" s="1">
        <v>2033</v>
      </c>
      <c r="V78" s="1">
        <v>2034</v>
      </c>
      <c r="W78" s="1">
        <v>2035</v>
      </c>
      <c r="X78" s="1">
        <v>2036</v>
      </c>
      <c r="Y78" s="1">
        <v>2037</v>
      </c>
      <c r="Z78" s="1">
        <v>2038</v>
      </c>
      <c r="AA78" s="1">
        <v>2039</v>
      </c>
      <c r="AB78" s="1">
        <v>2040</v>
      </c>
      <c r="AC78" s="1">
        <v>2041</v>
      </c>
      <c r="AD78" s="1">
        <v>2042</v>
      </c>
      <c r="AE78" s="1">
        <v>2043</v>
      </c>
      <c r="AF78" s="1">
        <v>2044</v>
      </c>
      <c r="AG78" s="1">
        <v>2045</v>
      </c>
      <c r="AH78" s="1">
        <v>2046</v>
      </c>
      <c r="AI78" s="1">
        <v>2047</v>
      </c>
      <c r="AJ78" s="1">
        <v>2048</v>
      </c>
      <c r="AK78" s="1">
        <v>2049</v>
      </c>
      <c r="AL78" s="1">
        <v>2050</v>
      </c>
      <c r="AM78" s="1">
        <v>2051</v>
      </c>
      <c r="AN78" s="1">
        <v>2052</v>
      </c>
      <c r="AO78" s="1">
        <v>2053</v>
      </c>
      <c r="AP78" s="1">
        <v>2054</v>
      </c>
      <c r="AQ78" s="1">
        <v>2055</v>
      </c>
      <c r="AR78" s="1">
        <v>2056</v>
      </c>
      <c r="AS78" s="1">
        <v>2057</v>
      </c>
      <c r="AT78" s="1">
        <v>2058</v>
      </c>
      <c r="AU78" s="1">
        <v>2059</v>
      </c>
      <c r="AV78" s="1">
        <v>2060</v>
      </c>
      <c r="AW78" s="1">
        <v>2061</v>
      </c>
      <c r="AX78" s="1">
        <v>2062</v>
      </c>
      <c r="AY78" s="1">
        <v>2063</v>
      </c>
      <c r="AZ78" s="1">
        <v>2064</v>
      </c>
      <c r="BA78" s="1">
        <v>2065</v>
      </c>
      <c r="BB78" s="1">
        <v>2066</v>
      </c>
      <c r="BC78" s="1">
        <v>2067</v>
      </c>
      <c r="BD78" s="1">
        <v>2068</v>
      </c>
      <c r="BE78" s="1">
        <v>2069</v>
      </c>
      <c r="BF78" s="1">
        <v>2070</v>
      </c>
      <c r="BG78" s="1">
        <v>2071</v>
      </c>
      <c r="BH78" s="1">
        <v>2072</v>
      </c>
      <c r="BI78" s="1">
        <v>2073</v>
      </c>
      <c r="BJ78" s="1">
        <v>2074</v>
      </c>
      <c r="BK78" s="1">
        <v>2075</v>
      </c>
      <c r="BL78" s="1">
        <v>2076</v>
      </c>
      <c r="BM78" s="1">
        <v>2077</v>
      </c>
      <c r="BN78" s="1">
        <v>2078</v>
      </c>
      <c r="BO78" s="1">
        <v>2079</v>
      </c>
      <c r="BP78" s="1">
        <v>2080</v>
      </c>
    </row>
    <row r="80" spans="2:68">
      <c r="B80" t="s">
        <v>67</v>
      </c>
      <c r="D80" s="2">
        <f>IF(AND(D77=1,$E75&lt;1),0,IF(D77&gt;$E75,($D75+SUM(C84:$C85))-SUM(C80:$C80),($D75+SUM(C84:$C85))/$E75))</f>
        <v>14.893694550076082</v>
      </c>
      <c r="E80" s="2">
        <f>IF(AND(E77=1,$E75&lt;1),0,IF(E77&gt;$E75,($D75+SUM($C84:D85))-SUM($C80:D80),($D75+SUM($C84:D85))/$E75))</f>
        <v>14.893694550076082</v>
      </c>
      <c r="F80" s="2">
        <f>IF(AND(F77=1,$E75&lt;1),0,IF(F77&gt;$E75,($D75+SUM($C84:E85))-SUM($C80:E80),($D75+SUM($C84:E85))/$E75))</f>
        <v>14.893694550076082</v>
      </c>
      <c r="G80" s="2">
        <f>IF(AND(G77=1,$E75&lt;1),0,IF(G77&gt;$E75,($D75+SUM($C84:F85))-SUM($C80:F80),($D75+SUM($C84:F85))/$E75))</f>
        <v>6.0976280718341584</v>
      </c>
      <c r="H80" s="2">
        <f>IF(AND(H77=1,$E75&lt;1),0,IF(H77&gt;$E75,($D75+SUM($C84:G85))-SUM($C80:G80),($D75+SUM($C84:G85))/$E75))</f>
        <v>0</v>
      </c>
      <c r="I80" s="156">
        <f>IF(I75&gt;0,IF(AND(I77=1,$I75&lt;1),0,IF(I77-5&gt;$I75,$H86,$H86/$I75)),IF(OR(AND(I77=1,$E75&lt;1),$E75="n/a"),0,IF(I77&gt;$E75,($D75+SUM($C84:H85))-SUM($C80:H80),($D75+SUM($C84:H85))/$E75)))*0.5</f>
        <v>0</v>
      </c>
      <c r="J80" s="156">
        <f>IF(AND(J77=1,$I75&lt;1),0,IF(J77-5&gt;$I75,$H86-SUM($I80:I80,-$I85),$H86/$I75))+J87</f>
        <v>-5.3290705182007514E-15</v>
      </c>
      <c r="K80" s="156">
        <f>IF(AND(K77=1,$I75&lt;1),0,IF(K77-5&gt;$I75,$H86-SUM($I80:J80,-$I85),$H86/$I75))+K87</f>
        <v>0</v>
      </c>
      <c r="L80" s="156">
        <f>IF(AND(L77=1,$I75&lt;1),0,IF(L77-5&gt;$I75,$H86-SUM($I80:K80,-($I85+$K85)),$H86/$I75))+L87</f>
        <v>0</v>
      </c>
      <c r="M80" s="156">
        <f>IF(AND(M77=1,$I75&lt;1),0,IF(M77-5&gt;$I75,$H86-SUM($I80:L80,-($I85+$K85)),$H86/$I75))+M87</f>
        <v>0</v>
      </c>
      <c r="N80" s="156">
        <f>IF(AND(N77=1,$I75&lt;1),0,IF(N77-5&gt;$I75,$H86-SUM($I80:M80,-($I85+$K85+$M85)),$H86/$I75))+N87</f>
        <v>0</v>
      </c>
      <c r="O80" s="156">
        <f>IF(AND(O77=1,$I75&lt;1),0,IF(O77-5&gt;$I75,$H86-SUM($I80:N80,-($I85+$K85+$M85)),$H86/$I75))+O87</f>
        <v>0</v>
      </c>
      <c r="P80" s="156">
        <f>IF(AND(P77=1,$I75&lt;1),0,IF(P77-5&gt;$I75,$H86-SUM($I80:O80,-($I85+$K85+$M85)),$H86/$I75))+P87</f>
        <v>0</v>
      </c>
      <c r="Q80" s="156">
        <f>IF(AND(Q77=1,$I75&lt;1),0,IF(Q77-5&gt;$I75,$H86-SUM($I80:P80,-($I85+$K85+$M85)),$H86/$I75))+Q87</f>
        <v>0</v>
      </c>
      <c r="R80" s="156">
        <f>IF(AND(R77=1,$I75&lt;1),0,IF(R77-5&gt;$I75,$H86-SUM($I80:Q80,-($I85+$K85+$M85)),$H86/$I75))+R87</f>
        <v>0</v>
      </c>
      <c r="S80" s="156">
        <f>IF(AND(S77=1,$I75&lt;1),0,IF(S77-5&gt;$I75,$H86-SUM($I80:R80,-($I85+$K85+$M85)),$H86/$I75))+S87</f>
        <v>0</v>
      </c>
      <c r="T80" s="156">
        <f>IF(AND(T77=1,$I75&lt;1),0,IF(T77-5&gt;$I75,$H86-SUM($I80:S80,-($I85+$K85+$M85)),$H86/$I75))+T87</f>
        <v>0</v>
      </c>
      <c r="U80" s="156">
        <f>IF(AND(U77=1,$I75&lt;1),0,IF(U77-5&gt;$I75,$H86-SUM($I80:T80,-($I85+$K85+$M85)),$H86/$I75))+U87</f>
        <v>0</v>
      </c>
      <c r="V80" s="156">
        <f>IF(AND(V77=1,$I75&lt;1),0,IF(V77-5&gt;$I75,$H86-SUM($I80:U80,-($I85+$K85+$M85)),$H86/$I75))+V87</f>
        <v>0</v>
      </c>
      <c r="W80" s="156">
        <f>IF(AND(W77=1,$I75&lt;1),0,IF(W77-5&gt;$I75,$H86-SUM($I80:V80,-($I85+$K85+$M85)),$H86/$I75))+W87</f>
        <v>0</v>
      </c>
      <c r="X80" s="156">
        <f>IF(AND(X77=1,$I75&lt;1),0,IF(X77-5&gt;$I75,$H86-SUM($I80:W80,-($I85+$K85+$M85)),$H86/$I75))+X87</f>
        <v>0</v>
      </c>
      <c r="Y80" s="156">
        <f>IF(AND(Y77=1,$I75&lt;1),0,IF(Y77-5&gt;$I75,$H86-SUM($I80:X80,-($I85+$K85+$M85)),$H86/$I75))+Y87</f>
        <v>0</v>
      </c>
      <c r="Z80" s="156">
        <f>IF(AND(Z77=1,$I75&lt;1),0,IF(Z77-5&gt;$I75,$H86-SUM($I80:Y80,-($I85+$K85+$M85)),$H86/$I75))+Z87</f>
        <v>0</v>
      </c>
      <c r="AA80" s="156">
        <f>IF(AND(AA77=1,$I75&lt;1),0,IF(AA77-5&gt;$I75,$H86-SUM($I80:Z80,-($I85+$K85+$M85)),$H86/$I75))+AA87</f>
        <v>0</v>
      </c>
      <c r="AB80" s="156">
        <f>IF(AND(AB77=1,$I75&lt;1),0,IF(AB77-5&gt;$I75,$H86-SUM($I80:AA80,-($I85+$K85+$M85)),$H86/$I75))+AB87</f>
        <v>0</v>
      </c>
      <c r="AC80" s="156">
        <f>IF(AND(AC77=1,$I75&lt;1),0,IF(AC77-5&gt;$I75,$H86-SUM($I80:AB80,-($I85+$K85+$M85)),$H86/$I75))+AC87</f>
        <v>0</v>
      </c>
      <c r="AD80" s="156">
        <f>IF(AND(AD77=1,$I75&lt;1),0,IF(AD77-5&gt;$I75,$H86-SUM($I80:AC80,-($I85+$K85+$M85)),$H86/$I75))+AD87</f>
        <v>0</v>
      </c>
      <c r="AE80" s="156">
        <f>IF(AND(AE77=1,$I75&lt;1),0,IF(AE77-5&gt;$I75,$H86-SUM($I80:AD80,-($I85+$K85+$M85)),$H86/$I75))+AE87</f>
        <v>0</v>
      </c>
      <c r="AF80" s="156">
        <f>IF(AND(AF77=1,$I75&lt;1),0,IF(AF77-5&gt;$I75,$H86-SUM($I80:AE80,-($I85+$K85+$M85)),$H86/$I75))+AF87</f>
        <v>0</v>
      </c>
      <c r="AG80" s="156">
        <f>IF(AND(AG77=1,$I75&lt;1),0,IF(AG77-5&gt;$I75,$H86-SUM($I80:AF80,-($I85+$K85+$M85)),$H86/$I75))+AG87</f>
        <v>0</v>
      </c>
      <c r="AH80" s="156">
        <f>IF(AND(AH77=1,$I75&lt;1),0,IF(AH77-5&gt;$I75,$H86-SUM($I80:AG80,-($I85+$K85+$M85)),$H86/$I75))+AH87</f>
        <v>0</v>
      </c>
      <c r="AI80" s="156">
        <f>IF(AND(AI77=1,$I75&lt;1),0,IF(AI77-5&gt;$I75,$H86-SUM($I80:AH80,-($I85+$K85+$M85)),$H86/$I75))+AI87</f>
        <v>0</v>
      </c>
      <c r="AJ80" s="156">
        <f>IF(AND(AJ77=1,$I75&lt;1),0,IF(AJ77-5&gt;$I75,$H86-SUM($I80:AI80,-($I85+$K85+$M85)),$H86/$I75))+AJ87</f>
        <v>0</v>
      </c>
      <c r="AK80" s="156">
        <f>IF(AND(AK77=1,$I75&lt;1),0,IF(AK77-5&gt;$I75,$H86-SUM($I80:AJ80,-($I85+$K85+$M85)),$H86/$I75))+AK87</f>
        <v>0</v>
      </c>
      <c r="AL80" s="156">
        <f>IF(AND(AL77=1,$I75&lt;1),0,IF(AL77-5&gt;$I75,$H86-SUM($I80:AK80,-($I85+$K85+$M85)),$H86/$I75))+AL87</f>
        <v>0</v>
      </c>
      <c r="AM80" s="156">
        <f>IF(AND(AM77=1,$I75&lt;1),0,IF(AM77-5&gt;$I75,$H86-SUM($I80:AL80,-($I85+$K85+$M85)),$H86/$I75))+AM87</f>
        <v>0</v>
      </c>
      <c r="AN80" s="156">
        <f>IF(AND(AN77=1,$I75&lt;1),0,IF(AN77-5&gt;$I75,$H86-SUM($I80:AM80,-($I85+$K85+$M85)),$H86/$I75))+AN87</f>
        <v>0</v>
      </c>
      <c r="AO80" s="156">
        <f>IF(AND(AO77=1,$I75&lt;1),0,IF(AO77-5&gt;$I75,$H86-SUM($I80:AN80,-($I85+$K85+$M85)),$H86/$I75))+AO87</f>
        <v>0</v>
      </c>
      <c r="AP80" s="156">
        <f>IF(AND(AP77=1,$I75&lt;1),0,IF(AP77-5&gt;$I75,$H86-SUM($I80:AO80,-($I85+$K85+$M85)),$H86/$I75))+AP87</f>
        <v>0</v>
      </c>
      <c r="AQ80" s="156">
        <f>IF(AND(AQ77=1,$I75&lt;1),0,IF(AQ77-5&gt;$I75,$H86-SUM($I80:AP80,-($I85+$K85+$M85)),$H86/$I75))+AQ87</f>
        <v>0</v>
      </c>
      <c r="AR80" s="156">
        <f>IF(AND(AR77=1,$I75&lt;1),0,IF(AR77-5&gt;$I75,$H86-SUM($I80:AQ80,-($I85+$K85+$M85)),$H86/$I75))+AR87</f>
        <v>0</v>
      </c>
      <c r="AS80" s="156">
        <f>IF(AND(AS77=1,$I75&lt;1),0,IF(AS77-5&gt;$I75,$H86-SUM($I80:AR80,-($I85+$K85+$M85)),$H86/$I75))+AS87</f>
        <v>0</v>
      </c>
      <c r="AT80" s="156">
        <f>IF(AND(AT77=1,$I75&lt;1),0,IF(AT77-5&gt;$I75,$H86-SUM($I80:AS80,-($I85+$K85+$M85)),$H86/$I75))+AT87</f>
        <v>0</v>
      </c>
      <c r="AU80" s="156">
        <f>IF(AND(AU77=1,$I75&lt;1),0,IF(AU77-5&gt;$I75,$H86-SUM($I80:AT80,-($I85+$K85+$M85)),$H86/$I75))+AU87</f>
        <v>0</v>
      </c>
      <c r="AV80" s="156">
        <f>IF(AND(AV77=1,$I75&lt;1),0,IF(AV77-5&gt;$I75,$H86-SUM($I80:AU80,-($I85+$K85+$M85)),$H86/$I75))+AV87</f>
        <v>0</v>
      </c>
      <c r="AW80" s="156">
        <f>IF(AND(AW77=1,$I75&lt;1),0,IF(AW77-5&gt;$I75,$H86-SUM($I80:AV80,-($I85+$K85+$M85)),$H86/$I75))+AW87</f>
        <v>0</v>
      </c>
      <c r="AX80" s="156">
        <f>IF(AND(AX77=1,$I75&lt;1),0,IF(AX77-5&gt;$I75,$H86-SUM($I80:AW80,-($I85+$K85+$M85)),$H86/$I75))+AX87</f>
        <v>0</v>
      </c>
      <c r="AY80" s="156">
        <f>IF(AND(AY77=1,$I75&lt;1),0,IF(AY77-5&gt;$I75,$H86-SUM($I80:AX80,-($I85+$K85+$M85)),$H86/$I75))+AY87</f>
        <v>0</v>
      </c>
      <c r="AZ80" s="156">
        <f>IF(AND(AZ77=1,$I75&lt;1),0,IF(AZ77-5&gt;$I75,$H86-SUM($I80:AY80,-($I85+$K85+$M85)),$H86/$I75))+AZ87</f>
        <v>0</v>
      </c>
      <c r="BA80" s="156">
        <f>IF(AND(BA77=1,$I75&lt;1),0,IF(BA77-5&gt;$I75,$H86-SUM($I80:AZ80,-($I85+$K85+$M85)),$H86/$I75))+BA87</f>
        <v>0</v>
      </c>
      <c r="BB80" s="156">
        <f>IF(AND(BB77=1,$I75&lt;1),0,IF(BB77-5&gt;$I75,$H86-SUM($I80:BA80,-($I85+$K85+$M85)),$H86/$I75))+BB87</f>
        <v>0</v>
      </c>
      <c r="BC80" s="156">
        <f>IF(AND(BC77=1,$I75&lt;1),0,IF(BC77-5&gt;$I75,$H86-SUM($I80:BB80,-($I85+$K85+$M85)),$H86/$I75))+BC87</f>
        <v>0</v>
      </c>
      <c r="BD80" s="156">
        <f>IF(AND(BD77=1,$I75&lt;1),0,IF(BD77-5&gt;$I75,$H86-SUM($I80:BC80,-($I85+$K85+$M85)),$H86/$I75))+BD87</f>
        <v>0</v>
      </c>
      <c r="BE80" s="156">
        <f>IF(AND(BE77=1,$I75&lt;1),0,IF(BE77-5&gt;$I75,$H86-SUM($I80:BD80,-($I85+$K85+$M85)),$H86/$I75))+BE87</f>
        <v>0</v>
      </c>
      <c r="BF80" s="156">
        <f>IF(AND(BF77=1,$I75&lt;1),0,IF(BF77-5&gt;$I75,$H86-SUM($I80:BE80,-($I85+$K85+$M85)),$H86/$I75))+BF87</f>
        <v>0</v>
      </c>
      <c r="BG80" s="156">
        <f>IF(AND(BG77=1,$I75&lt;1),0,IF(BG77-5&gt;$I75,$H86-SUM($I80:BF80,-($I85+$K85+$M85)),$H86/$I75))+BG87</f>
        <v>0</v>
      </c>
      <c r="BH80" s="156">
        <f>IF(AND(BH77=1,$I75&lt;1),0,IF(BH77-5&gt;$I75,$H86-SUM($I80:BG80,-($I85+$K85+$M85)),$H86/$I75))+BH87</f>
        <v>0</v>
      </c>
      <c r="BI80" s="156">
        <f>IF(AND(BI77=1,$I75&lt;1),0,IF(BI77-5&gt;$I75,$H86-SUM($I80:BH80,-($I85+$K85+$M85)),$H86/$I75))+BI87</f>
        <v>0</v>
      </c>
      <c r="BJ80" s="156">
        <f>IF(AND(BJ77=1,$I75&lt;1),0,IF(BJ77-5&gt;$I75,$H86-SUM($I80:BI80,-($I85+$K85+$M85)),$H86/$I75))+BJ87</f>
        <v>0</v>
      </c>
      <c r="BK80" s="156">
        <f>IF(AND(BK77=1,$I75&lt;1),0,IF(BK77-5&gt;$I75,$H86-SUM($I80:BJ80,-($I85+$K85+$M85)),$H86/$I75))+BK87</f>
        <v>0</v>
      </c>
      <c r="BL80" s="156">
        <f>IF(AND(BL77=1,$I75&lt;1),0,IF(BL77-5&gt;$I75,$H86-SUM($I80:BK80,-($I85+$K85+$M85)),$H86/$I75))+BL87</f>
        <v>0</v>
      </c>
      <c r="BM80" s="156">
        <f>IF(AND(BM77=1,$I75&lt;1),0,IF(BM77-5&gt;$I75,$H86-SUM($I80:BL80,-($I85+$K85+$M85)),$H86/$I75))+BM87</f>
        <v>0</v>
      </c>
      <c r="BN80" s="156">
        <f>IF(AND(BN77=1,$I75&lt;1),0,IF(BN77-5&gt;$I75,$H86-SUM($I80:BM80,-($I85+$K85+$M85)),$H86/$I75))+BN87</f>
        <v>0</v>
      </c>
      <c r="BO80" s="156">
        <f>IF(AND(BO77=1,$I75&lt;1),0,IF(BO77-5&gt;$I75,$H86-SUM($I80:BN80,-($I85+$K85+$M85)),$H86/$I75))+BO87</f>
        <v>0</v>
      </c>
      <c r="BP80" s="156">
        <f>IF(AND(BP77=1,$I75&lt;1),0,IF(BP77-5&gt;$I75,$H86-SUM($I80:BO80,-($I85+$K85+$M85)),$H86/$I75))+BP87</f>
        <v>0</v>
      </c>
    </row>
    <row r="81" spans="1:68">
      <c r="B81" t="s">
        <v>81</v>
      </c>
    </row>
    <row r="82" spans="1:68">
      <c r="B82" s="10" t="s">
        <v>69</v>
      </c>
      <c r="C82" s="10"/>
      <c r="H82" s="38">
        <f>VLOOKUP($B72,Inputs!$B$63:$I$72,8,FALSE)/Inputs!$I$5</f>
        <v>0</v>
      </c>
    </row>
    <row r="83" spans="1:68">
      <c r="B83" s="10" t="s">
        <v>70</v>
      </c>
      <c r="C83" s="10"/>
      <c r="D83" s="12"/>
      <c r="E83" s="12"/>
      <c r="F83" s="12"/>
      <c r="G83" s="12"/>
      <c r="H83" s="13">
        <f>VLOOKUP($B72,Inputs!$B$76:$I$85,8,FALSE)/Inputs!$I$5</f>
        <v>0</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row>
    <row r="84" spans="1:68">
      <c r="B84" s="10" t="s">
        <v>57</v>
      </c>
      <c r="C84" s="10"/>
      <c r="D84" s="2">
        <f t="shared" ref="D84:G84" si="45">SUM(D82:D83)</f>
        <v>0</v>
      </c>
      <c r="E84" s="2">
        <f t="shared" si="45"/>
        <v>0</v>
      </c>
      <c r="F84" s="2">
        <f t="shared" si="45"/>
        <v>0</v>
      </c>
      <c r="G84" s="2">
        <f t="shared" si="45"/>
        <v>0</v>
      </c>
      <c r="H84" s="2">
        <f>SUM(H82:H83)</f>
        <v>0</v>
      </c>
      <c r="I84" s="2">
        <f t="shared" ref="I84:BK84" si="46">SUM(I82:I83)</f>
        <v>0</v>
      </c>
      <c r="J84" s="2">
        <f t="shared" si="46"/>
        <v>0</v>
      </c>
      <c r="K84" s="2">
        <f t="shared" si="46"/>
        <v>0</v>
      </c>
      <c r="L84" s="2">
        <f t="shared" si="46"/>
        <v>0</v>
      </c>
      <c r="M84" s="2">
        <f t="shared" si="46"/>
        <v>0</v>
      </c>
      <c r="N84" s="2">
        <f t="shared" si="46"/>
        <v>0</v>
      </c>
      <c r="O84" s="2">
        <f t="shared" si="46"/>
        <v>0</v>
      </c>
      <c r="P84" s="2">
        <f t="shared" si="46"/>
        <v>0</v>
      </c>
      <c r="Q84" s="2">
        <f t="shared" si="46"/>
        <v>0</v>
      </c>
      <c r="R84" s="2">
        <f t="shared" si="46"/>
        <v>0</v>
      </c>
      <c r="S84" s="2">
        <f t="shared" si="46"/>
        <v>0</v>
      </c>
      <c r="T84" s="2">
        <f t="shared" si="46"/>
        <v>0</v>
      </c>
      <c r="U84" s="2">
        <f t="shared" si="46"/>
        <v>0</v>
      </c>
      <c r="V84" s="2">
        <f t="shared" si="46"/>
        <v>0</v>
      </c>
      <c r="W84" s="2">
        <f t="shared" si="46"/>
        <v>0</v>
      </c>
      <c r="X84" s="2">
        <f t="shared" si="46"/>
        <v>0</v>
      </c>
      <c r="Y84" s="2">
        <f t="shared" si="46"/>
        <v>0</v>
      </c>
      <c r="Z84" s="2">
        <f t="shared" si="46"/>
        <v>0</v>
      </c>
      <c r="AA84" s="2">
        <f t="shared" si="46"/>
        <v>0</v>
      </c>
      <c r="AB84" s="2">
        <f t="shared" si="46"/>
        <v>0</v>
      </c>
      <c r="AC84" s="2">
        <f t="shared" si="46"/>
        <v>0</v>
      </c>
      <c r="AD84" s="2">
        <f t="shared" si="46"/>
        <v>0</v>
      </c>
      <c r="AE84" s="2">
        <f t="shared" si="46"/>
        <v>0</v>
      </c>
      <c r="AF84" s="2">
        <f t="shared" si="46"/>
        <v>0</v>
      </c>
      <c r="AG84" s="2">
        <f t="shared" si="46"/>
        <v>0</v>
      </c>
      <c r="AH84" s="2">
        <f t="shared" si="46"/>
        <v>0</v>
      </c>
      <c r="AI84" s="2">
        <f t="shared" si="46"/>
        <v>0</v>
      </c>
      <c r="AJ84" s="2">
        <f t="shared" si="46"/>
        <v>0</v>
      </c>
      <c r="AK84" s="2">
        <f t="shared" si="46"/>
        <v>0</v>
      </c>
      <c r="AL84" s="2">
        <f t="shared" si="46"/>
        <v>0</v>
      </c>
      <c r="AM84" s="2">
        <f t="shared" si="46"/>
        <v>0</v>
      </c>
      <c r="AN84" s="2">
        <f t="shared" si="46"/>
        <v>0</v>
      </c>
      <c r="AO84" s="2">
        <f t="shared" si="46"/>
        <v>0</v>
      </c>
      <c r="AP84" s="2">
        <f t="shared" si="46"/>
        <v>0</v>
      </c>
      <c r="AQ84" s="2">
        <f t="shared" si="46"/>
        <v>0</v>
      </c>
      <c r="AR84" s="2">
        <f t="shared" si="46"/>
        <v>0</v>
      </c>
      <c r="AS84" s="2">
        <f t="shared" si="46"/>
        <v>0</v>
      </c>
      <c r="AT84" s="2">
        <f t="shared" si="46"/>
        <v>0</v>
      </c>
      <c r="AU84" s="2">
        <f t="shared" si="46"/>
        <v>0</v>
      </c>
      <c r="AV84" s="2">
        <f t="shared" si="46"/>
        <v>0</v>
      </c>
      <c r="AW84" s="2">
        <f t="shared" si="46"/>
        <v>0</v>
      </c>
      <c r="AX84" s="2">
        <f t="shared" si="46"/>
        <v>0</v>
      </c>
      <c r="AY84" s="2">
        <f t="shared" si="46"/>
        <v>0</v>
      </c>
      <c r="AZ84" s="2">
        <f t="shared" si="46"/>
        <v>0</v>
      </c>
      <c r="BA84" s="2">
        <f t="shared" si="46"/>
        <v>0</v>
      </c>
      <c r="BB84" s="2">
        <f t="shared" si="46"/>
        <v>0</v>
      </c>
      <c r="BC84" s="2">
        <f t="shared" si="46"/>
        <v>0</v>
      </c>
      <c r="BD84" s="2">
        <f t="shared" si="46"/>
        <v>0</v>
      </c>
      <c r="BE84" s="2">
        <f t="shared" si="46"/>
        <v>0</v>
      </c>
      <c r="BF84" s="2">
        <f t="shared" si="46"/>
        <v>0</v>
      </c>
      <c r="BG84" s="2">
        <f t="shared" si="46"/>
        <v>0</v>
      </c>
      <c r="BH84" s="2">
        <f t="shared" si="46"/>
        <v>0</v>
      </c>
      <c r="BI84" s="2">
        <f t="shared" si="46"/>
        <v>0</v>
      </c>
      <c r="BJ84" s="2">
        <f t="shared" si="46"/>
        <v>0</v>
      </c>
      <c r="BK84" s="2">
        <f t="shared" si="46"/>
        <v>0</v>
      </c>
      <c r="BL84" s="2">
        <f t="shared" ref="BL84:BP84" si="47">SUM(BL82:BL83)</f>
        <v>0</v>
      </c>
      <c r="BM84" s="2">
        <f t="shared" si="47"/>
        <v>0</v>
      </c>
      <c r="BN84" s="2">
        <f t="shared" si="47"/>
        <v>0</v>
      </c>
      <c r="BO84" s="2">
        <f t="shared" si="47"/>
        <v>0</v>
      </c>
      <c r="BP84" s="2">
        <f t="shared" si="47"/>
        <v>0</v>
      </c>
    </row>
    <row r="85" spans="1:68">
      <c r="B85" s="10" t="s">
        <v>71</v>
      </c>
      <c r="C85" s="10"/>
      <c r="D85" s="2"/>
      <c r="E85" s="2"/>
      <c r="F85" s="2"/>
      <c r="G85" s="2"/>
      <c r="H85" s="2"/>
      <c r="I85" s="36"/>
      <c r="J85" s="2"/>
      <c r="K85" s="36"/>
      <c r="L85" s="140"/>
      <c r="M85" s="36"/>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c r="B86" t="s">
        <v>72</v>
      </c>
      <c r="C86" s="39">
        <f>D75</f>
        <v>50.778711722062404</v>
      </c>
      <c r="D86" s="38">
        <f t="shared" ref="D86:G86" si="48">C86-D80+D84+D85</f>
        <v>35.88501717198632</v>
      </c>
      <c r="E86" s="2">
        <f t="shared" si="48"/>
        <v>20.991322621910236</v>
      </c>
      <c r="F86" s="2">
        <f t="shared" si="48"/>
        <v>6.0976280718341531</v>
      </c>
      <c r="G86" s="2">
        <f t="shared" si="48"/>
        <v>-5.3290705182007514E-15</v>
      </c>
      <c r="H86" s="2">
        <f>G86-H80+H84+H85</f>
        <v>-5.3290705182007514E-15</v>
      </c>
      <c r="I86" s="2">
        <f t="shared" ref="I86:BK86" si="49">H86-I80+I84+I85</f>
        <v>-5.3290705182007514E-15</v>
      </c>
      <c r="J86" s="2">
        <f t="shared" si="49"/>
        <v>0</v>
      </c>
      <c r="K86" s="2">
        <f t="shared" si="49"/>
        <v>0</v>
      </c>
      <c r="L86" s="2">
        <f t="shared" si="49"/>
        <v>0</v>
      </c>
      <c r="M86" s="2">
        <f t="shared" si="49"/>
        <v>0</v>
      </c>
      <c r="N86" s="2">
        <f t="shared" si="49"/>
        <v>0</v>
      </c>
      <c r="O86" s="2">
        <f t="shared" si="49"/>
        <v>0</v>
      </c>
      <c r="P86" s="2">
        <f t="shared" si="49"/>
        <v>0</v>
      </c>
      <c r="Q86" s="2">
        <f t="shared" si="49"/>
        <v>0</v>
      </c>
      <c r="R86" s="2">
        <f t="shared" si="49"/>
        <v>0</v>
      </c>
      <c r="S86" s="2">
        <f t="shared" si="49"/>
        <v>0</v>
      </c>
      <c r="T86" s="2">
        <f t="shared" si="49"/>
        <v>0</v>
      </c>
      <c r="U86" s="2">
        <f t="shared" si="49"/>
        <v>0</v>
      </c>
      <c r="V86" s="2">
        <f t="shared" si="49"/>
        <v>0</v>
      </c>
      <c r="W86" s="2">
        <f t="shared" si="49"/>
        <v>0</v>
      </c>
      <c r="X86" s="2">
        <f t="shared" si="49"/>
        <v>0</v>
      </c>
      <c r="Y86" s="2">
        <f t="shared" si="49"/>
        <v>0</v>
      </c>
      <c r="Z86" s="2">
        <f t="shared" si="49"/>
        <v>0</v>
      </c>
      <c r="AA86" s="2">
        <f t="shared" si="49"/>
        <v>0</v>
      </c>
      <c r="AB86" s="2">
        <f t="shared" si="49"/>
        <v>0</v>
      </c>
      <c r="AC86" s="2">
        <f t="shared" si="49"/>
        <v>0</v>
      </c>
      <c r="AD86" s="2">
        <f t="shared" si="49"/>
        <v>0</v>
      </c>
      <c r="AE86" s="2">
        <f t="shared" si="49"/>
        <v>0</v>
      </c>
      <c r="AF86" s="2">
        <f t="shared" si="49"/>
        <v>0</v>
      </c>
      <c r="AG86" s="2">
        <f t="shared" si="49"/>
        <v>0</v>
      </c>
      <c r="AH86" s="2">
        <f t="shared" si="49"/>
        <v>0</v>
      </c>
      <c r="AI86" s="2">
        <f t="shared" si="49"/>
        <v>0</v>
      </c>
      <c r="AJ86" s="2">
        <f t="shared" si="49"/>
        <v>0</v>
      </c>
      <c r="AK86" s="2">
        <f t="shared" si="49"/>
        <v>0</v>
      </c>
      <c r="AL86" s="2">
        <f t="shared" si="49"/>
        <v>0</v>
      </c>
      <c r="AM86" s="2">
        <f t="shared" si="49"/>
        <v>0</v>
      </c>
      <c r="AN86" s="2">
        <f t="shared" si="49"/>
        <v>0</v>
      </c>
      <c r="AO86" s="2">
        <f t="shared" si="49"/>
        <v>0</v>
      </c>
      <c r="AP86" s="2">
        <f t="shared" si="49"/>
        <v>0</v>
      </c>
      <c r="AQ86" s="2">
        <f t="shared" si="49"/>
        <v>0</v>
      </c>
      <c r="AR86" s="2">
        <f t="shared" si="49"/>
        <v>0</v>
      </c>
      <c r="AS86" s="2">
        <f t="shared" si="49"/>
        <v>0</v>
      </c>
      <c r="AT86" s="2">
        <f t="shared" si="49"/>
        <v>0</v>
      </c>
      <c r="AU86" s="2">
        <f t="shared" si="49"/>
        <v>0</v>
      </c>
      <c r="AV86" s="2">
        <f t="shared" si="49"/>
        <v>0</v>
      </c>
      <c r="AW86" s="2">
        <f t="shared" si="49"/>
        <v>0</v>
      </c>
      <c r="AX86" s="2">
        <f t="shared" si="49"/>
        <v>0</v>
      </c>
      <c r="AY86" s="2">
        <f t="shared" si="49"/>
        <v>0</v>
      </c>
      <c r="AZ86" s="2">
        <f t="shared" si="49"/>
        <v>0</v>
      </c>
      <c r="BA86" s="2">
        <f t="shared" si="49"/>
        <v>0</v>
      </c>
      <c r="BB86" s="2">
        <f t="shared" si="49"/>
        <v>0</v>
      </c>
      <c r="BC86" s="2">
        <f t="shared" si="49"/>
        <v>0</v>
      </c>
      <c r="BD86" s="2">
        <f t="shared" si="49"/>
        <v>0</v>
      </c>
      <c r="BE86" s="2">
        <f t="shared" si="49"/>
        <v>0</v>
      </c>
      <c r="BF86" s="2">
        <f t="shared" si="49"/>
        <v>0</v>
      </c>
      <c r="BG86" s="2">
        <f t="shared" si="49"/>
        <v>0</v>
      </c>
      <c r="BH86" s="2">
        <f t="shared" si="49"/>
        <v>0</v>
      </c>
      <c r="BI86" s="2">
        <f t="shared" si="49"/>
        <v>0</v>
      </c>
      <c r="BJ86" s="2">
        <f t="shared" si="49"/>
        <v>0</v>
      </c>
      <c r="BK86" s="2">
        <f t="shared" si="49"/>
        <v>0</v>
      </c>
      <c r="BL86" s="2">
        <f t="shared" ref="BL86" si="50">BK86-BL80+BL84+BL85</f>
        <v>0</v>
      </c>
      <c r="BM86" s="2">
        <f t="shared" ref="BM86" si="51">BL86-BM80+BM84+BM85</f>
        <v>0</v>
      </c>
      <c r="BN86" s="2">
        <f t="shared" ref="BN86" si="52">BM86-BN80+BN84+BN85</f>
        <v>0</v>
      </c>
      <c r="BO86" s="2">
        <f t="shared" ref="BO86" si="53">BN86-BO80+BO84+BO85</f>
        <v>0</v>
      </c>
      <c r="BP86" s="2">
        <f t="shared" ref="BP86" si="54">BO86-BP80+BP84+BP85</f>
        <v>0</v>
      </c>
    </row>
    <row r="87" spans="1:68">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row>
    <row r="88" spans="1:68" s="4" customFormat="1">
      <c r="A88"/>
      <c r="B88"/>
      <c r="C88"/>
      <c r="D88"/>
      <c r="E88"/>
      <c r="F88"/>
      <c r="G88"/>
      <c r="H88"/>
      <c r="I88"/>
      <c r="J88"/>
      <c r="K88"/>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K88" s="125"/>
    </row>
    <row r="89" spans="1:68">
      <c r="B89" t="s">
        <v>55</v>
      </c>
      <c r="D89" s="2">
        <f>INDEX(Inputs!$E$34:$X$44,MATCH('Depr schedule - Actual'!$B72,Inputs!$B$34:$B$44,0),MATCH('Depr schedule - Actual'!D78,Inputs!$E$18:$X$18,0))*IF(D78&gt;=Base_Reg_Year,(1+D$3)^0.5,(1+D$4)^0.5)</f>
        <v>0</v>
      </c>
      <c r="E89" s="2">
        <f>INDEX(Inputs!$E$34:$X$44,MATCH('Depr schedule - Actual'!$B72,Inputs!$B$34:$B$44,0),MATCH('Depr schedule - Actual'!E78,Inputs!$E$18:$X$18,0))*IF(E78&gt;=Base_Reg_Year,(1+E$3)^0.5,(1+E$4)^0.5)</f>
        <v>0</v>
      </c>
      <c r="F89" s="2">
        <f>INDEX(Inputs!$E$34:$X$44,MATCH('Depr schedule - Actual'!$B72,Inputs!$B$34:$B$44,0),MATCH('Depr schedule - Actual'!F78,Inputs!$E$18:$X$18,0))*IF(F78&gt;=Base_Reg_Year,(1+F$3)^0.5,(1+F$4)^0.5)</f>
        <v>0</v>
      </c>
      <c r="G89" s="2">
        <f>INDEX(Inputs!$E$34:$X$44,MATCH('Depr schedule - Actual'!$B72,Inputs!$B$34:$B$44,0),MATCH('Depr schedule - Actual'!G78,Inputs!$E$18:$X$18,0))*IF(G78&gt;=Base_Reg_Year,(1+G$3)^0.5,(1+G$4)^0.5)</f>
        <v>2.0152817091789884E-3</v>
      </c>
      <c r="H89" s="2">
        <f>INDEX(Inputs!$E$34:$X$44,MATCH('Depr schedule - Actual'!$B72,Inputs!$B$34:$B$44,0),MATCH('Depr schedule - Actual'!H78,Inputs!$E$18:$X$18,0))*IF(H78&gt;=Base_Reg_Year,(1+H$3)^0.5,(1+H$4)^0.5)</f>
        <v>0</v>
      </c>
      <c r="I89" s="2">
        <f>INDEX(Inputs!$E$34:$X$44,MATCH('Depr schedule - Actual'!$B72,Inputs!$B$34:$B$44,0),MATCH('Depr schedule - Actual'!I78,Inputs!$E$18:$X$18,0))*IF(I78&gt;=Base_Reg_Year,(1+I$3)^0.5,(1+I$4)^0.5)</f>
        <v>0.15089327070271788</v>
      </c>
      <c r="J89" s="2">
        <f>INDEX(Inputs!$E$34:$X$44,MATCH('Depr schedule - Actual'!$B72,Inputs!$B$34:$B$44,0),MATCH('Depr schedule - Actual'!J78,Inputs!$E$18:$X$18,0))*IF(J78&gt;=Base_Reg_Year,(1+J$3)^0.5,(1+J$4)^0.5)</f>
        <v>0</v>
      </c>
      <c r="K89" s="2">
        <f>INDEX(Inputs!$E$34:$X$44,MATCH('Depr schedule - Actual'!$B72,Inputs!$B$34:$B$44,0),MATCH('Depr schedule - Actual'!K78,Inputs!$E$18:$X$18,0))*IF(K78&gt;=Base_Reg_Year,(1+K$3)^0.5,(1+K$4)^0.5)</f>
        <v>0</v>
      </c>
      <c r="L89" s="2">
        <f>INDEX(Inputs!$E$34:$X$44,MATCH('Depr schedule - Actual'!$B72,Inputs!$B$34:$B$44,0),MATCH('Depr schedule - Actual'!L78,Inputs!$E$18:$X$18,0))*IF(L78&gt;=Base_Reg_Year,(1+L$3)^0.5,(1+L$4)^0.5)</f>
        <v>0</v>
      </c>
      <c r="M89" s="2">
        <f>INDEX(Inputs!$E$34:$X$44,MATCH('Depr schedule - Actual'!$B72,Inputs!$B$34:$B$44,0),MATCH('Depr schedule - Actual'!M78,Inputs!$E$18:$X$18,0))*IF(M78&gt;=Base_Reg_Year,(1+M$3)^0.5,(1+M$4)^0.5)</f>
        <v>0</v>
      </c>
      <c r="N89" s="2">
        <f>INDEX(Inputs!$E$34:$X$44,MATCH('Depr schedule - Actual'!$B72,Inputs!$B$34:$B$44,0),MATCH('Depr schedule - Actual'!N78,Inputs!$E$18:$X$18,0))*IF(N78&gt;=Base_Reg_Year,(1+N$3)^0.5,(1+N$4)^0.5)</f>
        <v>0</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c r="T89" s="2"/>
      <c r="U89" s="2"/>
      <c r="V89" s="2"/>
      <c r="W89" s="2"/>
    </row>
    <row r="90" spans="1:68">
      <c r="I90" s="2"/>
      <c r="J90" s="2"/>
      <c r="K90" s="2"/>
      <c r="L90" s="2"/>
      <c r="M90" s="2"/>
    </row>
    <row r="91" spans="1:68">
      <c r="B91" t="s">
        <v>73</v>
      </c>
    </row>
    <row r="92" spans="1:68">
      <c r="B92" s="20">
        <v>2016</v>
      </c>
      <c r="C92" s="20">
        <v>1</v>
      </c>
      <c r="E92" s="2">
        <f>IF($F$75="n/a",0,IF(E$77&lt;=$C92,0,IF(E$77&gt;($F$75+$C92),INDEX($D$89:$W$89,,$C92)-SUM($D92:D92),INDEX($D$89:$W$89,,$C92)/$F$75)))</f>
        <v>0</v>
      </c>
      <c r="F92" s="2">
        <f>IF($F$75="n/a",0,IF(F$77&lt;=$C92,0,IF(F$77&gt;($F$75+$C92),INDEX($D$89:$W$89,,$C92)-SUM($D92:E92),INDEX($D$89:$W$89,,$C92)/$F$75)))</f>
        <v>0</v>
      </c>
      <c r="G92" s="2">
        <f>IF($F$75="n/a",0,IF(G$77&lt;=$C92,0,IF(G$77&gt;($F$75+$C92),INDEX($D$89:$W$89,,$C92)-SUM($D92:F92),INDEX($D$89:$W$89,,$C92)/$F$75)))</f>
        <v>0</v>
      </c>
      <c r="H92" s="2">
        <f>IF($F$75="n/a",0,IF(H$77&lt;=$C92,0,IF(H$77&gt;($F$75+$C92),INDEX($D$89:$W$89,,$C92)-SUM($D92:G92),INDEX($D$89:$W$89,,$C92)/$F$75)))</f>
        <v>0</v>
      </c>
      <c r="I92" s="2">
        <f>IF($F$75="n/a",0,IF(I$77&lt;=$C92,0,IF(I$77&gt;($F$75+$C92),INDEX($D$89:$W$89,,$C92)-SUM($D92:H92),INDEX($D$89:$W$89,,$C92)/$F$75)))*0.5</f>
        <v>0</v>
      </c>
      <c r="J92" s="2">
        <f>IF($F$75="n/a",0,IF(J$77&lt;=$C92,0,IF(J$77&gt;($F$75+$C92),INDEX($D$89:$W$89,,$C92)-SUM($D92:I92),INDEX($D$89:$W$89,,$C92)/$F$75)))</f>
        <v>0</v>
      </c>
      <c r="K92" s="2">
        <f>IF($F$75="n/a",0,IF(K$77&lt;=$C92,0,IF(K$77&gt;($F$75+$C92),INDEX($D$89:$W$89,,$C92)-SUM($D92:J92),INDEX($D$89:$W$89,,$C92)/$F$75)))</f>
        <v>0</v>
      </c>
      <c r="L92" s="2">
        <f>IF($F$75="n/a",0,IF(L$77&lt;=$C92,0,IF(L$77&gt;($F$75+$C92),INDEX($D$89:$W$89,,$C92)-SUM($D92:K92),INDEX($D$89:$W$89,,$C92)/$F$75)))</f>
        <v>0</v>
      </c>
      <c r="M92" s="2">
        <f>IF($F$75="n/a",0,IF(M$77&lt;=$C92,0,IF(M$77&gt;($F$75+$C92),INDEX($D$89:$W$89,,$C92)-SUM($D92:L92),INDEX($D$89:$W$89,,$C92)/$F$75)))</f>
        <v>0</v>
      </c>
      <c r="N92" s="2">
        <f>IF($F$75="n/a",0,IF(N$77&lt;=$C92,0,IF(N$77&gt;($F$75+$C92),INDEX($D$89:$W$89,,$C92)-SUM($D92:M92),INDEX($D$89:$W$89,,$C92)/$F$75)))</f>
        <v>0</v>
      </c>
      <c r="O92" s="2">
        <f>IF($F$75="n/a",0,IF(O$77&lt;=$C92,0,IF(O$77&gt;($F$75+$C92),INDEX($D$89:$W$89,,$C92)-SUM($D92:N92),INDEX($D$89:$W$89,,$C92)/$F$75)))</f>
        <v>0</v>
      </c>
      <c r="P92" s="2">
        <f>IF($F$75="n/a",0,IF(P$77&lt;=$C92,0,IF(P$77&gt;($F$75+$C92),INDEX($D$89:$W$89,,$C92)-SUM($D92:O92),INDEX($D$89:$W$89,,$C92)/$F$75)))</f>
        <v>0</v>
      </c>
      <c r="Q92" s="2">
        <f>IF($F$75="n/a",0,IF(Q$77&lt;=$C92,0,IF(Q$77&gt;($F$75+$C92),INDEX($D$89:$W$89,,$C92)-SUM($D92:P92),INDEX($D$89:$W$89,,$C92)/$F$75)))</f>
        <v>0</v>
      </c>
      <c r="R92" s="2">
        <f>IF($F$75="n/a",0,IF(R$77&lt;=$C92,0,IF(R$77&gt;($F$75+$C92),INDEX($D$89:$W$89,,$C92)-SUM($D92:Q92),INDEX($D$89:$W$89,,$C92)/$F$75)))</f>
        <v>0</v>
      </c>
      <c r="S92" s="2">
        <f>IF($F$75="n/a",0,IF(S$77&lt;=$C92,0,IF(S$77&gt;($F$75+$C92),INDEX($D$89:$W$89,,$C92)-SUM($D92:R92),INDEX($D$89:$W$89,,$C92)/$F$75)))</f>
        <v>0</v>
      </c>
      <c r="T92" s="2">
        <f>IF($F$75="n/a",0,IF(T$77&lt;=$C92,0,IF(T$77&gt;($F$75+$C92),INDEX($D$89:$W$89,,$C92)-SUM($D92:S92),INDEX($D$89:$W$89,,$C92)/$F$75)))</f>
        <v>0</v>
      </c>
      <c r="U92" s="2">
        <f>IF($F$75="n/a",0,IF(U$77&lt;=$C92,0,IF(U$77&gt;($F$75+$C92),INDEX($D$89:$W$89,,$C92)-SUM($D92:T92),INDEX($D$89:$W$89,,$C92)/$F$75)))</f>
        <v>0</v>
      </c>
      <c r="V92" s="2">
        <f>IF($F$75="n/a",0,IF(V$77&lt;=$C92,0,IF(V$77&gt;($F$75+$C92),INDEX($D$89:$W$89,,$C92)-SUM($D92:U92),INDEX($D$89:$W$89,,$C92)/$F$75)))</f>
        <v>0</v>
      </c>
      <c r="W92" s="2">
        <f>IF($F$75="n/a",0,IF(W$77&lt;=$C92,0,IF(W$77&gt;($F$75+$C92),INDEX($D$89:$W$89,,$C92)-SUM($D92:V92),INDEX($D$89:$W$89,,$C92)/$F$75)))</f>
        <v>0</v>
      </c>
      <c r="X92" s="2">
        <f>IF($F$75="n/a",0,IF(X$77&lt;=$C92,0,IF(X$77&gt;($F$75+$C92),INDEX($D$89:$W$89,,$C92)-SUM($D92:W92),INDEX($D$89:$W$89,,$C92)/$F$75)))</f>
        <v>0</v>
      </c>
      <c r="Y92" s="2">
        <f>IF($F$75="n/a",0,IF(Y$77&lt;=$C92,0,IF(Y$77&gt;($F$75+$C92),INDEX($D$89:$W$89,,$C92)-SUM($D92:X92),INDEX($D$89:$W$89,,$C92)/$F$75)))</f>
        <v>0</v>
      </c>
      <c r="Z92" s="2">
        <f>IF($F$75="n/a",0,IF(Z$77&lt;=$C92,0,IF(Z$77&gt;($F$75+$C92),INDEX($D$89:$W$89,,$C92)-SUM($D92:Y92),INDEX($D$89:$W$89,,$C92)/$F$75)))</f>
        <v>0</v>
      </c>
      <c r="AA92" s="2">
        <f>IF($F$75="n/a",0,IF(AA$77&lt;=$C92,0,IF(AA$77&gt;($F$75+$C92),INDEX($D$89:$W$89,,$C92)-SUM($D92:Z92),INDEX($D$89:$W$89,,$C92)/$F$75)))</f>
        <v>0</v>
      </c>
      <c r="AB92" s="2">
        <f>IF($F$75="n/a",0,IF(AB$77&lt;=$C92,0,IF(AB$77&gt;($F$75+$C92),INDEX($D$89:$W$89,,$C92)-SUM($D92:AA92),INDEX($D$89:$W$89,,$C92)/$F$75)))</f>
        <v>0</v>
      </c>
      <c r="AC92" s="2">
        <f>IF($F$75="n/a",0,IF(AC$77&lt;=$C92,0,IF(AC$77&gt;($F$75+$C92),INDEX($D$89:$W$89,,$C92)-SUM($D92:AB92),INDEX($D$89:$W$89,,$C92)/$F$75)))</f>
        <v>0</v>
      </c>
      <c r="AD92" s="2">
        <f>IF($F$75="n/a",0,IF(AD$77&lt;=$C92,0,IF(AD$77&gt;($F$75+$C92),INDEX($D$89:$W$89,,$C92)-SUM($D92:AC92),INDEX($D$89:$W$89,,$C92)/$F$75)))</f>
        <v>0</v>
      </c>
      <c r="AE92" s="2">
        <f>IF($F$75="n/a",0,IF(AE$77&lt;=$C92,0,IF(AE$77&gt;($F$75+$C92),INDEX($D$89:$W$89,,$C92)-SUM($D92:AD92),INDEX($D$89:$W$89,,$C92)/$F$75)))</f>
        <v>0</v>
      </c>
      <c r="AF92" s="2">
        <f>IF($F$75="n/a",0,IF(AF$77&lt;=$C92,0,IF(AF$77&gt;($F$75+$C92),INDEX($D$89:$W$89,,$C92)-SUM($D92:AE92),INDEX($D$89:$W$89,,$C92)/$F$75)))</f>
        <v>0</v>
      </c>
      <c r="AG92" s="2">
        <f>IF($F$75="n/a",0,IF(AG$77&lt;=$C92,0,IF(AG$77&gt;($F$75+$C92),INDEX($D$89:$W$89,,$C92)-SUM($D92:AF92),INDEX($D$89:$W$89,,$C92)/$F$75)))</f>
        <v>0</v>
      </c>
      <c r="AH92" s="2">
        <f>IF($F$75="n/a",0,IF(AH$77&lt;=$C92,0,IF(AH$77&gt;($F$75+$C92),INDEX($D$89:$W$89,,$C92)-SUM($D92:AG92),INDEX($D$89:$W$89,,$C92)/$F$75)))</f>
        <v>0</v>
      </c>
      <c r="AI92" s="2">
        <f>IF($F$75="n/a",0,IF(AI$77&lt;=$C92,0,IF(AI$77&gt;($F$75+$C92),INDEX($D$89:$W$89,,$C92)-SUM($D92:AH92),INDEX($D$89:$W$89,,$C92)/$F$75)))</f>
        <v>0</v>
      </c>
      <c r="AJ92" s="2">
        <f>IF($F$75="n/a",0,IF(AJ$77&lt;=$C92,0,IF(AJ$77&gt;($F$75+$C92),INDEX($D$89:$W$89,,$C92)-SUM($D92:AI92),INDEX($D$89:$W$89,,$C92)/$F$75)))</f>
        <v>0</v>
      </c>
      <c r="AK92" s="2">
        <f>IF($F$75="n/a",0,IF(AK$77&lt;=$C92,0,IF(AK$77&gt;($F$75+$C92),INDEX($D$89:$W$89,,$C92)-SUM($D92:AJ92),INDEX($D$89:$W$89,,$C92)/$F$75)))</f>
        <v>0</v>
      </c>
      <c r="AL92" s="2">
        <f>IF($F$75="n/a",0,IF(AL$77&lt;=$C92,0,IF(AL$77&gt;($F$75+$C92),INDEX($D$89:$W$89,,$C92)-SUM($D92:AK92),INDEX($D$89:$W$89,,$C92)/$F$75)))</f>
        <v>0</v>
      </c>
      <c r="AM92" s="2">
        <f>IF($F$75="n/a",0,IF(AM$77&lt;=$C92,0,IF(AM$77&gt;($F$75+$C92),INDEX($D$89:$W$89,,$C92)-SUM($D92:AL92),INDEX($D$89:$W$89,,$C92)/$F$75)))</f>
        <v>0</v>
      </c>
      <c r="AN92" s="2">
        <f>IF($F$75="n/a",0,IF(AN$77&lt;=$C92,0,IF(AN$77&gt;($F$75+$C92),INDEX($D$89:$W$89,,$C92)-SUM($D92:AM92),INDEX($D$89:$W$89,,$C92)/$F$75)))</f>
        <v>0</v>
      </c>
      <c r="AO92" s="2">
        <f>IF($F$75="n/a",0,IF(AO$77&lt;=$C92,0,IF(AO$77&gt;($F$75+$C92),INDEX($D$89:$W$89,,$C92)-SUM($D92:AN92),INDEX($D$89:$W$89,,$C92)/$F$75)))</f>
        <v>0</v>
      </c>
      <c r="AP92" s="2">
        <f>IF($F$75="n/a",0,IF(AP$77&lt;=$C92,0,IF(AP$77&gt;($F$75+$C92),INDEX($D$89:$W$89,,$C92)-SUM($D92:AO92),INDEX($D$89:$W$89,,$C92)/$F$75)))</f>
        <v>0</v>
      </c>
      <c r="AQ92" s="2">
        <f>IF($F$75="n/a",0,IF(AQ$77&lt;=$C92,0,IF(AQ$77&gt;($F$75+$C92),INDEX($D$89:$W$89,,$C92)-SUM($D92:AP92),INDEX($D$89:$W$89,,$C92)/$F$75)))</f>
        <v>0</v>
      </c>
      <c r="AR92" s="2">
        <f>IF($F$75="n/a",0,IF(AR$77&lt;=$C92,0,IF(AR$77&gt;($F$75+$C92),INDEX($D$89:$W$89,,$C92)-SUM($D92:AQ92),INDEX($D$89:$W$89,,$C92)/$F$75)))</f>
        <v>0</v>
      </c>
      <c r="AS92" s="2">
        <f>IF($F$75="n/a",0,IF(AS$77&lt;=$C92,0,IF(AS$77&gt;($F$75+$C92),INDEX($D$89:$W$89,,$C92)-SUM($D92:AR92),INDEX($D$89:$W$89,,$C92)/$F$75)))</f>
        <v>0</v>
      </c>
      <c r="AT92" s="2">
        <f>IF($F$75="n/a",0,IF(AT$77&lt;=$C92,0,IF(AT$77&gt;($F$75+$C92),INDEX($D$89:$W$89,,$C92)-SUM($D92:AS92),INDEX($D$89:$W$89,,$C92)/$F$75)))</f>
        <v>0</v>
      </c>
      <c r="AU92" s="2">
        <f>IF($F$75="n/a",0,IF(AU$77&lt;=$C92,0,IF(AU$77&gt;($F$75+$C92),INDEX($D$89:$W$89,,$C92)-SUM($D92:AT92),INDEX($D$89:$W$89,,$C92)/$F$75)))</f>
        <v>0</v>
      </c>
      <c r="AV92" s="2">
        <f>IF($F$75="n/a",0,IF(AV$77&lt;=$C92,0,IF(AV$77&gt;($F$75+$C92),INDEX($D$89:$W$89,,$C92)-SUM($D92:AU92),INDEX($D$89:$W$89,,$C92)/$F$75)))</f>
        <v>0</v>
      </c>
      <c r="AW92" s="2">
        <f>IF($F$75="n/a",0,IF(AW$77&lt;=$C92,0,IF(AW$77&gt;($F$75+$C92),INDEX($D$89:$W$89,,$C92)-SUM($D92:AV92),INDEX($D$89:$W$89,,$C92)/$F$75)))</f>
        <v>0</v>
      </c>
      <c r="AX92" s="2">
        <f>IF($F$75="n/a",0,IF(AX$77&lt;=$C92,0,IF(AX$77&gt;($F$75+$C92),INDEX($D$89:$W$89,,$C92)-SUM($D92:AW92),INDEX($D$89:$W$89,,$C92)/$F$75)))</f>
        <v>0</v>
      </c>
      <c r="AY92" s="2">
        <f>IF($F$75="n/a",0,IF(AY$77&lt;=$C92,0,IF(AY$77&gt;($F$75+$C92),INDEX($D$89:$W$89,,$C92)-SUM($D92:AX92),INDEX($D$89:$W$89,,$C92)/$F$75)))</f>
        <v>0</v>
      </c>
      <c r="AZ92" s="2">
        <f>IF($F$75="n/a",0,IF(AZ$77&lt;=$C92,0,IF(AZ$77&gt;($F$75+$C92),INDEX($D$89:$W$89,,$C92)-SUM($D92:AY92),INDEX($D$89:$W$89,,$C92)/$F$75)))</f>
        <v>0</v>
      </c>
      <c r="BA92" s="2">
        <f>IF($F$75="n/a",0,IF(BA$77&lt;=$C92,0,IF(BA$77&gt;($F$75+$C92),INDEX($D$89:$W$89,,$C92)-SUM($D92:AZ92),INDEX($D$89:$W$89,,$C92)/$F$75)))</f>
        <v>0</v>
      </c>
      <c r="BB92" s="2">
        <f>IF($F$75="n/a",0,IF(BB$77&lt;=$C92,0,IF(BB$77&gt;($F$75+$C92),INDEX($D$89:$W$89,,$C92)-SUM($D92:BA92),INDEX($D$89:$W$89,,$C92)/$F$75)))</f>
        <v>0</v>
      </c>
      <c r="BC92" s="2">
        <f>IF($F$75="n/a",0,IF(BC$77&lt;=$C92,0,IF(BC$77&gt;($F$75+$C92),INDEX($D$89:$W$89,,$C92)-SUM($D92:BB92),INDEX($D$89:$W$89,,$C92)/$F$75)))</f>
        <v>0</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row>
    <row r="93" spans="1:68">
      <c r="B93" s="20">
        <v>2017</v>
      </c>
      <c r="C93" s="20">
        <v>2</v>
      </c>
      <c r="E93" s="2">
        <f>IF($F$75="n/a",0,IF(E$77&lt;=$C93,0,IF(E$77&gt;($F$75+$C93),INDEX($D$89:$W$89,,$C93)-SUM($D93:D93),INDEX($D$89:$W$89,,$C93)/$F$75)))</f>
        <v>0</v>
      </c>
      <c r="F93" s="2">
        <f>IF($F$75="n/a",0,IF(F$77&lt;=$C93,0,IF(F$77&gt;($F$75+$C93),INDEX($D$89:$W$89,,$C93)-SUM($D93:E93),INDEX($D$89:$W$89,,$C93)/$F$75)))</f>
        <v>0</v>
      </c>
      <c r="G93" s="2">
        <f>IF($F$75="n/a",0,IF(G$77&lt;=$C93,0,IF(G$77&gt;($F$75+$C93),INDEX($D$89:$W$89,,$C93)-SUM($D93:F93),INDEX($D$89:$W$89,,$C93)/$F$75)))</f>
        <v>0</v>
      </c>
      <c r="H93" s="2">
        <f>IF($F$75="n/a",0,IF(H$77&lt;=$C93,0,IF(H$77&gt;($F$75+$C93),INDEX($D$89:$W$89,,$C93)-SUM($D93:G93),INDEX($D$89:$W$89,,$C93)/$F$75)))</f>
        <v>0</v>
      </c>
      <c r="I93" s="2">
        <f>IF($F$75="n/a",0,IF(I$77&lt;=$C93,0,IF(I$77&gt;($F$75+$C93),INDEX($D$89:$W$89,,$C93)-SUM($D93:H93),INDEX($D$89:$W$89,,$C93)/$F$75)))*0.5</f>
        <v>0</v>
      </c>
      <c r="J93" s="2">
        <f>IF($F$75="n/a",0,IF(J$77&lt;=$C93,0,IF(J$77&gt;($F$75+$C93),INDEX($D$89:$W$89,,$C93)-SUM($D93:I93),INDEX($D$89:$W$89,,$C93)/$F$75)))</f>
        <v>0</v>
      </c>
      <c r="K93" s="2">
        <f>IF($F$75="n/a",0,IF(K$77&lt;=$C93,0,IF(K$77&gt;($F$75+$C93),INDEX($D$89:$W$89,,$C93)-SUM($D93:J93),INDEX($D$89:$W$89,,$C93)/$F$75)))</f>
        <v>0</v>
      </c>
      <c r="L93" s="2">
        <f>IF($F$75="n/a",0,IF(L$77&lt;=$C93,0,IF(L$77&gt;($F$75+$C93),INDEX($D$89:$W$89,,$C93)-SUM($D93:K93),INDEX($D$89:$W$89,,$C93)/$F$75)))</f>
        <v>0</v>
      </c>
      <c r="M93" s="2">
        <f>IF($F$75="n/a",0,IF(M$77&lt;=$C93,0,IF(M$77&gt;($F$75+$C93),INDEX($D$89:$W$89,,$C93)-SUM($D93:L93),INDEX($D$89:$W$89,,$C93)/$F$75)))</f>
        <v>0</v>
      </c>
      <c r="N93" s="2">
        <f>IF($F$75="n/a",0,IF(N$77&lt;=$C93,0,IF(N$77&gt;($F$75+$C93),INDEX($D$89:$W$89,,$C93)-SUM($D93:M93),INDEX($D$89:$W$89,,$C93)/$F$75)))</f>
        <v>0</v>
      </c>
      <c r="O93" s="2">
        <f>IF($F$75="n/a",0,IF(O$77&lt;=$C93,0,IF(O$77&gt;($F$75+$C93),INDEX($D$89:$W$89,,$C93)-SUM($D93:N93),INDEX($D$89:$W$89,,$C93)/$F$75)))</f>
        <v>0</v>
      </c>
      <c r="P93" s="2">
        <f>IF($F$75="n/a",0,IF(P$77&lt;=$C93,0,IF(P$77&gt;($F$75+$C93),INDEX($D$89:$W$89,,$C93)-SUM($D93:O93),INDEX($D$89:$W$89,,$C93)/$F$75)))</f>
        <v>0</v>
      </c>
      <c r="Q93" s="2">
        <f>IF($F$75="n/a",0,IF(Q$77&lt;=$C93,0,IF(Q$77&gt;($F$75+$C93),INDEX($D$89:$W$89,,$C93)-SUM($D93:P93),INDEX($D$89:$W$89,,$C93)/$F$75)))</f>
        <v>0</v>
      </c>
      <c r="R93" s="2">
        <f>IF($F$75="n/a",0,IF(R$77&lt;=$C93,0,IF(R$77&gt;($F$75+$C93),INDEX($D$89:$W$89,,$C93)-SUM($D93:Q93),INDEX($D$89:$W$89,,$C93)/$F$75)))</f>
        <v>0</v>
      </c>
      <c r="S93" s="2">
        <f>IF($F$75="n/a",0,IF(S$77&lt;=$C93,0,IF(S$77&gt;($F$75+$C93),INDEX($D$89:$W$89,,$C93)-SUM($D93:R93),INDEX($D$89:$W$89,,$C93)/$F$75)))</f>
        <v>0</v>
      </c>
      <c r="T93" s="2">
        <f>IF($F$75="n/a",0,IF(T$77&lt;=$C93,0,IF(T$77&gt;($F$75+$C93),INDEX($D$89:$W$89,,$C93)-SUM($D93:S93),INDEX($D$89:$W$89,,$C93)/$F$75)))</f>
        <v>0</v>
      </c>
      <c r="U93" s="2">
        <f>IF($F$75="n/a",0,IF(U$77&lt;=$C93,0,IF(U$77&gt;($F$75+$C93),INDEX($D$89:$W$89,,$C93)-SUM($D93:T93),INDEX($D$89:$W$89,,$C93)/$F$75)))</f>
        <v>0</v>
      </c>
      <c r="V93" s="2">
        <f>IF($F$75="n/a",0,IF(V$77&lt;=$C93,0,IF(V$77&gt;($F$75+$C93),INDEX($D$89:$W$89,,$C93)-SUM($D93:U93),INDEX($D$89:$W$89,,$C93)/$F$75)))</f>
        <v>0</v>
      </c>
      <c r="W93" s="2">
        <f>IF($F$75="n/a",0,IF(W$77&lt;=$C93,0,IF(W$77&gt;($F$75+$C93),INDEX($D$89:$W$89,,$C93)-SUM($D93:V93),INDEX($D$89:$W$89,,$C93)/$F$75)))</f>
        <v>0</v>
      </c>
      <c r="X93" s="2">
        <f>IF($F$75="n/a",0,IF(X$77&lt;=$C93,0,IF(X$77&gt;($F$75+$C93),INDEX($D$89:$W$89,,$C93)-SUM($D93:W93),INDEX($D$89:$W$89,,$C93)/$F$75)))</f>
        <v>0</v>
      </c>
      <c r="Y93" s="2">
        <f>IF($F$75="n/a",0,IF(Y$77&lt;=$C93,0,IF(Y$77&gt;($F$75+$C93),INDEX($D$89:$W$89,,$C93)-SUM($D93:X93),INDEX($D$89:$W$89,,$C93)/$F$75)))</f>
        <v>0</v>
      </c>
      <c r="Z93" s="2">
        <f>IF($F$75="n/a",0,IF(Z$77&lt;=$C93,0,IF(Z$77&gt;($F$75+$C93),INDEX($D$89:$W$89,,$C93)-SUM($D93:Y93),INDEX($D$89:$W$89,,$C93)/$F$75)))</f>
        <v>0</v>
      </c>
      <c r="AA93" s="2">
        <f>IF($F$75="n/a",0,IF(AA$77&lt;=$C93,0,IF(AA$77&gt;($F$75+$C93),INDEX($D$89:$W$89,,$C93)-SUM($D93:Z93),INDEX($D$89:$W$89,,$C93)/$F$75)))</f>
        <v>0</v>
      </c>
      <c r="AB93" s="2">
        <f>IF($F$75="n/a",0,IF(AB$77&lt;=$C93,0,IF(AB$77&gt;($F$75+$C93),INDEX($D$89:$W$89,,$C93)-SUM($D93:AA93),INDEX($D$89:$W$89,,$C93)/$F$75)))</f>
        <v>0</v>
      </c>
      <c r="AC93" s="2">
        <f>IF($F$75="n/a",0,IF(AC$77&lt;=$C93,0,IF(AC$77&gt;($F$75+$C93),INDEX($D$89:$W$89,,$C93)-SUM($D93:AB93),INDEX($D$89:$W$89,,$C93)/$F$75)))</f>
        <v>0</v>
      </c>
      <c r="AD93" s="2">
        <f>IF($F$75="n/a",0,IF(AD$77&lt;=$C93,0,IF(AD$77&gt;($F$75+$C93),INDEX($D$89:$W$89,,$C93)-SUM($D93:AC93),INDEX($D$89:$W$89,,$C93)/$F$75)))</f>
        <v>0</v>
      </c>
      <c r="AE93" s="2">
        <f>IF($F$75="n/a",0,IF(AE$77&lt;=$C93,0,IF(AE$77&gt;($F$75+$C93),INDEX($D$89:$W$89,,$C93)-SUM($D93:AD93),INDEX($D$89:$W$89,,$C93)/$F$75)))</f>
        <v>0</v>
      </c>
      <c r="AF93" s="2">
        <f>IF($F$75="n/a",0,IF(AF$77&lt;=$C93,0,IF(AF$77&gt;($F$75+$C93),INDEX($D$89:$W$89,,$C93)-SUM($D93:AE93),INDEX($D$89:$W$89,,$C93)/$F$75)))</f>
        <v>0</v>
      </c>
      <c r="AG93" s="2">
        <f>IF($F$75="n/a",0,IF(AG$77&lt;=$C93,0,IF(AG$77&gt;($F$75+$C93),INDEX($D$89:$W$89,,$C93)-SUM($D93:AF93),INDEX($D$89:$W$89,,$C93)/$F$75)))</f>
        <v>0</v>
      </c>
      <c r="AH93" s="2">
        <f>IF($F$75="n/a",0,IF(AH$77&lt;=$C93,0,IF(AH$77&gt;($F$75+$C93),INDEX($D$89:$W$89,,$C93)-SUM($D93:AG93),INDEX($D$89:$W$89,,$C93)/$F$75)))</f>
        <v>0</v>
      </c>
      <c r="AI93" s="2">
        <f>IF($F$75="n/a",0,IF(AI$77&lt;=$C93,0,IF(AI$77&gt;($F$75+$C93),INDEX($D$89:$W$89,,$C93)-SUM($D93:AH93),INDEX($D$89:$W$89,,$C93)/$F$75)))</f>
        <v>0</v>
      </c>
      <c r="AJ93" s="2">
        <f>IF($F$75="n/a",0,IF(AJ$77&lt;=$C93,0,IF(AJ$77&gt;($F$75+$C93),INDEX($D$89:$W$89,,$C93)-SUM($D93:AI93),INDEX($D$89:$W$89,,$C93)/$F$75)))</f>
        <v>0</v>
      </c>
      <c r="AK93" s="2">
        <f>IF($F$75="n/a",0,IF(AK$77&lt;=$C93,0,IF(AK$77&gt;($F$75+$C93),INDEX($D$89:$W$89,,$C93)-SUM($D93:AJ93),INDEX($D$89:$W$89,,$C93)/$F$75)))</f>
        <v>0</v>
      </c>
      <c r="AL93" s="2">
        <f>IF($F$75="n/a",0,IF(AL$77&lt;=$C93,0,IF(AL$77&gt;($F$75+$C93),INDEX($D$89:$W$89,,$C93)-SUM($D93:AK93),INDEX($D$89:$W$89,,$C93)/$F$75)))</f>
        <v>0</v>
      </c>
      <c r="AM93" s="2">
        <f>IF($F$75="n/a",0,IF(AM$77&lt;=$C93,0,IF(AM$77&gt;($F$75+$C93),INDEX($D$89:$W$89,,$C93)-SUM($D93:AL93),INDEX($D$89:$W$89,,$C93)/$F$75)))</f>
        <v>0</v>
      </c>
      <c r="AN93" s="2">
        <f>IF($F$75="n/a",0,IF(AN$77&lt;=$C93,0,IF(AN$77&gt;($F$75+$C93),INDEX($D$89:$W$89,,$C93)-SUM($D93:AM93),INDEX($D$89:$W$89,,$C93)/$F$75)))</f>
        <v>0</v>
      </c>
      <c r="AO93" s="2">
        <f>IF($F$75="n/a",0,IF(AO$77&lt;=$C93,0,IF(AO$77&gt;($F$75+$C93),INDEX($D$89:$W$89,,$C93)-SUM($D93:AN93),INDEX($D$89:$W$89,,$C93)/$F$75)))</f>
        <v>0</v>
      </c>
      <c r="AP93" s="2">
        <f>IF($F$75="n/a",0,IF(AP$77&lt;=$C93,0,IF(AP$77&gt;($F$75+$C93),INDEX($D$89:$W$89,,$C93)-SUM($D93:AO93),INDEX($D$89:$W$89,,$C93)/$F$75)))</f>
        <v>0</v>
      </c>
      <c r="AQ93" s="2">
        <f>IF($F$75="n/a",0,IF(AQ$77&lt;=$C93,0,IF(AQ$77&gt;($F$75+$C93),INDEX($D$89:$W$89,,$C93)-SUM($D93:AP93),INDEX($D$89:$W$89,,$C93)/$F$75)))</f>
        <v>0</v>
      </c>
      <c r="AR93" s="2">
        <f>IF($F$75="n/a",0,IF(AR$77&lt;=$C93,0,IF(AR$77&gt;($F$75+$C93),INDEX($D$89:$W$89,,$C93)-SUM($D93:AQ93),INDEX($D$89:$W$89,,$C93)/$F$75)))</f>
        <v>0</v>
      </c>
      <c r="AS93" s="2">
        <f>IF($F$75="n/a",0,IF(AS$77&lt;=$C93,0,IF(AS$77&gt;($F$75+$C93),INDEX($D$89:$W$89,,$C93)-SUM($D93:AR93),INDEX($D$89:$W$89,,$C93)/$F$75)))</f>
        <v>0</v>
      </c>
      <c r="AT93" s="2">
        <f>IF($F$75="n/a",0,IF(AT$77&lt;=$C93,0,IF(AT$77&gt;($F$75+$C93),INDEX($D$89:$W$89,,$C93)-SUM($D93:AS93),INDEX($D$89:$W$89,,$C93)/$F$75)))</f>
        <v>0</v>
      </c>
      <c r="AU93" s="2">
        <f>IF($F$75="n/a",0,IF(AU$77&lt;=$C93,0,IF(AU$77&gt;($F$75+$C93),INDEX($D$89:$W$89,,$C93)-SUM($D93:AT93),INDEX($D$89:$W$89,,$C93)/$F$75)))</f>
        <v>0</v>
      </c>
      <c r="AV93" s="2">
        <f>IF($F$75="n/a",0,IF(AV$77&lt;=$C93,0,IF(AV$77&gt;($F$75+$C93),INDEX($D$89:$W$89,,$C93)-SUM($D93:AU93),INDEX($D$89:$W$89,,$C93)/$F$75)))</f>
        <v>0</v>
      </c>
      <c r="AW93" s="2">
        <f>IF($F$75="n/a",0,IF(AW$77&lt;=$C93,0,IF(AW$77&gt;($F$75+$C93),INDEX($D$89:$W$89,,$C93)-SUM($D93:AV93),INDEX($D$89:$W$89,,$C93)/$F$75)))</f>
        <v>0</v>
      </c>
      <c r="AX93" s="2">
        <f>IF($F$75="n/a",0,IF(AX$77&lt;=$C93,0,IF(AX$77&gt;($F$75+$C93),INDEX($D$89:$W$89,,$C93)-SUM($D93:AW93),INDEX($D$89:$W$89,,$C93)/$F$75)))</f>
        <v>0</v>
      </c>
      <c r="AY93" s="2">
        <f>IF($F$75="n/a",0,IF(AY$77&lt;=$C93,0,IF(AY$77&gt;($F$75+$C93),INDEX($D$89:$W$89,,$C93)-SUM($D93:AX93),INDEX($D$89:$W$89,,$C93)/$F$75)))</f>
        <v>0</v>
      </c>
      <c r="AZ93" s="2">
        <f>IF($F$75="n/a",0,IF(AZ$77&lt;=$C93,0,IF(AZ$77&gt;($F$75+$C93),INDEX($D$89:$W$89,,$C93)-SUM($D93:AY93),INDEX($D$89:$W$89,,$C93)/$F$75)))</f>
        <v>0</v>
      </c>
      <c r="BA93" s="2">
        <f>IF($F$75="n/a",0,IF(BA$77&lt;=$C93,0,IF(BA$77&gt;($F$75+$C93),INDEX($D$89:$W$89,,$C93)-SUM($D93:AZ93),INDEX($D$89:$W$89,,$C93)/$F$75)))</f>
        <v>0</v>
      </c>
      <c r="BB93" s="2">
        <f>IF($F$75="n/a",0,IF(BB$77&lt;=$C93,0,IF(BB$77&gt;($F$75+$C93),INDEX($D$89:$W$89,,$C93)-SUM($D93:BA93),INDEX($D$89:$W$89,,$C93)/$F$75)))</f>
        <v>0</v>
      </c>
      <c r="BC93" s="2">
        <f>IF($F$75="n/a",0,IF(BC$77&lt;=$C93,0,IF(BC$77&gt;($F$75+$C93),INDEX($D$89:$W$89,,$C93)-SUM($D93:BB93),INDEX($D$89:$W$89,,$C93)/$F$75)))</f>
        <v>0</v>
      </c>
      <c r="BD93" s="2">
        <f>IF($F$75="n/a",0,IF(BD$77&lt;=$C93,0,IF(BD$77&gt;($F$75+$C93),INDEX($D$89:$W$89,,$C93)-SUM($D93:BC93),INDEX($D$89:$W$89,,$C93)/$F$75)))</f>
        <v>0</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row>
    <row r="94" spans="1:68">
      <c r="B94" s="20">
        <v>2018</v>
      </c>
      <c r="C94" s="20">
        <v>3</v>
      </c>
      <c r="E94" s="2">
        <f>IF($F$75="n/a",0,IF(E$77&lt;=$C94,0,IF(E$77&gt;($F$75+$C94),INDEX($D$89:$W$89,,$C94)-SUM($D94:D94),INDEX($D$89:$W$89,,$C94)/$F$75)))</f>
        <v>0</v>
      </c>
      <c r="F94" s="2">
        <f>IF($F$75="n/a",0,IF(F$77&lt;=$C94,0,IF(F$77&gt;($F$75+$C94),INDEX($D$89:$W$89,,$C94)-SUM($D94:E94),INDEX($D$89:$W$89,,$C94)/$F$75)))</f>
        <v>0</v>
      </c>
      <c r="G94" s="2">
        <f>IF($F$75="n/a",0,IF(G$77&lt;=$C94,0,IF(G$77&gt;($F$75+$C94),INDEX($D$89:$W$89,,$C94)-SUM($D94:F94),INDEX($D$89:$W$89,,$C94)/$F$75)))</f>
        <v>0</v>
      </c>
      <c r="H94" s="2">
        <f>IF($F$75="n/a",0,IF(H$77&lt;=$C94,0,IF(H$77&gt;($F$75+$C94),INDEX($D$89:$W$89,,$C94)-SUM($D94:G94),INDEX($D$89:$W$89,,$C94)/$F$75)))</f>
        <v>0</v>
      </c>
      <c r="I94" s="2">
        <f>IF($F$75="n/a",0,IF(I$77&lt;=$C94,0,IF(I$77&gt;($F$75+$C94),INDEX($D$89:$W$89,,$C94)-SUM($D94:H94),INDEX($D$89:$W$89,,$C94)/$F$75)))*0.5</f>
        <v>0</v>
      </c>
      <c r="J94" s="2">
        <f>IF($F$75="n/a",0,IF(J$77&lt;=$C94,0,IF(J$77&gt;($F$75+$C94),INDEX($D$89:$W$89,,$C94)-SUM($D94:I94),INDEX($D$89:$W$89,,$C94)/$F$75)))</f>
        <v>0</v>
      </c>
      <c r="K94" s="2">
        <f>IF($F$75="n/a",0,IF(K$77&lt;=$C94,0,IF(K$77&gt;($F$75+$C94),INDEX($D$89:$W$89,,$C94)-SUM($D94:J94),INDEX($D$89:$W$89,,$C94)/$F$75)))</f>
        <v>0</v>
      </c>
      <c r="L94" s="2">
        <f>IF($F$75="n/a",0,IF(L$77&lt;=$C94,0,IF(L$77&gt;($F$75+$C94),INDEX($D$89:$W$89,,$C94)-SUM($D94:K94),INDEX($D$89:$W$89,,$C94)/$F$75)))</f>
        <v>0</v>
      </c>
      <c r="M94" s="2">
        <f>IF($F$75="n/a",0,IF(M$77&lt;=$C94,0,IF(M$77&gt;($F$75+$C94),INDEX($D$89:$W$89,,$C94)-SUM($D94:L94),INDEX($D$89:$W$89,,$C94)/$F$75)))</f>
        <v>0</v>
      </c>
      <c r="N94" s="2">
        <f>IF($F$75="n/a",0,IF(N$77&lt;=$C94,0,IF(N$77&gt;($F$75+$C94),INDEX($D$89:$W$89,,$C94)-SUM($D94:M94),INDEX($D$89:$W$89,,$C94)/$F$75)))</f>
        <v>0</v>
      </c>
      <c r="O94" s="2">
        <f>IF($F$75="n/a",0,IF(O$77&lt;=$C94,0,IF(O$77&gt;($F$75+$C94),INDEX($D$89:$W$89,,$C94)-SUM($D94:N94),INDEX($D$89:$W$89,,$C94)/$F$75)))</f>
        <v>0</v>
      </c>
      <c r="P94" s="2">
        <f>IF($F$75="n/a",0,IF(P$77&lt;=$C94,0,IF(P$77&gt;($F$75+$C94),INDEX($D$89:$W$89,,$C94)-SUM($D94:O94),INDEX($D$89:$W$89,,$C94)/$F$75)))</f>
        <v>0</v>
      </c>
      <c r="Q94" s="2">
        <f>IF($F$75="n/a",0,IF(Q$77&lt;=$C94,0,IF(Q$77&gt;($F$75+$C94),INDEX($D$89:$W$89,,$C94)-SUM($D94:P94),INDEX($D$89:$W$89,,$C94)/$F$75)))</f>
        <v>0</v>
      </c>
      <c r="R94" s="2">
        <f>IF($F$75="n/a",0,IF(R$77&lt;=$C94,0,IF(R$77&gt;($F$75+$C94),INDEX($D$89:$W$89,,$C94)-SUM($D94:Q94),INDEX($D$89:$W$89,,$C94)/$F$75)))</f>
        <v>0</v>
      </c>
      <c r="S94" s="2">
        <f>IF($F$75="n/a",0,IF(S$77&lt;=$C94,0,IF(S$77&gt;($F$75+$C94),INDEX($D$89:$W$89,,$C94)-SUM($D94:R94),INDEX($D$89:$W$89,,$C94)/$F$75)))</f>
        <v>0</v>
      </c>
      <c r="T94" s="2">
        <f>IF($F$75="n/a",0,IF(T$77&lt;=$C94,0,IF(T$77&gt;($F$75+$C94),INDEX($D$89:$W$89,,$C94)-SUM($D94:S94),INDEX($D$89:$W$89,,$C94)/$F$75)))</f>
        <v>0</v>
      </c>
      <c r="U94" s="2">
        <f>IF($F$75="n/a",0,IF(U$77&lt;=$C94,0,IF(U$77&gt;($F$75+$C94),INDEX($D$89:$W$89,,$C94)-SUM($D94:T94),INDEX($D$89:$W$89,,$C94)/$F$75)))</f>
        <v>0</v>
      </c>
      <c r="V94" s="2">
        <f>IF($F$75="n/a",0,IF(V$77&lt;=$C94,0,IF(V$77&gt;($F$75+$C94),INDEX($D$89:$W$89,,$C94)-SUM($D94:U94),INDEX($D$89:$W$89,,$C94)/$F$75)))</f>
        <v>0</v>
      </c>
      <c r="W94" s="2">
        <f>IF($F$75="n/a",0,IF(W$77&lt;=$C94,0,IF(W$77&gt;($F$75+$C94),INDEX($D$89:$W$89,,$C94)-SUM($D94:V94),INDEX($D$89:$W$89,,$C94)/$F$75)))</f>
        <v>0</v>
      </c>
      <c r="X94" s="2">
        <f>IF($F$75="n/a",0,IF(X$77&lt;=$C94,0,IF(X$77&gt;($F$75+$C94),INDEX($D$89:$W$89,,$C94)-SUM($D94:W94),INDEX($D$89:$W$89,,$C94)/$F$75)))</f>
        <v>0</v>
      </c>
      <c r="Y94" s="2">
        <f>IF($F$75="n/a",0,IF(Y$77&lt;=$C94,0,IF(Y$77&gt;($F$75+$C94),INDEX($D$89:$W$89,,$C94)-SUM($D94:X94),INDEX($D$89:$W$89,,$C94)/$F$75)))</f>
        <v>0</v>
      </c>
      <c r="Z94" s="2">
        <f>IF($F$75="n/a",0,IF(Z$77&lt;=$C94,0,IF(Z$77&gt;($F$75+$C94),INDEX($D$89:$W$89,,$C94)-SUM($D94:Y94),INDEX($D$89:$W$89,,$C94)/$F$75)))</f>
        <v>0</v>
      </c>
      <c r="AA94" s="2">
        <f>IF($F$75="n/a",0,IF(AA$77&lt;=$C94,0,IF(AA$77&gt;($F$75+$C94),INDEX($D$89:$W$89,,$C94)-SUM($D94:Z94),INDEX($D$89:$W$89,,$C94)/$F$75)))</f>
        <v>0</v>
      </c>
      <c r="AB94" s="2">
        <f>IF($F$75="n/a",0,IF(AB$77&lt;=$C94,0,IF(AB$77&gt;($F$75+$C94),INDEX($D$89:$W$89,,$C94)-SUM($D94:AA94),INDEX($D$89:$W$89,,$C94)/$F$75)))</f>
        <v>0</v>
      </c>
      <c r="AC94" s="2">
        <f>IF($F$75="n/a",0,IF(AC$77&lt;=$C94,0,IF(AC$77&gt;($F$75+$C94),INDEX($D$89:$W$89,,$C94)-SUM($D94:AB94),INDEX($D$89:$W$89,,$C94)/$F$75)))</f>
        <v>0</v>
      </c>
      <c r="AD94" s="2">
        <f>IF($F$75="n/a",0,IF(AD$77&lt;=$C94,0,IF(AD$77&gt;($F$75+$C94),INDEX($D$89:$W$89,,$C94)-SUM($D94:AC94),INDEX($D$89:$W$89,,$C94)/$F$75)))</f>
        <v>0</v>
      </c>
      <c r="AE94" s="2">
        <f>IF($F$75="n/a",0,IF(AE$77&lt;=$C94,0,IF(AE$77&gt;($F$75+$C94),INDEX($D$89:$W$89,,$C94)-SUM($D94:AD94),INDEX($D$89:$W$89,,$C94)/$F$75)))</f>
        <v>0</v>
      </c>
      <c r="AF94" s="2">
        <f>IF($F$75="n/a",0,IF(AF$77&lt;=$C94,0,IF(AF$77&gt;($F$75+$C94),INDEX($D$89:$W$89,,$C94)-SUM($D94:AE94),INDEX($D$89:$W$89,,$C94)/$F$75)))</f>
        <v>0</v>
      </c>
      <c r="AG94" s="2">
        <f>IF($F$75="n/a",0,IF(AG$77&lt;=$C94,0,IF(AG$77&gt;($F$75+$C94),INDEX($D$89:$W$89,,$C94)-SUM($D94:AF94),INDEX($D$89:$W$89,,$C94)/$F$75)))</f>
        <v>0</v>
      </c>
      <c r="AH94" s="2">
        <f>IF($F$75="n/a",0,IF(AH$77&lt;=$C94,0,IF(AH$77&gt;($F$75+$C94),INDEX($D$89:$W$89,,$C94)-SUM($D94:AG94),INDEX($D$89:$W$89,,$C94)/$F$75)))</f>
        <v>0</v>
      </c>
      <c r="AI94" s="2">
        <f>IF($F$75="n/a",0,IF(AI$77&lt;=$C94,0,IF(AI$77&gt;($F$75+$C94),INDEX($D$89:$W$89,,$C94)-SUM($D94:AH94),INDEX($D$89:$W$89,,$C94)/$F$75)))</f>
        <v>0</v>
      </c>
      <c r="AJ94" s="2">
        <f>IF($F$75="n/a",0,IF(AJ$77&lt;=$C94,0,IF(AJ$77&gt;($F$75+$C94),INDEX($D$89:$W$89,,$C94)-SUM($D94:AI94),INDEX($D$89:$W$89,,$C94)/$F$75)))</f>
        <v>0</v>
      </c>
      <c r="AK94" s="2">
        <f>IF($F$75="n/a",0,IF(AK$77&lt;=$C94,0,IF(AK$77&gt;($F$75+$C94),INDEX($D$89:$W$89,,$C94)-SUM($D94:AJ94),INDEX($D$89:$W$89,,$C94)/$F$75)))</f>
        <v>0</v>
      </c>
      <c r="AL94" s="2">
        <f>IF($F$75="n/a",0,IF(AL$77&lt;=$C94,0,IF(AL$77&gt;($F$75+$C94),INDEX($D$89:$W$89,,$C94)-SUM($D94:AK94),INDEX($D$89:$W$89,,$C94)/$F$75)))</f>
        <v>0</v>
      </c>
      <c r="AM94" s="2">
        <f>IF($F$75="n/a",0,IF(AM$77&lt;=$C94,0,IF(AM$77&gt;($F$75+$C94),INDEX($D$89:$W$89,,$C94)-SUM($D94:AL94),INDEX($D$89:$W$89,,$C94)/$F$75)))</f>
        <v>0</v>
      </c>
      <c r="AN94" s="2">
        <f>IF($F$75="n/a",0,IF(AN$77&lt;=$C94,0,IF(AN$77&gt;($F$75+$C94),INDEX($D$89:$W$89,,$C94)-SUM($D94:AM94),INDEX($D$89:$W$89,,$C94)/$F$75)))</f>
        <v>0</v>
      </c>
      <c r="AO94" s="2">
        <f>IF($F$75="n/a",0,IF(AO$77&lt;=$C94,0,IF(AO$77&gt;($F$75+$C94),INDEX($D$89:$W$89,,$C94)-SUM($D94:AN94),INDEX($D$89:$W$89,,$C94)/$F$75)))</f>
        <v>0</v>
      </c>
      <c r="AP94" s="2">
        <f>IF($F$75="n/a",0,IF(AP$77&lt;=$C94,0,IF(AP$77&gt;($F$75+$C94),INDEX($D$89:$W$89,,$C94)-SUM($D94:AO94),INDEX($D$89:$W$89,,$C94)/$F$75)))</f>
        <v>0</v>
      </c>
      <c r="AQ94" s="2">
        <f>IF($F$75="n/a",0,IF(AQ$77&lt;=$C94,0,IF(AQ$77&gt;($F$75+$C94),INDEX($D$89:$W$89,,$C94)-SUM($D94:AP94),INDEX($D$89:$W$89,,$C94)/$F$75)))</f>
        <v>0</v>
      </c>
      <c r="AR94" s="2">
        <f>IF($F$75="n/a",0,IF(AR$77&lt;=$C94,0,IF(AR$77&gt;($F$75+$C94),INDEX($D$89:$W$89,,$C94)-SUM($D94:AQ94),INDEX($D$89:$W$89,,$C94)/$F$75)))</f>
        <v>0</v>
      </c>
      <c r="AS94" s="2">
        <f>IF($F$75="n/a",0,IF(AS$77&lt;=$C94,0,IF(AS$77&gt;($F$75+$C94),INDEX($D$89:$W$89,,$C94)-SUM($D94:AR94),INDEX($D$89:$W$89,,$C94)/$F$75)))</f>
        <v>0</v>
      </c>
      <c r="AT94" s="2">
        <f>IF($F$75="n/a",0,IF(AT$77&lt;=$C94,0,IF(AT$77&gt;($F$75+$C94),INDEX($D$89:$W$89,,$C94)-SUM($D94:AS94),INDEX($D$89:$W$89,,$C94)/$F$75)))</f>
        <v>0</v>
      </c>
      <c r="AU94" s="2">
        <f>IF($F$75="n/a",0,IF(AU$77&lt;=$C94,0,IF(AU$77&gt;($F$75+$C94),INDEX($D$89:$W$89,,$C94)-SUM($D94:AT94),INDEX($D$89:$W$89,,$C94)/$F$75)))</f>
        <v>0</v>
      </c>
      <c r="AV94" s="2">
        <f>IF($F$75="n/a",0,IF(AV$77&lt;=$C94,0,IF(AV$77&gt;($F$75+$C94),INDEX($D$89:$W$89,,$C94)-SUM($D94:AU94),INDEX($D$89:$W$89,,$C94)/$F$75)))</f>
        <v>0</v>
      </c>
      <c r="AW94" s="2">
        <f>IF($F$75="n/a",0,IF(AW$77&lt;=$C94,0,IF(AW$77&gt;($F$75+$C94),INDEX($D$89:$W$89,,$C94)-SUM($D94:AV94),INDEX($D$89:$W$89,,$C94)/$F$75)))</f>
        <v>0</v>
      </c>
      <c r="AX94" s="2">
        <f>IF($F$75="n/a",0,IF(AX$77&lt;=$C94,0,IF(AX$77&gt;($F$75+$C94),INDEX($D$89:$W$89,,$C94)-SUM($D94:AW94),INDEX($D$89:$W$89,,$C94)/$F$75)))</f>
        <v>0</v>
      </c>
      <c r="AY94" s="2">
        <f>IF($F$75="n/a",0,IF(AY$77&lt;=$C94,0,IF(AY$77&gt;($F$75+$C94),INDEX($D$89:$W$89,,$C94)-SUM($D94:AX94),INDEX($D$89:$W$89,,$C94)/$F$75)))</f>
        <v>0</v>
      </c>
      <c r="AZ94" s="2">
        <f>IF($F$75="n/a",0,IF(AZ$77&lt;=$C94,0,IF(AZ$77&gt;($F$75+$C94),INDEX($D$89:$W$89,,$C94)-SUM($D94:AY94),INDEX($D$89:$W$89,,$C94)/$F$75)))</f>
        <v>0</v>
      </c>
      <c r="BA94" s="2">
        <f>IF($F$75="n/a",0,IF(BA$77&lt;=$C94,0,IF(BA$77&gt;($F$75+$C94),INDEX($D$89:$W$89,,$C94)-SUM($D94:AZ94),INDEX($D$89:$W$89,,$C94)/$F$75)))</f>
        <v>0</v>
      </c>
      <c r="BB94" s="2">
        <f>IF($F$75="n/a",0,IF(BB$77&lt;=$C94,0,IF(BB$77&gt;($F$75+$C94),INDEX($D$89:$W$89,,$C94)-SUM($D94:BA94),INDEX($D$89:$W$89,,$C94)/$F$75)))</f>
        <v>0</v>
      </c>
      <c r="BC94" s="2">
        <f>IF($F$75="n/a",0,IF(BC$77&lt;=$C94,0,IF(BC$77&gt;($F$75+$C94),INDEX($D$89:$W$89,,$C94)-SUM($D94:BB94),INDEX($D$89:$W$89,,$C94)/$F$75)))</f>
        <v>0</v>
      </c>
      <c r="BD94" s="2">
        <f>IF($F$75="n/a",0,IF(BD$77&lt;=$C94,0,IF(BD$77&gt;($F$75+$C94),INDEX($D$89:$W$89,,$C94)-SUM($D94:BC94),INDEX($D$89:$W$89,,$C94)/$F$75)))</f>
        <v>0</v>
      </c>
      <c r="BE94" s="2">
        <f>IF($F$75="n/a",0,IF(BE$77&lt;=$C94,0,IF(BE$77&gt;($F$75+$C94),INDEX($D$89:$W$89,,$C94)-SUM($D94:BD94),INDEX($D$89:$W$89,,$C94)/$F$75)))</f>
        <v>0</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row>
    <row r="95" spans="1:68">
      <c r="B95" s="20">
        <v>2019</v>
      </c>
      <c r="C95" s="20">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2.8789738702556975E-4</v>
      </c>
      <c r="I95" s="2">
        <f>IF($F$75="n/a",0,IF(I$77&lt;=$C95,0,IF(I$77&gt;($F$75+$C95),INDEX($D$89:$W$89,,$C95)-SUM($D95:H95),INDEX($D$89:$W$89,,$C95)/$F$75)))*0.5</f>
        <v>1.4394869351278488E-4</v>
      </c>
      <c r="J95" s="2">
        <f>IF($F$75="n/a",0,IF(J$77&lt;=$C95,0,IF(J$77&gt;($F$75+$C95),INDEX($D$89:$W$89,,$C95)-SUM($D95:I95),INDEX($D$89:$W$89,,$C95)/$F$75)))</f>
        <v>2.8789738702556975E-4</v>
      </c>
      <c r="K95" s="2">
        <f>IF($F$75="n/a",0,IF(K$77&lt;=$C95,0,IF(K$77&gt;($F$75+$C95),INDEX($D$89:$W$89,,$C95)-SUM($D95:J95),INDEX($D$89:$W$89,,$C95)/$F$75)))</f>
        <v>2.8789738702556975E-4</v>
      </c>
      <c r="L95" s="2">
        <f>IF($F$75="n/a",0,IF(L$77&lt;=$C95,0,IF(L$77&gt;($F$75+$C95),INDEX($D$89:$W$89,,$C95)-SUM($D95:K95),INDEX($D$89:$W$89,,$C95)/$F$75)))</f>
        <v>2.8789738702556975E-4</v>
      </c>
      <c r="M95" s="2">
        <f>IF($F$75="n/a",0,IF(M$77&lt;=$C95,0,IF(M$77&gt;($F$75+$C95),INDEX($D$89:$W$89,,$C95)-SUM($D95:L95),INDEX($D$89:$W$89,,$C95)/$F$75)))</f>
        <v>2.8789738702556975E-4</v>
      </c>
      <c r="N95" s="2">
        <f>IF($F$75="n/a",0,IF(N$77&lt;=$C95,0,IF(N$77&gt;($F$75+$C95),INDEX($D$89:$W$89,,$C95)-SUM($D95:M95),INDEX($D$89:$W$89,,$C95)/$F$75)))</f>
        <v>2.8789738702556975E-4</v>
      </c>
      <c r="O95" s="2">
        <f>IF($F$75="n/a",0,IF(O$77&lt;=$C95,0,IF(O$77&gt;($F$75+$C95),INDEX($D$89:$W$89,,$C95)-SUM($D95:N95),INDEX($D$89:$W$89,,$C95)/$F$75)))</f>
        <v>1.4394869351278547E-4</v>
      </c>
      <c r="P95" s="2">
        <f>IF($F$75="n/a",0,IF(P$77&lt;=$C95,0,IF(P$77&gt;($F$75+$C95),INDEX($D$89:$W$89,,$C95)-SUM($D95:O95),INDEX($D$89:$W$89,,$C95)/$F$75)))</f>
        <v>0</v>
      </c>
      <c r="Q95" s="2">
        <f>IF($F$75="n/a",0,IF(Q$77&lt;=$C95,0,IF(Q$77&gt;($F$75+$C95),INDEX($D$89:$W$89,,$C95)-SUM($D95:P95),INDEX($D$89:$W$89,,$C95)/$F$75)))</f>
        <v>0</v>
      </c>
      <c r="R95" s="2">
        <f>IF($F$75="n/a",0,IF(R$77&lt;=$C95,0,IF(R$77&gt;($F$75+$C95),INDEX($D$89:$W$89,,$C95)-SUM($D95:Q95),INDEX($D$89:$W$89,,$C95)/$F$75)))</f>
        <v>0</v>
      </c>
      <c r="S95" s="2">
        <f>IF($F$75="n/a",0,IF(S$77&lt;=$C95,0,IF(S$77&gt;($F$75+$C95),INDEX($D$89:$W$89,,$C95)-SUM($D95:R95),INDEX($D$89:$W$89,,$C95)/$F$75)))</f>
        <v>0</v>
      </c>
      <c r="T95" s="2">
        <f>IF($F$75="n/a",0,IF(T$77&lt;=$C95,0,IF(T$77&gt;($F$75+$C95),INDEX($D$89:$W$89,,$C95)-SUM($D95:S95),INDEX($D$89:$W$89,,$C95)/$F$75)))</f>
        <v>0</v>
      </c>
      <c r="U95" s="2">
        <f>IF($F$75="n/a",0,IF(U$77&lt;=$C95,0,IF(U$77&gt;($F$75+$C95),INDEX($D$89:$W$89,,$C95)-SUM($D95:T95),INDEX($D$89:$W$89,,$C95)/$F$75)))</f>
        <v>0</v>
      </c>
      <c r="V95" s="2">
        <f>IF($F$75="n/a",0,IF(V$77&lt;=$C95,0,IF(V$77&gt;($F$75+$C95),INDEX($D$89:$W$89,,$C95)-SUM($D95:U95),INDEX($D$89:$W$89,,$C95)/$F$75)))</f>
        <v>0</v>
      </c>
      <c r="W95" s="2">
        <f>IF($F$75="n/a",0,IF(W$77&lt;=$C95,0,IF(W$77&gt;($F$75+$C95),INDEX($D$89:$W$89,,$C95)-SUM($D95:V95),INDEX($D$89:$W$89,,$C95)/$F$75)))</f>
        <v>0</v>
      </c>
      <c r="X95" s="2">
        <f>IF($F$75="n/a",0,IF(X$77&lt;=$C95,0,IF(X$77&gt;($F$75+$C95),INDEX($D$89:$W$89,,$C95)-SUM($D95:W95),INDEX($D$89:$W$89,,$C95)/$F$75)))</f>
        <v>0</v>
      </c>
      <c r="Y95" s="2">
        <f>IF($F$75="n/a",0,IF(Y$77&lt;=$C95,0,IF(Y$77&gt;($F$75+$C95),INDEX($D$89:$W$89,,$C95)-SUM($D95:X95),INDEX($D$89:$W$89,,$C95)/$F$75)))</f>
        <v>0</v>
      </c>
      <c r="Z95" s="2">
        <f>IF($F$75="n/a",0,IF(Z$77&lt;=$C95,0,IF(Z$77&gt;($F$75+$C95),INDEX($D$89:$W$89,,$C95)-SUM($D95:Y95),INDEX($D$89:$W$89,,$C95)/$F$75)))</f>
        <v>0</v>
      </c>
      <c r="AA95" s="2">
        <f>IF($F$75="n/a",0,IF(AA$77&lt;=$C95,0,IF(AA$77&gt;($F$75+$C95),INDEX($D$89:$W$89,,$C95)-SUM($D95:Z95),INDEX($D$89:$W$89,,$C95)/$F$75)))</f>
        <v>0</v>
      </c>
      <c r="AB95" s="2">
        <f>IF($F$75="n/a",0,IF(AB$77&lt;=$C95,0,IF(AB$77&gt;($F$75+$C95),INDEX($D$89:$W$89,,$C95)-SUM($D95:AA95),INDEX($D$89:$W$89,,$C95)/$F$75)))</f>
        <v>0</v>
      </c>
      <c r="AC95" s="2">
        <f>IF($F$75="n/a",0,IF(AC$77&lt;=$C95,0,IF(AC$77&gt;($F$75+$C95),INDEX($D$89:$W$89,,$C95)-SUM($D95:AB95),INDEX($D$89:$W$89,,$C95)/$F$75)))</f>
        <v>0</v>
      </c>
      <c r="AD95" s="2">
        <f>IF($F$75="n/a",0,IF(AD$77&lt;=$C95,0,IF(AD$77&gt;($F$75+$C95),INDEX($D$89:$W$89,,$C95)-SUM($D95:AC95),INDEX($D$89:$W$89,,$C95)/$F$75)))</f>
        <v>0</v>
      </c>
      <c r="AE95" s="2">
        <f>IF($F$75="n/a",0,IF(AE$77&lt;=$C95,0,IF(AE$77&gt;($F$75+$C95),INDEX($D$89:$W$89,,$C95)-SUM($D95:AD95),INDEX($D$89:$W$89,,$C95)/$F$75)))</f>
        <v>0</v>
      </c>
      <c r="AF95" s="2">
        <f>IF($F$75="n/a",0,IF(AF$77&lt;=$C95,0,IF(AF$77&gt;($F$75+$C95),INDEX($D$89:$W$89,,$C95)-SUM($D95:AE95),INDEX($D$89:$W$89,,$C95)/$F$75)))</f>
        <v>0</v>
      </c>
      <c r="AG95" s="2">
        <f>IF($F$75="n/a",0,IF(AG$77&lt;=$C95,0,IF(AG$77&gt;($F$75+$C95),INDEX($D$89:$W$89,,$C95)-SUM($D95:AF95),INDEX($D$89:$W$89,,$C95)/$F$75)))</f>
        <v>0</v>
      </c>
      <c r="AH95" s="2">
        <f>IF($F$75="n/a",0,IF(AH$77&lt;=$C95,0,IF(AH$77&gt;($F$75+$C95),INDEX($D$89:$W$89,,$C95)-SUM($D95:AG95),INDEX($D$89:$W$89,,$C95)/$F$75)))</f>
        <v>0</v>
      </c>
      <c r="AI95" s="2">
        <f>IF($F$75="n/a",0,IF(AI$77&lt;=$C95,0,IF(AI$77&gt;($F$75+$C95),INDEX($D$89:$W$89,,$C95)-SUM($D95:AH95),INDEX($D$89:$W$89,,$C95)/$F$75)))</f>
        <v>0</v>
      </c>
      <c r="AJ95" s="2">
        <f>IF($F$75="n/a",0,IF(AJ$77&lt;=$C95,0,IF(AJ$77&gt;($F$75+$C95),INDEX($D$89:$W$89,,$C95)-SUM($D95:AI95),INDEX($D$89:$W$89,,$C95)/$F$75)))</f>
        <v>0</v>
      </c>
      <c r="AK95" s="2">
        <f>IF($F$75="n/a",0,IF(AK$77&lt;=$C95,0,IF(AK$77&gt;($F$75+$C95),INDEX($D$89:$W$89,,$C95)-SUM($D95:AJ95),INDEX($D$89:$W$89,,$C95)/$F$75)))</f>
        <v>0</v>
      </c>
      <c r="AL95" s="2">
        <f>IF($F$75="n/a",0,IF(AL$77&lt;=$C95,0,IF(AL$77&gt;($F$75+$C95),INDEX($D$89:$W$89,,$C95)-SUM($D95:AK95),INDEX($D$89:$W$89,,$C95)/$F$75)))</f>
        <v>0</v>
      </c>
      <c r="AM95" s="2">
        <f>IF($F$75="n/a",0,IF(AM$77&lt;=$C95,0,IF(AM$77&gt;($F$75+$C95),INDEX($D$89:$W$89,,$C95)-SUM($D95:AL95),INDEX($D$89:$W$89,,$C95)/$F$75)))</f>
        <v>0</v>
      </c>
      <c r="AN95" s="2">
        <f>IF($F$75="n/a",0,IF(AN$77&lt;=$C95,0,IF(AN$77&gt;($F$75+$C95),INDEX($D$89:$W$89,,$C95)-SUM($D95:AM95),INDEX($D$89:$W$89,,$C95)/$F$75)))</f>
        <v>0</v>
      </c>
      <c r="AO95" s="2">
        <f>IF($F$75="n/a",0,IF(AO$77&lt;=$C95,0,IF(AO$77&gt;($F$75+$C95),INDEX($D$89:$W$89,,$C95)-SUM($D95:AN95),INDEX($D$89:$W$89,,$C95)/$F$75)))</f>
        <v>0</v>
      </c>
      <c r="AP95" s="2">
        <f>IF($F$75="n/a",0,IF(AP$77&lt;=$C95,0,IF(AP$77&gt;($F$75+$C95),INDEX($D$89:$W$89,,$C95)-SUM($D95:AO95),INDEX($D$89:$W$89,,$C95)/$F$75)))</f>
        <v>0</v>
      </c>
      <c r="AQ95" s="2">
        <f>IF($F$75="n/a",0,IF(AQ$77&lt;=$C95,0,IF(AQ$77&gt;($F$75+$C95),INDEX($D$89:$W$89,,$C95)-SUM($D95:AP95),INDEX($D$89:$W$89,,$C95)/$F$75)))</f>
        <v>0</v>
      </c>
      <c r="AR95" s="2">
        <f>IF($F$75="n/a",0,IF(AR$77&lt;=$C95,0,IF(AR$77&gt;($F$75+$C95),INDEX($D$89:$W$89,,$C95)-SUM($D95:AQ95),INDEX($D$89:$W$89,,$C95)/$F$75)))</f>
        <v>0</v>
      </c>
      <c r="AS95" s="2">
        <f>IF($F$75="n/a",0,IF(AS$77&lt;=$C95,0,IF(AS$77&gt;($F$75+$C95),INDEX($D$89:$W$89,,$C95)-SUM($D95:AR95),INDEX($D$89:$W$89,,$C95)/$F$75)))</f>
        <v>0</v>
      </c>
      <c r="AT95" s="2">
        <f>IF($F$75="n/a",0,IF(AT$77&lt;=$C95,0,IF(AT$77&gt;($F$75+$C95),INDEX($D$89:$W$89,,$C95)-SUM($D95:AS95),INDEX($D$89:$W$89,,$C95)/$F$75)))</f>
        <v>0</v>
      </c>
      <c r="AU95" s="2">
        <f>IF($F$75="n/a",0,IF(AU$77&lt;=$C95,0,IF(AU$77&gt;($F$75+$C95),INDEX($D$89:$W$89,,$C95)-SUM($D95:AT95),INDEX($D$89:$W$89,,$C95)/$F$75)))</f>
        <v>0</v>
      </c>
      <c r="AV95" s="2">
        <f>IF($F$75="n/a",0,IF(AV$77&lt;=$C95,0,IF(AV$77&gt;($F$75+$C95),INDEX($D$89:$W$89,,$C95)-SUM($D95:AU95),INDEX($D$89:$W$89,,$C95)/$F$75)))</f>
        <v>0</v>
      </c>
      <c r="AW95" s="2">
        <f>IF($F$75="n/a",0,IF(AW$77&lt;=$C95,0,IF(AW$77&gt;($F$75+$C95),INDEX($D$89:$W$89,,$C95)-SUM($D95:AV95),INDEX($D$89:$W$89,,$C95)/$F$75)))</f>
        <v>0</v>
      </c>
      <c r="AX95" s="2">
        <f>IF($F$75="n/a",0,IF(AX$77&lt;=$C95,0,IF(AX$77&gt;($F$75+$C95),INDEX($D$89:$W$89,,$C95)-SUM($D95:AW95),INDEX($D$89:$W$89,,$C95)/$F$75)))</f>
        <v>0</v>
      </c>
      <c r="AY95" s="2">
        <f>IF($F$75="n/a",0,IF(AY$77&lt;=$C95,0,IF(AY$77&gt;($F$75+$C95),INDEX($D$89:$W$89,,$C95)-SUM($D95:AX95),INDEX($D$89:$W$89,,$C95)/$F$75)))</f>
        <v>0</v>
      </c>
      <c r="AZ95" s="2">
        <f>IF($F$75="n/a",0,IF(AZ$77&lt;=$C95,0,IF(AZ$77&gt;($F$75+$C95),INDEX($D$89:$W$89,,$C95)-SUM($D95:AY95),INDEX($D$89:$W$89,,$C95)/$F$75)))</f>
        <v>0</v>
      </c>
      <c r="BA95" s="2">
        <f>IF($F$75="n/a",0,IF(BA$77&lt;=$C95,0,IF(BA$77&gt;($F$75+$C95),INDEX($D$89:$W$89,,$C95)-SUM($D95:AZ95),INDEX($D$89:$W$89,,$C95)/$F$75)))</f>
        <v>0</v>
      </c>
      <c r="BB95" s="2">
        <f>IF($F$75="n/a",0,IF(BB$77&lt;=$C95,0,IF(BB$77&gt;($F$75+$C95),INDEX($D$89:$W$89,,$C95)-SUM($D95:BA95),INDEX($D$89:$W$89,,$C95)/$F$75)))</f>
        <v>0</v>
      </c>
      <c r="BC95" s="2">
        <f>IF($F$75="n/a",0,IF(BC$77&lt;=$C95,0,IF(BC$77&gt;($F$75+$C95),INDEX($D$89:$W$89,,$C95)-SUM($D95:BB95),INDEX($D$89:$W$89,,$C95)/$F$75)))</f>
        <v>0</v>
      </c>
      <c r="BD95" s="2">
        <f>IF($F$75="n/a",0,IF(BD$77&lt;=$C95,0,IF(BD$77&gt;($F$75+$C95),INDEX($D$89:$W$89,,$C95)-SUM($D95:BC95),INDEX($D$89:$W$89,,$C95)/$F$75)))</f>
        <v>0</v>
      </c>
      <c r="BE95" s="2">
        <f>IF($F$75="n/a",0,IF(BE$77&lt;=$C95,0,IF(BE$77&gt;($F$75+$C95),INDEX($D$89:$W$89,,$C95)-SUM($D95:BD95),INDEX($D$89:$W$89,,$C95)/$F$75)))</f>
        <v>0</v>
      </c>
      <c r="BF95" s="2">
        <f>IF($F$75="n/a",0,IF(BF$77&lt;=$C95,0,IF(BF$77&gt;($F$75+$C95),INDEX($D$89:$W$89,,$C95)-SUM($D95:BE95),INDEX($D$89:$W$89,,$C95)/$F$75)))</f>
        <v>0</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row>
    <row r="96" spans="1:68">
      <c r="B96" s="20">
        <v>2020</v>
      </c>
      <c r="C96" s="20">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IF($F$75="n/a",0,IF(I$77&lt;=$C96,0,IF(I$77&gt;($F$75+$C96),INDEX($D$89:$W$89,,$C96)-SUM($D96:H96),INDEX($D$89:$W$89,,$C96)/$F$75)))*0.5</f>
        <v>0</v>
      </c>
      <c r="J96" s="2">
        <f>IF($F$75="n/a",0,IF(J$77&lt;=$C96,0,IF(J$77&gt;($F$75+$C96),INDEX($D$89:$W$89,,$C96)-SUM($D96:I96),INDEX($D$89:$W$89,,$C96)/$F$75)))</f>
        <v>0</v>
      </c>
      <c r="K96" s="2">
        <f>IF($F$75="n/a",0,IF(K$77&lt;=$C96,0,IF(K$77&gt;($F$75+$C96),INDEX($D$89:$W$89,,$C96)-SUM($D96:J96),INDEX($D$89:$W$89,,$C96)/$F$75)))</f>
        <v>0</v>
      </c>
      <c r="L96" s="2">
        <f>IF($F$75="n/a",0,IF(L$77&lt;=$C96,0,IF(L$77&gt;($F$75+$C96),INDEX($D$89:$W$89,,$C96)-SUM($D96:K96),INDEX($D$89:$W$89,,$C96)/$F$75)))</f>
        <v>0</v>
      </c>
      <c r="M96" s="2">
        <f>IF($F$75="n/a",0,IF(M$77&lt;=$C96,0,IF(M$77&gt;($F$75+$C96),INDEX($D$89:$W$89,,$C96)-SUM($D96:L96),INDEX($D$89:$W$89,,$C96)/$F$75)))</f>
        <v>0</v>
      </c>
      <c r="N96" s="2">
        <f>IF($F$75="n/a",0,IF(N$77&lt;=$C96,0,IF(N$77&gt;($F$75+$C96),INDEX($D$89:$W$89,,$C96)-SUM($D96:M96),INDEX($D$89:$W$89,,$C96)/$F$75)))</f>
        <v>0</v>
      </c>
      <c r="O96" s="2">
        <f>IF($F$75="n/a",0,IF(O$77&lt;=$C96,0,IF(O$77&gt;($F$75+$C96),INDEX($D$89:$W$89,,$C96)-SUM($D96:N96),INDEX($D$89:$W$89,,$C96)/$F$75)))</f>
        <v>0</v>
      </c>
      <c r="P96" s="2">
        <f>IF($F$75="n/a",0,IF(P$77&lt;=$C96,0,IF(P$77&gt;($F$75+$C96),INDEX($D$89:$W$89,,$C96)-SUM($D96:O96),INDEX($D$89:$W$89,,$C96)/$F$75)))</f>
        <v>0</v>
      </c>
      <c r="Q96" s="2">
        <f>IF($F$75="n/a",0,IF(Q$77&lt;=$C96,0,IF(Q$77&gt;($F$75+$C96),INDEX($D$89:$W$89,,$C96)-SUM($D96:P96),INDEX($D$89:$W$89,,$C96)/$F$75)))</f>
        <v>0</v>
      </c>
      <c r="R96" s="2">
        <f>IF($F$75="n/a",0,IF(R$77&lt;=$C96,0,IF(R$77&gt;($F$75+$C96),INDEX($D$89:$W$89,,$C96)-SUM($D96:Q96),INDEX($D$89:$W$89,,$C96)/$F$75)))</f>
        <v>0</v>
      </c>
      <c r="S96" s="2">
        <f>IF($F$75="n/a",0,IF(S$77&lt;=$C96,0,IF(S$77&gt;($F$75+$C96),INDEX($D$89:$W$89,,$C96)-SUM($D96:R96),INDEX($D$89:$W$89,,$C96)/$F$75)))</f>
        <v>0</v>
      </c>
      <c r="T96" s="2">
        <f>IF($F$75="n/a",0,IF(T$77&lt;=$C96,0,IF(T$77&gt;($F$75+$C96),INDEX($D$89:$W$89,,$C96)-SUM($D96:S96),INDEX($D$89:$W$89,,$C96)/$F$75)))</f>
        <v>0</v>
      </c>
      <c r="U96" s="2">
        <f>IF($F$75="n/a",0,IF(U$77&lt;=$C96,0,IF(U$77&gt;($F$75+$C96),INDEX($D$89:$W$89,,$C96)-SUM($D96:T96),INDEX($D$89:$W$89,,$C96)/$F$75)))</f>
        <v>0</v>
      </c>
      <c r="V96" s="2">
        <f>IF($F$75="n/a",0,IF(V$77&lt;=$C96,0,IF(V$77&gt;($F$75+$C96),INDEX($D$89:$W$89,,$C96)-SUM($D96:U96),INDEX($D$89:$W$89,,$C96)/$F$75)))</f>
        <v>0</v>
      </c>
      <c r="W96" s="2">
        <f>IF($F$75="n/a",0,IF(W$77&lt;=$C96,0,IF(W$77&gt;($F$75+$C96),INDEX($D$89:$W$89,,$C96)-SUM($D96:V96),INDEX($D$89:$W$89,,$C96)/$F$75)))</f>
        <v>0</v>
      </c>
      <c r="X96" s="2">
        <f>IF($F$75="n/a",0,IF(X$77&lt;=$C96,0,IF(X$77&gt;($F$75+$C96),INDEX($D$89:$W$89,,$C96)-SUM($D96:W96),INDEX($D$89:$W$89,,$C96)/$F$75)))</f>
        <v>0</v>
      </c>
      <c r="Y96" s="2">
        <f>IF($F$75="n/a",0,IF(Y$77&lt;=$C96,0,IF(Y$77&gt;($F$75+$C96),INDEX($D$89:$W$89,,$C96)-SUM($D96:X96),INDEX($D$89:$W$89,,$C96)/$F$75)))</f>
        <v>0</v>
      </c>
      <c r="Z96" s="2">
        <f>IF($F$75="n/a",0,IF(Z$77&lt;=$C96,0,IF(Z$77&gt;($F$75+$C96),INDEX($D$89:$W$89,,$C96)-SUM($D96:Y96),INDEX($D$89:$W$89,,$C96)/$F$75)))</f>
        <v>0</v>
      </c>
      <c r="AA96" s="2">
        <f>IF($F$75="n/a",0,IF(AA$77&lt;=$C96,0,IF(AA$77&gt;($F$75+$C96),INDEX($D$89:$W$89,,$C96)-SUM($D96:Z96),INDEX($D$89:$W$89,,$C96)/$F$75)))</f>
        <v>0</v>
      </c>
      <c r="AB96" s="2">
        <f>IF($F$75="n/a",0,IF(AB$77&lt;=$C96,0,IF(AB$77&gt;($F$75+$C96),INDEX($D$89:$W$89,,$C96)-SUM($D96:AA96),INDEX($D$89:$W$89,,$C96)/$F$75)))</f>
        <v>0</v>
      </c>
      <c r="AC96" s="2">
        <f>IF($F$75="n/a",0,IF(AC$77&lt;=$C96,0,IF(AC$77&gt;($F$75+$C96),INDEX($D$89:$W$89,,$C96)-SUM($D96:AB96),INDEX($D$89:$W$89,,$C96)/$F$75)))</f>
        <v>0</v>
      </c>
      <c r="AD96" s="2">
        <f>IF($F$75="n/a",0,IF(AD$77&lt;=$C96,0,IF(AD$77&gt;($F$75+$C96),INDEX($D$89:$W$89,,$C96)-SUM($D96:AC96),INDEX($D$89:$W$89,,$C96)/$F$75)))</f>
        <v>0</v>
      </c>
      <c r="AE96" s="2">
        <f>IF($F$75="n/a",0,IF(AE$77&lt;=$C96,0,IF(AE$77&gt;($F$75+$C96),INDEX($D$89:$W$89,,$C96)-SUM($D96:AD96),INDEX($D$89:$W$89,,$C96)/$F$75)))</f>
        <v>0</v>
      </c>
      <c r="AF96" s="2">
        <f>IF($F$75="n/a",0,IF(AF$77&lt;=$C96,0,IF(AF$77&gt;($F$75+$C96),INDEX($D$89:$W$89,,$C96)-SUM($D96:AE96),INDEX($D$89:$W$89,,$C96)/$F$75)))</f>
        <v>0</v>
      </c>
      <c r="AG96" s="2">
        <f>IF($F$75="n/a",0,IF(AG$77&lt;=$C96,0,IF(AG$77&gt;($F$75+$C96),INDEX($D$89:$W$89,,$C96)-SUM($D96:AF96),INDEX($D$89:$W$89,,$C96)/$F$75)))</f>
        <v>0</v>
      </c>
      <c r="AH96" s="2">
        <f>IF($F$75="n/a",0,IF(AH$77&lt;=$C96,0,IF(AH$77&gt;($F$75+$C96),INDEX($D$89:$W$89,,$C96)-SUM($D96:AG96),INDEX($D$89:$W$89,,$C96)/$F$75)))</f>
        <v>0</v>
      </c>
      <c r="AI96" s="2">
        <f>IF($F$75="n/a",0,IF(AI$77&lt;=$C96,0,IF(AI$77&gt;($F$75+$C96),INDEX($D$89:$W$89,,$C96)-SUM($D96:AH96),INDEX($D$89:$W$89,,$C96)/$F$75)))</f>
        <v>0</v>
      </c>
      <c r="AJ96" s="2">
        <f>IF($F$75="n/a",0,IF(AJ$77&lt;=$C96,0,IF(AJ$77&gt;($F$75+$C96),INDEX($D$89:$W$89,,$C96)-SUM($D96:AI96),INDEX($D$89:$W$89,,$C96)/$F$75)))</f>
        <v>0</v>
      </c>
      <c r="AK96" s="2">
        <f>IF($F$75="n/a",0,IF(AK$77&lt;=$C96,0,IF(AK$77&gt;($F$75+$C96),INDEX($D$89:$W$89,,$C96)-SUM($D96:AJ96),INDEX($D$89:$W$89,,$C96)/$F$75)))</f>
        <v>0</v>
      </c>
      <c r="AL96" s="2">
        <f>IF($F$75="n/a",0,IF(AL$77&lt;=$C96,0,IF(AL$77&gt;($F$75+$C96),INDEX($D$89:$W$89,,$C96)-SUM($D96:AK96),INDEX($D$89:$W$89,,$C96)/$F$75)))</f>
        <v>0</v>
      </c>
      <c r="AM96" s="2">
        <f>IF($F$75="n/a",0,IF(AM$77&lt;=$C96,0,IF(AM$77&gt;($F$75+$C96),INDEX($D$89:$W$89,,$C96)-SUM($D96:AL96),INDEX($D$89:$W$89,,$C96)/$F$75)))</f>
        <v>0</v>
      </c>
      <c r="AN96" s="2">
        <f>IF($F$75="n/a",0,IF(AN$77&lt;=$C96,0,IF(AN$77&gt;($F$75+$C96),INDEX($D$89:$W$89,,$C96)-SUM($D96:AM96),INDEX($D$89:$W$89,,$C96)/$F$75)))</f>
        <v>0</v>
      </c>
      <c r="AO96" s="2">
        <f>IF($F$75="n/a",0,IF(AO$77&lt;=$C96,0,IF(AO$77&gt;($F$75+$C96),INDEX($D$89:$W$89,,$C96)-SUM($D96:AN96),INDEX($D$89:$W$89,,$C96)/$F$75)))</f>
        <v>0</v>
      </c>
      <c r="AP96" s="2">
        <f>IF($F$75="n/a",0,IF(AP$77&lt;=$C96,0,IF(AP$77&gt;($F$75+$C96),INDEX($D$89:$W$89,,$C96)-SUM($D96:AO96),INDEX($D$89:$W$89,,$C96)/$F$75)))</f>
        <v>0</v>
      </c>
      <c r="AQ96" s="2">
        <f>IF($F$75="n/a",0,IF(AQ$77&lt;=$C96,0,IF(AQ$77&gt;($F$75+$C96),INDEX($D$89:$W$89,,$C96)-SUM($D96:AP96),INDEX($D$89:$W$89,,$C96)/$F$75)))</f>
        <v>0</v>
      </c>
      <c r="AR96" s="2">
        <f>IF($F$75="n/a",0,IF(AR$77&lt;=$C96,0,IF(AR$77&gt;($F$75+$C96),INDEX($D$89:$W$89,,$C96)-SUM($D96:AQ96),INDEX($D$89:$W$89,,$C96)/$F$75)))</f>
        <v>0</v>
      </c>
      <c r="AS96" s="2">
        <f>IF($F$75="n/a",0,IF(AS$77&lt;=$C96,0,IF(AS$77&gt;($F$75+$C96),INDEX($D$89:$W$89,,$C96)-SUM($D96:AR96),INDEX($D$89:$W$89,,$C96)/$F$75)))</f>
        <v>0</v>
      </c>
      <c r="AT96" s="2">
        <f>IF($F$75="n/a",0,IF(AT$77&lt;=$C96,0,IF(AT$77&gt;($F$75+$C96),INDEX($D$89:$W$89,,$C96)-SUM($D96:AS96),INDEX($D$89:$W$89,,$C96)/$F$75)))</f>
        <v>0</v>
      </c>
      <c r="AU96" s="2">
        <f>IF($F$75="n/a",0,IF(AU$77&lt;=$C96,0,IF(AU$77&gt;($F$75+$C96),INDEX($D$89:$W$89,,$C96)-SUM($D96:AT96),INDEX($D$89:$W$89,,$C96)/$F$75)))</f>
        <v>0</v>
      </c>
      <c r="AV96" s="2">
        <f>IF($F$75="n/a",0,IF(AV$77&lt;=$C96,0,IF(AV$77&gt;($F$75+$C96),INDEX($D$89:$W$89,,$C96)-SUM($D96:AU96),INDEX($D$89:$W$89,,$C96)/$F$75)))</f>
        <v>0</v>
      </c>
      <c r="AW96" s="2">
        <f>IF($F$75="n/a",0,IF(AW$77&lt;=$C96,0,IF(AW$77&gt;($F$75+$C96),INDEX($D$89:$W$89,,$C96)-SUM($D96:AV96),INDEX($D$89:$W$89,,$C96)/$F$75)))</f>
        <v>0</v>
      </c>
      <c r="AX96" s="2">
        <f>IF($F$75="n/a",0,IF(AX$77&lt;=$C96,0,IF(AX$77&gt;($F$75+$C96),INDEX($D$89:$W$89,,$C96)-SUM($D96:AW96),INDEX($D$89:$W$89,,$C96)/$F$75)))</f>
        <v>0</v>
      </c>
      <c r="AY96" s="2">
        <f>IF($F$75="n/a",0,IF(AY$77&lt;=$C96,0,IF(AY$77&gt;($F$75+$C96),INDEX($D$89:$W$89,,$C96)-SUM($D96:AX96),INDEX($D$89:$W$89,,$C96)/$F$75)))</f>
        <v>0</v>
      </c>
      <c r="AZ96" s="2">
        <f>IF($F$75="n/a",0,IF(AZ$77&lt;=$C96,0,IF(AZ$77&gt;($F$75+$C96),INDEX($D$89:$W$89,,$C96)-SUM($D96:AY96),INDEX($D$89:$W$89,,$C96)/$F$75)))</f>
        <v>0</v>
      </c>
      <c r="BA96" s="2">
        <f>IF($F$75="n/a",0,IF(BA$77&lt;=$C96,0,IF(BA$77&gt;($F$75+$C96),INDEX($D$89:$W$89,,$C96)-SUM($D96:AZ96),INDEX($D$89:$W$89,,$C96)/$F$75)))</f>
        <v>0</v>
      </c>
      <c r="BB96" s="2">
        <f>IF($F$75="n/a",0,IF(BB$77&lt;=$C96,0,IF(BB$77&gt;($F$75+$C96),INDEX($D$89:$W$89,,$C96)-SUM($D96:BA96),INDEX($D$89:$W$89,,$C96)/$F$75)))</f>
        <v>0</v>
      </c>
      <c r="BC96" s="2">
        <f>IF($F$75="n/a",0,IF(BC$77&lt;=$C96,0,IF(BC$77&gt;($F$75+$C96),INDEX($D$89:$W$89,,$C96)-SUM($D96:BB96),INDEX($D$89:$W$89,,$C96)/$F$75)))</f>
        <v>0</v>
      </c>
      <c r="BD96" s="2">
        <f>IF($F$75="n/a",0,IF(BD$77&lt;=$C96,0,IF(BD$77&gt;($F$75+$C96),INDEX($D$89:$W$89,,$C96)-SUM($D96:BC96),INDEX($D$89:$W$89,,$C96)/$F$75)))</f>
        <v>0</v>
      </c>
      <c r="BE96" s="2">
        <f>IF($F$75="n/a",0,IF(BE$77&lt;=$C96,0,IF(BE$77&gt;($F$75+$C96),INDEX($D$89:$W$89,,$C96)-SUM($D96:BD96),INDEX($D$89:$W$89,,$C96)/$F$75)))</f>
        <v>0</v>
      </c>
      <c r="BF96" s="2">
        <f>IF($F$75="n/a",0,IF(BF$77&lt;=$C96,0,IF(BF$77&gt;($F$75+$C96),INDEX($D$89:$W$89,,$C96)-SUM($D96:BE96),INDEX($D$89:$W$89,,$C96)/$F$75)))</f>
        <v>0</v>
      </c>
      <c r="BG96" s="2">
        <f>IF($F$75="n/a",0,IF(BG$77&lt;=$C96,0,IF(BG$77&gt;($F$75+$C96),INDEX($D$89:$W$89,,$C96)-SUM($D96:BF96),INDEX($D$89:$W$89,,$C96)/$F$75)))</f>
        <v>0</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row>
    <row r="97" spans="2:68">
      <c r="B97" s="20">
        <v>2021</v>
      </c>
      <c r="C97" s="20">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IF($F$75="n/a",0,IF(I$77&lt;=$C97,0,IF(I$77&gt;($F$75+$C97),INDEX($D$89:$W$89,,$C97)-SUM($D97:H97),INDEX($D$89:$W$89,,$C97)/$F$75)))*0.5</f>
        <v>0</v>
      </c>
      <c r="J97" s="2">
        <f>IF($F$75="n/a",0,IF(J$77&lt;=$C97,0,IF(J$77&gt;($F$75+$C97),INDEX($D$89:$W$89,,$C97)-SUM($D97:I97),INDEX($D$89:$W$89,,$C97)/$F$75)))</f>
        <v>2.1556181528959696E-2</v>
      </c>
      <c r="K97" s="2">
        <f>IF($F$75="n/a",0,IF(K$77&lt;=$C97,0,IF(K$77&gt;($F$75+$C97),INDEX($D$89:$W$89,,$C97)-SUM($D97:J97),INDEX($D$89:$W$89,,$C97)/$F$75)))</f>
        <v>2.1556181528959696E-2</v>
      </c>
      <c r="L97" s="2">
        <f>IF($F$75="n/a",0,IF(L$77&lt;=$C97,0,IF(L$77&gt;($F$75+$C97),INDEX($D$89:$W$89,,$C97)-SUM($D97:K97),INDEX($D$89:$W$89,,$C97)/$F$75)))</f>
        <v>2.1556181528959696E-2</v>
      </c>
      <c r="M97" s="2">
        <f>IF($F$75="n/a",0,IF(M$77&lt;=$C97,0,IF(M$77&gt;($F$75+$C97),INDEX($D$89:$W$89,,$C97)-SUM($D97:L97),INDEX($D$89:$W$89,,$C97)/$F$75)))</f>
        <v>2.1556181528959696E-2</v>
      </c>
      <c r="N97" s="2">
        <f>IF($F$75="n/a",0,IF(N$77&lt;=$C97,0,IF(N$77&gt;($F$75+$C97),INDEX($D$89:$W$89,,$C97)-SUM($D97:M97),INDEX($D$89:$W$89,,$C97)/$F$75)))</f>
        <v>2.1556181528959696E-2</v>
      </c>
      <c r="O97" s="2">
        <f>IF($F$75="n/a",0,IF(O$77&lt;=$C97,0,IF(O$77&gt;($F$75+$C97),INDEX($D$89:$W$89,,$C97)-SUM($D97:N97),INDEX($D$89:$W$89,,$C97)/$F$75)))</f>
        <v>2.1556181528959696E-2</v>
      </c>
      <c r="P97" s="2">
        <f>IF($F$75="n/a",0,IF(P$77&lt;=$C97,0,IF(P$77&gt;($F$75+$C97),INDEX($D$89:$W$89,,$C97)-SUM($D97:O97),INDEX($D$89:$W$89,,$C97)/$F$75)))</f>
        <v>2.1556181528959696E-2</v>
      </c>
      <c r="Q97" s="2">
        <f>IF($F$75="n/a",0,IF(Q$77&lt;=$C97,0,IF(Q$77&gt;($F$75+$C97),INDEX($D$89:$W$89,,$C97)-SUM($D97:P97),INDEX($D$89:$W$89,,$C97)/$F$75)))</f>
        <v>2.7755575615628914E-17</v>
      </c>
      <c r="R97" s="2">
        <f>IF($F$75="n/a",0,IF(R$77&lt;=$C97,0,IF(R$77&gt;($F$75+$C97),INDEX($D$89:$W$89,,$C97)-SUM($D97:Q97),INDEX($D$89:$W$89,,$C97)/$F$75)))</f>
        <v>0</v>
      </c>
      <c r="S97" s="2">
        <f>IF($F$75="n/a",0,IF(S$77&lt;=$C97,0,IF(S$77&gt;($F$75+$C97),INDEX($D$89:$W$89,,$C97)-SUM($D97:R97),INDEX($D$89:$W$89,,$C97)/$F$75)))</f>
        <v>0</v>
      </c>
      <c r="T97" s="2">
        <f>IF($F$75="n/a",0,IF(T$77&lt;=$C97,0,IF(T$77&gt;($F$75+$C97),INDEX($D$89:$W$89,,$C97)-SUM($D97:S97),INDEX($D$89:$W$89,,$C97)/$F$75)))</f>
        <v>0</v>
      </c>
      <c r="U97" s="2">
        <f>IF($F$75="n/a",0,IF(U$77&lt;=$C97,0,IF(U$77&gt;($F$75+$C97),INDEX($D$89:$W$89,,$C97)-SUM($D97:T97),INDEX($D$89:$W$89,,$C97)/$F$75)))</f>
        <v>0</v>
      </c>
      <c r="V97" s="2">
        <f>IF($F$75="n/a",0,IF(V$77&lt;=$C97,0,IF(V$77&gt;($F$75+$C97),INDEX($D$89:$W$89,,$C97)-SUM($D97:U97),INDEX($D$89:$W$89,,$C97)/$F$75)))</f>
        <v>0</v>
      </c>
      <c r="W97" s="2">
        <f>IF($F$75="n/a",0,IF(W$77&lt;=$C97,0,IF(W$77&gt;($F$75+$C97),INDEX($D$89:$W$89,,$C97)-SUM($D97:V97),INDEX($D$89:$W$89,,$C97)/$F$75)))</f>
        <v>0</v>
      </c>
      <c r="X97" s="2">
        <f>IF($F$75="n/a",0,IF(X$77&lt;=$C97,0,IF(X$77&gt;($F$75+$C97),INDEX($D$89:$W$89,,$C97)-SUM($D97:W97),INDEX($D$89:$W$89,,$C97)/$F$75)))</f>
        <v>0</v>
      </c>
      <c r="Y97" s="2">
        <f>IF($F$75="n/a",0,IF(Y$77&lt;=$C97,0,IF(Y$77&gt;($F$75+$C97),INDEX($D$89:$W$89,,$C97)-SUM($D97:X97),INDEX($D$89:$W$89,,$C97)/$F$75)))</f>
        <v>0</v>
      </c>
      <c r="Z97" s="2">
        <f>IF($F$75="n/a",0,IF(Z$77&lt;=$C97,0,IF(Z$77&gt;($F$75+$C97),INDEX($D$89:$W$89,,$C97)-SUM($D97:Y97),INDEX($D$89:$W$89,,$C97)/$F$75)))</f>
        <v>0</v>
      </c>
      <c r="AA97" s="2">
        <f>IF($F$75="n/a",0,IF(AA$77&lt;=$C97,0,IF(AA$77&gt;($F$75+$C97),INDEX($D$89:$W$89,,$C97)-SUM($D97:Z97),INDEX($D$89:$W$89,,$C97)/$F$75)))</f>
        <v>0</v>
      </c>
      <c r="AB97" s="2">
        <f>IF($F$75="n/a",0,IF(AB$77&lt;=$C97,0,IF(AB$77&gt;($F$75+$C97),INDEX($D$89:$W$89,,$C97)-SUM($D97:AA97),INDEX($D$89:$W$89,,$C97)/$F$75)))</f>
        <v>0</v>
      </c>
      <c r="AC97" s="2">
        <f>IF($F$75="n/a",0,IF(AC$77&lt;=$C97,0,IF(AC$77&gt;($F$75+$C97),INDEX($D$89:$W$89,,$C97)-SUM($D97:AB97),INDEX($D$89:$W$89,,$C97)/$F$75)))</f>
        <v>0</v>
      </c>
      <c r="AD97" s="2">
        <f>IF($F$75="n/a",0,IF(AD$77&lt;=$C97,0,IF(AD$77&gt;($F$75+$C97),INDEX($D$89:$W$89,,$C97)-SUM($D97:AC97),INDEX($D$89:$W$89,,$C97)/$F$75)))</f>
        <v>0</v>
      </c>
      <c r="AE97" s="2">
        <f>IF($F$75="n/a",0,IF(AE$77&lt;=$C97,0,IF(AE$77&gt;($F$75+$C97),INDEX($D$89:$W$89,,$C97)-SUM($D97:AD97),INDEX($D$89:$W$89,,$C97)/$F$75)))</f>
        <v>0</v>
      </c>
      <c r="AF97" s="2">
        <f>IF($F$75="n/a",0,IF(AF$77&lt;=$C97,0,IF(AF$77&gt;($F$75+$C97),INDEX($D$89:$W$89,,$C97)-SUM($D97:AE97),INDEX($D$89:$W$89,,$C97)/$F$75)))</f>
        <v>0</v>
      </c>
      <c r="AG97" s="2">
        <f>IF($F$75="n/a",0,IF(AG$77&lt;=$C97,0,IF(AG$77&gt;($F$75+$C97),INDEX($D$89:$W$89,,$C97)-SUM($D97:AF97),INDEX($D$89:$W$89,,$C97)/$F$75)))</f>
        <v>0</v>
      </c>
      <c r="AH97" s="2">
        <f>IF($F$75="n/a",0,IF(AH$77&lt;=$C97,0,IF(AH$77&gt;($F$75+$C97),INDEX($D$89:$W$89,,$C97)-SUM($D97:AG97),INDEX($D$89:$W$89,,$C97)/$F$75)))</f>
        <v>0</v>
      </c>
      <c r="AI97" s="2">
        <f>IF($F$75="n/a",0,IF(AI$77&lt;=$C97,0,IF(AI$77&gt;($F$75+$C97),INDEX($D$89:$W$89,,$C97)-SUM($D97:AH97),INDEX($D$89:$W$89,,$C97)/$F$75)))</f>
        <v>0</v>
      </c>
      <c r="AJ97" s="2">
        <f>IF($F$75="n/a",0,IF(AJ$77&lt;=$C97,0,IF(AJ$77&gt;($F$75+$C97),INDEX($D$89:$W$89,,$C97)-SUM($D97:AI97),INDEX($D$89:$W$89,,$C97)/$F$75)))</f>
        <v>0</v>
      </c>
      <c r="AK97" s="2">
        <f>IF($F$75="n/a",0,IF(AK$77&lt;=$C97,0,IF(AK$77&gt;($F$75+$C97),INDEX($D$89:$W$89,,$C97)-SUM($D97:AJ97),INDEX($D$89:$W$89,,$C97)/$F$75)))</f>
        <v>0</v>
      </c>
      <c r="AL97" s="2">
        <f>IF($F$75="n/a",0,IF(AL$77&lt;=$C97,0,IF(AL$77&gt;($F$75+$C97),INDEX($D$89:$W$89,,$C97)-SUM($D97:AK97),INDEX($D$89:$W$89,,$C97)/$F$75)))</f>
        <v>0</v>
      </c>
      <c r="AM97" s="2">
        <f>IF($F$75="n/a",0,IF(AM$77&lt;=$C97,0,IF(AM$77&gt;($F$75+$C97),INDEX($D$89:$W$89,,$C97)-SUM($D97:AL97),INDEX($D$89:$W$89,,$C97)/$F$75)))</f>
        <v>0</v>
      </c>
      <c r="AN97" s="2">
        <f>IF($F$75="n/a",0,IF(AN$77&lt;=$C97,0,IF(AN$77&gt;($F$75+$C97),INDEX($D$89:$W$89,,$C97)-SUM($D97:AM97),INDEX($D$89:$W$89,,$C97)/$F$75)))</f>
        <v>0</v>
      </c>
      <c r="AO97" s="2">
        <f>IF($F$75="n/a",0,IF(AO$77&lt;=$C97,0,IF(AO$77&gt;($F$75+$C97),INDEX($D$89:$W$89,,$C97)-SUM($D97:AN97),INDEX($D$89:$W$89,,$C97)/$F$75)))</f>
        <v>0</v>
      </c>
      <c r="AP97" s="2">
        <f>IF($F$75="n/a",0,IF(AP$77&lt;=$C97,0,IF(AP$77&gt;($F$75+$C97),INDEX($D$89:$W$89,,$C97)-SUM($D97:AO97),INDEX($D$89:$W$89,,$C97)/$F$75)))</f>
        <v>0</v>
      </c>
      <c r="AQ97" s="2">
        <f>IF($F$75="n/a",0,IF(AQ$77&lt;=$C97,0,IF(AQ$77&gt;($F$75+$C97),INDEX($D$89:$W$89,,$C97)-SUM($D97:AP97),INDEX($D$89:$W$89,,$C97)/$F$75)))</f>
        <v>0</v>
      </c>
      <c r="AR97" s="2">
        <f>IF($F$75="n/a",0,IF(AR$77&lt;=$C97,0,IF(AR$77&gt;($F$75+$C97),INDEX($D$89:$W$89,,$C97)-SUM($D97:AQ97),INDEX($D$89:$W$89,,$C97)/$F$75)))</f>
        <v>0</v>
      </c>
      <c r="AS97" s="2">
        <f>IF($F$75="n/a",0,IF(AS$77&lt;=$C97,0,IF(AS$77&gt;($F$75+$C97),INDEX($D$89:$W$89,,$C97)-SUM($D97:AR97),INDEX($D$89:$W$89,,$C97)/$F$75)))</f>
        <v>0</v>
      </c>
      <c r="AT97" s="2">
        <f>IF($F$75="n/a",0,IF(AT$77&lt;=$C97,0,IF(AT$77&gt;($F$75+$C97),INDEX($D$89:$W$89,,$C97)-SUM($D97:AS97),INDEX($D$89:$W$89,,$C97)/$F$75)))</f>
        <v>0</v>
      </c>
      <c r="AU97" s="2">
        <f>IF($F$75="n/a",0,IF(AU$77&lt;=$C97,0,IF(AU$77&gt;($F$75+$C97),INDEX($D$89:$W$89,,$C97)-SUM($D97:AT97),INDEX($D$89:$W$89,,$C97)/$F$75)))</f>
        <v>0</v>
      </c>
      <c r="AV97" s="2">
        <f>IF($F$75="n/a",0,IF(AV$77&lt;=$C97,0,IF(AV$77&gt;($F$75+$C97),INDEX($D$89:$W$89,,$C97)-SUM($D97:AU97),INDEX($D$89:$W$89,,$C97)/$F$75)))</f>
        <v>0</v>
      </c>
      <c r="AW97" s="2">
        <f>IF($F$75="n/a",0,IF(AW$77&lt;=$C97,0,IF(AW$77&gt;($F$75+$C97),INDEX($D$89:$W$89,,$C97)-SUM($D97:AV97),INDEX($D$89:$W$89,,$C97)/$F$75)))</f>
        <v>0</v>
      </c>
      <c r="AX97" s="2">
        <f>IF($F$75="n/a",0,IF(AX$77&lt;=$C97,0,IF(AX$77&gt;($F$75+$C97),INDEX($D$89:$W$89,,$C97)-SUM($D97:AW97),INDEX($D$89:$W$89,,$C97)/$F$75)))</f>
        <v>0</v>
      </c>
      <c r="AY97" s="2">
        <f>IF($F$75="n/a",0,IF(AY$77&lt;=$C97,0,IF(AY$77&gt;($F$75+$C97),INDEX($D$89:$W$89,,$C97)-SUM($D97:AX97),INDEX($D$89:$W$89,,$C97)/$F$75)))</f>
        <v>0</v>
      </c>
      <c r="AZ97" s="2">
        <f>IF($F$75="n/a",0,IF(AZ$77&lt;=$C97,0,IF(AZ$77&gt;($F$75+$C97),INDEX($D$89:$W$89,,$C97)-SUM($D97:AY97),INDEX($D$89:$W$89,,$C97)/$F$75)))</f>
        <v>0</v>
      </c>
      <c r="BA97" s="2">
        <f>IF($F$75="n/a",0,IF(BA$77&lt;=$C97,0,IF(BA$77&gt;($F$75+$C97),INDEX($D$89:$W$89,,$C97)-SUM($D97:AZ97),INDEX($D$89:$W$89,,$C97)/$F$75)))</f>
        <v>0</v>
      </c>
      <c r="BB97" s="2">
        <f>IF($F$75="n/a",0,IF(BB$77&lt;=$C97,0,IF(BB$77&gt;($F$75+$C97),INDEX($D$89:$W$89,,$C97)-SUM($D97:BA97),INDEX($D$89:$W$89,,$C97)/$F$75)))</f>
        <v>0</v>
      </c>
      <c r="BC97" s="2">
        <f>IF($F$75="n/a",0,IF(BC$77&lt;=$C97,0,IF(BC$77&gt;($F$75+$C97),INDEX($D$89:$W$89,,$C97)-SUM($D97:BB97),INDEX($D$89:$W$89,,$C97)/$F$75)))</f>
        <v>0</v>
      </c>
      <c r="BD97" s="2">
        <f>IF($F$75="n/a",0,IF(BD$77&lt;=$C97,0,IF(BD$77&gt;($F$75+$C97),INDEX($D$89:$W$89,,$C97)-SUM($D97:BC97),INDEX($D$89:$W$89,,$C97)/$F$75)))</f>
        <v>0</v>
      </c>
      <c r="BE97" s="2">
        <f>IF($F$75="n/a",0,IF(BE$77&lt;=$C97,0,IF(BE$77&gt;($F$75+$C97),INDEX($D$89:$W$89,,$C97)-SUM($D97:BD97),INDEX($D$89:$W$89,,$C97)/$F$75)))</f>
        <v>0</v>
      </c>
      <c r="BF97" s="2">
        <f>IF($F$75="n/a",0,IF(BF$77&lt;=$C97,0,IF(BF$77&gt;($F$75+$C97),INDEX($D$89:$W$89,,$C97)-SUM($D97:BE97),INDEX($D$89:$W$89,,$C97)/$F$75)))</f>
        <v>0</v>
      </c>
      <c r="BG97" s="2">
        <f>IF($F$75="n/a",0,IF(BG$77&lt;=$C97,0,IF(BG$77&gt;($F$75+$C97),INDEX($D$89:$W$89,,$C97)-SUM($D97:BF97),INDEX($D$89:$W$89,,$C97)/$F$75)))</f>
        <v>0</v>
      </c>
      <c r="BH97" s="2">
        <f>IF($F$75="n/a",0,IF(BH$77&lt;=$C97,0,IF(BH$77&gt;($F$75+$C97),INDEX($D$89:$W$89,,$C97)-SUM($D97:BG97),INDEX($D$89:$W$89,,$C97)/$F$75)))</f>
        <v>0</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row>
    <row r="98" spans="2:68">
      <c r="B98" s="20">
        <v>2022</v>
      </c>
      <c r="C98" s="20">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IF($F$75="n/a",0,IF(I$77&lt;=$C98,0,IF(I$77&gt;($F$75+$C98),INDEX($D$89:$W$89,,$C98)-SUM($D98:H98),INDEX($D$89:$W$89,,$C98)/$F$75)))*0.5</f>
        <v>0</v>
      </c>
      <c r="J98" s="2">
        <f>IF($F$75="n/a",0,IF(J$77&lt;=$C98,0,IF(J$77&gt;($F$75+$C98),INDEX($D$89:$W$89,,$C98)-SUM($D98:I98),INDEX($D$89:$W$89,,$C98)/$F$75)))</f>
        <v>0</v>
      </c>
      <c r="K98" s="2">
        <f>IF($F$75="n/a",0,IF(K$77&lt;=$C98,0,IF(K$77&gt;($F$75+$C98),INDEX($D$89:$W$89,,$C98)-SUM($D98:J98),INDEX($D$89:$W$89,,$C98)/$F$75)))</f>
        <v>0</v>
      </c>
      <c r="L98" s="2">
        <f>IF($F$75="n/a",0,IF(L$77&lt;=$C98,0,IF(L$77&gt;($F$75+$C98),INDEX($D$89:$W$89,,$C98)-SUM($D98:K98),INDEX($D$89:$W$89,,$C98)/$F$75)))</f>
        <v>0</v>
      </c>
      <c r="M98" s="2">
        <f>IF($F$75="n/a",0,IF(M$77&lt;=$C98,0,IF(M$77&gt;($F$75+$C98),INDEX($D$89:$W$89,,$C98)-SUM($D98:L98),INDEX($D$89:$W$89,,$C98)/$F$75)))</f>
        <v>0</v>
      </c>
      <c r="N98" s="2">
        <f>IF($F$75="n/a",0,IF(N$77&lt;=$C98,0,IF(N$77&gt;($F$75+$C98),INDEX($D$89:$W$89,,$C98)-SUM($D98:M98),INDEX($D$89:$W$89,,$C98)/$F$75)))</f>
        <v>0</v>
      </c>
      <c r="O98" s="2">
        <f>IF($F$75="n/a",0,IF(O$77&lt;=$C98,0,IF(O$77&gt;($F$75+$C98),INDEX($D$89:$W$89,,$C98)-SUM($D98:N98),INDEX($D$89:$W$89,,$C98)/$F$75)))</f>
        <v>0</v>
      </c>
      <c r="P98" s="2">
        <f>IF($F$75="n/a",0,IF(P$77&lt;=$C98,0,IF(P$77&gt;($F$75+$C98),INDEX($D$89:$W$89,,$C98)-SUM($D98:O98),INDEX($D$89:$W$89,,$C98)/$F$75)))</f>
        <v>0</v>
      </c>
      <c r="Q98" s="2">
        <f>IF($F$75="n/a",0,IF(Q$77&lt;=$C98,0,IF(Q$77&gt;($F$75+$C98),INDEX($D$89:$W$89,,$C98)-SUM($D98:P98),INDEX($D$89:$W$89,,$C98)/$F$75)))</f>
        <v>0</v>
      </c>
      <c r="R98" s="2">
        <f>IF($F$75="n/a",0,IF(R$77&lt;=$C98,0,IF(R$77&gt;($F$75+$C98),INDEX($D$89:$W$89,,$C98)-SUM($D98:Q98),INDEX($D$89:$W$89,,$C98)/$F$75)))</f>
        <v>0</v>
      </c>
      <c r="S98" s="2">
        <f>IF($F$75="n/a",0,IF(S$77&lt;=$C98,0,IF(S$77&gt;($F$75+$C98),INDEX($D$89:$W$89,,$C98)-SUM($D98:R98),INDEX($D$89:$W$89,,$C98)/$F$75)))</f>
        <v>0</v>
      </c>
      <c r="T98" s="2">
        <f>IF($F$75="n/a",0,IF(T$77&lt;=$C98,0,IF(T$77&gt;($F$75+$C98),INDEX($D$89:$W$89,,$C98)-SUM($D98:S98),INDEX($D$89:$W$89,,$C98)/$F$75)))</f>
        <v>0</v>
      </c>
      <c r="U98" s="2">
        <f>IF($F$75="n/a",0,IF(U$77&lt;=$C98,0,IF(U$77&gt;($F$75+$C98),INDEX($D$89:$W$89,,$C98)-SUM($D98:T98),INDEX($D$89:$W$89,,$C98)/$F$75)))</f>
        <v>0</v>
      </c>
      <c r="V98" s="2">
        <f>IF($F$75="n/a",0,IF(V$77&lt;=$C98,0,IF(V$77&gt;($F$75+$C98),INDEX($D$89:$W$89,,$C98)-SUM($D98:U98),INDEX($D$89:$W$89,,$C98)/$F$75)))</f>
        <v>0</v>
      </c>
      <c r="W98" s="2">
        <f>IF($F$75="n/a",0,IF(W$77&lt;=$C98,0,IF(W$77&gt;($F$75+$C98),INDEX($D$89:$W$89,,$C98)-SUM($D98:V98),INDEX($D$89:$W$89,,$C98)/$F$75)))</f>
        <v>0</v>
      </c>
      <c r="X98" s="2">
        <f>IF($F$75="n/a",0,IF(X$77&lt;=$C98,0,IF(X$77&gt;($F$75+$C98),INDEX($D$89:$W$89,,$C98)-SUM($D98:W98),INDEX($D$89:$W$89,,$C98)/$F$75)))</f>
        <v>0</v>
      </c>
      <c r="Y98" s="2">
        <f>IF($F$75="n/a",0,IF(Y$77&lt;=$C98,0,IF(Y$77&gt;($F$75+$C98),INDEX($D$89:$W$89,,$C98)-SUM($D98:X98),INDEX($D$89:$W$89,,$C98)/$F$75)))</f>
        <v>0</v>
      </c>
      <c r="Z98" s="2">
        <f>IF($F$75="n/a",0,IF(Z$77&lt;=$C98,0,IF(Z$77&gt;($F$75+$C98),INDEX($D$89:$W$89,,$C98)-SUM($D98:Y98),INDEX($D$89:$W$89,,$C98)/$F$75)))</f>
        <v>0</v>
      </c>
      <c r="AA98" s="2">
        <f>IF($F$75="n/a",0,IF(AA$77&lt;=$C98,0,IF(AA$77&gt;($F$75+$C98),INDEX($D$89:$W$89,,$C98)-SUM($D98:Z98),INDEX($D$89:$W$89,,$C98)/$F$75)))</f>
        <v>0</v>
      </c>
      <c r="AB98" s="2">
        <f>IF($F$75="n/a",0,IF(AB$77&lt;=$C98,0,IF(AB$77&gt;($F$75+$C98),INDEX($D$89:$W$89,,$C98)-SUM($D98:AA98),INDEX($D$89:$W$89,,$C98)/$F$75)))</f>
        <v>0</v>
      </c>
      <c r="AC98" s="2">
        <f>IF($F$75="n/a",0,IF(AC$77&lt;=$C98,0,IF(AC$77&gt;($F$75+$C98),INDEX($D$89:$W$89,,$C98)-SUM($D98:AB98),INDEX($D$89:$W$89,,$C98)/$F$75)))</f>
        <v>0</v>
      </c>
      <c r="AD98" s="2">
        <f>IF($F$75="n/a",0,IF(AD$77&lt;=$C98,0,IF(AD$77&gt;($F$75+$C98),INDEX($D$89:$W$89,,$C98)-SUM($D98:AC98),INDEX($D$89:$W$89,,$C98)/$F$75)))</f>
        <v>0</v>
      </c>
      <c r="AE98" s="2">
        <f>IF($F$75="n/a",0,IF(AE$77&lt;=$C98,0,IF(AE$77&gt;($F$75+$C98),INDEX($D$89:$W$89,,$C98)-SUM($D98:AD98),INDEX($D$89:$W$89,,$C98)/$F$75)))</f>
        <v>0</v>
      </c>
      <c r="AF98" s="2">
        <f>IF($F$75="n/a",0,IF(AF$77&lt;=$C98,0,IF(AF$77&gt;($F$75+$C98),INDEX($D$89:$W$89,,$C98)-SUM($D98:AE98),INDEX($D$89:$W$89,,$C98)/$F$75)))</f>
        <v>0</v>
      </c>
      <c r="AG98" s="2">
        <f>IF($F$75="n/a",0,IF(AG$77&lt;=$C98,0,IF(AG$77&gt;($F$75+$C98),INDEX($D$89:$W$89,,$C98)-SUM($D98:AF98),INDEX($D$89:$W$89,,$C98)/$F$75)))</f>
        <v>0</v>
      </c>
      <c r="AH98" s="2">
        <f>IF($F$75="n/a",0,IF(AH$77&lt;=$C98,0,IF(AH$77&gt;($F$75+$C98),INDEX($D$89:$W$89,,$C98)-SUM($D98:AG98),INDEX($D$89:$W$89,,$C98)/$F$75)))</f>
        <v>0</v>
      </c>
      <c r="AI98" s="2">
        <f>IF($F$75="n/a",0,IF(AI$77&lt;=$C98,0,IF(AI$77&gt;($F$75+$C98),INDEX($D$89:$W$89,,$C98)-SUM($D98:AH98),INDEX($D$89:$W$89,,$C98)/$F$75)))</f>
        <v>0</v>
      </c>
      <c r="AJ98" s="2">
        <f>IF($F$75="n/a",0,IF(AJ$77&lt;=$C98,0,IF(AJ$77&gt;($F$75+$C98),INDEX($D$89:$W$89,,$C98)-SUM($D98:AI98),INDEX($D$89:$W$89,,$C98)/$F$75)))</f>
        <v>0</v>
      </c>
      <c r="AK98" s="2">
        <f>IF($F$75="n/a",0,IF(AK$77&lt;=$C98,0,IF(AK$77&gt;($F$75+$C98),INDEX($D$89:$W$89,,$C98)-SUM($D98:AJ98),INDEX($D$89:$W$89,,$C98)/$F$75)))</f>
        <v>0</v>
      </c>
      <c r="AL98" s="2">
        <f>IF($F$75="n/a",0,IF(AL$77&lt;=$C98,0,IF(AL$77&gt;($F$75+$C98),INDEX($D$89:$W$89,,$C98)-SUM($D98:AK98),INDEX($D$89:$W$89,,$C98)/$F$75)))</f>
        <v>0</v>
      </c>
      <c r="AM98" s="2">
        <f>IF($F$75="n/a",0,IF(AM$77&lt;=$C98,0,IF(AM$77&gt;($F$75+$C98),INDEX($D$89:$W$89,,$C98)-SUM($D98:AL98),INDEX($D$89:$W$89,,$C98)/$F$75)))</f>
        <v>0</v>
      </c>
      <c r="AN98" s="2">
        <f>IF($F$75="n/a",0,IF(AN$77&lt;=$C98,0,IF(AN$77&gt;($F$75+$C98),INDEX($D$89:$W$89,,$C98)-SUM($D98:AM98),INDEX($D$89:$W$89,,$C98)/$F$75)))</f>
        <v>0</v>
      </c>
      <c r="AO98" s="2">
        <f>IF($F$75="n/a",0,IF(AO$77&lt;=$C98,0,IF(AO$77&gt;($F$75+$C98),INDEX($D$89:$W$89,,$C98)-SUM($D98:AN98),INDEX($D$89:$W$89,,$C98)/$F$75)))</f>
        <v>0</v>
      </c>
      <c r="AP98" s="2">
        <f>IF($F$75="n/a",0,IF(AP$77&lt;=$C98,0,IF(AP$77&gt;($F$75+$C98),INDEX($D$89:$W$89,,$C98)-SUM($D98:AO98),INDEX($D$89:$W$89,,$C98)/$F$75)))</f>
        <v>0</v>
      </c>
      <c r="AQ98" s="2">
        <f>IF($F$75="n/a",0,IF(AQ$77&lt;=$C98,0,IF(AQ$77&gt;($F$75+$C98),INDEX($D$89:$W$89,,$C98)-SUM($D98:AP98),INDEX($D$89:$W$89,,$C98)/$F$75)))</f>
        <v>0</v>
      </c>
      <c r="AR98" s="2">
        <f>IF($F$75="n/a",0,IF(AR$77&lt;=$C98,0,IF(AR$77&gt;($F$75+$C98),INDEX($D$89:$W$89,,$C98)-SUM($D98:AQ98),INDEX($D$89:$W$89,,$C98)/$F$75)))</f>
        <v>0</v>
      </c>
      <c r="AS98" s="2">
        <f>IF($F$75="n/a",0,IF(AS$77&lt;=$C98,0,IF(AS$77&gt;($F$75+$C98),INDEX($D$89:$W$89,,$C98)-SUM($D98:AR98),INDEX($D$89:$W$89,,$C98)/$F$75)))</f>
        <v>0</v>
      </c>
      <c r="AT98" s="2">
        <f>IF($F$75="n/a",0,IF(AT$77&lt;=$C98,0,IF(AT$77&gt;($F$75+$C98),INDEX($D$89:$W$89,,$C98)-SUM($D98:AS98),INDEX($D$89:$W$89,,$C98)/$F$75)))</f>
        <v>0</v>
      </c>
      <c r="AU98" s="2">
        <f>IF($F$75="n/a",0,IF(AU$77&lt;=$C98,0,IF(AU$77&gt;($F$75+$C98),INDEX($D$89:$W$89,,$C98)-SUM($D98:AT98),INDEX($D$89:$W$89,,$C98)/$F$75)))</f>
        <v>0</v>
      </c>
      <c r="AV98" s="2">
        <f>IF($F$75="n/a",0,IF(AV$77&lt;=$C98,0,IF(AV$77&gt;($F$75+$C98),INDEX($D$89:$W$89,,$C98)-SUM($D98:AU98),INDEX($D$89:$W$89,,$C98)/$F$75)))</f>
        <v>0</v>
      </c>
      <c r="AW98" s="2">
        <f>IF($F$75="n/a",0,IF(AW$77&lt;=$C98,0,IF(AW$77&gt;($F$75+$C98),INDEX($D$89:$W$89,,$C98)-SUM($D98:AV98),INDEX($D$89:$W$89,,$C98)/$F$75)))</f>
        <v>0</v>
      </c>
      <c r="AX98" s="2">
        <f>IF($F$75="n/a",0,IF(AX$77&lt;=$C98,0,IF(AX$77&gt;($F$75+$C98),INDEX($D$89:$W$89,,$C98)-SUM($D98:AW98),INDEX($D$89:$W$89,,$C98)/$F$75)))</f>
        <v>0</v>
      </c>
      <c r="AY98" s="2">
        <f>IF($F$75="n/a",0,IF(AY$77&lt;=$C98,0,IF(AY$77&gt;($F$75+$C98),INDEX($D$89:$W$89,,$C98)-SUM($D98:AX98),INDEX($D$89:$W$89,,$C98)/$F$75)))</f>
        <v>0</v>
      </c>
      <c r="AZ98" s="2">
        <f>IF($F$75="n/a",0,IF(AZ$77&lt;=$C98,0,IF(AZ$77&gt;($F$75+$C98),INDEX($D$89:$W$89,,$C98)-SUM($D98:AY98),INDEX($D$89:$W$89,,$C98)/$F$75)))</f>
        <v>0</v>
      </c>
      <c r="BA98" s="2">
        <f>IF($F$75="n/a",0,IF(BA$77&lt;=$C98,0,IF(BA$77&gt;($F$75+$C98),INDEX($D$89:$W$89,,$C98)-SUM($D98:AZ98),INDEX($D$89:$W$89,,$C98)/$F$75)))</f>
        <v>0</v>
      </c>
      <c r="BB98" s="2">
        <f>IF($F$75="n/a",0,IF(BB$77&lt;=$C98,0,IF(BB$77&gt;($F$75+$C98),INDEX($D$89:$W$89,,$C98)-SUM($D98:BA98),INDEX($D$89:$W$89,,$C98)/$F$75)))</f>
        <v>0</v>
      </c>
      <c r="BC98" s="2">
        <f>IF($F$75="n/a",0,IF(BC$77&lt;=$C98,0,IF(BC$77&gt;($F$75+$C98),INDEX($D$89:$W$89,,$C98)-SUM($D98:BB98),INDEX($D$89:$W$89,,$C98)/$F$75)))</f>
        <v>0</v>
      </c>
      <c r="BD98" s="2">
        <f>IF($F$75="n/a",0,IF(BD$77&lt;=$C98,0,IF(BD$77&gt;($F$75+$C98),INDEX($D$89:$W$89,,$C98)-SUM($D98:BC98),INDEX($D$89:$W$89,,$C98)/$F$75)))</f>
        <v>0</v>
      </c>
      <c r="BE98" s="2">
        <f>IF($F$75="n/a",0,IF(BE$77&lt;=$C98,0,IF(BE$77&gt;($F$75+$C98),INDEX($D$89:$W$89,,$C98)-SUM($D98:BD98),INDEX($D$89:$W$89,,$C98)/$F$75)))</f>
        <v>0</v>
      </c>
      <c r="BF98" s="2">
        <f>IF($F$75="n/a",0,IF(BF$77&lt;=$C98,0,IF(BF$77&gt;($F$75+$C98),INDEX($D$89:$W$89,,$C98)-SUM($D98:BE98),INDEX($D$89:$W$89,,$C98)/$F$75)))</f>
        <v>0</v>
      </c>
      <c r="BG98" s="2">
        <f>IF($F$75="n/a",0,IF(BG$77&lt;=$C98,0,IF(BG$77&gt;($F$75+$C98),INDEX($D$89:$W$89,,$C98)-SUM($D98:BF98),INDEX($D$89:$W$89,,$C98)/$F$75)))</f>
        <v>0</v>
      </c>
      <c r="BH98" s="2">
        <f>IF($F$75="n/a",0,IF(BH$77&lt;=$C98,0,IF(BH$77&gt;($F$75+$C98),INDEX($D$89:$W$89,,$C98)-SUM($D98:BG98),INDEX($D$89:$W$89,,$C98)/$F$75)))</f>
        <v>0</v>
      </c>
      <c r="BI98" s="2">
        <f>IF($F$75="n/a",0,IF(BI$77&lt;=$C98,0,IF(BI$77&gt;($F$75+$C98),INDEX($D$89:$W$89,,$C98)-SUM($D98:BH98),INDEX($D$89:$W$89,,$C98)/$F$75)))</f>
        <v>0</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row>
    <row r="99" spans="2:68">
      <c r="B99" s="20">
        <v>2023</v>
      </c>
      <c r="C99" s="20">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IF($F$75="n/a",0,IF(I$77&lt;=$C99,0,IF(I$77&gt;($F$75+$C99),INDEX($D$89:$W$89,,$C99)-SUM($D99:H99),INDEX($D$89:$W$89,,$C99)/$F$75)))*0.5</f>
        <v>0</v>
      </c>
      <c r="J99" s="2">
        <f>IF($F$75="n/a",0,IF(J$77&lt;=$C99,0,IF(J$77&gt;($F$75+$C99),INDEX($D$89:$W$89,,$C99)-SUM($D99:I99),INDEX($D$89:$W$89,,$C99)/$F$75)))</f>
        <v>0</v>
      </c>
      <c r="K99" s="2">
        <f>IF($F$75="n/a",0,IF(K$77&lt;=$C99,0,IF(K$77&gt;($F$75+$C99),INDEX($D$89:$W$89,,$C99)-SUM($D99:J99),INDEX($D$89:$W$89,,$C99)/$F$75)))</f>
        <v>0</v>
      </c>
      <c r="L99" s="2">
        <f>IF($F$75="n/a",0,IF(L$77&lt;=$C99,0,IF(L$77&gt;($F$75+$C99),INDEX($D$89:$W$89,,$C99)-SUM($D99:K99),INDEX($D$89:$W$89,,$C99)/$F$75)))</f>
        <v>0</v>
      </c>
      <c r="M99" s="2">
        <f>IF($F$75="n/a",0,IF(M$77&lt;=$C99,0,IF(M$77&gt;($F$75+$C99),INDEX($D$89:$W$89,,$C99)-SUM($D99:L99),INDEX($D$89:$W$89,,$C99)/$F$75)))</f>
        <v>0</v>
      </c>
      <c r="N99" s="2">
        <f>IF($F$75="n/a",0,IF(N$77&lt;=$C99,0,IF(N$77&gt;($F$75+$C99),INDEX($D$89:$W$89,,$C99)-SUM($D99:M99),INDEX($D$89:$W$89,,$C99)/$F$75)))</f>
        <v>0</v>
      </c>
      <c r="O99" s="2">
        <f>IF($F$75="n/a",0,IF(O$77&lt;=$C99,0,IF(O$77&gt;($F$75+$C99),INDEX($D$89:$W$89,,$C99)-SUM($D99:N99),INDEX($D$89:$W$89,,$C99)/$F$75)))</f>
        <v>0</v>
      </c>
      <c r="P99" s="2">
        <f>IF($F$75="n/a",0,IF(P$77&lt;=$C99,0,IF(P$77&gt;($F$75+$C99),INDEX($D$89:$W$89,,$C99)-SUM($D99:O99),INDEX($D$89:$W$89,,$C99)/$F$75)))</f>
        <v>0</v>
      </c>
      <c r="Q99" s="2">
        <f>IF($F$75="n/a",0,IF(Q$77&lt;=$C99,0,IF(Q$77&gt;($F$75+$C99),INDEX($D$89:$W$89,,$C99)-SUM($D99:P99),INDEX($D$89:$W$89,,$C99)/$F$75)))</f>
        <v>0</v>
      </c>
      <c r="R99" s="2">
        <f>IF($F$75="n/a",0,IF(R$77&lt;=$C99,0,IF(R$77&gt;($F$75+$C99),INDEX($D$89:$W$89,,$C99)-SUM($D99:Q99),INDEX($D$89:$W$89,,$C99)/$F$75)))</f>
        <v>0</v>
      </c>
      <c r="S99" s="2">
        <f>IF($F$75="n/a",0,IF(S$77&lt;=$C99,0,IF(S$77&gt;($F$75+$C99),INDEX($D$89:$W$89,,$C99)-SUM($D99:R99),INDEX($D$89:$W$89,,$C99)/$F$75)))</f>
        <v>0</v>
      </c>
      <c r="T99" s="2">
        <f>IF($F$75="n/a",0,IF(T$77&lt;=$C99,0,IF(T$77&gt;($F$75+$C99),INDEX($D$89:$W$89,,$C99)-SUM($D99:S99),INDEX($D$89:$W$89,,$C99)/$F$75)))</f>
        <v>0</v>
      </c>
      <c r="U99" s="2">
        <f>IF($F$75="n/a",0,IF(U$77&lt;=$C99,0,IF(U$77&gt;($F$75+$C99),INDEX($D$89:$W$89,,$C99)-SUM($D99:T99),INDEX($D$89:$W$89,,$C99)/$F$75)))</f>
        <v>0</v>
      </c>
      <c r="V99" s="2">
        <f>IF($F$75="n/a",0,IF(V$77&lt;=$C99,0,IF(V$77&gt;($F$75+$C99),INDEX($D$89:$W$89,,$C99)-SUM($D99:U99),INDEX($D$89:$W$89,,$C99)/$F$75)))</f>
        <v>0</v>
      </c>
      <c r="W99" s="2">
        <f>IF($F$75="n/a",0,IF(W$77&lt;=$C99,0,IF(W$77&gt;($F$75+$C99),INDEX($D$89:$W$89,,$C99)-SUM($D99:V99),INDEX($D$89:$W$89,,$C99)/$F$75)))</f>
        <v>0</v>
      </c>
      <c r="X99" s="2">
        <f>IF($F$75="n/a",0,IF(X$77&lt;=$C99,0,IF(X$77&gt;($F$75+$C99),INDEX($D$89:$W$89,,$C99)-SUM($D99:W99),INDEX($D$89:$W$89,,$C99)/$F$75)))</f>
        <v>0</v>
      </c>
      <c r="Y99" s="2">
        <f>IF($F$75="n/a",0,IF(Y$77&lt;=$C99,0,IF(Y$77&gt;($F$75+$C99),INDEX($D$89:$W$89,,$C99)-SUM($D99:X99),INDEX($D$89:$W$89,,$C99)/$F$75)))</f>
        <v>0</v>
      </c>
      <c r="Z99" s="2">
        <f>IF($F$75="n/a",0,IF(Z$77&lt;=$C99,0,IF(Z$77&gt;($F$75+$C99),INDEX($D$89:$W$89,,$C99)-SUM($D99:Y99),INDEX($D$89:$W$89,,$C99)/$F$75)))</f>
        <v>0</v>
      </c>
      <c r="AA99" s="2">
        <f>IF($F$75="n/a",0,IF(AA$77&lt;=$C99,0,IF(AA$77&gt;($F$75+$C99),INDEX($D$89:$W$89,,$C99)-SUM($D99:Z99),INDEX($D$89:$W$89,,$C99)/$F$75)))</f>
        <v>0</v>
      </c>
      <c r="AB99" s="2">
        <f>IF($F$75="n/a",0,IF(AB$77&lt;=$C99,0,IF(AB$77&gt;($F$75+$C99),INDEX($D$89:$W$89,,$C99)-SUM($D99:AA99),INDEX($D$89:$W$89,,$C99)/$F$75)))</f>
        <v>0</v>
      </c>
      <c r="AC99" s="2">
        <f>IF($F$75="n/a",0,IF(AC$77&lt;=$C99,0,IF(AC$77&gt;($F$75+$C99),INDEX($D$89:$W$89,,$C99)-SUM($D99:AB99),INDEX($D$89:$W$89,,$C99)/$F$75)))</f>
        <v>0</v>
      </c>
      <c r="AD99" s="2">
        <f>IF($F$75="n/a",0,IF(AD$77&lt;=$C99,0,IF(AD$77&gt;($F$75+$C99),INDEX($D$89:$W$89,,$C99)-SUM($D99:AC99),INDEX($D$89:$W$89,,$C99)/$F$75)))</f>
        <v>0</v>
      </c>
      <c r="AE99" s="2">
        <f>IF($F$75="n/a",0,IF(AE$77&lt;=$C99,0,IF(AE$77&gt;($F$75+$C99),INDEX($D$89:$W$89,,$C99)-SUM($D99:AD99),INDEX($D$89:$W$89,,$C99)/$F$75)))</f>
        <v>0</v>
      </c>
      <c r="AF99" s="2">
        <f>IF($F$75="n/a",0,IF(AF$77&lt;=$C99,0,IF(AF$77&gt;($F$75+$C99),INDEX($D$89:$W$89,,$C99)-SUM($D99:AE99),INDEX($D$89:$W$89,,$C99)/$F$75)))</f>
        <v>0</v>
      </c>
      <c r="AG99" s="2">
        <f>IF($F$75="n/a",0,IF(AG$77&lt;=$C99,0,IF(AG$77&gt;($F$75+$C99),INDEX($D$89:$W$89,,$C99)-SUM($D99:AF99),INDEX($D$89:$W$89,,$C99)/$F$75)))</f>
        <v>0</v>
      </c>
      <c r="AH99" s="2">
        <f>IF($F$75="n/a",0,IF(AH$77&lt;=$C99,0,IF(AH$77&gt;($F$75+$C99),INDEX($D$89:$W$89,,$C99)-SUM($D99:AG99),INDEX($D$89:$W$89,,$C99)/$F$75)))</f>
        <v>0</v>
      </c>
      <c r="AI99" s="2">
        <f>IF($F$75="n/a",0,IF(AI$77&lt;=$C99,0,IF(AI$77&gt;($F$75+$C99),INDEX($D$89:$W$89,,$C99)-SUM($D99:AH99),INDEX($D$89:$W$89,,$C99)/$F$75)))</f>
        <v>0</v>
      </c>
      <c r="AJ99" s="2">
        <f>IF($F$75="n/a",0,IF(AJ$77&lt;=$C99,0,IF(AJ$77&gt;($F$75+$C99),INDEX($D$89:$W$89,,$C99)-SUM($D99:AI99),INDEX($D$89:$W$89,,$C99)/$F$75)))</f>
        <v>0</v>
      </c>
      <c r="AK99" s="2">
        <f>IF($F$75="n/a",0,IF(AK$77&lt;=$C99,0,IF(AK$77&gt;($F$75+$C99),INDEX($D$89:$W$89,,$C99)-SUM($D99:AJ99),INDEX($D$89:$W$89,,$C99)/$F$75)))</f>
        <v>0</v>
      </c>
      <c r="AL99" s="2">
        <f>IF($F$75="n/a",0,IF(AL$77&lt;=$C99,0,IF(AL$77&gt;($F$75+$C99),INDEX($D$89:$W$89,,$C99)-SUM($D99:AK99),INDEX($D$89:$W$89,,$C99)/$F$75)))</f>
        <v>0</v>
      </c>
      <c r="AM99" s="2">
        <f>IF($F$75="n/a",0,IF(AM$77&lt;=$C99,0,IF(AM$77&gt;($F$75+$C99),INDEX($D$89:$W$89,,$C99)-SUM($D99:AL99),INDEX($D$89:$W$89,,$C99)/$F$75)))</f>
        <v>0</v>
      </c>
      <c r="AN99" s="2">
        <f>IF($F$75="n/a",0,IF(AN$77&lt;=$C99,0,IF(AN$77&gt;($F$75+$C99),INDEX($D$89:$W$89,,$C99)-SUM($D99:AM99),INDEX($D$89:$W$89,,$C99)/$F$75)))</f>
        <v>0</v>
      </c>
      <c r="AO99" s="2">
        <f>IF($F$75="n/a",0,IF(AO$77&lt;=$C99,0,IF(AO$77&gt;($F$75+$C99),INDEX($D$89:$W$89,,$C99)-SUM($D99:AN99),INDEX($D$89:$W$89,,$C99)/$F$75)))</f>
        <v>0</v>
      </c>
      <c r="AP99" s="2">
        <f>IF($F$75="n/a",0,IF(AP$77&lt;=$C99,0,IF(AP$77&gt;($F$75+$C99),INDEX($D$89:$W$89,,$C99)-SUM($D99:AO99),INDEX($D$89:$W$89,,$C99)/$F$75)))</f>
        <v>0</v>
      </c>
      <c r="AQ99" s="2">
        <f>IF($F$75="n/a",0,IF(AQ$77&lt;=$C99,0,IF(AQ$77&gt;($F$75+$C99),INDEX($D$89:$W$89,,$C99)-SUM($D99:AP99),INDEX($D$89:$W$89,,$C99)/$F$75)))</f>
        <v>0</v>
      </c>
      <c r="AR99" s="2">
        <f>IF($F$75="n/a",0,IF(AR$77&lt;=$C99,0,IF(AR$77&gt;($F$75+$C99),INDEX($D$89:$W$89,,$C99)-SUM($D99:AQ99),INDEX($D$89:$W$89,,$C99)/$F$75)))</f>
        <v>0</v>
      </c>
      <c r="AS99" s="2">
        <f>IF($F$75="n/a",0,IF(AS$77&lt;=$C99,0,IF(AS$77&gt;($F$75+$C99),INDEX($D$89:$W$89,,$C99)-SUM($D99:AR99),INDEX($D$89:$W$89,,$C99)/$F$75)))</f>
        <v>0</v>
      </c>
      <c r="AT99" s="2">
        <f>IF($F$75="n/a",0,IF(AT$77&lt;=$C99,0,IF(AT$77&gt;($F$75+$C99),INDEX($D$89:$W$89,,$C99)-SUM($D99:AS99),INDEX($D$89:$W$89,,$C99)/$F$75)))</f>
        <v>0</v>
      </c>
      <c r="AU99" s="2">
        <f>IF($F$75="n/a",0,IF(AU$77&lt;=$C99,0,IF(AU$77&gt;($F$75+$C99),INDEX($D$89:$W$89,,$C99)-SUM($D99:AT99),INDEX($D$89:$W$89,,$C99)/$F$75)))</f>
        <v>0</v>
      </c>
      <c r="AV99" s="2">
        <f>IF($F$75="n/a",0,IF(AV$77&lt;=$C99,0,IF(AV$77&gt;($F$75+$C99),INDEX($D$89:$W$89,,$C99)-SUM($D99:AU99),INDEX($D$89:$W$89,,$C99)/$F$75)))</f>
        <v>0</v>
      </c>
      <c r="AW99" s="2">
        <f>IF($F$75="n/a",0,IF(AW$77&lt;=$C99,0,IF(AW$77&gt;($F$75+$C99),INDEX($D$89:$W$89,,$C99)-SUM($D99:AV99),INDEX($D$89:$W$89,,$C99)/$F$75)))</f>
        <v>0</v>
      </c>
      <c r="AX99" s="2">
        <f>IF($F$75="n/a",0,IF(AX$77&lt;=$C99,0,IF(AX$77&gt;($F$75+$C99),INDEX($D$89:$W$89,,$C99)-SUM($D99:AW99),INDEX($D$89:$W$89,,$C99)/$F$75)))</f>
        <v>0</v>
      </c>
      <c r="AY99" s="2">
        <f>IF($F$75="n/a",0,IF(AY$77&lt;=$C99,0,IF(AY$77&gt;($F$75+$C99),INDEX($D$89:$W$89,,$C99)-SUM($D99:AX99),INDEX($D$89:$W$89,,$C99)/$F$75)))</f>
        <v>0</v>
      </c>
      <c r="AZ99" s="2">
        <f>IF($F$75="n/a",0,IF(AZ$77&lt;=$C99,0,IF(AZ$77&gt;($F$75+$C99),INDEX($D$89:$W$89,,$C99)-SUM($D99:AY99),INDEX($D$89:$W$89,,$C99)/$F$75)))</f>
        <v>0</v>
      </c>
      <c r="BA99" s="2">
        <f>IF($F$75="n/a",0,IF(BA$77&lt;=$C99,0,IF(BA$77&gt;($F$75+$C99),INDEX($D$89:$W$89,,$C99)-SUM($D99:AZ99),INDEX($D$89:$W$89,,$C99)/$F$75)))</f>
        <v>0</v>
      </c>
      <c r="BB99" s="2">
        <f>IF($F$75="n/a",0,IF(BB$77&lt;=$C99,0,IF(BB$77&gt;($F$75+$C99),INDEX($D$89:$W$89,,$C99)-SUM($D99:BA99),INDEX($D$89:$W$89,,$C99)/$F$75)))</f>
        <v>0</v>
      </c>
      <c r="BC99" s="2">
        <f>IF($F$75="n/a",0,IF(BC$77&lt;=$C99,0,IF(BC$77&gt;($F$75+$C99),INDEX($D$89:$W$89,,$C99)-SUM($D99:BB99),INDEX($D$89:$W$89,,$C99)/$F$75)))</f>
        <v>0</v>
      </c>
      <c r="BD99" s="2">
        <f>IF($F$75="n/a",0,IF(BD$77&lt;=$C99,0,IF(BD$77&gt;($F$75+$C99),INDEX($D$89:$W$89,,$C99)-SUM($D99:BC99),INDEX($D$89:$W$89,,$C99)/$F$75)))</f>
        <v>0</v>
      </c>
      <c r="BE99" s="2">
        <f>IF($F$75="n/a",0,IF(BE$77&lt;=$C99,0,IF(BE$77&gt;($F$75+$C99),INDEX($D$89:$W$89,,$C99)-SUM($D99:BD99),INDEX($D$89:$W$89,,$C99)/$F$75)))</f>
        <v>0</v>
      </c>
      <c r="BF99" s="2">
        <f>IF($F$75="n/a",0,IF(BF$77&lt;=$C99,0,IF(BF$77&gt;($F$75+$C99),INDEX($D$89:$W$89,,$C99)-SUM($D99:BE99),INDEX($D$89:$W$89,,$C99)/$F$75)))</f>
        <v>0</v>
      </c>
      <c r="BG99" s="2">
        <f>IF($F$75="n/a",0,IF(BG$77&lt;=$C99,0,IF(BG$77&gt;($F$75+$C99),INDEX($D$89:$W$89,,$C99)-SUM($D99:BF99),INDEX($D$89:$W$89,,$C99)/$F$75)))</f>
        <v>0</v>
      </c>
      <c r="BH99" s="2">
        <f>IF($F$75="n/a",0,IF(BH$77&lt;=$C99,0,IF(BH$77&gt;($F$75+$C99),INDEX($D$89:$W$89,,$C99)-SUM($D99:BG99),INDEX($D$89:$W$89,,$C99)/$F$75)))</f>
        <v>0</v>
      </c>
      <c r="BI99" s="2">
        <f>IF($F$75="n/a",0,IF(BI$77&lt;=$C99,0,IF(BI$77&gt;($F$75+$C99),INDEX($D$89:$W$89,,$C99)-SUM($D99:BH99),INDEX($D$89:$W$89,,$C99)/$F$75)))</f>
        <v>0</v>
      </c>
      <c r="BJ99" s="2">
        <f>IF($F$75="n/a",0,IF(BJ$77&lt;=$C99,0,IF(BJ$77&gt;($F$75+$C99),INDEX($D$89:$W$89,,$C99)-SUM($D99:BI99),INDEX($D$89:$W$89,,$C99)/$F$75)))</f>
        <v>0</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row>
    <row r="100" spans="2:68">
      <c r="B100" s="20">
        <v>2024</v>
      </c>
      <c r="C100" s="20">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IF($F$75="n/a",0,IF(I$77&lt;=$C100,0,IF(I$77&gt;($F$75+$C100),INDEX($D$89:$W$89,,$C100)-SUM($D100:H100),INDEX($D$89:$W$89,,$C100)/$F$75)))*0.5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0</v>
      </c>
      <c r="N100" s="2">
        <f>IF($F$75="n/a",0,IF(N$77&lt;=$C100,0,IF(N$77&gt;($F$75+$C100),INDEX($D$89:$W$89,,$C100)-SUM($D100:M100),INDEX($D$89:$W$89,,$C100)/$F$75)))</f>
        <v>0</v>
      </c>
      <c r="O100" s="2">
        <f>IF($F$75="n/a",0,IF(O$77&lt;=$C100,0,IF(O$77&gt;($F$75+$C100),INDEX($D$89:$W$89,,$C100)-SUM($D100:N100),INDEX($D$89:$W$89,,$C100)/$F$75)))</f>
        <v>0</v>
      </c>
      <c r="P100" s="2">
        <f>IF($F$75="n/a",0,IF(P$77&lt;=$C100,0,IF(P$77&gt;($F$75+$C100),INDEX($D$89:$W$89,,$C100)-SUM($D100:O100),INDEX($D$89:$W$89,,$C100)/$F$75)))</f>
        <v>0</v>
      </c>
      <c r="Q100" s="2">
        <f>IF($F$75="n/a",0,IF(Q$77&lt;=$C100,0,IF(Q$77&gt;($F$75+$C100),INDEX($D$89:$W$89,,$C100)-SUM($D100:P100),INDEX($D$89:$W$89,,$C100)/$F$75)))</f>
        <v>0</v>
      </c>
      <c r="R100" s="2">
        <f>IF($F$75="n/a",0,IF(R$77&lt;=$C100,0,IF(R$77&gt;($F$75+$C100),INDEX($D$89:$W$89,,$C100)-SUM($D100:Q100),INDEX($D$89:$W$89,,$C100)/$F$75)))</f>
        <v>0</v>
      </c>
      <c r="S100" s="2">
        <f>IF($F$75="n/a",0,IF(S$77&lt;=$C100,0,IF(S$77&gt;($F$75+$C100),INDEX($D$89:$W$89,,$C100)-SUM($D100:R100),INDEX($D$89:$W$89,,$C100)/$F$75)))</f>
        <v>0</v>
      </c>
      <c r="T100" s="2">
        <f>IF($F$75="n/a",0,IF(T$77&lt;=$C100,0,IF(T$77&gt;($F$75+$C100),INDEX($D$89:$W$89,,$C100)-SUM($D100:S100),INDEX($D$89:$W$89,,$C100)/$F$75)))</f>
        <v>0</v>
      </c>
      <c r="U100" s="2">
        <f>IF($F$75="n/a",0,IF(U$77&lt;=$C100,0,IF(U$77&gt;($F$75+$C100),INDEX($D$89:$W$89,,$C100)-SUM($D100:T100),INDEX($D$89:$W$89,,$C100)/$F$75)))</f>
        <v>0</v>
      </c>
      <c r="V100" s="2">
        <f>IF($F$75="n/a",0,IF(V$77&lt;=$C100,0,IF(V$77&gt;($F$75+$C100),INDEX($D$89:$W$89,,$C100)-SUM($D100:U100),INDEX($D$89:$W$89,,$C100)/$F$75)))</f>
        <v>0</v>
      </c>
      <c r="W100" s="2">
        <f>IF($F$75="n/a",0,IF(W$77&lt;=$C100,0,IF(W$77&gt;($F$75+$C100),INDEX($D$89:$W$89,,$C100)-SUM($D100:V100),INDEX($D$89:$W$89,,$C100)/$F$75)))</f>
        <v>0</v>
      </c>
      <c r="X100" s="2">
        <f>IF($F$75="n/a",0,IF(X$77&lt;=$C100,0,IF(X$77&gt;($F$75+$C100),INDEX($D$89:$W$89,,$C100)-SUM($D100:W100),INDEX($D$89:$W$89,,$C100)/$F$75)))</f>
        <v>0</v>
      </c>
      <c r="Y100" s="2">
        <f>IF($F$75="n/a",0,IF(Y$77&lt;=$C100,0,IF(Y$77&gt;($F$75+$C100),INDEX($D$89:$W$89,,$C100)-SUM($D100:X100),INDEX($D$89:$W$89,,$C100)/$F$75)))</f>
        <v>0</v>
      </c>
      <c r="Z100" s="2">
        <f>IF($F$75="n/a",0,IF(Z$77&lt;=$C100,0,IF(Z$77&gt;($F$75+$C100),INDEX($D$89:$W$89,,$C100)-SUM($D100:Y100),INDEX($D$89:$W$89,,$C100)/$F$75)))</f>
        <v>0</v>
      </c>
      <c r="AA100" s="2">
        <f>IF($F$75="n/a",0,IF(AA$77&lt;=$C100,0,IF(AA$77&gt;($F$75+$C100),INDEX($D$89:$W$89,,$C100)-SUM($D100:Z100),INDEX($D$89:$W$89,,$C100)/$F$75)))</f>
        <v>0</v>
      </c>
      <c r="AB100" s="2">
        <f>IF($F$75="n/a",0,IF(AB$77&lt;=$C100,0,IF(AB$77&gt;($F$75+$C100),INDEX($D$89:$W$89,,$C100)-SUM($D100:AA100),INDEX($D$89:$W$89,,$C100)/$F$75)))</f>
        <v>0</v>
      </c>
      <c r="AC100" s="2">
        <f>IF($F$75="n/a",0,IF(AC$77&lt;=$C100,0,IF(AC$77&gt;($F$75+$C100),INDEX($D$89:$W$89,,$C100)-SUM($D100:AB100),INDEX($D$89:$W$89,,$C100)/$F$75)))</f>
        <v>0</v>
      </c>
      <c r="AD100" s="2">
        <f>IF($F$75="n/a",0,IF(AD$77&lt;=$C100,0,IF(AD$77&gt;($F$75+$C100),INDEX($D$89:$W$89,,$C100)-SUM($D100:AC100),INDEX($D$89:$W$89,,$C100)/$F$75)))</f>
        <v>0</v>
      </c>
      <c r="AE100" s="2">
        <f>IF($F$75="n/a",0,IF(AE$77&lt;=$C100,0,IF(AE$77&gt;($F$75+$C100),INDEX($D$89:$W$89,,$C100)-SUM($D100:AD100),INDEX($D$89:$W$89,,$C100)/$F$75)))</f>
        <v>0</v>
      </c>
      <c r="AF100" s="2">
        <f>IF($F$75="n/a",0,IF(AF$77&lt;=$C100,0,IF(AF$77&gt;($F$75+$C100),INDEX($D$89:$W$89,,$C100)-SUM($D100:AE100),INDEX($D$89:$W$89,,$C100)/$F$75)))</f>
        <v>0</v>
      </c>
      <c r="AG100" s="2">
        <f>IF($F$75="n/a",0,IF(AG$77&lt;=$C100,0,IF(AG$77&gt;($F$75+$C100),INDEX($D$89:$W$89,,$C100)-SUM($D100:AF100),INDEX($D$89:$W$89,,$C100)/$F$75)))</f>
        <v>0</v>
      </c>
      <c r="AH100" s="2">
        <f>IF($F$75="n/a",0,IF(AH$77&lt;=$C100,0,IF(AH$77&gt;($F$75+$C100),INDEX($D$89:$W$89,,$C100)-SUM($D100:AG100),INDEX($D$89:$W$89,,$C100)/$F$75)))</f>
        <v>0</v>
      </c>
      <c r="AI100" s="2">
        <f>IF($F$75="n/a",0,IF(AI$77&lt;=$C100,0,IF(AI$77&gt;($F$75+$C100),INDEX($D$89:$W$89,,$C100)-SUM($D100:AH100),INDEX($D$89:$W$89,,$C100)/$F$75)))</f>
        <v>0</v>
      </c>
      <c r="AJ100" s="2">
        <f>IF($F$75="n/a",0,IF(AJ$77&lt;=$C100,0,IF(AJ$77&gt;($F$75+$C100),INDEX($D$89:$W$89,,$C100)-SUM($D100:AI100),INDEX($D$89:$W$89,,$C100)/$F$75)))</f>
        <v>0</v>
      </c>
      <c r="AK100" s="2">
        <f>IF($F$75="n/a",0,IF(AK$77&lt;=$C100,0,IF(AK$77&gt;($F$75+$C100),INDEX($D$89:$W$89,,$C100)-SUM($D100:AJ100),INDEX($D$89:$W$89,,$C100)/$F$75)))</f>
        <v>0</v>
      </c>
      <c r="AL100" s="2">
        <f>IF($F$75="n/a",0,IF(AL$77&lt;=$C100,0,IF(AL$77&gt;($F$75+$C100),INDEX($D$89:$W$89,,$C100)-SUM($D100:AK100),INDEX($D$89:$W$89,,$C100)/$F$75)))</f>
        <v>0</v>
      </c>
      <c r="AM100" s="2">
        <f>IF($F$75="n/a",0,IF(AM$77&lt;=$C100,0,IF(AM$77&gt;($F$75+$C100),INDEX($D$89:$W$89,,$C100)-SUM($D100:AL100),INDEX($D$89:$W$89,,$C100)/$F$75)))</f>
        <v>0</v>
      </c>
      <c r="AN100" s="2">
        <f>IF($F$75="n/a",0,IF(AN$77&lt;=$C100,0,IF(AN$77&gt;($F$75+$C100),INDEX($D$89:$W$89,,$C100)-SUM($D100:AM100),INDEX($D$89:$W$89,,$C100)/$F$75)))</f>
        <v>0</v>
      </c>
      <c r="AO100" s="2">
        <f>IF($F$75="n/a",0,IF(AO$77&lt;=$C100,0,IF(AO$77&gt;($F$75+$C100),INDEX($D$89:$W$89,,$C100)-SUM($D100:AN100),INDEX($D$89:$W$89,,$C100)/$F$75)))</f>
        <v>0</v>
      </c>
      <c r="AP100" s="2">
        <f>IF($F$75="n/a",0,IF(AP$77&lt;=$C100,0,IF(AP$77&gt;($F$75+$C100),INDEX($D$89:$W$89,,$C100)-SUM($D100:AO100),INDEX($D$89:$W$89,,$C100)/$F$75)))</f>
        <v>0</v>
      </c>
      <c r="AQ100" s="2">
        <f>IF($F$75="n/a",0,IF(AQ$77&lt;=$C100,0,IF(AQ$77&gt;($F$75+$C100),INDEX($D$89:$W$89,,$C100)-SUM($D100:AP100),INDEX($D$89:$W$89,,$C100)/$F$75)))</f>
        <v>0</v>
      </c>
      <c r="AR100" s="2">
        <f>IF($F$75="n/a",0,IF(AR$77&lt;=$C100,0,IF(AR$77&gt;($F$75+$C100),INDEX($D$89:$W$89,,$C100)-SUM($D100:AQ100),INDEX($D$89:$W$89,,$C100)/$F$75)))</f>
        <v>0</v>
      </c>
      <c r="AS100" s="2">
        <f>IF($F$75="n/a",0,IF(AS$77&lt;=$C100,0,IF(AS$77&gt;($F$75+$C100),INDEX($D$89:$W$89,,$C100)-SUM($D100:AR100),INDEX($D$89:$W$89,,$C100)/$F$75)))</f>
        <v>0</v>
      </c>
      <c r="AT100" s="2">
        <f>IF($F$75="n/a",0,IF(AT$77&lt;=$C100,0,IF(AT$77&gt;($F$75+$C100),INDEX($D$89:$W$89,,$C100)-SUM($D100:AS100),INDEX($D$89:$W$89,,$C100)/$F$75)))</f>
        <v>0</v>
      </c>
      <c r="AU100" s="2">
        <f>IF($F$75="n/a",0,IF(AU$77&lt;=$C100,0,IF(AU$77&gt;($F$75+$C100),INDEX($D$89:$W$89,,$C100)-SUM($D100:AT100),INDEX($D$89:$W$89,,$C100)/$F$75)))</f>
        <v>0</v>
      </c>
      <c r="AV100" s="2">
        <f>IF($F$75="n/a",0,IF(AV$77&lt;=$C100,0,IF(AV$77&gt;($F$75+$C100),INDEX($D$89:$W$89,,$C100)-SUM($D100:AU100),INDEX($D$89:$W$89,,$C100)/$F$75)))</f>
        <v>0</v>
      </c>
      <c r="AW100" s="2">
        <f>IF($F$75="n/a",0,IF(AW$77&lt;=$C100,0,IF(AW$77&gt;($F$75+$C100),INDEX($D$89:$W$89,,$C100)-SUM($D100:AV100),INDEX($D$89:$W$89,,$C100)/$F$75)))</f>
        <v>0</v>
      </c>
      <c r="AX100" s="2">
        <f>IF($F$75="n/a",0,IF(AX$77&lt;=$C100,0,IF(AX$77&gt;($F$75+$C100),INDEX($D$89:$W$89,,$C100)-SUM($D100:AW100),INDEX($D$89:$W$89,,$C100)/$F$75)))</f>
        <v>0</v>
      </c>
      <c r="AY100" s="2">
        <f>IF($F$75="n/a",0,IF(AY$77&lt;=$C100,0,IF(AY$77&gt;($F$75+$C100),INDEX($D$89:$W$89,,$C100)-SUM($D100:AX100),INDEX($D$89:$W$89,,$C100)/$F$75)))</f>
        <v>0</v>
      </c>
      <c r="AZ100" s="2">
        <f>IF($F$75="n/a",0,IF(AZ$77&lt;=$C100,0,IF(AZ$77&gt;($F$75+$C100),INDEX($D$89:$W$89,,$C100)-SUM($D100:AY100),INDEX($D$89:$W$89,,$C100)/$F$75)))</f>
        <v>0</v>
      </c>
      <c r="BA100" s="2">
        <f>IF($F$75="n/a",0,IF(BA$77&lt;=$C100,0,IF(BA$77&gt;($F$75+$C100),INDEX($D$89:$W$89,,$C100)-SUM($D100:AZ100),INDEX($D$89:$W$89,,$C100)/$F$75)))</f>
        <v>0</v>
      </c>
      <c r="BB100" s="2">
        <f>IF($F$75="n/a",0,IF(BB$77&lt;=$C100,0,IF(BB$77&gt;($F$75+$C100),INDEX($D$89:$W$89,,$C100)-SUM($D100:BA100),INDEX($D$89:$W$89,,$C100)/$F$75)))</f>
        <v>0</v>
      </c>
      <c r="BC100" s="2">
        <f>IF($F$75="n/a",0,IF(BC$77&lt;=$C100,0,IF(BC$77&gt;($F$75+$C100),INDEX($D$89:$W$89,,$C100)-SUM($D100:BB100),INDEX($D$89:$W$89,,$C100)/$F$75)))</f>
        <v>0</v>
      </c>
      <c r="BD100" s="2">
        <f>IF($F$75="n/a",0,IF(BD$77&lt;=$C100,0,IF(BD$77&gt;($F$75+$C100),INDEX($D$89:$W$89,,$C100)-SUM($D100:BC100),INDEX($D$89:$W$89,,$C100)/$F$75)))</f>
        <v>0</v>
      </c>
      <c r="BE100" s="2">
        <f>IF($F$75="n/a",0,IF(BE$77&lt;=$C100,0,IF(BE$77&gt;($F$75+$C100),INDEX($D$89:$W$89,,$C100)-SUM($D100:BD100),INDEX($D$89:$W$89,,$C100)/$F$75)))</f>
        <v>0</v>
      </c>
      <c r="BF100" s="2">
        <f>IF($F$75="n/a",0,IF(BF$77&lt;=$C100,0,IF(BF$77&gt;($F$75+$C100),INDEX($D$89:$W$89,,$C100)-SUM($D100:BE100),INDEX($D$89:$W$89,,$C100)/$F$75)))</f>
        <v>0</v>
      </c>
      <c r="BG100" s="2">
        <f>IF($F$75="n/a",0,IF(BG$77&lt;=$C100,0,IF(BG$77&gt;($F$75+$C100),INDEX($D$89:$W$89,,$C100)-SUM($D100:BF100),INDEX($D$89:$W$89,,$C100)/$F$75)))</f>
        <v>0</v>
      </c>
      <c r="BH100" s="2">
        <f>IF($F$75="n/a",0,IF(BH$77&lt;=$C100,0,IF(BH$77&gt;($F$75+$C100),INDEX($D$89:$W$89,,$C100)-SUM($D100:BG100),INDEX($D$89:$W$89,,$C100)/$F$75)))</f>
        <v>0</v>
      </c>
      <c r="BI100" s="2">
        <f>IF($F$75="n/a",0,IF(BI$77&lt;=$C100,0,IF(BI$77&gt;($F$75+$C100),INDEX($D$89:$W$89,,$C100)-SUM($D100:BH100),INDEX($D$89:$W$89,,$C100)/$F$75)))</f>
        <v>0</v>
      </c>
      <c r="BJ100" s="2">
        <f>IF($F$75="n/a",0,IF(BJ$77&lt;=$C100,0,IF(BJ$77&gt;($F$75+$C100),INDEX($D$89:$W$89,,$C100)-SUM($D100:BI100),INDEX($D$89:$W$89,,$C100)/$F$75)))</f>
        <v>0</v>
      </c>
      <c r="BK100" s="2">
        <f>IF($F$75="n/a",0,IF(BK$77&lt;=$C100,0,IF(BK$77&gt;($F$75+$C100),INDEX($D$89:$W$89,,$C100)-SUM($D100:BJ100),INDEX($D$89:$W$89,,$C100)/$F$75)))</f>
        <v>0</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row>
    <row r="101" spans="2:68">
      <c r="B101" s="20">
        <v>2025</v>
      </c>
      <c r="C101" s="20">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IF($F$75="n/a",0,IF(I$77&lt;=$C101,0,IF(I$77&gt;($F$75+$C101),INDEX($D$89:$W$89,,$C101)-SUM($D101:H101),INDEX($D$89:$W$89,,$C101)/$F$75)))*0.5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2">
        <f>IF($F$75="n/a",0,IF(N$77&lt;=$C101,0,IF(N$77&gt;($F$75+$C101),INDEX($D$89:$W$89,,$C101)-SUM($D101:M101),INDEX($D$89:$W$89,,$C101)/$F$75)))</f>
        <v>0</v>
      </c>
      <c r="O101" s="2">
        <f>IF($F$75="n/a",0,IF(O$77&lt;=$C101,0,IF(O$77&gt;($F$75+$C101),INDEX($D$89:$W$89,,$C101)-SUM($D101:N101),INDEX($D$89:$W$89,,$C101)/$F$75)))</f>
        <v>0</v>
      </c>
      <c r="P101" s="2">
        <f>IF($F$75="n/a",0,IF(P$77&lt;=$C101,0,IF(P$77&gt;($F$75+$C101),INDEX($D$89:$W$89,,$C101)-SUM($D101:O101),INDEX($D$89:$W$89,,$C101)/$F$75)))</f>
        <v>0</v>
      </c>
      <c r="Q101" s="2">
        <f>IF($F$75="n/a",0,IF(Q$77&lt;=$C101,0,IF(Q$77&gt;($F$75+$C101),INDEX($D$89:$W$89,,$C101)-SUM($D101:P101),INDEX($D$89:$W$89,,$C101)/$F$75)))</f>
        <v>0</v>
      </c>
      <c r="R101" s="2">
        <f>IF($F$75="n/a",0,IF(R$77&lt;=$C101,0,IF(R$77&gt;($F$75+$C101),INDEX($D$89:$W$89,,$C101)-SUM($D101:Q101),INDEX($D$89:$W$89,,$C101)/$F$75)))</f>
        <v>0</v>
      </c>
      <c r="S101" s="2">
        <f>IF($F$75="n/a",0,IF(S$77&lt;=$C101,0,IF(S$77&gt;($F$75+$C101),INDEX($D$89:$W$89,,$C101)-SUM($D101:R101),INDEX($D$89:$W$89,,$C101)/$F$75)))</f>
        <v>0</v>
      </c>
      <c r="T101" s="2">
        <f>IF($F$75="n/a",0,IF(T$77&lt;=$C101,0,IF(T$77&gt;($F$75+$C101),INDEX($D$89:$W$89,,$C101)-SUM($D101:S101),INDEX($D$89:$W$89,,$C101)/$F$75)))</f>
        <v>0</v>
      </c>
      <c r="U101" s="2">
        <f>IF($F$75="n/a",0,IF(U$77&lt;=$C101,0,IF(U$77&gt;($F$75+$C101),INDEX($D$89:$W$89,,$C101)-SUM($D101:T101),INDEX($D$89:$W$89,,$C101)/$F$75)))</f>
        <v>0</v>
      </c>
      <c r="V101" s="2">
        <f>IF($F$75="n/a",0,IF(V$77&lt;=$C101,0,IF(V$77&gt;($F$75+$C101),INDEX($D$89:$W$89,,$C101)-SUM($D101:U101),INDEX($D$89:$W$89,,$C101)/$F$75)))</f>
        <v>0</v>
      </c>
      <c r="W101" s="2">
        <f>IF($F$75="n/a",0,IF(W$77&lt;=$C101,0,IF(W$77&gt;($F$75+$C101),INDEX($D$89:$W$89,,$C101)-SUM($D101:V101),INDEX($D$89:$W$89,,$C101)/$F$75)))</f>
        <v>0</v>
      </c>
      <c r="X101" s="2">
        <f>IF($F$75="n/a",0,IF(X$77&lt;=$C101,0,IF(X$77&gt;($F$75+$C101),INDEX($D$89:$W$89,,$C101)-SUM($D101:W101),INDEX($D$89:$W$89,,$C101)/$F$75)))</f>
        <v>0</v>
      </c>
      <c r="Y101" s="2">
        <f>IF($F$75="n/a",0,IF(Y$77&lt;=$C101,0,IF(Y$77&gt;($F$75+$C101),INDEX($D$89:$W$89,,$C101)-SUM($D101:X101),INDEX($D$89:$W$89,,$C101)/$F$75)))</f>
        <v>0</v>
      </c>
      <c r="Z101" s="2">
        <f>IF($F$75="n/a",0,IF(Z$77&lt;=$C101,0,IF(Z$77&gt;($F$75+$C101),INDEX($D$89:$W$89,,$C101)-SUM($D101:Y101),INDEX($D$89:$W$89,,$C101)/$F$75)))</f>
        <v>0</v>
      </c>
      <c r="AA101" s="2">
        <f>IF($F$75="n/a",0,IF(AA$77&lt;=$C101,0,IF(AA$77&gt;($F$75+$C101),INDEX($D$89:$W$89,,$C101)-SUM($D101:Z101),INDEX($D$89:$W$89,,$C101)/$F$75)))</f>
        <v>0</v>
      </c>
      <c r="AB101" s="2">
        <f>IF($F$75="n/a",0,IF(AB$77&lt;=$C101,0,IF(AB$77&gt;($F$75+$C101),INDEX($D$89:$W$89,,$C101)-SUM($D101:AA101),INDEX($D$89:$W$89,,$C101)/$F$75)))</f>
        <v>0</v>
      </c>
      <c r="AC101" s="2">
        <f>IF($F$75="n/a",0,IF(AC$77&lt;=$C101,0,IF(AC$77&gt;($F$75+$C101),INDEX($D$89:$W$89,,$C101)-SUM($D101:AB101),INDEX($D$89:$W$89,,$C101)/$F$75)))</f>
        <v>0</v>
      </c>
      <c r="AD101" s="2">
        <f>IF($F$75="n/a",0,IF(AD$77&lt;=$C101,0,IF(AD$77&gt;($F$75+$C101),INDEX($D$89:$W$89,,$C101)-SUM($D101:AC101),INDEX($D$89:$W$89,,$C101)/$F$75)))</f>
        <v>0</v>
      </c>
      <c r="AE101" s="2">
        <f>IF($F$75="n/a",0,IF(AE$77&lt;=$C101,0,IF(AE$77&gt;($F$75+$C101),INDEX($D$89:$W$89,,$C101)-SUM($D101:AD101),INDEX($D$89:$W$89,,$C101)/$F$75)))</f>
        <v>0</v>
      </c>
      <c r="AF101" s="2">
        <f>IF($F$75="n/a",0,IF(AF$77&lt;=$C101,0,IF(AF$77&gt;($F$75+$C101),INDEX($D$89:$W$89,,$C101)-SUM($D101:AE101),INDEX($D$89:$W$89,,$C101)/$F$75)))</f>
        <v>0</v>
      </c>
      <c r="AG101" s="2">
        <f>IF($F$75="n/a",0,IF(AG$77&lt;=$C101,0,IF(AG$77&gt;($F$75+$C101),INDEX($D$89:$W$89,,$C101)-SUM($D101:AF101),INDEX($D$89:$W$89,,$C101)/$F$75)))</f>
        <v>0</v>
      </c>
      <c r="AH101" s="2">
        <f>IF($F$75="n/a",0,IF(AH$77&lt;=$C101,0,IF(AH$77&gt;($F$75+$C101),INDEX($D$89:$W$89,,$C101)-SUM($D101:AG101),INDEX($D$89:$W$89,,$C101)/$F$75)))</f>
        <v>0</v>
      </c>
      <c r="AI101" s="2">
        <f>IF($F$75="n/a",0,IF(AI$77&lt;=$C101,0,IF(AI$77&gt;($F$75+$C101),INDEX($D$89:$W$89,,$C101)-SUM($D101:AH101),INDEX($D$89:$W$89,,$C101)/$F$75)))</f>
        <v>0</v>
      </c>
      <c r="AJ101" s="2">
        <f>IF($F$75="n/a",0,IF(AJ$77&lt;=$C101,0,IF(AJ$77&gt;($F$75+$C101),INDEX($D$89:$W$89,,$C101)-SUM($D101:AI101),INDEX($D$89:$W$89,,$C101)/$F$75)))</f>
        <v>0</v>
      </c>
      <c r="AK101" s="2">
        <f>IF($F$75="n/a",0,IF(AK$77&lt;=$C101,0,IF(AK$77&gt;($F$75+$C101),INDEX($D$89:$W$89,,$C101)-SUM($D101:AJ101),INDEX($D$89:$W$89,,$C101)/$F$75)))</f>
        <v>0</v>
      </c>
      <c r="AL101" s="2">
        <f>IF($F$75="n/a",0,IF(AL$77&lt;=$C101,0,IF(AL$77&gt;($F$75+$C101),INDEX($D$89:$W$89,,$C101)-SUM($D101:AK101),INDEX($D$89:$W$89,,$C101)/$F$75)))</f>
        <v>0</v>
      </c>
      <c r="AM101" s="2">
        <f>IF($F$75="n/a",0,IF(AM$77&lt;=$C101,0,IF(AM$77&gt;($F$75+$C101),INDEX($D$89:$W$89,,$C101)-SUM($D101:AL101),INDEX($D$89:$W$89,,$C101)/$F$75)))</f>
        <v>0</v>
      </c>
      <c r="AN101" s="2">
        <f>IF($F$75="n/a",0,IF(AN$77&lt;=$C101,0,IF(AN$77&gt;($F$75+$C101),INDEX($D$89:$W$89,,$C101)-SUM($D101:AM101),INDEX($D$89:$W$89,,$C101)/$F$75)))</f>
        <v>0</v>
      </c>
      <c r="AO101" s="2">
        <f>IF($F$75="n/a",0,IF(AO$77&lt;=$C101,0,IF(AO$77&gt;($F$75+$C101),INDEX($D$89:$W$89,,$C101)-SUM($D101:AN101),INDEX($D$89:$W$89,,$C101)/$F$75)))</f>
        <v>0</v>
      </c>
      <c r="AP101" s="2">
        <f>IF($F$75="n/a",0,IF(AP$77&lt;=$C101,0,IF(AP$77&gt;($F$75+$C101),INDEX($D$89:$W$89,,$C101)-SUM($D101:AO101),INDEX($D$89:$W$89,,$C101)/$F$75)))</f>
        <v>0</v>
      </c>
      <c r="AQ101" s="2">
        <f>IF($F$75="n/a",0,IF(AQ$77&lt;=$C101,0,IF(AQ$77&gt;($F$75+$C101),INDEX($D$89:$W$89,,$C101)-SUM($D101:AP101),INDEX($D$89:$W$89,,$C101)/$F$75)))</f>
        <v>0</v>
      </c>
      <c r="AR101" s="2">
        <f>IF($F$75="n/a",0,IF(AR$77&lt;=$C101,0,IF(AR$77&gt;($F$75+$C101),INDEX($D$89:$W$89,,$C101)-SUM($D101:AQ101),INDEX($D$89:$W$89,,$C101)/$F$75)))</f>
        <v>0</v>
      </c>
      <c r="AS101" s="2">
        <f>IF($F$75="n/a",0,IF(AS$77&lt;=$C101,0,IF(AS$77&gt;($F$75+$C101),INDEX($D$89:$W$89,,$C101)-SUM($D101:AR101),INDEX($D$89:$W$89,,$C101)/$F$75)))</f>
        <v>0</v>
      </c>
      <c r="AT101" s="2">
        <f>IF($F$75="n/a",0,IF(AT$77&lt;=$C101,0,IF(AT$77&gt;($F$75+$C101),INDEX($D$89:$W$89,,$C101)-SUM($D101:AS101),INDEX($D$89:$W$89,,$C101)/$F$75)))</f>
        <v>0</v>
      </c>
      <c r="AU101" s="2">
        <f>IF($F$75="n/a",0,IF(AU$77&lt;=$C101,0,IF(AU$77&gt;($F$75+$C101),INDEX($D$89:$W$89,,$C101)-SUM($D101:AT101),INDEX($D$89:$W$89,,$C101)/$F$75)))</f>
        <v>0</v>
      </c>
      <c r="AV101" s="2">
        <f>IF($F$75="n/a",0,IF(AV$77&lt;=$C101,0,IF(AV$77&gt;($F$75+$C101),INDEX($D$89:$W$89,,$C101)-SUM($D101:AU101),INDEX($D$89:$W$89,,$C101)/$F$75)))</f>
        <v>0</v>
      </c>
      <c r="AW101" s="2">
        <f>IF($F$75="n/a",0,IF(AW$77&lt;=$C101,0,IF(AW$77&gt;($F$75+$C101),INDEX($D$89:$W$89,,$C101)-SUM($D101:AV101),INDEX($D$89:$W$89,,$C101)/$F$75)))</f>
        <v>0</v>
      </c>
      <c r="AX101" s="2">
        <f>IF($F$75="n/a",0,IF(AX$77&lt;=$C101,0,IF(AX$77&gt;($F$75+$C101),INDEX($D$89:$W$89,,$C101)-SUM($D101:AW101),INDEX($D$89:$W$89,,$C101)/$F$75)))</f>
        <v>0</v>
      </c>
      <c r="AY101" s="2">
        <f>IF($F$75="n/a",0,IF(AY$77&lt;=$C101,0,IF(AY$77&gt;($F$75+$C101),INDEX($D$89:$W$89,,$C101)-SUM($D101:AX101),INDEX($D$89:$W$89,,$C101)/$F$75)))</f>
        <v>0</v>
      </c>
      <c r="AZ101" s="2">
        <f>IF($F$75="n/a",0,IF(AZ$77&lt;=$C101,0,IF(AZ$77&gt;($F$75+$C101),INDEX($D$89:$W$89,,$C101)-SUM($D101:AY101),INDEX($D$89:$W$89,,$C101)/$F$75)))</f>
        <v>0</v>
      </c>
      <c r="BA101" s="2">
        <f>IF($F$75="n/a",0,IF(BA$77&lt;=$C101,0,IF(BA$77&gt;($F$75+$C101),INDEX($D$89:$W$89,,$C101)-SUM($D101:AZ101),INDEX($D$89:$W$89,,$C101)/$F$75)))</f>
        <v>0</v>
      </c>
      <c r="BB101" s="2">
        <f>IF($F$75="n/a",0,IF(BB$77&lt;=$C101,0,IF(BB$77&gt;($F$75+$C101),INDEX($D$89:$W$89,,$C101)-SUM($D101:BA101),INDEX($D$89:$W$89,,$C101)/$F$75)))</f>
        <v>0</v>
      </c>
      <c r="BC101" s="2">
        <f>IF($F$75="n/a",0,IF(BC$77&lt;=$C101,0,IF(BC$77&gt;($F$75+$C101),INDEX($D$89:$W$89,,$C101)-SUM($D101:BB101),INDEX($D$89:$W$89,,$C101)/$F$75)))</f>
        <v>0</v>
      </c>
      <c r="BD101" s="2">
        <f>IF($F$75="n/a",0,IF(BD$77&lt;=$C101,0,IF(BD$77&gt;($F$75+$C101),INDEX($D$89:$W$89,,$C101)-SUM($D101:BC101),INDEX($D$89:$W$89,,$C101)/$F$75)))</f>
        <v>0</v>
      </c>
      <c r="BE101" s="2">
        <f>IF($F$75="n/a",0,IF(BE$77&lt;=$C101,0,IF(BE$77&gt;($F$75+$C101),INDEX($D$89:$W$89,,$C101)-SUM($D101:BD101),INDEX($D$89:$W$89,,$C101)/$F$75)))</f>
        <v>0</v>
      </c>
      <c r="BF101" s="2">
        <f>IF($F$75="n/a",0,IF(BF$77&lt;=$C101,0,IF(BF$77&gt;($F$75+$C101),INDEX($D$89:$W$89,,$C101)-SUM($D101:BE101),INDEX($D$89:$W$89,,$C101)/$F$75)))</f>
        <v>0</v>
      </c>
      <c r="BG101" s="2">
        <f>IF($F$75="n/a",0,IF(BG$77&lt;=$C101,0,IF(BG$77&gt;($F$75+$C101),INDEX($D$89:$W$89,,$C101)-SUM($D101:BF101),INDEX($D$89:$W$89,,$C101)/$F$75)))</f>
        <v>0</v>
      </c>
      <c r="BH101" s="2">
        <f>IF($F$75="n/a",0,IF(BH$77&lt;=$C101,0,IF(BH$77&gt;($F$75+$C101),INDEX($D$89:$W$89,,$C101)-SUM($D101:BG101),INDEX($D$89:$W$89,,$C101)/$F$75)))</f>
        <v>0</v>
      </c>
      <c r="BI101" s="2">
        <f>IF($F$75="n/a",0,IF(BI$77&lt;=$C101,0,IF(BI$77&gt;($F$75+$C101),INDEX($D$89:$W$89,,$C101)-SUM($D101:BH101),INDEX($D$89:$W$89,,$C101)/$F$75)))</f>
        <v>0</v>
      </c>
      <c r="BJ101" s="2">
        <f>IF($F$75="n/a",0,IF(BJ$77&lt;=$C101,0,IF(BJ$77&gt;($F$75+$C101),INDEX($D$89:$W$89,,$C101)-SUM($D101:BI101),INDEX($D$89:$W$89,,$C101)/$F$75)))</f>
        <v>0</v>
      </c>
      <c r="BK101" s="2">
        <f>IF($F$75="n/a",0,IF(BK$77&lt;=$C101,0,IF(BK$77&gt;($F$75+$C101),INDEX($D$89:$W$89,,$C101)-SUM($D101:BJ101),INDEX($D$89:$W$89,,$C101)/$F$75)))</f>
        <v>0</v>
      </c>
      <c r="BL101" s="2">
        <f>IF($F$75="n/a",0,IF(BL$77&lt;=$C101,0,IF(BL$77&gt;($F$75+$C101),INDEX($D$89:$W$89,,$C101)-SUM($D101:BK101),INDEX($D$89:$W$89,,$C101)/$F$75)))</f>
        <v>0</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row>
    <row r="102" spans="2:68" hidden="1" outlineLevel="1">
      <c r="B102" s="20">
        <v>2026</v>
      </c>
      <c r="C102" s="20">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
        <f>IF($F$75="n/a",0,IF(O$77&lt;=$C102,0,IF(O$77&gt;($F$75+$C102),INDEX($D$89:$W$89,,$C102)-SUM($D102:N102),INDEX($D$89:$W$89,,$C102)/$F$75)))</f>
        <v>0</v>
      </c>
      <c r="P102" s="2">
        <f>IF($F$75="n/a",0,IF(P$77&lt;=$C102,0,IF(P$77&gt;($F$75+$C102),INDEX($D$89:$W$89,,$C102)-SUM($D102:O102),INDEX($D$89:$W$89,,$C102)/$F$75)))</f>
        <v>0</v>
      </c>
      <c r="Q102" s="2">
        <f>IF($F$75="n/a",0,IF(Q$77&lt;=$C102,0,IF(Q$77&gt;($F$75+$C102),INDEX($D$89:$W$89,,$C102)-SUM($D102:P102),INDEX($D$89:$W$89,,$C102)/$F$75)))</f>
        <v>0</v>
      </c>
      <c r="R102" s="2">
        <f>IF($F$75="n/a",0,IF(R$77&lt;=$C102,0,IF(R$77&gt;($F$75+$C102),INDEX($D$89:$W$89,,$C102)-SUM($D102:Q102),INDEX($D$89:$W$89,,$C102)/$F$75)))</f>
        <v>0</v>
      </c>
      <c r="S102" s="2">
        <f>IF($F$75="n/a",0,IF(S$77&lt;=$C102,0,IF(S$77&gt;($F$75+$C102),INDEX($D$89:$W$89,,$C102)-SUM($D102:R102),INDEX($D$89:$W$89,,$C102)/$F$75)))</f>
        <v>0</v>
      </c>
      <c r="T102" s="2">
        <f>IF($F$75="n/a",0,IF(T$77&lt;=$C102,0,IF(T$77&gt;($F$75+$C102),INDEX($D$89:$W$89,,$C102)-SUM($D102:S102),INDEX($D$89:$W$89,,$C102)/$F$75)))</f>
        <v>0</v>
      </c>
      <c r="U102" s="2">
        <f>IF($F$75="n/a",0,IF(U$77&lt;=$C102,0,IF(U$77&gt;($F$75+$C102),INDEX($D$89:$W$89,,$C102)-SUM($D102:T102),INDEX($D$89:$W$89,,$C102)/$F$75)))</f>
        <v>0</v>
      </c>
      <c r="V102" s="2">
        <f>IF($F$75="n/a",0,IF(V$77&lt;=$C102,0,IF(V$77&gt;($F$75+$C102),INDEX($D$89:$W$89,,$C102)-SUM($D102:U102),INDEX($D$89:$W$89,,$C102)/$F$75)))</f>
        <v>0</v>
      </c>
      <c r="W102" s="2">
        <f>IF($F$75="n/a",0,IF(W$77&lt;=$C102,0,IF(W$77&gt;($F$75+$C102),INDEX($D$89:$W$89,,$C102)-SUM($D102:V102),INDEX($D$89:$W$89,,$C102)/$F$75)))</f>
        <v>0</v>
      </c>
      <c r="X102" s="2">
        <f>IF($F$75="n/a",0,IF(X$77&lt;=$C102,0,IF(X$77&gt;($F$75+$C102),INDEX($D$89:$W$89,,$C102)-SUM($D102:W102),INDEX($D$89:$W$89,,$C102)/$F$75)))</f>
        <v>0</v>
      </c>
      <c r="Y102" s="2">
        <f>IF($F$75="n/a",0,IF(Y$77&lt;=$C102,0,IF(Y$77&gt;($F$75+$C102),INDEX($D$89:$W$89,,$C102)-SUM($D102:X102),INDEX($D$89:$W$89,,$C102)/$F$75)))</f>
        <v>0</v>
      </c>
      <c r="Z102" s="2">
        <f>IF($F$75="n/a",0,IF(Z$77&lt;=$C102,0,IF(Z$77&gt;($F$75+$C102),INDEX($D$89:$W$89,,$C102)-SUM($D102:Y102),INDEX($D$89:$W$89,,$C102)/$F$75)))</f>
        <v>0</v>
      </c>
      <c r="AA102" s="2">
        <f>IF($F$75="n/a",0,IF(AA$77&lt;=$C102,0,IF(AA$77&gt;($F$75+$C102),INDEX($D$89:$W$89,,$C102)-SUM($D102:Z102),INDEX($D$89:$W$89,,$C102)/$F$75)))</f>
        <v>0</v>
      </c>
      <c r="AB102" s="2">
        <f>IF($F$75="n/a",0,IF(AB$77&lt;=$C102,0,IF(AB$77&gt;($F$75+$C102),INDEX($D$89:$W$89,,$C102)-SUM($D102:AA102),INDEX($D$89:$W$89,,$C102)/$F$75)))</f>
        <v>0</v>
      </c>
      <c r="AC102" s="2">
        <f>IF($F$75="n/a",0,IF(AC$77&lt;=$C102,0,IF(AC$77&gt;($F$75+$C102),INDEX($D$89:$W$89,,$C102)-SUM($D102:AB102),INDEX($D$89:$W$89,,$C102)/$F$75)))</f>
        <v>0</v>
      </c>
      <c r="AD102" s="2">
        <f>IF($F$75="n/a",0,IF(AD$77&lt;=$C102,0,IF(AD$77&gt;($F$75+$C102),INDEX($D$89:$W$89,,$C102)-SUM($D102:AC102),INDEX($D$89:$W$89,,$C102)/$F$75)))</f>
        <v>0</v>
      </c>
      <c r="AE102" s="2">
        <f>IF($F$75="n/a",0,IF(AE$77&lt;=$C102,0,IF(AE$77&gt;($F$75+$C102),INDEX($D$89:$W$89,,$C102)-SUM($D102:AD102),INDEX($D$89:$W$89,,$C102)/$F$75)))</f>
        <v>0</v>
      </c>
      <c r="AF102" s="2">
        <f>IF($F$75="n/a",0,IF(AF$77&lt;=$C102,0,IF(AF$77&gt;($F$75+$C102),INDEX($D$89:$W$89,,$C102)-SUM($D102:AE102),INDEX($D$89:$W$89,,$C102)/$F$75)))</f>
        <v>0</v>
      </c>
      <c r="AG102" s="2">
        <f>IF($F$75="n/a",0,IF(AG$77&lt;=$C102,0,IF(AG$77&gt;($F$75+$C102),INDEX($D$89:$W$89,,$C102)-SUM($D102:AF102),INDEX($D$89:$W$89,,$C102)/$F$75)))</f>
        <v>0</v>
      </c>
      <c r="AH102" s="2">
        <f>IF($F$75="n/a",0,IF(AH$77&lt;=$C102,0,IF(AH$77&gt;($F$75+$C102),INDEX($D$89:$W$89,,$C102)-SUM($D102:AG102),INDEX($D$89:$W$89,,$C102)/$F$75)))</f>
        <v>0</v>
      </c>
      <c r="AI102" s="2">
        <f>IF($F$75="n/a",0,IF(AI$77&lt;=$C102,0,IF(AI$77&gt;($F$75+$C102),INDEX($D$89:$W$89,,$C102)-SUM($D102:AH102),INDEX($D$89:$W$89,,$C102)/$F$75)))</f>
        <v>0</v>
      </c>
      <c r="AJ102" s="2">
        <f>IF($F$75="n/a",0,IF(AJ$77&lt;=$C102,0,IF(AJ$77&gt;($F$75+$C102),INDEX($D$89:$W$89,,$C102)-SUM($D102:AI102),INDEX($D$89:$W$89,,$C102)/$F$75)))</f>
        <v>0</v>
      </c>
      <c r="AK102" s="2">
        <f>IF($F$75="n/a",0,IF(AK$77&lt;=$C102,0,IF(AK$77&gt;($F$75+$C102),INDEX($D$89:$W$89,,$C102)-SUM($D102:AJ102),INDEX($D$89:$W$89,,$C102)/$F$75)))</f>
        <v>0</v>
      </c>
      <c r="AL102" s="2">
        <f>IF($F$75="n/a",0,IF(AL$77&lt;=$C102,0,IF(AL$77&gt;($F$75+$C102),INDEX($D$89:$W$89,,$C102)-SUM($D102:AK102),INDEX($D$89:$W$89,,$C102)/$F$75)))</f>
        <v>0</v>
      </c>
      <c r="AM102" s="2">
        <f>IF($F$75="n/a",0,IF(AM$77&lt;=$C102,0,IF(AM$77&gt;($F$75+$C102),INDEX($D$89:$W$89,,$C102)-SUM($D102:AL102),INDEX($D$89:$W$89,,$C102)/$F$75)))</f>
        <v>0</v>
      </c>
      <c r="AN102" s="2">
        <f>IF($F$75="n/a",0,IF(AN$77&lt;=$C102,0,IF(AN$77&gt;($F$75+$C102),INDEX($D$89:$W$89,,$C102)-SUM($D102:AM102),INDEX($D$89:$W$89,,$C102)/$F$75)))</f>
        <v>0</v>
      </c>
      <c r="AO102" s="2">
        <f>IF($F$75="n/a",0,IF(AO$77&lt;=$C102,0,IF(AO$77&gt;($F$75+$C102),INDEX($D$89:$W$89,,$C102)-SUM($D102:AN102),INDEX($D$89:$W$89,,$C102)/$F$75)))</f>
        <v>0</v>
      </c>
      <c r="AP102" s="2">
        <f>IF($F$75="n/a",0,IF(AP$77&lt;=$C102,0,IF(AP$77&gt;($F$75+$C102),INDEX($D$89:$W$89,,$C102)-SUM($D102:AO102),INDEX($D$89:$W$89,,$C102)/$F$75)))</f>
        <v>0</v>
      </c>
      <c r="AQ102" s="2">
        <f>IF($F$75="n/a",0,IF(AQ$77&lt;=$C102,0,IF(AQ$77&gt;($F$75+$C102),INDEX($D$89:$W$89,,$C102)-SUM($D102:AP102),INDEX($D$89:$W$89,,$C102)/$F$75)))</f>
        <v>0</v>
      </c>
      <c r="AR102" s="2">
        <f>IF($F$75="n/a",0,IF(AR$77&lt;=$C102,0,IF(AR$77&gt;($F$75+$C102),INDEX($D$89:$W$89,,$C102)-SUM($D102:AQ102),INDEX($D$89:$W$89,,$C102)/$F$75)))</f>
        <v>0</v>
      </c>
      <c r="AS102" s="2">
        <f>IF($F$75="n/a",0,IF(AS$77&lt;=$C102,0,IF(AS$77&gt;($F$75+$C102),INDEX($D$89:$W$89,,$C102)-SUM($D102:AR102),INDEX($D$89:$W$89,,$C102)/$F$75)))</f>
        <v>0</v>
      </c>
      <c r="AT102" s="2">
        <f>IF($F$75="n/a",0,IF(AT$77&lt;=$C102,0,IF(AT$77&gt;($F$75+$C102),INDEX($D$89:$W$89,,$C102)-SUM($D102:AS102),INDEX($D$89:$W$89,,$C102)/$F$75)))</f>
        <v>0</v>
      </c>
      <c r="AU102" s="2">
        <f>IF($F$75="n/a",0,IF(AU$77&lt;=$C102,0,IF(AU$77&gt;($F$75+$C102),INDEX($D$89:$W$89,,$C102)-SUM($D102:AT102),INDEX($D$89:$W$89,,$C102)/$F$75)))</f>
        <v>0</v>
      </c>
      <c r="AV102" s="2">
        <f>IF($F$75="n/a",0,IF(AV$77&lt;=$C102,0,IF(AV$77&gt;($F$75+$C102),INDEX($D$89:$W$89,,$C102)-SUM($D102:AU102),INDEX($D$89:$W$89,,$C102)/$F$75)))</f>
        <v>0</v>
      </c>
      <c r="AW102" s="2">
        <f>IF($F$75="n/a",0,IF(AW$77&lt;=$C102,0,IF(AW$77&gt;($F$75+$C102),INDEX($D$89:$W$89,,$C102)-SUM($D102:AV102),INDEX($D$89:$W$89,,$C102)/$F$75)))</f>
        <v>0</v>
      </c>
      <c r="AX102" s="2">
        <f>IF($F$75="n/a",0,IF(AX$77&lt;=$C102,0,IF(AX$77&gt;($F$75+$C102),INDEX($D$89:$W$89,,$C102)-SUM($D102:AW102),INDEX($D$89:$W$89,,$C102)/$F$75)))</f>
        <v>0</v>
      </c>
      <c r="AY102" s="2">
        <f>IF($F$75="n/a",0,IF(AY$77&lt;=$C102,0,IF(AY$77&gt;($F$75+$C102),INDEX($D$89:$W$89,,$C102)-SUM($D102:AX102),INDEX($D$89:$W$89,,$C102)/$F$75)))</f>
        <v>0</v>
      </c>
      <c r="AZ102" s="2">
        <f>IF($F$75="n/a",0,IF(AZ$77&lt;=$C102,0,IF(AZ$77&gt;($F$75+$C102),INDEX($D$89:$W$89,,$C102)-SUM($D102:AY102),INDEX($D$89:$W$89,,$C102)/$F$75)))</f>
        <v>0</v>
      </c>
      <c r="BA102" s="2">
        <f>IF($F$75="n/a",0,IF(BA$77&lt;=$C102,0,IF(BA$77&gt;($F$75+$C102),INDEX($D$89:$W$89,,$C102)-SUM($D102:AZ102),INDEX($D$89:$W$89,,$C102)/$F$75)))</f>
        <v>0</v>
      </c>
      <c r="BB102" s="2">
        <f>IF($F$75="n/a",0,IF(BB$77&lt;=$C102,0,IF(BB$77&gt;($F$75+$C102),INDEX($D$89:$W$89,,$C102)-SUM($D102:BA102),INDEX($D$89:$W$89,,$C102)/$F$75)))</f>
        <v>0</v>
      </c>
      <c r="BC102" s="2">
        <f>IF($F$75="n/a",0,IF(BC$77&lt;=$C102,0,IF(BC$77&gt;($F$75+$C102),INDEX($D$89:$W$89,,$C102)-SUM($D102:BB102),INDEX($D$89:$W$89,,$C102)/$F$75)))</f>
        <v>0</v>
      </c>
      <c r="BD102" s="2">
        <f>IF($F$75="n/a",0,IF(BD$77&lt;=$C102,0,IF(BD$77&gt;($F$75+$C102),INDEX($D$89:$W$89,,$C102)-SUM($D102:BC102),INDEX($D$89:$W$89,,$C102)/$F$75)))</f>
        <v>0</v>
      </c>
      <c r="BE102" s="2">
        <f>IF($F$75="n/a",0,IF(BE$77&lt;=$C102,0,IF(BE$77&gt;($F$75+$C102),INDEX($D$89:$W$89,,$C102)-SUM($D102:BD102),INDEX($D$89:$W$89,,$C102)/$F$75)))</f>
        <v>0</v>
      </c>
      <c r="BF102" s="2">
        <f>IF($F$75="n/a",0,IF(BF$77&lt;=$C102,0,IF(BF$77&gt;($F$75+$C102),INDEX($D$89:$W$89,,$C102)-SUM($D102:BE102),INDEX($D$89:$W$89,,$C102)/$F$75)))</f>
        <v>0</v>
      </c>
      <c r="BG102" s="2">
        <f>IF($F$75="n/a",0,IF(BG$77&lt;=$C102,0,IF(BG$77&gt;($F$75+$C102),INDEX($D$89:$W$89,,$C102)-SUM($D102:BF102),INDEX($D$89:$W$89,,$C102)/$F$75)))</f>
        <v>0</v>
      </c>
      <c r="BH102" s="2">
        <f>IF($F$75="n/a",0,IF(BH$77&lt;=$C102,0,IF(BH$77&gt;($F$75+$C102),INDEX($D$89:$W$89,,$C102)-SUM($D102:BG102),INDEX($D$89:$W$89,,$C102)/$F$75)))</f>
        <v>0</v>
      </c>
      <c r="BI102" s="2">
        <f>IF($F$75="n/a",0,IF(BI$77&lt;=$C102,0,IF(BI$77&gt;($F$75+$C102),INDEX($D$89:$W$89,,$C102)-SUM($D102:BH102),INDEX($D$89:$W$89,,$C102)/$F$75)))</f>
        <v>0</v>
      </c>
      <c r="BJ102" s="2">
        <f>IF($F$75="n/a",0,IF(BJ$77&lt;=$C102,0,IF(BJ$77&gt;($F$75+$C102),INDEX($D$89:$W$89,,$C102)-SUM($D102:BI102),INDEX($D$89:$W$89,,$C102)/$F$75)))</f>
        <v>0</v>
      </c>
      <c r="BK102" s="2">
        <f>IF($F$75="n/a",0,IF(BK$77&lt;=$C102,0,IF(BK$77&gt;($F$75+$C102),INDEX($D$89:$W$89,,$C102)-SUM($D102:BJ102),INDEX($D$89:$W$89,,$C102)/$F$75)))</f>
        <v>0</v>
      </c>
      <c r="BL102" s="2">
        <f>IF($F$75="n/a",0,IF(BL$77&lt;=$C102,0,IF(BL$77&gt;($F$75+$C102),INDEX($D$89:$W$89,,$C102)-SUM($D102:BK102),INDEX($D$89:$W$89,,$C102)/$F$75)))</f>
        <v>0</v>
      </c>
      <c r="BM102" s="2">
        <f>IF($F$75="n/a",0,IF(BM$77&lt;=$C102,0,IF(BM$77&gt;($F$75+$C102),INDEX($D$89:$W$89,,$C102)-SUM($D102:BL102),INDEX($D$89:$W$89,,$C102)/$F$75)))</f>
        <v>0</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row>
    <row r="103" spans="2:68" hidden="1" outlineLevel="1">
      <c r="B103" s="20">
        <v>2027</v>
      </c>
      <c r="C103" s="20">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row>
    <row r="104" spans="2:68" hidden="1" outlineLevel="1">
      <c r="B104" s="20">
        <v>2028</v>
      </c>
      <c r="C104" s="20">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row>
    <row r="105" spans="2:68" hidden="1" outlineLevel="1">
      <c r="B105" s="20">
        <v>2029</v>
      </c>
      <c r="C105" s="20">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row>
    <row r="106" spans="2:68" hidden="1" outlineLevel="1">
      <c r="B106" s="20">
        <v>2030</v>
      </c>
      <c r="C106" s="20">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row>
    <row r="107" spans="2:68" hidden="1" outlineLevel="1">
      <c r="B107" s="20">
        <v>2031</v>
      </c>
      <c r="C107" s="20">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row>
    <row r="108" spans="2:68" hidden="1" outlineLevel="1">
      <c r="B108" s="20">
        <v>2032</v>
      </c>
      <c r="C108" s="20">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row>
    <row r="109" spans="2:68" hidden="1" outlineLevel="1">
      <c r="B109" s="20">
        <v>2033</v>
      </c>
      <c r="C109" s="20">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row>
    <row r="110" spans="2:68" hidden="1" outlineLevel="1">
      <c r="B110" s="20">
        <v>2034</v>
      </c>
      <c r="C110" s="20">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row>
    <row r="111" spans="2:68" hidden="1" outlineLevel="1">
      <c r="B111" s="20">
        <v>2035</v>
      </c>
      <c r="C111" s="20">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row>
    <row r="112" spans="2:68" collapsed="1">
      <c r="B112" s="20"/>
      <c r="C112" s="20"/>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2:68">
      <c r="B113" t="s">
        <v>74</v>
      </c>
      <c r="D113" s="2">
        <f>SUM(D92:D111)</f>
        <v>0</v>
      </c>
      <c r="E113" s="2">
        <f t="shared" ref="E113:BK113" si="55">SUM(E92:E111)</f>
        <v>0</v>
      </c>
      <c r="F113" s="2">
        <f t="shared" si="55"/>
        <v>0</v>
      </c>
      <c r="G113" s="2">
        <f t="shared" si="55"/>
        <v>0</v>
      </c>
      <c r="H113" s="2">
        <f t="shared" si="55"/>
        <v>2.8789738702556975E-4</v>
      </c>
      <c r="I113" s="2">
        <f t="shared" si="55"/>
        <v>1.4394869351278488E-4</v>
      </c>
      <c r="J113" s="2">
        <f t="shared" si="55"/>
        <v>2.1844078915985266E-2</v>
      </c>
      <c r="K113" s="2">
        <f t="shared" si="55"/>
        <v>2.1844078915985266E-2</v>
      </c>
      <c r="L113" s="2">
        <f t="shared" si="55"/>
        <v>2.1844078915985266E-2</v>
      </c>
      <c r="M113" s="2">
        <f t="shared" si="55"/>
        <v>2.1844078915985266E-2</v>
      </c>
      <c r="N113" s="2">
        <f t="shared" si="55"/>
        <v>2.1844078915985266E-2</v>
      </c>
      <c r="O113" s="2">
        <f t="shared" si="55"/>
        <v>2.1700130222472483E-2</v>
      </c>
      <c r="P113" s="2">
        <f t="shared" si="55"/>
        <v>2.1556181528959696E-2</v>
      </c>
      <c r="Q113" s="2">
        <f t="shared" si="55"/>
        <v>2.7755575615628914E-17</v>
      </c>
      <c r="R113" s="2">
        <f t="shared" si="55"/>
        <v>0</v>
      </c>
      <c r="S113" s="2">
        <f t="shared" si="55"/>
        <v>0</v>
      </c>
      <c r="T113" s="2">
        <f t="shared" si="55"/>
        <v>0</v>
      </c>
      <c r="U113" s="2">
        <f t="shared" si="55"/>
        <v>0</v>
      </c>
      <c r="V113" s="2">
        <f t="shared" si="55"/>
        <v>0</v>
      </c>
      <c r="W113" s="2">
        <f t="shared" si="55"/>
        <v>0</v>
      </c>
      <c r="X113" s="2">
        <f t="shared" si="55"/>
        <v>0</v>
      </c>
      <c r="Y113" s="2">
        <f t="shared" si="55"/>
        <v>0</v>
      </c>
      <c r="Z113" s="2">
        <f t="shared" si="55"/>
        <v>0</v>
      </c>
      <c r="AA113" s="2">
        <f t="shared" si="55"/>
        <v>0</v>
      </c>
      <c r="AB113" s="2">
        <f t="shared" si="55"/>
        <v>0</v>
      </c>
      <c r="AC113" s="2">
        <f t="shared" si="55"/>
        <v>0</v>
      </c>
      <c r="AD113" s="2">
        <f t="shared" si="55"/>
        <v>0</v>
      </c>
      <c r="AE113" s="2">
        <f t="shared" si="55"/>
        <v>0</v>
      </c>
      <c r="AF113" s="2">
        <f t="shared" si="55"/>
        <v>0</v>
      </c>
      <c r="AG113" s="2">
        <f t="shared" si="55"/>
        <v>0</v>
      </c>
      <c r="AH113" s="2">
        <f t="shared" si="55"/>
        <v>0</v>
      </c>
      <c r="AI113" s="2">
        <f t="shared" si="55"/>
        <v>0</v>
      </c>
      <c r="AJ113" s="2">
        <f t="shared" si="55"/>
        <v>0</v>
      </c>
      <c r="AK113" s="2">
        <f t="shared" si="55"/>
        <v>0</v>
      </c>
      <c r="AL113" s="2">
        <f t="shared" si="55"/>
        <v>0</v>
      </c>
      <c r="AM113" s="2">
        <f t="shared" si="55"/>
        <v>0</v>
      </c>
      <c r="AN113" s="2">
        <f t="shared" si="55"/>
        <v>0</v>
      </c>
      <c r="AO113" s="2">
        <f t="shared" si="55"/>
        <v>0</v>
      </c>
      <c r="AP113" s="2">
        <f t="shared" si="55"/>
        <v>0</v>
      </c>
      <c r="AQ113" s="2">
        <f t="shared" si="55"/>
        <v>0</v>
      </c>
      <c r="AR113" s="2">
        <f t="shared" si="55"/>
        <v>0</v>
      </c>
      <c r="AS113" s="2">
        <f t="shared" si="55"/>
        <v>0</v>
      </c>
      <c r="AT113" s="2">
        <f t="shared" si="55"/>
        <v>0</v>
      </c>
      <c r="AU113" s="2">
        <f t="shared" si="55"/>
        <v>0</v>
      </c>
      <c r="AV113" s="2">
        <f t="shared" si="55"/>
        <v>0</v>
      </c>
      <c r="AW113" s="2">
        <f t="shared" si="55"/>
        <v>0</v>
      </c>
      <c r="AX113" s="2">
        <f t="shared" si="55"/>
        <v>0</v>
      </c>
      <c r="AY113" s="2">
        <f t="shared" si="55"/>
        <v>0</v>
      </c>
      <c r="AZ113" s="2">
        <f t="shared" si="55"/>
        <v>0</v>
      </c>
      <c r="BA113" s="2">
        <f t="shared" si="55"/>
        <v>0</v>
      </c>
      <c r="BB113" s="2">
        <f t="shared" si="55"/>
        <v>0</v>
      </c>
      <c r="BC113" s="2">
        <f t="shared" si="55"/>
        <v>0</v>
      </c>
      <c r="BD113" s="2">
        <f t="shared" si="55"/>
        <v>0</v>
      </c>
      <c r="BE113" s="2">
        <f t="shared" si="55"/>
        <v>0</v>
      </c>
      <c r="BF113" s="2">
        <f t="shared" si="55"/>
        <v>0</v>
      </c>
      <c r="BG113" s="2">
        <f t="shared" si="55"/>
        <v>0</v>
      </c>
      <c r="BH113" s="2">
        <f t="shared" si="55"/>
        <v>0</v>
      </c>
      <c r="BI113" s="2">
        <f t="shared" si="55"/>
        <v>0</v>
      </c>
      <c r="BJ113" s="2">
        <f t="shared" si="55"/>
        <v>0</v>
      </c>
      <c r="BK113" s="2">
        <f t="shared" si="55"/>
        <v>0</v>
      </c>
      <c r="BL113" s="2">
        <f t="shared" ref="BL113:BP113" si="56">SUM(BL92:BL111)</f>
        <v>0</v>
      </c>
      <c r="BM113" s="2">
        <f t="shared" si="56"/>
        <v>0</v>
      </c>
      <c r="BN113" s="2">
        <f t="shared" si="56"/>
        <v>0</v>
      </c>
      <c r="BO113" s="2">
        <f t="shared" si="56"/>
        <v>0</v>
      </c>
      <c r="BP113" s="2">
        <f t="shared" si="56"/>
        <v>0</v>
      </c>
    </row>
    <row r="114" spans="2:68">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2:68">
      <c r="B115" s="50" t="s">
        <v>75</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2:68">
      <c r="B116" s="53" t="s">
        <v>57</v>
      </c>
      <c r="D116" s="2"/>
      <c r="E116" s="2"/>
      <c r="F116" s="2"/>
      <c r="G116" s="2"/>
      <c r="H116" s="2"/>
      <c r="I116" s="2"/>
      <c r="J116" s="2"/>
      <c r="K116" s="2"/>
      <c r="L116" s="2"/>
      <c r="M116" s="36">
        <f>(Inputs!N64+Inputs!N77)/Inputs!$N$5</f>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2:68">
      <c r="B117" s="50" t="s">
        <v>77</v>
      </c>
      <c r="C117">
        <v>10</v>
      </c>
      <c r="D117" s="2"/>
      <c r="E117" s="2"/>
      <c r="F117" s="2"/>
      <c r="G117" s="2"/>
      <c r="H117" s="2"/>
      <c r="I117" s="2"/>
      <c r="J117" s="2"/>
      <c r="K117" s="2"/>
      <c r="L117" s="2"/>
      <c r="M117" s="2"/>
      <c r="N117" s="36">
        <f>IF(N$23&gt;($F75+$C117),$M116-SUM($M117:M117),$M116/$F75)</f>
        <v>0</v>
      </c>
      <c r="O117" s="36">
        <f>IF(O$23&gt;($F75+$C117),$M116-SUM($M117:N117),$M116/$F75)</f>
        <v>0</v>
      </c>
      <c r="P117" s="36">
        <f>IF(P$23&gt;($F75+$C117),$M116-SUM($M117:O117),$M116/$F75)</f>
        <v>0</v>
      </c>
      <c r="Q117" s="36">
        <f>IF(Q$23&gt;($F75+$C117),$M116-SUM($M117:P117),$M116/$F75)</f>
        <v>0</v>
      </c>
      <c r="R117" s="36">
        <f>IF(R$23&gt;($F75+$C117),$M116-SUM($M117:Q117),$M116/$F75)</f>
        <v>0</v>
      </c>
      <c r="S117" s="36">
        <f>IF(S$23&gt;($F75+$C117),$M116-SUM($M117:R117),$M116/$F75)</f>
        <v>0</v>
      </c>
      <c r="T117" s="36">
        <f>IF(T$23&gt;($F75+$C117),$M116-SUM($M117:S117),$M116/$F75)</f>
        <v>0</v>
      </c>
      <c r="U117" s="36">
        <f>IF(U$23&gt;($F75+$C117),$M116-SUM($M117:T117),$M116/$F75)</f>
        <v>0</v>
      </c>
      <c r="V117" s="36">
        <f>IF(V$23&gt;($F75+$C117),$M116-SUM($M117:U117),$M116/$F75)</f>
        <v>0</v>
      </c>
      <c r="W117" s="36">
        <f>IF(W$23&gt;($F75+$C117),$M116-SUM($M117:V117),$M116/$F75)</f>
        <v>0</v>
      </c>
      <c r="X117" s="36">
        <f>IF(X$23&gt;($F75+$C117),$M116-SUM($M117:W117),$M116/$F75)</f>
        <v>0</v>
      </c>
      <c r="Y117" s="36">
        <f>IF(Y$23&gt;($F75+$C117),$M116-SUM($M117:X117),$M116/$F75)</f>
        <v>0</v>
      </c>
      <c r="Z117" s="36">
        <f>IF(Z$23&gt;($F75+$C117),$M116-SUM($M117:Y117),$M116/$F75)</f>
        <v>0</v>
      </c>
      <c r="AA117" s="36">
        <f>IF(AA$23&gt;($F75+$C117),$M116-SUM($M117:Z117),$M116/$F75)</f>
        <v>0</v>
      </c>
      <c r="AB117" s="36">
        <f>IF(AB$23&gt;($F75+$C117),$M116-SUM($M117:AA117),$M116/$F75)</f>
        <v>0</v>
      </c>
      <c r="AC117" s="36">
        <f>IF(AC$23&gt;($F75+$C117),$M116-SUM($M117:AB117),$M116/$F75)</f>
        <v>0</v>
      </c>
      <c r="AD117" s="36">
        <f>IF(AD$23&gt;($F75+$C117),$M116-SUM($M117:AC117),$M116/$F75)</f>
        <v>0</v>
      </c>
      <c r="AE117" s="36">
        <f>IF(AE$23&gt;($F75+$C117),$M116-SUM($M117:AD117),$M116/$F75)</f>
        <v>0</v>
      </c>
      <c r="AF117" s="36">
        <f>IF(AF$23&gt;($F75+$C117),$M116-SUM($M117:AE117),$M116/$F75)</f>
        <v>0</v>
      </c>
      <c r="AG117" s="36">
        <f>IF(AG$23&gt;($F75+$C117),$M116-SUM($M117:AF117),$M116/$F75)</f>
        <v>0</v>
      </c>
      <c r="AH117" s="36">
        <f>IF(AH$23&gt;($F75+$C117),$M116-SUM($M117:AG117),$M116/$F75)</f>
        <v>0</v>
      </c>
      <c r="AI117" s="36">
        <f>IF(AI$23&gt;($F75+$C117),$M116-SUM($M117:AH117),$M116/$F75)</f>
        <v>0</v>
      </c>
      <c r="AJ117" s="36">
        <f>IF(AJ$23&gt;($F75+$C117),$M116-SUM($M117:AI117),$M116/$F75)</f>
        <v>0</v>
      </c>
      <c r="AK117" s="36">
        <f>IF(AK$23&gt;($F75+$C117),$M116-SUM($M117:AJ117),$M116/$F75)</f>
        <v>0</v>
      </c>
      <c r="AL117" s="36">
        <f>IF(AL$23&gt;($F75+$C117),$M116-SUM($M117:AK117),$M116/$F75)</f>
        <v>0</v>
      </c>
      <c r="AM117" s="36">
        <f>IF(AM$23&gt;($F75+$C117),$M116-SUM($M117:AL117),$M116/$F75)</f>
        <v>0</v>
      </c>
      <c r="AN117" s="36">
        <f>IF(AN$23&gt;($F75+$C117),$M116-SUM($M117:AM117),$M116/$F75)</f>
        <v>0</v>
      </c>
      <c r="AO117" s="36">
        <f>IF(AO$23&gt;($F75+$C117),$M116-SUM($M117:AN117),$M116/$F75)</f>
        <v>0</v>
      </c>
      <c r="AP117" s="36">
        <f>IF(AP$23&gt;($F75+$C117),$M116-SUM($M117:AO117),$M116/$F75)</f>
        <v>0</v>
      </c>
      <c r="AQ117" s="36">
        <f>IF(AQ$23&gt;($F75+$C117),$M116-SUM($M117:AP117),$M116/$F75)</f>
        <v>0</v>
      </c>
      <c r="AR117" s="36">
        <f>IF(AR$23&gt;($F75+$C117),$M116-SUM($M117:AQ117),$M116/$F75)</f>
        <v>0</v>
      </c>
      <c r="AS117" s="36">
        <f>IF(AS$23&gt;($F75+$C117),$M116-SUM($M117:AR117),$M116/$F75)</f>
        <v>0</v>
      </c>
      <c r="AT117" s="36">
        <f>IF(AT$23&gt;($F75+$C117),$M116-SUM($M117:AS117),$M116/$F75)</f>
        <v>0</v>
      </c>
      <c r="AU117" s="36">
        <f>IF(AU$23&gt;($F75+$C117),$M116-SUM($M117:AT117),$M116/$F75)</f>
        <v>0</v>
      </c>
      <c r="AV117" s="36">
        <f>IF(AV$23&gt;($F75+$C117),$M116-SUM($M117:AU117),$M116/$F75)</f>
        <v>0</v>
      </c>
      <c r="AW117" s="36">
        <f>IF(AW$23&gt;($F75+$C117),$M116-SUM($M117:AV117),$M116/$F75)</f>
        <v>0</v>
      </c>
      <c r="AX117" s="36">
        <f>IF(AX$23&gt;($F75+$C117),$M116-SUM($M117:AW117),$M116/$F75)</f>
        <v>0</v>
      </c>
      <c r="AY117" s="36">
        <f>IF(AY$23&gt;($F75+$C117),$M116-SUM($M117:AX117),$M116/$F75)</f>
        <v>0</v>
      </c>
      <c r="AZ117" s="36">
        <f>IF(AZ$23&gt;($F75+$C117),$M116-SUM($M117:AY117),$M116/$F75)</f>
        <v>0</v>
      </c>
      <c r="BA117" s="36">
        <f>IF(BA$23&gt;($F75+$C117),$M116-SUM($M117:AZ117),$M116/$F75)</f>
        <v>0</v>
      </c>
      <c r="BB117" s="36">
        <f>IF(BB$23&gt;($F75+$C117),$M116-SUM($M117:BA117),$M116/$F75)</f>
        <v>0</v>
      </c>
      <c r="BC117" s="36">
        <f>IF(BC$23&gt;($F75+$C117),$M116-SUM($M117:BB117),$M116/$F75)</f>
        <v>0</v>
      </c>
      <c r="BD117" s="36">
        <f>IF(BD$23&gt;($F75+$C117),$M116-SUM($M117:BC117),$M116/$F75)</f>
        <v>0</v>
      </c>
      <c r="BE117" s="36">
        <f>IF(BE$23&gt;($F75+$C117),$M116-SUM($M117:BD117),$M116/$F75)</f>
        <v>0</v>
      </c>
      <c r="BF117" s="36">
        <f>IF(BF$23&gt;($F75+$C117),$M116-SUM($M117:BE117),$M116/$F75)</f>
        <v>0</v>
      </c>
      <c r="BG117" s="36">
        <f>IF(BG$23&gt;($F75+$C117),$M116-SUM($M117:BF117),$M116/$F75)</f>
        <v>0</v>
      </c>
      <c r="BH117" s="36">
        <f>IF(BH$23&gt;($F75+$C117),$M116-SUM($M117:BG117),$M116/$F75)</f>
        <v>0</v>
      </c>
      <c r="BI117" s="36">
        <f>IF(BI$23&gt;($F75+$C117),$M116-SUM($M117:BH117),$M116/$F75)</f>
        <v>0</v>
      </c>
      <c r="BJ117" s="36">
        <f>IF(BJ$23&gt;($F75+$C117),$M116-SUM($M117:BI117),$M116/$F75)</f>
        <v>0</v>
      </c>
      <c r="BK117" s="36">
        <f>IF(BK$23&gt;($F75+$C117),$M116-SUM($M117:BJ117),$M116/$F75)</f>
        <v>0</v>
      </c>
      <c r="BL117" s="36">
        <f>IF(BL$23&gt;($F75+$C117),$M116-SUM($M117:BK117),$M116/$F75)</f>
        <v>0</v>
      </c>
      <c r="BM117" s="36">
        <f>IF(BM$23&gt;($F75+$C117),$M116-SUM($M117:BL117),$M116/$F75)</f>
        <v>0</v>
      </c>
      <c r="BN117" s="36">
        <f>IF(BN$23&gt;($F75+$C117),$M116-SUM($M117:BM117),$M116/$F75)</f>
        <v>0</v>
      </c>
      <c r="BO117" s="36">
        <f>IF(BO$23&gt;($F75+$C117),$M116-SUM($M117:BN117),$M116/$F75)</f>
        <v>0</v>
      </c>
      <c r="BP117" s="36">
        <f>IF(BP$23&gt;($F75+$C117),$M116-SUM($M117:BO117),$M116/$F75)</f>
        <v>0</v>
      </c>
    </row>
    <row r="118" spans="2:68" s="4" customFormat="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row>
    <row r="119" spans="2:68">
      <c r="B119" s="50" t="s">
        <v>78</v>
      </c>
      <c r="D119" s="2"/>
      <c r="E119" s="2"/>
      <c r="F119" s="2"/>
      <c r="G119" s="2"/>
      <c r="H119" s="2"/>
      <c r="I119" s="2"/>
      <c r="J119" s="2"/>
      <c r="K119" s="2"/>
      <c r="L119" s="2"/>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row>
    <row r="120" spans="2:68">
      <c r="B120" s="50" t="s">
        <v>77</v>
      </c>
      <c r="D120" s="2"/>
      <c r="E120" s="2"/>
      <c r="F120" s="2"/>
      <c r="G120" s="2"/>
      <c r="H120" s="2"/>
      <c r="I120" s="2"/>
      <c r="J120" s="2"/>
      <c r="K120" s="2"/>
      <c r="L120" s="2"/>
      <c r="M120" s="2"/>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2"/>
      <c r="BG120" s="2"/>
      <c r="BH120" s="2"/>
      <c r="BI120" s="2"/>
      <c r="BJ120" s="2"/>
      <c r="BK120" s="2"/>
      <c r="BL120" s="2"/>
      <c r="BM120" s="2"/>
      <c r="BN120" s="2"/>
      <c r="BO120" s="2"/>
      <c r="BP120" s="2"/>
    </row>
    <row r="121" spans="2:68" s="4" customFormat="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row>
    <row r="122" spans="2:68">
      <c r="B122" t="s">
        <v>56</v>
      </c>
      <c r="D122" s="2">
        <f t="shared" ref="D122:M122" si="57">D80+D113</f>
        <v>14.893694550076082</v>
      </c>
      <c r="E122" s="2">
        <f t="shared" si="57"/>
        <v>14.893694550076082</v>
      </c>
      <c r="F122" s="2">
        <f t="shared" si="57"/>
        <v>14.893694550076082</v>
      </c>
      <c r="G122" s="2">
        <f t="shared" si="57"/>
        <v>6.0976280718341584</v>
      </c>
      <c r="H122" s="2">
        <f t="shared" si="57"/>
        <v>2.8789738702556975E-4</v>
      </c>
      <c r="I122" s="2">
        <f t="shared" si="57"/>
        <v>1.4394869351278488E-4</v>
      </c>
      <c r="J122" s="2">
        <f t="shared" si="57"/>
        <v>2.1844078915979937E-2</v>
      </c>
      <c r="K122" s="2">
        <f t="shared" si="57"/>
        <v>2.1844078915985266E-2</v>
      </c>
      <c r="L122" s="2">
        <f t="shared" si="57"/>
        <v>2.1844078915985266E-2</v>
      </c>
      <c r="M122" s="2">
        <f t="shared" si="57"/>
        <v>2.1844078915985266E-2</v>
      </c>
      <c r="N122" s="36">
        <f>N80+N113+N117+N120</f>
        <v>2.1844078915985266E-2</v>
      </c>
      <c r="O122" s="36">
        <f t="shared" ref="O122:BP122" si="58">O80+O113+O117+O120</f>
        <v>2.1700130222472483E-2</v>
      </c>
      <c r="P122" s="36">
        <f t="shared" si="58"/>
        <v>2.1556181528959696E-2</v>
      </c>
      <c r="Q122" s="36">
        <f t="shared" si="58"/>
        <v>2.7755575615628914E-17</v>
      </c>
      <c r="R122" s="36">
        <f t="shared" si="58"/>
        <v>0</v>
      </c>
      <c r="S122" s="36">
        <f t="shared" si="58"/>
        <v>0</v>
      </c>
      <c r="T122" s="36">
        <f t="shared" si="58"/>
        <v>0</v>
      </c>
      <c r="U122" s="36">
        <f t="shared" si="58"/>
        <v>0</v>
      </c>
      <c r="V122" s="36">
        <f t="shared" si="58"/>
        <v>0</v>
      </c>
      <c r="W122" s="36">
        <f t="shared" si="58"/>
        <v>0</v>
      </c>
      <c r="X122" s="36">
        <f t="shared" si="58"/>
        <v>0</v>
      </c>
      <c r="Y122" s="36">
        <f t="shared" si="58"/>
        <v>0</v>
      </c>
      <c r="Z122" s="36">
        <f t="shared" si="58"/>
        <v>0</v>
      </c>
      <c r="AA122" s="36">
        <f t="shared" si="58"/>
        <v>0</v>
      </c>
      <c r="AB122" s="36">
        <f t="shared" si="58"/>
        <v>0</v>
      </c>
      <c r="AC122" s="36">
        <f t="shared" si="58"/>
        <v>0</v>
      </c>
      <c r="AD122" s="36">
        <f t="shared" si="58"/>
        <v>0</v>
      </c>
      <c r="AE122" s="36">
        <f t="shared" si="58"/>
        <v>0</v>
      </c>
      <c r="AF122" s="36">
        <f t="shared" si="58"/>
        <v>0</v>
      </c>
      <c r="AG122" s="36">
        <f t="shared" si="58"/>
        <v>0</v>
      </c>
      <c r="AH122" s="36">
        <f t="shared" si="58"/>
        <v>0</v>
      </c>
      <c r="AI122" s="36">
        <f t="shared" si="58"/>
        <v>0</v>
      </c>
      <c r="AJ122" s="36">
        <f t="shared" si="58"/>
        <v>0</v>
      </c>
      <c r="AK122" s="36">
        <f t="shared" si="58"/>
        <v>0</v>
      </c>
      <c r="AL122" s="36">
        <f t="shared" si="58"/>
        <v>0</v>
      </c>
      <c r="AM122" s="36">
        <f t="shared" si="58"/>
        <v>0</v>
      </c>
      <c r="AN122" s="36">
        <f t="shared" si="58"/>
        <v>0</v>
      </c>
      <c r="AO122" s="36">
        <f t="shared" si="58"/>
        <v>0</v>
      </c>
      <c r="AP122" s="36">
        <f t="shared" si="58"/>
        <v>0</v>
      </c>
      <c r="AQ122" s="36">
        <f t="shared" si="58"/>
        <v>0</v>
      </c>
      <c r="AR122" s="36">
        <f t="shared" si="58"/>
        <v>0</v>
      </c>
      <c r="AS122" s="36">
        <f t="shared" si="58"/>
        <v>0</v>
      </c>
      <c r="AT122" s="36">
        <f t="shared" si="58"/>
        <v>0</v>
      </c>
      <c r="AU122" s="36">
        <f t="shared" si="58"/>
        <v>0</v>
      </c>
      <c r="AV122" s="36">
        <f t="shared" si="58"/>
        <v>0</v>
      </c>
      <c r="AW122" s="36">
        <f t="shared" si="58"/>
        <v>0</v>
      </c>
      <c r="AX122" s="36">
        <f t="shared" si="58"/>
        <v>0</v>
      </c>
      <c r="AY122" s="36">
        <f t="shared" si="58"/>
        <v>0</v>
      </c>
      <c r="AZ122" s="36">
        <f t="shared" si="58"/>
        <v>0</v>
      </c>
      <c r="BA122" s="36">
        <f t="shared" si="58"/>
        <v>0</v>
      </c>
      <c r="BB122" s="36">
        <f t="shared" si="58"/>
        <v>0</v>
      </c>
      <c r="BC122" s="36">
        <f t="shared" si="58"/>
        <v>0</v>
      </c>
      <c r="BD122" s="36">
        <f t="shared" si="58"/>
        <v>0</v>
      </c>
      <c r="BE122" s="36">
        <f t="shared" si="58"/>
        <v>0</v>
      </c>
      <c r="BF122" s="36">
        <f t="shared" si="58"/>
        <v>0</v>
      </c>
      <c r="BG122" s="36">
        <f t="shared" si="58"/>
        <v>0</v>
      </c>
      <c r="BH122" s="36">
        <f t="shared" si="58"/>
        <v>0</v>
      </c>
      <c r="BI122" s="36">
        <f t="shared" si="58"/>
        <v>0</v>
      </c>
      <c r="BJ122" s="36">
        <f t="shared" si="58"/>
        <v>0</v>
      </c>
      <c r="BK122" s="36">
        <f t="shared" si="58"/>
        <v>0</v>
      </c>
      <c r="BL122" s="36">
        <f t="shared" si="58"/>
        <v>0</v>
      </c>
      <c r="BM122" s="36">
        <f t="shared" si="58"/>
        <v>0</v>
      </c>
      <c r="BN122" s="36">
        <f t="shared" si="58"/>
        <v>0</v>
      </c>
      <c r="BO122" s="36">
        <f t="shared" si="58"/>
        <v>0</v>
      </c>
      <c r="BP122" s="36">
        <f t="shared" si="58"/>
        <v>0</v>
      </c>
    </row>
    <row r="123" spans="2:68">
      <c r="B123" t="s">
        <v>79</v>
      </c>
      <c r="D123" s="2">
        <f>D89-D113</f>
        <v>0</v>
      </c>
      <c r="E123" s="2">
        <f>E89-E113+D123</f>
        <v>0</v>
      </c>
      <c r="F123" s="2">
        <f t="shared" ref="F123:H123" si="59">F89-F113+E123</f>
        <v>0</v>
      </c>
      <c r="G123" s="2">
        <f t="shared" si="59"/>
        <v>2.0152817091789884E-3</v>
      </c>
      <c r="H123" s="2">
        <f t="shared" si="59"/>
        <v>1.7273843221534187E-3</v>
      </c>
      <c r="I123" s="2">
        <f t="shared" ref="I123" si="60">I89-I113+H123</f>
        <v>0.15247670633135851</v>
      </c>
      <c r="J123" s="2">
        <f t="shared" ref="J123" si="61">J89-J113+I123</f>
        <v>0.13063262741537324</v>
      </c>
      <c r="K123" s="2">
        <f t="shared" ref="K123" si="62">K89-K113+J123</f>
        <v>0.10878854849938797</v>
      </c>
      <c r="L123" s="2">
        <f t="shared" ref="L123" si="63">L89-L113+K123</f>
        <v>8.6944469583402711E-2</v>
      </c>
      <c r="M123" s="36">
        <f>M89-M113+L123+M116+M119</f>
        <v>6.5100390667417449E-2</v>
      </c>
      <c r="N123" s="36">
        <f>N89-N113+M123-N117-N120</f>
        <v>4.3256311751432186E-2</v>
      </c>
      <c r="O123" s="36">
        <f t="shared" ref="O123:BP123" si="64">O89-O113+N123-O117-O120</f>
        <v>2.1556181528959703E-2</v>
      </c>
      <c r="P123" s="36">
        <f t="shared" si="64"/>
        <v>6.9388939039072284E-18</v>
      </c>
      <c r="Q123" s="36">
        <f t="shared" si="64"/>
        <v>-2.0816681711721685E-17</v>
      </c>
      <c r="R123" s="36">
        <f t="shared" si="64"/>
        <v>-2.0816681711721685E-17</v>
      </c>
      <c r="S123" s="36">
        <f t="shared" si="64"/>
        <v>-2.0816681711721685E-17</v>
      </c>
      <c r="T123" s="36">
        <f t="shared" si="64"/>
        <v>-2.0816681711721685E-17</v>
      </c>
      <c r="U123" s="36">
        <f t="shared" si="64"/>
        <v>-2.0816681711721685E-17</v>
      </c>
      <c r="V123" s="36">
        <f t="shared" si="64"/>
        <v>-2.0816681711721685E-17</v>
      </c>
      <c r="W123" s="36">
        <f t="shared" si="64"/>
        <v>-2.0816681711721685E-17</v>
      </c>
      <c r="X123" s="36">
        <f t="shared" si="64"/>
        <v>-2.0816681711721685E-17</v>
      </c>
      <c r="Y123" s="36">
        <f t="shared" si="64"/>
        <v>-2.0816681711721685E-17</v>
      </c>
      <c r="Z123" s="36">
        <f t="shared" si="64"/>
        <v>-2.0816681711721685E-17</v>
      </c>
      <c r="AA123" s="36">
        <f t="shared" si="64"/>
        <v>-2.0816681711721685E-17</v>
      </c>
      <c r="AB123" s="36">
        <f t="shared" si="64"/>
        <v>-2.0816681711721685E-17</v>
      </c>
      <c r="AC123" s="36">
        <f t="shared" si="64"/>
        <v>-2.0816681711721685E-17</v>
      </c>
      <c r="AD123" s="36">
        <f t="shared" si="64"/>
        <v>-2.0816681711721685E-17</v>
      </c>
      <c r="AE123" s="36">
        <f t="shared" si="64"/>
        <v>-2.0816681711721685E-17</v>
      </c>
      <c r="AF123" s="36">
        <f t="shared" si="64"/>
        <v>-2.0816681711721685E-17</v>
      </c>
      <c r="AG123" s="36">
        <f t="shared" si="64"/>
        <v>-2.0816681711721685E-17</v>
      </c>
      <c r="AH123" s="36">
        <f t="shared" si="64"/>
        <v>-2.0816681711721685E-17</v>
      </c>
      <c r="AI123" s="36">
        <f t="shared" si="64"/>
        <v>-2.0816681711721685E-17</v>
      </c>
      <c r="AJ123" s="36">
        <f t="shared" si="64"/>
        <v>-2.0816681711721685E-17</v>
      </c>
      <c r="AK123" s="36">
        <f t="shared" si="64"/>
        <v>-2.0816681711721685E-17</v>
      </c>
      <c r="AL123" s="36">
        <f t="shared" si="64"/>
        <v>-2.0816681711721685E-17</v>
      </c>
      <c r="AM123" s="36">
        <f t="shared" si="64"/>
        <v>-2.0816681711721685E-17</v>
      </c>
      <c r="AN123" s="36">
        <f t="shared" si="64"/>
        <v>-2.0816681711721685E-17</v>
      </c>
      <c r="AO123" s="36">
        <f t="shared" si="64"/>
        <v>-2.0816681711721685E-17</v>
      </c>
      <c r="AP123" s="36">
        <f t="shared" si="64"/>
        <v>-2.0816681711721685E-17</v>
      </c>
      <c r="AQ123" s="36">
        <f t="shared" si="64"/>
        <v>-2.0816681711721685E-17</v>
      </c>
      <c r="AR123" s="36">
        <f t="shared" si="64"/>
        <v>-2.0816681711721685E-17</v>
      </c>
      <c r="AS123" s="36">
        <f t="shared" si="64"/>
        <v>-2.0816681711721685E-17</v>
      </c>
      <c r="AT123" s="36">
        <f t="shared" si="64"/>
        <v>-2.0816681711721685E-17</v>
      </c>
      <c r="AU123" s="36">
        <f t="shared" si="64"/>
        <v>-2.0816681711721685E-17</v>
      </c>
      <c r="AV123" s="36">
        <f t="shared" si="64"/>
        <v>-2.0816681711721685E-17</v>
      </c>
      <c r="AW123" s="36">
        <f t="shared" si="64"/>
        <v>-2.0816681711721685E-17</v>
      </c>
      <c r="AX123" s="36">
        <f t="shared" si="64"/>
        <v>-2.0816681711721685E-17</v>
      </c>
      <c r="AY123" s="36">
        <f t="shared" si="64"/>
        <v>-2.0816681711721685E-17</v>
      </c>
      <c r="AZ123" s="36">
        <f t="shared" si="64"/>
        <v>-2.0816681711721685E-17</v>
      </c>
      <c r="BA123" s="36">
        <f t="shared" si="64"/>
        <v>-2.0816681711721685E-17</v>
      </c>
      <c r="BB123" s="36">
        <f t="shared" si="64"/>
        <v>-2.0816681711721685E-17</v>
      </c>
      <c r="BC123" s="36">
        <f t="shared" si="64"/>
        <v>-2.0816681711721685E-17</v>
      </c>
      <c r="BD123" s="36">
        <f t="shared" si="64"/>
        <v>-2.0816681711721685E-17</v>
      </c>
      <c r="BE123" s="36">
        <f t="shared" si="64"/>
        <v>-2.0816681711721685E-17</v>
      </c>
      <c r="BF123" s="36">
        <f t="shared" si="64"/>
        <v>-2.0816681711721685E-17</v>
      </c>
      <c r="BG123" s="36">
        <f t="shared" si="64"/>
        <v>-2.0816681711721685E-17</v>
      </c>
      <c r="BH123" s="36">
        <f t="shared" si="64"/>
        <v>-2.0816681711721685E-17</v>
      </c>
      <c r="BI123" s="36">
        <f t="shared" si="64"/>
        <v>-2.0816681711721685E-17</v>
      </c>
      <c r="BJ123" s="36">
        <f t="shared" si="64"/>
        <v>-2.0816681711721685E-17</v>
      </c>
      <c r="BK123" s="36">
        <f t="shared" si="64"/>
        <v>-2.0816681711721685E-17</v>
      </c>
      <c r="BL123" s="36">
        <f t="shared" si="64"/>
        <v>-2.0816681711721685E-17</v>
      </c>
      <c r="BM123" s="36">
        <f t="shared" si="64"/>
        <v>-2.0816681711721685E-17</v>
      </c>
      <c r="BN123" s="36">
        <f t="shared" si="64"/>
        <v>-2.0816681711721685E-17</v>
      </c>
      <c r="BO123" s="36">
        <f t="shared" si="64"/>
        <v>-2.0816681711721685E-17</v>
      </c>
      <c r="BP123" s="36">
        <f t="shared" si="64"/>
        <v>-2.0816681711721685E-17</v>
      </c>
    </row>
    <row r="124" spans="2:68">
      <c r="B124" t="s">
        <v>80</v>
      </c>
      <c r="D124" s="2">
        <f t="shared" ref="D124:AI124" si="65">D86+D123</f>
        <v>35.88501717198632</v>
      </c>
      <c r="E124" s="2">
        <f t="shared" si="65"/>
        <v>20.991322621910236</v>
      </c>
      <c r="F124" s="2">
        <f t="shared" si="65"/>
        <v>6.0976280718341531</v>
      </c>
      <c r="G124" s="2">
        <f t="shared" si="65"/>
        <v>2.0152817091736593E-3</v>
      </c>
      <c r="H124" s="2">
        <f t="shared" si="65"/>
        <v>1.7273843221480897E-3</v>
      </c>
      <c r="I124" s="2">
        <f t="shared" si="65"/>
        <v>0.15247670633135318</v>
      </c>
      <c r="J124" s="2">
        <f t="shared" si="65"/>
        <v>0.13063262741537324</v>
      </c>
      <c r="K124" s="2">
        <f t="shared" si="65"/>
        <v>0.10878854849938797</v>
      </c>
      <c r="L124" s="2">
        <f t="shared" si="65"/>
        <v>8.6944469583402711E-2</v>
      </c>
      <c r="M124" s="2">
        <f t="shared" si="65"/>
        <v>6.5100390667417449E-2</v>
      </c>
      <c r="N124" s="2">
        <f t="shared" si="65"/>
        <v>4.3256311751432186E-2</v>
      </c>
      <c r="O124" s="2">
        <f t="shared" si="65"/>
        <v>2.1556181528959703E-2</v>
      </c>
      <c r="P124" s="2">
        <f t="shared" si="65"/>
        <v>6.9388939039072284E-18</v>
      </c>
      <c r="Q124" s="2">
        <f t="shared" si="65"/>
        <v>-2.0816681711721685E-17</v>
      </c>
      <c r="R124" s="2">
        <f t="shared" si="65"/>
        <v>-2.0816681711721685E-17</v>
      </c>
      <c r="S124" s="2">
        <f t="shared" si="65"/>
        <v>-2.0816681711721685E-17</v>
      </c>
      <c r="T124" s="2">
        <f t="shared" si="65"/>
        <v>-2.0816681711721685E-17</v>
      </c>
      <c r="U124" s="2">
        <f t="shared" si="65"/>
        <v>-2.0816681711721685E-17</v>
      </c>
      <c r="V124" s="2">
        <f t="shared" si="65"/>
        <v>-2.0816681711721685E-17</v>
      </c>
      <c r="W124" s="2">
        <f t="shared" si="65"/>
        <v>-2.0816681711721685E-17</v>
      </c>
      <c r="X124" s="2">
        <f t="shared" si="65"/>
        <v>-2.0816681711721685E-17</v>
      </c>
      <c r="Y124" s="2">
        <f t="shared" si="65"/>
        <v>-2.0816681711721685E-17</v>
      </c>
      <c r="Z124" s="2">
        <f t="shared" si="65"/>
        <v>-2.0816681711721685E-17</v>
      </c>
      <c r="AA124" s="2">
        <f t="shared" si="65"/>
        <v>-2.0816681711721685E-17</v>
      </c>
      <c r="AB124" s="2">
        <f t="shared" si="65"/>
        <v>-2.0816681711721685E-17</v>
      </c>
      <c r="AC124" s="2">
        <f t="shared" si="65"/>
        <v>-2.0816681711721685E-17</v>
      </c>
      <c r="AD124" s="2">
        <f t="shared" si="65"/>
        <v>-2.0816681711721685E-17</v>
      </c>
      <c r="AE124" s="2">
        <f t="shared" si="65"/>
        <v>-2.0816681711721685E-17</v>
      </c>
      <c r="AF124" s="2">
        <f t="shared" si="65"/>
        <v>-2.0816681711721685E-17</v>
      </c>
      <c r="AG124" s="2">
        <f t="shared" si="65"/>
        <v>-2.0816681711721685E-17</v>
      </c>
      <c r="AH124" s="2">
        <f t="shared" si="65"/>
        <v>-2.0816681711721685E-17</v>
      </c>
      <c r="AI124" s="2">
        <f t="shared" si="65"/>
        <v>-2.0816681711721685E-17</v>
      </c>
      <c r="AJ124" s="2">
        <f t="shared" ref="AJ124:BO124" si="66">AJ86+AJ123</f>
        <v>-2.0816681711721685E-17</v>
      </c>
      <c r="AK124" s="2">
        <f t="shared" si="66"/>
        <v>-2.0816681711721685E-17</v>
      </c>
      <c r="AL124" s="2">
        <f t="shared" si="66"/>
        <v>-2.0816681711721685E-17</v>
      </c>
      <c r="AM124" s="2">
        <f t="shared" si="66"/>
        <v>-2.0816681711721685E-17</v>
      </c>
      <c r="AN124" s="2">
        <f t="shared" si="66"/>
        <v>-2.0816681711721685E-17</v>
      </c>
      <c r="AO124" s="2">
        <f t="shared" si="66"/>
        <v>-2.0816681711721685E-17</v>
      </c>
      <c r="AP124" s="2">
        <f t="shared" si="66"/>
        <v>-2.0816681711721685E-17</v>
      </c>
      <c r="AQ124" s="2">
        <f t="shared" si="66"/>
        <v>-2.0816681711721685E-17</v>
      </c>
      <c r="AR124" s="2">
        <f t="shared" si="66"/>
        <v>-2.0816681711721685E-17</v>
      </c>
      <c r="AS124" s="2">
        <f t="shared" si="66"/>
        <v>-2.0816681711721685E-17</v>
      </c>
      <c r="AT124" s="2">
        <f t="shared" si="66"/>
        <v>-2.0816681711721685E-17</v>
      </c>
      <c r="AU124" s="2">
        <f t="shared" si="66"/>
        <v>-2.0816681711721685E-17</v>
      </c>
      <c r="AV124" s="2">
        <f t="shared" si="66"/>
        <v>-2.0816681711721685E-17</v>
      </c>
      <c r="AW124" s="2">
        <f t="shared" si="66"/>
        <v>-2.0816681711721685E-17</v>
      </c>
      <c r="AX124" s="2">
        <f t="shared" si="66"/>
        <v>-2.0816681711721685E-17</v>
      </c>
      <c r="AY124" s="2">
        <f t="shared" si="66"/>
        <v>-2.0816681711721685E-17</v>
      </c>
      <c r="AZ124" s="2">
        <f t="shared" si="66"/>
        <v>-2.0816681711721685E-17</v>
      </c>
      <c r="BA124" s="2">
        <f t="shared" si="66"/>
        <v>-2.0816681711721685E-17</v>
      </c>
      <c r="BB124" s="2">
        <f t="shared" si="66"/>
        <v>-2.0816681711721685E-17</v>
      </c>
      <c r="BC124" s="2">
        <f t="shared" si="66"/>
        <v>-2.0816681711721685E-17</v>
      </c>
      <c r="BD124" s="2">
        <f t="shared" si="66"/>
        <v>-2.0816681711721685E-17</v>
      </c>
      <c r="BE124" s="2">
        <f t="shared" si="66"/>
        <v>-2.0816681711721685E-17</v>
      </c>
      <c r="BF124" s="2">
        <f t="shared" si="66"/>
        <v>-2.0816681711721685E-17</v>
      </c>
      <c r="BG124" s="2">
        <f t="shared" si="66"/>
        <v>-2.0816681711721685E-17</v>
      </c>
      <c r="BH124" s="2">
        <f t="shared" si="66"/>
        <v>-2.0816681711721685E-17</v>
      </c>
      <c r="BI124" s="2">
        <f t="shared" si="66"/>
        <v>-2.0816681711721685E-17</v>
      </c>
      <c r="BJ124" s="2">
        <f t="shared" si="66"/>
        <v>-2.0816681711721685E-17</v>
      </c>
      <c r="BK124" s="2">
        <f t="shared" si="66"/>
        <v>-2.0816681711721685E-17</v>
      </c>
      <c r="BL124" s="2">
        <f t="shared" si="66"/>
        <v>-2.0816681711721685E-17</v>
      </c>
      <c r="BM124" s="2">
        <f t="shared" si="66"/>
        <v>-2.0816681711721685E-17</v>
      </c>
      <c r="BN124" s="2">
        <f t="shared" si="66"/>
        <v>-2.0816681711721685E-17</v>
      </c>
      <c r="BO124" s="2">
        <f t="shared" si="66"/>
        <v>-2.0816681711721685E-17</v>
      </c>
      <c r="BP124" s="2">
        <f t="shared" ref="BP124" si="67">BP86+BP123</f>
        <v>-2.0816681711721685E-17</v>
      </c>
    </row>
    <row r="126" spans="2:68" s="3" customFormat="1">
      <c r="B126" s="3" t="s">
        <v>21</v>
      </c>
    </row>
    <row r="127" spans="2:68" s="4" customFormat="1"/>
    <row r="128" spans="2:68">
      <c r="D128" s="1" t="s">
        <v>63</v>
      </c>
      <c r="E128" s="1" t="s">
        <v>41</v>
      </c>
      <c r="F128" s="1" t="s">
        <v>42</v>
      </c>
    </row>
    <row r="129" spans="2:68">
      <c r="B129" t="s">
        <v>64</v>
      </c>
      <c r="D129" s="2">
        <f>'OAV 2016'!C7</f>
        <v>34.694879176477507</v>
      </c>
      <c r="E129" s="2">
        <f>'OAV 2016'!D7</f>
        <v>3.797156421865048</v>
      </c>
      <c r="F129" s="2">
        <f>'OAV 2016'!E7</f>
        <v>7</v>
      </c>
      <c r="I129" s="29">
        <f>IF(OR(E129&lt;I131,E129="n/a"),0,(E129-5)*(H140-H138)/H140+(F129-5)*H138/H140)</f>
        <v>0</v>
      </c>
      <c r="J129" s="157" t="s">
        <v>65</v>
      </c>
      <c r="K129" s="4" t="s">
        <v>66</v>
      </c>
      <c r="L129" s="4"/>
      <c r="M129" s="4"/>
      <c r="N129" s="4"/>
    </row>
    <row r="130" spans="2:68">
      <c r="I130" s="1" t="s">
        <v>128</v>
      </c>
    </row>
    <row r="131" spans="2:68">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row>
    <row r="132" spans="2:68">
      <c r="D132" s="1">
        <v>2016</v>
      </c>
      <c r="E132" s="1">
        <v>2017</v>
      </c>
      <c r="F132" s="1">
        <v>2018</v>
      </c>
      <c r="G132" s="1">
        <v>2019</v>
      </c>
      <c r="H132" s="1">
        <v>2020</v>
      </c>
      <c r="I132" s="1">
        <v>2021</v>
      </c>
      <c r="J132" s="1">
        <v>2022</v>
      </c>
      <c r="K132" s="1">
        <v>2023</v>
      </c>
      <c r="L132" s="1">
        <v>2024</v>
      </c>
      <c r="M132" s="1">
        <v>2025</v>
      </c>
      <c r="N132" s="1">
        <v>2026</v>
      </c>
      <c r="O132" s="1">
        <v>2027</v>
      </c>
      <c r="P132" s="1">
        <v>2028</v>
      </c>
      <c r="Q132" s="1">
        <v>2029</v>
      </c>
      <c r="R132" s="1">
        <v>2030</v>
      </c>
      <c r="S132" s="1">
        <v>2031</v>
      </c>
      <c r="T132" s="1">
        <v>2032</v>
      </c>
      <c r="U132" s="1">
        <v>2033</v>
      </c>
      <c r="V132" s="1">
        <v>2034</v>
      </c>
      <c r="W132" s="1">
        <v>2035</v>
      </c>
      <c r="X132" s="1">
        <v>2036</v>
      </c>
      <c r="Y132" s="1">
        <v>2037</v>
      </c>
      <c r="Z132" s="1">
        <v>2038</v>
      </c>
      <c r="AA132" s="1">
        <v>2039</v>
      </c>
      <c r="AB132" s="1">
        <v>2040</v>
      </c>
      <c r="AC132" s="1">
        <v>2041</v>
      </c>
      <c r="AD132" s="1">
        <v>2042</v>
      </c>
      <c r="AE132" s="1">
        <v>2043</v>
      </c>
      <c r="AF132" s="1">
        <v>2044</v>
      </c>
      <c r="AG132" s="1">
        <v>2045</v>
      </c>
      <c r="AH132" s="1">
        <v>2046</v>
      </c>
      <c r="AI132" s="1">
        <v>2047</v>
      </c>
      <c r="AJ132" s="1">
        <v>2048</v>
      </c>
      <c r="AK132" s="1">
        <v>2049</v>
      </c>
      <c r="AL132" s="1">
        <v>2050</v>
      </c>
      <c r="AM132" s="1">
        <v>2051</v>
      </c>
      <c r="AN132" s="1">
        <v>2052</v>
      </c>
      <c r="AO132" s="1">
        <v>2053</v>
      </c>
      <c r="AP132" s="1">
        <v>2054</v>
      </c>
      <c r="AQ132" s="1">
        <v>2055</v>
      </c>
      <c r="AR132" s="1">
        <v>2056</v>
      </c>
      <c r="AS132" s="1">
        <v>2057</v>
      </c>
      <c r="AT132" s="1">
        <v>2058</v>
      </c>
      <c r="AU132" s="1">
        <v>2059</v>
      </c>
      <c r="AV132" s="1">
        <v>2060</v>
      </c>
      <c r="AW132" s="1">
        <v>2061</v>
      </c>
      <c r="AX132" s="1">
        <v>2062</v>
      </c>
      <c r="AY132" s="1">
        <v>2063</v>
      </c>
      <c r="AZ132" s="1">
        <v>2064</v>
      </c>
      <c r="BA132" s="1">
        <v>2065</v>
      </c>
      <c r="BB132" s="1">
        <v>2066</v>
      </c>
      <c r="BC132" s="1">
        <v>2067</v>
      </c>
      <c r="BD132" s="1">
        <v>2068</v>
      </c>
      <c r="BE132" s="1">
        <v>2069</v>
      </c>
      <c r="BF132" s="1">
        <v>2070</v>
      </c>
      <c r="BG132" s="1">
        <v>2071</v>
      </c>
      <c r="BH132" s="1">
        <v>2072</v>
      </c>
      <c r="BI132" s="1">
        <v>2073</v>
      </c>
      <c r="BJ132" s="1">
        <v>2074</v>
      </c>
      <c r="BK132" s="1">
        <v>2075</v>
      </c>
      <c r="BL132" s="1">
        <v>2076</v>
      </c>
      <c r="BM132" s="1">
        <v>2077</v>
      </c>
      <c r="BN132" s="1">
        <v>2078</v>
      </c>
      <c r="BO132" s="1">
        <v>2079</v>
      </c>
      <c r="BP132" s="1">
        <v>2080</v>
      </c>
    </row>
    <row r="134" spans="2:68">
      <c r="B134" t="s">
        <v>67</v>
      </c>
      <c r="D134" s="2">
        <f>IF(AND($E129&lt;1,D131=1),$D129,IF(D131=1,$D129/$E129,IF(D131&gt;$E129,($D129+SUM(C138:$C138))-SUM(C134:$C134),($D129+SUM(C138:$C138))/$E129)))</f>
        <v>9.1370687224511116</v>
      </c>
      <c r="E134" s="2">
        <f>IF(AND($E129&lt;1,E131=1),$D129,IF(E131=1,$D129/$E129,IF(E131&gt;$E129,($D129+SUM($C138:D138))-SUM($C134:D134),($D129+SUM($C138:D138))/$E129)))</f>
        <v>9.1370687224511116</v>
      </c>
      <c r="F134" s="2">
        <f>IF(AND($E129&lt;1,F131=1),$D129,IF(F131=1,$D129/$E129,IF(F131&gt;$E129,($D129+SUM($C138:E138))-SUM($C134:E134),($D129+SUM($C138:E138))/$E129)))</f>
        <v>9.1370687224511116</v>
      </c>
      <c r="G134" s="2">
        <f>IF(AND($E129&lt;1,G131=1),$D129,IF(G131=1,$D129/$E129,IF(G131&gt;$E129,($D129+SUM($C138:F138))-SUM($C134:F134),($D129+SUM($C138:F138))/$E129)))</f>
        <v>7.2836730091241719</v>
      </c>
      <c r="H134" s="2">
        <f>IF(AND($E129&lt;1,H131=1),$D129,IF(H131=1,$D129/$E129,IF(H131&gt;$E129,($D129+SUM($C138:G138))-SUM($C134:G134),($D129+SUM($C138:G138))/$E129)))</f>
        <v>0</v>
      </c>
      <c r="I134" s="156">
        <f>IF(I129&gt;0,IF(AND(I131=1,$I129&lt;1),0,IF(I131-5&gt;$I129,$H140,$H140/$I129)),IF(OR(AND(I131=1,$E129&lt;1),$E129="n/a"),0,IF(I131&gt;$E129,($D129+SUM($C138:H139))-SUM($C134:H134),($D129+SUM($C138:H139))/$E129)))*0.5</f>
        <v>0</v>
      </c>
      <c r="J134" s="156">
        <f>IF(AND(J131=1,$I129&lt;1),0,IF(J131-5&gt;$I129,$H140-SUM($I134:I134),$H140/$I129))</f>
        <v>0</v>
      </c>
      <c r="K134" s="156">
        <f>IF(AND(K131=1,$I129&lt;1),0,IF(K131-5&gt;$I129,$H140-SUM($I134:J134),$H140/$I129))</f>
        <v>0</v>
      </c>
      <c r="L134" s="156">
        <f>IF(AND(L131=1,$I129&lt;1),0,IF(L131-5&gt;$I129,$H140-SUM($I134:K134),$H140/$I129))</f>
        <v>0</v>
      </c>
      <c r="M134" s="156">
        <f>IF(AND(M131=1,$I129&lt;1),0,IF(M131-5&gt;$I129,$H140-SUM($I134:L134),$H140/$I129))</f>
        <v>0</v>
      </c>
      <c r="N134" s="156">
        <f>IF(AND(N131=1,$I129&lt;1),0,IF(N131-5&gt;$I129,$H140-SUM($I134:M134),$H140/$I129))</f>
        <v>0</v>
      </c>
      <c r="O134" s="156">
        <f>IF(AND(O131=1,$I129&lt;1),0,IF(O131-5&gt;$I129,$H140-SUM($I134:N134),$H140/$I129))</f>
        <v>0</v>
      </c>
      <c r="P134" s="156">
        <f>IF(AND(P131=1,$I129&lt;1),0,IF(P131-5&gt;$I129,$H140-SUM($I134:O134),$H140/$I129))</f>
        <v>0</v>
      </c>
      <c r="Q134" s="156">
        <f>IF(AND(Q131=1,$I129&lt;1),0,IF(Q131-5&gt;$I129,$H140-SUM($I134:P134),$H140/$I129))</f>
        <v>0</v>
      </c>
      <c r="R134" s="156">
        <f>IF(AND(R131=1,$I129&lt;1),0,IF(R131-5&gt;$I129,$H140-SUM($I134:Q134),$H140/$I129))</f>
        <v>0</v>
      </c>
      <c r="S134" s="156">
        <f>IF(AND(S131=1,$I129&lt;1),0,IF(S131-5&gt;$I129,$H140-SUM($I134:R134),$H140/$I129))</f>
        <v>0</v>
      </c>
      <c r="T134" s="156">
        <f>IF(AND(T131=1,$I129&lt;1),0,IF(T131-5&gt;$I129,$H140-SUM($I134:S134),$H140/$I129))</f>
        <v>0</v>
      </c>
      <c r="U134" s="156">
        <f>IF(AND(U131=1,$I129&lt;1),0,IF(U131-5&gt;$I129,$H140-SUM($I134:T134),$H140/$I129))</f>
        <v>0</v>
      </c>
      <c r="V134" s="156">
        <f>IF(AND(V131=1,$I129&lt;1),0,IF(V131-5&gt;$I129,$H140-SUM($I134:U134),$H140/$I129))</f>
        <v>0</v>
      </c>
      <c r="W134" s="156">
        <f>IF(AND(W131=1,$I129&lt;1),0,IF(W131-5&gt;$I129,$H140-SUM($I134:V134),$H140/$I129))</f>
        <v>0</v>
      </c>
      <c r="X134" s="156">
        <f>IF(AND(X131=1,$I129&lt;1),0,IF(X131-5&gt;$I129,$H140-SUM($I134:W134),$H140/$I129))</f>
        <v>0</v>
      </c>
      <c r="Y134" s="156">
        <f>IF(AND(Y131=1,$I129&lt;1),0,IF(Y131-5&gt;$I129,$H140-SUM($I134:X134),$H140/$I129))</f>
        <v>0</v>
      </c>
      <c r="Z134" s="156">
        <f>IF(AND(Z131=1,$I129&lt;1),0,IF(Z131-5&gt;$I129,$H140-SUM($I134:Y134),$H140/$I129))</f>
        <v>0</v>
      </c>
      <c r="AA134" s="156">
        <f>IF(AND(AA131=1,$I129&lt;1),0,IF(AA131-5&gt;$I129,$H140-SUM($I134:Z134),$H140/$I129))</f>
        <v>0</v>
      </c>
      <c r="AB134" s="156">
        <f>IF(AND(AB131=1,$I129&lt;1),0,IF(AB131-5&gt;$I129,$H140-SUM($I134:AA134),$H140/$I129))</f>
        <v>0</v>
      </c>
      <c r="AC134" s="156">
        <f>IF(AND(AC131=1,$I129&lt;1),0,IF(AC131-5&gt;$I129,$H140-SUM($I134:AB134),$H140/$I129))</f>
        <v>0</v>
      </c>
      <c r="AD134" s="156">
        <f>IF(AND(AD131=1,$I129&lt;1),0,IF(AD131-5&gt;$I129,$H140-SUM($I134:AC134),$H140/$I129))</f>
        <v>0</v>
      </c>
      <c r="AE134" s="156">
        <f>IF(AND(AE131=1,$I129&lt;1),0,IF(AE131-5&gt;$I129,$H140-SUM($I134:AD134),$H140/$I129))</f>
        <v>0</v>
      </c>
      <c r="AF134" s="156">
        <f>IF(AND(AF131=1,$I129&lt;1),0,IF(AF131-5&gt;$I129,$H140-SUM($I134:AE134),$H140/$I129))</f>
        <v>0</v>
      </c>
      <c r="AG134" s="156">
        <f>IF(AND(AG131=1,$I129&lt;1),0,IF(AG131-5&gt;$I129,$H140-SUM($I134:AF134),$H140/$I129))</f>
        <v>0</v>
      </c>
      <c r="AH134" s="156">
        <f>IF(AND(AH131=1,$I129&lt;1),0,IF(AH131-5&gt;$I129,$H140-SUM($I134:AG134),$H140/$I129))</f>
        <v>0</v>
      </c>
      <c r="AI134" s="156">
        <f>IF(AND(AI131=1,$I129&lt;1),0,IF(AI131-5&gt;$I129,$H140-SUM($I134:AH134),$H140/$I129))</f>
        <v>0</v>
      </c>
      <c r="AJ134" s="156">
        <f>IF(AND(AJ131=1,$I129&lt;1),0,IF(AJ131-5&gt;$I129,$H140-SUM($I134:AI134),$H140/$I129))</f>
        <v>0</v>
      </c>
      <c r="AK134" s="156">
        <f>IF(AND(AK131=1,$I129&lt;1),0,IF(AK131-5&gt;$I129,$H140-SUM($I134:AJ134),$H140/$I129))</f>
        <v>0</v>
      </c>
      <c r="AL134" s="156">
        <f>IF(AND(AL131=1,$I129&lt;1),0,IF(AL131-5&gt;$I129,$H140-SUM($I134:AK134),$H140/$I129))</f>
        <v>0</v>
      </c>
      <c r="AM134" s="156">
        <f>IF(AND(AM131=1,$I129&lt;1),0,IF(AM131-5&gt;$I129,$H140-SUM($I134:AL134),$H140/$I129))</f>
        <v>0</v>
      </c>
      <c r="AN134" s="156">
        <f>IF(AND(AN131=1,$I129&lt;1),0,IF(AN131-5&gt;$I129,$H140-SUM($I134:AM134),$H140/$I129))</f>
        <v>0</v>
      </c>
      <c r="AO134" s="156">
        <f>IF(AND(AO131=1,$I129&lt;1),0,IF(AO131-5&gt;$I129,$H140-SUM($I134:AN134),$H140/$I129))</f>
        <v>0</v>
      </c>
      <c r="AP134" s="156">
        <f>IF(AND(AP131=1,$I129&lt;1),0,IF(AP131-5&gt;$I129,$H140-SUM($I134:AO134),$H140/$I129))</f>
        <v>0</v>
      </c>
      <c r="AQ134" s="156">
        <f>IF(AND(AQ131=1,$I129&lt;1),0,IF(AQ131-5&gt;$I129,$H140-SUM($I134:AP134),$H140/$I129))</f>
        <v>0</v>
      </c>
      <c r="AR134" s="156">
        <f>IF(AND(AR131=1,$I129&lt;1),0,IF(AR131-5&gt;$I129,$H140-SUM($I134:AQ134),$H140/$I129))</f>
        <v>0</v>
      </c>
      <c r="AS134" s="156">
        <f>IF(AND(AS131=1,$I129&lt;1),0,IF(AS131-5&gt;$I129,$H140-SUM($I134:AR134),$H140/$I129))</f>
        <v>0</v>
      </c>
      <c r="AT134" s="156">
        <f>IF(AND(AT131=1,$I129&lt;1),0,IF(AT131-5&gt;$I129,$H140-SUM($I134:AS134),$H140/$I129))</f>
        <v>0</v>
      </c>
      <c r="AU134" s="156">
        <f>IF(AND(AU131=1,$I129&lt;1),0,IF(AU131-5&gt;$I129,$H140-SUM($I134:AT134),$H140/$I129))</f>
        <v>0</v>
      </c>
      <c r="AV134" s="156">
        <f>IF(AND(AV131=1,$I129&lt;1),0,IF(AV131-5&gt;$I129,$H140-SUM($I134:AU134),$H140/$I129))</f>
        <v>0</v>
      </c>
      <c r="AW134" s="156">
        <f>IF(AND(AW131=1,$I129&lt;1),0,IF(AW131-5&gt;$I129,$H140-SUM($I134:AV134),$H140/$I129))</f>
        <v>0</v>
      </c>
      <c r="AX134" s="156">
        <f>IF(AND(AX131=1,$I129&lt;1),0,IF(AX131-5&gt;$I129,$H140-SUM($I134:AW134),$H140/$I129))</f>
        <v>0</v>
      </c>
      <c r="AY134" s="156">
        <f>IF(AND(AY131=1,$I129&lt;1),0,IF(AY131-5&gt;$I129,$H140-SUM($I134:AX134),$H140/$I129))</f>
        <v>0</v>
      </c>
      <c r="AZ134" s="156">
        <f>IF(AND(AZ131=1,$I129&lt;1),0,IF(AZ131-5&gt;$I129,$H140-SUM($I134:AY134),$H140/$I129))</f>
        <v>0</v>
      </c>
      <c r="BA134" s="156">
        <f>IF(AND(BA131=1,$I129&lt;1),0,IF(BA131-5&gt;$I129,$H140-SUM($I134:AZ134),$H140/$I129))</f>
        <v>0</v>
      </c>
      <c r="BB134" s="156">
        <f>IF(AND(BB131=1,$I129&lt;1),0,IF(BB131-5&gt;$I129,$H140-SUM($I134:BA134),$H140/$I129))</f>
        <v>0</v>
      </c>
      <c r="BC134" s="156">
        <f>IF(AND(BC131=1,$I129&lt;1),0,IF(BC131-5&gt;$I129,$H140-SUM($I134:BB134),$H140/$I129))</f>
        <v>0</v>
      </c>
      <c r="BD134" s="156">
        <f>IF(AND(BD131=1,$I129&lt;1),0,IF(BD131-5&gt;$I129,$H140-SUM($I134:BC134),$H140/$I129))</f>
        <v>0</v>
      </c>
      <c r="BE134" s="156">
        <f>IF(AND(BE131=1,$I129&lt;1),0,IF(BE131-5&gt;$I129,$H140-SUM($I134:BD134),$H140/$I129))</f>
        <v>0</v>
      </c>
      <c r="BF134" s="156">
        <f>IF(AND(BF131=1,$I129&lt;1),0,IF(BF131-5&gt;$I129,$H140-SUM($I134:BE134),$H140/$I129))</f>
        <v>0</v>
      </c>
      <c r="BG134" s="156">
        <f>IF(AND(BG131=1,$I129&lt;1),0,IF(BG131-5&gt;$I129,$H140-SUM($I134:BF134),$H140/$I129))</f>
        <v>0</v>
      </c>
      <c r="BH134" s="156">
        <f>IF(AND(BH131=1,$I129&lt;1),0,IF(BH131-5&gt;$I129,$H140-SUM($I134:BG134),$H140/$I129))</f>
        <v>0</v>
      </c>
      <c r="BI134" s="156">
        <f>IF(AND(BI131=1,$I129&lt;1),0,IF(BI131-5&gt;$I129,$H140-SUM($I134:BH134),$H140/$I129))</f>
        <v>0</v>
      </c>
      <c r="BJ134" s="156">
        <f>IF(AND(BJ131=1,$I129&lt;1),0,IF(BJ131-5&gt;$I129,$H140-SUM($I134:BI134),$H140/$I129))</f>
        <v>0</v>
      </c>
      <c r="BK134" s="156">
        <f>IF(AND(BK131=1,$I129&lt;1),0,IF(BK131-5&gt;$I129,$H140-SUM($I134:BJ134),$H140/$I129))</f>
        <v>0</v>
      </c>
      <c r="BL134" s="156">
        <f>IF(AND(BL131=1,$I129&lt;1),0,IF(BL131-5&gt;$I129,$H140-SUM($I134:BK134),$H140/$I129))</f>
        <v>0</v>
      </c>
      <c r="BM134" s="156">
        <f>IF(AND(BM131=1,$I129&lt;1),0,IF(BM131-5&gt;$I129,$H140-SUM($I134:BL134),$H140/$I129))</f>
        <v>0</v>
      </c>
      <c r="BN134" s="156">
        <f>IF(AND(BN131=1,$I129&lt;1),0,IF(BN131-5&gt;$I129,$H140-SUM($I134:BM134),$H140/$I129))</f>
        <v>0</v>
      </c>
      <c r="BO134" s="156">
        <f>IF(AND(BO131=1,$I129&lt;1),0,IF(BO131-5&gt;$I129,$H140-SUM($I134:BN134),$H140/$I129))</f>
        <v>0</v>
      </c>
      <c r="BP134" s="156">
        <f>IF(AND(BP131=1,$I129&lt;1),0,IF(BP131-5&gt;$I129,$H140-SUM($I134:BO134),$H140/$I129))</f>
        <v>0</v>
      </c>
    </row>
    <row r="135" spans="2:68">
      <c r="B135" t="s">
        <v>81</v>
      </c>
    </row>
    <row r="136" spans="2:68">
      <c r="B136" s="10" t="s">
        <v>69</v>
      </c>
      <c r="C136" s="10"/>
      <c r="H136" s="38">
        <f>VLOOKUP($B126,Inputs!$B$63:$I$72,8,FALSE)/Inputs!$I$5</f>
        <v>0</v>
      </c>
    </row>
    <row r="137" spans="2:68">
      <c r="B137" s="10" t="s">
        <v>70</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row>
    <row r="138" spans="2:68">
      <c r="B138" s="10" t="s">
        <v>57</v>
      </c>
      <c r="C138" s="10"/>
      <c r="D138" s="2">
        <f t="shared" ref="D138:BK138" si="68">SUM(D136:D137)</f>
        <v>0</v>
      </c>
      <c r="E138" s="2">
        <f t="shared" si="68"/>
        <v>0</v>
      </c>
      <c r="F138" s="2">
        <f t="shared" si="68"/>
        <v>0</v>
      </c>
      <c r="G138" s="2">
        <f t="shared" si="68"/>
        <v>0</v>
      </c>
      <c r="H138" s="2">
        <f t="shared" si="68"/>
        <v>0</v>
      </c>
      <c r="I138" s="2">
        <f t="shared" si="68"/>
        <v>0</v>
      </c>
      <c r="J138" s="2">
        <f t="shared" si="68"/>
        <v>0</v>
      </c>
      <c r="K138" s="2">
        <f t="shared" si="68"/>
        <v>0</v>
      </c>
      <c r="L138" s="2">
        <f t="shared" si="68"/>
        <v>0</v>
      </c>
      <c r="M138" s="2">
        <f t="shared" si="68"/>
        <v>0</v>
      </c>
      <c r="N138" s="2">
        <f t="shared" si="68"/>
        <v>0</v>
      </c>
      <c r="O138" s="2">
        <f t="shared" si="68"/>
        <v>0</v>
      </c>
      <c r="P138" s="2">
        <f t="shared" si="68"/>
        <v>0</v>
      </c>
      <c r="Q138" s="2">
        <f t="shared" si="68"/>
        <v>0</v>
      </c>
      <c r="R138" s="2">
        <f t="shared" si="68"/>
        <v>0</v>
      </c>
      <c r="S138" s="2">
        <f t="shared" si="68"/>
        <v>0</v>
      </c>
      <c r="T138" s="2">
        <f t="shared" si="68"/>
        <v>0</v>
      </c>
      <c r="U138" s="2">
        <f t="shared" si="68"/>
        <v>0</v>
      </c>
      <c r="V138" s="2">
        <f t="shared" si="68"/>
        <v>0</v>
      </c>
      <c r="W138" s="2">
        <f t="shared" si="68"/>
        <v>0</v>
      </c>
      <c r="X138" s="2">
        <f t="shared" si="68"/>
        <v>0</v>
      </c>
      <c r="Y138" s="2">
        <f t="shared" si="68"/>
        <v>0</v>
      </c>
      <c r="Z138" s="2">
        <f t="shared" si="68"/>
        <v>0</v>
      </c>
      <c r="AA138" s="2">
        <f t="shared" si="68"/>
        <v>0</v>
      </c>
      <c r="AB138" s="2">
        <f t="shared" si="68"/>
        <v>0</v>
      </c>
      <c r="AC138" s="2">
        <f t="shared" si="68"/>
        <v>0</v>
      </c>
      <c r="AD138" s="2">
        <f t="shared" si="68"/>
        <v>0</v>
      </c>
      <c r="AE138" s="2">
        <f t="shared" si="68"/>
        <v>0</v>
      </c>
      <c r="AF138" s="2">
        <f t="shared" si="68"/>
        <v>0</v>
      </c>
      <c r="AG138" s="2">
        <f t="shared" si="68"/>
        <v>0</v>
      </c>
      <c r="AH138" s="2">
        <f t="shared" si="68"/>
        <v>0</v>
      </c>
      <c r="AI138" s="2">
        <f t="shared" si="68"/>
        <v>0</v>
      </c>
      <c r="AJ138" s="2">
        <f t="shared" si="68"/>
        <v>0</v>
      </c>
      <c r="AK138" s="2">
        <f t="shared" si="68"/>
        <v>0</v>
      </c>
      <c r="AL138" s="2">
        <f t="shared" si="68"/>
        <v>0</v>
      </c>
      <c r="AM138" s="2">
        <f t="shared" si="68"/>
        <v>0</v>
      </c>
      <c r="AN138" s="2">
        <f t="shared" si="68"/>
        <v>0</v>
      </c>
      <c r="AO138" s="2">
        <f t="shared" si="68"/>
        <v>0</v>
      </c>
      <c r="AP138" s="2">
        <f t="shared" si="68"/>
        <v>0</v>
      </c>
      <c r="AQ138" s="2">
        <f t="shared" si="68"/>
        <v>0</v>
      </c>
      <c r="AR138" s="2">
        <f t="shared" si="68"/>
        <v>0</v>
      </c>
      <c r="AS138" s="2">
        <f t="shared" si="68"/>
        <v>0</v>
      </c>
      <c r="AT138" s="2">
        <f t="shared" si="68"/>
        <v>0</v>
      </c>
      <c r="AU138" s="2">
        <f t="shared" si="68"/>
        <v>0</v>
      </c>
      <c r="AV138" s="2">
        <f t="shared" si="68"/>
        <v>0</v>
      </c>
      <c r="AW138" s="2">
        <f t="shared" si="68"/>
        <v>0</v>
      </c>
      <c r="AX138" s="2">
        <f t="shared" si="68"/>
        <v>0</v>
      </c>
      <c r="AY138" s="2">
        <f t="shared" si="68"/>
        <v>0</v>
      </c>
      <c r="AZ138" s="2">
        <f t="shared" si="68"/>
        <v>0</v>
      </c>
      <c r="BA138" s="2">
        <f t="shared" si="68"/>
        <v>0</v>
      </c>
      <c r="BB138" s="2">
        <f t="shared" si="68"/>
        <v>0</v>
      </c>
      <c r="BC138" s="2">
        <f t="shared" si="68"/>
        <v>0</v>
      </c>
      <c r="BD138" s="2">
        <f t="shared" si="68"/>
        <v>0</v>
      </c>
      <c r="BE138" s="2">
        <f t="shared" si="68"/>
        <v>0</v>
      </c>
      <c r="BF138" s="2">
        <f t="shared" si="68"/>
        <v>0</v>
      </c>
      <c r="BG138" s="2">
        <f t="shared" si="68"/>
        <v>0</v>
      </c>
      <c r="BH138" s="2">
        <f t="shared" si="68"/>
        <v>0</v>
      </c>
      <c r="BI138" s="2">
        <f t="shared" si="68"/>
        <v>0</v>
      </c>
      <c r="BJ138" s="2">
        <f t="shared" si="68"/>
        <v>0</v>
      </c>
      <c r="BK138" s="2">
        <f t="shared" si="68"/>
        <v>0</v>
      </c>
      <c r="BL138" s="2">
        <f t="shared" ref="BL138:BP138" si="69">SUM(BL136:BL137)</f>
        <v>0</v>
      </c>
      <c r="BM138" s="2">
        <f t="shared" si="69"/>
        <v>0</v>
      </c>
      <c r="BN138" s="2">
        <f t="shared" si="69"/>
        <v>0</v>
      </c>
      <c r="BO138" s="2">
        <f t="shared" si="69"/>
        <v>0</v>
      </c>
      <c r="BP138" s="2">
        <f t="shared" si="69"/>
        <v>0</v>
      </c>
    </row>
    <row r="139" spans="2:68">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2:68">
      <c r="B140" t="s">
        <v>72</v>
      </c>
      <c r="C140" s="39">
        <f>D129</f>
        <v>34.694879176477507</v>
      </c>
      <c r="D140" s="38">
        <f t="shared" ref="D140" si="70">C140-D134+D138+D139</f>
        <v>25.557810454026395</v>
      </c>
      <c r="E140" s="2">
        <f t="shared" ref="E140:BK140" si="71">D140-E134+E138</f>
        <v>16.420741731575283</v>
      </c>
      <c r="F140" s="2">
        <f t="shared" si="71"/>
        <v>7.2836730091241719</v>
      </c>
      <c r="G140" s="2">
        <f t="shared" si="71"/>
        <v>0</v>
      </c>
      <c r="H140" s="2">
        <f t="shared" si="71"/>
        <v>0</v>
      </c>
      <c r="I140" s="2">
        <f t="shared" si="71"/>
        <v>0</v>
      </c>
      <c r="J140" s="2">
        <f t="shared" si="71"/>
        <v>0</v>
      </c>
      <c r="K140" s="2">
        <f t="shared" si="71"/>
        <v>0</v>
      </c>
      <c r="L140" s="2">
        <f t="shared" si="71"/>
        <v>0</v>
      </c>
      <c r="M140" s="2">
        <f t="shared" si="71"/>
        <v>0</v>
      </c>
      <c r="N140" s="2">
        <f t="shared" si="71"/>
        <v>0</v>
      </c>
      <c r="O140" s="2">
        <f t="shared" si="71"/>
        <v>0</v>
      </c>
      <c r="P140" s="2">
        <f t="shared" si="71"/>
        <v>0</v>
      </c>
      <c r="Q140" s="2">
        <f t="shared" si="71"/>
        <v>0</v>
      </c>
      <c r="R140" s="2">
        <f t="shared" si="71"/>
        <v>0</v>
      </c>
      <c r="S140" s="2">
        <f t="shared" si="71"/>
        <v>0</v>
      </c>
      <c r="T140" s="2">
        <f t="shared" si="71"/>
        <v>0</v>
      </c>
      <c r="U140" s="2">
        <f t="shared" si="71"/>
        <v>0</v>
      </c>
      <c r="V140" s="2">
        <f t="shared" si="71"/>
        <v>0</v>
      </c>
      <c r="W140" s="2">
        <f t="shared" si="71"/>
        <v>0</v>
      </c>
      <c r="X140" s="2">
        <f t="shared" si="71"/>
        <v>0</v>
      </c>
      <c r="Y140" s="2">
        <f t="shared" si="71"/>
        <v>0</v>
      </c>
      <c r="Z140" s="2">
        <f t="shared" si="71"/>
        <v>0</v>
      </c>
      <c r="AA140" s="2">
        <f t="shared" si="71"/>
        <v>0</v>
      </c>
      <c r="AB140" s="2">
        <f t="shared" si="71"/>
        <v>0</v>
      </c>
      <c r="AC140" s="2">
        <f t="shared" si="71"/>
        <v>0</v>
      </c>
      <c r="AD140" s="2">
        <f t="shared" si="71"/>
        <v>0</v>
      </c>
      <c r="AE140" s="2">
        <f t="shared" si="71"/>
        <v>0</v>
      </c>
      <c r="AF140" s="2">
        <f t="shared" si="71"/>
        <v>0</v>
      </c>
      <c r="AG140" s="2">
        <f t="shared" si="71"/>
        <v>0</v>
      </c>
      <c r="AH140" s="2">
        <f t="shared" si="71"/>
        <v>0</v>
      </c>
      <c r="AI140" s="2">
        <f t="shared" si="71"/>
        <v>0</v>
      </c>
      <c r="AJ140" s="2">
        <f t="shared" si="71"/>
        <v>0</v>
      </c>
      <c r="AK140" s="2">
        <f t="shared" si="71"/>
        <v>0</v>
      </c>
      <c r="AL140" s="2">
        <f t="shared" si="71"/>
        <v>0</v>
      </c>
      <c r="AM140" s="2">
        <f t="shared" si="71"/>
        <v>0</v>
      </c>
      <c r="AN140" s="2">
        <f t="shared" si="71"/>
        <v>0</v>
      </c>
      <c r="AO140" s="2">
        <f t="shared" si="71"/>
        <v>0</v>
      </c>
      <c r="AP140" s="2">
        <f t="shared" si="71"/>
        <v>0</v>
      </c>
      <c r="AQ140" s="2">
        <f t="shared" si="71"/>
        <v>0</v>
      </c>
      <c r="AR140" s="2">
        <f t="shared" si="71"/>
        <v>0</v>
      </c>
      <c r="AS140" s="2">
        <f t="shared" si="71"/>
        <v>0</v>
      </c>
      <c r="AT140" s="2">
        <f t="shared" si="71"/>
        <v>0</v>
      </c>
      <c r="AU140" s="2">
        <f t="shared" si="71"/>
        <v>0</v>
      </c>
      <c r="AV140" s="2">
        <f t="shared" si="71"/>
        <v>0</v>
      </c>
      <c r="AW140" s="2">
        <f t="shared" si="71"/>
        <v>0</v>
      </c>
      <c r="AX140" s="2">
        <f t="shared" si="71"/>
        <v>0</v>
      </c>
      <c r="AY140" s="2">
        <f t="shared" si="71"/>
        <v>0</v>
      </c>
      <c r="AZ140" s="2">
        <f t="shared" si="71"/>
        <v>0</v>
      </c>
      <c r="BA140" s="2">
        <f t="shared" si="71"/>
        <v>0</v>
      </c>
      <c r="BB140" s="2">
        <f t="shared" si="71"/>
        <v>0</v>
      </c>
      <c r="BC140" s="2">
        <f t="shared" si="71"/>
        <v>0</v>
      </c>
      <c r="BD140" s="2">
        <f t="shared" si="71"/>
        <v>0</v>
      </c>
      <c r="BE140" s="2">
        <f t="shared" si="71"/>
        <v>0</v>
      </c>
      <c r="BF140" s="2">
        <f t="shared" si="71"/>
        <v>0</v>
      </c>
      <c r="BG140" s="2">
        <f t="shared" si="71"/>
        <v>0</v>
      </c>
      <c r="BH140" s="2">
        <f t="shared" si="71"/>
        <v>0</v>
      </c>
      <c r="BI140" s="2">
        <f t="shared" si="71"/>
        <v>0</v>
      </c>
      <c r="BJ140" s="2">
        <f t="shared" si="71"/>
        <v>0</v>
      </c>
      <c r="BK140" s="2">
        <f t="shared" si="71"/>
        <v>0</v>
      </c>
      <c r="BL140" s="2">
        <f t="shared" ref="BL140" si="72">BK140-BL134+BL138</f>
        <v>0</v>
      </c>
      <c r="BM140" s="2">
        <f t="shared" ref="BM140" si="73">BL140-BM134+BM138</f>
        <v>0</v>
      </c>
      <c r="BN140" s="2">
        <f t="shared" ref="BN140" si="74">BM140-BN134+BN138</f>
        <v>0</v>
      </c>
      <c r="BO140" s="2">
        <f t="shared" ref="BO140" si="75">BN140-BO134+BO138</f>
        <v>0</v>
      </c>
      <c r="BP140" s="2">
        <f t="shared" ref="BP140" si="76">BO140-BP134+BP138</f>
        <v>0</v>
      </c>
    </row>
    <row r="143" spans="2:68">
      <c r="B143" t="s">
        <v>55</v>
      </c>
      <c r="D143" s="2">
        <f>INDEX(Inputs!$E$34:$X$44,MATCH('Depr schedule - Actual'!$B126,Inputs!$B$34:$B$44,0),MATCH('Depr schedule - Actual'!D132,Inputs!$E$18:$X$18,0))*IF(D132&gt;=Base_Reg_Year,(1+D$3)^0.5,(1+D$4)^0.5)</f>
        <v>1.9110129029818588</v>
      </c>
      <c r="E143" s="2">
        <f>INDEX(Inputs!$E$34:$X$44,MATCH('Depr schedule - Actual'!$B126,Inputs!$B$34:$B$44,0),MATCH('Depr schedule - Actual'!E132,Inputs!$E$18:$X$18,0))*IF(E132&gt;=Base_Reg_Year,(1+E$3)^0.5,(1+E$4)^0.5)</f>
        <v>1.8542161023205048</v>
      </c>
      <c r="F143" s="2">
        <f>INDEX(Inputs!$E$34:$X$44,MATCH('Depr schedule - Actual'!$B126,Inputs!$B$34:$B$44,0),MATCH('Depr schedule - Actual'!F132,Inputs!$E$18:$X$18,0))*IF(F132&gt;=Base_Reg_Year,(1+F$3)^0.5,(1+F$4)^0.5)</f>
        <v>5.2453107802517271</v>
      </c>
      <c r="G143" s="2">
        <f>INDEX(Inputs!$E$34:$X$44,MATCH('Depr schedule - Actual'!$B126,Inputs!$B$34:$B$44,0),MATCH('Depr schedule - Actual'!G132,Inputs!$E$18:$X$18,0))*IF(G132&gt;=Base_Reg_Year,(1+G$3)^0.5,(1+G$4)^0.5)</f>
        <v>-1.7794890333261624</v>
      </c>
      <c r="H143" s="2">
        <f>INDEX(Inputs!$E$34:$X$44,MATCH('Depr schedule - Actual'!$B126,Inputs!$B$34:$B$44,0),MATCH('Depr schedule - Actual'!H132,Inputs!$E$18:$X$18,0))*IF(H132&gt;=Base_Reg_Year,(1+H$3)^0.5,(1+H$4)^0.5)</f>
        <v>0.14197475450448033</v>
      </c>
      <c r="I143" s="2">
        <f>INDEX(Inputs!$E$34:$X$44,MATCH('Depr schedule - Actual'!$B126,Inputs!$B$34:$B$44,0),MATCH('Depr schedule - Actual'!I132,Inputs!$E$18:$X$18,0))*IF(I132&gt;=Base_Reg_Year,(1+I$3)^0.5,(1+I$4)^0.5)</f>
        <v>0.11565556740336443</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c r="T143" s="2"/>
      <c r="U143" s="2"/>
      <c r="V143" s="2"/>
      <c r="W143" s="2"/>
    </row>
    <row r="145" spans="2:68">
      <c r="B145" t="s">
        <v>73</v>
      </c>
    </row>
    <row r="146" spans="2:68">
      <c r="B146" s="20">
        <v>2016</v>
      </c>
      <c r="C146" s="20">
        <v>1</v>
      </c>
      <c r="E146" s="2">
        <f>IF($F$129="n/a",0,IF(E$131&lt;=$C146,0,IF(E$131&gt;($F$129+$C146),INDEX($D$143:$W$143,,$C146)-SUM($D146:D146),INDEX($D$143:$W$143,,$C146)/$F$129)))</f>
        <v>0.27300184328312266</v>
      </c>
      <c r="F146" s="2">
        <f>IF($F$129="n/a",0,IF(F$131&lt;=$C146,0,IF(F$131&gt;($F$129+$C146),INDEX($D$143:$W$143,,$C146)-SUM($D146:E146),INDEX($D$143:$W$143,,$C146)/$F$129)))</f>
        <v>0.27300184328312266</v>
      </c>
      <c r="G146" s="2">
        <f>IF($F$129="n/a",0,IF(G$131&lt;=$C146,0,IF(G$131&gt;($F$129+$C146),INDEX($D$143:$W$143,,$C146)-SUM($D146:F146),INDEX($D$143:$W$143,,$C146)/$F$129)))</f>
        <v>0.27300184328312266</v>
      </c>
      <c r="H146" s="2">
        <f>IF($F$129="n/a",0,IF(H$131&lt;=$C146,0,IF(H$131&gt;($F$129+$C146),INDEX($D$143:$W$143,,$C146)-SUM($D146:G146),INDEX($D$143:$W$143,,$C146)/$F$129)))</f>
        <v>0.27300184328312266</v>
      </c>
      <c r="I146" s="2">
        <f>IF($F$129="n/a",0,IF(I$131&lt;=$C146,0,IF(I$131&gt;($F$129+$C146),INDEX($D$143:$W$143,,$C146)-SUM($D146:H146),INDEX($D$143:$W$143,,$C146)/$F$129)))*0.5</f>
        <v>0.13650092164156133</v>
      </c>
      <c r="J146" s="2">
        <f>IF($F$129="n/a",0,IF(J$131&lt;=$C146,0,IF(J$131&gt;($F$129+$C146),INDEX($D$143:$W$143,,$C146)-SUM($D146:I146),INDEX($D$143:$W$143,,$C146)/$F$129)))</f>
        <v>0.27300184328312266</v>
      </c>
      <c r="K146" s="2">
        <f>IF($F$129="n/a",0,IF(K$131&lt;=$C146,0,IF(K$131&gt;($F$129+$C146),INDEX($D$143:$W$143,,$C146)-SUM($D146:J146),INDEX($D$143:$W$143,,$C146)/$F$129)))</f>
        <v>0.27300184328312266</v>
      </c>
      <c r="L146" s="2">
        <f>IF($F$129="n/a",0,IF(L$131&lt;=$C146,0,IF(L$131&gt;($F$129+$C146),INDEX($D$143:$W$143,,$C146)-SUM($D146:K146),INDEX($D$143:$W$143,,$C146)/$F$129)))</f>
        <v>0.13650092164156136</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row>
    <row r="147" spans="2:68">
      <c r="B147" s="20">
        <v>2017</v>
      </c>
      <c r="C147" s="20">
        <v>2</v>
      </c>
      <c r="E147" s="2">
        <f>IF($F$129="n/a",0,IF(E$131&lt;=$C147,0,IF(E$131&gt;($F$129+$C147),INDEX($D$143:$W$143,,$C147)-SUM($D147:D147),INDEX($D$143:$W$143,,$C147)/$F$129)))</f>
        <v>0</v>
      </c>
      <c r="F147" s="2">
        <f>IF($F$129="n/a",0,IF(F$131&lt;=$C147,0,IF(F$131&gt;($F$129+$C147),INDEX($D$143:$W$143,,$C147)-SUM($D147:E147),INDEX($D$143:$W$143,,$C147)/$F$129)))</f>
        <v>0.26488801461721495</v>
      </c>
      <c r="G147" s="2">
        <f>IF($F$129="n/a",0,IF(G$131&lt;=$C147,0,IF(G$131&gt;($F$129+$C147),INDEX($D$143:$W$143,,$C147)-SUM($D147:F147),INDEX($D$143:$W$143,,$C147)/$F$129)))</f>
        <v>0.26488801461721495</v>
      </c>
      <c r="H147" s="2">
        <f>IF($F$129="n/a",0,IF(H$131&lt;=$C147,0,IF(H$131&gt;($F$129+$C147),INDEX($D$143:$W$143,,$C147)-SUM($D147:G147),INDEX($D$143:$W$143,,$C147)/$F$129)))</f>
        <v>0.26488801461721495</v>
      </c>
      <c r="I147" s="2">
        <f>IF($F$129="n/a",0,IF(I$131&lt;=$C147,0,IF(I$131&gt;($F$129+$C147),INDEX($D$143:$W$143,,$C147)-SUM($D147:H147),INDEX($D$143:$W$143,,$C147)/$F$129)))*0.5</f>
        <v>0.13244400730860748</v>
      </c>
      <c r="J147" s="2">
        <f>IF($F$129="n/a",0,IF(J$131&lt;=$C147,0,IF(J$131&gt;($F$129+$C147),INDEX($D$143:$W$143,,$C147)-SUM($D147:I147),INDEX($D$143:$W$143,,$C147)/$F$129)))</f>
        <v>0.26488801461721495</v>
      </c>
      <c r="K147" s="2">
        <f>IF($F$129="n/a",0,IF(K$131&lt;=$C147,0,IF(K$131&gt;($F$129+$C147),INDEX($D$143:$W$143,,$C147)-SUM($D147:J147),INDEX($D$143:$W$143,,$C147)/$F$129)))</f>
        <v>0.26488801461721495</v>
      </c>
      <c r="L147" s="2">
        <f>IF($F$129="n/a",0,IF(L$131&lt;=$C147,0,IF(L$131&gt;($F$129+$C147),INDEX($D$143:$W$143,,$C147)-SUM($D147:K147),INDEX($D$143:$W$143,,$C147)/$F$129)))</f>
        <v>0.26488801461721495</v>
      </c>
      <c r="M147" s="2">
        <f>IF($F$129="n/a",0,IF(M$131&lt;=$C147,0,IF(M$131&gt;($F$129+$C147),INDEX($D$143:$W$143,,$C147)-SUM($D147:L147),INDEX($D$143:$W$143,,$C147)/$F$129)))</f>
        <v>0.1324440073086075</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row>
    <row r="148" spans="2:68">
      <c r="B148" s="20">
        <v>2018</v>
      </c>
      <c r="C148" s="20">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0.74933011146453243</v>
      </c>
      <c r="H148" s="2">
        <f>IF($F$129="n/a",0,IF(H$131&lt;=$C148,0,IF(H$131&gt;($F$129+$C148),INDEX($D$143:$W$143,,$C148)-SUM($D148:G148),INDEX($D$143:$W$143,,$C148)/$F$129)))</f>
        <v>0.74933011146453243</v>
      </c>
      <c r="I148" s="2">
        <f>IF($F$129="n/a",0,IF(I$131&lt;=$C148,0,IF(I$131&gt;($F$129+$C148),INDEX($D$143:$W$143,,$C148)-SUM($D148:H148),INDEX($D$143:$W$143,,$C148)/$F$129)))*0.5</f>
        <v>0.37466505573226622</v>
      </c>
      <c r="J148" s="2">
        <f>IF($F$129="n/a",0,IF(J$131&lt;=$C148,0,IF(J$131&gt;($F$129+$C148),INDEX($D$143:$W$143,,$C148)-SUM($D148:I148),INDEX($D$143:$W$143,,$C148)/$F$129)))</f>
        <v>0.74933011146453243</v>
      </c>
      <c r="K148" s="2">
        <f>IF($F$129="n/a",0,IF(K$131&lt;=$C148,0,IF(K$131&gt;($F$129+$C148),INDEX($D$143:$W$143,,$C148)-SUM($D148:J148),INDEX($D$143:$W$143,,$C148)/$F$129)))</f>
        <v>0.74933011146453243</v>
      </c>
      <c r="L148" s="2">
        <f>IF($F$129="n/a",0,IF(L$131&lt;=$C148,0,IF(L$131&gt;($F$129+$C148),INDEX($D$143:$W$143,,$C148)-SUM($D148:K148),INDEX($D$143:$W$143,,$C148)/$F$129)))</f>
        <v>0.74933011146453243</v>
      </c>
      <c r="M148" s="2">
        <f>IF($F$129="n/a",0,IF(M$131&lt;=$C148,0,IF(M$131&gt;($F$129+$C148),INDEX($D$143:$W$143,,$C148)-SUM($D148:L148),INDEX($D$143:$W$143,,$C148)/$F$129)))</f>
        <v>0.74933011146453243</v>
      </c>
      <c r="N148" s="2">
        <f>IF($F$129="n/a",0,IF(N$131&lt;=$C148,0,IF(N$131&gt;($F$129+$C148),INDEX($D$143:$W$143,,$C148)-SUM($D148:M148),INDEX($D$143:$W$143,,$C148)/$F$129)))</f>
        <v>0.37466505573226616</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row>
    <row r="149" spans="2:68">
      <c r="B149" s="20">
        <v>2019</v>
      </c>
      <c r="C149" s="20">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-0.25421271904659465</v>
      </c>
      <c r="I149" s="2">
        <f>IF($F$129="n/a",0,IF(I$131&lt;=$C149,0,IF(I$131&gt;($F$129+$C149),INDEX($D$143:$W$143,,$C149)-SUM($D149:H149),INDEX($D$143:$W$143,,$C149)/$F$129)))*0.5</f>
        <v>-0.12710635952329732</v>
      </c>
      <c r="J149" s="2">
        <f>IF($F$129="n/a",0,IF(J$131&lt;=$C149,0,IF(J$131&gt;($F$129+$C149),INDEX($D$143:$W$143,,$C149)-SUM($D149:I149),INDEX($D$143:$W$143,,$C149)/$F$129)))</f>
        <v>-0.25421271904659465</v>
      </c>
      <c r="K149" s="2">
        <f>IF($F$129="n/a",0,IF(K$131&lt;=$C149,0,IF(K$131&gt;($F$129+$C149),INDEX($D$143:$W$143,,$C149)-SUM($D149:J149),INDEX($D$143:$W$143,,$C149)/$F$129)))</f>
        <v>-0.25421271904659465</v>
      </c>
      <c r="L149" s="2">
        <f>IF($F$129="n/a",0,IF(L$131&lt;=$C149,0,IF(L$131&gt;($F$129+$C149),INDEX($D$143:$W$143,,$C149)-SUM($D149:K149),INDEX($D$143:$W$143,,$C149)/$F$129)))</f>
        <v>-0.25421271904659465</v>
      </c>
      <c r="M149" s="2">
        <f>IF($F$129="n/a",0,IF(M$131&lt;=$C149,0,IF(M$131&gt;($F$129+$C149),INDEX($D$143:$W$143,,$C149)-SUM($D149:L149),INDEX($D$143:$W$143,,$C149)/$F$129)))</f>
        <v>-0.25421271904659465</v>
      </c>
      <c r="N149" s="2">
        <f>IF($F$129="n/a",0,IF(N$131&lt;=$C149,0,IF(N$131&gt;($F$129+$C149),INDEX($D$143:$W$143,,$C149)-SUM($D149:M149),INDEX($D$143:$W$143,,$C149)/$F$129)))</f>
        <v>-0.25421271904659465</v>
      </c>
      <c r="O149" s="2">
        <f>IF($F$129="n/a",0,IF(O$131&lt;=$C149,0,IF(O$131&gt;($F$129+$C149),INDEX($D$143:$W$143,,$C149)-SUM($D149:N149),INDEX($D$143:$W$143,,$C149)/$F$129)))</f>
        <v>-0.1271063595232973</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row>
    <row r="150" spans="2:68">
      <c r="B150" s="20">
        <v>2020</v>
      </c>
      <c r="C150" s="20">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IF($F$129="n/a",0,IF(I$131&lt;=$C150,0,IF(I$131&gt;($F$129+$C150),INDEX($D$143:$W$143,,$C150)-SUM($D150:H150),INDEX($D$143:$W$143,,$C150)/$F$129)))*0.5</f>
        <v>1.0141053893177166E-2</v>
      </c>
      <c r="J150" s="2">
        <f>IF($F$129="n/a",0,IF(J$131&lt;=$C150,0,IF(J$131&gt;($F$129+$C150),INDEX($D$143:$W$143,,$C150)-SUM($D150:I150),INDEX($D$143:$W$143,,$C150)/$F$129)))</f>
        <v>2.0282107786354333E-2</v>
      </c>
      <c r="K150" s="2">
        <f>IF($F$129="n/a",0,IF(K$131&lt;=$C150,0,IF(K$131&gt;($F$129+$C150),INDEX($D$143:$W$143,,$C150)-SUM($D150:J150),INDEX($D$143:$W$143,,$C150)/$F$129)))</f>
        <v>2.0282107786354333E-2</v>
      </c>
      <c r="L150" s="2">
        <f>IF($F$129="n/a",0,IF(L$131&lt;=$C150,0,IF(L$131&gt;($F$129+$C150),INDEX($D$143:$W$143,,$C150)-SUM($D150:K150),INDEX($D$143:$W$143,,$C150)/$F$129)))</f>
        <v>2.0282107786354333E-2</v>
      </c>
      <c r="M150" s="2">
        <f>IF($F$129="n/a",0,IF(M$131&lt;=$C150,0,IF(M$131&gt;($F$129+$C150),INDEX($D$143:$W$143,,$C150)-SUM($D150:L150),INDEX($D$143:$W$143,,$C150)/$F$129)))</f>
        <v>2.0282107786354333E-2</v>
      </c>
      <c r="N150" s="2">
        <f>IF($F$129="n/a",0,IF(N$131&lt;=$C150,0,IF(N$131&gt;($F$129+$C150),INDEX($D$143:$W$143,,$C150)-SUM($D150:M150),INDEX($D$143:$W$143,,$C150)/$F$129)))</f>
        <v>2.0282107786354333E-2</v>
      </c>
      <c r="O150" s="2">
        <f>IF($F$129="n/a",0,IF(O$131&lt;=$C150,0,IF(O$131&gt;($F$129+$C150),INDEX($D$143:$W$143,,$C150)-SUM($D150:N150),INDEX($D$143:$W$143,,$C150)/$F$129)))</f>
        <v>2.0282107786354333E-2</v>
      </c>
      <c r="P150" s="2">
        <f>IF($F$129="n/a",0,IF(P$131&lt;=$C150,0,IF(P$131&gt;($F$129+$C150),INDEX($D$143:$W$143,,$C150)-SUM($D150:O150),INDEX($D$143:$W$143,,$C150)/$F$129)))</f>
        <v>1.0141053893177154E-2</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row>
    <row r="151" spans="2:68">
      <c r="B151" s="20">
        <v>2021</v>
      </c>
      <c r="C151" s="20">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IF($F$129="n/a",0,IF(I$131&lt;=$C151,0,IF(I$131&gt;($F$129+$C151),INDEX($D$143:$W$143,,$C151)-SUM($D151:H151),INDEX($D$143:$W$143,,$C151)/$F$129)))*0.5</f>
        <v>0</v>
      </c>
      <c r="J151" s="2">
        <f>IF($F$129="n/a",0,IF(J$131&lt;=$C151,0,IF(J$131&gt;($F$129+$C151),INDEX($D$143:$W$143,,$C151)-SUM($D151:I151),INDEX($D$143:$W$143,,$C151)/$F$129)))</f>
        <v>1.6522223914766345E-2</v>
      </c>
      <c r="K151" s="2">
        <f>IF($F$129="n/a",0,IF(K$131&lt;=$C151,0,IF(K$131&gt;($F$129+$C151),INDEX($D$143:$W$143,,$C151)-SUM($D151:J151),INDEX($D$143:$W$143,,$C151)/$F$129)))</f>
        <v>1.6522223914766345E-2</v>
      </c>
      <c r="L151" s="2">
        <f>IF($F$129="n/a",0,IF(L$131&lt;=$C151,0,IF(L$131&gt;($F$129+$C151),INDEX($D$143:$W$143,,$C151)-SUM($D151:K151),INDEX($D$143:$W$143,,$C151)/$F$129)))</f>
        <v>1.6522223914766345E-2</v>
      </c>
      <c r="M151" s="2">
        <f>IF($F$129="n/a",0,IF(M$131&lt;=$C151,0,IF(M$131&gt;($F$129+$C151),INDEX($D$143:$W$143,,$C151)-SUM($D151:L151),INDEX($D$143:$W$143,,$C151)/$F$129)))</f>
        <v>1.6522223914766345E-2</v>
      </c>
      <c r="N151" s="2">
        <f>IF($F$129="n/a",0,IF(N$131&lt;=$C151,0,IF(N$131&gt;($F$129+$C151),INDEX($D$143:$W$143,,$C151)-SUM($D151:M151),INDEX($D$143:$W$143,,$C151)/$F$129)))</f>
        <v>1.6522223914766345E-2</v>
      </c>
      <c r="O151" s="2">
        <f>IF($F$129="n/a",0,IF(O$131&lt;=$C151,0,IF(O$131&gt;($F$129+$C151),INDEX($D$143:$W$143,,$C151)-SUM($D151:N151),INDEX($D$143:$W$143,,$C151)/$F$129)))</f>
        <v>1.6522223914766345E-2</v>
      </c>
      <c r="P151" s="2">
        <f>IF($F$129="n/a",0,IF(P$131&lt;=$C151,0,IF(P$131&gt;($F$129+$C151),INDEX($D$143:$W$143,,$C151)-SUM($D151:O151),INDEX($D$143:$W$143,,$C151)/$F$129)))</f>
        <v>1.6522223914766345E-2</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row>
    <row r="152" spans="2:68">
      <c r="B152" s="20">
        <v>2022</v>
      </c>
      <c r="C152" s="20">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IF($F$129="n/a",0,IF(I$131&lt;=$C152,0,IF(I$131&gt;($F$129+$C152),INDEX($D$143:$W$143,,$C152)-SUM($D152:H152),INDEX($D$143:$W$143,,$C152)/$F$129)))*0.5</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row>
    <row r="153" spans="2:68">
      <c r="B153" s="20">
        <v>2023</v>
      </c>
      <c r="C153" s="20">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IF($F$129="n/a",0,IF(I$131&lt;=$C153,0,IF(I$131&gt;($F$129+$C153),INDEX($D$143:$W$143,,$C153)-SUM($D153:H153),INDEX($D$143:$W$143,,$C153)/$F$129)))*0.5</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row>
    <row r="154" spans="2:68">
      <c r="B154" s="20">
        <v>2024</v>
      </c>
      <c r="C154" s="20">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IF($F$129="n/a",0,IF(I$131&lt;=$C154,0,IF(I$131&gt;($F$129+$C154),INDEX($D$143:$W$143,,$C154)-SUM($D154:H154),INDEX($D$143:$W$143,,$C154)/$F$129)))*0.5</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row>
    <row r="155" spans="2:68">
      <c r="B155" s="20">
        <v>2025</v>
      </c>
      <c r="C155" s="20">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IF($F$129="n/a",0,IF(I$131&lt;=$C155,0,IF(I$131&gt;($F$129+$C155),INDEX($D$143:$W$143,,$C155)-SUM($D155:H155),INDEX($D$143:$W$143,,$C155)/$F$129)))*0.5</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row>
    <row r="156" spans="2:68" hidden="1" outlineLevel="1">
      <c r="B156" s="20">
        <v>2026</v>
      </c>
      <c r="C156" s="20">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row>
    <row r="157" spans="2:68" hidden="1" outlineLevel="1">
      <c r="B157" s="20">
        <v>2027</v>
      </c>
      <c r="C157" s="20">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row>
    <row r="158" spans="2:68" hidden="1" outlineLevel="1">
      <c r="B158" s="20">
        <v>2028</v>
      </c>
      <c r="C158" s="20">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row>
    <row r="159" spans="2:68" hidden="1" outlineLevel="1">
      <c r="B159" s="20">
        <v>2029</v>
      </c>
      <c r="C159" s="20">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row>
    <row r="160" spans="2:68" hidden="1" outlineLevel="1">
      <c r="B160" s="20">
        <v>2030</v>
      </c>
      <c r="C160" s="20">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row>
    <row r="161" spans="2:68" hidden="1" outlineLevel="1">
      <c r="B161" s="20">
        <v>2031</v>
      </c>
      <c r="C161" s="20">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row>
    <row r="162" spans="2:68" hidden="1" outlineLevel="1">
      <c r="B162" s="20">
        <v>2032</v>
      </c>
      <c r="C162" s="20">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row>
    <row r="163" spans="2:68" hidden="1" outlineLevel="1">
      <c r="B163" s="20">
        <v>2033</v>
      </c>
      <c r="C163" s="20">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row>
    <row r="164" spans="2:68" hidden="1" outlineLevel="1">
      <c r="B164" s="20">
        <v>2034</v>
      </c>
      <c r="C164" s="20">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row>
    <row r="165" spans="2:68" hidden="1" outlineLevel="1">
      <c r="B165" s="20">
        <v>2035</v>
      </c>
      <c r="C165" s="20">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row>
    <row r="166" spans="2:68" collapsed="1">
      <c r="B166" s="20"/>
      <c r="C166" s="20"/>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2:68">
      <c r="B167" t="s">
        <v>74</v>
      </c>
      <c r="D167" s="2">
        <f>SUM(D146:D165)</f>
        <v>0</v>
      </c>
      <c r="E167" s="2">
        <f t="shared" ref="E167:BK167" si="77">SUM(E146:E165)</f>
        <v>0.27300184328312266</v>
      </c>
      <c r="F167" s="2">
        <f t="shared" si="77"/>
        <v>0.53788985790033761</v>
      </c>
      <c r="G167" s="2">
        <f t="shared" si="77"/>
        <v>1.28721996936487</v>
      </c>
      <c r="H167" s="2">
        <f t="shared" si="77"/>
        <v>1.0330072503182754</v>
      </c>
      <c r="I167" s="2">
        <f t="shared" si="77"/>
        <v>0.52664467905231493</v>
      </c>
      <c r="J167" s="2">
        <f t="shared" si="77"/>
        <v>1.0698115820193963</v>
      </c>
      <c r="K167" s="2">
        <f t="shared" si="77"/>
        <v>1.0698115820193963</v>
      </c>
      <c r="L167" s="2">
        <f t="shared" si="77"/>
        <v>0.93331066037783472</v>
      </c>
      <c r="M167" s="2">
        <f t="shared" si="77"/>
        <v>0.66436573142766586</v>
      </c>
      <c r="N167" s="2">
        <f t="shared" si="77"/>
        <v>0.1572566683867922</v>
      </c>
      <c r="O167" s="2">
        <f t="shared" si="77"/>
        <v>-9.0302027822176612E-2</v>
      </c>
      <c r="P167" s="2">
        <f t="shared" si="77"/>
        <v>2.6663277807943499E-2</v>
      </c>
      <c r="Q167" s="2">
        <f t="shared" si="77"/>
        <v>0</v>
      </c>
      <c r="R167" s="2">
        <f t="shared" si="77"/>
        <v>0</v>
      </c>
      <c r="S167" s="2">
        <f t="shared" si="77"/>
        <v>0</v>
      </c>
      <c r="T167" s="2">
        <f t="shared" si="77"/>
        <v>0</v>
      </c>
      <c r="U167" s="2">
        <f t="shared" si="77"/>
        <v>0</v>
      </c>
      <c r="V167" s="2">
        <f t="shared" si="77"/>
        <v>0</v>
      </c>
      <c r="W167" s="2">
        <f t="shared" si="77"/>
        <v>0</v>
      </c>
      <c r="X167" s="2">
        <f t="shared" si="77"/>
        <v>0</v>
      </c>
      <c r="Y167" s="2">
        <f t="shared" si="77"/>
        <v>0</v>
      </c>
      <c r="Z167" s="2">
        <f t="shared" si="77"/>
        <v>0</v>
      </c>
      <c r="AA167" s="2">
        <f t="shared" si="77"/>
        <v>0</v>
      </c>
      <c r="AB167" s="2">
        <f t="shared" si="77"/>
        <v>0</v>
      </c>
      <c r="AC167" s="2">
        <f t="shared" si="77"/>
        <v>0</v>
      </c>
      <c r="AD167" s="2">
        <f t="shared" si="77"/>
        <v>0</v>
      </c>
      <c r="AE167" s="2">
        <f t="shared" si="77"/>
        <v>0</v>
      </c>
      <c r="AF167" s="2">
        <f t="shared" si="77"/>
        <v>0</v>
      </c>
      <c r="AG167" s="2">
        <f t="shared" si="77"/>
        <v>0</v>
      </c>
      <c r="AH167" s="2">
        <f t="shared" si="77"/>
        <v>0</v>
      </c>
      <c r="AI167" s="2">
        <f t="shared" si="77"/>
        <v>0</v>
      </c>
      <c r="AJ167" s="2">
        <f t="shared" si="77"/>
        <v>0</v>
      </c>
      <c r="AK167" s="2">
        <f t="shared" si="77"/>
        <v>0</v>
      </c>
      <c r="AL167" s="2">
        <f t="shared" si="77"/>
        <v>0</v>
      </c>
      <c r="AM167" s="2">
        <f t="shared" si="77"/>
        <v>0</v>
      </c>
      <c r="AN167" s="2">
        <f t="shared" si="77"/>
        <v>0</v>
      </c>
      <c r="AO167" s="2">
        <f t="shared" si="77"/>
        <v>0</v>
      </c>
      <c r="AP167" s="2">
        <f t="shared" si="77"/>
        <v>0</v>
      </c>
      <c r="AQ167" s="2">
        <f t="shared" si="77"/>
        <v>0</v>
      </c>
      <c r="AR167" s="2">
        <f t="shared" si="77"/>
        <v>0</v>
      </c>
      <c r="AS167" s="2">
        <f t="shared" si="77"/>
        <v>0</v>
      </c>
      <c r="AT167" s="2">
        <f t="shared" si="77"/>
        <v>0</v>
      </c>
      <c r="AU167" s="2">
        <f t="shared" si="77"/>
        <v>0</v>
      </c>
      <c r="AV167" s="2">
        <f t="shared" si="77"/>
        <v>0</v>
      </c>
      <c r="AW167" s="2">
        <f t="shared" si="77"/>
        <v>0</v>
      </c>
      <c r="AX167" s="2">
        <f t="shared" si="77"/>
        <v>0</v>
      </c>
      <c r="AY167" s="2">
        <f t="shared" si="77"/>
        <v>0</v>
      </c>
      <c r="AZ167" s="2">
        <f t="shared" si="77"/>
        <v>0</v>
      </c>
      <c r="BA167" s="2">
        <f t="shared" si="77"/>
        <v>0</v>
      </c>
      <c r="BB167" s="2">
        <f t="shared" si="77"/>
        <v>0</v>
      </c>
      <c r="BC167" s="2">
        <f t="shared" si="77"/>
        <v>0</v>
      </c>
      <c r="BD167" s="2">
        <f t="shared" si="77"/>
        <v>0</v>
      </c>
      <c r="BE167" s="2">
        <f t="shared" si="77"/>
        <v>0</v>
      </c>
      <c r="BF167" s="2">
        <f t="shared" si="77"/>
        <v>0</v>
      </c>
      <c r="BG167" s="2">
        <f t="shared" si="77"/>
        <v>0</v>
      </c>
      <c r="BH167" s="2">
        <f t="shared" si="77"/>
        <v>0</v>
      </c>
      <c r="BI167" s="2">
        <f t="shared" si="77"/>
        <v>0</v>
      </c>
      <c r="BJ167" s="2">
        <f t="shared" si="77"/>
        <v>0</v>
      </c>
      <c r="BK167" s="2">
        <f t="shared" si="77"/>
        <v>0</v>
      </c>
      <c r="BL167" s="2">
        <f t="shared" ref="BL167:BP167" si="78">SUM(BL146:BL165)</f>
        <v>0</v>
      </c>
      <c r="BM167" s="2">
        <f t="shared" si="78"/>
        <v>0</v>
      </c>
      <c r="BN167" s="2">
        <f t="shared" si="78"/>
        <v>0</v>
      </c>
      <c r="BO167" s="2">
        <f t="shared" si="78"/>
        <v>0</v>
      </c>
      <c r="BP167" s="2">
        <f t="shared" si="78"/>
        <v>0</v>
      </c>
    </row>
    <row r="168" spans="2:68">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2:68">
      <c r="B169" t="s">
        <v>56</v>
      </c>
      <c r="D169" s="2">
        <f t="shared" ref="D169:BK169" si="79">D134+D167</f>
        <v>9.1370687224511116</v>
      </c>
      <c r="E169" s="2">
        <f t="shared" si="79"/>
        <v>9.4100705657342338</v>
      </c>
      <c r="F169" s="2">
        <f t="shared" si="79"/>
        <v>9.6749585803514488</v>
      </c>
      <c r="G169" s="2">
        <f t="shared" si="79"/>
        <v>8.5708929784890415</v>
      </c>
      <c r="H169" s="2">
        <f t="shared" si="79"/>
        <v>1.0330072503182754</v>
      </c>
      <c r="I169" s="2">
        <f t="shared" si="79"/>
        <v>0.52664467905231493</v>
      </c>
      <c r="J169" s="2">
        <f t="shared" si="79"/>
        <v>1.0698115820193963</v>
      </c>
      <c r="K169" s="2">
        <f t="shared" si="79"/>
        <v>1.0698115820193963</v>
      </c>
      <c r="L169" s="2">
        <f t="shared" si="79"/>
        <v>0.93331066037783472</v>
      </c>
      <c r="M169" s="2">
        <f t="shared" si="79"/>
        <v>0.66436573142766586</v>
      </c>
      <c r="N169" s="2">
        <f t="shared" si="79"/>
        <v>0.1572566683867922</v>
      </c>
      <c r="O169" s="2">
        <f t="shared" si="79"/>
        <v>-9.0302027822176612E-2</v>
      </c>
      <c r="P169" s="2">
        <f t="shared" si="79"/>
        <v>2.6663277807943499E-2</v>
      </c>
      <c r="Q169" s="2">
        <f t="shared" si="79"/>
        <v>0</v>
      </c>
      <c r="R169" s="2">
        <f t="shared" si="79"/>
        <v>0</v>
      </c>
      <c r="S169" s="2">
        <f t="shared" si="79"/>
        <v>0</v>
      </c>
      <c r="T169" s="2">
        <f t="shared" si="79"/>
        <v>0</v>
      </c>
      <c r="U169" s="2">
        <f t="shared" si="79"/>
        <v>0</v>
      </c>
      <c r="V169" s="2">
        <f t="shared" si="79"/>
        <v>0</v>
      </c>
      <c r="W169" s="2">
        <f t="shared" si="79"/>
        <v>0</v>
      </c>
      <c r="X169" s="2">
        <f t="shared" si="79"/>
        <v>0</v>
      </c>
      <c r="Y169" s="2">
        <f t="shared" si="79"/>
        <v>0</v>
      </c>
      <c r="Z169" s="2">
        <f t="shared" si="79"/>
        <v>0</v>
      </c>
      <c r="AA169" s="2">
        <f t="shared" si="79"/>
        <v>0</v>
      </c>
      <c r="AB169" s="2">
        <f t="shared" si="79"/>
        <v>0</v>
      </c>
      <c r="AC169" s="2">
        <f t="shared" si="79"/>
        <v>0</v>
      </c>
      <c r="AD169" s="2">
        <f t="shared" si="79"/>
        <v>0</v>
      </c>
      <c r="AE169" s="2">
        <f t="shared" si="79"/>
        <v>0</v>
      </c>
      <c r="AF169" s="2">
        <f t="shared" si="79"/>
        <v>0</v>
      </c>
      <c r="AG169" s="2">
        <f t="shared" si="79"/>
        <v>0</v>
      </c>
      <c r="AH169" s="2">
        <f t="shared" si="79"/>
        <v>0</v>
      </c>
      <c r="AI169" s="2">
        <f t="shared" si="79"/>
        <v>0</v>
      </c>
      <c r="AJ169" s="2">
        <f t="shared" si="79"/>
        <v>0</v>
      </c>
      <c r="AK169" s="2">
        <f t="shared" si="79"/>
        <v>0</v>
      </c>
      <c r="AL169" s="2">
        <f t="shared" si="79"/>
        <v>0</v>
      </c>
      <c r="AM169" s="2">
        <f t="shared" si="79"/>
        <v>0</v>
      </c>
      <c r="AN169" s="2">
        <f t="shared" si="79"/>
        <v>0</v>
      </c>
      <c r="AO169" s="2">
        <f t="shared" si="79"/>
        <v>0</v>
      </c>
      <c r="AP169" s="2">
        <f t="shared" si="79"/>
        <v>0</v>
      </c>
      <c r="AQ169" s="2">
        <f t="shared" si="79"/>
        <v>0</v>
      </c>
      <c r="AR169" s="2">
        <f t="shared" si="79"/>
        <v>0</v>
      </c>
      <c r="AS169" s="2">
        <f t="shared" si="79"/>
        <v>0</v>
      </c>
      <c r="AT169" s="2">
        <f t="shared" si="79"/>
        <v>0</v>
      </c>
      <c r="AU169" s="2">
        <f t="shared" si="79"/>
        <v>0</v>
      </c>
      <c r="AV169" s="2">
        <f t="shared" si="79"/>
        <v>0</v>
      </c>
      <c r="AW169" s="2">
        <f t="shared" si="79"/>
        <v>0</v>
      </c>
      <c r="AX169" s="2">
        <f t="shared" si="79"/>
        <v>0</v>
      </c>
      <c r="AY169" s="2">
        <f t="shared" si="79"/>
        <v>0</v>
      </c>
      <c r="AZ169" s="2">
        <f t="shared" si="79"/>
        <v>0</v>
      </c>
      <c r="BA169" s="2">
        <f t="shared" si="79"/>
        <v>0</v>
      </c>
      <c r="BB169" s="2">
        <f t="shared" si="79"/>
        <v>0</v>
      </c>
      <c r="BC169" s="2">
        <f t="shared" si="79"/>
        <v>0</v>
      </c>
      <c r="BD169" s="2">
        <f t="shared" si="79"/>
        <v>0</v>
      </c>
      <c r="BE169" s="2">
        <f t="shared" si="79"/>
        <v>0</v>
      </c>
      <c r="BF169" s="2">
        <f t="shared" si="79"/>
        <v>0</v>
      </c>
      <c r="BG169" s="2">
        <f t="shared" si="79"/>
        <v>0</v>
      </c>
      <c r="BH169" s="2">
        <f t="shared" si="79"/>
        <v>0</v>
      </c>
      <c r="BI169" s="2">
        <f t="shared" si="79"/>
        <v>0</v>
      </c>
      <c r="BJ169" s="2">
        <f t="shared" si="79"/>
        <v>0</v>
      </c>
      <c r="BK169" s="2">
        <f t="shared" si="79"/>
        <v>0</v>
      </c>
      <c r="BL169" s="2">
        <f t="shared" ref="BL169:BP169" si="80">BL134+BL167</f>
        <v>0</v>
      </c>
      <c r="BM169" s="2">
        <f t="shared" si="80"/>
        <v>0</v>
      </c>
      <c r="BN169" s="2">
        <f t="shared" si="80"/>
        <v>0</v>
      </c>
      <c r="BO169" s="2">
        <f t="shared" si="80"/>
        <v>0</v>
      </c>
      <c r="BP169" s="2">
        <f t="shared" si="80"/>
        <v>0</v>
      </c>
    </row>
    <row r="170" spans="2:68">
      <c r="B170" t="s">
        <v>79</v>
      </c>
      <c r="D170" s="2">
        <f>D143-D167</f>
        <v>1.9110129029818588</v>
      </c>
      <c r="E170" s="2">
        <f>E143-E167+D170</f>
        <v>3.4922271620192409</v>
      </c>
      <c r="F170" s="2">
        <f t="shared" ref="F170:BK170" si="81">F143-F167+E170</f>
        <v>8.1996480843706312</v>
      </c>
      <c r="G170" s="2">
        <f t="shared" si="81"/>
        <v>5.1329390816795986</v>
      </c>
      <c r="H170" s="2">
        <f t="shared" si="81"/>
        <v>4.2419065858658032</v>
      </c>
      <c r="I170" s="2">
        <f t="shared" si="81"/>
        <v>3.8309174742168528</v>
      </c>
      <c r="J170" s="2">
        <f t="shared" si="81"/>
        <v>2.7611058921974565</v>
      </c>
      <c r="K170" s="2">
        <f t="shared" si="81"/>
        <v>1.6912943101780602</v>
      </c>
      <c r="L170" s="2">
        <f t="shared" si="81"/>
        <v>0.75798364980022548</v>
      </c>
      <c r="M170" s="2">
        <f t="shared" si="81"/>
        <v>9.3617918372559616E-2</v>
      </c>
      <c r="N170" s="2">
        <f t="shared" si="81"/>
        <v>-6.3638750014232581E-2</v>
      </c>
      <c r="O170" s="2">
        <f t="shared" si="81"/>
        <v>2.666327780794403E-2</v>
      </c>
      <c r="P170" s="2">
        <f t="shared" si="81"/>
        <v>5.3082538364890297E-16</v>
      </c>
      <c r="Q170" s="2">
        <f t="shared" si="81"/>
        <v>5.3082538364890297E-16</v>
      </c>
      <c r="R170" s="2">
        <f t="shared" si="81"/>
        <v>5.3082538364890297E-16</v>
      </c>
      <c r="S170" s="2">
        <f t="shared" si="81"/>
        <v>5.3082538364890297E-16</v>
      </c>
      <c r="T170" s="2">
        <f t="shared" si="81"/>
        <v>5.3082538364890297E-16</v>
      </c>
      <c r="U170" s="2">
        <f t="shared" si="81"/>
        <v>5.3082538364890297E-16</v>
      </c>
      <c r="V170" s="2">
        <f t="shared" si="81"/>
        <v>5.3082538364890297E-16</v>
      </c>
      <c r="W170" s="2">
        <f t="shared" si="81"/>
        <v>5.3082538364890297E-16</v>
      </c>
      <c r="X170" s="2">
        <f t="shared" si="81"/>
        <v>5.3082538364890297E-16</v>
      </c>
      <c r="Y170" s="2">
        <f t="shared" si="81"/>
        <v>5.3082538364890297E-16</v>
      </c>
      <c r="Z170" s="2">
        <f t="shared" si="81"/>
        <v>5.3082538364890297E-16</v>
      </c>
      <c r="AA170" s="2">
        <f t="shared" si="81"/>
        <v>5.3082538364890297E-16</v>
      </c>
      <c r="AB170" s="2">
        <f t="shared" si="81"/>
        <v>5.3082538364890297E-16</v>
      </c>
      <c r="AC170" s="2">
        <f t="shared" si="81"/>
        <v>5.3082538364890297E-16</v>
      </c>
      <c r="AD170" s="2">
        <f t="shared" si="81"/>
        <v>5.3082538364890297E-16</v>
      </c>
      <c r="AE170" s="2">
        <f t="shared" si="81"/>
        <v>5.3082538364890297E-16</v>
      </c>
      <c r="AF170" s="2">
        <f t="shared" si="81"/>
        <v>5.3082538364890297E-16</v>
      </c>
      <c r="AG170" s="2">
        <f t="shared" si="81"/>
        <v>5.3082538364890297E-16</v>
      </c>
      <c r="AH170" s="2">
        <f t="shared" si="81"/>
        <v>5.3082538364890297E-16</v>
      </c>
      <c r="AI170" s="2">
        <f t="shared" si="81"/>
        <v>5.3082538364890297E-16</v>
      </c>
      <c r="AJ170" s="2">
        <f t="shared" si="81"/>
        <v>5.3082538364890297E-16</v>
      </c>
      <c r="AK170" s="2">
        <f t="shared" si="81"/>
        <v>5.3082538364890297E-16</v>
      </c>
      <c r="AL170" s="2">
        <f t="shared" si="81"/>
        <v>5.3082538364890297E-16</v>
      </c>
      <c r="AM170" s="2">
        <f t="shared" si="81"/>
        <v>5.3082538364890297E-16</v>
      </c>
      <c r="AN170" s="2">
        <f t="shared" si="81"/>
        <v>5.3082538364890297E-16</v>
      </c>
      <c r="AO170" s="2">
        <f t="shared" si="81"/>
        <v>5.3082538364890297E-16</v>
      </c>
      <c r="AP170" s="2">
        <f t="shared" si="81"/>
        <v>5.3082538364890297E-16</v>
      </c>
      <c r="AQ170" s="2">
        <f t="shared" si="81"/>
        <v>5.3082538364890297E-16</v>
      </c>
      <c r="AR170" s="2">
        <f t="shared" si="81"/>
        <v>5.3082538364890297E-16</v>
      </c>
      <c r="AS170" s="2">
        <f t="shared" si="81"/>
        <v>5.3082538364890297E-16</v>
      </c>
      <c r="AT170" s="2">
        <f t="shared" si="81"/>
        <v>5.3082538364890297E-16</v>
      </c>
      <c r="AU170" s="2">
        <f t="shared" si="81"/>
        <v>5.3082538364890297E-16</v>
      </c>
      <c r="AV170" s="2">
        <f t="shared" si="81"/>
        <v>5.3082538364890297E-16</v>
      </c>
      <c r="AW170" s="2">
        <f t="shared" si="81"/>
        <v>5.3082538364890297E-16</v>
      </c>
      <c r="AX170" s="2">
        <f t="shared" si="81"/>
        <v>5.3082538364890297E-16</v>
      </c>
      <c r="AY170" s="2">
        <f t="shared" si="81"/>
        <v>5.3082538364890297E-16</v>
      </c>
      <c r="AZ170" s="2">
        <f t="shared" si="81"/>
        <v>5.3082538364890297E-16</v>
      </c>
      <c r="BA170" s="2">
        <f t="shared" si="81"/>
        <v>5.3082538364890297E-16</v>
      </c>
      <c r="BB170" s="2">
        <f t="shared" si="81"/>
        <v>5.3082538364890297E-16</v>
      </c>
      <c r="BC170" s="2">
        <f t="shared" si="81"/>
        <v>5.3082538364890297E-16</v>
      </c>
      <c r="BD170" s="2">
        <f t="shared" si="81"/>
        <v>5.3082538364890297E-16</v>
      </c>
      <c r="BE170" s="2">
        <f t="shared" si="81"/>
        <v>5.3082538364890297E-16</v>
      </c>
      <c r="BF170" s="2">
        <f t="shared" si="81"/>
        <v>5.3082538364890297E-16</v>
      </c>
      <c r="BG170" s="2">
        <f t="shared" si="81"/>
        <v>5.3082538364890297E-16</v>
      </c>
      <c r="BH170" s="2">
        <f t="shared" si="81"/>
        <v>5.3082538364890297E-16</v>
      </c>
      <c r="BI170" s="2">
        <f t="shared" si="81"/>
        <v>5.3082538364890297E-16</v>
      </c>
      <c r="BJ170" s="2">
        <f t="shared" si="81"/>
        <v>5.3082538364890297E-16</v>
      </c>
      <c r="BK170" s="2">
        <f t="shared" si="81"/>
        <v>5.3082538364890297E-16</v>
      </c>
      <c r="BL170" s="2">
        <f t="shared" ref="BL170" si="82">BL143-BL167+BK170</f>
        <v>5.3082538364890297E-16</v>
      </c>
      <c r="BM170" s="2">
        <f t="shared" ref="BM170" si="83">BM143-BM167+BL170</f>
        <v>5.3082538364890297E-16</v>
      </c>
      <c r="BN170" s="2">
        <f t="shared" ref="BN170" si="84">BN143-BN167+BM170</f>
        <v>5.3082538364890297E-16</v>
      </c>
      <c r="BO170" s="2">
        <f t="shared" ref="BO170" si="85">BO143-BO167+BN170</f>
        <v>5.3082538364890297E-16</v>
      </c>
      <c r="BP170" s="2">
        <f t="shared" ref="BP170" si="86">BP143-BP167+BO170</f>
        <v>5.3082538364890297E-16</v>
      </c>
    </row>
    <row r="171" spans="2:68">
      <c r="B171" t="s">
        <v>80</v>
      </c>
      <c r="D171" s="2">
        <f>D140+D170</f>
        <v>27.468823357008255</v>
      </c>
      <c r="E171" s="2">
        <f t="shared" ref="E171:BK171" si="87">E140+E170</f>
        <v>19.912968893594524</v>
      </c>
      <c r="F171" s="2">
        <f t="shared" si="87"/>
        <v>15.483321093494803</v>
      </c>
      <c r="G171" s="2">
        <f t="shared" si="87"/>
        <v>5.1329390816795986</v>
      </c>
      <c r="H171" s="2">
        <f t="shared" si="87"/>
        <v>4.2419065858658032</v>
      </c>
      <c r="I171" s="2">
        <f t="shared" si="87"/>
        <v>3.8309174742168528</v>
      </c>
      <c r="J171" s="2">
        <f t="shared" si="87"/>
        <v>2.7611058921974565</v>
      </c>
      <c r="K171" s="2">
        <f t="shared" si="87"/>
        <v>1.6912943101780602</v>
      </c>
      <c r="L171" s="2">
        <f t="shared" si="87"/>
        <v>0.75798364980022548</v>
      </c>
      <c r="M171" s="2">
        <f t="shared" si="87"/>
        <v>9.3617918372559616E-2</v>
      </c>
      <c r="N171" s="2">
        <f t="shared" si="87"/>
        <v>-6.3638750014232581E-2</v>
      </c>
      <c r="O171" s="2">
        <f t="shared" si="87"/>
        <v>2.666327780794403E-2</v>
      </c>
      <c r="P171" s="2">
        <f t="shared" si="87"/>
        <v>5.3082538364890297E-16</v>
      </c>
      <c r="Q171" s="2">
        <f t="shared" si="87"/>
        <v>5.3082538364890297E-16</v>
      </c>
      <c r="R171" s="2">
        <f t="shared" si="87"/>
        <v>5.3082538364890297E-16</v>
      </c>
      <c r="S171" s="2">
        <f t="shared" si="87"/>
        <v>5.3082538364890297E-16</v>
      </c>
      <c r="T171" s="2">
        <f t="shared" si="87"/>
        <v>5.3082538364890297E-16</v>
      </c>
      <c r="U171" s="2">
        <f t="shared" si="87"/>
        <v>5.3082538364890297E-16</v>
      </c>
      <c r="V171" s="2">
        <f t="shared" si="87"/>
        <v>5.3082538364890297E-16</v>
      </c>
      <c r="W171" s="2">
        <f t="shared" si="87"/>
        <v>5.3082538364890297E-16</v>
      </c>
      <c r="X171" s="2">
        <f t="shared" si="87"/>
        <v>5.3082538364890297E-16</v>
      </c>
      <c r="Y171" s="2">
        <f t="shared" si="87"/>
        <v>5.3082538364890297E-16</v>
      </c>
      <c r="Z171" s="2">
        <f t="shared" si="87"/>
        <v>5.3082538364890297E-16</v>
      </c>
      <c r="AA171" s="2">
        <f t="shared" si="87"/>
        <v>5.3082538364890297E-16</v>
      </c>
      <c r="AB171" s="2">
        <f t="shared" si="87"/>
        <v>5.3082538364890297E-16</v>
      </c>
      <c r="AC171" s="2">
        <f t="shared" si="87"/>
        <v>5.3082538364890297E-16</v>
      </c>
      <c r="AD171" s="2">
        <f t="shared" si="87"/>
        <v>5.3082538364890297E-16</v>
      </c>
      <c r="AE171" s="2">
        <f t="shared" si="87"/>
        <v>5.3082538364890297E-16</v>
      </c>
      <c r="AF171" s="2">
        <f t="shared" si="87"/>
        <v>5.3082538364890297E-16</v>
      </c>
      <c r="AG171" s="2">
        <f t="shared" si="87"/>
        <v>5.3082538364890297E-16</v>
      </c>
      <c r="AH171" s="2">
        <f t="shared" si="87"/>
        <v>5.3082538364890297E-16</v>
      </c>
      <c r="AI171" s="2">
        <f t="shared" si="87"/>
        <v>5.3082538364890297E-16</v>
      </c>
      <c r="AJ171" s="2">
        <f t="shared" si="87"/>
        <v>5.3082538364890297E-16</v>
      </c>
      <c r="AK171" s="2">
        <f t="shared" si="87"/>
        <v>5.3082538364890297E-16</v>
      </c>
      <c r="AL171" s="2">
        <f t="shared" si="87"/>
        <v>5.3082538364890297E-16</v>
      </c>
      <c r="AM171" s="2">
        <f t="shared" si="87"/>
        <v>5.3082538364890297E-16</v>
      </c>
      <c r="AN171" s="2">
        <f t="shared" si="87"/>
        <v>5.3082538364890297E-16</v>
      </c>
      <c r="AO171" s="2">
        <f t="shared" si="87"/>
        <v>5.3082538364890297E-16</v>
      </c>
      <c r="AP171" s="2">
        <f t="shared" si="87"/>
        <v>5.3082538364890297E-16</v>
      </c>
      <c r="AQ171" s="2">
        <f t="shared" si="87"/>
        <v>5.3082538364890297E-16</v>
      </c>
      <c r="AR171" s="2">
        <f t="shared" si="87"/>
        <v>5.3082538364890297E-16</v>
      </c>
      <c r="AS171" s="2">
        <f t="shared" si="87"/>
        <v>5.3082538364890297E-16</v>
      </c>
      <c r="AT171" s="2">
        <f t="shared" si="87"/>
        <v>5.3082538364890297E-16</v>
      </c>
      <c r="AU171" s="2">
        <f t="shared" si="87"/>
        <v>5.3082538364890297E-16</v>
      </c>
      <c r="AV171" s="2">
        <f t="shared" si="87"/>
        <v>5.3082538364890297E-16</v>
      </c>
      <c r="AW171" s="2">
        <f t="shared" si="87"/>
        <v>5.3082538364890297E-16</v>
      </c>
      <c r="AX171" s="2">
        <f t="shared" si="87"/>
        <v>5.3082538364890297E-16</v>
      </c>
      <c r="AY171" s="2">
        <f t="shared" si="87"/>
        <v>5.3082538364890297E-16</v>
      </c>
      <c r="AZ171" s="2">
        <f t="shared" si="87"/>
        <v>5.3082538364890297E-16</v>
      </c>
      <c r="BA171" s="2">
        <f t="shared" si="87"/>
        <v>5.3082538364890297E-16</v>
      </c>
      <c r="BB171" s="2">
        <f t="shared" si="87"/>
        <v>5.3082538364890297E-16</v>
      </c>
      <c r="BC171" s="2">
        <f t="shared" si="87"/>
        <v>5.3082538364890297E-16</v>
      </c>
      <c r="BD171" s="2">
        <f t="shared" si="87"/>
        <v>5.3082538364890297E-16</v>
      </c>
      <c r="BE171" s="2">
        <f t="shared" si="87"/>
        <v>5.3082538364890297E-16</v>
      </c>
      <c r="BF171" s="2">
        <f t="shared" si="87"/>
        <v>5.3082538364890297E-16</v>
      </c>
      <c r="BG171" s="2">
        <f t="shared" si="87"/>
        <v>5.3082538364890297E-16</v>
      </c>
      <c r="BH171" s="2">
        <f t="shared" si="87"/>
        <v>5.3082538364890297E-16</v>
      </c>
      <c r="BI171" s="2">
        <f t="shared" si="87"/>
        <v>5.3082538364890297E-16</v>
      </c>
      <c r="BJ171" s="2">
        <f t="shared" si="87"/>
        <v>5.3082538364890297E-16</v>
      </c>
      <c r="BK171" s="2">
        <f t="shared" si="87"/>
        <v>5.3082538364890297E-16</v>
      </c>
      <c r="BL171" s="2">
        <f t="shared" ref="BL171:BP171" si="88">BL140+BL170</f>
        <v>5.3082538364890297E-16</v>
      </c>
      <c r="BM171" s="2">
        <f t="shared" si="88"/>
        <v>5.3082538364890297E-16</v>
      </c>
      <c r="BN171" s="2">
        <f t="shared" si="88"/>
        <v>5.3082538364890297E-16</v>
      </c>
      <c r="BO171" s="2">
        <f t="shared" si="88"/>
        <v>5.3082538364890297E-16</v>
      </c>
      <c r="BP171" s="2">
        <f t="shared" si="88"/>
        <v>5.3082538364890297E-16</v>
      </c>
    </row>
    <row r="173" spans="2:68" s="3" customFormat="1">
      <c r="B173" s="3" t="s">
        <v>22</v>
      </c>
    </row>
    <row r="174" spans="2:68" s="4" customFormat="1"/>
    <row r="175" spans="2:68">
      <c r="D175" s="1" t="s">
        <v>63</v>
      </c>
      <c r="E175" s="1" t="s">
        <v>41</v>
      </c>
      <c r="F175" s="1" t="s">
        <v>42</v>
      </c>
    </row>
    <row r="176" spans="2:68">
      <c r="B176" t="s">
        <v>64</v>
      </c>
      <c r="D176" s="2">
        <f>'OAV 2016'!C8</f>
        <v>0</v>
      </c>
      <c r="E176" s="2">
        <f>'OAV 2016'!D8</f>
        <v>0</v>
      </c>
      <c r="F176" s="2">
        <f>'OAV 2016'!E8</f>
        <v>7</v>
      </c>
      <c r="I176" s="29">
        <f>IF(OR(E176&lt;I178,E176="n/a"),0,(E176-5)*(H187-H185)/H187+(F176-5)*H185/H187)</f>
        <v>0</v>
      </c>
      <c r="J176" s="157" t="s">
        <v>65</v>
      </c>
      <c r="K176" s="4" t="s">
        <v>66</v>
      </c>
      <c r="L176" s="4"/>
      <c r="M176" s="4"/>
      <c r="N176" s="4"/>
    </row>
    <row r="177" spans="2:68">
      <c r="I177" s="1" t="s">
        <v>128</v>
      </c>
    </row>
    <row r="178" spans="2:68">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row>
    <row r="179" spans="2:68">
      <c r="D179" s="1">
        <v>2016</v>
      </c>
      <c r="E179" s="1">
        <v>2017</v>
      </c>
      <c r="F179" s="1">
        <v>2018</v>
      </c>
      <c r="G179" s="1">
        <v>2019</v>
      </c>
      <c r="H179" s="1">
        <v>2020</v>
      </c>
      <c r="I179" s="1">
        <v>2021</v>
      </c>
      <c r="J179" s="1">
        <v>2022</v>
      </c>
      <c r="K179" s="1">
        <v>2023</v>
      </c>
      <c r="L179" s="1">
        <v>2024</v>
      </c>
      <c r="M179" s="1">
        <v>2025</v>
      </c>
      <c r="N179" s="1">
        <v>2026</v>
      </c>
      <c r="O179" s="1">
        <v>2027</v>
      </c>
      <c r="P179" s="1">
        <v>2028</v>
      </c>
      <c r="Q179" s="1">
        <v>2029</v>
      </c>
      <c r="R179" s="1">
        <v>2030</v>
      </c>
      <c r="S179" s="1">
        <v>2031</v>
      </c>
      <c r="T179" s="1">
        <v>2032</v>
      </c>
      <c r="U179" s="1">
        <v>2033</v>
      </c>
      <c r="V179" s="1">
        <v>2034</v>
      </c>
      <c r="W179" s="1">
        <v>2035</v>
      </c>
      <c r="X179" s="1">
        <v>2036</v>
      </c>
      <c r="Y179" s="1">
        <v>2037</v>
      </c>
      <c r="Z179" s="1">
        <v>2038</v>
      </c>
      <c r="AA179" s="1">
        <v>2039</v>
      </c>
      <c r="AB179" s="1">
        <v>2040</v>
      </c>
      <c r="AC179" s="1">
        <v>2041</v>
      </c>
      <c r="AD179" s="1">
        <v>2042</v>
      </c>
      <c r="AE179" s="1">
        <v>2043</v>
      </c>
      <c r="AF179" s="1">
        <v>2044</v>
      </c>
      <c r="AG179" s="1">
        <v>2045</v>
      </c>
      <c r="AH179" s="1">
        <v>2046</v>
      </c>
      <c r="AI179" s="1">
        <v>2047</v>
      </c>
      <c r="AJ179" s="1">
        <v>2048</v>
      </c>
      <c r="AK179" s="1">
        <v>2049</v>
      </c>
      <c r="AL179" s="1">
        <v>2050</v>
      </c>
      <c r="AM179" s="1">
        <v>2051</v>
      </c>
      <c r="AN179" s="1">
        <v>2052</v>
      </c>
      <c r="AO179" s="1">
        <v>2053</v>
      </c>
      <c r="AP179" s="1">
        <v>2054</v>
      </c>
      <c r="AQ179" s="1">
        <v>2055</v>
      </c>
      <c r="AR179" s="1">
        <v>2056</v>
      </c>
      <c r="AS179" s="1">
        <v>2057</v>
      </c>
      <c r="AT179" s="1">
        <v>2058</v>
      </c>
      <c r="AU179" s="1">
        <v>2059</v>
      </c>
      <c r="AV179" s="1">
        <v>2060</v>
      </c>
      <c r="AW179" s="1">
        <v>2061</v>
      </c>
      <c r="AX179" s="1">
        <v>2062</v>
      </c>
      <c r="AY179" s="1">
        <v>2063</v>
      </c>
      <c r="AZ179" s="1">
        <v>2064</v>
      </c>
      <c r="BA179" s="1">
        <v>2065</v>
      </c>
      <c r="BB179" s="1">
        <v>2066</v>
      </c>
      <c r="BC179" s="1">
        <v>2067</v>
      </c>
      <c r="BD179" s="1">
        <v>2068</v>
      </c>
      <c r="BE179" s="1">
        <v>2069</v>
      </c>
      <c r="BF179" s="1">
        <v>2070</v>
      </c>
      <c r="BG179" s="1">
        <v>2071</v>
      </c>
      <c r="BH179" s="1">
        <v>2072</v>
      </c>
      <c r="BI179" s="1">
        <v>2073</v>
      </c>
      <c r="BJ179" s="1">
        <v>2074</v>
      </c>
      <c r="BK179" s="1">
        <v>2075</v>
      </c>
      <c r="BL179" s="1">
        <v>2076</v>
      </c>
      <c r="BM179" s="1">
        <v>2077</v>
      </c>
      <c r="BN179" s="1">
        <v>2078</v>
      </c>
      <c r="BO179" s="1">
        <v>2079</v>
      </c>
      <c r="BP179" s="1">
        <v>2080</v>
      </c>
    </row>
    <row r="181" spans="2:68">
      <c r="B181" t="s">
        <v>67</v>
      </c>
      <c r="D181" s="2">
        <f>IF(AND($E176&lt;1,D178=1),$D176,IF(D178=1,$D176/$E176,IF(D178&gt;$E176,($D176+SUM(C185:$C185))-SUM(C181:$C181),($D176+SUM(C185:$C185))/$E176)))</f>
        <v>0</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156">
        <f>IF(I176&gt;0,IF(AND(I178=1,$I176&lt;1),0,IF(I178-5&gt;$I176,$H187,$H187/$I176)),IF(OR(AND(I178=1,$E176&lt;1),$E176="n/a"),0,IF(I178&gt;$E176,($D176+SUM($C185:H186))-SUM($C181:H181),($D176+SUM($C185:H186))/$E176)))*0.5</f>
        <v>0</v>
      </c>
      <c r="J181" s="156">
        <f>IF(AND(J178=1,$I176&lt;1),0,IF(J178-5&gt;$I176,$H187-SUM($I181:I181),$H187/$I176))</f>
        <v>0</v>
      </c>
      <c r="K181" s="156">
        <f>IF(AND(K178=1,$I176&lt;1),0,IF(K178-5&gt;$I176,$H187-SUM($I181:J181),$H187/$I176))</f>
        <v>0</v>
      </c>
      <c r="L181" s="156">
        <f>IF(AND(L178=1,$I176&lt;1),0,IF(L178-5&gt;$I176,$H187-SUM($I181:K181),$H187/$I176))</f>
        <v>0</v>
      </c>
      <c r="M181" s="156">
        <f>IF(AND(M178=1,$I176&lt;1),0,IF(M178-5&gt;$I176,$H187-SUM($I181:L181),$H187/$I176))</f>
        <v>0</v>
      </c>
      <c r="N181" s="156">
        <f>IF(AND(N178=1,$I176&lt;1),0,IF(N178-5&gt;$I176,$H187-SUM($I181:M181),$H187/$I176))</f>
        <v>0</v>
      </c>
      <c r="O181" s="156">
        <f>IF(AND(O178=1,$I176&lt;1),0,IF(O178-5&gt;$I176,$H187-SUM($I181:N181),$H187/$I176))</f>
        <v>0</v>
      </c>
      <c r="P181" s="156">
        <f>IF(AND(P178=1,$I176&lt;1),0,IF(P178-5&gt;$I176,$H187-SUM($I181:O181),$H187/$I176))</f>
        <v>0</v>
      </c>
      <c r="Q181" s="156">
        <f>IF(AND(Q178=1,$I176&lt;1),0,IF(Q178-5&gt;$I176,$H187-SUM($I181:P181),$H187/$I176))</f>
        <v>0</v>
      </c>
      <c r="R181" s="156">
        <f>IF(AND(R178=1,$I176&lt;1),0,IF(R178-5&gt;$I176,$H187-SUM($I181:Q181),$H187/$I176))</f>
        <v>0</v>
      </c>
      <c r="S181" s="156">
        <f>IF(AND(S178=1,$I176&lt;1),0,IF(S178-5&gt;$I176,$H187-SUM($I181:R181),$H187/$I176))</f>
        <v>0</v>
      </c>
      <c r="T181" s="156">
        <f>IF(AND(T178=1,$I176&lt;1),0,IF(T178-5&gt;$I176,$H187-SUM($I181:S181),$H187/$I176))</f>
        <v>0</v>
      </c>
      <c r="U181" s="156">
        <f>IF(AND(U178=1,$I176&lt;1),0,IF(U178-5&gt;$I176,$H187-SUM($I181:T181),$H187/$I176))</f>
        <v>0</v>
      </c>
      <c r="V181" s="156">
        <f>IF(AND(V178=1,$I176&lt;1),0,IF(V178-5&gt;$I176,$H187-SUM($I181:U181),$H187/$I176))</f>
        <v>0</v>
      </c>
      <c r="W181" s="156">
        <f>IF(AND(W178=1,$I176&lt;1),0,IF(W178-5&gt;$I176,$H187-SUM($I181:V181),$H187/$I176))</f>
        <v>0</v>
      </c>
      <c r="X181" s="156">
        <f>IF(AND(X178=1,$I176&lt;1),0,IF(X178-5&gt;$I176,$H187-SUM($I181:W181),$H187/$I176))</f>
        <v>0</v>
      </c>
      <c r="Y181" s="156">
        <f>IF(AND(Y178=1,$I176&lt;1),0,IF(Y178-5&gt;$I176,$H187-SUM($I181:X181),$H187/$I176))</f>
        <v>0</v>
      </c>
      <c r="Z181" s="156">
        <f>IF(AND(Z178=1,$I176&lt;1),0,IF(Z178-5&gt;$I176,$H187-SUM($I181:Y181),$H187/$I176))</f>
        <v>0</v>
      </c>
      <c r="AA181" s="156">
        <f>IF(AND(AA178=1,$I176&lt;1),0,IF(AA178-5&gt;$I176,$H187-SUM($I181:Z181),$H187/$I176))</f>
        <v>0</v>
      </c>
      <c r="AB181" s="156">
        <f>IF(AND(AB178=1,$I176&lt;1),0,IF(AB178-5&gt;$I176,$H187-SUM($I181:AA181),$H187/$I176))</f>
        <v>0</v>
      </c>
      <c r="AC181" s="156">
        <f>IF(AND(AC178=1,$I176&lt;1),0,IF(AC178-5&gt;$I176,$H187-SUM($I181:AB181),$H187/$I176))</f>
        <v>0</v>
      </c>
      <c r="AD181" s="156">
        <f>IF(AND(AD178=1,$I176&lt;1),0,IF(AD178-5&gt;$I176,$H187-SUM($I181:AC181),$H187/$I176))</f>
        <v>0</v>
      </c>
      <c r="AE181" s="156">
        <f>IF(AND(AE178=1,$I176&lt;1),0,IF(AE178-5&gt;$I176,$H187-SUM($I181:AD181),$H187/$I176))</f>
        <v>0</v>
      </c>
      <c r="AF181" s="156">
        <f>IF(AND(AF178=1,$I176&lt;1),0,IF(AF178-5&gt;$I176,$H187-SUM($I181:AE181),$H187/$I176))</f>
        <v>0</v>
      </c>
      <c r="AG181" s="156">
        <f>IF(AND(AG178=1,$I176&lt;1),0,IF(AG178-5&gt;$I176,$H187-SUM($I181:AF181),$H187/$I176))</f>
        <v>0</v>
      </c>
      <c r="AH181" s="156">
        <f>IF(AND(AH178=1,$I176&lt;1),0,IF(AH178-5&gt;$I176,$H187-SUM($I181:AG181),$H187/$I176))</f>
        <v>0</v>
      </c>
      <c r="AI181" s="156">
        <f>IF(AND(AI178=1,$I176&lt;1),0,IF(AI178-5&gt;$I176,$H187-SUM($I181:AH181),$H187/$I176))</f>
        <v>0</v>
      </c>
      <c r="AJ181" s="156">
        <f>IF(AND(AJ178=1,$I176&lt;1),0,IF(AJ178-5&gt;$I176,$H187-SUM($I181:AI181),$H187/$I176))</f>
        <v>0</v>
      </c>
      <c r="AK181" s="156">
        <f>IF(AND(AK178=1,$I176&lt;1),0,IF(AK178-5&gt;$I176,$H187-SUM($I181:AJ181),$H187/$I176))</f>
        <v>0</v>
      </c>
      <c r="AL181" s="156">
        <f>IF(AND(AL178=1,$I176&lt;1),0,IF(AL178-5&gt;$I176,$H187-SUM($I181:AK181),$H187/$I176))</f>
        <v>0</v>
      </c>
      <c r="AM181" s="156">
        <f>IF(AND(AM178=1,$I176&lt;1),0,IF(AM178-5&gt;$I176,$H187-SUM($I181:AL181),$H187/$I176))</f>
        <v>0</v>
      </c>
      <c r="AN181" s="156">
        <f>IF(AND(AN178=1,$I176&lt;1),0,IF(AN178-5&gt;$I176,$H187-SUM($I181:AM181),$H187/$I176))</f>
        <v>0</v>
      </c>
      <c r="AO181" s="156">
        <f>IF(AND(AO178=1,$I176&lt;1),0,IF(AO178-5&gt;$I176,$H187-SUM($I181:AN181),$H187/$I176))</f>
        <v>0</v>
      </c>
      <c r="AP181" s="156">
        <f>IF(AND(AP178=1,$I176&lt;1),0,IF(AP178-5&gt;$I176,$H187-SUM($I181:AO181),$H187/$I176))</f>
        <v>0</v>
      </c>
      <c r="AQ181" s="156">
        <f>IF(AND(AQ178=1,$I176&lt;1),0,IF(AQ178-5&gt;$I176,$H187-SUM($I181:AP181),$H187/$I176))</f>
        <v>0</v>
      </c>
      <c r="AR181" s="156">
        <f>IF(AND(AR178=1,$I176&lt;1),0,IF(AR178-5&gt;$I176,$H187-SUM($I181:AQ181),$H187/$I176))</f>
        <v>0</v>
      </c>
      <c r="AS181" s="156">
        <f>IF(AND(AS178=1,$I176&lt;1),0,IF(AS178-5&gt;$I176,$H187-SUM($I181:AR181),$H187/$I176))</f>
        <v>0</v>
      </c>
      <c r="AT181" s="156">
        <f>IF(AND(AT178=1,$I176&lt;1),0,IF(AT178-5&gt;$I176,$H187-SUM($I181:AS181),$H187/$I176))</f>
        <v>0</v>
      </c>
      <c r="AU181" s="156">
        <f>IF(AND(AU178=1,$I176&lt;1),0,IF(AU178-5&gt;$I176,$H187-SUM($I181:AT181),$H187/$I176))</f>
        <v>0</v>
      </c>
      <c r="AV181" s="156">
        <f>IF(AND(AV178=1,$I176&lt;1),0,IF(AV178-5&gt;$I176,$H187-SUM($I181:AU181),$H187/$I176))</f>
        <v>0</v>
      </c>
      <c r="AW181" s="156">
        <f>IF(AND(AW178=1,$I176&lt;1),0,IF(AW178-5&gt;$I176,$H187-SUM($I181:AV181),$H187/$I176))</f>
        <v>0</v>
      </c>
      <c r="AX181" s="156">
        <f>IF(AND(AX178=1,$I176&lt;1),0,IF(AX178-5&gt;$I176,$H187-SUM($I181:AW181),$H187/$I176))</f>
        <v>0</v>
      </c>
      <c r="AY181" s="156">
        <f>IF(AND(AY178=1,$I176&lt;1),0,IF(AY178-5&gt;$I176,$H187-SUM($I181:AX181),$H187/$I176))</f>
        <v>0</v>
      </c>
      <c r="AZ181" s="156">
        <f>IF(AND(AZ178=1,$I176&lt;1),0,IF(AZ178-5&gt;$I176,$H187-SUM($I181:AY181),$H187/$I176))</f>
        <v>0</v>
      </c>
      <c r="BA181" s="156">
        <f>IF(AND(BA178=1,$I176&lt;1),0,IF(BA178-5&gt;$I176,$H187-SUM($I181:AZ181),$H187/$I176))</f>
        <v>0</v>
      </c>
      <c r="BB181" s="156">
        <f>IF(AND(BB178=1,$I176&lt;1),0,IF(BB178-5&gt;$I176,$H187-SUM($I181:BA181),$H187/$I176))</f>
        <v>0</v>
      </c>
      <c r="BC181" s="156">
        <f>IF(AND(BC178=1,$I176&lt;1),0,IF(BC178-5&gt;$I176,$H187-SUM($I181:BB181),$H187/$I176))</f>
        <v>0</v>
      </c>
      <c r="BD181" s="156">
        <f>IF(AND(BD178=1,$I176&lt;1),0,IF(BD178-5&gt;$I176,$H187-SUM($I181:BC181),$H187/$I176))</f>
        <v>0</v>
      </c>
      <c r="BE181" s="156">
        <f>IF(AND(BE178=1,$I176&lt;1),0,IF(BE178-5&gt;$I176,$H187-SUM($I181:BD181),$H187/$I176))</f>
        <v>0</v>
      </c>
      <c r="BF181" s="156">
        <f>IF(AND(BF178=1,$I176&lt;1),0,IF(BF178-5&gt;$I176,$H187-SUM($I181:BE181),$H187/$I176))</f>
        <v>0</v>
      </c>
      <c r="BG181" s="156">
        <f>IF(AND(BG178=1,$I176&lt;1),0,IF(BG178-5&gt;$I176,$H187-SUM($I181:BF181),$H187/$I176))</f>
        <v>0</v>
      </c>
      <c r="BH181" s="156">
        <f>IF(AND(BH178=1,$I176&lt;1),0,IF(BH178-5&gt;$I176,$H187-SUM($I181:BG181),$H187/$I176))</f>
        <v>0</v>
      </c>
      <c r="BI181" s="156">
        <f>IF(AND(BI178=1,$I176&lt;1),0,IF(BI178-5&gt;$I176,$H187-SUM($I181:BH181),$H187/$I176))</f>
        <v>0</v>
      </c>
      <c r="BJ181" s="156">
        <f>IF(AND(BJ178=1,$I176&lt;1),0,IF(BJ178-5&gt;$I176,$H187-SUM($I181:BI181),$H187/$I176))</f>
        <v>0</v>
      </c>
      <c r="BK181" s="156">
        <f>IF(AND(BK178=1,$I176&lt;1),0,IF(BK178-5&gt;$I176,$H187-SUM($I181:BJ181),$H187/$I176))</f>
        <v>0</v>
      </c>
      <c r="BL181" s="156">
        <f>IF(AND(BL178=1,$I176&lt;1),0,IF(BL178-5&gt;$I176,$H187-SUM($I181:BK181),$H187/$I176))</f>
        <v>0</v>
      </c>
      <c r="BM181" s="156">
        <f>IF(AND(BM178=1,$I176&lt;1),0,IF(BM178-5&gt;$I176,$H187-SUM($I181:BL181),$H187/$I176))</f>
        <v>0</v>
      </c>
      <c r="BN181" s="156">
        <f>IF(AND(BN178=1,$I176&lt;1),0,IF(BN178-5&gt;$I176,$H187-SUM($I181:BM181),$H187/$I176))</f>
        <v>0</v>
      </c>
      <c r="BO181" s="156">
        <f>IF(AND(BO178=1,$I176&lt;1),0,IF(BO178-5&gt;$I176,$H187-SUM($I181:BN181),$H187/$I176))</f>
        <v>0</v>
      </c>
      <c r="BP181" s="156">
        <f>IF(AND(BP178=1,$I176&lt;1),0,IF(BP178-5&gt;$I176,$H187-SUM($I181:BO181),$H187/$I176))</f>
        <v>0</v>
      </c>
    </row>
    <row r="182" spans="2:68">
      <c r="B182" t="s">
        <v>81</v>
      </c>
    </row>
    <row r="183" spans="2:68">
      <c r="B183" s="10" t="s">
        <v>69</v>
      </c>
      <c r="C183" s="10"/>
      <c r="H183" s="38">
        <f>VLOOKUP($B173,Inputs!$B$63:$I$72,8,FALSE)/Inputs!$I$5</f>
        <v>0</v>
      </c>
    </row>
    <row r="184" spans="2:68">
      <c r="B184" s="10" t="s">
        <v>70</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row>
    <row r="185" spans="2:68">
      <c r="B185" s="10" t="s">
        <v>57</v>
      </c>
      <c r="C185" s="10"/>
      <c r="D185" s="2">
        <f t="shared" ref="D185:BK185" si="89">SUM(D183:D184)</f>
        <v>0</v>
      </c>
      <c r="E185" s="2">
        <f t="shared" si="89"/>
        <v>0</v>
      </c>
      <c r="F185" s="2">
        <f t="shared" si="89"/>
        <v>0</v>
      </c>
      <c r="G185" s="2">
        <f t="shared" si="89"/>
        <v>0</v>
      </c>
      <c r="H185" s="2">
        <f t="shared" si="89"/>
        <v>0</v>
      </c>
      <c r="I185" s="2">
        <f t="shared" si="89"/>
        <v>0</v>
      </c>
      <c r="J185" s="2">
        <f t="shared" si="89"/>
        <v>0</v>
      </c>
      <c r="K185" s="2">
        <f t="shared" si="89"/>
        <v>0</v>
      </c>
      <c r="L185" s="2">
        <f t="shared" si="89"/>
        <v>0</v>
      </c>
      <c r="M185" s="2">
        <f t="shared" si="89"/>
        <v>0</v>
      </c>
      <c r="N185" s="2">
        <f t="shared" si="89"/>
        <v>0</v>
      </c>
      <c r="O185" s="2">
        <f t="shared" si="89"/>
        <v>0</v>
      </c>
      <c r="P185" s="2">
        <f t="shared" si="89"/>
        <v>0</v>
      </c>
      <c r="Q185" s="2">
        <f t="shared" si="89"/>
        <v>0</v>
      </c>
      <c r="R185" s="2">
        <f t="shared" si="89"/>
        <v>0</v>
      </c>
      <c r="S185" s="2">
        <f t="shared" si="89"/>
        <v>0</v>
      </c>
      <c r="T185" s="2">
        <f t="shared" si="89"/>
        <v>0</v>
      </c>
      <c r="U185" s="2">
        <f t="shared" si="89"/>
        <v>0</v>
      </c>
      <c r="V185" s="2">
        <f t="shared" si="89"/>
        <v>0</v>
      </c>
      <c r="W185" s="2">
        <f t="shared" si="89"/>
        <v>0</v>
      </c>
      <c r="X185" s="2">
        <f t="shared" si="89"/>
        <v>0</v>
      </c>
      <c r="Y185" s="2">
        <f t="shared" si="89"/>
        <v>0</v>
      </c>
      <c r="Z185" s="2">
        <f t="shared" si="89"/>
        <v>0</v>
      </c>
      <c r="AA185" s="2">
        <f t="shared" si="89"/>
        <v>0</v>
      </c>
      <c r="AB185" s="2">
        <f t="shared" si="89"/>
        <v>0</v>
      </c>
      <c r="AC185" s="2">
        <f t="shared" si="89"/>
        <v>0</v>
      </c>
      <c r="AD185" s="2">
        <f t="shared" si="89"/>
        <v>0</v>
      </c>
      <c r="AE185" s="2">
        <f t="shared" si="89"/>
        <v>0</v>
      </c>
      <c r="AF185" s="2">
        <f t="shared" si="89"/>
        <v>0</v>
      </c>
      <c r="AG185" s="2">
        <f t="shared" si="89"/>
        <v>0</v>
      </c>
      <c r="AH185" s="2">
        <f t="shared" si="89"/>
        <v>0</v>
      </c>
      <c r="AI185" s="2">
        <f t="shared" si="89"/>
        <v>0</v>
      </c>
      <c r="AJ185" s="2">
        <f t="shared" si="89"/>
        <v>0</v>
      </c>
      <c r="AK185" s="2">
        <f t="shared" si="89"/>
        <v>0</v>
      </c>
      <c r="AL185" s="2">
        <f t="shared" si="89"/>
        <v>0</v>
      </c>
      <c r="AM185" s="2">
        <f t="shared" si="89"/>
        <v>0</v>
      </c>
      <c r="AN185" s="2">
        <f t="shared" si="89"/>
        <v>0</v>
      </c>
      <c r="AO185" s="2">
        <f t="shared" si="89"/>
        <v>0</v>
      </c>
      <c r="AP185" s="2">
        <f t="shared" si="89"/>
        <v>0</v>
      </c>
      <c r="AQ185" s="2">
        <f t="shared" si="89"/>
        <v>0</v>
      </c>
      <c r="AR185" s="2">
        <f t="shared" si="89"/>
        <v>0</v>
      </c>
      <c r="AS185" s="2">
        <f t="shared" si="89"/>
        <v>0</v>
      </c>
      <c r="AT185" s="2">
        <f t="shared" si="89"/>
        <v>0</v>
      </c>
      <c r="AU185" s="2">
        <f t="shared" si="89"/>
        <v>0</v>
      </c>
      <c r="AV185" s="2">
        <f t="shared" si="89"/>
        <v>0</v>
      </c>
      <c r="AW185" s="2">
        <f t="shared" si="89"/>
        <v>0</v>
      </c>
      <c r="AX185" s="2">
        <f t="shared" si="89"/>
        <v>0</v>
      </c>
      <c r="AY185" s="2">
        <f t="shared" si="89"/>
        <v>0</v>
      </c>
      <c r="AZ185" s="2">
        <f t="shared" si="89"/>
        <v>0</v>
      </c>
      <c r="BA185" s="2">
        <f t="shared" si="89"/>
        <v>0</v>
      </c>
      <c r="BB185" s="2">
        <f t="shared" si="89"/>
        <v>0</v>
      </c>
      <c r="BC185" s="2">
        <f t="shared" si="89"/>
        <v>0</v>
      </c>
      <c r="BD185" s="2">
        <f t="shared" si="89"/>
        <v>0</v>
      </c>
      <c r="BE185" s="2">
        <f t="shared" si="89"/>
        <v>0</v>
      </c>
      <c r="BF185" s="2">
        <f t="shared" si="89"/>
        <v>0</v>
      </c>
      <c r="BG185" s="2">
        <f t="shared" si="89"/>
        <v>0</v>
      </c>
      <c r="BH185" s="2">
        <f t="shared" si="89"/>
        <v>0</v>
      </c>
      <c r="BI185" s="2">
        <f t="shared" si="89"/>
        <v>0</v>
      </c>
      <c r="BJ185" s="2">
        <f t="shared" si="89"/>
        <v>0</v>
      </c>
      <c r="BK185" s="2">
        <f t="shared" si="89"/>
        <v>0</v>
      </c>
      <c r="BL185" s="2">
        <f t="shared" ref="BL185:BP185" si="90">SUM(BL183:BL184)</f>
        <v>0</v>
      </c>
      <c r="BM185" s="2">
        <f t="shared" si="90"/>
        <v>0</v>
      </c>
      <c r="BN185" s="2">
        <f t="shared" si="90"/>
        <v>0</v>
      </c>
      <c r="BO185" s="2">
        <f t="shared" si="90"/>
        <v>0</v>
      </c>
      <c r="BP185" s="2">
        <f t="shared" si="90"/>
        <v>0</v>
      </c>
    </row>
    <row r="186" spans="2:68">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68">
      <c r="B187" t="s">
        <v>72</v>
      </c>
      <c r="C187" s="39">
        <f>D176</f>
        <v>0</v>
      </c>
      <c r="D187" s="38">
        <f t="shared" ref="D187" si="91">C187-D181+D185+D186</f>
        <v>0</v>
      </c>
      <c r="E187" s="2">
        <f t="shared" ref="E187:BK187" si="92">D187-E181+E185</f>
        <v>0</v>
      </c>
      <c r="F187" s="2">
        <f t="shared" si="92"/>
        <v>0</v>
      </c>
      <c r="G187" s="2">
        <f t="shared" si="92"/>
        <v>0</v>
      </c>
      <c r="H187" s="2">
        <f t="shared" si="92"/>
        <v>0</v>
      </c>
      <c r="I187" s="2">
        <f t="shared" si="92"/>
        <v>0</v>
      </c>
      <c r="J187" s="2">
        <f t="shared" si="92"/>
        <v>0</v>
      </c>
      <c r="K187" s="2">
        <f t="shared" si="92"/>
        <v>0</v>
      </c>
      <c r="L187" s="2">
        <f t="shared" si="92"/>
        <v>0</v>
      </c>
      <c r="M187" s="2">
        <f t="shared" si="92"/>
        <v>0</v>
      </c>
      <c r="N187" s="2">
        <f t="shared" si="92"/>
        <v>0</v>
      </c>
      <c r="O187" s="2">
        <f t="shared" si="92"/>
        <v>0</v>
      </c>
      <c r="P187" s="2">
        <f t="shared" si="92"/>
        <v>0</v>
      </c>
      <c r="Q187" s="2">
        <f t="shared" si="92"/>
        <v>0</v>
      </c>
      <c r="R187" s="2">
        <f t="shared" si="92"/>
        <v>0</v>
      </c>
      <c r="S187" s="2">
        <f t="shared" si="92"/>
        <v>0</v>
      </c>
      <c r="T187" s="2">
        <f t="shared" si="92"/>
        <v>0</v>
      </c>
      <c r="U187" s="2">
        <f t="shared" si="92"/>
        <v>0</v>
      </c>
      <c r="V187" s="2">
        <f t="shared" si="92"/>
        <v>0</v>
      </c>
      <c r="W187" s="2">
        <f t="shared" si="92"/>
        <v>0</v>
      </c>
      <c r="X187" s="2">
        <f t="shared" si="92"/>
        <v>0</v>
      </c>
      <c r="Y187" s="2">
        <f t="shared" si="92"/>
        <v>0</v>
      </c>
      <c r="Z187" s="2">
        <f t="shared" si="92"/>
        <v>0</v>
      </c>
      <c r="AA187" s="2">
        <f t="shared" si="92"/>
        <v>0</v>
      </c>
      <c r="AB187" s="2">
        <f t="shared" si="92"/>
        <v>0</v>
      </c>
      <c r="AC187" s="2">
        <f t="shared" si="92"/>
        <v>0</v>
      </c>
      <c r="AD187" s="2">
        <f t="shared" si="92"/>
        <v>0</v>
      </c>
      <c r="AE187" s="2">
        <f t="shared" si="92"/>
        <v>0</v>
      </c>
      <c r="AF187" s="2">
        <f t="shared" si="92"/>
        <v>0</v>
      </c>
      <c r="AG187" s="2">
        <f t="shared" si="92"/>
        <v>0</v>
      </c>
      <c r="AH187" s="2">
        <f t="shared" si="92"/>
        <v>0</v>
      </c>
      <c r="AI187" s="2">
        <f t="shared" si="92"/>
        <v>0</v>
      </c>
      <c r="AJ187" s="2">
        <f t="shared" si="92"/>
        <v>0</v>
      </c>
      <c r="AK187" s="2">
        <f t="shared" si="92"/>
        <v>0</v>
      </c>
      <c r="AL187" s="2">
        <f t="shared" si="92"/>
        <v>0</v>
      </c>
      <c r="AM187" s="2">
        <f t="shared" si="92"/>
        <v>0</v>
      </c>
      <c r="AN187" s="2">
        <f t="shared" si="92"/>
        <v>0</v>
      </c>
      <c r="AO187" s="2">
        <f t="shared" si="92"/>
        <v>0</v>
      </c>
      <c r="AP187" s="2">
        <f t="shared" si="92"/>
        <v>0</v>
      </c>
      <c r="AQ187" s="2">
        <f t="shared" si="92"/>
        <v>0</v>
      </c>
      <c r="AR187" s="2">
        <f t="shared" si="92"/>
        <v>0</v>
      </c>
      <c r="AS187" s="2">
        <f t="shared" si="92"/>
        <v>0</v>
      </c>
      <c r="AT187" s="2">
        <f t="shared" si="92"/>
        <v>0</v>
      </c>
      <c r="AU187" s="2">
        <f t="shared" si="92"/>
        <v>0</v>
      </c>
      <c r="AV187" s="2">
        <f t="shared" si="92"/>
        <v>0</v>
      </c>
      <c r="AW187" s="2">
        <f t="shared" si="92"/>
        <v>0</v>
      </c>
      <c r="AX187" s="2">
        <f t="shared" si="92"/>
        <v>0</v>
      </c>
      <c r="AY187" s="2">
        <f t="shared" si="92"/>
        <v>0</v>
      </c>
      <c r="AZ187" s="2">
        <f t="shared" si="92"/>
        <v>0</v>
      </c>
      <c r="BA187" s="2">
        <f t="shared" si="92"/>
        <v>0</v>
      </c>
      <c r="BB187" s="2">
        <f t="shared" si="92"/>
        <v>0</v>
      </c>
      <c r="BC187" s="2">
        <f t="shared" si="92"/>
        <v>0</v>
      </c>
      <c r="BD187" s="2">
        <f t="shared" si="92"/>
        <v>0</v>
      </c>
      <c r="BE187" s="2">
        <f t="shared" si="92"/>
        <v>0</v>
      </c>
      <c r="BF187" s="2">
        <f t="shared" si="92"/>
        <v>0</v>
      </c>
      <c r="BG187" s="2">
        <f t="shared" si="92"/>
        <v>0</v>
      </c>
      <c r="BH187" s="2">
        <f t="shared" si="92"/>
        <v>0</v>
      </c>
      <c r="BI187" s="2">
        <f t="shared" si="92"/>
        <v>0</v>
      </c>
      <c r="BJ187" s="2">
        <f t="shared" si="92"/>
        <v>0</v>
      </c>
      <c r="BK187" s="2">
        <f t="shared" si="92"/>
        <v>0</v>
      </c>
      <c r="BL187" s="2">
        <f t="shared" ref="BL187" si="93">BK187-BL181+BL185</f>
        <v>0</v>
      </c>
      <c r="BM187" s="2">
        <f t="shared" ref="BM187" si="94">BL187-BM181+BM185</f>
        <v>0</v>
      </c>
      <c r="BN187" s="2">
        <f t="shared" ref="BN187" si="95">BM187-BN181+BN185</f>
        <v>0</v>
      </c>
      <c r="BO187" s="2">
        <f t="shared" ref="BO187" si="96">BN187-BO181+BO185</f>
        <v>0</v>
      </c>
      <c r="BP187" s="2">
        <f t="shared" ref="BP187" si="97">BO187-BP181+BP185</f>
        <v>0</v>
      </c>
    </row>
    <row r="190" spans="2:68">
      <c r="B190" t="s">
        <v>55</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0.51766908405028644</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c r="T190" s="2"/>
      <c r="U190" s="2"/>
      <c r="V190" s="2"/>
      <c r="W190" s="2"/>
    </row>
    <row r="192" spans="2:68">
      <c r="B192" t="s">
        <v>73</v>
      </c>
    </row>
    <row r="193" spans="2:68">
      <c r="B193" s="20">
        <v>2016</v>
      </c>
      <c r="C193" s="20">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IF($F$176="n/a",0,IF(I$178&lt;=$C193,0,IF(I$178&gt;($F$176+$C193),INDEX($D$190:$W$190,,$C193)-SUM($D193:H193),INDEX($D$190:$W$190,,$C193)/$F$176)))*0.5</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row>
    <row r="194" spans="2:68">
      <c r="B194" s="20">
        <v>2017</v>
      </c>
      <c r="C194" s="20">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IF($F$176="n/a",0,IF(I$178&lt;=$C194,0,IF(I$178&gt;($F$176+$C194),INDEX($D$190:$W$190,,$C194)-SUM($D194:H194),INDEX($D$190:$W$190,,$C194)/$F$176)))*0.5</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row>
    <row r="195" spans="2:68">
      <c r="B195" s="20">
        <v>2018</v>
      </c>
      <c r="C195" s="20">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7.3952726292898063E-2</v>
      </c>
      <c r="H195" s="2">
        <f>IF($F$176="n/a",0,IF(H$178&lt;=$C195,0,IF(H$178&gt;($F$176+$C195),INDEX($D$190:$W$190,,$C195)-SUM($D195:G195),INDEX($D$190:$W$190,,$C195)/$F$176)))</f>
        <v>7.3952726292898063E-2</v>
      </c>
      <c r="I195" s="2">
        <f>IF($F$176="n/a",0,IF(I$178&lt;=$C195,0,IF(I$178&gt;($F$176+$C195),INDEX($D$190:$W$190,,$C195)-SUM($D195:H195),INDEX($D$190:$W$190,,$C195)/$F$176)))*0.5</f>
        <v>3.6976363146449032E-2</v>
      </c>
      <c r="J195" s="2">
        <f>IF($F$176="n/a",0,IF(J$178&lt;=$C195,0,IF(J$178&gt;($F$176+$C195),INDEX($D$190:$W$190,,$C195)-SUM($D195:I195),INDEX($D$190:$W$190,,$C195)/$F$176)))</f>
        <v>7.3952726292898063E-2</v>
      </c>
      <c r="K195" s="2">
        <f>IF($F$176="n/a",0,IF(K$178&lt;=$C195,0,IF(K$178&gt;($F$176+$C195),INDEX($D$190:$W$190,,$C195)-SUM($D195:J195),INDEX($D$190:$W$190,,$C195)/$F$176)))</f>
        <v>7.3952726292898063E-2</v>
      </c>
      <c r="L195" s="2">
        <f>IF($F$176="n/a",0,IF(L$178&lt;=$C195,0,IF(L$178&gt;($F$176+$C195),INDEX($D$190:$W$190,,$C195)-SUM($D195:K195),INDEX($D$190:$W$190,,$C195)/$F$176)))</f>
        <v>7.3952726292898063E-2</v>
      </c>
      <c r="M195" s="2">
        <f>IF($F$176="n/a",0,IF(M$178&lt;=$C195,0,IF(M$178&gt;($F$176+$C195),INDEX($D$190:$W$190,,$C195)-SUM($D195:L195),INDEX($D$190:$W$190,,$C195)/$F$176)))</f>
        <v>7.3952726292898063E-2</v>
      </c>
      <c r="N195" s="2">
        <f>IF($F$176="n/a",0,IF(N$178&lt;=$C195,0,IF(N$178&gt;($F$176+$C195),INDEX($D$190:$W$190,,$C195)-SUM($D195:M195),INDEX($D$190:$W$190,,$C195)/$F$176)))</f>
        <v>3.6976363146449032E-2</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row>
    <row r="196" spans="2:68">
      <c r="B196" s="20">
        <v>2019</v>
      </c>
      <c r="C196" s="20">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IF($F$176="n/a",0,IF(I$178&lt;=$C196,0,IF(I$178&gt;($F$176+$C196),INDEX($D$190:$W$190,,$C196)-SUM($D196:H196),INDEX($D$190:$W$190,,$C196)/$F$176)))*0.5</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row>
    <row r="197" spans="2:68">
      <c r="B197" s="20">
        <v>2020</v>
      </c>
      <c r="C197" s="20">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IF($F$176="n/a",0,IF(I$178&lt;=$C197,0,IF(I$178&gt;($F$176+$C197),INDEX($D$190:$W$190,,$C197)-SUM($D197:H197),INDEX($D$190:$W$190,,$C197)/$F$176)))*0.5</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row>
    <row r="198" spans="2:68">
      <c r="B198" s="20">
        <v>2021</v>
      </c>
      <c r="C198" s="20">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IF($F$176="n/a",0,IF(I$178&lt;=$C198,0,IF(I$178&gt;($F$176+$C198),INDEX($D$190:$W$190,,$C198)-SUM($D198:H198),INDEX($D$190:$W$190,,$C198)/$F$176)))*0.5</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row>
    <row r="199" spans="2:68">
      <c r="B199" s="20">
        <v>2022</v>
      </c>
      <c r="C199" s="20">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IF($F$176="n/a",0,IF(I$178&lt;=$C199,0,IF(I$178&gt;($F$176+$C199),INDEX($D$190:$W$190,,$C199)-SUM($D199:H199),INDEX($D$190:$W$190,,$C199)/$F$176)))*0.5</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row>
    <row r="200" spans="2:68">
      <c r="B200" s="20">
        <v>2023</v>
      </c>
      <c r="C200" s="20">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IF($F$176="n/a",0,IF(I$178&lt;=$C200,0,IF(I$178&gt;($F$176+$C200),INDEX($D$190:$W$190,,$C200)-SUM($D200:H200),INDEX($D$190:$W$190,,$C200)/$F$176)))*0.5</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row>
    <row r="201" spans="2:68">
      <c r="B201" s="20">
        <v>2024</v>
      </c>
      <c r="C201" s="20">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IF($F$176="n/a",0,IF(I$178&lt;=$C201,0,IF(I$178&gt;($F$176+$C201),INDEX($D$190:$W$190,,$C201)-SUM($D201:H201),INDEX($D$190:$W$190,,$C201)/$F$176)))*0.5</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row>
    <row r="202" spans="2:68">
      <c r="B202" s="20">
        <v>2025</v>
      </c>
      <c r="C202" s="20">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IF($F$176="n/a",0,IF(I$178&lt;=$C202,0,IF(I$178&gt;($F$176+$C202),INDEX($D$190:$W$190,,$C202)-SUM($D202:H202),INDEX($D$190:$W$190,,$C202)/$F$176)))*0.5</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row>
    <row r="203" spans="2:68" hidden="1" outlineLevel="1">
      <c r="B203" s="20">
        <v>2026</v>
      </c>
      <c r="C203" s="20">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row>
    <row r="204" spans="2:68" hidden="1" outlineLevel="1">
      <c r="B204" s="20">
        <v>2027</v>
      </c>
      <c r="C204" s="20">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row>
    <row r="205" spans="2:68" hidden="1" outlineLevel="1">
      <c r="B205" s="20">
        <v>2028</v>
      </c>
      <c r="C205" s="20">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row>
    <row r="206" spans="2:68" hidden="1" outlineLevel="1">
      <c r="B206" s="20">
        <v>2029</v>
      </c>
      <c r="C206" s="20">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row>
    <row r="207" spans="2:68" hidden="1" outlineLevel="1">
      <c r="B207" s="20">
        <v>2030</v>
      </c>
      <c r="C207" s="20">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row>
    <row r="208" spans="2:68" hidden="1" outlineLevel="1">
      <c r="B208" s="20">
        <v>2031</v>
      </c>
      <c r="C208" s="20">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row>
    <row r="209" spans="2:68" hidden="1" outlineLevel="1">
      <c r="B209" s="20">
        <v>2032</v>
      </c>
      <c r="C209" s="20">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row>
    <row r="210" spans="2:68" hidden="1" outlineLevel="1">
      <c r="B210" s="20">
        <v>2033</v>
      </c>
      <c r="C210" s="20">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row>
    <row r="211" spans="2:68" hidden="1" outlineLevel="1">
      <c r="B211" s="20">
        <v>2034</v>
      </c>
      <c r="C211" s="20">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row>
    <row r="212" spans="2:68" hidden="1" outlineLevel="1">
      <c r="B212" s="20">
        <v>2035</v>
      </c>
      <c r="C212" s="20">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row>
    <row r="213" spans="2:68" collapsed="1">
      <c r="B213" s="20"/>
      <c r="C213" s="20"/>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68">
      <c r="B214" t="s">
        <v>74</v>
      </c>
      <c r="D214" s="2">
        <f>SUM(D193:D212)</f>
        <v>0</v>
      </c>
      <c r="E214" s="2">
        <f t="shared" ref="E214:BK214" si="98">SUM(E193:E212)</f>
        <v>0</v>
      </c>
      <c r="F214" s="2">
        <f t="shared" si="98"/>
        <v>0</v>
      </c>
      <c r="G214" s="2">
        <f t="shared" si="98"/>
        <v>7.3952726292898063E-2</v>
      </c>
      <c r="H214" s="2">
        <f t="shared" si="98"/>
        <v>7.3952726292898063E-2</v>
      </c>
      <c r="I214" s="2">
        <f t="shared" si="98"/>
        <v>3.6976363146449032E-2</v>
      </c>
      <c r="J214" s="2">
        <f t="shared" si="98"/>
        <v>7.3952726292898063E-2</v>
      </c>
      <c r="K214" s="2">
        <f t="shared" si="98"/>
        <v>7.3952726292898063E-2</v>
      </c>
      <c r="L214" s="2">
        <f t="shared" si="98"/>
        <v>7.3952726292898063E-2</v>
      </c>
      <c r="M214" s="2">
        <f t="shared" si="98"/>
        <v>7.3952726292898063E-2</v>
      </c>
      <c r="N214" s="2">
        <f t="shared" si="98"/>
        <v>3.6976363146449032E-2</v>
      </c>
      <c r="O214" s="2">
        <f t="shared" si="98"/>
        <v>0</v>
      </c>
      <c r="P214" s="2">
        <f t="shared" si="98"/>
        <v>0</v>
      </c>
      <c r="Q214" s="2">
        <f t="shared" si="98"/>
        <v>0</v>
      </c>
      <c r="R214" s="2">
        <f t="shared" si="98"/>
        <v>0</v>
      </c>
      <c r="S214" s="2">
        <f t="shared" si="98"/>
        <v>0</v>
      </c>
      <c r="T214" s="2">
        <f t="shared" si="98"/>
        <v>0</v>
      </c>
      <c r="U214" s="2">
        <f t="shared" si="98"/>
        <v>0</v>
      </c>
      <c r="V214" s="2">
        <f t="shared" si="98"/>
        <v>0</v>
      </c>
      <c r="W214" s="2">
        <f t="shared" si="98"/>
        <v>0</v>
      </c>
      <c r="X214" s="2">
        <f t="shared" si="98"/>
        <v>0</v>
      </c>
      <c r="Y214" s="2">
        <f t="shared" si="98"/>
        <v>0</v>
      </c>
      <c r="Z214" s="2">
        <f t="shared" si="98"/>
        <v>0</v>
      </c>
      <c r="AA214" s="2">
        <f t="shared" si="98"/>
        <v>0</v>
      </c>
      <c r="AB214" s="2">
        <f t="shared" si="98"/>
        <v>0</v>
      </c>
      <c r="AC214" s="2">
        <f t="shared" si="98"/>
        <v>0</v>
      </c>
      <c r="AD214" s="2">
        <f t="shared" si="98"/>
        <v>0</v>
      </c>
      <c r="AE214" s="2">
        <f t="shared" si="98"/>
        <v>0</v>
      </c>
      <c r="AF214" s="2">
        <f t="shared" si="98"/>
        <v>0</v>
      </c>
      <c r="AG214" s="2">
        <f t="shared" si="98"/>
        <v>0</v>
      </c>
      <c r="AH214" s="2">
        <f t="shared" si="98"/>
        <v>0</v>
      </c>
      <c r="AI214" s="2">
        <f t="shared" si="98"/>
        <v>0</v>
      </c>
      <c r="AJ214" s="2">
        <f t="shared" si="98"/>
        <v>0</v>
      </c>
      <c r="AK214" s="2">
        <f t="shared" si="98"/>
        <v>0</v>
      </c>
      <c r="AL214" s="2">
        <f t="shared" si="98"/>
        <v>0</v>
      </c>
      <c r="AM214" s="2">
        <f t="shared" si="98"/>
        <v>0</v>
      </c>
      <c r="AN214" s="2">
        <f t="shared" si="98"/>
        <v>0</v>
      </c>
      <c r="AO214" s="2">
        <f t="shared" si="98"/>
        <v>0</v>
      </c>
      <c r="AP214" s="2">
        <f t="shared" si="98"/>
        <v>0</v>
      </c>
      <c r="AQ214" s="2">
        <f t="shared" si="98"/>
        <v>0</v>
      </c>
      <c r="AR214" s="2">
        <f t="shared" si="98"/>
        <v>0</v>
      </c>
      <c r="AS214" s="2">
        <f t="shared" si="98"/>
        <v>0</v>
      </c>
      <c r="AT214" s="2">
        <f t="shared" si="98"/>
        <v>0</v>
      </c>
      <c r="AU214" s="2">
        <f t="shared" si="98"/>
        <v>0</v>
      </c>
      <c r="AV214" s="2">
        <f t="shared" si="98"/>
        <v>0</v>
      </c>
      <c r="AW214" s="2">
        <f t="shared" si="98"/>
        <v>0</v>
      </c>
      <c r="AX214" s="2">
        <f t="shared" si="98"/>
        <v>0</v>
      </c>
      <c r="AY214" s="2">
        <f t="shared" si="98"/>
        <v>0</v>
      </c>
      <c r="AZ214" s="2">
        <f t="shared" si="98"/>
        <v>0</v>
      </c>
      <c r="BA214" s="2">
        <f t="shared" si="98"/>
        <v>0</v>
      </c>
      <c r="BB214" s="2">
        <f t="shared" si="98"/>
        <v>0</v>
      </c>
      <c r="BC214" s="2">
        <f t="shared" si="98"/>
        <v>0</v>
      </c>
      <c r="BD214" s="2">
        <f t="shared" si="98"/>
        <v>0</v>
      </c>
      <c r="BE214" s="2">
        <f t="shared" si="98"/>
        <v>0</v>
      </c>
      <c r="BF214" s="2">
        <f t="shared" si="98"/>
        <v>0</v>
      </c>
      <c r="BG214" s="2">
        <f t="shared" si="98"/>
        <v>0</v>
      </c>
      <c r="BH214" s="2">
        <f t="shared" si="98"/>
        <v>0</v>
      </c>
      <c r="BI214" s="2">
        <f t="shared" si="98"/>
        <v>0</v>
      </c>
      <c r="BJ214" s="2">
        <f t="shared" si="98"/>
        <v>0</v>
      </c>
      <c r="BK214" s="2">
        <f t="shared" si="98"/>
        <v>0</v>
      </c>
      <c r="BL214" s="2">
        <f t="shared" ref="BL214:BP214" si="99">SUM(BL193:BL212)</f>
        <v>0</v>
      </c>
      <c r="BM214" s="2">
        <f t="shared" si="99"/>
        <v>0</v>
      </c>
      <c r="BN214" s="2">
        <f t="shared" si="99"/>
        <v>0</v>
      </c>
      <c r="BO214" s="2">
        <f t="shared" si="99"/>
        <v>0</v>
      </c>
      <c r="BP214" s="2">
        <f t="shared" si="99"/>
        <v>0</v>
      </c>
    </row>
    <row r="215" spans="2:68">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68">
      <c r="B216" t="s">
        <v>56</v>
      </c>
      <c r="D216" s="2">
        <f t="shared" ref="D216:AI216" si="100">D181+D214</f>
        <v>0</v>
      </c>
      <c r="E216" s="2">
        <f t="shared" si="100"/>
        <v>0</v>
      </c>
      <c r="F216" s="2">
        <f t="shared" si="100"/>
        <v>0</v>
      </c>
      <c r="G216" s="2">
        <f t="shared" si="100"/>
        <v>7.3952726292898063E-2</v>
      </c>
      <c r="H216" s="2">
        <f t="shared" si="100"/>
        <v>7.3952726292898063E-2</v>
      </c>
      <c r="I216" s="2">
        <f t="shared" si="100"/>
        <v>3.6976363146449032E-2</v>
      </c>
      <c r="J216" s="2">
        <f t="shared" si="100"/>
        <v>7.3952726292898063E-2</v>
      </c>
      <c r="K216" s="2">
        <f t="shared" si="100"/>
        <v>7.3952726292898063E-2</v>
      </c>
      <c r="L216" s="2">
        <f t="shared" si="100"/>
        <v>7.3952726292898063E-2</v>
      </c>
      <c r="M216" s="2">
        <f t="shared" si="100"/>
        <v>7.3952726292898063E-2</v>
      </c>
      <c r="N216" s="2">
        <f t="shared" si="100"/>
        <v>3.6976363146449032E-2</v>
      </c>
      <c r="O216" s="2">
        <f t="shared" si="100"/>
        <v>0</v>
      </c>
      <c r="P216" s="2">
        <f t="shared" si="100"/>
        <v>0</v>
      </c>
      <c r="Q216" s="2">
        <f t="shared" si="100"/>
        <v>0</v>
      </c>
      <c r="R216" s="2">
        <f t="shared" si="100"/>
        <v>0</v>
      </c>
      <c r="S216" s="2">
        <f t="shared" si="100"/>
        <v>0</v>
      </c>
      <c r="T216" s="2">
        <f t="shared" si="100"/>
        <v>0</v>
      </c>
      <c r="U216" s="2">
        <f t="shared" si="100"/>
        <v>0</v>
      </c>
      <c r="V216" s="2">
        <f t="shared" si="100"/>
        <v>0</v>
      </c>
      <c r="W216" s="2">
        <f t="shared" si="100"/>
        <v>0</v>
      </c>
      <c r="X216" s="2">
        <f t="shared" si="100"/>
        <v>0</v>
      </c>
      <c r="Y216" s="2">
        <f t="shared" si="100"/>
        <v>0</v>
      </c>
      <c r="Z216" s="2">
        <f t="shared" si="100"/>
        <v>0</v>
      </c>
      <c r="AA216" s="2">
        <f t="shared" si="100"/>
        <v>0</v>
      </c>
      <c r="AB216" s="2">
        <f t="shared" si="100"/>
        <v>0</v>
      </c>
      <c r="AC216" s="2">
        <f t="shared" si="100"/>
        <v>0</v>
      </c>
      <c r="AD216" s="2">
        <f t="shared" si="100"/>
        <v>0</v>
      </c>
      <c r="AE216" s="2">
        <f t="shared" si="100"/>
        <v>0</v>
      </c>
      <c r="AF216" s="2">
        <f t="shared" si="100"/>
        <v>0</v>
      </c>
      <c r="AG216" s="2">
        <f t="shared" si="100"/>
        <v>0</v>
      </c>
      <c r="AH216" s="2">
        <f t="shared" si="100"/>
        <v>0</v>
      </c>
      <c r="AI216" s="2">
        <f t="shared" si="100"/>
        <v>0</v>
      </c>
      <c r="AJ216" s="2">
        <f t="shared" ref="AJ216:BK216" si="101">AJ181+AJ214</f>
        <v>0</v>
      </c>
      <c r="AK216" s="2">
        <f t="shared" si="101"/>
        <v>0</v>
      </c>
      <c r="AL216" s="2">
        <f t="shared" si="101"/>
        <v>0</v>
      </c>
      <c r="AM216" s="2">
        <f t="shared" si="101"/>
        <v>0</v>
      </c>
      <c r="AN216" s="2">
        <f t="shared" si="101"/>
        <v>0</v>
      </c>
      <c r="AO216" s="2">
        <f t="shared" si="101"/>
        <v>0</v>
      </c>
      <c r="AP216" s="2">
        <f t="shared" si="101"/>
        <v>0</v>
      </c>
      <c r="AQ216" s="2">
        <f t="shared" si="101"/>
        <v>0</v>
      </c>
      <c r="AR216" s="2">
        <f t="shared" si="101"/>
        <v>0</v>
      </c>
      <c r="AS216" s="2">
        <f t="shared" si="101"/>
        <v>0</v>
      </c>
      <c r="AT216" s="2">
        <f t="shared" si="101"/>
        <v>0</v>
      </c>
      <c r="AU216" s="2">
        <f t="shared" si="101"/>
        <v>0</v>
      </c>
      <c r="AV216" s="2">
        <f t="shared" si="101"/>
        <v>0</v>
      </c>
      <c r="AW216" s="2">
        <f t="shared" si="101"/>
        <v>0</v>
      </c>
      <c r="AX216" s="2">
        <f t="shared" si="101"/>
        <v>0</v>
      </c>
      <c r="AY216" s="2">
        <f t="shared" si="101"/>
        <v>0</v>
      </c>
      <c r="AZ216" s="2">
        <f t="shared" si="101"/>
        <v>0</v>
      </c>
      <c r="BA216" s="2">
        <f t="shared" si="101"/>
        <v>0</v>
      </c>
      <c r="BB216" s="2">
        <f t="shared" si="101"/>
        <v>0</v>
      </c>
      <c r="BC216" s="2">
        <f t="shared" si="101"/>
        <v>0</v>
      </c>
      <c r="BD216" s="2">
        <f t="shared" si="101"/>
        <v>0</v>
      </c>
      <c r="BE216" s="2">
        <f t="shared" si="101"/>
        <v>0</v>
      </c>
      <c r="BF216" s="2">
        <f t="shared" si="101"/>
        <v>0</v>
      </c>
      <c r="BG216" s="2">
        <f t="shared" si="101"/>
        <v>0</v>
      </c>
      <c r="BH216" s="2">
        <f t="shared" si="101"/>
        <v>0</v>
      </c>
      <c r="BI216" s="2">
        <f t="shared" si="101"/>
        <v>0</v>
      </c>
      <c r="BJ216" s="2">
        <f t="shared" si="101"/>
        <v>0</v>
      </c>
      <c r="BK216" s="2">
        <f t="shared" si="101"/>
        <v>0</v>
      </c>
      <c r="BL216" s="2">
        <f t="shared" ref="BL216:BP216" si="102">BL181+BL214</f>
        <v>0</v>
      </c>
      <c r="BM216" s="2">
        <f t="shared" si="102"/>
        <v>0</v>
      </c>
      <c r="BN216" s="2">
        <f t="shared" si="102"/>
        <v>0</v>
      </c>
      <c r="BO216" s="2">
        <f t="shared" si="102"/>
        <v>0</v>
      </c>
      <c r="BP216" s="2">
        <f t="shared" si="102"/>
        <v>0</v>
      </c>
    </row>
    <row r="217" spans="2:68">
      <c r="B217" t="s">
        <v>79</v>
      </c>
      <c r="D217" s="2">
        <f>D190-D214</f>
        <v>0</v>
      </c>
      <c r="E217" s="2">
        <f t="shared" ref="E217:AJ217" si="103">E190-E214+D217</f>
        <v>0</v>
      </c>
      <c r="F217" s="2">
        <f t="shared" si="103"/>
        <v>0.51766908405028644</v>
      </c>
      <c r="G217" s="2">
        <f t="shared" si="103"/>
        <v>0.44371635775738838</v>
      </c>
      <c r="H217" s="2">
        <f t="shared" si="103"/>
        <v>0.36976363146449032</v>
      </c>
      <c r="I217" s="2">
        <f t="shared" si="103"/>
        <v>0.33278726831804128</v>
      </c>
      <c r="J217" s="2">
        <f t="shared" si="103"/>
        <v>0.25883454202514322</v>
      </c>
      <c r="K217" s="2">
        <f t="shared" si="103"/>
        <v>0.18488181573224516</v>
      </c>
      <c r="L217" s="2">
        <f t="shared" si="103"/>
        <v>0.11092908943934709</v>
      </c>
      <c r="M217" s="2">
        <f t="shared" si="103"/>
        <v>3.6976363146449032E-2</v>
      </c>
      <c r="N217" s="2">
        <f t="shared" si="103"/>
        <v>0</v>
      </c>
      <c r="O217" s="2">
        <f t="shared" si="103"/>
        <v>0</v>
      </c>
      <c r="P217" s="2">
        <f t="shared" si="103"/>
        <v>0</v>
      </c>
      <c r="Q217" s="2">
        <f t="shared" si="103"/>
        <v>0</v>
      </c>
      <c r="R217" s="2">
        <f t="shared" si="103"/>
        <v>0</v>
      </c>
      <c r="S217" s="2">
        <f t="shared" si="103"/>
        <v>0</v>
      </c>
      <c r="T217" s="2">
        <f t="shared" si="103"/>
        <v>0</v>
      </c>
      <c r="U217" s="2">
        <f t="shared" si="103"/>
        <v>0</v>
      </c>
      <c r="V217" s="2">
        <f t="shared" si="103"/>
        <v>0</v>
      </c>
      <c r="W217" s="2">
        <f t="shared" si="103"/>
        <v>0</v>
      </c>
      <c r="X217" s="2">
        <f t="shared" si="103"/>
        <v>0</v>
      </c>
      <c r="Y217" s="2">
        <f t="shared" si="103"/>
        <v>0</v>
      </c>
      <c r="Z217" s="2">
        <f t="shared" si="103"/>
        <v>0</v>
      </c>
      <c r="AA217" s="2">
        <f t="shared" si="103"/>
        <v>0</v>
      </c>
      <c r="AB217" s="2">
        <f t="shared" si="103"/>
        <v>0</v>
      </c>
      <c r="AC217" s="2">
        <f t="shared" si="103"/>
        <v>0</v>
      </c>
      <c r="AD217" s="2">
        <f t="shared" si="103"/>
        <v>0</v>
      </c>
      <c r="AE217" s="2">
        <f t="shared" si="103"/>
        <v>0</v>
      </c>
      <c r="AF217" s="2">
        <f t="shared" si="103"/>
        <v>0</v>
      </c>
      <c r="AG217" s="2">
        <f t="shared" si="103"/>
        <v>0</v>
      </c>
      <c r="AH217" s="2">
        <f t="shared" si="103"/>
        <v>0</v>
      </c>
      <c r="AI217" s="2">
        <f t="shared" si="103"/>
        <v>0</v>
      </c>
      <c r="AJ217" s="2">
        <f t="shared" si="103"/>
        <v>0</v>
      </c>
      <c r="AK217" s="2">
        <f t="shared" ref="AK217:BK217" si="104">AK190-AK214+AJ217</f>
        <v>0</v>
      </c>
      <c r="AL217" s="2">
        <f t="shared" si="104"/>
        <v>0</v>
      </c>
      <c r="AM217" s="2">
        <f t="shared" si="104"/>
        <v>0</v>
      </c>
      <c r="AN217" s="2">
        <f t="shared" si="104"/>
        <v>0</v>
      </c>
      <c r="AO217" s="2">
        <f t="shared" si="104"/>
        <v>0</v>
      </c>
      <c r="AP217" s="2">
        <f t="shared" si="104"/>
        <v>0</v>
      </c>
      <c r="AQ217" s="2">
        <f t="shared" si="104"/>
        <v>0</v>
      </c>
      <c r="AR217" s="2">
        <f t="shared" si="104"/>
        <v>0</v>
      </c>
      <c r="AS217" s="2">
        <f t="shared" si="104"/>
        <v>0</v>
      </c>
      <c r="AT217" s="2">
        <f t="shared" si="104"/>
        <v>0</v>
      </c>
      <c r="AU217" s="2">
        <f t="shared" si="104"/>
        <v>0</v>
      </c>
      <c r="AV217" s="2">
        <f t="shared" si="104"/>
        <v>0</v>
      </c>
      <c r="AW217" s="2">
        <f t="shared" si="104"/>
        <v>0</v>
      </c>
      <c r="AX217" s="2">
        <f t="shared" si="104"/>
        <v>0</v>
      </c>
      <c r="AY217" s="2">
        <f t="shared" si="104"/>
        <v>0</v>
      </c>
      <c r="AZ217" s="2">
        <f t="shared" si="104"/>
        <v>0</v>
      </c>
      <c r="BA217" s="2">
        <f t="shared" si="104"/>
        <v>0</v>
      </c>
      <c r="BB217" s="2">
        <f t="shared" si="104"/>
        <v>0</v>
      </c>
      <c r="BC217" s="2">
        <f t="shared" si="104"/>
        <v>0</v>
      </c>
      <c r="BD217" s="2">
        <f t="shared" si="104"/>
        <v>0</v>
      </c>
      <c r="BE217" s="2">
        <f t="shared" si="104"/>
        <v>0</v>
      </c>
      <c r="BF217" s="2">
        <f t="shared" si="104"/>
        <v>0</v>
      </c>
      <c r="BG217" s="2">
        <f t="shared" si="104"/>
        <v>0</v>
      </c>
      <c r="BH217" s="2">
        <f t="shared" si="104"/>
        <v>0</v>
      </c>
      <c r="BI217" s="2">
        <f t="shared" si="104"/>
        <v>0</v>
      </c>
      <c r="BJ217" s="2">
        <f t="shared" si="104"/>
        <v>0</v>
      </c>
      <c r="BK217" s="2">
        <f t="shared" si="104"/>
        <v>0</v>
      </c>
      <c r="BL217" s="2">
        <f t="shared" ref="BL217:BP217" si="105">BL190-BL214+BK217</f>
        <v>0</v>
      </c>
      <c r="BM217" s="2">
        <f t="shared" si="105"/>
        <v>0</v>
      </c>
      <c r="BN217" s="2">
        <f t="shared" si="105"/>
        <v>0</v>
      </c>
      <c r="BO217" s="2">
        <f t="shared" si="105"/>
        <v>0</v>
      </c>
      <c r="BP217" s="2">
        <f t="shared" si="105"/>
        <v>0</v>
      </c>
    </row>
    <row r="218" spans="2:68">
      <c r="B218" t="s">
        <v>80</v>
      </c>
      <c r="D218" s="2">
        <f t="shared" ref="D218:AI218" si="106">D187+D217</f>
        <v>0</v>
      </c>
      <c r="E218" s="2">
        <f t="shared" si="106"/>
        <v>0</v>
      </c>
      <c r="F218" s="2">
        <f t="shared" si="106"/>
        <v>0.51766908405028644</v>
      </c>
      <c r="G218" s="2">
        <f t="shared" si="106"/>
        <v>0.44371635775738838</v>
      </c>
      <c r="H218" s="2">
        <f t="shared" si="106"/>
        <v>0.36976363146449032</v>
      </c>
      <c r="I218" s="2">
        <f t="shared" si="106"/>
        <v>0.33278726831804128</v>
      </c>
      <c r="J218" s="2">
        <f t="shared" si="106"/>
        <v>0.25883454202514322</v>
      </c>
      <c r="K218" s="2">
        <f t="shared" si="106"/>
        <v>0.18488181573224516</v>
      </c>
      <c r="L218" s="2">
        <f t="shared" si="106"/>
        <v>0.11092908943934709</v>
      </c>
      <c r="M218" s="2">
        <f t="shared" si="106"/>
        <v>3.6976363146449032E-2</v>
      </c>
      <c r="N218" s="2">
        <f t="shared" si="106"/>
        <v>0</v>
      </c>
      <c r="O218" s="2">
        <f t="shared" si="106"/>
        <v>0</v>
      </c>
      <c r="P218" s="2">
        <f t="shared" si="106"/>
        <v>0</v>
      </c>
      <c r="Q218" s="2">
        <f t="shared" si="106"/>
        <v>0</v>
      </c>
      <c r="R218" s="2">
        <f t="shared" si="106"/>
        <v>0</v>
      </c>
      <c r="S218" s="2">
        <f t="shared" si="106"/>
        <v>0</v>
      </c>
      <c r="T218" s="2">
        <f t="shared" si="106"/>
        <v>0</v>
      </c>
      <c r="U218" s="2">
        <f t="shared" si="106"/>
        <v>0</v>
      </c>
      <c r="V218" s="2">
        <f t="shared" si="106"/>
        <v>0</v>
      </c>
      <c r="W218" s="2">
        <f t="shared" si="106"/>
        <v>0</v>
      </c>
      <c r="X218" s="2">
        <f t="shared" si="106"/>
        <v>0</v>
      </c>
      <c r="Y218" s="2">
        <f t="shared" si="106"/>
        <v>0</v>
      </c>
      <c r="Z218" s="2">
        <f t="shared" si="106"/>
        <v>0</v>
      </c>
      <c r="AA218" s="2">
        <f t="shared" si="106"/>
        <v>0</v>
      </c>
      <c r="AB218" s="2">
        <f t="shared" si="106"/>
        <v>0</v>
      </c>
      <c r="AC218" s="2">
        <f t="shared" si="106"/>
        <v>0</v>
      </c>
      <c r="AD218" s="2">
        <f t="shared" si="106"/>
        <v>0</v>
      </c>
      <c r="AE218" s="2">
        <f t="shared" si="106"/>
        <v>0</v>
      </c>
      <c r="AF218" s="2">
        <f t="shared" si="106"/>
        <v>0</v>
      </c>
      <c r="AG218" s="2">
        <f t="shared" si="106"/>
        <v>0</v>
      </c>
      <c r="AH218" s="2">
        <f t="shared" si="106"/>
        <v>0</v>
      </c>
      <c r="AI218" s="2">
        <f t="shared" si="106"/>
        <v>0</v>
      </c>
      <c r="AJ218" s="2">
        <f t="shared" ref="AJ218:BK218" si="107">AJ187+AJ217</f>
        <v>0</v>
      </c>
      <c r="AK218" s="2">
        <f t="shared" si="107"/>
        <v>0</v>
      </c>
      <c r="AL218" s="2">
        <f t="shared" si="107"/>
        <v>0</v>
      </c>
      <c r="AM218" s="2">
        <f t="shared" si="107"/>
        <v>0</v>
      </c>
      <c r="AN218" s="2">
        <f t="shared" si="107"/>
        <v>0</v>
      </c>
      <c r="AO218" s="2">
        <f t="shared" si="107"/>
        <v>0</v>
      </c>
      <c r="AP218" s="2">
        <f t="shared" si="107"/>
        <v>0</v>
      </c>
      <c r="AQ218" s="2">
        <f t="shared" si="107"/>
        <v>0</v>
      </c>
      <c r="AR218" s="2">
        <f t="shared" si="107"/>
        <v>0</v>
      </c>
      <c r="AS218" s="2">
        <f t="shared" si="107"/>
        <v>0</v>
      </c>
      <c r="AT218" s="2">
        <f t="shared" si="107"/>
        <v>0</v>
      </c>
      <c r="AU218" s="2">
        <f t="shared" si="107"/>
        <v>0</v>
      </c>
      <c r="AV218" s="2">
        <f t="shared" si="107"/>
        <v>0</v>
      </c>
      <c r="AW218" s="2">
        <f t="shared" si="107"/>
        <v>0</v>
      </c>
      <c r="AX218" s="2">
        <f t="shared" si="107"/>
        <v>0</v>
      </c>
      <c r="AY218" s="2">
        <f t="shared" si="107"/>
        <v>0</v>
      </c>
      <c r="AZ218" s="2">
        <f t="shared" si="107"/>
        <v>0</v>
      </c>
      <c r="BA218" s="2">
        <f t="shared" si="107"/>
        <v>0</v>
      </c>
      <c r="BB218" s="2">
        <f t="shared" si="107"/>
        <v>0</v>
      </c>
      <c r="BC218" s="2">
        <f t="shared" si="107"/>
        <v>0</v>
      </c>
      <c r="BD218" s="2">
        <f t="shared" si="107"/>
        <v>0</v>
      </c>
      <c r="BE218" s="2">
        <f t="shared" si="107"/>
        <v>0</v>
      </c>
      <c r="BF218" s="2">
        <f t="shared" si="107"/>
        <v>0</v>
      </c>
      <c r="BG218" s="2">
        <f t="shared" si="107"/>
        <v>0</v>
      </c>
      <c r="BH218" s="2">
        <f t="shared" si="107"/>
        <v>0</v>
      </c>
      <c r="BI218" s="2">
        <f t="shared" si="107"/>
        <v>0</v>
      </c>
      <c r="BJ218" s="2">
        <f t="shared" si="107"/>
        <v>0</v>
      </c>
      <c r="BK218" s="2">
        <f t="shared" si="107"/>
        <v>0</v>
      </c>
      <c r="BL218" s="2">
        <f t="shared" ref="BL218" si="108">BL187+BL217</f>
        <v>0</v>
      </c>
      <c r="BM218" s="2">
        <f t="shared" ref="BM218" si="109">BM187+BM217</f>
        <v>0</v>
      </c>
      <c r="BN218" s="2">
        <f t="shared" ref="BN218" si="110">BN187+BN217</f>
        <v>0</v>
      </c>
      <c r="BO218" s="2">
        <f t="shared" ref="BO218" si="111">BO187+BO217</f>
        <v>0</v>
      </c>
      <c r="BP218" s="2">
        <f t="shared" ref="BP218" si="112">BP187+BP217</f>
        <v>0</v>
      </c>
    </row>
    <row r="220" spans="2:68" s="3" customFormat="1">
      <c r="B220" s="3" t="s">
        <v>23</v>
      </c>
    </row>
    <row r="221" spans="2:68" s="4" customFormat="1"/>
    <row r="222" spans="2:68">
      <c r="D222" s="1" t="s">
        <v>63</v>
      </c>
      <c r="E222" s="1" t="s">
        <v>41</v>
      </c>
      <c r="F222" s="1"/>
      <c r="G222" s="1"/>
    </row>
    <row r="223" spans="2:68">
      <c r="B223" t="s">
        <v>64</v>
      </c>
      <c r="D223" s="2">
        <v>0</v>
      </c>
      <c r="E223" s="2"/>
      <c r="F223" s="2"/>
      <c r="G223" s="2"/>
      <c r="I223" s="29"/>
      <c r="J223" s="157" t="s">
        <v>65</v>
      </c>
      <c r="K223" s="4" t="s">
        <v>66</v>
      </c>
      <c r="L223" s="4"/>
      <c r="M223" s="4"/>
      <c r="N223" s="4"/>
    </row>
    <row r="224" spans="2:68">
      <c r="I224" s="1" t="s">
        <v>128</v>
      </c>
    </row>
    <row r="225" spans="2:68">
      <c r="D225" s="1">
        <v>2016</v>
      </c>
      <c r="E225" s="1">
        <v>2017</v>
      </c>
      <c r="F225" s="1">
        <v>2018</v>
      </c>
      <c r="G225" s="1">
        <v>2019</v>
      </c>
      <c r="H225" s="1">
        <v>2020</v>
      </c>
      <c r="I225" s="1">
        <v>2021</v>
      </c>
      <c r="J225" s="1">
        <v>2022</v>
      </c>
      <c r="K225" s="1">
        <v>2023</v>
      </c>
      <c r="L225" s="1">
        <v>2024</v>
      </c>
      <c r="M225" s="1">
        <v>2025</v>
      </c>
      <c r="N225" s="1">
        <v>2026</v>
      </c>
      <c r="O225" s="1">
        <v>2027</v>
      </c>
      <c r="P225" s="1">
        <v>2028</v>
      </c>
      <c r="Q225" s="1">
        <v>2029</v>
      </c>
      <c r="R225" s="1">
        <v>2030</v>
      </c>
    </row>
    <row r="226" spans="2:68">
      <c r="B226" t="s">
        <v>82</v>
      </c>
      <c r="G226">
        <v>9</v>
      </c>
      <c r="I226" s="149"/>
      <c r="J226" s="149"/>
      <c r="K226" s="149"/>
      <c r="L226" s="150"/>
      <c r="M226" s="150"/>
      <c r="N226" s="21"/>
      <c r="O226" s="21"/>
      <c r="P226" s="4"/>
      <c r="Q226" s="4"/>
      <c r="R226" s="4"/>
    </row>
    <row r="228" spans="2:68">
      <c r="D228" s="1">
        <v>1</v>
      </c>
      <c r="E228" s="1">
        <v>2</v>
      </c>
      <c r="F228" s="1">
        <v>3</v>
      </c>
      <c r="G228" s="1">
        <v>4</v>
      </c>
      <c r="H228" s="1">
        <v>5</v>
      </c>
      <c r="I228" s="1">
        <v>6</v>
      </c>
      <c r="J228" s="1">
        <v>7</v>
      </c>
      <c r="K228" s="1">
        <v>8</v>
      </c>
      <c r="L228" s="1">
        <v>9</v>
      </c>
      <c r="M228" s="1">
        <v>10</v>
      </c>
      <c r="N228" s="1">
        <v>11</v>
      </c>
      <c r="O228" s="1">
        <v>12</v>
      </c>
      <c r="P228" s="1">
        <v>13</v>
      </c>
      <c r="Q228" s="1">
        <v>14</v>
      </c>
      <c r="R228" s="1">
        <v>15</v>
      </c>
      <c r="S228" s="1">
        <v>16</v>
      </c>
      <c r="T228" s="1">
        <v>17</v>
      </c>
      <c r="U228" s="1">
        <v>18</v>
      </c>
      <c r="V228" s="1">
        <v>19</v>
      </c>
      <c r="W228" s="1">
        <v>20</v>
      </c>
      <c r="X228" s="1">
        <v>21</v>
      </c>
      <c r="Y228" s="1">
        <v>22</v>
      </c>
      <c r="Z228" s="1">
        <v>23</v>
      </c>
      <c r="AA228" s="1">
        <v>24</v>
      </c>
      <c r="AB228" s="1">
        <v>25</v>
      </c>
      <c r="AC228" s="1">
        <v>26</v>
      </c>
      <c r="AD228" s="1">
        <v>27</v>
      </c>
      <c r="AE228" s="1">
        <v>28</v>
      </c>
      <c r="AF228" s="1">
        <v>29</v>
      </c>
      <c r="AG228" s="1">
        <v>30</v>
      </c>
      <c r="AH228" s="1">
        <v>31</v>
      </c>
      <c r="AI228" s="1">
        <v>32</v>
      </c>
      <c r="AJ228" s="1">
        <v>33</v>
      </c>
      <c r="AK228" s="1">
        <v>34</v>
      </c>
      <c r="AL228" s="1">
        <v>35</v>
      </c>
      <c r="AM228" s="1">
        <v>36</v>
      </c>
      <c r="AN228" s="1">
        <v>37</v>
      </c>
      <c r="AO228" s="1">
        <v>38</v>
      </c>
      <c r="AP228" s="1">
        <v>39</v>
      </c>
      <c r="AQ228" s="1">
        <v>40</v>
      </c>
      <c r="AR228" s="1">
        <v>41</v>
      </c>
      <c r="AS228" s="1">
        <v>42</v>
      </c>
      <c r="AT228" s="1">
        <v>43</v>
      </c>
      <c r="AU228" s="1">
        <v>44</v>
      </c>
      <c r="AV228" s="1">
        <v>45</v>
      </c>
      <c r="AW228" s="1">
        <v>46</v>
      </c>
      <c r="AX228" s="1">
        <v>47</v>
      </c>
      <c r="AY228" s="1">
        <v>48</v>
      </c>
      <c r="AZ228" s="1">
        <v>49</v>
      </c>
      <c r="BA228" s="1">
        <v>50</v>
      </c>
      <c r="BB228" s="1">
        <v>51</v>
      </c>
      <c r="BC228" s="1">
        <v>52</v>
      </c>
      <c r="BD228" s="1">
        <v>53</v>
      </c>
      <c r="BE228" s="1">
        <v>54</v>
      </c>
      <c r="BF228" s="1">
        <v>55</v>
      </c>
      <c r="BG228" s="1">
        <v>56</v>
      </c>
      <c r="BH228" s="1">
        <v>57</v>
      </c>
      <c r="BI228" s="1">
        <v>58</v>
      </c>
      <c r="BJ228" s="1">
        <v>59</v>
      </c>
      <c r="BK228" s="1">
        <v>60</v>
      </c>
      <c r="BL228" s="1">
        <v>61</v>
      </c>
      <c r="BM228" s="1">
        <v>62</v>
      </c>
      <c r="BN228" s="1">
        <v>63</v>
      </c>
      <c r="BO228" s="1">
        <v>64</v>
      </c>
      <c r="BP228" s="1">
        <v>65</v>
      </c>
    </row>
    <row r="229" spans="2:68">
      <c r="D229" s="1">
        <v>2016</v>
      </c>
      <c r="E229" s="1">
        <v>2017</v>
      </c>
      <c r="F229" s="1">
        <v>2018</v>
      </c>
      <c r="G229" s="1">
        <v>2019</v>
      </c>
      <c r="H229" s="1">
        <v>2020</v>
      </c>
      <c r="I229" s="1">
        <v>2021</v>
      </c>
      <c r="J229" s="1">
        <v>2022</v>
      </c>
      <c r="K229" s="1">
        <v>2023</v>
      </c>
      <c r="L229" s="1">
        <v>2024</v>
      </c>
      <c r="M229" s="1">
        <v>2025</v>
      </c>
      <c r="N229" s="1">
        <v>2026</v>
      </c>
      <c r="O229" s="1">
        <v>2027</v>
      </c>
      <c r="P229" s="1">
        <v>2028</v>
      </c>
      <c r="Q229" s="1">
        <v>2029</v>
      </c>
      <c r="R229" s="1">
        <v>2030</v>
      </c>
      <c r="S229" s="1">
        <v>2031</v>
      </c>
      <c r="T229" s="1">
        <v>2032</v>
      </c>
      <c r="U229" s="1">
        <v>2033</v>
      </c>
      <c r="V229" s="1">
        <v>2034</v>
      </c>
      <c r="W229" s="1">
        <v>2035</v>
      </c>
      <c r="X229" s="1">
        <v>2036</v>
      </c>
      <c r="Y229" s="1">
        <v>2037</v>
      </c>
      <c r="Z229" s="1">
        <v>2038</v>
      </c>
      <c r="AA229" s="1">
        <v>2039</v>
      </c>
      <c r="AB229" s="1">
        <v>2040</v>
      </c>
      <c r="AC229" s="1">
        <v>2041</v>
      </c>
      <c r="AD229" s="1">
        <v>2042</v>
      </c>
      <c r="AE229" s="1">
        <v>2043</v>
      </c>
      <c r="AF229" s="1">
        <v>2044</v>
      </c>
      <c r="AG229" s="1">
        <v>2045</v>
      </c>
      <c r="AH229" s="1">
        <v>2046</v>
      </c>
      <c r="AI229" s="1">
        <v>2047</v>
      </c>
      <c r="AJ229" s="1">
        <v>2048</v>
      </c>
      <c r="AK229" s="1">
        <v>2049</v>
      </c>
      <c r="AL229" s="1">
        <v>2050</v>
      </c>
      <c r="AM229" s="1">
        <v>2051</v>
      </c>
      <c r="AN229" s="1">
        <v>2052</v>
      </c>
      <c r="AO229" s="1">
        <v>2053</v>
      </c>
      <c r="AP229" s="1">
        <v>2054</v>
      </c>
      <c r="AQ229" s="1">
        <v>2055</v>
      </c>
      <c r="AR229" s="1">
        <v>2056</v>
      </c>
      <c r="AS229" s="1">
        <v>2057</v>
      </c>
      <c r="AT229" s="1">
        <v>2058</v>
      </c>
      <c r="AU229" s="1">
        <v>2059</v>
      </c>
      <c r="AV229" s="1">
        <v>2060</v>
      </c>
      <c r="AW229" s="1">
        <v>2061</v>
      </c>
      <c r="AX229" s="1">
        <v>2062</v>
      </c>
      <c r="AY229" s="1">
        <v>2063</v>
      </c>
      <c r="AZ229" s="1">
        <v>2064</v>
      </c>
      <c r="BA229" s="1">
        <v>2065</v>
      </c>
      <c r="BB229" s="1">
        <v>2066</v>
      </c>
      <c r="BC229" s="1">
        <v>2067</v>
      </c>
      <c r="BD229" s="1">
        <v>2068</v>
      </c>
      <c r="BE229" s="1">
        <v>2069</v>
      </c>
      <c r="BF229" s="1">
        <v>2070</v>
      </c>
      <c r="BG229" s="1">
        <v>2071</v>
      </c>
      <c r="BH229" s="1">
        <v>2072</v>
      </c>
      <c r="BI229" s="1">
        <v>2073</v>
      </c>
      <c r="BJ229" s="1">
        <v>2074</v>
      </c>
      <c r="BK229" s="1">
        <v>2075</v>
      </c>
      <c r="BL229" s="1">
        <v>2076</v>
      </c>
      <c r="BM229" s="1">
        <v>2077</v>
      </c>
      <c r="BN229" s="1">
        <v>2078</v>
      </c>
      <c r="BO229" s="1">
        <v>2079</v>
      </c>
      <c r="BP229" s="1">
        <v>2080</v>
      </c>
    </row>
    <row r="231" spans="2:68">
      <c r="B231" t="s">
        <v>67</v>
      </c>
      <c r="D231" s="2">
        <f>IF(AND($E223&lt;1,D228=1),$D223,IF(D228=1,$D223/$E223,IF(D228&gt;$E223,($D223+SUM(C235:$C235))-SUM(C231:$C231),($D223+SUM(C235:$C235))/$E223)))</f>
        <v>0</v>
      </c>
      <c r="E231" s="2">
        <f>IF(AND($E223&lt;1,E228=1),$D223,IF(E228=1,$D223/$E223,IF(E228&gt;$E223,($D223+SUM($C235:D235))-SUM($C231:D231),($D223+SUM($C235:D235))/$E223)))</f>
        <v>0</v>
      </c>
      <c r="F231" s="2">
        <f>IF(AND($E223&lt;1,F228=1),$D223,IF(F228=1,$D223/$E223,IF(F228&gt;$E223,($D223+SUM($C235:E235))-SUM($C231:E231),($D223+SUM($C235:E235))/$E223)))</f>
        <v>0</v>
      </c>
      <c r="G231" s="2">
        <f>IF(AND($E223&lt;1,G228=1),$D223,IF(G228=1,$D223/$E223,IF(G228&gt;$E223,($D223+SUM($C235:F235))-SUM($C231:F231),($D223+SUM($C235:F235))/$E223)))</f>
        <v>0</v>
      </c>
      <c r="H231" s="2">
        <f>IF(AND($E223&lt;1,H228=1),$D223,IF(H228=1,$D223/$E223,IF(H228&gt;$E223,($D223+SUM($C235:G235))-SUM($C231:G231),($D223+SUM($C235:G235))/$E223)))</f>
        <v>0</v>
      </c>
      <c r="I231" s="156">
        <f>IF(I223&gt;0,IF(AND(I228=1,$I223&lt;1),0,IF(I228-5&gt;$I223,$H237,$H237/$I223)),IF(OR(AND(I228=1,$E223&lt;1),$E223="n/a"),0,IF(I228&gt;$E223,($D223+SUM($C235:H236))-SUM($C231:H231),($D223+SUM($C235:H236))/$E223)))*0.5</f>
        <v>0</v>
      </c>
      <c r="J231" s="156">
        <f>IF(AND(J228=1,$I223&lt;1),0,IF(J228-5&gt;$I223,$H237-SUM($I231:I231),$H237/$I223))</f>
        <v>0</v>
      </c>
      <c r="K231" s="156">
        <f>IF(AND(K228=1,$I223&lt;1),0,IF(K228-5&gt;$I223,$H237-SUM($I231:J231),$H237/$I223))</f>
        <v>0</v>
      </c>
      <c r="L231" s="156">
        <f>IF(AND(L228=1,$I223&lt;1),0,IF(L228-5&gt;$I223,$H237-SUM($I231:K231),$H237/$I223))</f>
        <v>0</v>
      </c>
      <c r="M231" s="156">
        <f>IF(AND(M228=1,$I223&lt;1),0,IF(M228-5&gt;$I223,$H237-SUM($I231:L231),$H237/$I223))</f>
        <v>0</v>
      </c>
      <c r="N231" s="156">
        <f>IF(AND(N228=1,$I223&lt;1),0,IF(N228-5&gt;$I223,$H237-SUM($I231:M231),$H237/$I223))</f>
        <v>0</v>
      </c>
      <c r="O231" s="156">
        <f>IF(AND(O228=1,$I223&lt;1),0,IF(O228-5&gt;$I223,$H237-SUM($I231:N231),$H237/$I223))</f>
        <v>0</v>
      </c>
      <c r="P231" s="156">
        <f>IF(AND(P228=1,$I223&lt;1),0,IF(P228-5&gt;$I223,$H237-SUM($I231:O231),$H237/$I223))</f>
        <v>0</v>
      </c>
      <c r="Q231" s="156">
        <f>IF(AND(Q228=1,$I223&lt;1),0,IF(Q228-5&gt;$I223,$H237-SUM($I231:P231),$H237/$I223))</f>
        <v>0</v>
      </c>
      <c r="R231" s="156">
        <f>IF(AND(R228=1,$I223&lt;1),0,IF(R228-5&gt;$I223,$H237-SUM($I231:Q231),$H237/$I223))</f>
        <v>0</v>
      </c>
      <c r="S231" s="156">
        <f>IF(AND(S228=1,$I223&lt;1),0,IF(S228-5&gt;$I223,$H237-SUM($I231:R231),$H237/$I223))</f>
        <v>0</v>
      </c>
      <c r="T231" s="156">
        <f>IF(AND(T228=1,$I223&lt;1),0,IF(T228-5&gt;$I223,$H237-SUM($I231:S231),$H237/$I223))</f>
        <v>0</v>
      </c>
      <c r="U231" s="156">
        <f>IF(AND(U228=1,$I223&lt;1),0,IF(U228-5&gt;$I223,$H237-SUM($I231:T231),$H237/$I223))</f>
        <v>0</v>
      </c>
      <c r="V231" s="156">
        <f>IF(AND(V228=1,$I223&lt;1),0,IF(V228-5&gt;$I223,$H237-SUM($I231:U231),$H237/$I223))</f>
        <v>0</v>
      </c>
      <c r="W231" s="156">
        <f>IF(AND(W228=1,$I223&lt;1),0,IF(W228-5&gt;$I223,$H237-SUM($I231:V231),$H237/$I223))</f>
        <v>0</v>
      </c>
      <c r="X231" s="156">
        <f>IF(AND(X228=1,$I223&lt;1),0,IF(X228-5&gt;$I223,$H237-SUM($I231:W231),$H237/$I223))</f>
        <v>0</v>
      </c>
      <c r="Y231" s="156">
        <f>IF(AND(Y228=1,$I223&lt;1),0,IF(Y228-5&gt;$I223,$H237-SUM($I231:X231),$H237/$I223))</f>
        <v>0</v>
      </c>
      <c r="Z231" s="156">
        <f>IF(AND(Z228=1,$I223&lt;1),0,IF(Z228-5&gt;$I223,$H237-SUM($I231:Y231),$H237/$I223))</f>
        <v>0</v>
      </c>
      <c r="AA231" s="156">
        <f>IF(AND(AA228=1,$I223&lt;1),0,IF(AA228-5&gt;$I223,$H237-SUM($I231:Z231),$H237/$I223))</f>
        <v>0</v>
      </c>
      <c r="AB231" s="156">
        <f>IF(AND(AB228=1,$I223&lt;1),0,IF(AB228-5&gt;$I223,$H237-SUM($I231:AA231),$H237/$I223))</f>
        <v>0</v>
      </c>
      <c r="AC231" s="156">
        <f>IF(AND(AC228=1,$I223&lt;1),0,IF(AC228-5&gt;$I223,$H237-SUM($I231:AB231),$H237/$I223))</f>
        <v>0</v>
      </c>
      <c r="AD231" s="156">
        <f>IF(AND(AD228=1,$I223&lt;1),0,IF(AD228-5&gt;$I223,$H237-SUM($I231:AC231),$H237/$I223))</f>
        <v>0</v>
      </c>
      <c r="AE231" s="156">
        <f>IF(AND(AE228=1,$I223&lt;1),0,IF(AE228-5&gt;$I223,$H237-SUM($I231:AD231),$H237/$I223))</f>
        <v>0</v>
      </c>
      <c r="AF231" s="156">
        <f>IF(AND(AF228=1,$I223&lt;1),0,IF(AF228-5&gt;$I223,$H237-SUM($I231:AE231),$H237/$I223))</f>
        <v>0</v>
      </c>
      <c r="AG231" s="156">
        <f>IF(AND(AG228=1,$I223&lt;1),0,IF(AG228-5&gt;$I223,$H237-SUM($I231:AF231),$H237/$I223))</f>
        <v>0</v>
      </c>
      <c r="AH231" s="156">
        <f>IF(AND(AH228=1,$I223&lt;1),0,IF(AH228-5&gt;$I223,$H237-SUM($I231:AG231),$H237/$I223))</f>
        <v>0</v>
      </c>
      <c r="AI231" s="156">
        <f>IF(AND(AI228=1,$I223&lt;1),0,IF(AI228-5&gt;$I223,$H237-SUM($I231:AH231),$H237/$I223))</f>
        <v>0</v>
      </c>
      <c r="AJ231" s="156">
        <f>IF(AND(AJ228=1,$I223&lt;1),0,IF(AJ228-5&gt;$I223,$H237-SUM($I231:AI231),$H237/$I223))</f>
        <v>0</v>
      </c>
      <c r="AK231" s="156">
        <f>IF(AND(AK228=1,$I223&lt;1),0,IF(AK228-5&gt;$I223,$H237-SUM($I231:AJ231),$H237/$I223))</f>
        <v>0</v>
      </c>
      <c r="AL231" s="156">
        <f>IF(AND(AL228=1,$I223&lt;1),0,IF(AL228-5&gt;$I223,$H237-SUM($I231:AK231),$H237/$I223))</f>
        <v>0</v>
      </c>
      <c r="AM231" s="156">
        <f>IF(AND(AM228=1,$I223&lt;1),0,IF(AM228-5&gt;$I223,$H237-SUM($I231:AL231),$H237/$I223))</f>
        <v>0</v>
      </c>
      <c r="AN231" s="156">
        <f>IF(AND(AN228=1,$I223&lt;1),0,IF(AN228-5&gt;$I223,$H237-SUM($I231:AM231),$H237/$I223))</f>
        <v>0</v>
      </c>
      <c r="AO231" s="156">
        <f>IF(AND(AO228=1,$I223&lt;1),0,IF(AO228-5&gt;$I223,$H237-SUM($I231:AN231),$H237/$I223))</f>
        <v>0</v>
      </c>
      <c r="AP231" s="156">
        <f>IF(AND(AP228=1,$I223&lt;1),0,IF(AP228-5&gt;$I223,$H237-SUM($I231:AO231),$H237/$I223))</f>
        <v>0</v>
      </c>
      <c r="AQ231" s="156">
        <f>IF(AND(AQ228=1,$I223&lt;1),0,IF(AQ228-5&gt;$I223,$H237-SUM($I231:AP231),$H237/$I223))</f>
        <v>0</v>
      </c>
      <c r="AR231" s="156">
        <f>IF(AND(AR228=1,$I223&lt;1),0,IF(AR228-5&gt;$I223,$H237-SUM($I231:AQ231),$H237/$I223))</f>
        <v>0</v>
      </c>
      <c r="AS231" s="156">
        <f>IF(AND(AS228=1,$I223&lt;1),0,IF(AS228-5&gt;$I223,$H237-SUM($I231:AR231),$H237/$I223))</f>
        <v>0</v>
      </c>
      <c r="AT231" s="156">
        <f>IF(AND(AT228=1,$I223&lt;1),0,IF(AT228-5&gt;$I223,$H237-SUM($I231:AS231),$H237/$I223))</f>
        <v>0</v>
      </c>
      <c r="AU231" s="156">
        <f>IF(AND(AU228=1,$I223&lt;1),0,IF(AU228-5&gt;$I223,$H237-SUM($I231:AT231),$H237/$I223))</f>
        <v>0</v>
      </c>
      <c r="AV231" s="156">
        <f>IF(AND(AV228=1,$I223&lt;1),0,IF(AV228-5&gt;$I223,$H237-SUM($I231:AU231),$H237/$I223))</f>
        <v>0</v>
      </c>
      <c r="AW231" s="156">
        <f>IF(AND(AW228=1,$I223&lt;1),0,IF(AW228-5&gt;$I223,$H237-SUM($I231:AV231),$H237/$I223))</f>
        <v>0</v>
      </c>
      <c r="AX231" s="156">
        <f>IF(AND(AX228=1,$I223&lt;1),0,IF(AX228-5&gt;$I223,$H237-SUM($I231:AW231),$H237/$I223))</f>
        <v>0</v>
      </c>
      <c r="AY231" s="156">
        <f>IF(AND(AY228=1,$I223&lt;1),0,IF(AY228-5&gt;$I223,$H237-SUM($I231:AX231),$H237/$I223))</f>
        <v>0</v>
      </c>
      <c r="AZ231" s="156">
        <f>IF(AND(AZ228=1,$I223&lt;1),0,IF(AZ228-5&gt;$I223,$H237-SUM($I231:AY231),$H237/$I223))</f>
        <v>0</v>
      </c>
      <c r="BA231" s="156">
        <f>IF(AND(BA228=1,$I223&lt;1),0,IF(BA228-5&gt;$I223,$H237-SUM($I231:AZ231),$H237/$I223))</f>
        <v>0</v>
      </c>
      <c r="BB231" s="156">
        <f>IF(AND(BB228=1,$I223&lt;1),0,IF(BB228-5&gt;$I223,$H237-SUM($I231:BA231),$H237/$I223))</f>
        <v>0</v>
      </c>
      <c r="BC231" s="156">
        <f>IF(AND(BC228=1,$I223&lt;1),0,IF(BC228-5&gt;$I223,$H237-SUM($I231:BB231),$H237/$I223))</f>
        <v>0</v>
      </c>
      <c r="BD231" s="156">
        <f>IF(AND(BD228=1,$I223&lt;1),0,IF(BD228-5&gt;$I223,$H237-SUM($I231:BC231),$H237/$I223))</f>
        <v>0</v>
      </c>
      <c r="BE231" s="156">
        <f>IF(AND(BE228=1,$I223&lt;1),0,IF(BE228-5&gt;$I223,$H237-SUM($I231:BD231),$H237/$I223))</f>
        <v>0</v>
      </c>
      <c r="BF231" s="156">
        <f>IF(AND(BF228=1,$I223&lt;1),0,IF(BF228-5&gt;$I223,$H237-SUM($I231:BE231),$H237/$I223))</f>
        <v>0</v>
      </c>
      <c r="BG231" s="156">
        <f>IF(AND(BG228=1,$I223&lt;1),0,IF(BG228-5&gt;$I223,$H237-SUM($I231:BF231),$H237/$I223))</f>
        <v>0</v>
      </c>
      <c r="BH231" s="156">
        <f>IF(AND(BH228=1,$I223&lt;1),0,IF(BH228-5&gt;$I223,$H237-SUM($I231:BG231),$H237/$I223))</f>
        <v>0</v>
      </c>
      <c r="BI231" s="156">
        <f>IF(AND(BI228=1,$I223&lt;1),0,IF(BI228-5&gt;$I223,$H237-SUM($I231:BH231),$H237/$I223))</f>
        <v>0</v>
      </c>
      <c r="BJ231" s="156">
        <f>IF(AND(BJ228=1,$I223&lt;1),0,IF(BJ228-5&gt;$I223,$H237-SUM($I231:BI231),$H237/$I223))</f>
        <v>0</v>
      </c>
      <c r="BK231" s="156">
        <f>IF(AND(BK228=1,$I223&lt;1),0,IF(BK228-5&gt;$I223,$H237-SUM($I231:BJ231),$H237/$I223))</f>
        <v>0</v>
      </c>
      <c r="BL231" s="156">
        <f>IF(AND(BL228=1,$I223&lt;1),0,IF(BL228-5&gt;$I223,$H237-SUM($I231:BK231),$H237/$I223))</f>
        <v>0</v>
      </c>
      <c r="BM231" s="156">
        <f>IF(AND(BM228=1,$I223&lt;1),0,IF(BM228-5&gt;$I223,$H237-SUM($I231:BL231),$H237/$I223))</f>
        <v>0</v>
      </c>
      <c r="BN231" s="156">
        <f>IF(AND(BN228=1,$I223&lt;1),0,IF(BN228-5&gt;$I223,$H237-SUM($I231:BM231),$H237/$I223))</f>
        <v>0</v>
      </c>
      <c r="BO231" s="156">
        <f>IF(AND(BO228=1,$I223&lt;1),0,IF(BO228-5&gt;$I223,$H237-SUM($I231:BN231),$H237/$I223))</f>
        <v>0</v>
      </c>
      <c r="BP231" s="156">
        <f>IF(AND(BP228=1,$I223&lt;1),0,IF(BP228-5&gt;$I223,$H237-SUM($I231:BO231),$H237/$I223))</f>
        <v>0</v>
      </c>
    </row>
    <row r="232" spans="2:68">
      <c r="B232" t="s">
        <v>81</v>
      </c>
    </row>
    <row r="233" spans="2:68">
      <c r="B233" s="10" t="s">
        <v>69</v>
      </c>
      <c r="C233" s="10"/>
      <c r="H233" s="38"/>
    </row>
    <row r="234" spans="2:68">
      <c r="B234" s="10" t="s">
        <v>70</v>
      </c>
      <c r="C234" s="10"/>
      <c r="D234" s="12"/>
      <c r="E234" s="12"/>
      <c r="F234" s="12"/>
      <c r="G234" s="12"/>
      <c r="H234" s="13"/>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row>
    <row r="235" spans="2:68">
      <c r="B235" s="10" t="s">
        <v>57</v>
      </c>
      <c r="C235" s="10"/>
      <c r="D235" s="2">
        <f t="shared" ref="D235:G235" si="113">SUM(D233:D234)</f>
        <v>0</v>
      </c>
      <c r="E235" s="2">
        <f t="shared" si="113"/>
        <v>0</v>
      </c>
      <c r="F235" s="2">
        <f t="shared" si="113"/>
        <v>0</v>
      </c>
      <c r="G235" s="2">
        <f t="shared" si="113"/>
        <v>0</v>
      </c>
      <c r="H235" s="2">
        <f>SUM(H233:H234)</f>
        <v>0</v>
      </c>
      <c r="I235" s="2">
        <f t="shared" ref="I235:BP235" si="114">SUM(I233:I234)</f>
        <v>0</v>
      </c>
      <c r="J235" s="2">
        <f t="shared" si="114"/>
        <v>0</v>
      </c>
      <c r="K235" s="2">
        <f t="shared" si="114"/>
        <v>0</v>
      </c>
      <c r="L235" s="2">
        <f t="shared" si="114"/>
        <v>0</v>
      </c>
      <c r="M235" s="2">
        <f t="shared" si="114"/>
        <v>0</v>
      </c>
      <c r="N235" s="2">
        <f t="shared" si="114"/>
        <v>0</v>
      </c>
      <c r="O235" s="2">
        <f t="shared" si="114"/>
        <v>0</v>
      </c>
      <c r="P235" s="2">
        <f t="shared" si="114"/>
        <v>0</v>
      </c>
      <c r="Q235" s="2">
        <f t="shared" si="114"/>
        <v>0</v>
      </c>
      <c r="R235" s="2">
        <f t="shared" si="114"/>
        <v>0</v>
      </c>
      <c r="S235" s="2">
        <f t="shared" si="114"/>
        <v>0</v>
      </c>
      <c r="T235" s="2">
        <f t="shared" si="114"/>
        <v>0</v>
      </c>
      <c r="U235" s="2">
        <f t="shared" si="114"/>
        <v>0</v>
      </c>
      <c r="V235" s="2">
        <f t="shared" si="114"/>
        <v>0</v>
      </c>
      <c r="W235" s="2">
        <f t="shared" si="114"/>
        <v>0</v>
      </c>
      <c r="X235" s="2">
        <f t="shared" si="114"/>
        <v>0</v>
      </c>
      <c r="Y235" s="2">
        <f t="shared" si="114"/>
        <v>0</v>
      </c>
      <c r="Z235" s="2">
        <f t="shared" si="114"/>
        <v>0</v>
      </c>
      <c r="AA235" s="2">
        <f t="shared" si="114"/>
        <v>0</v>
      </c>
      <c r="AB235" s="2">
        <f t="shared" si="114"/>
        <v>0</v>
      </c>
      <c r="AC235" s="2">
        <f t="shared" si="114"/>
        <v>0</v>
      </c>
      <c r="AD235" s="2">
        <f t="shared" si="114"/>
        <v>0</v>
      </c>
      <c r="AE235" s="2">
        <f t="shared" si="114"/>
        <v>0</v>
      </c>
      <c r="AF235" s="2">
        <f t="shared" si="114"/>
        <v>0</v>
      </c>
      <c r="AG235" s="2">
        <f t="shared" si="114"/>
        <v>0</v>
      </c>
      <c r="AH235" s="2">
        <f t="shared" si="114"/>
        <v>0</v>
      </c>
      <c r="AI235" s="2">
        <f t="shared" si="114"/>
        <v>0</v>
      </c>
      <c r="AJ235" s="2">
        <f t="shared" si="114"/>
        <v>0</v>
      </c>
      <c r="AK235" s="2">
        <f t="shared" si="114"/>
        <v>0</v>
      </c>
      <c r="AL235" s="2">
        <f t="shared" si="114"/>
        <v>0</v>
      </c>
      <c r="AM235" s="2">
        <f t="shared" si="114"/>
        <v>0</v>
      </c>
      <c r="AN235" s="2">
        <f t="shared" si="114"/>
        <v>0</v>
      </c>
      <c r="AO235" s="2">
        <f t="shared" si="114"/>
        <v>0</v>
      </c>
      <c r="AP235" s="2">
        <f t="shared" si="114"/>
        <v>0</v>
      </c>
      <c r="AQ235" s="2">
        <f t="shared" si="114"/>
        <v>0</v>
      </c>
      <c r="AR235" s="2">
        <f t="shared" si="114"/>
        <v>0</v>
      </c>
      <c r="AS235" s="2">
        <f t="shared" si="114"/>
        <v>0</v>
      </c>
      <c r="AT235" s="2">
        <f t="shared" si="114"/>
        <v>0</v>
      </c>
      <c r="AU235" s="2">
        <f t="shared" si="114"/>
        <v>0</v>
      </c>
      <c r="AV235" s="2">
        <f t="shared" si="114"/>
        <v>0</v>
      </c>
      <c r="AW235" s="2">
        <f t="shared" si="114"/>
        <v>0</v>
      </c>
      <c r="AX235" s="2">
        <f t="shared" si="114"/>
        <v>0</v>
      </c>
      <c r="AY235" s="2">
        <f t="shared" si="114"/>
        <v>0</v>
      </c>
      <c r="AZ235" s="2">
        <f t="shared" si="114"/>
        <v>0</v>
      </c>
      <c r="BA235" s="2">
        <f t="shared" si="114"/>
        <v>0</v>
      </c>
      <c r="BB235" s="2">
        <f t="shared" si="114"/>
        <v>0</v>
      </c>
      <c r="BC235" s="2">
        <f t="shared" si="114"/>
        <v>0</v>
      </c>
      <c r="BD235" s="2">
        <f t="shared" si="114"/>
        <v>0</v>
      </c>
      <c r="BE235" s="2">
        <f t="shared" si="114"/>
        <v>0</v>
      </c>
      <c r="BF235" s="2">
        <f t="shared" si="114"/>
        <v>0</v>
      </c>
      <c r="BG235" s="2">
        <f t="shared" si="114"/>
        <v>0</v>
      </c>
      <c r="BH235" s="2">
        <f t="shared" si="114"/>
        <v>0</v>
      </c>
      <c r="BI235" s="2">
        <f t="shared" si="114"/>
        <v>0</v>
      </c>
      <c r="BJ235" s="2">
        <f t="shared" si="114"/>
        <v>0</v>
      </c>
      <c r="BK235" s="2">
        <f t="shared" si="114"/>
        <v>0</v>
      </c>
      <c r="BL235" s="2">
        <f t="shared" si="114"/>
        <v>0</v>
      </c>
      <c r="BM235" s="2">
        <f t="shared" si="114"/>
        <v>0</v>
      </c>
      <c r="BN235" s="2">
        <f t="shared" si="114"/>
        <v>0</v>
      </c>
      <c r="BO235" s="2">
        <f t="shared" si="114"/>
        <v>0</v>
      </c>
      <c r="BP235" s="2">
        <f t="shared" si="114"/>
        <v>0</v>
      </c>
    </row>
    <row r="236" spans="2:68">
      <c r="B236" s="10"/>
      <c r="C236" s="10"/>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68">
      <c r="B237" t="s">
        <v>72</v>
      </c>
      <c r="C237" s="39">
        <f>D223</f>
        <v>0</v>
      </c>
      <c r="D237" s="38">
        <f t="shared" ref="D237" si="115">C237-D231+D235+D236</f>
        <v>0</v>
      </c>
      <c r="E237" s="2">
        <f>D237-E231+E235</f>
        <v>0</v>
      </c>
      <c r="F237" s="2">
        <f t="shared" ref="F237" si="116">E237-F231+F235</f>
        <v>0</v>
      </c>
      <c r="G237" s="2">
        <f t="shared" ref="G237" si="117">F237-G231+G235</f>
        <v>0</v>
      </c>
      <c r="H237" s="2">
        <f t="shared" ref="H237" si="118">G237-H231+H235</f>
        <v>0</v>
      </c>
      <c r="I237" s="2">
        <f t="shared" ref="I237" si="119">H237-I231+I235</f>
        <v>0</v>
      </c>
      <c r="J237" s="2">
        <f t="shared" ref="J237" si="120">I237-J231+J235</f>
        <v>0</v>
      </c>
      <c r="K237" s="2">
        <f t="shared" ref="K237" si="121">J237-K231+K235</f>
        <v>0</v>
      </c>
      <c r="L237" s="2">
        <f t="shared" ref="L237" si="122">K237-L231+L235</f>
        <v>0</v>
      </c>
      <c r="M237" s="2">
        <f t="shared" ref="M237" si="123">L237-M231+M235</f>
        <v>0</v>
      </c>
      <c r="N237" s="2">
        <f t="shared" ref="N237" si="124">M237-N231+N235</f>
        <v>0</v>
      </c>
      <c r="O237" s="2">
        <f t="shared" ref="O237" si="125">N237-O231+O235</f>
        <v>0</v>
      </c>
      <c r="P237" s="2">
        <f t="shared" ref="P237" si="126">O237-P231+P235</f>
        <v>0</v>
      </c>
      <c r="Q237" s="2">
        <f t="shared" ref="Q237" si="127">P237-Q231+Q235</f>
        <v>0</v>
      </c>
      <c r="R237" s="2">
        <f t="shared" ref="R237" si="128">Q237-R231+R235</f>
        <v>0</v>
      </c>
      <c r="S237" s="2">
        <f t="shared" ref="S237" si="129">R237-S231+S235</f>
        <v>0</v>
      </c>
      <c r="T237" s="2">
        <f t="shared" ref="T237" si="130">S237-T231+T235</f>
        <v>0</v>
      </c>
      <c r="U237" s="2">
        <f t="shared" ref="U237" si="131">T237-U231+U235</f>
        <v>0</v>
      </c>
      <c r="V237" s="2">
        <f t="shared" ref="V237" si="132">U237-V231+V235</f>
        <v>0</v>
      </c>
      <c r="W237" s="2">
        <f t="shared" ref="W237" si="133">V237-W231+W235</f>
        <v>0</v>
      </c>
      <c r="X237" s="2">
        <f t="shared" ref="X237" si="134">W237-X231+X235</f>
        <v>0</v>
      </c>
      <c r="Y237" s="2">
        <f t="shared" ref="Y237" si="135">X237-Y231+Y235</f>
        <v>0</v>
      </c>
      <c r="Z237" s="2">
        <f t="shared" ref="Z237" si="136">Y237-Z231+Z235</f>
        <v>0</v>
      </c>
      <c r="AA237" s="2">
        <f t="shared" ref="AA237" si="137">Z237-AA231+AA235</f>
        <v>0</v>
      </c>
      <c r="AB237" s="2">
        <f t="shared" ref="AB237" si="138">AA237-AB231+AB235</f>
        <v>0</v>
      </c>
      <c r="AC237" s="2">
        <f t="shared" ref="AC237" si="139">AB237-AC231+AC235</f>
        <v>0</v>
      </c>
      <c r="AD237" s="2">
        <f t="shared" ref="AD237" si="140">AC237-AD231+AD235</f>
        <v>0</v>
      </c>
      <c r="AE237" s="2">
        <f t="shared" ref="AE237" si="141">AD237-AE231+AE235</f>
        <v>0</v>
      </c>
      <c r="AF237" s="2">
        <f t="shared" ref="AF237" si="142">AE237-AF231+AF235</f>
        <v>0</v>
      </c>
      <c r="AG237" s="2">
        <f t="shared" ref="AG237" si="143">AF237-AG231+AG235</f>
        <v>0</v>
      </c>
      <c r="AH237" s="2">
        <f t="shared" ref="AH237" si="144">AG237-AH231+AH235</f>
        <v>0</v>
      </c>
      <c r="AI237" s="2">
        <f t="shared" ref="AI237" si="145">AH237-AI231+AI235</f>
        <v>0</v>
      </c>
      <c r="AJ237" s="2">
        <f t="shared" ref="AJ237" si="146">AI237-AJ231+AJ235</f>
        <v>0</v>
      </c>
      <c r="AK237" s="2">
        <f t="shared" ref="AK237" si="147">AJ237-AK231+AK235</f>
        <v>0</v>
      </c>
      <c r="AL237" s="2">
        <f t="shared" ref="AL237" si="148">AK237-AL231+AL235</f>
        <v>0</v>
      </c>
      <c r="AM237" s="2">
        <f t="shared" ref="AM237" si="149">AL237-AM231+AM235</f>
        <v>0</v>
      </c>
      <c r="AN237" s="2">
        <f t="shared" ref="AN237" si="150">AM237-AN231+AN235</f>
        <v>0</v>
      </c>
      <c r="AO237" s="2">
        <f t="shared" ref="AO237" si="151">AN237-AO231+AO235</f>
        <v>0</v>
      </c>
      <c r="AP237" s="2">
        <f t="shared" ref="AP237" si="152">AO237-AP231+AP235</f>
        <v>0</v>
      </c>
      <c r="AQ237" s="2">
        <f t="shared" ref="AQ237" si="153">AP237-AQ231+AQ235</f>
        <v>0</v>
      </c>
      <c r="AR237" s="2">
        <f t="shared" ref="AR237" si="154">AQ237-AR231+AR235</f>
        <v>0</v>
      </c>
      <c r="AS237" s="2">
        <f t="shared" ref="AS237" si="155">AR237-AS231+AS235</f>
        <v>0</v>
      </c>
      <c r="AT237" s="2">
        <f t="shared" ref="AT237" si="156">AS237-AT231+AT235</f>
        <v>0</v>
      </c>
      <c r="AU237" s="2">
        <f t="shared" ref="AU237" si="157">AT237-AU231+AU235</f>
        <v>0</v>
      </c>
      <c r="AV237" s="2">
        <f t="shared" ref="AV237" si="158">AU237-AV231+AV235</f>
        <v>0</v>
      </c>
      <c r="AW237" s="2">
        <f t="shared" ref="AW237" si="159">AV237-AW231+AW235</f>
        <v>0</v>
      </c>
      <c r="AX237" s="2">
        <f t="shared" ref="AX237" si="160">AW237-AX231+AX235</f>
        <v>0</v>
      </c>
      <c r="AY237" s="2">
        <f t="shared" ref="AY237" si="161">AX237-AY231+AY235</f>
        <v>0</v>
      </c>
      <c r="AZ237" s="2">
        <f t="shared" ref="AZ237" si="162">AY237-AZ231+AZ235</f>
        <v>0</v>
      </c>
      <c r="BA237" s="2">
        <f t="shared" ref="BA237" si="163">AZ237-BA231+BA235</f>
        <v>0</v>
      </c>
      <c r="BB237" s="2">
        <f t="shared" ref="BB237" si="164">BA237-BB231+BB235</f>
        <v>0</v>
      </c>
      <c r="BC237" s="2">
        <f t="shared" ref="BC237" si="165">BB237-BC231+BC235</f>
        <v>0</v>
      </c>
      <c r="BD237" s="2">
        <f t="shared" ref="BD237" si="166">BC237-BD231+BD235</f>
        <v>0</v>
      </c>
      <c r="BE237" s="2">
        <f t="shared" ref="BE237" si="167">BD237-BE231+BE235</f>
        <v>0</v>
      </c>
      <c r="BF237" s="2">
        <f t="shared" ref="BF237" si="168">BE237-BF231+BF235</f>
        <v>0</v>
      </c>
      <c r="BG237" s="2">
        <f t="shared" ref="BG237" si="169">BF237-BG231+BG235</f>
        <v>0</v>
      </c>
      <c r="BH237" s="2">
        <f t="shared" ref="BH237" si="170">BG237-BH231+BH235</f>
        <v>0</v>
      </c>
      <c r="BI237" s="2">
        <f t="shared" ref="BI237" si="171">BH237-BI231+BI235</f>
        <v>0</v>
      </c>
      <c r="BJ237" s="2">
        <f t="shared" ref="BJ237" si="172">BI237-BJ231+BJ235</f>
        <v>0</v>
      </c>
      <c r="BK237" s="2">
        <f t="shared" ref="BK237" si="173">BJ237-BK231+BK235</f>
        <v>0</v>
      </c>
      <c r="BL237" s="2">
        <f t="shared" ref="BL237" si="174">BK237-BL231+BL235</f>
        <v>0</v>
      </c>
      <c r="BM237" s="2">
        <f t="shared" ref="BM237" si="175">BL237-BM231+BM235</f>
        <v>0</v>
      </c>
      <c r="BN237" s="2">
        <f t="shared" ref="BN237" si="176">BM237-BN231+BN235</f>
        <v>0</v>
      </c>
      <c r="BO237" s="2">
        <f t="shared" ref="BO237" si="177">BN237-BO231+BO235</f>
        <v>0</v>
      </c>
      <c r="BP237" s="2">
        <f t="shared" ref="BP237" si="178">BO237-BP231+BP235</f>
        <v>0</v>
      </c>
    </row>
    <row r="240" spans="2:68">
      <c r="B240" t="s">
        <v>55</v>
      </c>
      <c r="D240" s="2">
        <f>INDEX(Inputs!$E$34:$X$44,MATCH('Depr schedule - Actual'!$B220,Inputs!$B$34:$B$44,0),MATCH('Depr schedule - Actual'!D229,Inputs!$E$18:$X$18,0))*IF(D229&gt;=Base_Reg_Year,(1+D$3)^0.5,(1+D$4)^0.5)</f>
        <v>0</v>
      </c>
      <c r="E240" s="2">
        <f>INDEX(Inputs!$E$34:$X$44,MATCH('Depr schedule - Actual'!$B220,Inputs!$B$34:$B$44,0),MATCH('Depr schedule - Actual'!E229,Inputs!$E$18:$X$18,0))*IF(E229&gt;=Base_Reg_Year,(1+E$3)^0.5,(1+E$4)^0.5)</f>
        <v>0</v>
      </c>
      <c r="F240" s="2">
        <f>INDEX(Inputs!$E$34:$X$44,MATCH('Depr schedule - Actual'!$B220,Inputs!$B$34:$B$44,0),MATCH('Depr schedule - Actual'!F229,Inputs!$E$18:$X$18,0))*IF(F229&gt;=Base_Reg_Year,(1+F$3)^0.5,(1+F$4)^0.5)</f>
        <v>0</v>
      </c>
      <c r="G240" s="2">
        <f>INDEX(Inputs!$E$34:$X$44,MATCH('Depr schedule - Actual'!$B220,Inputs!$B$34:$B$44,0),MATCH('Depr schedule - Actual'!G229,Inputs!$E$18:$X$18,0))*IF(G229&gt;=Base_Reg_Year,(1+G$3)^0.5,(1+G$4)^0.5)</f>
        <v>0</v>
      </c>
      <c r="H240" s="2">
        <f>INDEX(Inputs!$E$34:$X$44,MATCH('Depr schedule - Actual'!$B220,Inputs!$B$34:$B$44,0),MATCH('Depr schedule - Actual'!H229,Inputs!$E$18:$X$18,0))*IF(H229&gt;=Base_Reg_Year,(1+H$3)^0.5,(1+H$4)^0.5)</f>
        <v>0</v>
      </c>
      <c r="I240" s="2">
        <f>INDEX(Inputs!$E$34:$X$44,MATCH('Depr schedule - Actual'!$B220,Inputs!$B$34:$B$44,0),MATCH('Depr schedule - Actual'!I229,Inputs!$E$18:$X$18,0))*IF(I229&gt;=Base_Reg_Year,(1+I$3)^0.5,(1+I$4)^0.5)</f>
        <v>0</v>
      </c>
      <c r="J240" s="2">
        <f>INDEX(Inputs!$E$34:$X$44,MATCH('Depr schedule - Actual'!$B220,Inputs!$B$34:$B$44,0),MATCH('Depr schedule - Actual'!J229,Inputs!$E$18:$X$18,0))*IF(J229&gt;=Base_Reg_Year,(1+J$3)^0.5,(1+J$4)^0.5)</f>
        <v>0</v>
      </c>
      <c r="K240" s="2">
        <f>INDEX(Inputs!$E$34:$X$44,MATCH('Depr schedule - Actual'!$B220,Inputs!$B$34:$B$44,0),MATCH('Depr schedule - Actual'!K229,Inputs!$E$18:$X$18,0))*IF(K229&gt;=Base_Reg_Year,(1+K$3)^0.5,(1+K$4)^0.5)</f>
        <v>0</v>
      </c>
      <c r="L240" s="2">
        <f>INDEX(Inputs!$E$34:$X$44,MATCH('Depr schedule - Actual'!$B220,Inputs!$B$34:$B$44,0),MATCH('Depr schedule - Actual'!L229,Inputs!$E$18:$X$18,0))*IF(L229&gt;=Base_Reg_Year,(1+L$3)^0.5,(1+L$4)^0.5)</f>
        <v>0</v>
      </c>
      <c r="M240" s="2">
        <f>INDEX(Inputs!$E$34:$X$44,MATCH('Depr schedule - Actual'!$B220,Inputs!$B$34:$B$44,0),MATCH('Depr schedule - Actual'!M229,Inputs!$E$18:$X$18,0))*IF(M229&gt;=Base_Reg_Year,(1+M$3)^0.5,(1+M$4)^0.5)</f>
        <v>0</v>
      </c>
      <c r="N240" s="2">
        <f>INDEX(Inputs!$E$34:$X$44,MATCH('Depr schedule - Actual'!$B220,Inputs!$B$34:$B$44,0),MATCH('Depr schedule - Actual'!N229,Inputs!$E$18:$X$18,0))*IF(N229&gt;=Base_Reg_Year,(1+N$3)^0.5,(1+N$4)^0.5)</f>
        <v>0</v>
      </c>
      <c r="O240" s="2">
        <f>INDEX(Inputs!$E$34:$X$44,MATCH('Depr schedule - Actual'!$B220,Inputs!$B$34:$B$44,0),MATCH('Depr schedule - Actual'!O229,Inputs!$E$18:$X$18,0))*IF(O229&gt;=Base_Reg_Year,(1+O$3)^0.5,(1+O$4)^0.5)</f>
        <v>0</v>
      </c>
      <c r="P240" s="2">
        <f>INDEX(Inputs!$E$34:$X$44,MATCH('Depr schedule - Actual'!$B220,Inputs!$B$34:$B$44,0),MATCH('Depr schedule - Actual'!P229,Inputs!$E$18:$X$18,0))*IF(P229&gt;=Base_Reg_Year,(1+P$3)^0.5,(1+P$4)^0.5)</f>
        <v>0</v>
      </c>
      <c r="Q240" s="2">
        <f>INDEX(Inputs!$E$34:$X$44,MATCH('Depr schedule - Actual'!$B220,Inputs!$B$34:$B$44,0),MATCH('Depr schedule - Actual'!Q229,Inputs!$E$18:$X$18,0))*IF(Q229&gt;=Base_Reg_Year,(1+Q$3)^0.5,(1+Q$4)^0.5)</f>
        <v>0</v>
      </c>
      <c r="R240" s="2">
        <f>INDEX(Inputs!$E$34:$X$44,MATCH('Depr schedule - Actual'!$B220,Inputs!$B$34:$B$44,0),MATCH('Depr schedule - Actual'!R229,Inputs!$E$18:$X$18,0))*IF(R229&gt;=Base_Reg_Year,(1+R$3)^0.5,(1+R$4)^0.5)</f>
        <v>0</v>
      </c>
      <c r="S240" s="2"/>
      <c r="T240" s="2"/>
      <c r="U240" s="2"/>
      <c r="V240" s="2"/>
      <c r="W240" s="2"/>
    </row>
    <row r="241" spans="2:68">
      <c r="I241" s="2"/>
      <c r="J241" s="2"/>
      <c r="K241" s="2"/>
      <c r="L241" s="2"/>
      <c r="M241" s="2"/>
    </row>
    <row r="242" spans="2:68">
      <c r="B242" t="s">
        <v>73</v>
      </c>
    </row>
    <row r="243" spans="2:68">
      <c r="B243" s="20">
        <v>2016</v>
      </c>
      <c r="C243" s="20">
        <v>1</v>
      </c>
      <c r="E243" s="2">
        <f>IF($D$226="n/a",0,IF(E$228&lt;=$C243,0,IF(E$228&gt;(INDEX($D$226:$W$226,1,$C243)+$C243),INDEX($D$240:$W$240,,$C243)-SUM($D243:D243),INDEX($D$240:$W$240,,$C243)/INDEX($D$226:$W$226,1,$C243))))</f>
        <v>0</v>
      </c>
      <c r="F243" s="2">
        <f>IF($D$226="n/a",0,IF(F$228&lt;=$C243,0,IF(F$228&gt;(INDEX($D$226:$W$226,1,$C243)+$C243),INDEX($D$240:$W$240,,$C243)-SUM($D243:E243),INDEX($D$240:$W$240,,$C243)/INDEX($D$226:$W$226,1,$C243))))</f>
        <v>0</v>
      </c>
      <c r="G243" s="2">
        <f>IF($D$226="n/a",0,IF(G$228&lt;=$C243,0,IF(G$228&gt;(INDEX($D$226:$W$226,1,$C243)+$C243),INDEX($D$240:$W$240,,$C243)-SUM($D243:F243),INDEX($D$240:$W$240,,$C243)/INDEX($D$226:$W$226,1,$C243))))</f>
        <v>0</v>
      </c>
      <c r="H243" s="2">
        <f>IF($D$226="n/a",0,IF(H$228&lt;=$C243,0,IF(H$228&gt;(INDEX($D$226:$W$226,1,$C243)+$C243),INDEX($D$240:$W$240,,$C243)-SUM($D243:G243),INDEX($D$240:$W$240,,$C243)/INDEX($D$226:$W$226,1,$C243))))</f>
        <v>0</v>
      </c>
      <c r="I243" s="2">
        <f>IF($D$226="n/a",0,IF(I$228&lt;=$C243,0,IF(I$228&gt;(INDEX($D$226:$W$226,1,$C243)+$C243),INDEX($D$240:$W$240,,$C243)-SUM($D243:H243),INDEX($D$240:$W$240,,$C243)/INDEX($D$226:$W$226,1,$C243))))*0.5</f>
        <v>0</v>
      </c>
      <c r="J243" s="2">
        <f>IF($D$226="n/a",0,IF(J$228&lt;=$C243,0,IF(J$228&gt;(INDEX($D$226:$W$226,1,$C243)+$C243),INDEX($D$240:$W$240,,$C243)-SUM($D243:I243),INDEX($D$240:$W$240,,$C243)/INDEX($D$226:$W$226,1,$C243))))</f>
        <v>0</v>
      </c>
      <c r="K243" s="2">
        <f>IF($D$226="n/a",0,IF(K$228&lt;=$C243,0,IF(K$228&gt;(INDEX($D$226:$W$226,1,$C243)+$C243),INDEX($D$240:$W$240,,$C243)-SUM($D243:J243),INDEX($D$240:$W$240,,$C243)/INDEX($D$226:$W$226,1,$C243))))</f>
        <v>0</v>
      </c>
      <c r="L243" s="2">
        <f>IF($D$226="n/a",0,IF(L$228&lt;=$C243,0,IF(L$228&gt;(INDEX($D$226:$W$226,1,$C243)+$C243),INDEX($D$240:$W$240,,$C243)-SUM($D243:K243),INDEX($D$240:$W$240,,$C243)/INDEX($D$226:$W$226,1,$C243))))</f>
        <v>0</v>
      </c>
      <c r="M243" s="2">
        <f>IF($D$226="n/a",0,IF(M$228&lt;=$C243,0,IF(M$228&gt;(INDEX($D$226:$W$226,1,$C243)+$C243),INDEX($D$240:$W$240,,$C243)-SUM($D243:L243),INDEX($D$240:$W$240,,$C243)/INDEX($D$226:$W$226,1,$C243))))</f>
        <v>0</v>
      </c>
      <c r="N243" s="2">
        <f>IF($D$226="n/a",0,IF(N$228&lt;=$C243,0,IF(N$228&gt;(INDEX($D$226:$W$226,1,$C243)+$C243),INDEX($D$240:$W$240,,$C243)-SUM($D243:M243),INDEX($D$240:$W$240,,$C243)/INDEX($D$226:$W$226,1,$C243))))</f>
        <v>0</v>
      </c>
      <c r="O243" s="2">
        <f>IF($D$226="n/a",0,IF(O$228&lt;=$C243,0,IF(O$228&gt;(INDEX($D$226:$W$226,1,$C243)+$C243),INDEX($D$240:$W$240,,$C243)-SUM($D243:N243),INDEX($D$240:$W$240,,$C243)/INDEX($D$226:$W$226,1,$C243))))</f>
        <v>0</v>
      </c>
      <c r="P243" s="2">
        <f>IF($D$226="n/a",0,IF(P$228&lt;=$C243,0,IF(P$228&gt;(INDEX($D$226:$W$226,1,$C243)+$C243),INDEX($D$240:$W$240,,$C243)-SUM($D243:O243),INDEX($D$240:$W$240,,$C243)/INDEX($D$226:$W$226,1,$C243))))</f>
        <v>0</v>
      </c>
      <c r="Q243" s="2">
        <f>IF($D$226="n/a",0,IF(Q$228&lt;=$C243,0,IF(Q$228&gt;(INDEX($D$226:$W$226,1,$C243)+$C243),INDEX($D$240:$W$240,,$C243)-SUM($D243:P243),INDEX($D$240:$W$240,,$C243)/INDEX($D$226:$W$226,1,$C243))))</f>
        <v>0</v>
      </c>
      <c r="R243" s="2">
        <f>IF($D$226="n/a",0,IF(R$228&lt;=$C243,0,IF(R$228&gt;(INDEX($D$226:$W$226,1,$C243)+$C243),INDEX($D$240:$W$240,,$C243)-SUM($D243:Q243),INDEX($D$240:$W$240,,$C243)/INDEX($D$226:$W$226,1,$C243))))</f>
        <v>0</v>
      </c>
      <c r="S243" s="2">
        <f>IF($D$226="n/a",0,IF(S$228&lt;=$C243,0,IF(S$228&gt;(INDEX($D$226:$W$226,1,$C243)+$C243),INDEX($D$240:$W$240,,$C243)-SUM($D243:R243),INDEX($D$240:$W$240,,$C243)/INDEX($D$226:$W$226,1,$C243))))</f>
        <v>0</v>
      </c>
      <c r="T243" s="2">
        <f>IF($D$226="n/a",0,IF(T$228&lt;=$C243,0,IF(T$228&gt;(INDEX($D$226:$W$226,1,$C243)+$C243),INDEX($D$240:$W$240,,$C243)-SUM($D243:S243),INDEX($D$240:$W$240,,$C243)/INDEX($D$226:$W$226,1,$C243))))</f>
        <v>0</v>
      </c>
      <c r="U243" s="2">
        <f>IF($D$226="n/a",0,IF(U$228&lt;=$C243,0,IF(U$228&gt;(INDEX($D$226:$W$226,1,$C243)+$C243),INDEX($D$240:$W$240,,$C243)-SUM($D243:T243),INDEX($D$240:$W$240,,$C243)/INDEX($D$226:$W$226,1,$C243))))</f>
        <v>0</v>
      </c>
      <c r="V243" s="2">
        <f>IF($D$226="n/a",0,IF(V$228&lt;=$C243,0,IF(V$228&gt;(INDEX($D$226:$W$226,1,$C243)+$C243),INDEX($D$240:$W$240,,$C243)-SUM($D243:U243),INDEX($D$240:$W$240,,$C243)/INDEX($D$226:$W$226,1,$C243))))</f>
        <v>0</v>
      </c>
      <c r="W243" s="2">
        <f>IF($D$226="n/a",0,IF(W$228&lt;=$C243,0,IF(W$228&gt;(INDEX($D$226:$W$226,1,$C243)+$C243),INDEX($D$240:$W$240,,$C243)-SUM($D243:V243),INDEX($D$240:$W$240,,$C243)/INDEX($D$226:$W$226,1,$C243))))</f>
        <v>0</v>
      </c>
      <c r="X243" s="2">
        <f>IF($D$226="n/a",0,IF(X$228&lt;=$C243,0,IF(X$228&gt;(INDEX($D$226:$W$226,1,$C243)+$C243),INDEX($D$240:$W$240,,$C243)-SUM($D243:W243),INDEX($D$240:$W$240,,$C243)/INDEX($D$226:$W$226,1,$C243))))</f>
        <v>0</v>
      </c>
      <c r="Y243" s="2">
        <f>IF($D$226="n/a",0,IF(Y$228&lt;=$C243,0,IF(Y$228&gt;(INDEX($D$226:$W$226,1,$C243)+$C243),INDEX($D$240:$W$240,,$C243)-SUM($D243:X243),INDEX($D$240:$W$240,,$C243)/INDEX($D$226:$W$226,1,$C243))))</f>
        <v>0</v>
      </c>
      <c r="Z243" s="2">
        <f>IF($D$226="n/a",0,IF(Z$228&lt;=$C243,0,IF(Z$228&gt;(INDEX($D$226:$W$226,1,$C243)+$C243),INDEX($D$240:$W$240,,$C243)-SUM($D243:Y243),INDEX($D$240:$W$240,,$C243)/INDEX($D$226:$W$226,1,$C243))))</f>
        <v>0</v>
      </c>
      <c r="AA243" s="2">
        <f>IF($D$226="n/a",0,IF(AA$228&lt;=$C243,0,IF(AA$228&gt;(INDEX($D$226:$W$226,1,$C243)+$C243),INDEX($D$240:$W$240,,$C243)-SUM($D243:Z243),INDEX($D$240:$W$240,,$C243)/INDEX($D$226:$W$226,1,$C243))))</f>
        <v>0</v>
      </c>
      <c r="AB243" s="2">
        <f>IF($D$226="n/a",0,IF(AB$228&lt;=$C243,0,IF(AB$228&gt;(INDEX($D$226:$W$226,1,$C243)+$C243),INDEX($D$240:$W$240,,$C243)-SUM($D243:AA243),INDEX($D$240:$W$240,,$C243)/INDEX($D$226:$W$226,1,$C243))))</f>
        <v>0</v>
      </c>
      <c r="AC243" s="2">
        <f>IF($D$226="n/a",0,IF(AC$228&lt;=$C243,0,IF(AC$228&gt;(INDEX($D$226:$W$226,1,$C243)+$C243),INDEX($D$240:$W$240,,$C243)-SUM($D243:AB243),INDEX($D$240:$W$240,,$C243)/INDEX($D$226:$W$226,1,$C243))))</f>
        <v>0</v>
      </c>
      <c r="AD243" s="2">
        <f>IF($D$226="n/a",0,IF(AD$228&lt;=$C243,0,IF(AD$228&gt;(INDEX($D$226:$W$226,1,$C243)+$C243),INDEX($D$240:$W$240,,$C243)-SUM($D243:AC243),INDEX($D$240:$W$240,,$C243)/INDEX($D$226:$W$226,1,$C243))))</f>
        <v>0</v>
      </c>
      <c r="AE243" s="2">
        <f>IF($D$226="n/a",0,IF(AE$228&lt;=$C243,0,IF(AE$228&gt;(INDEX($D$226:$W$226,1,$C243)+$C243),INDEX($D$240:$W$240,,$C243)-SUM($D243:AD243),INDEX($D$240:$W$240,,$C243)/INDEX($D$226:$W$226,1,$C243))))</f>
        <v>0</v>
      </c>
      <c r="AF243" s="2">
        <f>IF($D$226="n/a",0,IF(AF$228&lt;=$C243,0,IF(AF$228&gt;(INDEX($D$226:$W$226,1,$C243)+$C243),INDEX($D$240:$W$240,,$C243)-SUM($D243:AE243),INDEX($D$240:$W$240,,$C243)/INDEX($D$226:$W$226,1,$C243))))</f>
        <v>0</v>
      </c>
      <c r="AG243" s="2">
        <f>IF($D$226="n/a",0,IF(AG$228&lt;=$C243,0,IF(AG$228&gt;(INDEX($D$226:$W$226,1,$C243)+$C243),INDEX($D$240:$W$240,,$C243)-SUM($D243:AF243),INDEX($D$240:$W$240,,$C243)/INDEX($D$226:$W$226,1,$C243))))</f>
        <v>0</v>
      </c>
      <c r="AH243" s="2">
        <f>IF($D$226="n/a",0,IF(AH$228&lt;=$C243,0,IF(AH$228&gt;(INDEX($D$226:$W$226,1,$C243)+$C243),INDEX($D$240:$W$240,,$C243)-SUM($D243:AG243),INDEX($D$240:$W$240,,$C243)/INDEX($D$226:$W$226,1,$C243))))</f>
        <v>0</v>
      </c>
      <c r="AI243" s="2">
        <f>IF($D$226="n/a",0,IF(AI$228&lt;=$C243,0,IF(AI$228&gt;(INDEX($D$226:$W$226,1,$C243)+$C243),INDEX($D$240:$W$240,,$C243)-SUM($D243:AH243),INDEX($D$240:$W$240,,$C243)/INDEX($D$226:$W$226,1,$C243))))</f>
        <v>0</v>
      </c>
      <c r="AJ243" s="2">
        <f>IF($D$226="n/a",0,IF(AJ$228&lt;=$C243,0,IF(AJ$228&gt;(INDEX($D$226:$W$226,1,$C243)+$C243),INDEX($D$240:$W$240,,$C243)-SUM($D243:AI243),INDEX($D$240:$W$240,,$C243)/INDEX($D$226:$W$226,1,$C243))))</f>
        <v>0</v>
      </c>
      <c r="AK243" s="2">
        <f>IF($D$226="n/a",0,IF(AK$228&lt;=$C243,0,IF(AK$228&gt;(INDEX($D$226:$W$226,1,$C243)+$C243),INDEX($D$240:$W$240,,$C243)-SUM($D243:AJ243),INDEX($D$240:$W$240,,$C243)/INDEX($D$226:$W$226,1,$C243))))</f>
        <v>0</v>
      </c>
      <c r="AL243" s="2">
        <f>IF($D$226="n/a",0,IF(AL$228&lt;=$C243,0,IF(AL$228&gt;(INDEX($D$226:$W$226,1,$C243)+$C243),INDEX($D$240:$W$240,,$C243)-SUM($D243:AK243),INDEX($D$240:$W$240,,$C243)/INDEX($D$226:$W$226,1,$C243))))</f>
        <v>0</v>
      </c>
      <c r="AM243" s="2">
        <f>IF($D$226="n/a",0,IF(AM$228&lt;=$C243,0,IF(AM$228&gt;(INDEX($D$226:$W$226,1,$C243)+$C243),INDEX($D$240:$W$240,,$C243)-SUM($D243:AL243),INDEX($D$240:$W$240,,$C243)/INDEX($D$226:$W$226,1,$C243))))</f>
        <v>0</v>
      </c>
      <c r="AN243" s="2">
        <f>IF($D$226="n/a",0,IF(AN$228&lt;=$C243,0,IF(AN$228&gt;(INDEX($D$226:$W$226,1,$C243)+$C243),INDEX($D$240:$W$240,,$C243)-SUM($D243:AM243),INDEX($D$240:$W$240,,$C243)/INDEX($D$226:$W$226,1,$C243))))</f>
        <v>0</v>
      </c>
      <c r="AO243" s="2">
        <f>IF($D$226="n/a",0,IF(AO$228&lt;=$C243,0,IF(AO$228&gt;(INDEX($D$226:$W$226,1,$C243)+$C243),INDEX($D$240:$W$240,,$C243)-SUM($D243:AN243),INDEX($D$240:$W$240,,$C243)/INDEX($D$226:$W$226,1,$C243))))</f>
        <v>0</v>
      </c>
      <c r="AP243" s="2">
        <f>IF($D$226="n/a",0,IF(AP$228&lt;=$C243,0,IF(AP$228&gt;(INDEX($D$226:$W$226,1,$C243)+$C243),INDEX($D$240:$W$240,,$C243)-SUM($D243:AO243),INDEX($D$240:$W$240,,$C243)/INDEX($D$226:$W$226,1,$C243))))</f>
        <v>0</v>
      </c>
      <c r="AQ243" s="2">
        <f>IF($D$226="n/a",0,IF(AQ$228&lt;=$C243,0,IF(AQ$228&gt;(INDEX($D$226:$W$226,1,$C243)+$C243),INDEX($D$240:$W$240,,$C243)-SUM($D243:AP243),INDEX($D$240:$W$240,,$C243)/INDEX($D$226:$W$226,1,$C243))))</f>
        <v>0</v>
      </c>
      <c r="AR243" s="2">
        <f>IF($D$226="n/a",0,IF(AR$228&lt;=$C243,0,IF(AR$228&gt;(INDEX($D$226:$W$226,1,$C243)+$C243),INDEX($D$240:$W$240,,$C243)-SUM($D243:AQ243),INDEX($D$240:$W$240,,$C243)/INDEX($D$226:$W$226,1,$C243))))</f>
        <v>0</v>
      </c>
      <c r="AS243" s="2">
        <f>IF($D$226="n/a",0,IF(AS$228&lt;=$C243,0,IF(AS$228&gt;(INDEX($D$226:$W$226,1,$C243)+$C243),INDEX($D$240:$W$240,,$C243)-SUM($D243:AR243),INDEX($D$240:$W$240,,$C243)/INDEX($D$226:$W$226,1,$C243))))</f>
        <v>0</v>
      </c>
      <c r="AT243" s="2">
        <f>IF($D$226="n/a",0,IF(AT$228&lt;=$C243,0,IF(AT$228&gt;(INDEX($D$226:$W$226,1,$C243)+$C243),INDEX($D$240:$W$240,,$C243)-SUM($D243:AS243),INDEX($D$240:$W$240,,$C243)/INDEX($D$226:$W$226,1,$C243))))</f>
        <v>0</v>
      </c>
      <c r="AU243" s="2">
        <f>IF($D$226="n/a",0,IF(AU$228&lt;=$C243,0,IF(AU$228&gt;(INDEX($D$226:$W$226,1,$C243)+$C243),INDEX($D$240:$W$240,,$C243)-SUM($D243:AT243),INDEX($D$240:$W$240,,$C243)/INDEX($D$226:$W$226,1,$C243))))</f>
        <v>0</v>
      </c>
      <c r="AV243" s="2">
        <f>IF($D$226="n/a",0,IF(AV$228&lt;=$C243,0,IF(AV$228&gt;(INDEX($D$226:$W$226,1,$C243)+$C243),INDEX($D$240:$W$240,,$C243)-SUM($D243:AU243),INDEX($D$240:$W$240,,$C243)/INDEX($D$226:$W$226,1,$C243))))</f>
        <v>0</v>
      </c>
      <c r="AW243" s="2">
        <f>IF($D$226="n/a",0,IF(AW$228&lt;=$C243,0,IF(AW$228&gt;(INDEX($D$226:$W$226,1,$C243)+$C243),INDEX($D$240:$W$240,,$C243)-SUM($D243:AV243),INDEX($D$240:$W$240,,$C243)/INDEX($D$226:$W$226,1,$C243))))</f>
        <v>0</v>
      </c>
      <c r="AX243" s="2">
        <f>IF($D$226="n/a",0,IF(AX$228&lt;=$C243,0,IF(AX$228&gt;(INDEX($D$226:$W$226,1,$C243)+$C243),INDEX($D$240:$W$240,,$C243)-SUM($D243:AW243),INDEX($D$240:$W$240,,$C243)/INDEX($D$226:$W$226,1,$C243))))</f>
        <v>0</v>
      </c>
      <c r="AY243" s="2">
        <f>IF($D$226="n/a",0,IF(AY$228&lt;=$C243,0,IF(AY$228&gt;(INDEX($D$226:$W$226,1,$C243)+$C243),INDEX($D$240:$W$240,,$C243)-SUM($D243:AX243),INDEX($D$240:$W$240,,$C243)/INDEX($D$226:$W$226,1,$C243))))</f>
        <v>0</v>
      </c>
      <c r="AZ243" s="2">
        <f>IF($D$226="n/a",0,IF(AZ$228&lt;=$C243,0,IF(AZ$228&gt;(INDEX($D$226:$W$226,1,$C243)+$C243),INDEX($D$240:$W$240,,$C243)-SUM($D243:AY243),INDEX($D$240:$W$240,,$C243)/INDEX($D$226:$W$226,1,$C243))))</f>
        <v>0</v>
      </c>
      <c r="BA243" s="2">
        <f>IF($D$226="n/a",0,IF(BA$228&lt;=$C243,0,IF(BA$228&gt;(INDEX($D$226:$W$226,1,$C243)+$C243),INDEX($D$240:$W$240,,$C243)-SUM($D243:AZ243),INDEX($D$240:$W$240,,$C243)/INDEX($D$226:$W$226,1,$C243))))</f>
        <v>0</v>
      </c>
      <c r="BB243" s="2">
        <f>IF($D$226="n/a",0,IF(BB$228&lt;=$C243,0,IF(BB$228&gt;(INDEX($D$226:$W$226,1,$C243)+$C243),INDEX($D$240:$W$240,,$C243)-SUM($D243:BA243),INDEX($D$240:$W$240,,$C243)/INDEX($D$226:$W$226,1,$C243))))</f>
        <v>0</v>
      </c>
      <c r="BC243" s="2">
        <f>IF($D$226="n/a",0,IF(BC$228&lt;=$C243,0,IF(BC$228&gt;(INDEX($D$226:$W$226,1,$C243)+$C243),INDEX($D$240:$W$240,,$C243)-SUM($D243:BB243),INDEX($D$240:$W$240,,$C243)/INDEX($D$226:$W$226,1,$C243))))</f>
        <v>0</v>
      </c>
      <c r="BD243" s="2">
        <f>IF($D$226="n/a",0,IF(BD$228&lt;=$C243,0,IF(BD$228&gt;(INDEX($D$226:$W$226,1,$C243)+$C243),INDEX($D$240:$W$240,,$C243)-SUM($D243:BC243),INDEX($D$240:$W$240,,$C243)/INDEX($D$226:$W$226,1,$C243))))</f>
        <v>0</v>
      </c>
      <c r="BE243" s="2">
        <f>IF($D$226="n/a",0,IF(BE$228&lt;=$C243,0,IF(BE$228&gt;(INDEX($D$226:$W$226,1,$C243)+$C243),INDEX($D$240:$W$240,,$C243)-SUM($D243:BD243),INDEX($D$240:$W$240,,$C243)/INDEX($D$226:$W$226,1,$C243))))</f>
        <v>0</v>
      </c>
      <c r="BF243" s="2">
        <f>IF($D$226="n/a",0,IF(BF$228&lt;=$C243,0,IF(BF$228&gt;(INDEX($D$226:$W$226,1,$C243)+$C243),INDEX($D$240:$W$240,,$C243)-SUM($D243:BE243),INDEX($D$240:$W$240,,$C243)/INDEX($D$226:$W$226,1,$C243))))</f>
        <v>0</v>
      </c>
      <c r="BG243" s="2">
        <f>IF($D$226="n/a",0,IF(BG$228&lt;=$C243,0,IF(BG$228&gt;(INDEX($D$226:$W$226,1,$C243)+$C243),INDEX($D$240:$W$240,,$C243)-SUM($D243:BF243),INDEX($D$240:$W$240,,$C243)/INDEX($D$226:$W$226,1,$C243))))</f>
        <v>0</v>
      </c>
      <c r="BH243" s="2">
        <f>IF($D$226="n/a",0,IF(BH$228&lt;=$C243,0,IF(BH$228&gt;(INDEX($D$226:$W$226,1,$C243)+$C243),INDEX($D$240:$W$240,,$C243)-SUM($D243:BG243),INDEX($D$240:$W$240,,$C243)/INDEX($D$226:$W$226,1,$C243))))</f>
        <v>0</v>
      </c>
      <c r="BI243" s="2">
        <f>IF($D$226="n/a",0,IF(BI$228&lt;=$C243,0,IF(BI$228&gt;(INDEX($D$226:$W$226,1,$C243)+$C243),INDEX($D$240:$W$240,,$C243)-SUM($D243:BH243),INDEX($D$240:$W$240,,$C243)/INDEX($D$226:$W$226,1,$C243))))</f>
        <v>0</v>
      </c>
      <c r="BJ243" s="2">
        <f>IF($D$226="n/a",0,IF(BJ$228&lt;=$C243,0,IF(BJ$228&gt;(INDEX($D$226:$W$226,1,$C243)+$C243),INDEX($D$240:$W$240,,$C243)-SUM($D243:BI243),INDEX($D$240:$W$240,,$C243)/INDEX($D$226:$W$226,1,$C243))))</f>
        <v>0</v>
      </c>
      <c r="BK243" s="2">
        <f>IF($D$226="n/a",0,IF(BK$228&lt;=$C243,0,IF(BK$228&gt;(INDEX($D$226:$W$226,1,$C243)+$C243),INDEX($D$240:$W$240,,$C243)-SUM($D243:BJ243),INDEX($D$240:$W$240,,$C243)/INDEX($D$226:$W$226,1,$C243))))</f>
        <v>0</v>
      </c>
      <c r="BL243" s="2">
        <f>IF($D$226="n/a",0,IF(BL$228&lt;=$C243,0,IF(BL$228&gt;(INDEX($D$226:$W$226,1,$C243)+$C243),INDEX($D$240:$W$240,,$C243)-SUM($D243:BK243),INDEX($D$240:$W$240,,$C243)/INDEX($D$226:$W$226,1,$C243))))</f>
        <v>0</v>
      </c>
      <c r="BM243" s="2">
        <f>IF($D$226="n/a",0,IF(BM$228&lt;=$C243,0,IF(BM$228&gt;(INDEX($D$226:$W$226,1,$C243)+$C243),INDEX($D$240:$W$240,,$C243)-SUM($D243:BL243),INDEX($D$240:$W$240,,$C243)/INDEX($D$226:$W$226,1,$C243))))</f>
        <v>0</v>
      </c>
      <c r="BN243" s="2">
        <f>IF($D$226="n/a",0,IF(BN$228&lt;=$C243,0,IF(BN$228&gt;(INDEX($D$226:$W$226,1,$C243)+$C243),INDEX($D$240:$W$240,,$C243)-SUM($D243:BM243),INDEX($D$240:$W$240,,$C243)/INDEX($D$226:$W$226,1,$C243))))</f>
        <v>0</v>
      </c>
      <c r="BO243" s="2">
        <f>IF($D$226="n/a",0,IF(BO$228&lt;=$C243,0,IF(BO$228&gt;(INDEX($D$226:$W$226,1,$C243)+$C243),INDEX($D$240:$W$240,,$C243)-SUM($D243:BN243),INDEX($D$240:$W$240,,$C243)/INDEX($D$226:$W$226,1,$C243))))</f>
        <v>0</v>
      </c>
      <c r="BP243" s="2">
        <f>IF($D$226="n/a",0,IF(BP$228&lt;=$C243,0,IF(BP$228&gt;(INDEX($D$226:$W$226,1,$C243)+$C243),INDEX($D$240:$W$240,,$C243)-SUM($D243:BO243),INDEX($D$240:$W$240,,$C243)/INDEX($D$226:$W$226,1,$C243))))</f>
        <v>0</v>
      </c>
    </row>
    <row r="244" spans="2:68">
      <c r="B244" s="20">
        <v>2017</v>
      </c>
      <c r="C244" s="20">
        <v>2</v>
      </c>
      <c r="E244" s="2">
        <f>IF($D$226="n/a",0,IF(E$228&lt;=$C244,0,IF(E$228&gt;(INDEX($D$226:$W$226,1,$C244)+$C244),INDEX($D$240:$W$240,,$C244)-SUM($D244:D244),INDEX($D$240:$W$240,,$C244)/INDEX($D$226:$W$226,1,$C244))))</f>
        <v>0</v>
      </c>
      <c r="F244" s="2">
        <f>IF($D$226="n/a",0,IF(F$228&lt;=$C244,0,IF(F$228&gt;(INDEX($D$226:$W$226,1,$C244)+$C244),INDEX($D$240:$W$240,,$C244)-SUM($D244:E244),INDEX($D$240:$W$240,,$C244)/INDEX($D$226:$W$226,1,$C244))))</f>
        <v>0</v>
      </c>
      <c r="G244" s="2">
        <f>IF($D$226="n/a",0,IF(G$228&lt;=$C244,0,IF(G$228&gt;(INDEX($D$226:$W$226,1,$C244)+$C244),INDEX($D$240:$W$240,,$C244)-SUM($D244:F244),INDEX($D$240:$W$240,,$C244)/INDEX($D$226:$W$226,1,$C244))))</f>
        <v>0</v>
      </c>
      <c r="H244" s="2">
        <f>IF($D$226="n/a",0,IF(H$228&lt;=$C244,0,IF(H$228&gt;(INDEX($D$226:$W$226,1,$C244)+$C244),INDEX($D$240:$W$240,,$C244)-SUM($D244:G244),INDEX($D$240:$W$240,,$C244)/INDEX($D$226:$W$226,1,$C244))))</f>
        <v>0</v>
      </c>
      <c r="I244" s="2">
        <f>IF($D$226="n/a",0,IF(I$228&lt;=$C244,0,IF(I$228&gt;(INDEX($D$226:$W$226,1,$C244)+$C244),INDEX($D$240:$W$240,,$C244)-SUM($D244:H244),INDEX($D$240:$W$240,,$C244)/INDEX($D$226:$W$226,1,$C244))))*0.5</f>
        <v>0</v>
      </c>
      <c r="J244" s="2">
        <f>IF($D$226="n/a",0,IF(J$228&lt;=$C244,0,IF(J$228&gt;(INDEX($D$226:$W$226,1,$C244)+$C244),INDEX($D$240:$W$240,,$C244)-SUM($D244:I244),INDEX($D$240:$W$240,,$C244)/INDEX($D$226:$W$226,1,$C244))))</f>
        <v>0</v>
      </c>
      <c r="K244" s="2">
        <f>IF($D$226="n/a",0,IF(K$228&lt;=$C244,0,IF(K$228&gt;(INDEX($D$226:$W$226,1,$C244)+$C244),INDEX($D$240:$W$240,,$C244)-SUM($D244:J244),INDEX($D$240:$W$240,,$C244)/INDEX($D$226:$W$226,1,$C244))))</f>
        <v>0</v>
      </c>
      <c r="L244" s="2">
        <f>IF($D$226="n/a",0,IF(L$228&lt;=$C244,0,IF(L$228&gt;(INDEX($D$226:$W$226,1,$C244)+$C244),INDEX($D$240:$W$240,,$C244)-SUM($D244:K244),INDEX($D$240:$W$240,,$C244)/INDEX($D$226:$W$226,1,$C244))))</f>
        <v>0</v>
      </c>
      <c r="M244" s="2">
        <f>IF($D$226="n/a",0,IF(M$228&lt;=$C244,0,IF(M$228&gt;(INDEX($D$226:$W$226,1,$C244)+$C244),INDEX($D$240:$W$240,,$C244)-SUM($D244:L244),INDEX($D$240:$W$240,,$C244)/INDEX($D$226:$W$226,1,$C244))))</f>
        <v>0</v>
      </c>
      <c r="N244" s="2">
        <f>IF($D$226="n/a",0,IF(N$228&lt;=$C244,0,IF(N$228&gt;(INDEX($D$226:$W$226,1,$C244)+$C244),INDEX($D$240:$W$240,,$C244)-SUM($D244:M244),INDEX($D$240:$W$240,,$C244)/INDEX($D$226:$W$226,1,$C244))))</f>
        <v>0</v>
      </c>
      <c r="O244" s="2">
        <f>IF($D$226="n/a",0,IF(O$228&lt;=$C244,0,IF(O$228&gt;(INDEX($D$226:$W$226,1,$C244)+$C244),INDEX($D$240:$W$240,,$C244)-SUM($D244:N244),INDEX($D$240:$W$240,,$C244)/INDEX($D$226:$W$226,1,$C244))))</f>
        <v>0</v>
      </c>
      <c r="P244" s="2">
        <f>IF($D$226="n/a",0,IF(P$228&lt;=$C244,0,IF(P$228&gt;(INDEX($D$226:$W$226,1,$C244)+$C244),INDEX($D$240:$W$240,,$C244)-SUM($D244:O244),INDEX($D$240:$W$240,,$C244)/INDEX($D$226:$W$226,1,$C244))))</f>
        <v>0</v>
      </c>
      <c r="Q244" s="2">
        <f>IF($D$226="n/a",0,IF(Q$228&lt;=$C244,0,IF(Q$228&gt;(INDEX($D$226:$W$226,1,$C244)+$C244),INDEX($D$240:$W$240,,$C244)-SUM($D244:P244),INDEX($D$240:$W$240,,$C244)/INDEX($D$226:$W$226,1,$C244))))</f>
        <v>0</v>
      </c>
      <c r="R244" s="2">
        <f>IF($D$226="n/a",0,IF(R$228&lt;=$C244,0,IF(R$228&gt;(INDEX($D$226:$W$226,1,$C244)+$C244),INDEX($D$240:$W$240,,$C244)-SUM($D244:Q244),INDEX($D$240:$W$240,,$C244)/INDEX($D$226:$W$226,1,$C244))))</f>
        <v>0</v>
      </c>
      <c r="S244" s="2">
        <f>IF($D$226="n/a",0,IF(S$228&lt;=$C244,0,IF(S$228&gt;(INDEX($D$226:$W$226,1,$C244)+$C244),INDEX($D$240:$W$240,,$C244)-SUM($D244:R244),INDEX($D$240:$W$240,,$C244)/INDEX($D$226:$W$226,1,$C244))))</f>
        <v>0</v>
      </c>
      <c r="T244" s="2">
        <f>IF($D$226="n/a",0,IF(T$228&lt;=$C244,0,IF(T$228&gt;(INDEX($D$226:$W$226,1,$C244)+$C244),INDEX($D$240:$W$240,,$C244)-SUM($D244:S244),INDEX($D$240:$W$240,,$C244)/INDEX($D$226:$W$226,1,$C244))))</f>
        <v>0</v>
      </c>
      <c r="U244" s="2">
        <f>IF($D$226="n/a",0,IF(U$228&lt;=$C244,0,IF(U$228&gt;(INDEX($D$226:$W$226,1,$C244)+$C244),INDEX($D$240:$W$240,,$C244)-SUM($D244:T244),INDEX($D$240:$W$240,,$C244)/INDEX($D$226:$W$226,1,$C244))))</f>
        <v>0</v>
      </c>
      <c r="V244" s="2">
        <f>IF($D$226="n/a",0,IF(V$228&lt;=$C244,0,IF(V$228&gt;(INDEX($D$226:$W$226,1,$C244)+$C244),INDEX($D$240:$W$240,,$C244)-SUM($D244:U244),INDEX($D$240:$W$240,,$C244)/INDEX($D$226:$W$226,1,$C244))))</f>
        <v>0</v>
      </c>
      <c r="W244" s="2">
        <f>IF($D$226="n/a",0,IF(W$228&lt;=$C244,0,IF(W$228&gt;(INDEX($D$226:$W$226,1,$C244)+$C244),INDEX($D$240:$W$240,,$C244)-SUM($D244:V244),INDEX($D$240:$W$240,,$C244)/INDEX($D$226:$W$226,1,$C244))))</f>
        <v>0</v>
      </c>
      <c r="X244" s="2">
        <f>IF($D$226="n/a",0,IF(X$228&lt;=$C244,0,IF(X$228&gt;(INDEX($D$226:$W$226,1,$C244)+$C244),INDEX($D$240:$W$240,,$C244)-SUM($D244:W244),INDEX($D$240:$W$240,,$C244)/INDEX($D$226:$W$226,1,$C244))))</f>
        <v>0</v>
      </c>
      <c r="Y244" s="2">
        <f>IF($D$226="n/a",0,IF(Y$228&lt;=$C244,0,IF(Y$228&gt;(INDEX($D$226:$W$226,1,$C244)+$C244),INDEX($D$240:$W$240,,$C244)-SUM($D244:X244),INDEX($D$240:$W$240,,$C244)/INDEX($D$226:$W$226,1,$C244))))</f>
        <v>0</v>
      </c>
      <c r="Z244" s="2">
        <f>IF($D$226="n/a",0,IF(Z$228&lt;=$C244,0,IF(Z$228&gt;(INDEX($D$226:$W$226,1,$C244)+$C244),INDEX($D$240:$W$240,,$C244)-SUM($D244:Y244),INDEX($D$240:$W$240,,$C244)/INDEX($D$226:$W$226,1,$C244))))</f>
        <v>0</v>
      </c>
      <c r="AA244" s="2">
        <f>IF($D$226="n/a",0,IF(AA$228&lt;=$C244,0,IF(AA$228&gt;(INDEX($D$226:$W$226,1,$C244)+$C244),INDEX($D$240:$W$240,,$C244)-SUM($D244:Z244),INDEX($D$240:$W$240,,$C244)/INDEX($D$226:$W$226,1,$C244))))</f>
        <v>0</v>
      </c>
      <c r="AB244" s="2">
        <f>IF($D$226="n/a",0,IF(AB$228&lt;=$C244,0,IF(AB$228&gt;(INDEX($D$226:$W$226,1,$C244)+$C244),INDEX($D$240:$W$240,,$C244)-SUM($D244:AA244),INDEX($D$240:$W$240,,$C244)/INDEX($D$226:$W$226,1,$C244))))</f>
        <v>0</v>
      </c>
      <c r="AC244" s="2">
        <f>IF($D$226="n/a",0,IF(AC$228&lt;=$C244,0,IF(AC$228&gt;(INDEX($D$226:$W$226,1,$C244)+$C244),INDEX($D$240:$W$240,,$C244)-SUM($D244:AB244),INDEX($D$240:$W$240,,$C244)/INDEX($D$226:$W$226,1,$C244))))</f>
        <v>0</v>
      </c>
      <c r="AD244" s="2">
        <f>IF($D$226="n/a",0,IF(AD$228&lt;=$C244,0,IF(AD$228&gt;(INDEX($D$226:$W$226,1,$C244)+$C244),INDEX($D$240:$W$240,,$C244)-SUM($D244:AC244),INDEX($D$240:$W$240,,$C244)/INDEX($D$226:$W$226,1,$C244))))</f>
        <v>0</v>
      </c>
      <c r="AE244" s="2">
        <f>IF($D$226="n/a",0,IF(AE$228&lt;=$C244,0,IF(AE$228&gt;(INDEX($D$226:$W$226,1,$C244)+$C244),INDEX($D$240:$W$240,,$C244)-SUM($D244:AD244),INDEX($D$240:$W$240,,$C244)/INDEX($D$226:$W$226,1,$C244))))</f>
        <v>0</v>
      </c>
      <c r="AF244" s="2">
        <f>IF($D$226="n/a",0,IF(AF$228&lt;=$C244,0,IF(AF$228&gt;(INDEX($D$226:$W$226,1,$C244)+$C244),INDEX($D$240:$W$240,,$C244)-SUM($D244:AE244),INDEX($D$240:$W$240,,$C244)/INDEX($D$226:$W$226,1,$C244))))</f>
        <v>0</v>
      </c>
      <c r="AG244" s="2">
        <f>IF($D$226="n/a",0,IF(AG$228&lt;=$C244,0,IF(AG$228&gt;(INDEX($D$226:$W$226,1,$C244)+$C244),INDEX($D$240:$W$240,,$C244)-SUM($D244:AF244),INDEX($D$240:$W$240,,$C244)/INDEX($D$226:$W$226,1,$C244))))</f>
        <v>0</v>
      </c>
      <c r="AH244" s="2">
        <f>IF($D$226="n/a",0,IF(AH$228&lt;=$C244,0,IF(AH$228&gt;(INDEX($D$226:$W$226,1,$C244)+$C244),INDEX($D$240:$W$240,,$C244)-SUM($D244:AG244),INDEX($D$240:$W$240,,$C244)/INDEX($D$226:$W$226,1,$C244))))</f>
        <v>0</v>
      </c>
      <c r="AI244" s="2">
        <f>IF($D$226="n/a",0,IF(AI$228&lt;=$C244,0,IF(AI$228&gt;(INDEX($D$226:$W$226,1,$C244)+$C244),INDEX($D$240:$W$240,,$C244)-SUM($D244:AH244),INDEX($D$240:$W$240,,$C244)/INDEX($D$226:$W$226,1,$C244))))</f>
        <v>0</v>
      </c>
      <c r="AJ244" s="2">
        <f>IF($D$226="n/a",0,IF(AJ$228&lt;=$C244,0,IF(AJ$228&gt;(INDEX($D$226:$W$226,1,$C244)+$C244),INDEX($D$240:$W$240,,$C244)-SUM($D244:AI244),INDEX($D$240:$W$240,,$C244)/INDEX($D$226:$W$226,1,$C244))))</f>
        <v>0</v>
      </c>
      <c r="AK244" s="2">
        <f>IF($D$226="n/a",0,IF(AK$228&lt;=$C244,0,IF(AK$228&gt;(INDEX($D$226:$W$226,1,$C244)+$C244),INDEX($D$240:$W$240,,$C244)-SUM($D244:AJ244),INDEX($D$240:$W$240,,$C244)/INDEX($D$226:$W$226,1,$C244))))</f>
        <v>0</v>
      </c>
      <c r="AL244" s="2">
        <f>IF($D$226="n/a",0,IF(AL$228&lt;=$C244,0,IF(AL$228&gt;(INDEX($D$226:$W$226,1,$C244)+$C244),INDEX($D$240:$W$240,,$C244)-SUM($D244:AK244),INDEX($D$240:$W$240,,$C244)/INDEX($D$226:$W$226,1,$C244))))</f>
        <v>0</v>
      </c>
      <c r="AM244" s="2">
        <f>IF($D$226="n/a",0,IF(AM$228&lt;=$C244,0,IF(AM$228&gt;(INDEX($D$226:$W$226,1,$C244)+$C244),INDEX($D$240:$W$240,,$C244)-SUM($D244:AL244),INDEX($D$240:$W$240,,$C244)/INDEX($D$226:$W$226,1,$C244))))</f>
        <v>0</v>
      </c>
      <c r="AN244" s="2">
        <f>IF($D$226="n/a",0,IF(AN$228&lt;=$C244,0,IF(AN$228&gt;(INDEX($D$226:$W$226,1,$C244)+$C244),INDEX($D$240:$W$240,,$C244)-SUM($D244:AM244),INDEX($D$240:$W$240,,$C244)/INDEX($D$226:$W$226,1,$C244))))</f>
        <v>0</v>
      </c>
      <c r="AO244" s="2">
        <f>IF($D$226="n/a",0,IF(AO$228&lt;=$C244,0,IF(AO$228&gt;(INDEX($D$226:$W$226,1,$C244)+$C244),INDEX($D$240:$W$240,,$C244)-SUM($D244:AN244),INDEX($D$240:$W$240,,$C244)/INDEX($D$226:$W$226,1,$C244))))</f>
        <v>0</v>
      </c>
      <c r="AP244" s="2">
        <f>IF($D$226="n/a",0,IF(AP$228&lt;=$C244,0,IF(AP$228&gt;(INDEX($D$226:$W$226,1,$C244)+$C244),INDEX($D$240:$W$240,,$C244)-SUM($D244:AO244),INDEX($D$240:$W$240,,$C244)/INDEX($D$226:$W$226,1,$C244))))</f>
        <v>0</v>
      </c>
      <c r="AQ244" s="2">
        <f>IF($D$226="n/a",0,IF(AQ$228&lt;=$C244,0,IF(AQ$228&gt;(INDEX($D$226:$W$226,1,$C244)+$C244),INDEX($D$240:$W$240,,$C244)-SUM($D244:AP244),INDEX($D$240:$W$240,,$C244)/INDEX($D$226:$W$226,1,$C244))))</f>
        <v>0</v>
      </c>
      <c r="AR244" s="2">
        <f>IF($D$226="n/a",0,IF(AR$228&lt;=$C244,0,IF(AR$228&gt;(INDEX($D$226:$W$226,1,$C244)+$C244),INDEX($D$240:$W$240,,$C244)-SUM($D244:AQ244),INDEX($D$240:$W$240,,$C244)/INDEX($D$226:$W$226,1,$C244))))</f>
        <v>0</v>
      </c>
      <c r="AS244" s="2">
        <f>IF($D$226="n/a",0,IF(AS$228&lt;=$C244,0,IF(AS$228&gt;(INDEX($D$226:$W$226,1,$C244)+$C244),INDEX($D$240:$W$240,,$C244)-SUM($D244:AR244),INDEX($D$240:$W$240,,$C244)/INDEX($D$226:$W$226,1,$C244))))</f>
        <v>0</v>
      </c>
      <c r="AT244" s="2">
        <f>IF($D$226="n/a",0,IF(AT$228&lt;=$C244,0,IF(AT$228&gt;(INDEX($D$226:$W$226,1,$C244)+$C244),INDEX($D$240:$W$240,,$C244)-SUM($D244:AS244),INDEX($D$240:$W$240,,$C244)/INDEX($D$226:$W$226,1,$C244))))</f>
        <v>0</v>
      </c>
      <c r="AU244" s="2">
        <f>IF($D$226="n/a",0,IF(AU$228&lt;=$C244,0,IF(AU$228&gt;(INDEX($D$226:$W$226,1,$C244)+$C244),INDEX($D$240:$W$240,,$C244)-SUM($D244:AT244),INDEX($D$240:$W$240,,$C244)/INDEX($D$226:$W$226,1,$C244))))</f>
        <v>0</v>
      </c>
      <c r="AV244" s="2">
        <f>IF($D$226="n/a",0,IF(AV$228&lt;=$C244,0,IF(AV$228&gt;(INDEX($D$226:$W$226,1,$C244)+$C244),INDEX($D$240:$W$240,,$C244)-SUM($D244:AU244),INDEX($D$240:$W$240,,$C244)/INDEX($D$226:$W$226,1,$C244))))</f>
        <v>0</v>
      </c>
      <c r="AW244" s="2">
        <f>IF($D$226="n/a",0,IF(AW$228&lt;=$C244,0,IF(AW$228&gt;(INDEX($D$226:$W$226,1,$C244)+$C244),INDEX($D$240:$W$240,,$C244)-SUM($D244:AV244),INDEX($D$240:$W$240,,$C244)/INDEX($D$226:$W$226,1,$C244))))</f>
        <v>0</v>
      </c>
      <c r="AX244" s="2">
        <f>IF($D$226="n/a",0,IF(AX$228&lt;=$C244,0,IF(AX$228&gt;(INDEX($D$226:$W$226,1,$C244)+$C244),INDEX($D$240:$W$240,,$C244)-SUM($D244:AW244),INDEX($D$240:$W$240,,$C244)/INDEX($D$226:$W$226,1,$C244))))</f>
        <v>0</v>
      </c>
      <c r="AY244" s="2">
        <f>IF($D$226="n/a",0,IF(AY$228&lt;=$C244,0,IF(AY$228&gt;(INDEX($D$226:$W$226,1,$C244)+$C244),INDEX($D$240:$W$240,,$C244)-SUM($D244:AX244),INDEX($D$240:$W$240,,$C244)/INDEX($D$226:$W$226,1,$C244))))</f>
        <v>0</v>
      </c>
      <c r="AZ244" s="2">
        <f>IF($D$226="n/a",0,IF(AZ$228&lt;=$C244,0,IF(AZ$228&gt;(INDEX($D$226:$W$226,1,$C244)+$C244),INDEX($D$240:$W$240,,$C244)-SUM($D244:AY244),INDEX($D$240:$W$240,,$C244)/INDEX($D$226:$W$226,1,$C244))))</f>
        <v>0</v>
      </c>
      <c r="BA244" s="2">
        <f>IF($D$226="n/a",0,IF(BA$228&lt;=$C244,0,IF(BA$228&gt;(INDEX($D$226:$W$226,1,$C244)+$C244),INDEX($D$240:$W$240,,$C244)-SUM($D244:AZ244),INDEX($D$240:$W$240,,$C244)/INDEX($D$226:$W$226,1,$C244))))</f>
        <v>0</v>
      </c>
      <c r="BB244" s="2">
        <f>IF($D$226="n/a",0,IF(BB$228&lt;=$C244,0,IF(BB$228&gt;(INDEX($D$226:$W$226,1,$C244)+$C244),INDEX($D$240:$W$240,,$C244)-SUM($D244:BA244),INDEX($D$240:$W$240,,$C244)/INDEX($D$226:$W$226,1,$C244))))</f>
        <v>0</v>
      </c>
      <c r="BC244" s="2">
        <f>IF($D$226="n/a",0,IF(BC$228&lt;=$C244,0,IF(BC$228&gt;(INDEX($D$226:$W$226,1,$C244)+$C244),INDEX($D$240:$W$240,,$C244)-SUM($D244:BB244),INDEX($D$240:$W$240,,$C244)/INDEX($D$226:$W$226,1,$C244))))</f>
        <v>0</v>
      </c>
      <c r="BD244" s="2">
        <f>IF($D$226="n/a",0,IF(BD$228&lt;=$C244,0,IF(BD$228&gt;(INDEX($D$226:$W$226,1,$C244)+$C244),INDEX($D$240:$W$240,,$C244)-SUM($D244:BC244),INDEX($D$240:$W$240,,$C244)/INDEX($D$226:$W$226,1,$C244))))</f>
        <v>0</v>
      </c>
      <c r="BE244" s="2">
        <f>IF($D$226="n/a",0,IF(BE$228&lt;=$C244,0,IF(BE$228&gt;(INDEX($D$226:$W$226,1,$C244)+$C244),INDEX($D$240:$W$240,,$C244)-SUM($D244:BD244),INDEX($D$240:$W$240,,$C244)/INDEX($D$226:$W$226,1,$C244))))</f>
        <v>0</v>
      </c>
      <c r="BF244" s="2">
        <f>IF($D$226="n/a",0,IF(BF$228&lt;=$C244,0,IF(BF$228&gt;(INDEX($D$226:$W$226,1,$C244)+$C244),INDEX($D$240:$W$240,,$C244)-SUM($D244:BE244),INDEX($D$240:$W$240,,$C244)/INDEX($D$226:$W$226,1,$C244))))</f>
        <v>0</v>
      </c>
      <c r="BG244" s="2">
        <f>IF($D$226="n/a",0,IF(BG$228&lt;=$C244,0,IF(BG$228&gt;(INDEX($D$226:$W$226,1,$C244)+$C244),INDEX($D$240:$W$240,,$C244)-SUM($D244:BF244),INDEX($D$240:$W$240,,$C244)/INDEX($D$226:$W$226,1,$C244))))</f>
        <v>0</v>
      </c>
      <c r="BH244" s="2">
        <f>IF($D$226="n/a",0,IF(BH$228&lt;=$C244,0,IF(BH$228&gt;(INDEX($D$226:$W$226,1,$C244)+$C244),INDEX($D$240:$W$240,,$C244)-SUM($D244:BG244),INDEX($D$240:$W$240,,$C244)/INDEX($D$226:$W$226,1,$C244))))</f>
        <v>0</v>
      </c>
      <c r="BI244" s="2">
        <f>IF($D$226="n/a",0,IF(BI$228&lt;=$C244,0,IF(BI$228&gt;(INDEX($D$226:$W$226,1,$C244)+$C244),INDEX($D$240:$W$240,,$C244)-SUM($D244:BH244),INDEX($D$240:$W$240,,$C244)/INDEX($D$226:$W$226,1,$C244))))</f>
        <v>0</v>
      </c>
      <c r="BJ244" s="2">
        <f>IF($D$226="n/a",0,IF(BJ$228&lt;=$C244,0,IF(BJ$228&gt;(INDEX($D$226:$W$226,1,$C244)+$C244),INDEX($D$240:$W$240,,$C244)-SUM($D244:BI244),INDEX($D$240:$W$240,,$C244)/INDEX($D$226:$W$226,1,$C244))))</f>
        <v>0</v>
      </c>
      <c r="BK244" s="2">
        <f>IF($D$226="n/a",0,IF(BK$228&lt;=$C244,0,IF(BK$228&gt;(INDEX($D$226:$W$226,1,$C244)+$C244),INDEX($D$240:$W$240,,$C244)-SUM($D244:BJ244),INDEX($D$240:$W$240,,$C244)/INDEX($D$226:$W$226,1,$C244))))</f>
        <v>0</v>
      </c>
      <c r="BL244" s="2">
        <f>IF($D$226="n/a",0,IF(BL$228&lt;=$C244,0,IF(BL$228&gt;(INDEX($D$226:$W$226,1,$C244)+$C244),INDEX($D$240:$W$240,,$C244)-SUM($D244:BK244),INDEX($D$240:$W$240,,$C244)/INDEX($D$226:$W$226,1,$C244))))</f>
        <v>0</v>
      </c>
      <c r="BM244" s="2">
        <f>IF($D$226="n/a",0,IF(BM$228&lt;=$C244,0,IF(BM$228&gt;(INDEX($D$226:$W$226,1,$C244)+$C244),INDEX($D$240:$W$240,,$C244)-SUM($D244:BL244),INDEX($D$240:$W$240,,$C244)/INDEX($D$226:$W$226,1,$C244))))</f>
        <v>0</v>
      </c>
      <c r="BN244" s="2">
        <f>IF($D$226="n/a",0,IF(BN$228&lt;=$C244,0,IF(BN$228&gt;(INDEX($D$226:$W$226,1,$C244)+$C244),INDEX($D$240:$W$240,,$C244)-SUM($D244:BM244),INDEX($D$240:$W$240,,$C244)/INDEX($D$226:$W$226,1,$C244))))</f>
        <v>0</v>
      </c>
      <c r="BO244" s="2">
        <f>IF($D$226="n/a",0,IF(BO$228&lt;=$C244,0,IF(BO$228&gt;(INDEX($D$226:$W$226,1,$C244)+$C244),INDEX($D$240:$W$240,,$C244)-SUM($D244:BN244),INDEX($D$240:$W$240,,$C244)/INDEX($D$226:$W$226,1,$C244))))</f>
        <v>0</v>
      </c>
      <c r="BP244" s="2">
        <f>IF($D$226="n/a",0,IF(BP$228&lt;=$C244,0,IF(BP$228&gt;(INDEX($D$226:$W$226,1,$C244)+$C244),INDEX($D$240:$W$240,,$C244)-SUM($D244:BO244),INDEX($D$240:$W$240,,$C244)/INDEX($D$226:$W$226,1,$C244))))</f>
        <v>0</v>
      </c>
    </row>
    <row r="245" spans="2:68">
      <c r="B245" s="20">
        <v>2018</v>
      </c>
      <c r="C245" s="20">
        <v>3</v>
      </c>
      <c r="E245" s="2">
        <f>IF($D$226="n/a",0,IF(E$228&lt;=$C245,0,IF(E$228&gt;(INDEX($D$226:$W$226,1,$C245)+$C245),INDEX($D$240:$W$240,,$C245)-SUM($D245:D245),INDEX($D$240:$W$240,,$C245)/INDEX($D$226:$W$226,1,$C245))))</f>
        <v>0</v>
      </c>
      <c r="F245" s="2">
        <f>IF($D$226="n/a",0,IF(F$228&lt;=$C245,0,IF(F$228&gt;(INDEX($D$226:$W$226,1,$C245)+$C245),INDEX($D$240:$W$240,,$C245)-SUM($D245:E245),INDEX($D$240:$W$240,,$C245)/INDEX($D$226:$W$226,1,$C245))))</f>
        <v>0</v>
      </c>
      <c r="G245" s="2">
        <f>IF($D$226="n/a",0,IF(G$228&lt;=$C245,0,IF(G$228&gt;(INDEX($D$226:$W$226,1,$C245)+$C245),INDEX($D$240:$W$240,,$C245)-SUM($D245:F245),INDEX($D$240:$W$240,,$C245)/INDEX($D$226:$W$226,1,$C245))))</f>
        <v>0</v>
      </c>
      <c r="H245" s="2">
        <f>IF($D$226="n/a",0,IF(H$228&lt;=$C245,0,IF(H$228&gt;(INDEX($D$226:$W$226,1,$C245)+$C245),INDEX($D$240:$W$240,,$C245)-SUM($D245:G245),INDEX($D$240:$W$240,,$C245)/INDEX($D$226:$W$226,1,$C245))))</f>
        <v>0</v>
      </c>
      <c r="I245" s="2">
        <f>IF($D$226="n/a",0,IF(I$228&lt;=$C245,0,IF(I$228&gt;(INDEX($D$226:$W$226,1,$C245)+$C245),INDEX($D$240:$W$240,,$C245)-SUM($D245:H245),INDEX($D$240:$W$240,,$C245)/INDEX($D$226:$W$226,1,$C245))))*0.5</f>
        <v>0</v>
      </c>
      <c r="J245" s="2">
        <f>IF($D$226="n/a",0,IF(J$228&lt;=$C245,0,IF(J$228&gt;(INDEX($D$226:$W$226,1,$C245)+$C245),INDEX($D$240:$W$240,,$C245)-SUM($D245:I245),INDEX($D$240:$W$240,,$C245)/INDEX($D$226:$W$226,1,$C245))))</f>
        <v>0</v>
      </c>
      <c r="K245" s="2">
        <f>IF($D$226="n/a",0,IF(K$228&lt;=$C245,0,IF(K$228&gt;(INDEX($D$226:$W$226,1,$C245)+$C245),INDEX($D$240:$W$240,,$C245)-SUM($D245:J245),INDEX($D$240:$W$240,,$C245)/INDEX($D$226:$W$226,1,$C245))))</f>
        <v>0</v>
      </c>
      <c r="L245" s="2">
        <f>IF($D$226="n/a",0,IF(L$228&lt;=$C245,0,IF(L$228&gt;(INDEX($D$226:$W$226,1,$C245)+$C245),INDEX($D$240:$W$240,,$C245)-SUM($D245:K245),INDEX($D$240:$W$240,,$C245)/INDEX($D$226:$W$226,1,$C245))))</f>
        <v>0</v>
      </c>
      <c r="M245" s="2">
        <f>IF($D$226="n/a",0,IF(M$228&lt;=$C245,0,IF(M$228&gt;(INDEX($D$226:$W$226,1,$C245)+$C245),INDEX($D$240:$W$240,,$C245)-SUM($D245:L245),INDEX($D$240:$W$240,,$C245)/INDEX($D$226:$W$226,1,$C245))))</f>
        <v>0</v>
      </c>
      <c r="N245" s="2">
        <f>IF($D$226="n/a",0,IF(N$228&lt;=$C245,0,IF(N$228&gt;(INDEX($D$226:$W$226,1,$C245)+$C245),INDEX($D$240:$W$240,,$C245)-SUM($D245:M245),INDEX($D$240:$W$240,,$C245)/INDEX($D$226:$W$226,1,$C245))))</f>
        <v>0</v>
      </c>
      <c r="O245" s="2">
        <f>IF($D$226="n/a",0,IF(O$228&lt;=$C245,0,IF(O$228&gt;(INDEX($D$226:$W$226,1,$C245)+$C245),INDEX($D$240:$W$240,,$C245)-SUM($D245:N245),INDEX($D$240:$W$240,,$C245)/INDEX($D$226:$W$226,1,$C245))))</f>
        <v>0</v>
      </c>
      <c r="P245" s="2">
        <f>IF($D$226="n/a",0,IF(P$228&lt;=$C245,0,IF(P$228&gt;(INDEX($D$226:$W$226,1,$C245)+$C245),INDEX($D$240:$W$240,,$C245)-SUM($D245:O245),INDEX($D$240:$W$240,,$C245)/INDEX($D$226:$W$226,1,$C245))))</f>
        <v>0</v>
      </c>
      <c r="Q245" s="2">
        <f>IF($D$226="n/a",0,IF(Q$228&lt;=$C245,0,IF(Q$228&gt;(INDEX($D$226:$W$226,1,$C245)+$C245),INDEX($D$240:$W$240,,$C245)-SUM($D245:P245),INDEX($D$240:$W$240,,$C245)/INDEX($D$226:$W$226,1,$C245))))</f>
        <v>0</v>
      </c>
      <c r="R245" s="2">
        <f>IF($D$226="n/a",0,IF(R$228&lt;=$C245,0,IF(R$228&gt;(INDEX($D$226:$W$226,1,$C245)+$C245),INDEX($D$240:$W$240,,$C245)-SUM($D245:Q245),INDEX($D$240:$W$240,,$C245)/INDEX($D$226:$W$226,1,$C245))))</f>
        <v>0</v>
      </c>
      <c r="S245" s="2">
        <f>IF($D$226="n/a",0,IF(S$228&lt;=$C245,0,IF(S$228&gt;(INDEX($D$226:$W$226,1,$C245)+$C245),INDEX($D$240:$W$240,,$C245)-SUM($D245:R245),INDEX($D$240:$W$240,,$C245)/INDEX($D$226:$W$226,1,$C245))))</f>
        <v>0</v>
      </c>
      <c r="T245" s="2">
        <f>IF($D$226="n/a",0,IF(T$228&lt;=$C245,0,IF(T$228&gt;(INDEX($D$226:$W$226,1,$C245)+$C245),INDEX($D$240:$W$240,,$C245)-SUM($D245:S245),INDEX($D$240:$W$240,,$C245)/INDEX($D$226:$W$226,1,$C245))))</f>
        <v>0</v>
      </c>
      <c r="U245" s="2">
        <f>IF($D$226="n/a",0,IF(U$228&lt;=$C245,0,IF(U$228&gt;(INDEX($D$226:$W$226,1,$C245)+$C245),INDEX($D$240:$W$240,,$C245)-SUM($D245:T245),INDEX($D$240:$W$240,,$C245)/INDEX($D$226:$W$226,1,$C245))))</f>
        <v>0</v>
      </c>
      <c r="V245" s="2">
        <f>IF($D$226="n/a",0,IF(V$228&lt;=$C245,0,IF(V$228&gt;(INDEX($D$226:$W$226,1,$C245)+$C245),INDEX($D$240:$W$240,,$C245)-SUM($D245:U245),INDEX($D$240:$W$240,,$C245)/INDEX($D$226:$W$226,1,$C245))))</f>
        <v>0</v>
      </c>
      <c r="W245" s="2">
        <f>IF($D$226="n/a",0,IF(W$228&lt;=$C245,0,IF(W$228&gt;(INDEX($D$226:$W$226,1,$C245)+$C245),INDEX($D$240:$W$240,,$C245)-SUM($D245:V245),INDEX($D$240:$W$240,,$C245)/INDEX($D$226:$W$226,1,$C245))))</f>
        <v>0</v>
      </c>
      <c r="X245" s="2">
        <f>IF($D$226="n/a",0,IF(X$228&lt;=$C245,0,IF(X$228&gt;(INDEX($D$226:$W$226,1,$C245)+$C245),INDEX($D$240:$W$240,,$C245)-SUM($D245:W245),INDEX($D$240:$W$240,,$C245)/INDEX($D$226:$W$226,1,$C245))))</f>
        <v>0</v>
      </c>
      <c r="Y245" s="2">
        <f>IF($D$226="n/a",0,IF(Y$228&lt;=$C245,0,IF(Y$228&gt;(INDEX($D$226:$W$226,1,$C245)+$C245),INDEX($D$240:$W$240,,$C245)-SUM($D245:X245),INDEX($D$240:$W$240,,$C245)/INDEX($D$226:$W$226,1,$C245))))</f>
        <v>0</v>
      </c>
      <c r="Z245" s="2">
        <f>IF($D$226="n/a",0,IF(Z$228&lt;=$C245,0,IF(Z$228&gt;(INDEX($D$226:$W$226,1,$C245)+$C245),INDEX($D$240:$W$240,,$C245)-SUM($D245:Y245),INDEX($D$240:$W$240,,$C245)/INDEX($D$226:$W$226,1,$C245))))</f>
        <v>0</v>
      </c>
      <c r="AA245" s="2">
        <f>IF($D$226="n/a",0,IF(AA$228&lt;=$C245,0,IF(AA$228&gt;(INDEX($D$226:$W$226,1,$C245)+$C245),INDEX($D$240:$W$240,,$C245)-SUM($D245:Z245),INDEX($D$240:$W$240,,$C245)/INDEX($D$226:$W$226,1,$C245))))</f>
        <v>0</v>
      </c>
      <c r="AB245" s="2">
        <f>IF($D$226="n/a",0,IF(AB$228&lt;=$C245,0,IF(AB$228&gt;(INDEX($D$226:$W$226,1,$C245)+$C245),INDEX($D$240:$W$240,,$C245)-SUM($D245:AA245),INDEX($D$240:$W$240,,$C245)/INDEX($D$226:$W$226,1,$C245))))</f>
        <v>0</v>
      </c>
      <c r="AC245" s="2">
        <f>IF($D$226="n/a",0,IF(AC$228&lt;=$C245,0,IF(AC$228&gt;(INDEX($D$226:$W$226,1,$C245)+$C245),INDEX($D$240:$W$240,,$C245)-SUM($D245:AB245),INDEX($D$240:$W$240,,$C245)/INDEX($D$226:$W$226,1,$C245))))</f>
        <v>0</v>
      </c>
      <c r="AD245" s="2">
        <f>IF($D$226="n/a",0,IF(AD$228&lt;=$C245,0,IF(AD$228&gt;(INDEX($D$226:$W$226,1,$C245)+$C245),INDEX($D$240:$W$240,,$C245)-SUM($D245:AC245),INDEX($D$240:$W$240,,$C245)/INDEX($D$226:$W$226,1,$C245))))</f>
        <v>0</v>
      </c>
      <c r="AE245" s="2">
        <f>IF($D$226="n/a",0,IF(AE$228&lt;=$C245,0,IF(AE$228&gt;(INDEX($D$226:$W$226,1,$C245)+$C245),INDEX($D$240:$W$240,,$C245)-SUM($D245:AD245),INDEX($D$240:$W$240,,$C245)/INDEX($D$226:$W$226,1,$C245))))</f>
        <v>0</v>
      </c>
      <c r="AF245" s="2">
        <f>IF($D$226="n/a",0,IF(AF$228&lt;=$C245,0,IF(AF$228&gt;(INDEX($D$226:$W$226,1,$C245)+$C245),INDEX($D$240:$W$240,,$C245)-SUM($D245:AE245),INDEX($D$240:$W$240,,$C245)/INDEX($D$226:$W$226,1,$C245))))</f>
        <v>0</v>
      </c>
      <c r="AG245" s="2">
        <f>IF($D$226="n/a",0,IF(AG$228&lt;=$C245,0,IF(AG$228&gt;(INDEX($D$226:$W$226,1,$C245)+$C245),INDEX($D$240:$W$240,,$C245)-SUM($D245:AF245),INDEX($D$240:$W$240,,$C245)/INDEX($D$226:$W$226,1,$C245))))</f>
        <v>0</v>
      </c>
      <c r="AH245" s="2">
        <f>IF($D$226="n/a",0,IF(AH$228&lt;=$C245,0,IF(AH$228&gt;(INDEX($D$226:$W$226,1,$C245)+$C245),INDEX($D$240:$W$240,,$C245)-SUM($D245:AG245),INDEX($D$240:$W$240,,$C245)/INDEX($D$226:$W$226,1,$C245))))</f>
        <v>0</v>
      </c>
      <c r="AI245" s="2">
        <f>IF($D$226="n/a",0,IF(AI$228&lt;=$C245,0,IF(AI$228&gt;(INDEX($D$226:$W$226,1,$C245)+$C245),INDEX($D$240:$W$240,,$C245)-SUM($D245:AH245),INDEX($D$240:$W$240,,$C245)/INDEX($D$226:$W$226,1,$C245))))</f>
        <v>0</v>
      </c>
      <c r="AJ245" s="2">
        <f>IF($D$226="n/a",0,IF(AJ$228&lt;=$C245,0,IF(AJ$228&gt;(INDEX($D$226:$W$226,1,$C245)+$C245),INDEX($D$240:$W$240,,$C245)-SUM($D245:AI245),INDEX($D$240:$W$240,,$C245)/INDEX($D$226:$W$226,1,$C245))))</f>
        <v>0</v>
      </c>
      <c r="AK245" s="2">
        <f>IF($D$226="n/a",0,IF(AK$228&lt;=$C245,0,IF(AK$228&gt;(INDEX($D$226:$W$226,1,$C245)+$C245),INDEX($D$240:$W$240,,$C245)-SUM($D245:AJ245),INDEX($D$240:$W$240,,$C245)/INDEX($D$226:$W$226,1,$C245))))</f>
        <v>0</v>
      </c>
      <c r="AL245" s="2">
        <f>IF($D$226="n/a",0,IF(AL$228&lt;=$C245,0,IF(AL$228&gt;(INDEX($D$226:$W$226,1,$C245)+$C245),INDEX($D$240:$W$240,,$C245)-SUM($D245:AK245),INDEX($D$240:$W$240,,$C245)/INDEX($D$226:$W$226,1,$C245))))</f>
        <v>0</v>
      </c>
      <c r="AM245" s="2">
        <f>IF($D$226="n/a",0,IF(AM$228&lt;=$C245,0,IF(AM$228&gt;(INDEX($D$226:$W$226,1,$C245)+$C245),INDEX($D$240:$W$240,,$C245)-SUM($D245:AL245),INDEX($D$240:$W$240,,$C245)/INDEX($D$226:$W$226,1,$C245))))</f>
        <v>0</v>
      </c>
      <c r="AN245" s="2">
        <f>IF($D$226="n/a",0,IF(AN$228&lt;=$C245,0,IF(AN$228&gt;(INDEX($D$226:$W$226,1,$C245)+$C245),INDEX($D$240:$W$240,,$C245)-SUM($D245:AM245),INDEX($D$240:$W$240,,$C245)/INDEX($D$226:$W$226,1,$C245))))</f>
        <v>0</v>
      </c>
      <c r="AO245" s="2">
        <f>IF($D$226="n/a",0,IF(AO$228&lt;=$C245,0,IF(AO$228&gt;(INDEX($D$226:$W$226,1,$C245)+$C245),INDEX($D$240:$W$240,,$C245)-SUM($D245:AN245),INDEX($D$240:$W$240,,$C245)/INDEX($D$226:$W$226,1,$C245))))</f>
        <v>0</v>
      </c>
      <c r="AP245" s="2">
        <f>IF($D$226="n/a",0,IF(AP$228&lt;=$C245,0,IF(AP$228&gt;(INDEX($D$226:$W$226,1,$C245)+$C245),INDEX($D$240:$W$240,,$C245)-SUM($D245:AO245),INDEX($D$240:$W$240,,$C245)/INDEX($D$226:$W$226,1,$C245))))</f>
        <v>0</v>
      </c>
      <c r="AQ245" s="2">
        <f>IF($D$226="n/a",0,IF(AQ$228&lt;=$C245,0,IF(AQ$228&gt;(INDEX($D$226:$W$226,1,$C245)+$C245),INDEX($D$240:$W$240,,$C245)-SUM($D245:AP245),INDEX($D$240:$W$240,,$C245)/INDEX($D$226:$W$226,1,$C245))))</f>
        <v>0</v>
      </c>
      <c r="AR245" s="2">
        <f>IF($D$226="n/a",0,IF(AR$228&lt;=$C245,0,IF(AR$228&gt;(INDEX($D$226:$W$226,1,$C245)+$C245),INDEX($D$240:$W$240,,$C245)-SUM($D245:AQ245),INDEX($D$240:$W$240,,$C245)/INDEX($D$226:$W$226,1,$C245))))</f>
        <v>0</v>
      </c>
      <c r="AS245" s="2">
        <f>IF($D$226="n/a",0,IF(AS$228&lt;=$C245,0,IF(AS$228&gt;(INDEX($D$226:$W$226,1,$C245)+$C245),INDEX($D$240:$W$240,,$C245)-SUM($D245:AR245),INDEX($D$240:$W$240,,$C245)/INDEX($D$226:$W$226,1,$C245))))</f>
        <v>0</v>
      </c>
      <c r="AT245" s="2">
        <f>IF($D$226="n/a",0,IF(AT$228&lt;=$C245,0,IF(AT$228&gt;(INDEX($D$226:$W$226,1,$C245)+$C245),INDEX($D$240:$W$240,,$C245)-SUM($D245:AS245),INDEX($D$240:$W$240,,$C245)/INDEX($D$226:$W$226,1,$C245))))</f>
        <v>0</v>
      </c>
      <c r="AU245" s="2">
        <f>IF($D$226="n/a",0,IF(AU$228&lt;=$C245,0,IF(AU$228&gt;(INDEX($D$226:$W$226,1,$C245)+$C245),INDEX($D$240:$W$240,,$C245)-SUM($D245:AT245),INDEX($D$240:$W$240,,$C245)/INDEX($D$226:$W$226,1,$C245))))</f>
        <v>0</v>
      </c>
      <c r="AV245" s="2">
        <f>IF($D$226="n/a",0,IF(AV$228&lt;=$C245,0,IF(AV$228&gt;(INDEX($D$226:$W$226,1,$C245)+$C245),INDEX($D$240:$W$240,,$C245)-SUM($D245:AU245),INDEX($D$240:$W$240,,$C245)/INDEX($D$226:$W$226,1,$C245))))</f>
        <v>0</v>
      </c>
      <c r="AW245" s="2">
        <f>IF($D$226="n/a",0,IF(AW$228&lt;=$C245,0,IF(AW$228&gt;(INDEX($D$226:$W$226,1,$C245)+$C245),INDEX($D$240:$W$240,,$C245)-SUM($D245:AV245),INDEX($D$240:$W$240,,$C245)/INDEX($D$226:$W$226,1,$C245))))</f>
        <v>0</v>
      </c>
      <c r="AX245" s="2">
        <f>IF($D$226="n/a",0,IF(AX$228&lt;=$C245,0,IF(AX$228&gt;(INDEX($D$226:$W$226,1,$C245)+$C245),INDEX($D$240:$W$240,,$C245)-SUM($D245:AW245),INDEX($D$240:$W$240,,$C245)/INDEX($D$226:$W$226,1,$C245))))</f>
        <v>0</v>
      </c>
      <c r="AY245" s="2">
        <f>IF($D$226="n/a",0,IF(AY$228&lt;=$C245,0,IF(AY$228&gt;(INDEX($D$226:$W$226,1,$C245)+$C245),INDEX($D$240:$W$240,,$C245)-SUM($D245:AX245),INDEX($D$240:$W$240,,$C245)/INDEX($D$226:$W$226,1,$C245))))</f>
        <v>0</v>
      </c>
      <c r="AZ245" s="2">
        <f>IF($D$226="n/a",0,IF(AZ$228&lt;=$C245,0,IF(AZ$228&gt;(INDEX($D$226:$W$226,1,$C245)+$C245),INDEX($D$240:$W$240,,$C245)-SUM($D245:AY245),INDEX($D$240:$W$240,,$C245)/INDEX($D$226:$W$226,1,$C245))))</f>
        <v>0</v>
      </c>
      <c r="BA245" s="2">
        <f>IF($D$226="n/a",0,IF(BA$228&lt;=$C245,0,IF(BA$228&gt;(INDEX($D$226:$W$226,1,$C245)+$C245),INDEX($D$240:$W$240,,$C245)-SUM($D245:AZ245),INDEX($D$240:$W$240,,$C245)/INDEX($D$226:$W$226,1,$C245))))</f>
        <v>0</v>
      </c>
      <c r="BB245" s="2">
        <f>IF($D$226="n/a",0,IF(BB$228&lt;=$C245,0,IF(BB$228&gt;(INDEX($D$226:$W$226,1,$C245)+$C245),INDEX($D$240:$W$240,,$C245)-SUM($D245:BA245),INDEX($D$240:$W$240,,$C245)/INDEX($D$226:$W$226,1,$C245))))</f>
        <v>0</v>
      </c>
      <c r="BC245" s="2">
        <f>IF($D$226="n/a",0,IF(BC$228&lt;=$C245,0,IF(BC$228&gt;(INDEX($D$226:$W$226,1,$C245)+$C245),INDEX($D$240:$W$240,,$C245)-SUM($D245:BB245),INDEX($D$240:$W$240,,$C245)/INDEX($D$226:$W$226,1,$C245))))</f>
        <v>0</v>
      </c>
      <c r="BD245" s="2">
        <f>IF($D$226="n/a",0,IF(BD$228&lt;=$C245,0,IF(BD$228&gt;(INDEX($D$226:$W$226,1,$C245)+$C245),INDEX($D$240:$W$240,,$C245)-SUM($D245:BC245),INDEX($D$240:$W$240,,$C245)/INDEX($D$226:$W$226,1,$C245))))</f>
        <v>0</v>
      </c>
      <c r="BE245" s="2">
        <f>IF($D$226="n/a",0,IF(BE$228&lt;=$C245,0,IF(BE$228&gt;(INDEX($D$226:$W$226,1,$C245)+$C245),INDEX($D$240:$W$240,,$C245)-SUM($D245:BD245),INDEX($D$240:$W$240,,$C245)/INDEX($D$226:$W$226,1,$C245))))</f>
        <v>0</v>
      </c>
      <c r="BF245" s="2">
        <f>IF($D$226="n/a",0,IF(BF$228&lt;=$C245,0,IF(BF$228&gt;(INDEX($D$226:$W$226,1,$C245)+$C245),INDEX($D$240:$W$240,,$C245)-SUM($D245:BE245),INDEX($D$240:$W$240,,$C245)/INDEX($D$226:$W$226,1,$C245))))</f>
        <v>0</v>
      </c>
      <c r="BG245" s="2">
        <f>IF($D$226="n/a",0,IF(BG$228&lt;=$C245,0,IF(BG$228&gt;(INDEX($D$226:$W$226,1,$C245)+$C245),INDEX($D$240:$W$240,,$C245)-SUM($D245:BF245),INDEX($D$240:$W$240,,$C245)/INDEX($D$226:$W$226,1,$C245))))</f>
        <v>0</v>
      </c>
      <c r="BH245" s="2">
        <f>IF($D$226="n/a",0,IF(BH$228&lt;=$C245,0,IF(BH$228&gt;(INDEX($D$226:$W$226,1,$C245)+$C245),INDEX($D$240:$W$240,,$C245)-SUM($D245:BG245),INDEX($D$240:$W$240,,$C245)/INDEX($D$226:$W$226,1,$C245))))</f>
        <v>0</v>
      </c>
      <c r="BI245" s="2">
        <f>IF($D$226="n/a",0,IF(BI$228&lt;=$C245,0,IF(BI$228&gt;(INDEX($D$226:$W$226,1,$C245)+$C245),INDEX($D$240:$W$240,,$C245)-SUM($D245:BH245),INDEX($D$240:$W$240,,$C245)/INDEX($D$226:$W$226,1,$C245))))</f>
        <v>0</v>
      </c>
      <c r="BJ245" s="2">
        <f>IF($D$226="n/a",0,IF(BJ$228&lt;=$C245,0,IF(BJ$228&gt;(INDEX($D$226:$W$226,1,$C245)+$C245),INDEX($D$240:$W$240,,$C245)-SUM($D245:BI245),INDEX($D$240:$W$240,,$C245)/INDEX($D$226:$W$226,1,$C245))))</f>
        <v>0</v>
      </c>
      <c r="BK245" s="2">
        <f>IF($D$226="n/a",0,IF(BK$228&lt;=$C245,0,IF(BK$228&gt;(INDEX($D$226:$W$226,1,$C245)+$C245),INDEX($D$240:$W$240,,$C245)-SUM($D245:BJ245),INDEX($D$240:$W$240,,$C245)/INDEX($D$226:$W$226,1,$C245))))</f>
        <v>0</v>
      </c>
      <c r="BL245" s="2">
        <f>IF($D$226="n/a",0,IF(BL$228&lt;=$C245,0,IF(BL$228&gt;(INDEX($D$226:$W$226,1,$C245)+$C245),INDEX($D$240:$W$240,,$C245)-SUM($D245:BK245),INDEX($D$240:$W$240,,$C245)/INDEX($D$226:$W$226,1,$C245))))</f>
        <v>0</v>
      </c>
      <c r="BM245" s="2">
        <f>IF($D$226="n/a",0,IF(BM$228&lt;=$C245,0,IF(BM$228&gt;(INDEX($D$226:$W$226,1,$C245)+$C245),INDEX($D$240:$W$240,,$C245)-SUM($D245:BL245),INDEX($D$240:$W$240,,$C245)/INDEX($D$226:$W$226,1,$C245))))</f>
        <v>0</v>
      </c>
      <c r="BN245" s="2">
        <f>IF($D$226="n/a",0,IF(BN$228&lt;=$C245,0,IF(BN$228&gt;(INDEX($D$226:$W$226,1,$C245)+$C245),INDEX($D$240:$W$240,,$C245)-SUM($D245:BM245),INDEX($D$240:$W$240,,$C245)/INDEX($D$226:$W$226,1,$C245))))</f>
        <v>0</v>
      </c>
      <c r="BO245" s="2">
        <f>IF($D$226="n/a",0,IF(BO$228&lt;=$C245,0,IF(BO$228&gt;(INDEX($D$226:$W$226,1,$C245)+$C245),INDEX($D$240:$W$240,,$C245)-SUM($D245:BN245),INDEX($D$240:$W$240,,$C245)/INDEX($D$226:$W$226,1,$C245))))</f>
        <v>0</v>
      </c>
      <c r="BP245" s="2">
        <f>IF($D$226="n/a",0,IF(BP$228&lt;=$C245,0,IF(BP$228&gt;(INDEX($D$226:$W$226,1,$C245)+$C245),INDEX($D$240:$W$240,,$C245)-SUM($D245:BO245),INDEX($D$240:$W$240,,$C245)/INDEX($D$226:$W$226,1,$C245))))</f>
        <v>0</v>
      </c>
    </row>
    <row r="246" spans="2:68">
      <c r="B246" s="20">
        <v>2019</v>
      </c>
      <c r="C246" s="20">
        <v>4</v>
      </c>
      <c r="E246" s="2">
        <f>IF($D$226="n/a",0,IF(E$228&lt;=$C246,0,IF(E$228&gt;(INDEX($D$226:$W$226,1,$C246)+$C246),INDEX($D$240:$W$240,,$C246)-SUM($D246:D246),INDEX($D$240:$W$240,,$C246)/INDEX($D$226:$W$226,1,$C246))))</f>
        <v>0</v>
      </c>
      <c r="F246" s="2">
        <f>IF($D$226="n/a",0,IF(F$228&lt;=$C246,0,IF(F$228&gt;(INDEX($D$226:$W$226,1,$C246)+$C246),INDEX($D$240:$W$240,,$C246)-SUM($D246:E246),INDEX($D$240:$W$240,,$C246)/INDEX($D$226:$W$226,1,$C246))))</f>
        <v>0</v>
      </c>
      <c r="G246" s="2">
        <f>IF($D$226="n/a",0,IF(G$228&lt;=$C246,0,IF(G$228&gt;(INDEX($D$226:$W$226,1,$C246)+$C246),INDEX($D$240:$W$240,,$C246)-SUM($D246:F246),INDEX($D$240:$W$240,,$C246)/INDEX($D$226:$W$226,1,$C246))))</f>
        <v>0</v>
      </c>
      <c r="H246" s="2">
        <f>IF($D$226="n/a",0,IF(H$228&lt;=$C246,0,IF(H$228&gt;(INDEX($D$226:$W$226,1,$C246)+$C246),INDEX($D$240:$W$240,,$C246)-SUM($D246:G246),INDEX($D$240:$W$240,,$C246)/INDEX($D$226:$W$226,1,$C246))))</f>
        <v>0</v>
      </c>
      <c r="I246" s="2">
        <f>IF($D$226="n/a",0,IF(I$228&lt;=$C246,0,IF(I$228&gt;(INDEX($D$226:$W$226,1,$C246)+$C246),INDEX($D$240:$W$240,,$C246)-SUM($D246:H246),INDEX($D$240:$W$240,,$C246)/INDEX($D$226:$W$226,1,$C246))))*0.5</f>
        <v>0</v>
      </c>
      <c r="J246" s="2">
        <f>IF($D$226="n/a",0,IF(J$228&lt;=$C246,0,IF(J$228&gt;(INDEX($D$226:$W$226,1,$C246)+$C246),INDEX($D$240:$W$240,,$C246)-SUM($D246:I246),INDEX($D$240:$W$240,,$C246)/INDEX($D$226:$W$226,1,$C246))))</f>
        <v>0</v>
      </c>
      <c r="K246" s="2">
        <f>IF($D$226="n/a",0,IF(K$228&lt;=$C246,0,IF(K$228&gt;(INDEX($D$226:$W$226,1,$C246)+$C246),INDEX($D$240:$W$240,,$C246)-SUM($D246:J246),INDEX($D$240:$W$240,,$C246)/INDEX($D$226:$W$226,1,$C246))))</f>
        <v>0</v>
      </c>
      <c r="L246" s="2">
        <f>IF($D$226="n/a",0,IF(L$228&lt;=$C246,0,IF(L$228&gt;(INDEX($D$226:$W$226,1,$C246)+$C246),INDEX($D$240:$W$240,,$C246)-SUM($D246:K246),INDEX($D$240:$W$240,,$C246)/INDEX($D$226:$W$226,1,$C246))))</f>
        <v>0</v>
      </c>
      <c r="M246" s="2">
        <f>IF($D$226="n/a",0,IF(M$228&lt;=$C246,0,IF(M$228&gt;(INDEX($D$226:$W$226,1,$C246)+$C246),INDEX($D$240:$W$240,,$C246)-SUM($D246:L246),INDEX($D$240:$W$240,,$C246)/INDEX($D$226:$W$226,1,$C246))))</f>
        <v>0</v>
      </c>
      <c r="N246" s="2">
        <f>IF($D$226="n/a",0,IF(N$228&lt;=$C246,0,IF(N$228&gt;(INDEX($D$226:$W$226,1,$C246)+$C246),INDEX($D$240:$W$240,,$C246)-SUM($D246:M246),INDEX($D$240:$W$240,,$C246)/INDEX($D$226:$W$226,1,$C246))))</f>
        <v>0</v>
      </c>
      <c r="O246" s="2">
        <f>IF($D$226="n/a",0,IF(O$228&lt;=$C246,0,IF(O$228&gt;(INDEX($D$226:$W$226,1,$C246)+$C246),INDEX($D$240:$W$240,,$C246)-SUM($D246:N246),INDEX($D$240:$W$240,,$C246)/INDEX($D$226:$W$226,1,$C246))))</f>
        <v>0</v>
      </c>
      <c r="P246" s="2">
        <f>IF($D$226="n/a",0,IF(P$228&lt;=$C246,0,IF(P$228&gt;(INDEX($D$226:$W$226,1,$C246)+$C246),INDEX($D$240:$W$240,,$C246)-SUM($D246:O246),INDEX($D$240:$W$240,,$C246)/INDEX($D$226:$W$226,1,$C246))))</f>
        <v>0</v>
      </c>
      <c r="Q246" s="2">
        <f>IF($D$226="n/a",0,IF(Q$228&lt;=$C246,0,IF(Q$228&gt;(INDEX($D$226:$W$226,1,$C246)+$C246),INDEX($D$240:$W$240,,$C246)-SUM($D246:P246),INDEX($D$240:$W$240,,$C246)/INDEX($D$226:$W$226,1,$C246))))</f>
        <v>0</v>
      </c>
      <c r="R246" s="2">
        <f>IF($D$226="n/a",0,IF(R$228&lt;=$C246,0,IF(R$228&gt;(INDEX($D$226:$W$226,1,$C246)+$C246),INDEX($D$240:$W$240,,$C246)-SUM($D246:Q246),INDEX($D$240:$W$240,,$C246)/INDEX($D$226:$W$226,1,$C246))))</f>
        <v>0</v>
      </c>
      <c r="S246" s="2">
        <f>IF($D$226="n/a",0,IF(S$228&lt;=$C246,0,IF(S$228&gt;(INDEX($D$226:$W$226,1,$C246)+$C246),INDEX($D$240:$W$240,,$C246)-SUM($D246:R246),INDEX($D$240:$W$240,,$C246)/INDEX($D$226:$W$226,1,$C246))))</f>
        <v>0</v>
      </c>
      <c r="T246" s="2">
        <f>IF($D$226="n/a",0,IF(T$228&lt;=$C246,0,IF(T$228&gt;(INDEX($D$226:$W$226,1,$C246)+$C246),INDEX($D$240:$W$240,,$C246)-SUM($D246:S246),INDEX($D$240:$W$240,,$C246)/INDEX($D$226:$W$226,1,$C246))))</f>
        <v>0</v>
      </c>
      <c r="U246" s="2">
        <f>IF($D$226="n/a",0,IF(U$228&lt;=$C246,0,IF(U$228&gt;(INDEX($D$226:$W$226,1,$C246)+$C246),INDEX($D$240:$W$240,,$C246)-SUM($D246:T246),INDEX($D$240:$W$240,,$C246)/INDEX($D$226:$W$226,1,$C246))))</f>
        <v>0</v>
      </c>
      <c r="V246" s="2">
        <f>IF($D$226="n/a",0,IF(V$228&lt;=$C246,0,IF(V$228&gt;(INDEX($D$226:$W$226,1,$C246)+$C246),INDEX($D$240:$W$240,,$C246)-SUM($D246:U246),INDEX($D$240:$W$240,,$C246)/INDEX($D$226:$W$226,1,$C246))))</f>
        <v>0</v>
      </c>
      <c r="W246" s="2">
        <f>IF($D$226="n/a",0,IF(W$228&lt;=$C246,0,IF(W$228&gt;(INDEX($D$226:$W$226,1,$C246)+$C246),INDEX($D$240:$W$240,,$C246)-SUM($D246:V246),INDEX($D$240:$W$240,,$C246)/INDEX($D$226:$W$226,1,$C246))))</f>
        <v>0</v>
      </c>
      <c r="X246" s="2">
        <f>IF($D$226="n/a",0,IF(X$228&lt;=$C246,0,IF(X$228&gt;(INDEX($D$226:$W$226,1,$C246)+$C246),INDEX($D$240:$W$240,,$C246)-SUM($D246:W246),INDEX($D$240:$W$240,,$C246)/INDEX($D$226:$W$226,1,$C246))))</f>
        <v>0</v>
      </c>
      <c r="Y246" s="2">
        <f>IF($D$226="n/a",0,IF(Y$228&lt;=$C246,0,IF(Y$228&gt;(INDEX($D$226:$W$226,1,$C246)+$C246),INDEX($D$240:$W$240,,$C246)-SUM($D246:X246),INDEX($D$240:$W$240,,$C246)/INDEX($D$226:$W$226,1,$C246))))</f>
        <v>0</v>
      </c>
      <c r="Z246" s="2">
        <f>IF($D$226="n/a",0,IF(Z$228&lt;=$C246,0,IF(Z$228&gt;(INDEX($D$226:$W$226,1,$C246)+$C246),INDEX($D$240:$W$240,,$C246)-SUM($D246:Y246),INDEX($D$240:$W$240,,$C246)/INDEX($D$226:$W$226,1,$C246))))</f>
        <v>0</v>
      </c>
      <c r="AA246" s="2">
        <f>IF($D$226="n/a",0,IF(AA$228&lt;=$C246,0,IF(AA$228&gt;(INDEX($D$226:$W$226,1,$C246)+$C246),INDEX($D$240:$W$240,,$C246)-SUM($D246:Z246),INDEX($D$240:$W$240,,$C246)/INDEX($D$226:$W$226,1,$C246))))</f>
        <v>0</v>
      </c>
      <c r="AB246" s="2">
        <f>IF($D$226="n/a",0,IF(AB$228&lt;=$C246,0,IF(AB$228&gt;(INDEX($D$226:$W$226,1,$C246)+$C246),INDEX($D$240:$W$240,,$C246)-SUM($D246:AA246),INDEX($D$240:$W$240,,$C246)/INDEX($D$226:$W$226,1,$C246))))</f>
        <v>0</v>
      </c>
      <c r="AC246" s="2">
        <f>IF($D$226="n/a",0,IF(AC$228&lt;=$C246,0,IF(AC$228&gt;(INDEX($D$226:$W$226,1,$C246)+$C246),INDEX($D$240:$W$240,,$C246)-SUM($D246:AB246),INDEX($D$240:$W$240,,$C246)/INDEX($D$226:$W$226,1,$C246))))</f>
        <v>0</v>
      </c>
      <c r="AD246" s="2">
        <f>IF($D$226="n/a",0,IF(AD$228&lt;=$C246,0,IF(AD$228&gt;(INDEX($D$226:$W$226,1,$C246)+$C246),INDEX($D$240:$W$240,,$C246)-SUM($D246:AC246),INDEX($D$240:$W$240,,$C246)/INDEX($D$226:$W$226,1,$C246))))</f>
        <v>0</v>
      </c>
      <c r="AE246" s="2">
        <f>IF($D$226="n/a",0,IF(AE$228&lt;=$C246,0,IF(AE$228&gt;(INDEX($D$226:$W$226,1,$C246)+$C246),INDEX($D$240:$W$240,,$C246)-SUM($D246:AD246),INDEX($D$240:$W$240,,$C246)/INDEX($D$226:$W$226,1,$C246))))</f>
        <v>0</v>
      </c>
      <c r="AF246" s="2">
        <f>IF($D$226="n/a",0,IF(AF$228&lt;=$C246,0,IF(AF$228&gt;(INDEX($D$226:$W$226,1,$C246)+$C246),INDEX($D$240:$W$240,,$C246)-SUM($D246:AE246),INDEX($D$240:$W$240,,$C246)/INDEX($D$226:$W$226,1,$C246))))</f>
        <v>0</v>
      </c>
      <c r="AG246" s="2">
        <f>IF($D$226="n/a",0,IF(AG$228&lt;=$C246,0,IF(AG$228&gt;(INDEX($D$226:$W$226,1,$C246)+$C246),INDEX($D$240:$W$240,,$C246)-SUM($D246:AF246),INDEX($D$240:$W$240,,$C246)/INDEX($D$226:$W$226,1,$C246))))</f>
        <v>0</v>
      </c>
      <c r="AH246" s="2">
        <f>IF($D$226="n/a",0,IF(AH$228&lt;=$C246,0,IF(AH$228&gt;(INDEX($D$226:$W$226,1,$C246)+$C246),INDEX($D$240:$W$240,,$C246)-SUM($D246:AG246),INDEX($D$240:$W$240,,$C246)/INDEX($D$226:$W$226,1,$C246))))</f>
        <v>0</v>
      </c>
      <c r="AI246" s="2">
        <f>IF($D$226="n/a",0,IF(AI$228&lt;=$C246,0,IF(AI$228&gt;(INDEX($D$226:$W$226,1,$C246)+$C246),INDEX($D$240:$W$240,,$C246)-SUM($D246:AH246),INDEX($D$240:$W$240,,$C246)/INDEX($D$226:$W$226,1,$C246))))</f>
        <v>0</v>
      </c>
      <c r="AJ246" s="2">
        <f>IF($D$226="n/a",0,IF(AJ$228&lt;=$C246,0,IF(AJ$228&gt;(INDEX($D$226:$W$226,1,$C246)+$C246),INDEX($D$240:$W$240,,$C246)-SUM($D246:AI246),INDEX($D$240:$W$240,,$C246)/INDEX($D$226:$W$226,1,$C246))))</f>
        <v>0</v>
      </c>
      <c r="AK246" s="2">
        <f>IF($D$226="n/a",0,IF(AK$228&lt;=$C246,0,IF(AK$228&gt;(INDEX($D$226:$W$226,1,$C246)+$C246),INDEX($D$240:$W$240,,$C246)-SUM($D246:AJ246),INDEX($D$240:$W$240,,$C246)/INDEX($D$226:$W$226,1,$C246))))</f>
        <v>0</v>
      </c>
      <c r="AL246" s="2">
        <f>IF($D$226="n/a",0,IF(AL$228&lt;=$C246,0,IF(AL$228&gt;(INDEX($D$226:$W$226,1,$C246)+$C246),INDEX($D$240:$W$240,,$C246)-SUM($D246:AK246),INDEX($D$240:$W$240,,$C246)/INDEX($D$226:$W$226,1,$C246))))</f>
        <v>0</v>
      </c>
      <c r="AM246" s="2">
        <f>IF($D$226="n/a",0,IF(AM$228&lt;=$C246,0,IF(AM$228&gt;(INDEX($D$226:$W$226,1,$C246)+$C246),INDEX($D$240:$W$240,,$C246)-SUM($D246:AL246),INDEX($D$240:$W$240,,$C246)/INDEX($D$226:$W$226,1,$C246))))</f>
        <v>0</v>
      </c>
      <c r="AN246" s="2">
        <f>IF($D$226="n/a",0,IF(AN$228&lt;=$C246,0,IF(AN$228&gt;(INDEX($D$226:$W$226,1,$C246)+$C246),INDEX($D$240:$W$240,,$C246)-SUM($D246:AM246),INDEX($D$240:$W$240,,$C246)/INDEX($D$226:$W$226,1,$C246))))</f>
        <v>0</v>
      </c>
      <c r="AO246" s="2">
        <f>IF($D$226="n/a",0,IF(AO$228&lt;=$C246,0,IF(AO$228&gt;(INDEX($D$226:$W$226,1,$C246)+$C246),INDEX($D$240:$W$240,,$C246)-SUM($D246:AN246),INDEX($D$240:$W$240,,$C246)/INDEX($D$226:$W$226,1,$C246))))</f>
        <v>0</v>
      </c>
      <c r="AP246" s="2">
        <f>IF($D$226="n/a",0,IF(AP$228&lt;=$C246,0,IF(AP$228&gt;(INDEX($D$226:$W$226,1,$C246)+$C246),INDEX($D$240:$W$240,,$C246)-SUM($D246:AO246),INDEX($D$240:$W$240,,$C246)/INDEX($D$226:$W$226,1,$C246))))</f>
        <v>0</v>
      </c>
      <c r="AQ246" s="2">
        <f>IF($D$226="n/a",0,IF(AQ$228&lt;=$C246,0,IF(AQ$228&gt;(INDEX($D$226:$W$226,1,$C246)+$C246),INDEX($D$240:$W$240,,$C246)-SUM($D246:AP246),INDEX($D$240:$W$240,,$C246)/INDEX($D$226:$W$226,1,$C246))))</f>
        <v>0</v>
      </c>
      <c r="AR246" s="2">
        <f>IF($D$226="n/a",0,IF(AR$228&lt;=$C246,0,IF(AR$228&gt;(INDEX($D$226:$W$226,1,$C246)+$C246),INDEX($D$240:$W$240,,$C246)-SUM($D246:AQ246),INDEX($D$240:$W$240,,$C246)/INDEX($D$226:$W$226,1,$C246))))</f>
        <v>0</v>
      </c>
      <c r="AS246" s="2">
        <f>IF($D$226="n/a",0,IF(AS$228&lt;=$C246,0,IF(AS$228&gt;(INDEX($D$226:$W$226,1,$C246)+$C246),INDEX($D$240:$W$240,,$C246)-SUM($D246:AR246),INDEX($D$240:$W$240,,$C246)/INDEX($D$226:$W$226,1,$C246))))</f>
        <v>0</v>
      </c>
      <c r="AT246" s="2">
        <f>IF($D$226="n/a",0,IF(AT$228&lt;=$C246,0,IF(AT$228&gt;(INDEX($D$226:$W$226,1,$C246)+$C246),INDEX($D$240:$W$240,,$C246)-SUM($D246:AS246),INDEX($D$240:$W$240,,$C246)/INDEX($D$226:$W$226,1,$C246))))</f>
        <v>0</v>
      </c>
      <c r="AU246" s="2">
        <f>IF($D$226="n/a",0,IF(AU$228&lt;=$C246,0,IF(AU$228&gt;(INDEX($D$226:$W$226,1,$C246)+$C246),INDEX($D$240:$W$240,,$C246)-SUM($D246:AT246),INDEX($D$240:$W$240,,$C246)/INDEX($D$226:$W$226,1,$C246))))</f>
        <v>0</v>
      </c>
      <c r="AV246" s="2">
        <f>IF($D$226="n/a",0,IF(AV$228&lt;=$C246,0,IF(AV$228&gt;(INDEX($D$226:$W$226,1,$C246)+$C246),INDEX($D$240:$W$240,,$C246)-SUM($D246:AU246),INDEX($D$240:$W$240,,$C246)/INDEX($D$226:$W$226,1,$C246))))</f>
        <v>0</v>
      </c>
      <c r="AW246" s="2">
        <f>IF($D$226="n/a",0,IF(AW$228&lt;=$C246,0,IF(AW$228&gt;(INDEX($D$226:$W$226,1,$C246)+$C246),INDEX($D$240:$W$240,,$C246)-SUM($D246:AV246),INDEX($D$240:$W$240,,$C246)/INDEX($D$226:$W$226,1,$C246))))</f>
        <v>0</v>
      </c>
      <c r="AX246" s="2">
        <f>IF($D$226="n/a",0,IF(AX$228&lt;=$C246,0,IF(AX$228&gt;(INDEX($D$226:$W$226,1,$C246)+$C246),INDEX($D$240:$W$240,,$C246)-SUM($D246:AW246),INDEX($D$240:$W$240,,$C246)/INDEX($D$226:$W$226,1,$C246))))</f>
        <v>0</v>
      </c>
      <c r="AY246" s="2">
        <f>IF($D$226="n/a",0,IF(AY$228&lt;=$C246,0,IF(AY$228&gt;(INDEX($D$226:$W$226,1,$C246)+$C246),INDEX($D$240:$W$240,,$C246)-SUM($D246:AX246),INDEX($D$240:$W$240,,$C246)/INDEX($D$226:$W$226,1,$C246))))</f>
        <v>0</v>
      </c>
      <c r="AZ246" s="2">
        <f>IF($D$226="n/a",0,IF(AZ$228&lt;=$C246,0,IF(AZ$228&gt;(INDEX($D$226:$W$226,1,$C246)+$C246),INDEX($D$240:$W$240,,$C246)-SUM($D246:AY246),INDEX($D$240:$W$240,,$C246)/INDEX($D$226:$W$226,1,$C246))))</f>
        <v>0</v>
      </c>
      <c r="BA246" s="2">
        <f>IF($D$226="n/a",0,IF(BA$228&lt;=$C246,0,IF(BA$228&gt;(INDEX($D$226:$W$226,1,$C246)+$C246),INDEX($D$240:$W$240,,$C246)-SUM($D246:AZ246),INDEX($D$240:$W$240,,$C246)/INDEX($D$226:$W$226,1,$C246))))</f>
        <v>0</v>
      </c>
      <c r="BB246" s="2">
        <f>IF($D$226="n/a",0,IF(BB$228&lt;=$C246,0,IF(BB$228&gt;(INDEX($D$226:$W$226,1,$C246)+$C246),INDEX($D$240:$W$240,,$C246)-SUM($D246:BA246),INDEX($D$240:$W$240,,$C246)/INDEX($D$226:$W$226,1,$C246))))</f>
        <v>0</v>
      </c>
      <c r="BC246" s="2">
        <f>IF($D$226="n/a",0,IF(BC$228&lt;=$C246,0,IF(BC$228&gt;(INDEX($D$226:$W$226,1,$C246)+$C246),INDEX($D$240:$W$240,,$C246)-SUM($D246:BB246),INDEX($D$240:$W$240,,$C246)/INDEX($D$226:$W$226,1,$C246))))</f>
        <v>0</v>
      </c>
      <c r="BD246" s="2">
        <f>IF($D$226="n/a",0,IF(BD$228&lt;=$C246,0,IF(BD$228&gt;(INDEX($D$226:$W$226,1,$C246)+$C246),INDEX($D$240:$W$240,,$C246)-SUM($D246:BC246),INDEX($D$240:$W$240,,$C246)/INDEX($D$226:$W$226,1,$C246))))</f>
        <v>0</v>
      </c>
      <c r="BE246" s="2">
        <f>IF($D$226="n/a",0,IF(BE$228&lt;=$C246,0,IF(BE$228&gt;(INDEX($D$226:$W$226,1,$C246)+$C246),INDEX($D$240:$W$240,,$C246)-SUM($D246:BD246),INDEX($D$240:$W$240,,$C246)/INDEX($D$226:$W$226,1,$C246))))</f>
        <v>0</v>
      </c>
      <c r="BF246" s="2">
        <f>IF($D$226="n/a",0,IF(BF$228&lt;=$C246,0,IF(BF$228&gt;(INDEX($D$226:$W$226,1,$C246)+$C246),INDEX($D$240:$W$240,,$C246)-SUM($D246:BE246),INDEX($D$240:$W$240,,$C246)/INDEX($D$226:$W$226,1,$C246))))</f>
        <v>0</v>
      </c>
      <c r="BG246" s="2">
        <f>IF($D$226="n/a",0,IF(BG$228&lt;=$C246,0,IF(BG$228&gt;(INDEX($D$226:$W$226,1,$C246)+$C246),INDEX($D$240:$W$240,,$C246)-SUM($D246:BF246),INDEX($D$240:$W$240,,$C246)/INDEX($D$226:$W$226,1,$C246))))</f>
        <v>0</v>
      </c>
      <c r="BH246" s="2">
        <f>IF($D$226="n/a",0,IF(BH$228&lt;=$C246,0,IF(BH$228&gt;(INDEX($D$226:$W$226,1,$C246)+$C246),INDEX($D$240:$W$240,,$C246)-SUM($D246:BG246),INDEX($D$240:$W$240,,$C246)/INDEX($D$226:$W$226,1,$C246))))</f>
        <v>0</v>
      </c>
      <c r="BI246" s="2">
        <f>IF($D$226="n/a",0,IF(BI$228&lt;=$C246,0,IF(BI$228&gt;(INDEX($D$226:$W$226,1,$C246)+$C246),INDEX($D$240:$W$240,,$C246)-SUM($D246:BH246),INDEX($D$240:$W$240,,$C246)/INDEX($D$226:$W$226,1,$C246))))</f>
        <v>0</v>
      </c>
      <c r="BJ246" s="2">
        <f>IF($D$226="n/a",0,IF(BJ$228&lt;=$C246,0,IF(BJ$228&gt;(INDEX($D$226:$W$226,1,$C246)+$C246),INDEX($D$240:$W$240,,$C246)-SUM($D246:BI246),INDEX($D$240:$W$240,,$C246)/INDEX($D$226:$W$226,1,$C246))))</f>
        <v>0</v>
      </c>
      <c r="BK246" s="2">
        <f>IF($D$226="n/a",0,IF(BK$228&lt;=$C246,0,IF(BK$228&gt;(INDEX($D$226:$W$226,1,$C246)+$C246),INDEX($D$240:$W$240,,$C246)-SUM($D246:BJ246),INDEX($D$240:$W$240,,$C246)/INDEX($D$226:$W$226,1,$C246))))</f>
        <v>0</v>
      </c>
      <c r="BL246" s="2">
        <f>IF($D$226="n/a",0,IF(BL$228&lt;=$C246,0,IF(BL$228&gt;(INDEX($D$226:$W$226,1,$C246)+$C246),INDEX($D$240:$W$240,,$C246)-SUM($D246:BK246),INDEX($D$240:$W$240,,$C246)/INDEX($D$226:$W$226,1,$C246))))</f>
        <v>0</v>
      </c>
      <c r="BM246" s="2">
        <f>IF($D$226="n/a",0,IF(BM$228&lt;=$C246,0,IF(BM$228&gt;(INDEX($D$226:$W$226,1,$C246)+$C246),INDEX($D$240:$W$240,,$C246)-SUM($D246:BL246),INDEX($D$240:$W$240,,$C246)/INDEX($D$226:$W$226,1,$C246))))</f>
        <v>0</v>
      </c>
      <c r="BN246" s="2">
        <f>IF($D$226="n/a",0,IF(BN$228&lt;=$C246,0,IF(BN$228&gt;(INDEX($D$226:$W$226,1,$C246)+$C246),INDEX($D$240:$W$240,,$C246)-SUM($D246:BM246),INDEX($D$240:$W$240,,$C246)/INDEX($D$226:$W$226,1,$C246))))</f>
        <v>0</v>
      </c>
      <c r="BO246" s="2">
        <f>IF($D$226="n/a",0,IF(BO$228&lt;=$C246,0,IF(BO$228&gt;(INDEX($D$226:$W$226,1,$C246)+$C246),INDEX($D$240:$W$240,,$C246)-SUM($D246:BN246),INDEX($D$240:$W$240,,$C246)/INDEX($D$226:$W$226,1,$C246))))</f>
        <v>0</v>
      </c>
      <c r="BP246" s="2">
        <f>IF($D$226="n/a",0,IF(BP$228&lt;=$C246,0,IF(BP$228&gt;(INDEX($D$226:$W$226,1,$C246)+$C246),INDEX($D$240:$W$240,,$C246)-SUM($D246:BO246),INDEX($D$240:$W$240,,$C246)/INDEX($D$226:$W$226,1,$C246))))</f>
        <v>0</v>
      </c>
    </row>
    <row r="247" spans="2:68">
      <c r="B247" s="20">
        <v>2020</v>
      </c>
      <c r="C247" s="20">
        <v>5</v>
      </c>
      <c r="E247" s="2">
        <f>IF($D$226="n/a",0,IF(E$228&lt;=$C247,0,IF(E$228&gt;(INDEX($D$226:$W$226,1,$C247)+$C247),INDEX($D$240:$W$240,,$C247)-SUM($D247:D247),INDEX($D$240:$W$240,,$C247)/INDEX($D$226:$W$226,1,$C247))))</f>
        <v>0</v>
      </c>
      <c r="F247" s="2">
        <f>IF($D$226="n/a",0,IF(F$228&lt;=$C247,0,IF(F$228&gt;(INDEX($D$226:$W$226,1,$C247)+$C247),INDEX($D$240:$W$240,,$C247)-SUM($D247:E247),INDEX($D$240:$W$240,,$C247)/INDEX($D$226:$W$226,1,$C247))))</f>
        <v>0</v>
      </c>
      <c r="G247" s="2">
        <f>IF($D$226="n/a",0,IF(G$228&lt;=$C247,0,IF(G$228&gt;(INDEX($D$226:$W$226,1,$C247)+$C247),INDEX($D$240:$W$240,,$C247)-SUM($D247:F247),INDEX($D$240:$W$240,,$C247)/INDEX($D$226:$W$226,1,$C247))))</f>
        <v>0</v>
      </c>
      <c r="H247" s="2">
        <f>IF($D$226="n/a",0,IF(H$228&lt;=$C247,0,IF(H$228&gt;(INDEX($D$226:$W$226,1,$C247)+$C247),INDEX($D$240:$W$240,,$C247)-SUM($D247:G247),INDEX($D$240:$W$240,,$C247)/INDEX($D$226:$W$226,1,$C247))))</f>
        <v>0</v>
      </c>
      <c r="I247" s="2">
        <f>IF($D$226="n/a",0,IF(I$228&lt;=$C247,0,IF(I$228&gt;(INDEX($D$226:$W$226,1,$C247)+$C247),INDEX($D$240:$W$240,,$C247)-SUM($D247:H247),INDEX($D$240:$W$240,,$C247)/INDEX($D$226:$W$226,1,$C247))))*0.5</f>
        <v>0</v>
      </c>
      <c r="J247" s="2">
        <f>IF($D$226="n/a",0,IF(J$228&lt;=$C247,0,IF(J$228&gt;(INDEX($D$226:$W$226,1,$C247)+$C247),INDEX($D$240:$W$240,,$C247)-SUM($D247:I247),INDEX($D$240:$W$240,,$C247)/INDEX($D$226:$W$226,1,$C247))))</f>
        <v>0</v>
      </c>
      <c r="K247" s="2">
        <f>IF($D$226="n/a",0,IF(K$228&lt;=$C247,0,IF(K$228&gt;(INDEX($D$226:$W$226,1,$C247)+$C247),INDEX($D$240:$W$240,,$C247)-SUM($D247:J247),INDEX($D$240:$W$240,,$C247)/INDEX($D$226:$W$226,1,$C247))))</f>
        <v>0</v>
      </c>
      <c r="L247" s="2">
        <f>IF($D$226="n/a",0,IF(L$228&lt;=$C247,0,IF(L$228&gt;(INDEX($D$226:$W$226,1,$C247)+$C247),INDEX($D$240:$W$240,,$C247)-SUM($D247:K247),INDEX($D$240:$W$240,,$C247)/INDEX($D$226:$W$226,1,$C247))))</f>
        <v>0</v>
      </c>
      <c r="M247" s="2">
        <f>IF($D$226="n/a",0,IF(M$228&lt;=$C247,0,IF(M$228&gt;(INDEX($D$226:$W$226,1,$C247)+$C247),INDEX($D$240:$W$240,,$C247)-SUM($D247:L247),INDEX($D$240:$W$240,,$C247)/INDEX($D$226:$W$226,1,$C247))))</f>
        <v>0</v>
      </c>
      <c r="N247" s="2">
        <f>IF($D$226="n/a",0,IF(N$228&lt;=$C247,0,IF(N$228&gt;(INDEX($D$226:$W$226,1,$C247)+$C247),INDEX($D$240:$W$240,,$C247)-SUM($D247:M247),INDEX($D$240:$W$240,,$C247)/INDEX($D$226:$W$226,1,$C247))))</f>
        <v>0</v>
      </c>
      <c r="O247" s="2">
        <f>IF($D$226="n/a",0,IF(O$228&lt;=$C247,0,IF(O$228&gt;(INDEX($D$226:$W$226,1,$C247)+$C247),INDEX($D$240:$W$240,,$C247)-SUM($D247:N247),INDEX($D$240:$W$240,,$C247)/INDEX($D$226:$W$226,1,$C247))))</f>
        <v>0</v>
      </c>
      <c r="P247" s="2">
        <f>IF($D$226="n/a",0,IF(P$228&lt;=$C247,0,IF(P$228&gt;(INDEX($D$226:$W$226,1,$C247)+$C247),INDEX($D$240:$W$240,,$C247)-SUM($D247:O247),INDEX($D$240:$W$240,,$C247)/INDEX($D$226:$W$226,1,$C247))))</f>
        <v>0</v>
      </c>
      <c r="Q247" s="2">
        <f>IF($D$226="n/a",0,IF(Q$228&lt;=$C247,0,IF(Q$228&gt;(INDEX($D$226:$W$226,1,$C247)+$C247),INDEX($D$240:$W$240,,$C247)-SUM($D247:P247),INDEX($D$240:$W$240,,$C247)/INDEX($D$226:$W$226,1,$C247))))</f>
        <v>0</v>
      </c>
      <c r="R247" s="2">
        <f>IF($D$226="n/a",0,IF(R$228&lt;=$C247,0,IF(R$228&gt;(INDEX($D$226:$W$226,1,$C247)+$C247),INDEX($D$240:$W$240,,$C247)-SUM($D247:Q247),INDEX($D$240:$W$240,,$C247)/INDEX($D$226:$W$226,1,$C247))))</f>
        <v>0</v>
      </c>
      <c r="S247" s="2">
        <f>IF($D$226="n/a",0,IF(S$228&lt;=$C247,0,IF(S$228&gt;(INDEX($D$226:$W$226,1,$C247)+$C247),INDEX($D$240:$W$240,,$C247)-SUM($D247:R247),INDEX($D$240:$W$240,,$C247)/INDEX($D$226:$W$226,1,$C247))))</f>
        <v>0</v>
      </c>
      <c r="T247" s="2">
        <f>IF($D$226="n/a",0,IF(T$228&lt;=$C247,0,IF(T$228&gt;(INDEX($D$226:$W$226,1,$C247)+$C247),INDEX($D$240:$W$240,,$C247)-SUM($D247:S247),INDEX($D$240:$W$240,,$C247)/INDEX($D$226:$W$226,1,$C247))))</f>
        <v>0</v>
      </c>
      <c r="U247" s="2">
        <f>IF($D$226="n/a",0,IF(U$228&lt;=$C247,0,IF(U$228&gt;(INDEX($D$226:$W$226,1,$C247)+$C247),INDEX($D$240:$W$240,,$C247)-SUM($D247:T247),INDEX($D$240:$W$240,,$C247)/INDEX($D$226:$W$226,1,$C247))))</f>
        <v>0</v>
      </c>
      <c r="V247" s="2">
        <f>IF($D$226="n/a",0,IF(V$228&lt;=$C247,0,IF(V$228&gt;(INDEX($D$226:$W$226,1,$C247)+$C247),INDEX($D$240:$W$240,,$C247)-SUM($D247:U247),INDEX($D$240:$W$240,,$C247)/INDEX($D$226:$W$226,1,$C247))))</f>
        <v>0</v>
      </c>
      <c r="W247" s="2">
        <f>IF($D$226="n/a",0,IF(W$228&lt;=$C247,0,IF(W$228&gt;(INDEX($D$226:$W$226,1,$C247)+$C247),INDEX($D$240:$W$240,,$C247)-SUM($D247:V247),INDEX($D$240:$W$240,,$C247)/INDEX($D$226:$W$226,1,$C247))))</f>
        <v>0</v>
      </c>
      <c r="X247" s="2">
        <f>IF($D$226="n/a",0,IF(X$228&lt;=$C247,0,IF(X$228&gt;(INDEX($D$226:$W$226,1,$C247)+$C247),INDEX($D$240:$W$240,,$C247)-SUM($D247:W247),INDEX($D$240:$W$240,,$C247)/INDEX($D$226:$W$226,1,$C247))))</f>
        <v>0</v>
      </c>
      <c r="Y247" s="2">
        <f>IF($D$226="n/a",0,IF(Y$228&lt;=$C247,0,IF(Y$228&gt;(INDEX($D$226:$W$226,1,$C247)+$C247),INDEX($D$240:$W$240,,$C247)-SUM($D247:X247),INDEX($D$240:$W$240,,$C247)/INDEX($D$226:$W$226,1,$C247))))</f>
        <v>0</v>
      </c>
      <c r="Z247" s="2">
        <f>IF($D$226="n/a",0,IF(Z$228&lt;=$C247,0,IF(Z$228&gt;(INDEX($D$226:$W$226,1,$C247)+$C247),INDEX($D$240:$W$240,,$C247)-SUM($D247:Y247),INDEX($D$240:$W$240,,$C247)/INDEX($D$226:$W$226,1,$C247))))</f>
        <v>0</v>
      </c>
      <c r="AA247" s="2">
        <f>IF($D$226="n/a",0,IF(AA$228&lt;=$C247,0,IF(AA$228&gt;(INDEX($D$226:$W$226,1,$C247)+$C247),INDEX($D$240:$W$240,,$C247)-SUM($D247:Z247),INDEX($D$240:$W$240,,$C247)/INDEX($D$226:$W$226,1,$C247))))</f>
        <v>0</v>
      </c>
      <c r="AB247" s="2">
        <f>IF($D$226="n/a",0,IF(AB$228&lt;=$C247,0,IF(AB$228&gt;(INDEX($D$226:$W$226,1,$C247)+$C247),INDEX($D$240:$W$240,,$C247)-SUM($D247:AA247),INDEX($D$240:$W$240,,$C247)/INDEX($D$226:$W$226,1,$C247))))</f>
        <v>0</v>
      </c>
      <c r="AC247" s="2">
        <f>IF($D$226="n/a",0,IF(AC$228&lt;=$C247,0,IF(AC$228&gt;(INDEX($D$226:$W$226,1,$C247)+$C247),INDEX($D$240:$W$240,,$C247)-SUM($D247:AB247),INDEX($D$240:$W$240,,$C247)/INDEX($D$226:$W$226,1,$C247))))</f>
        <v>0</v>
      </c>
      <c r="AD247" s="2">
        <f>IF($D$226="n/a",0,IF(AD$228&lt;=$C247,0,IF(AD$228&gt;(INDEX($D$226:$W$226,1,$C247)+$C247),INDEX($D$240:$W$240,,$C247)-SUM($D247:AC247),INDEX($D$240:$W$240,,$C247)/INDEX($D$226:$W$226,1,$C247))))</f>
        <v>0</v>
      </c>
      <c r="AE247" s="2">
        <f>IF($D$226="n/a",0,IF(AE$228&lt;=$C247,0,IF(AE$228&gt;(INDEX($D$226:$W$226,1,$C247)+$C247),INDEX($D$240:$W$240,,$C247)-SUM($D247:AD247),INDEX($D$240:$W$240,,$C247)/INDEX($D$226:$W$226,1,$C247))))</f>
        <v>0</v>
      </c>
      <c r="AF247" s="2">
        <f>IF($D$226="n/a",0,IF(AF$228&lt;=$C247,0,IF(AF$228&gt;(INDEX($D$226:$W$226,1,$C247)+$C247),INDEX($D$240:$W$240,,$C247)-SUM($D247:AE247),INDEX($D$240:$W$240,,$C247)/INDEX($D$226:$W$226,1,$C247))))</f>
        <v>0</v>
      </c>
      <c r="AG247" s="2">
        <f>IF($D$226="n/a",0,IF(AG$228&lt;=$C247,0,IF(AG$228&gt;(INDEX($D$226:$W$226,1,$C247)+$C247),INDEX($D$240:$W$240,,$C247)-SUM($D247:AF247),INDEX($D$240:$W$240,,$C247)/INDEX($D$226:$W$226,1,$C247))))</f>
        <v>0</v>
      </c>
      <c r="AH247" s="2">
        <f>IF($D$226="n/a",0,IF(AH$228&lt;=$C247,0,IF(AH$228&gt;(INDEX($D$226:$W$226,1,$C247)+$C247),INDEX($D$240:$W$240,,$C247)-SUM($D247:AG247),INDEX($D$240:$W$240,,$C247)/INDEX($D$226:$W$226,1,$C247))))</f>
        <v>0</v>
      </c>
      <c r="AI247" s="2">
        <f>IF($D$226="n/a",0,IF(AI$228&lt;=$C247,0,IF(AI$228&gt;(INDEX($D$226:$W$226,1,$C247)+$C247),INDEX($D$240:$W$240,,$C247)-SUM($D247:AH247),INDEX($D$240:$W$240,,$C247)/INDEX($D$226:$W$226,1,$C247))))</f>
        <v>0</v>
      </c>
      <c r="AJ247" s="2">
        <f>IF($D$226="n/a",0,IF(AJ$228&lt;=$C247,0,IF(AJ$228&gt;(INDEX($D$226:$W$226,1,$C247)+$C247),INDEX($D$240:$W$240,,$C247)-SUM($D247:AI247),INDEX($D$240:$W$240,,$C247)/INDEX($D$226:$W$226,1,$C247))))</f>
        <v>0</v>
      </c>
      <c r="AK247" s="2">
        <f>IF($D$226="n/a",0,IF(AK$228&lt;=$C247,0,IF(AK$228&gt;(INDEX($D$226:$W$226,1,$C247)+$C247),INDEX($D$240:$W$240,,$C247)-SUM($D247:AJ247),INDEX($D$240:$W$240,,$C247)/INDEX($D$226:$W$226,1,$C247))))</f>
        <v>0</v>
      </c>
      <c r="AL247" s="2">
        <f>IF($D$226="n/a",0,IF(AL$228&lt;=$C247,0,IF(AL$228&gt;(INDEX($D$226:$W$226,1,$C247)+$C247),INDEX($D$240:$W$240,,$C247)-SUM($D247:AK247),INDEX($D$240:$W$240,,$C247)/INDEX($D$226:$W$226,1,$C247))))</f>
        <v>0</v>
      </c>
      <c r="AM247" s="2">
        <f>IF($D$226="n/a",0,IF(AM$228&lt;=$C247,0,IF(AM$228&gt;(INDEX($D$226:$W$226,1,$C247)+$C247),INDEX($D$240:$W$240,,$C247)-SUM($D247:AL247),INDEX($D$240:$W$240,,$C247)/INDEX($D$226:$W$226,1,$C247))))</f>
        <v>0</v>
      </c>
      <c r="AN247" s="2">
        <f>IF($D$226="n/a",0,IF(AN$228&lt;=$C247,0,IF(AN$228&gt;(INDEX($D$226:$W$226,1,$C247)+$C247),INDEX($D$240:$W$240,,$C247)-SUM($D247:AM247),INDEX($D$240:$W$240,,$C247)/INDEX($D$226:$W$226,1,$C247))))</f>
        <v>0</v>
      </c>
      <c r="AO247" s="2">
        <f>IF($D$226="n/a",0,IF(AO$228&lt;=$C247,0,IF(AO$228&gt;(INDEX($D$226:$W$226,1,$C247)+$C247),INDEX($D$240:$W$240,,$C247)-SUM($D247:AN247),INDEX($D$240:$W$240,,$C247)/INDEX($D$226:$W$226,1,$C247))))</f>
        <v>0</v>
      </c>
      <c r="AP247" s="2">
        <f>IF($D$226="n/a",0,IF(AP$228&lt;=$C247,0,IF(AP$228&gt;(INDEX($D$226:$W$226,1,$C247)+$C247),INDEX($D$240:$W$240,,$C247)-SUM($D247:AO247),INDEX($D$240:$W$240,,$C247)/INDEX($D$226:$W$226,1,$C247))))</f>
        <v>0</v>
      </c>
      <c r="AQ247" s="2">
        <f>IF($D$226="n/a",0,IF(AQ$228&lt;=$C247,0,IF(AQ$228&gt;(INDEX($D$226:$W$226,1,$C247)+$C247),INDEX($D$240:$W$240,,$C247)-SUM($D247:AP247),INDEX($D$240:$W$240,,$C247)/INDEX($D$226:$W$226,1,$C247))))</f>
        <v>0</v>
      </c>
      <c r="AR247" s="2">
        <f>IF($D$226="n/a",0,IF(AR$228&lt;=$C247,0,IF(AR$228&gt;(INDEX($D$226:$W$226,1,$C247)+$C247),INDEX($D$240:$W$240,,$C247)-SUM($D247:AQ247),INDEX($D$240:$W$240,,$C247)/INDEX($D$226:$W$226,1,$C247))))</f>
        <v>0</v>
      </c>
      <c r="AS247" s="2">
        <f>IF($D$226="n/a",0,IF(AS$228&lt;=$C247,0,IF(AS$228&gt;(INDEX($D$226:$W$226,1,$C247)+$C247),INDEX($D$240:$W$240,,$C247)-SUM($D247:AR247),INDEX($D$240:$W$240,,$C247)/INDEX($D$226:$W$226,1,$C247))))</f>
        <v>0</v>
      </c>
      <c r="AT247" s="2">
        <f>IF($D$226="n/a",0,IF(AT$228&lt;=$C247,0,IF(AT$228&gt;(INDEX($D$226:$W$226,1,$C247)+$C247),INDEX($D$240:$W$240,,$C247)-SUM($D247:AS247),INDEX($D$240:$W$240,,$C247)/INDEX($D$226:$W$226,1,$C247))))</f>
        <v>0</v>
      </c>
      <c r="AU247" s="2">
        <f>IF($D$226="n/a",0,IF(AU$228&lt;=$C247,0,IF(AU$228&gt;(INDEX($D$226:$W$226,1,$C247)+$C247),INDEX($D$240:$W$240,,$C247)-SUM($D247:AT247),INDEX($D$240:$W$240,,$C247)/INDEX($D$226:$W$226,1,$C247))))</f>
        <v>0</v>
      </c>
      <c r="AV247" s="2">
        <f>IF($D$226="n/a",0,IF(AV$228&lt;=$C247,0,IF(AV$228&gt;(INDEX($D$226:$W$226,1,$C247)+$C247),INDEX($D$240:$W$240,,$C247)-SUM($D247:AU247),INDEX($D$240:$W$240,,$C247)/INDEX($D$226:$W$226,1,$C247))))</f>
        <v>0</v>
      </c>
      <c r="AW247" s="2">
        <f>IF($D$226="n/a",0,IF(AW$228&lt;=$C247,0,IF(AW$228&gt;(INDEX($D$226:$W$226,1,$C247)+$C247),INDEX($D$240:$W$240,,$C247)-SUM($D247:AV247),INDEX($D$240:$W$240,,$C247)/INDEX($D$226:$W$226,1,$C247))))</f>
        <v>0</v>
      </c>
      <c r="AX247" s="2">
        <f>IF($D$226="n/a",0,IF(AX$228&lt;=$C247,0,IF(AX$228&gt;(INDEX($D$226:$W$226,1,$C247)+$C247),INDEX($D$240:$W$240,,$C247)-SUM($D247:AW247),INDEX($D$240:$W$240,,$C247)/INDEX($D$226:$W$226,1,$C247))))</f>
        <v>0</v>
      </c>
      <c r="AY247" s="2">
        <f>IF($D$226="n/a",0,IF(AY$228&lt;=$C247,0,IF(AY$228&gt;(INDEX($D$226:$W$226,1,$C247)+$C247),INDEX($D$240:$W$240,,$C247)-SUM($D247:AX247),INDEX($D$240:$W$240,,$C247)/INDEX($D$226:$W$226,1,$C247))))</f>
        <v>0</v>
      </c>
      <c r="AZ247" s="2">
        <f>IF($D$226="n/a",0,IF(AZ$228&lt;=$C247,0,IF(AZ$228&gt;(INDEX($D$226:$W$226,1,$C247)+$C247),INDEX($D$240:$W$240,,$C247)-SUM($D247:AY247),INDEX($D$240:$W$240,,$C247)/INDEX($D$226:$W$226,1,$C247))))</f>
        <v>0</v>
      </c>
      <c r="BA247" s="2">
        <f>IF($D$226="n/a",0,IF(BA$228&lt;=$C247,0,IF(BA$228&gt;(INDEX($D$226:$W$226,1,$C247)+$C247),INDEX($D$240:$W$240,,$C247)-SUM($D247:AZ247),INDEX($D$240:$W$240,,$C247)/INDEX($D$226:$W$226,1,$C247))))</f>
        <v>0</v>
      </c>
      <c r="BB247" s="2">
        <f>IF($D$226="n/a",0,IF(BB$228&lt;=$C247,0,IF(BB$228&gt;(INDEX($D$226:$W$226,1,$C247)+$C247),INDEX($D$240:$W$240,,$C247)-SUM($D247:BA247),INDEX($D$240:$W$240,,$C247)/INDEX($D$226:$W$226,1,$C247))))</f>
        <v>0</v>
      </c>
      <c r="BC247" s="2">
        <f>IF($D$226="n/a",0,IF(BC$228&lt;=$C247,0,IF(BC$228&gt;(INDEX($D$226:$W$226,1,$C247)+$C247),INDEX($D$240:$W$240,,$C247)-SUM($D247:BB247),INDEX($D$240:$W$240,,$C247)/INDEX($D$226:$W$226,1,$C247))))</f>
        <v>0</v>
      </c>
      <c r="BD247" s="2">
        <f>IF($D$226="n/a",0,IF(BD$228&lt;=$C247,0,IF(BD$228&gt;(INDEX($D$226:$W$226,1,$C247)+$C247),INDEX($D$240:$W$240,,$C247)-SUM($D247:BC247),INDEX($D$240:$W$240,,$C247)/INDEX($D$226:$W$226,1,$C247))))</f>
        <v>0</v>
      </c>
      <c r="BE247" s="2">
        <f>IF($D$226="n/a",0,IF(BE$228&lt;=$C247,0,IF(BE$228&gt;(INDEX($D$226:$W$226,1,$C247)+$C247),INDEX($D$240:$W$240,,$C247)-SUM($D247:BD247),INDEX($D$240:$W$240,,$C247)/INDEX($D$226:$W$226,1,$C247))))</f>
        <v>0</v>
      </c>
      <c r="BF247" s="2">
        <f>IF($D$226="n/a",0,IF(BF$228&lt;=$C247,0,IF(BF$228&gt;(INDEX($D$226:$W$226,1,$C247)+$C247),INDEX($D$240:$W$240,,$C247)-SUM($D247:BE247),INDEX($D$240:$W$240,,$C247)/INDEX($D$226:$W$226,1,$C247))))</f>
        <v>0</v>
      </c>
      <c r="BG247" s="2">
        <f>IF($D$226="n/a",0,IF(BG$228&lt;=$C247,0,IF(BG$228&gt;(INDEX($D$226:$W$226,1,$C247)+$C247),INDEX($D$240:$W$240,,$C247)-SUM($D247:BF247),INDEX($D$240:$W$240,,$C247)/INDEX($D$226:$W$226,1,$C247))))</f>
        <v>0</v>
      </c>
      <c r="BH247" s="2">
        <f>IF($D$226="n/a",0,IF(BH$228&lt;=$C247,0,IF(BH$228&gt;(INDEX($D$226:$W$226,1,$C247)+$C247),INDEX($D$240:$W$240,,$C247)-SUM($D247:BG247),INDEX($D$240:$W$240,,$C247)/INDEX($D$226:$W$226,1,$C247))))</f>
        <v>0</v>
      </c>
      <c r="BI247" s="2">
        <f>IF($D$226="n/a",0,IF(BI$228&lt;=$C247,0,IF(BI$228&gt;(INDEX($D$226:$W$226,1,$C247)+$C247),INDEX($D$240:$W$240,,$C247)-SUM($D247:BH247),INDEX($D$240:$W$240,,$C247)/INDEX($D$226:$W$226,1,$C247))))</f>
        <v>0</v>
      </c>
      <c r="BJ247" s="2">
        <f>IF($D$226="n/a",0,IF(BJ$228&lt;=$C247,0,IF(BJ$228&gt;(INDEX($D$226:$W$226,1,$C247)+$C247),INDEX($D$240:$W$240,,$C247)-SUM($D247:BI247),INDEX($D$240:$W$240,,$C247)/INDEX($D$226:$W$226,1,$C247))))</f>
        <v>0</v>
      </c>
      <c r="BK247" s="2">
        <f>IF($D$226="n/a",0,IF(BK$228&lt;=$C247,0,IF(BK$228&gt;(INDEX($D$226:$W$226,1,$C247)+$C247),INDEX($D$240:$W$240,,$C247)-SUM($D247:BJ247),INDEX($D$240:$W$240,,$C247)/INDEX($D$226:$W$226,1,$C247))))</f>
        <v>0</v>
      </c>
      <c r="BL247" s="2">
        <f>IF($D$226="n/a",0,IF(BL$228&lt;=$C247,0,IF(BL$228&gt;(INDEX($D$226:$W$226,1,$C247)+$C247),INDEX($D$240:$W$240,,$C247)-SUM($D247:BK247),INDEX($D$240:$W$240,,$C247)/INDEX($D$226:$W$226,1,$C247))))</f>
        <v>0</v>
      </c>
      <c r="BM247" s="2">
        <f>IF($D$226="n/a",0,IF(BM$228&lt;=$C247,0,IF(BM$228&gt;(INDEX($D$226:$W$226,1,$C247)+$C247),INDEX($D$240:$W$240,,$C247)-SUM($D247:BL247),INDEX($D$240:$W$240,,$C247)/INDEX($D$226:$W$226,1,$C247))))</f>
        <v>0</v>
      </c>
      <c r="BN247" s="2">
        <f>IF($D$226="n/a",0,IF(BN$228&lt;=$C247,0,IF(BN$228&gt;(INDEX($D$226:$W$226,1,$C247)+$C247),INDEX($D$240:$W$240,,$C247)-SUM($D247:BM247),INDEX($D$240:$W$240,,$C247)/INDEX($D$226:$W$226,1,$C247))))</f>
        <v>0</v>
      </c>
      <c r="BO247" s="2">
        <f>IF($D$226="n/a",0,IF(BO$228&lt;=$C247,0,IF(BO$228&gt;(INDEX($D$226:$W$226,1,$C247)+$C247),INDEX($D$240:$W$240,,$C247)-SUM($D247:BN247),INDEX($D$240:$W$240,,$C247)/INDEX($D$226:$W$226,1,$C247))))</f>
        <v>0</v>
      </c>
      <c r="BP247" s="2">
        <f>IF($D$226="n/a",0,IF(BP$228&lt;=$C247,0,IF(BP$228&gt;(INDEX($D$226:$W$226,1,$C247)+$C247),INDEX($D$240:$W$240,,$C247)-SUM($D247:BO247),INDEX($D$240:$W$240,,$C247)/INDEX($D$226:$W$226,1,$C247))))</f>
        <v>0</v>
      </c>
    </row>
    <row r="248" spans="2:68">
      <c r="B248" s="20">
        <v>2021</v>
      </c>
      <c r="C248" s="20">
        <v>6</v>
      </c>
      <c r="E248" s="2">
        <f>IF($D$226="n/a",0,IF(E$228&lt;=$C248,0,IF(E$228&gt;(INDEX($D$226:$W$226,1,$C248)+$C248),INDEX($D$240:$W$240,,$C248)-SUM($D248:D248),INDEX($D$240:$W$240,,$C248)/INDEX($D$226:$W$226,1,$C248))))</f>
        <v>0</v>
      </c>
      <c r="F248" s="2">
        <f>IF($D$226="n/a",0,IF(F$228&lt;=$C248,0,IF(F$228&gt;(INDEX($D$226:$W$226,1,$C248)+$C248),INDEX($D$240:$W$240,,$C248)-SUM($D248:E248),INDEX($D$240:$W$240,,$C248)/INDEX($D$226:$W$226,1,$C248))))</f>
        <v>0</v>
      </c>
      <c r="G248" s="2">
        <f>IF($D$226="n/a",0,IF(G$228&lt;=$C248,0,IF(G$228&gt;(INDEX($D$226:$W$226,1,$C248)+$C248),INDEX($D$240:$W$240,,$C248)-SUM($D248:F248),INDEX($D$240:$W$240,,$C248)/INDEX($D$226:$W$226,1,$C248))))</f>
        <v>0</v>
      </c>
      <c r="H248" s="2">
        <f>IF($D$226="n/a",0,IF(H$228&lt;=$C248,0,IF(H$228&gt;(INDEX($D$226:$W$226,1,$C248)+$C248),INDEX($D$240:$W$240,,$C248)-SUM($D248:G248),INDEX($D$240:$W$240,,$C248)/INDEX($D$226:$W$226,1,$C248))))</f>
        <v>0</v>
      </c>
      <c r="I248" s="2">
        <f>IF($D$226="n/a",0,IF(I$228&lt;=$C248,0,IF(I$228&gt;(INDEX($D$226:$W$226,1,$C248)+$C248),INDEX($D$240:$W$240,,$C248)-SUM($D248:H248),INDEX($D$240:$W$240,,$C248)/INDEX($D$226:$W$226,1,$C248))))*0.5</f>
        <v>0</v>
      </c>
      <c r="J248" s="2">
        <f>IF($D$226="n/a",0,IF(J$228&lt;=$C248,0,IF(J$228&gt;(INDEX($D$226:$W$226,1,$C248)+$C248),INDEX($D$240:$W$240,,$C248)-SUM($D248:I248),INDEX($D$240:$W$240,,$C248)/INDEX($D$226:$W$226,1,$C248))))</f>
        <v>0</v>
      </c>
      <c r="K248" s="2">
        <f>IF($D$226="n/a",0,IF(K$228&lt;=$C248,0,IF(K$228&gt;(INDEX($D$226:$W$226,1,$C248)+$C248),INDEX($D$240:$W$240,,$C248)-SUM($D248:J248),INDEX($D$240:$W$240,,$C248)/INDEX($D$226:$W$226,1,$C248))))</f>
        <v>0</v>
      </c>
      <c r="L248" s="2">
        <f>IF($D$226="n/a",0,IF(L$228&lt;=$C248,0,IF(L$228&gt;(INDEX($D$226:$W$226,1,$C248)+$C248),INDEX($D$240:$W$240,,$C248)-SUM($D248:K248),INDEX($D$240:$W$240,,$C248)/INDEX($D$226:$W$226,1,$C248))))</f>
        <v>0</v>
      </c>
      <c r="M248" s="2">
        <f>IF($D$226="n/a",0,IF(M$228&lt;=$C248,0,IF(M$228&gt;(INDEX($D$226:$W$226,1,$C248)+$C248),INDEX($D$240:$W$240,,$C248)-SUM($D248:L248),INDEX($D$240:$W$240,,$C248)/INDEX($D$226:$W$226,1,$C248))))</f>
        <v>0</v>
      </c>
      <c r="N248" s="2">
        <f>IF($D$226="n/a",0,IF(N$228&lt;=$C248,0,IF(N$228&gt;(INDEX($D$226:$W$226,1,$C248)+$C248),INDEX($D$240:$W$240,,$C248)-SUM($D248:M248),INDEX($D$240:$W$240,,$C248)/INDEX($D$226:$W$226,1,$C248))))</f>
        <v>0</v>
      </c>
      <c r="O248" s="2">
        <f>IF($D$226="n/a",0,IF(O$228&lt;=$C248,0,IF(O$228&gt;(INDEX($D$226:$W$226,1,$C248)+$C248),INDEX($D$240:$W$240,,$C248)-SUM($D248:N248),INDEX($D$240:$W$240,,$C248)/INDEX($D$226:$W$226,1,$C248))))</f>
        <v>0</v>
      </c>
      <c r="P248" s="2">
        <f>IF($D$226="n/a",0,IF(P$228&lt;=$C248,0,IF(P$228&gt;(INDEX($D$226:$W$226,1,$C248)+$C248),INDEX($D$240:$W$240,,$C248)-SUM($D248:O248),INDEX($D$240:$W$240,,$C248)/INDEX($D$226:$W$226,1,$C248))))</f>
        <v>0</v>
      </c>
      <c r="Q248" s="2">
        <f>IF($D$226="n/a",0,IF(Q$228&lt;=$C248,0,IF(Q$228&gt;(INDEX($D$226:$W$226,1,$C248)+$C248),INDEX($D$240:$W$240,,$C248)-SUM($D248:P248),INDEX($D$240:$W$240,,$C248)/INDEX($D$226:$W$226,1,$C248))))</f>
        <v>0</v>
      </c>
      <c r="R248" s="2">
        <f>IF($D$226="n/a",0,IF(R$228&lt;=$C248,0,IF(R$228&gt;(INDEX($D$226:$W$226,1,$C248)+$C248),INDEX($D$240:$W$240,,$C248)-SUM($D248:Q248),INDEX($D$240:$W$240,,$C248)/INDEX($D$226:$W$226,1,$C248))))</f>
        <v>0</v>
      </c>
      <c r="S248" s="2">
        <f>IF($D$226="n/a",0,IF(S$228&lt;=$C248,0,IF(S$228&gt;(INDEX($D$226:$W$226,1,$C248)+$C248),INDEX($D$240:$W$240,,$C248)-SUM($D248:R248),INDEX($D$240:$W$240,,$C248)/INDEX($D$226:$W$226,1,$C248))))</f>
        <v>0</v>
      </c>
      <c r="T248" s="2">
        <f>IF($D$226="n/a",0,IF(T$228&lt;=$C248,0,IF(T$228&gt;(INDEX($D$226:$W$226,1,$C248)+$C248),INDEX($D$240:$W$240,,$C248)-SUM($D248:S248),INDEX($D$240:$W$240,,$C248)/INDEX($D$226:$W$226,1,$C248))))</f>
        <v>0</v>
      </c>
      <c r="U248" s="2">
        <f>IF($D$226="n/a",0,IF(U$228&lt;=$C248,0,IF(U$228&gt;(INDEX($D$226:$W$226,1,$C248)+$C248),INDEX($D$240:$W$240,,$C248)-SUM($D248:T248),INDEX($D$240:$W$240,,$C248)/INDEX($D$226:$W$226,1,$C248))))</f>
        <v>0</v>
      </c>
      <c r="V248" s="2">
        <f>IF($D$226="n/a",0,IF(V$228&lt;=$C248,0,IF(V$228&gt;(INDEX($D$226:$W$226,1,$C248)+$C248),INDEX($D$240:$W$240,,$C248)-SUM($D248:U248),INDEX($D$240:$W$240,,$C248)/INDEX($D$226:$W$226,1,$C248))))</f>
        <v>0</v>
      </c>
      <c r="W248" s="2">
        <f>IF($D$226="n/a",0,IF(W$228&lt;=$C248,0,IF(W$228&gt;(INDEX($D$226:$W$226,1,$C248)+$C248),INDEX($D$240:$W$240,,$C248)-SUM($D248:V248),INDEX($D$240:$W$240,,$C248)/INDEX($D$226:$W$226,1,$C248))))</f>
        <v>0</v>
      </c>
      <c r="X248" s="2">
        <f>IF($D$226="n/a",0,IF(X$228&lt;=$C248,0,IF(X$228&gt;(INDEX($D$226:$W$226,1,$C248)+$C248),INDEX($D$240:$W$240,,$C248)-SUM($D248:W248),INDEX($D$240:$W$240,,$C248)/INDEX($D$226:$W$226,1,$C248))))</f>
        <v>0</v>
      </c>
      <c r="Y248" s="2">
        <f>IF($D$226="n/a",0,IF(Y$228&lt;=$C248,0,IF(Y$228&gt;(INDEX($D$226:$W$226,1,$C248)+$C248),INDEX($D$240:$W$240,,$C248)-SUM($D248:X248),INDEX($D$240:$W$240,,$C248)/INDEX($D$226:$W$226,1,$C248))))</f>
        <v>0</v>
      </c>
      <c r="Z248" s="2">
        <f>IF($D$226="n/a",0,IF(Z$228&lt;=$C248,0,IF(Z$228&gt;(INDEX($D$226:$W$226,1,$C248)+$C248),INDEX($D$240:$W$240,,$C248)-SUM($D248:Y248),INDEX($D$240:$W$240,,$C248)/INDEX($D$226:$W$226,1,$C248))))</f>
        <v>0</v>
      </c>
      <c r="AA248" s="2">
        <f>IF($D$226="n/a",0,IF(AA$228&lt;=$C248,0,IF(AA$228&gt;(INDEX($D$226:$W$226,1,$C248)+$C248),INDEX($D$240:$W$240,,$C248)-SUM($D248:Z248),INDEX($D$240:$W$240,,$C248)/INDEX($D$226:$W$226,1,$C248))))</f>
        <v>0</v>
      </c>
      <c r="AB248" s="2">
        <f>IF($D$226="n/a",0,IF(AB$228&lt;=$C248,0,IF(AB$228&gt;(INDEX($D$226:$W$226,1,$C248)+$C248),INDEX($D$240:$W$240,,$C248)-SUM($D248:AA248),INDEX($D$240:$W$240,,$C248)/INDEX($D$226:$W$226,1,$C248))))</f>
        <v>0</v>
      </c>
      <c r="AC248" s="2">
        <f>IF($D$226="n/a",0,IF(AC$228&lt;=$C248,0,IF(AC$228&gt;(INDEX($D$226:$W$226,1,$C248)+$C248),INDEX($D$240:$W$240,,$C248)-SUM($D248:AB248),INDEX($D$240:$W$240,,$C248)/INDEX($D$226:$W$226,1,$C248))))</f>
        <v>0</v>
      </c>
      <c r="AD248" s="2">
        <f>IF($D$226="n/a",0,IF(AD$228&lt;=$C248,0,IF(AD$228&gt;(INDEX($D$226:$W$226,1,$C248)+$C248),INDEX($D$240:$W$240,,$C248)-SUM($D248:AC248),INDEX($D$240:$W$240,,$C248)/INDEX($D$226:$W$226,1,$C248))))</f>
        <v>0</v>
      </c>
      <c r="AE248" s="2">
        <f>IF($D$226="n/a",0,IF(AE$228&lt;=$C248,0,IF(AE$228&gt;(INDEX($D$226:$W$226,1,$C248)+$C248),INDEX($D$240:$W$240,,$C248)-SUM($D248:AD248),INDEX($D$240:$W$240,,$C248)/INDEX($D$226:$W$226,1,$C248))))</f>
        <v>0</v>
      </c>
      <c r="AF248" s="2">
        <f>IF($D$226="n/a",0,IF(AF$228&lt;=$C248,0,IF(AF$228&gt;(INDEX($D$226:$W$226,1,$C248)+$C248),INDEX($D$240:$W$240,,$C248)-SUM($D248:AE248),INDEX($D$240:$W$240,,$C248)/INDEX($D$226:$W$226,1,$C248))))</f>
        <v>0</v>
      </c>
      <c r="AG248" s="2">
        <f>IF($D$226="n/a",0,IF(AG$228&lt;=$C248,0,IF(AG$228&gt;(INDEX($D$226:$W$226,1,$C248)+$C248),INDEX($D$240:$W$240,,$C248)-SUM($D248:AF248),INDEX($D$240:$W$240,,$C248)/INDEX($D$226:$W$226,1,$C248))))</f>
        <v>0</v>
      </c>
      <c r="AH248" s="2">
        <f>IF($D$226="n/a",0,IF(AH$228&lt;=$C248,0,IF(AH$228&gt;(INDEX($D$226:$W$226,1,$C248)+$C248),INDEX($D$240:$W$240,,$C248)-SUM($D248:AG248),INDEX($D$240:$W$240,,$C248)/INDEX($D$226:$W$226,1,$C248))))</f>
        <v>0</v>
      </c>
      <c r="AI248" s="2">
        <f>IF($D$226="n/a",0,IF(AI$228&lt;=$C248,0,IF(AI$228&gt;(INDEX($D$226:$W$226,1,$C248)+$C248),INDEX($D$240:$W$240,,$C248)-SUM($D248:AH248),INDEX($D$240:$W$240,,$C248)/INDEX($D$226:$W$226,1,$C248))))</f>
        <v>0</v>
      </c>
      <c r="AJ248" s="2">
        <f>IF($D$226="n/a",0,IF(AJ$228&lt;=$C248,0,IF(AJ$228&gt;(INDEX($D$226:$W$226,1,$C248)+$C248),INDEX($D$240:$W$240,,$C248)-SUM($D248:AI248),INDEX($D$240:$W$240,,$C248)/INDEX($D$226:$W$226,1,$C248))))</f>
        <v>0</v>
      </c>
      <c r="AK248" s="2">
        <f>IF($D$226="n/a",0,IF(AK$228&lt;=$C248,0,IF(AK$228&gt;(INDEX($D$226:$W$226,1,$C248)+$C248),INDEX($D$240:$W$240,,$C248)-SUM($D248:AJ248),INDEX($D$240:$W$240,,$C248)/INDEX($D$226:$W$226,1,$C248))))</f>
        <v>0</v>
      </c>
      <c r="AL248" s="2">
        <f>IF($D$226="n/a",0,IF(AL$228&lt;=$C248,0,IF(AL$228&gt;(INDEX($D$226:$W$226,1,$C248)+$C248),INDEX($D$240:$W$240,,$C248)-SUM($D248:AK248),INDEX($D$240:$W$240,,$C248)/INDEX($D$226:$W$226,1,$C248))))</f>
        <v>0</v>
      </c>
      <c r="AM248" s="2">
        <f>IF($D$226="n/a",0,IF(AM$228&lt;=$C248,0,IF(AM$228&gt;(INDEX($D$226:$W$226,1,$C248)+$C248),INDEX($D$240:$W$240,,$C248)-SUM($D248:AL248),INDEX($D$240:$W$240,,$C248)/INDEX($D$226:$W$226,1,$C248))))</f>
        <v>0</v>
      </c>
      <c r="AN248" s="2">
        <f>IF($D$226="n/a",0,IF(AN$228&lt;=$C248,0,IF(AN$228&gt;(INDEX($D$226:$W$226,1,$C248)+$C248),INDEX($D$240:$W$240,,$C248)-SUM($D248:AM248),INDEX($D$240:$W$240,,$C248)/INDEX($D$226:$W$226,1,$C248))))</f>
        <v>0</v>
      </c>
      <c r="AO248" s="2">
        <f>IF($D$226="n/a",0,IF(AO$228&lt;=$C248,0,IF(AO$228&gt;(INDEX($D$226:$W$226,1,$C248)+$C248),INDEX($D$240:$W$240,,$C248)-SUM($D248:AN248),INDEX($D$240:$W$240,,$C248)/INDEX($D$226:$W$226,1,$C248))))</f>
        <v>0</v>
      </c>
      <c r="AP248" s="2">
        <f>IF($D$226="n/a",0,IF(AP$228&lt;=$C248,0,IF(AP$228&gt;(INDEX($D$226:$W$226,1,$C248)+$C248),INDEX($D$240:$W$240,,$C248)-SUM($D248:AO248),INDEX($D$240:$W$240,,$C248)/INDEX($D$226:$W$226,1,$C248))))</f>
        <v>0</v>
      </c>
      <c r="AQ248" s="2">
        <f>IF($D$226="n/a",0,IF(AQ$228&lt;=$C248,0,IF(AQ$228&gt;(INDEX($D$226:$W$226,1,$C248)+$C248),INDEX($D$240:$W$240,,$C248)-SUM($D248:AP248),INDEX($D$240:$W$240,,$C248)/INDEX($D$226:$W$226,1,$C248))))</f>
        <v>0</v>
      </c>
      <c r="AR248" s="2">
        <f>IF($D$226="n/a",0,IF(AR$228&lt;=$C248,0,IF(AR$228&gt;(INDEX($D$226:$W$226,1,$C248)+$C248),INDEX($D$240:$W$240,,$C248)-SUM($D248:AQ248),INDEX($D$240:$W$240,,$C248)/INDEX($D$226:$W$226,1,$C248))))</f>
        <v>0</v>
      </c>
      <c r="AS248" s="2">
        <f>IF($D$226="n/a",0,IF(AS$228&lt;=$C248,0,IF(AS$228&gt;(INDEX($D$226:$W$226,1,$C248)+$C248),INDEX($D$240:$W$240,,$C248)-SUM($D248:AR248),INDEX($D$240:$W$240,,$C248)/INDEX($D$226:$W$226,1,$C248))))</f>
        <v>0</v>
      </c>
      <c r="AT248" s="2">
        <f>IF($D$226="n/a",0,IF(AT$228&lt;=$C248,0,IF(AT$228&gt;(INDEX($D$226:$W$226,1,$C248)+$C248),INDEX($D$240:$W$240,,$C248)-SUM($D248:AS248),INDEX($D$240:$W$240,,$C248)/INDEX($D$226:$W$226,1,$C248))))</f>
        <v>0</v>
      </c>
      <c r="AU248" s="2">
        <f>IF($D$226="n/a",0,IF(AU$228&lt;=$C248,0,IF(AU$228&gt;(INDEX($D$226:$W$226,1,$C248)+$C248),INDEX($D$240:$W$240,,$C248)-SUM($D248:AT248),INDEX($D$240:$W$240,,$C248)/INDEX($D$226:$W$226,1,$C248))))</f>
        <v>0</v>
      </c>
      <c r="AV248" s="2">
        <f>IF($D$226="n/a",0,IF(AV$228&lt;=$C248,0,IF(AV$228&gt;(INDEX($D$226:$W$226,1,$C248)+$C248),INDEX($D$240:$W$240,,$C248)-SUM($D248:AU248),INDEX($D$240:$W$240,,$C248)/INDEX($D$226:$W$226,1,$C248))))</f>
        <v>0</v>
      </c>
      <c r="AW248" s="2">
        <f>IF($D$226="n/a",0,IF(AW$228&lt;=$C248,0,IF(AW$228&gt;(INDEX($D$226:$W$226,1,$C248)+$C248),INDEX($D$240:$W$240,,$C248)-SUM($D248:AV248),INDEX($D$240:$W$240,,$C248)/INDEX($D$226:$W$226,1,$C248))))</f>
        <v>0</v>
      </c>
      <c r="AX248" s="2">
        <f>IF($D$226="n/a",0,IF(AX$228&lt;=$C248,0,IF(AX$228&gt;(INDEX($D$226:$W$226,1,$C248)+$C248),INDEX($D$240:$W$240,,$C248)-SUM($D248:AW248),INDEX($D$240:$W$240,,$C248)/INDEX($D$226:$W$226,1,$C248))))</f>
        <v>0</v>
      </c>
      <c r="AY248" s="2">
        <f>IF($D$226="n/a",0,IF(AY$228&lt;=$C248,0,IF(AY$228&gt;(INDEX($D$226:$W$226,1,$C248)+$C248),INDEX($D$240:$W$240,,$C248)-SUM($D248:AX248),INDEX($D$240:$W$240,,$C248)/INDEX($D$226:$W$226,1,$C248))))</f>
        <v>0</v>
      </c>
      <c r="AZ248" s="2">
        <f>IF($D$226="n/a",0,IF(AZ$228&lt;=$C248,0,IF(AZ$228&gt;(INDEX($D$226:$W$226,1,$C248)+$C248),INDEX($D$240:$W$240,,$C248)-SUM($D248:AY248),INDEX($D$240:$W$240,,$C248)/INDEX($D$226:$W$226,1,$C248))))</f>
        <v>0</v>
      </c>
      <c r="BA248" s="2">
        <f>IF($D$226="n/a",0,IF(BA$228&lt;=$C248,0,IF(BA$228&gt;(INDEX($D$226:$W$226,1,$C248)+$C248),INDEX($D$240:$W$240,,$C248)-SUM($D248:AZ248),INDEX($D$240:$W$240,,$C248)/INDEX($D$226:$W$226,1,$C248))))</f>
        <v>0</v>
      </c>
      <c r="BB248" s="2">
        <f>IF($D$226="n/a",0,IF(BB$228&lt;=$C248,0,IF(BB$228&gt;(INDEX($D$226:$W$226,1,$C248)+$C248),INDEX($D$240:$W$240,,$C248)-SUM($D248:BA248),INDEX($D$240:$W$240,,$C248)/INDEX($D$226:$W$226,1,$C248))))</f>
        <v>0</v>
      </c>
      <c r="BC248" s="2">
        <f>IF($D$226="n/a",0,IF(BC$228&lt;=$C248,0,IF(BC$228&gt;(INDEX($D$226:$W$226,1,$C248)+$C248),INDEX($D$240:$W$240,,$C248)-SUM($D248:BB248),INDEX($D$240:$W$240,,$C248)/INDEX($D$226:$W$226,1,$C248))))</f>
        <v>0</v>
      </c>
      <c r="BD248" s="2">
        <f>IF($D$226="n/a",0,IF(BD$228&lt;=$C248,0,IF(BD$228&gt;(INDEX($D$226:$W$226,1,$C248)+$C248),INDEX($D$240:$W$240,,$C248)-SUM($D248:BC248),INDEX($D$240:$W$240,,$C248)/INDEX($D$226:$W$226,1,$C248))))</f>
        <v>0</v>
      </c>
      <c r="BE248" s="2">
        <f>IF($D$226="n/a",0,IF(BE$228&lt;=$C248,0,IF(BE$228&gt;(INDEX($D$226:$W$226,1,$C248)+$C248),INDEX($D$240:$W$240,,$C248)-SUM($D248:BD248),INDEX($D$240:$W$240,,$C248)/INDEX($D$226:$W$226,1,$C248))))</f>
        <v>0</v>
      </c>
      <c r="BF248" s="2">
        <f>IF($D$226="n/a",0,IF(BF$228&lt;=$C248,0,IF(BF$228&gt;(INDEX($D$226:$W$226,1,$C248)+$C248),INDEX($D$240:$W$240,,$C248)-SUM($D248:BE248),INDEX($D$240:$W$240,,$C248)/INDEX($D$226:$W$226,1,$C248))))</f>
        <v>0</v>
      </c>
      <c r="BG248" s="2">
        <f>IF($D$226="n/a",0,IF(BG$228&lt;=$C248,0,IF(BG$228&gt;(INDEX($D$226:$W$226,1,$C248)+$C248),INDEX($D$240:$W$240,,$C248)-SUM($D248:BF248),INDEX($D$240:$W$240,,$C248)/INDEX($D$226:$W$226,1,$C248))))</f>
        <v>0</v>
      </c>
      <c r="BH248" s="2">
        <f>IF($D$226="n/a",0,IF(BH$228&lt;=$C248,0,IF(BH$228&gt;(INDEX($D$226:$W$226,1,$C248)+$C248),INDEX($D$240:$W$240,,$C248)-SUM($D248:BG248),INDEX($D$240:$W$240,,$C248)/INDEX($D$226:$W$226,1,$C248))))</f>
        <v>0</v>
      </c>
      <c r="BI248" s="2">
        <f>IF($D$226="n/a",0,IF(BI$228&lt;=$C248,0,IF(BI$228&gt;(INDEX($D$226:$W$226,1,$C248)+$C248),INDEX($D$240:$W$240,,$C248)-SUM($D248:BH248),INDEX($D$240:$W$240,,$C248)/INDEX($D$226:$W$226,1,$C248))))</f>
        <v>0</v>
      </c>
      <c r="BJ248" s="2">
        <f>IF($D$226="n/a",0,IF(BJ$228&lt;=$C248,0,IF(BJ$228&gt;(INDEX($D$226:$W$226,1,$C248)+$C248),INDEX($D$240:$W$240,,$C248)-SUM($D248:BI248),INDEX($D$240:$W$240,,$C248)/INDEX($D$226:$W$226,1,$C248))))</f>
        <v>0</v>
      </c>
      <c r="BK248" s="2">
        <f>IF($D$226="n/a",0,IF(BK$228&lt;=$C248,0,IF(BK$228&gt;(INDEX($D$226:$W$226,1,$C248)+$C248),INDEX($D$240:$W$240,,$C248)-SUM($D248:BJ248),INDEX($D$240:$W$240,,$C248)/INDEX($D$226:$W$226,1,$C248))))</f>
        <v>0</v>
      </c>
      <c r="BL248" s="2">
        <f>IF($D$226="n/a",0,IF(BL$228&lt;=$C248,0,IF(BL$228&gt;(INDEX($D$226:$W$226,1,$C248)+$C248),INDEX($D$240:$W$240,,$C248)-SUM($D248:BK248),INDEX($D$240:$W$240,,$C248)/INDEX($D$226:$W$226,1,$C248))))</f>
        <v>0</v>
      </c>
      <c r="BM248" s="2">
        <f>IF($D$226="n/a",0,IF(BM$228&lt;=$C248,0,IF(BM$228&gt;(INDEX($D$226:$W$226,1,$C248)+$C248),INDEX($D$240:$W$240,,$C248)-SUM($D248:BL248),INDEX($D$240:$W$240,,$C248)/INDEX($D$226:$W$226,1,$C248))))</f>
        <v>0</v>
      </c>
      <c r="BN248" s="2">
        <f>IF($D$226="n/a",0,IF(BN$228&lt;=$C248,0,IF(BN$228&gt;(INDEX($D$226:$W$226,1,$C248)+$C248),INDEX($D$240:$W$240,,$C248)-SUM($D248:BM248),INDEX($D$240:$W$240,,$C248)/INDEX($D$226:$W$226,1,$C248))))</f>
        <v>0</v>
      </c>
      <c r="BO248" s="2">
        <f>IF($D$226="n/a",0,IF(BO$228&lt;=$C248,0,IF(BO$228&gt;(INDEX($D$226:$W$226,1,$C248)+$C248),INDEX($D$240:$W$240,,$C248)-SUM($D248:BN248),INDEX($D$240:$W$240,,$C248)/INDEX($D$226:$W$226,1,$C248))))</f>
        <v>0</v>
      </c>
      <c r="BP248" s="2">
        <f>IF($D$226="n/a",0,IF(BP$228&lt;=$C248,0,IF(BP$228&gt;(INDEX($D$226:$W$226,1,$C248)+$C248),INDEX($D$240:$W$240,,$C248)-SUM($D248:BO248),INDEX($D$240:$W$240,,$C248)/INDEX($D$226:$W$226,1,$C248))))</f>
        <v>0</v>
      </c>
    </row>
    <row r="249" spans="2:68">
      <c r="B249" s="20">
        <v>2022</v>
      </c>
      <c r="C249" s="20">
        <v>7</v>
      </c>
      <c r="E249" s="2">
        <f>IF($D$226="n/a",0,IF(E$228&lt;=$C249,0,IF(E$228&gt;(INDEX($D$226:$W$226,1,$C249)+$C249),INDEX($D$240:$W$240,,$C249)-SUM($D249:D249),INDEX($D$240:$W$240,,$C249)/INDEX($D$226:$W$226,1,$C249))))</f>
        <v>0</v>
      </c>
      <c r="F249" s="2">
        <f>IF($D$226="n/a",0,IF(F$228&lt;=$C249,0,IF(F$228&gt;(INDEX($D$226:$W$226,1,$C249)+$C249),INDEX($D$240:$W$240,,$C249)-SUM($D249:E249),INDEX($D$240:$W$240,,$C249)/INDEX($D$226:$W$226,1,$C249))))</f>
        <v>0</v>
      </c>
      <c r="G249" s="2">
        <f>IF($D$226="n/a",0,IF(G$228&lt;=$C249,0,IF(G$228&gt;(INDEX($D$226:$W$226,1,$C249)+$C249),INDEX($D$240:$W$240,,$C249)-SUM($D249:F249),INDEX($D$240:$W$240,,$C249)/INDEX($D$226:$W$226,1,$C249))))</f>
        <v>0</v>
      </c>
      <c r="H249" s="2">
        <f>IF($D$226="n/a",0,IF(H$228&lt;=$C249,0,IF(H$228&gt;(INDEX($D$226:$W$226,1,$C249)+$C249),INDEX($D$240:$W$240,,$C249)-SUM($D249:G249),INDEX($D$240:$W$240,,$C249)/INDEX($D$226:$W$226,1,$C249))))</f>
        <v>0</v>
      </c>
      <c r="I249" s="2">
        <f>IF($D$226="n/a",0,IF(I$228&lt;=$C249,0,IF(I$228&gt;(INDEX($D$226:$W$226,1,$C249)+$C249),INDEX($D$240:$W$240,,$C249)-SUM($D249:H249),INDEX($D$240:$W$240,,$C249)/INDEX($D$226:$W$226,1,$C249))))*0.5</f>
        <v>0</v>
      </c>
      <c r="J249" s="2">
        <f>IF($D$226="n/a",0,IF(J$228&lt;=$C249,0,IF(J$228&gt;(INDEX($D$226:$W$226,1,$C249)+$C249),INDEX($D$240:$W$240,,$C249)-SUM($D249:I249),INDEX($D$240:$W$240,,$C249)/INDEX($D$226:$W$226,1,$C249))))</f>
        <v>0</v>
      </c>
      <c r="K249" s="2">
        <f>IF($D$226="n/a",0,IF(K$228&lt;=$C249,0,IF(K$228&gt;(INDEX($D$226:$W$226,1,$C249)+$C249),INDEX($D$240:$W$240,,$C249)-SUM($D249:J249),INDEX($D$240:$W$240,,$C249)/INDEX($D$226:$W$226,1,$C249))))</f>
        <v>0</v>
      </c>
      <c r="L249" s="2">
        <f>IF($D$226="n/a",0,IF(L$228&lt;=$C249,0,IF(L$228&gt;(INDEX($D$226:$W$226,1,$C249)+$C249),INDEX($D$240:$W$240,,$C249)-SUM($D249:K249),INDEX($D$240:$W$240,,$C249)/INDEX($D$226:$W$226,1,$C249))))</f>
        <v>0</v>
      </c>
      <c r="M249" s="2">
        <f>IF($D$226="n/a",0,IF(M$228&lt;=$C249,0,IF(M$228&gt;(INDEX($D$226:$W$226,1,$C249)+$C249),INDEX($D$240:$W$240,,$C249)-SUM($D249:L249),INDEX($D$240:$W$240,,$C249)/INDEX($D$226:$W$226,1,$C249))))</f>
        <v>0</v>
      </c>
      <c r="N249" s="2">
        <f>IF($D$226="n/a",0,IF(N$228&lt;=$C249,0,IF(N$228&gt;(INDEX($D$226:$W$226,1,$C249)+$C249),INDEX($D$240:$W$240,,$C249)-SUM($D249:M249),INDEX($D$240:$W$240,,$C249)/INDEX($D$226:$W$226,1,$C249))))</f>
        <v>0</v>
      </c>
      <c r="O249" s="2">
        <f>IF($D$226="n/a",0,IF(O$228&lt;=$C249,0,IF(O$228&gt;(INDEX($D$226:$W$226,1,$C249)+$C249),INDEX($D$240:$W$240,,$C249)-SUM($D249:N249),INDEX($D$240:$W$240,,$C249)/INDEX($D$226:$W$226,1,$C249))))</f>
        <v>0</v>
      </c>
      <c r="P249" s="2">
        <f>IF($D$226="n/a",0,IF(P$228&lt;=$C249,0,IF(P$228&gt;(INDEX($D$226:$W$226,1,$C249)+$C249),INDEX($D$240:$W$240,,$C249)-SUM($D249:O249),INDEX($D$240:$W$240,,$C249)/INDEX($D$226:$W$226,1,$C249))))</f>
        <v>0</v>
      </c>
      <c r="Q249" s="2">
        <f>IF($D$226="n/a",0,IF(Q$228&lt;=$C249,0,IF(Q$228&gt;(INDEX($D$226:$W$226,1,$C249)+$C249),INDEX($D$240:$W$240,,$C249)-SUM($D249:P249),INDEX($D$240:$W$240,,$C249)/INDEX($D$226:$W$226,1,$C249))))</f>
        <v>0</v>
      </c>
      <c r="R249" s="2">
        <f>IF($D$226="n/a",0,IF(R$228&lt;=$C249,0,IF(R$228&gt;(INDEX($D$226:$W$226,1,$C249)+$C249),INDEX($D$240:$W$240,,$C249)-SUM($D249:Q249),INDEX($D$240:$W$240,,$C249)/INDEX($D$226:$W$226,1,$C249))))</f>
        <v>0</v>
      </c>
      <c r="S249" s="2">
        <f>IF($D$226="n/a",0,IF(S$228&lt;=$C249,0,IF(S$228&gt;(INDEX($D$226:$W$226,1,$C249)+$C249),INDEX($D$240:$W$240,,$C249)-SUM($D249:R249),INDEX($D$240:$W$240,,$C249)/INDEX($D$226:$W$226,1,$C249))))</f>
        <v>0</v>
      </c>
      <c r="T249" s="2">
        <f>IF($D$226="n/a",0,IF(T$228&lt;=$C249,0,IF(T$228&gt;(INDEX($D$226:$W$226,1,$C249)+$C249),INDEX($D$240:$W$240,,$C249)-SUM($D249:S249),INDEX($D$240:$W$240,,$C249)/INDEX($D$226:$W$226,1,$C249))))</f>
        <v>0</v>
      </c>
      <c r="U249" s="2">
        <f>IF($D$226="n/a",0,IF(U$228&lt;=$C249,0,IF(U$228&gt;(INDEX($D$226:$W$226,1,$C249)+$C249),INDEX($D$240:$W$240,,$C249)-SUM($D249:T249),INDEX($D$240:$W$240,,$C249)/INDEX($D$226:$W$226,1,$C249))))</f>
        <v>0</v>
      </c>
      <c r="V249" s="2">
        <f>IF($D$226="n/a",0,IF(V$228&lt;=$C249,0,IF(V$228&gt;(INDEX($D$226:$W$226,1,$C249)+$C249),INDEX($D$240:$W$240,,$C249)-SUM($D249:U249),INDEX($D$240:$W$240,,$C249)/INDEX($D$226:$W$226,1,$C249))))</f>
        <v>0</v>
      </c>
      <c r="W249" s="2">
        <f>IF($D$226="n/a",0,IF(W$228&lt;=$C249,0,IF(W$228&gt;(INDEX($D$226:$W$226,1,$C249)+$C249),INDEX($D$240:$W$240,,$C249)-SUM($D249:V249),INDEX($D$240:$W$240,,$C249)/INDEX($D$226:$W$226,1,$C249))))</f>
        <v>0</v>
      </c>
      <c r="X249" s="2">
        <f>IF($D$226="n/a",0,IF(X$228&lt;=$C249,0,IF(X$228&gt;(INDEX($D$226:$W$226,1,$C249)+$C249),INDEX($D$240:$W$240,,$C249)-SUM($D249:W249),INDEX($D$240:$W$240,,$C249)/INDEX($D$226:$W$226,1,$C249))))</f>
        <v>0</v>
      </c>
      <c r="Y249" s="2">
        <f>IF($D$226="n/a",0,IF(Y$228&lt;=$C249,0,IF(Y$228&gt;(INDEX($D$226:$W$226,1,$C249)+$C249),INDEX($D$240:$W$240,,$C249)-SUM($D249:X249),INDEX($D$240:$W$240,,$C249)/INDEX($D$226:$W$226,1,$C249))))</f>
        <v>0</v>
      </c>
      <c r="Z249" s="2">
        <f>IF($D$226="n/a",0,IF(Z$228&lt;=$C249,0,IF(Z$228&gt;(INDEX($D$226:$W$226,1,$C249)+$C249),INDEX($D$240:$W$240,,$C249)-SUM($D249:Y249),INDEX($D$240:$W$240,,$C249)/INDEX($D$226:$W$226,1,$C249))))</f>
        <v>0</v>
      </c>
      <c r="AA249" s="2">
        <f>IF($D$226="n/a",0,IF(AA$228&lt;=$C249,0,IF(AA$228&gt;(INDEX($D$226:$W$226,1,$C249)+$C249),INDEX($D$240:$W$240,,$C249)-SUM($D249:Z249),INDEX($D$240:$W$240,,$C249)/INDEX($D$226:$W$226,1,$C249))))</f>
        <v>0</v>
      </c>
      <c r="AB249" s="2">
        <f>IF($D$226="n/a",0,IF(AB$228&lt;=$C249,0,IF(AB$228&gt;(INDEX($D$226:$W$226,1,$C249)+$C249),INDEX($D$240:$W$240,,$C249)-SUM($D249:AA249),INDEX($D$240:$W$240,,$C249)/INDEX($D$226:$W$226,1,$C249))))</f>
        <v>0</v>
      </c>
      <c r="AC249" s="2">
        <f>IF($D$226="n/a",0,IF(AC$228&lt;=$C249,0,IF(AC$228&gt;(INDEX($D$226:$W$226,1,$C249)+$C249),INDEX($D$240:$W$240,,$C249)-SUM($D249:AB249),INDEX($D$240:$W$240,,$C249)/INDEX($D$226:$W$226,1,$C249))))</f>
        <v>0</v>
      </c>
      <c r="AD249" s="2">
        <f>IF($D$226="n/a",0,IF(AD$228&lt;=$C249,0,IF(AD$228&gt;(INDEX($D$226:$W$226,1,$C249)+$C249),INDEX($D$240:$W$240,,$C249)-SUM($D249:AC249),INDEX($D$240:$W$240,,$C249)/INDEX($D$226:$W$226,1,$C249))))</f>
        <v>0</v>
      </c>
      <c r="AE249" s="2">
        <f>IF($D$226="n/a",0,IF(AE$228&lt;=$C249,0,IF(AE$228&gt;(INDEX($D$226:$W$226,1,$C249)+$C249),INDEX($D$240:$W$240,,$C249)-SUM($D249:AD249),INDEX($D$240:$W$240,,$C249)/INDEX($D$226:$W$226,1,$C249))))</f>
        <v>0</v>
      </c>
      <c r="AF249" s="2">
        <f>IF($D$226="n/a",0,IF(AF$228&lt;=$C249,0,IF(AF$228&gt;(INDEX($D$226:$W$226,1,$C249)+$C249),INDEX($D$240:$W$240,,$C249)-SUM($D249:AE249),INDEX($D$240:$W$240,,$C249)/INDEX($D$226:$W$226,1,$C249))))</f>
        <v>0</v>
      </c>
      <c r="AG249" s="2">
        <f>IF($D$226="n/a",0,IF(AG$228&lt;=$C249,0,IF(AG$228&gt;(INDEX($D$226:$W$226,1,$C249)+$C249),INDEX($D$240:$W$240,,$C249)-SUM($D249:AF249),INDEX($D$240:$W$240,,$C249)/INDEX($D$226:$W$226,1,$C249))))</f>
        <v>0</v>
      </c>
      <c r="AH249" s="2">
        <f>IF($D$226="n/a",0,IF(AH$228&lt;=$C249,0,IF(AH$228&gt;(INDEX($D$226:$W$226,1,$C249)+$C249),INDEX($D$240:$W$240,,$C249)-SUM($D249:AG249),INDEX($D$240:$W$240,,$C249)/INDEX($D$226:$W$226,1,$C249))))</f>
        <v>0</v>
      </c>
      <c r="AI249" s="2">
        <f>IF($D$226="n/a",0,IF(AI$228&lt;=$C249,0,IF(AI$228&gt;(INDEX($D$226:$W$226,1,$C249)+$C249),INDEX($D$240:$W$240,,$C249)-SUM($D249:AH249),INDEX($D$240:$W$240,,$C249)/INDEX($D$226:$W$226,1,$C249))))</f>
        <v>0</v>
      </c>
      <c r="AJ249" s="2">
        <f>IF($D$226="n/a",0,IF(AJ$228&lt;=$C249,0,IF(AJ$228&gt;(INDEX($D$226:$W$226,1,$C249)+$C249),INDEX($D$240:$W$240,,$C249)-SUM($D249:AI249),INDEX($D$240:$W$240,,$C249)/INDEX($D$226:$W$226,1,$C249))))</f>
        <v>0</v>
      </c>
      <c r="AK249" s="2">
        <f>IF($D$226="n/a",0,IF(AK$228&lt;=$C249,0,IF(AK$228&gt;(INDEX($D$226:$W$226,1,$C249)+$C249),INDEX($D$240:$W$240,,$C249)-SUM($D249:AJ249),INDEX($D$240:$W$240,,$C249)/INDEX($D$226:$W$226,1,$C249))))</f>
        <v>0</v>
      </c>
      <c r="AL249" s="2">
        <f>IF($D$226="n/a",0,IF(AL$228&lt;=$C249,0,IF(AL$228&gt;(INDEX($D$226:$W$226,1,$C249)+$C249),INDEX($D$240:$W$240,,$C249)-SUM($D249:AK249),INDEX($D$240:$W$240,,$C249)/INDEX($D$226:$W$226,1,$C249))))</f>
        <v>0</v>
      </c>
      <c r="AM249" s="2">
        <f>IF($D$226="n/a",0,IF(AM$228&lt;=$C249,0,IF(AM$228&gt;(INDEX($D$226:$W$226,1,$C249)+$C249),INDEX($D$240:$W$240,,$C249)-SUM($D249:AL249),INDEX($D$240:$W$240,,$C249)/INDEX($D$226:$W$226,1,$C249))))</f>
        <v>0</v>
      </c>
      <c r="AN249" s="2">
        <f>IF($D$226="n/a",0,IF(AN$228&lt;=$C249,0,IF(AN$228&gt;(INDEX($D$226:$W$226,1,$C249)+$C249),INDEX($D$240:$W$240,,$C249)-SUM($D249:AM249),INDEX($D$240:$W$240,,$C249)/INDEX($D$226:$W$226,1,$C249))))</f>
        <v>0</v>
      </c>
      <c r="AO249" s="2">
        <f>IF($D$226="n/a",0,IF(AO$228&lt;=$C249,0,IF(AO$228&gt;(INDEX($D$226:$W$226,1,$C249)+$C249),INDEX($D$240:$W$240,,$C249)-SUM($D249:AN249),INDEX($D$240:$W$240,,$C249)/INDEX($D$226:$W$226,1,$C249))))</f>
        <v>0</v>
      </c>
      <c r="AP249" s="2">
        <f>IF($D$226="n/a",0,IF(AP$228&lt;=$C249,0,IF(AP$228&gt;(INDEX($D$226:$W$226,1,$C249)+$C249),INDEX($D$240:$W$240,,$C249)-SUM($D249:AO249),INDEX($D$240:$W$240,,$C249)/INDEX($D$226:$W$226,1,$C249))))</f>
        <v>0</v>
      </c>
      <c r="AQ249" s="2">
        <f>IF($D$226="n/a",0,IF(AQ$228&lt;=$C249,0,IF(AQ$228&gt;(INDEX($D$226:$W$226,1,$C249)+$C249),INDEX($D$240:$W$240,,$C249)-SUM($D249:AP249),INDEX($D$240:$W$240,,$C249)/INDEX($D$226:$W$226,1,$C249))))</f>
        <v>0</v>
      </c>
      <c r="AR249" s="2">
        <f>IF($D$226="n/a",0,IF(AR$228&lt;=$C249,0,IF(AR$228&gt;(INDEX($D$226:$W$226,1,$C249)+$C249),INDEX($D$240:$W$240,,$C249)-SUM($D249:AQ249),INDEX($D$240:$W$240,,$C249)/INDEX($D$226:$W$226,1,$C249))))</f>
        <v>0</v>
      </c>
      <c r="AS249" s="2">
        <f>IF($D$226="n/a",0,IF(AS$228&lt;=$C249,0,IF(AS$228&gt;(INDEX($D$226:$W$226,1,$C249)+$C249),INDEX($D$240:$W$240,,$C249)-SUM($D249:AR249),INDEX($D$240:$W$240,,$C249)/INDEX($D$226:$W$226,1,$C249))))</f>
        <v>0</v>
      </c>
      <c r="AT249" s="2">
        <f>IF($D$226="n/a",0,IF(AT$228&lt;=$C249,0,IF(AT$228&gt;(INDEX($D$226:$W$226,1,$C249)+$C249),INDEX($D$240:$W$240,,$C249)-SUM($D249:AS249),INDEX($D$240:$W$240,,$C249)/INDEX($D$226:$W$226,1,$C249))))</f>
        <v>0</v>
      </c>
      <c r="AU249" s="2">
        <f>IF($D$226="n/a",0,IF(AU$228&lt;=$C249,0,IF(AU$228&gt;(INDEX($D$226:$W$226,1,$C249)+$C249),INDEX($D$240:$W$240,,$C249)-SUM($D249:AT249),INDEX($D$240:$W$240,,$C249)/INDEX($D$226:$W$226,1,$C249))))</f>
        <v>0</v>
      </c>
      <c r="AV249" s="2">
        <f>IF($D$226="n/a",0,IF(AV$228&lt;=$C249,0,IF(AV$228&gt;(INDEX($D$226:$W$226,1,$C249)+$C249),INDEX($D$240:$W$240,,$C249)-SUM($D249:AU249),INDEX($D$240:$W$240,,$C249)/INDEX($D$226:$W$226,1,$C249))))</f>
        <v>0</v>
      </c>
      <c r="AW249" s="2">
        <f>IF($D$226="n/a",0,IF(AW$228&lt;=$C249,0,IF(AW$228&gt;(INDEX($D$226:$W$226,1,$C249)+$C249),INDEX($D$240:$W$240,,$C249)-SUM($D249:AV249),INDEX($D$240:$W$240,,$C249)/INDEX($D$226:$W$226,1,$C249))))</f>
        <v>0</v>
      </c>
      <c r="AX249" s="2">
        <f>IF($D$226="n/a",0,IF(AX$228&lt;=$C249,0,IF(AX$228&gt;(INDEX($D$226:$W$226,1,$C249)+$C249),INDEX($D$240:$W$240,,$C249)-SUM($D249:AW249),INDEX($D$240:$W$240,,$C249)/INDEX($D$226:$W$226,1,$C249))))</f>
        <v>0</v>
      </c>
      <c r="AY249" s="2">
        <f>IF($D$226="n/a",0,IF(AY$228&lt;=$C249,0,IF(AY$228&gt;(INDEX($D$226:$W$226,1,$C249)+$C249),INDEX($D$240:$W$240,,$C249)-SUM($D249:AX249),INDEX($D$240:$W$240,,$C249)/INDEX($D$226:$W$226,1,$C249))))</f>
        <v>0</v>
      </c>
      <c r="AZ249" s="2">
        <f>IF($D$226="n/a",0,IF(AZ$228&lt;=$C249,0,IF(AZ$228&gt;(INDEX($D$226:$W$226,1,$C249)+$C249),INDEX($D$240:$W$240,,$C249)-SUM($D249:AY249),INDEX($D$240:$W$240,,$C249)/INDEX($D$226:$W$226,1,$C249))))</f>
        <v>0</v>
      </c>
      <c r="BA249" s="2">
        <f>IF($D$226="n/a",0,IF(BA$228&lt;=$C249,0,IF(BA$228&gt;(INDEX($D$226:$W$226,1,$C249)+$C249),INDEX($D$240:$W$240,,$C249)-SUM($D249:AZ249),INDEX($D$240:$W$240,,$C249)/INDEX($D$226:$W$226,1,$C249))))</f>
        <v>0</v>
      </c>
      <c r="BB249" s="2">
        <f>IF($D$226="n/a",0,IF(BB$228&lt;=$C249,0,IF(BB$228&gt;(INDEX($D$226:$W$226,1,$C249)+$C249),INDEX($D$240:$W$240,,$C249)-SUM($D249:BA249),INDEX($D$240:$W$240,,$C249)/INDEX($D$226:$W$226,1,$C249))))</f>
        <v>0</v>
      </c>
      <c r="BC249" s="2">
        <f>IF($D$226="n/a",0,IF(BC$228&lt;=$C249,0,IF(BC$228&gt;(INDEX($D$226:$W$226,1,$C249)+$C249),INDEX($D$240:$W$240,,$C249)-SUM($D249:BB249),INDEX($D$240:$W$240,,$C249)/INDEX($D$226:$W$226,1,$C249))))</f>
        <v>0</v>
      </c>
      <c r="BD249" s="2">
        <f>IF($D$226="n/a",0,IF(BD$228&lt;=$C249,0,IF(BD$228&gt;(INDEX($D$226:$W$226,1,$C249)+$C249),INDEX($D$240:$W$240,,$C249)-SUM($D249:BC249),INDEX($D$240:$W$240,,$C249)/INDEX($D$226:$W$226,1,$C249))))</f>
        <v>0</v>
      </c>
      <c r="BE249" s="2">
        <f>IF($D$226="n/a",0,IF(BE$228&lt;=$C249,0,IF(BE$228&gt;(INDEX($D$226:$W$226,1,$C249)+$C249),INDEX($D$240:$W$240,,$C249)-SUM($D249:BD249),INDEX($D$240:$W$240,,$C249)/INDEX($D$226:$W$226,1,$C249))))</f>
        <v>0</v>
      </c>
      <c r="BF249" s="2">
        <f>IF($D$226="n/a",0,IF(BF$228&lt;=$C249,0,IF(BF$228&gt;(INDEX($D$226:$W$226,1,$C249)+$C249),INDEX($D$240:$W$240,,$C249)-SUM($D249:BE249),INDEX($D$240:$W$240,,$C249)/INDEX($D$226:$W$226,1,$C249))))</f>
        <v>0</v>
      </c>
      <c r="BG249" s="2">
        <f>IF($D$226="n/a",0,IF(BG$228&lt;=$C249,0,IF(BG$228&gt;(INDEX($D$226:$W$226,1,$C249)+$C249),INDEX($D$240:$W$240,,$C249)-SUM($D249:BF249),INDEX($D$240:$W$240,,$C249)/INDEX($D$226:$W$226,1,$C249))))</f>
        <v>0</v>
      </c>
      <c r="BH249" s="2">
        <f>IF($D$226="n/a",0,IF(BH$228&lt;=$C249,0,IF(BH$228&gt;(INDEX($D$226:$W$226,1,$C249)+$C249),INDEX($D$240:$W$240,,$C249)-SUM($D249:BG249),INDEX($D$240:$W$240,,$C249)/INDEX($D$226:$W$226,1,$C249))))</f>
        <v>0</v>
      </c>
      <c r="BI249" s="2">
        <f>IF($D$226="n/a",0,IF(BI$228&lt;=$C249,0,IF(BI$228&gt;(INDEX($D$226:$W$226,1,$C249)+$C249),INDEX($D$240:$W$240,,$C249)-SUM($D249:BH249),INDEX($D$240:$W$240,,$C249)/INDEX($D$226:$W$226,1,$C249))))</f>
        <v>0</v>
      </c>
      <c r="BJ249" s="2">
        <f>IF($D$226="n/a",0,IF(BJ$228&lt;=$C249,0,IF(BJ$228&gt;(INDEX($D$226:$W$226,1,$C249)+$C249),INDEX($D$240:$W$240,,$C249)-SUM($D249:BI249),INDEX($D$240:$W$240,,$C249)/INDEX($D$226:$W$226,1,$C249))))</f>
        <v>0</v>
      </c>
      <c r="BK249" s="2">
        <f>IF($D$226="n/a",0,IF(BK$228&lt;=$C249,0,IF(BK$228&gt;(INDEX($D$226:$W$226,1,$C249)+$C249),INDEX($D$240:$W$240,,$C249)-SUM($D249:BJ249),INDEX($D$240:$W$240,,$C249)/INDEX($D$226:$W$226,1,$C249))))</f>
        <v>0</v>
      </c>
      <c r="BL249" s="2">
        <f>IF($D$226="n/a",0,IF(BL$228&lt;=$C249,0,IF(BL$228&gt;(INDEX($D$226:$W$226,1,$C249)+$C249),INDEX($D$240:$W$240,,$C249)-SUM($D249:BK249),INDEX($D$240:$W$240,,$C249)/INDEX($D$226:$W$226,1,$C249))))</f>
        <v>0</v>
      </c>
      <c r="BM249" s="2">
        <f>IF($D$226="n/a",0,IF(BM$228&lt;=$C249,0,IF(BM$228&gt;(INDEX($D$226:$W$226,1,$C249)+$C249),INDEX($D$240:$W$240,,$C249)-SUM($D249:BL249),INDEX($D$240:$W$240,,$C249)/INDEX($D$226:$W$226,1,$C249))))</f>
        <v>0</v>
      </c>
      <c r="BN249" s="2">
        <f>IF($D$226="n/a",0,IF(BN$228&lt;=$C249,0,IF(BN$228&gt;(INDEX($D$226:$W$226,1,$C249)+$C249),INDEX($D$240:$W$240,,$C249)-SUM($D249:BM249),INDEX($D$240:$W$240,,$C249)/INDEX($D$226:$W$226,1,$C249))))</f>
        <v>0</v>
      </c>
      <c r="BO249" s="2">
        <f>IF($D$226="n/a",0,IF(BO$228&lt;=$C249,0,IF(BO$228&gt;(INDEX($D$226:$W$226,1,$C249)+$C249),INDEX($D$240:$W$240,,$C249)-SUM($D249:BN249),INDEX($D$240:$W$240,,$C249)/INDEX($D$226:$W$226,1,$C249))))</f>
        <v>0</v>
      </c>
      <c r="BP249" s="2">
        <f>IF($D$226="n/a",0,IF(BP$228&lt;=$C249,0,IF(BP$228&gt;(INDEX($D$226:$W$226,1,$C249)+$C249),INDEX($D$240:$W$240,,$C249)-SUM($D249:BO249),INDEX($D$240:$W$240,,$C249)/INDEX($D$226:$W$226,1,$C249))))</f>
        <v>0</v>
      </c>
    </row>
    <row r="250" spans="2:68">
      <c r="B250" s="20">
        <v>2023</v>
      </c>
      <c r="C250" s="20">
        <v>8</v>
      </c>
      <c r="E250" s="2">
        <f>IF($D$226="n/a",0,IF(E$228&lt;=$C250,0,IF(E$228&gt;(INDEX($D$226:$W$226,1,$C250)+$C250),INDEX($D$240:$W$240,,$C250)-SUM($D250:D250),INDEX($D$240:$W$240,,$C250)/INDEX($D$226:$W$226,1,$C250))))</f>
        <v>0</v>
      </c>
      <c r="F250" s="2">
        <f>IF($D$226="n/a",0,IF(F$228&lt;=$C250,0,IF(F$228&gt;(INDEX($D$226:$W$226,1,$C250)+$C250),INDEX($D$240:$W$240,,$C250)-SUM($D250:E250),INDEX($D$240:$W$240,,$C250)/INDEX($D$226:$W$226,1,$C250))))</f>
        <v>0</v>
      </c>
      <c r="G250" s="2">
        <f>IF($D$226="n/a",0,IF(G$228&lt;=$C250,0,IF(G$228&gt;(INDEX($D$226:$W$226,1,$C250)+$C250),INDEX($D$240:$W$240,,$C250)-SUM($D250:F250),INDEX($D$240:$W$240,,$C250)/INDEX($D$226:$W$226,1,$C250))))</f>
        <v>0</v>
      </c>
      <c r="H250" s="2">
        <f>IF($D$226="n/a",0,IF(H$228&lt;=$C250,0,IF(H$228&gt;(INDEX($D$226:$W$226,1,$C250)+$C250),INDEX($D$240:$W$240,,$C250)-SUM($D250:G250),INDEX($D$240:$W$240,,$C250)/INDEX($D$226:$W$226,1,$C250))))</f>
        <v>0</v>
      </c>
      <c r="I250" s="2">
        <f>IF($D$226="n/a",0,IF(I$228&lt;=$C250,0,IF(I$228&gt;(INDEX($D$226:$W$226,1,$C250)+$C250),INDEX($D$240:$W$240,,$C250)-SUM($D250:H250),INDEX($D$240:$W$240,,$C250)/INDEX($D$226:$W$226,1,$C250))))*0.5</f>
        <v>0</v>
      </c>
      <c r="J250" s="2">
        <f>IF($D$226="n/a",0,IF(J$228&lt;=$C250,0,IF(J$228&gt;(INDEX($D$226:$W$226,1,$C250)+$C250),INDEX($D$240:$W$240,,$C250)-SUM($D250:I250),INDEX($D$240:$W$240,,$C250)/INDEX($D$226:$W$226,1,$C250))))</f>
        <v>0</v>
      </c>
      <c r="K250" s="2">
        <f>IF($D$226="n/a",0,IF(K$228&lt;=$C250,0,IF(K$228&gt;(INDEX($D$226:$W$226,1,$C250)+$C250),INDEX($D$240:$W$240,,$C250)-SUM($D250:J250),INDEX($D$240:$W$240,,$C250)/INDEX($D$226:$W$226,1,$C250))))</f>
        <v>0</v>
      </c>
      <c r="L250" s="2">
        <f>IF($D$226="n/a",0,IF(L$228&lt;=$C250,0,IF(L$228&gt;(INDEX($D$226:$W$226,1,$C250)+$C250),INDEX($D$240:$W$240,,$C250)-SUM($D250:K250),INDEX($D$240:$W$240,,$C250)/INDEX($D$226:$W$226,1,$C250))))</f>
        <v>0</v>
      </c>
      <c r="M250" s="2">
        <f>IF($D$226="n/a",0,IF(M$228&lt;=$C250,0,IF(M$228&gt;(INDEX($D$226:$W$226,1,$C250)+$C250),INDEX($D$240:$W$240,,$C250)-SUM($D250:L250),INDEX($D$240:$W$240,,$C250)/INDEX($D$226:$W$226,1,$C250))))</f>
        <v>0</v>
      </c>
      <c r="N250" s="2">
        <f>IF($D$226="n/a",0,IF(N$228&lt;=$C250,0,IF(N$228&gt;(INDEX($D$226:$W$226,1,$C250)+$C250),INDEX($D$240:$W$240,,$C250)-SUM($D250:M250),INDEX($D$240:$W$240,,$C250)/INDEX($D$226:$W$226,1,$C250))))</f>
        <v>0</v>
      </c>
      <c r="O250" s="2">
        <f>IF($D$226="n/a",0,IF(O$228&lt;=$C250,0,IF(O$228&gt;(INDEX($D$226:$W$226,1,$C250)+$C250),INDEX($D$240:$W$240,,$C250)-SUM($D250:N250),INDEX($D$240:$W$240,,$C250)/INDEX($D$226:$W$226,1,$C250))))</f>
        <v>0</v>
      </c>
      <c r="P250" s="2">
        <f>IF($D$226="n/a",0,IF(P$228&lt;=$C250,0,IF(P$228&gt;(INDEX($D$226:$W$226,1,$C250)+$C250),INDEX($D$240:$W$240,,$C250)-SUM($D250:O250),INDEX($D$240:$W$240,,$C250)/INDEX($D$226:$W$226,1,$C250))))</f>
        <v>0</v>
      </c>
      <c r="Q250" s="2">
        <f>IF($D$226="n/a",0,IF(Q$228&lt;=$C250,0,IF(Q$228&gt;(INDEX($D$226:$W$226,1,$C250)+$C250),INDEX($D$240:$W$240,,$C250)-SUM($D250:P250),INDEX($D$240:$W$240,,$C250)/INDEX($D$226:$W$226,1,$C250))))</f>
        <v>0</v>
      </c>
      <c r="R250" s="2">
        <f>IF($D$226="n/a",0,IF(R$228&lt;=$C250,0,IF(R$228&gt;(INDEX($D$226:$W$226,1,$C250)+$C250),INDEX($D$240:$W$240,,$C250)-SUM($D250:Q250),INDEX($D$240:$W$240,,$C250)/INDEX($D$226:$W$226,1,$C250))))</f>
        <v>0</v>
      </c>
      <c r="S250" s="2">
        <f>IF($D$226="n/a",0,IF(S$228&lt;=$C250,0,IF(S$228&gt;(INDEX($D$226:$W$226,1,$C250)+$C250),INDEX($D$240:$W$240,,$C250)-SUM($D250:R250),INDEX($D$240:$W$240,,$C250)/INDEX($D$226:$W$226,1,$C250))))</f>
        <v>0</v>
      </c>
      <c r="T250" s="2">
        <f>IF($D$226="n/a",0,IF(T$228&lt;=$C250,0,IF(T$228&gt;(INDEX($D$226:$W$226,1,$C250)+$C250),INDEX($D$240:$W$240,,$C250)-SUM($D250:S250),INDEX($D$240:$W$240,,$C250)/INDEX($D$226:$W$226,1,$C250))))</f>
        <v>0</v>
      </c>
      <c r="U250" s="2">
        <f>IF($D$226="n/a",0,IF(U$228&lt;=$C250,0,IF(U$228&gt;(INDEX($D$226:$W$226,1,$C250)+$C250),INDEX($D$240:$W$240,,$C250)-SUM($D250:T250),INDEX($D$240:$W$240,,$C250)/INDEX($D$226:$W$226,1,$C250))))</f>
        <v>0</v>
      </c>
      <c r="V250" s="2">
        <f>IF($D$226="n/a",0,IF(V$228&lt;=$C250,0,IF(V$228&gt;(INDEX($D$226:$W$226,1,$C250)+$C250),INDEX($D$240:$W$240,,$C250)-SUM($D250:U250),INDEX($D$240:$W$240,,$C250)/INDEX($D$226:$W$226,1,$C250))))</f>
        <v>0</v>
      </c>
      <c r="W250" s="2">
        <f>IF($D$226="n/a",0,IF(W$228&lt;=$C250,0,IF(W$228&gt;(INDEX($D$226:$W$226,1,$C250)+$C250),INDEX($D$240:$W$240,,$C250)-SUM($D250:V250),INDEX($D$240:$W$240,,$C250)/INDEX($D$226:$W$226,1,$C250))))</f>
        <v>0</v>
      </c>
      <c r="X250" s="2">
        <f>IF($D$226="n/a",0,IF(X$228&lt;=$C250,0,IF(X$228&gt;(INDEX($D$226:$W$226,1,$C250)+$C250),INDEX($D$240:$W$240,,$C250)-SUM($D250:W250),INDEX($D$240:$W$240,,$C250)/INDEX($D$226:$W$226,1,$C250))))</f>
        <v>0</v>
      </c>
      <c r="Y250" s="2">
        <f>IF($D$226="n/a",0,IF(Y$228&lt;=$C250,0,IF(Y$228&gt;(INDEX($D$226:$W$226,1,$C250)+$C250),INDEX($D$240:$W$240,,$C250)-SUM($D250:X250),INDEX($D$240:$W$240,,$C250)/INDEX($D$226:$W$226,1,$C250))))</f>
        <v>0</v>
      </c>
      <c r="Z250" s="2">
        <f>IF($D$226="n/a",0,IF(Z$228&lt;=$C250,0,IF(Z$228&gt;(INDEX($D$226:$W$226,1,$C250)+$C250),INDEX($D$240:$W$240,,$C250)-SUM($D250:Y250),INDEX($D$240:$W$240,,$C250)/INDEX($D$226:$W$226,1,$C250))))</f>
        <v>0</v>
      </c>
      <c r="AA250" s="2">
        <f>IF($D$226="n/a",0,IF(AA$228&lt;=$C250,0,IF(AA$228&gt;(INDEX($D$226:$W$226,1,$C250)+$C250),INDEX($D$240:$W$240,,$C250)-SUM($D250:Z250),INDEX($D$240:$W$240,,$C250)/INDEX($D$226:$W$226,1,$C250))))</f>
        <v>0</v>
      </c>
      <c r="AB250" s="2">
        <f>IF($D$226="n/a",0,IF(AB$228&lt;=$C250,0,IF(AB$228&gt;(INDEX($D$226:$W$226,1,$C250)+$C250),INDEX($D$240:$W$240,,$C250)-SUM($D250:AA250),INDEX($D$240:$W$240,,$C250)/INDEX($D$226:$W$226,1,$C250))))</f>
        <v>0</v>
      </c>
      <c r="AC250" s="2">
        <f>IF($D$226="n/a",0,IF(AC$228&lt;=$C250,0,IF(AC$228&gt;(INDEX($D$226:$W$226,1,$C250)+$C250),INDEX($D$240:$W$240,,$C250)-SUM($D250:AB250),INDEX($D$240:$W$240,,$C250)/INDEX($D$226:$W$226,1,$C250))))</f>
        <v>0</v>
      </c>
      <c r="AD250" s="2">
        <f>IF($D$226="n/a",0,IF(AD$228&lt;=$C250,0,IF(AD$228&gt;(INDEX($D$226:$W$226,1,$C250)+$C250),INDEX($D$240:$W$240,,$C250)-SUM($D250:AC250),INDEX($D$240:$W$240,,$C250)/INDEX($D$226:$W$226,1,$C250))))</f>
        <v>0</v>
      </c>
      <c r="AE250" s="2">
        <f>IF($D$226="n/a",0,IF(AE$228&lt;=$C250,0,IF(AE$228&gt;(INDEX($D$226:$W$226,1,$C250)+$C250),INDEX($D$240:$W$240,,$C250)-SUM($D250:AD250),INDEX($D$240:$W$240,,$C250)/INDEX($D$226:$W$226,1,$C250))))</f>
        <v>0</v>
      </c>
      <c r="AF250" s="2">
        <f>IF($D$226="n/a",0,IF(AF$228&lt;=$C250,0,IF(AF$228&gt;(INDEX($D$226:$W$226,1,$C250)+$C250),INDEX($D$240:$W$240,,$C250)-SUM($D250:AE250),INDEX($D$240:$W$240,,$C250)/INDEX($D$226:$W$226,1,$C250))))</f>
        <v>0</v>
      </c>
      <c r="AG250" s="2">
        <f>IF($D$226="n/a",0,IF(AG$228&lt;=$C250,0,IF(AG$228&gt;(INDEX($D$226:$W$226,1,$C250)+$C250),INDEX($D$240:$W$240,,$C250)-SUM($D250:AF250),INDEX($D$240:$W$240,,$C250)/INDEX($D$226:$W$226,1,$C250))))</f>
        <v>0</v>
      </c>
      <c r="AH250" s="2">
        <f>IF($D$226="n/a",0,IF(AH$228&lt;=$C250,0,IF(AH$228&gt;(INDEX($D$226:$W$226,1,$C250)+$C250),INDEX($D$240:$W$240,,$C250)-SUM($D250:AG250),INDEX($D$240:$W$240,,$C250)/INDEX($D$226:$W$226,1,$C250))))</f>
        <v>0</v>
      </c>
      <c r="AI250" s="2">
        <f>IF($D$226="n/a",0,IF(AI$228&lt;=$C250,0,IF(AI$228&gt;(INDEX($D$226:$W$226,1,$C250)+$C250),INDEX($D$240:$W$240,,$C250)-SUM($D250:AH250),INDEX($D$240:$W$240,,$C250)/INDEX($D$226:$W$226,1,$C250))))</f>
        <v>0</v>
      </c>
      <c r="AJ250" s="2">
        <f>IF($D$226="n/a",0,IF(AJ$228&lt;=$C250,0,IF(AJ$228&gt;(INDEX($D$226:$W$226,1,$C250)+$C250),INDEX($D$240:$W$240,,$C250)-SUM($D250:AI250),INDEX($D$240:$W$240,,$C250)/INDEX($D$226:$W$226,1,$C250))))</f>
        <v>0</v>
      </c>
      <c r="AK250" s="2">
        <f>IF($D$226="n/a",0,IF(AK$228&lt;=$C250,0,IF(AK$228&gt;(INDEX($D$226:$W$226,1,$C250)+$C250),INDEX($D$240:$W$240,,$C250)-SUM($D250:AJ250),INDEX($D$240:$W$240,,$C250)/INDEX($D$226:$W$226,1,$C250))))</f>
        <v>0</v>
      </c>
      <c r="AL250" s="2">
        <f>IF($D$226="n/a",0,IF(AL$228&lt;=$C250,0,IF(AL$228&gt;(INDEX($D$226:$W$226,1,$C250)+$C250),INDEX($D$240:$W$240,,$C250)-SUM($D250:AK250),INDEX($D$240:$W$240,,$C250)/INDEX($D$226:$W$226,1,$C250))))</f>
        <v>0</v>
      </c>
      <c r="AM250" s="2">
        <f>IF($D$226="n/a",0,IF(AM$228&lt;=$C250,0,IF(AM$228&gt;(INDEX($D$226:$W$226,1,$C250)+$C250),INDEX($D$240:$W$240,,$C250)-SUM($D250:AL250),INDEX($D$240:$W$240,,$C250)/INDEX($D$226:$W$226,1,$C250))))</f>
        <v>0</v>
      </c>
      <c r="AN250" s="2">
        <f>IF($D$226="n/a",0,IF(AN$228&lt;=$C250,0,IF(AN$228&gt;(INDEX($D$226:$W$226,1,$C250)+$C250),INDEX($D$240:$W$240,,$C250)-SUM($D250:AM250),INDEX($D$240:$W$240,,$C250)/INDEX($D$226:$W$226,1,$C250))))</f>
        <v>0</v>
      </c>
      <c r="AO250" s="2">
        <f>IF($D$226="n/a",0,IF(AO$228&lt;=$C250,0,IF(AO$228&gt;(INDEX($D$226:$W$226,1,$C250)+$C250),INDEX($D$240:$W$240,,$C250)-SUM($D250:AN250),INDEX($D$240:$W$240,,$C250)/INDEX($D$226:$W$226,1,$C250))))</f>
        <v>0</v>
      </c>
      <c r="AP250" s="2">
        <f>IF($D$226="n/a",0,IF(AP$228&lt;=$C250,0,IF(AP$228&gt;(INDEX($D$226:$W$226,1,$C250)+$C250),INDEX($D$240:$W$240,,$C250)-SUM($D250:AO250),INDEX($D$240:$W$240,,$C250)/INDEX($D$226:$W$226,1,$C250))))</f>
        <v>0</v>
      </c>
      <c r="AQ250" s="2">
        <f>IF($D$226="n/a",0,IF(AQ$228&lt;=$C250,0,IF(AQ$228&gt;(INDEX($D$226:$W$226,1,$C250)+$C250),INDEX($D$240:$W$240,,$C250)-SUM($D250:AP250),INDEX($D$240:$W$240,,$C250)/INDEX($D$226:$W$226,1,$C250))))</f>
        <v>0</v>
      </c>
      <c r="AR250" s="2">
        <f>IF($D$226="n/a",0,IF(AR$228&lt;=$C250,0,IF(AR$228&gt;(INDEX($D$226:$W$226,1,$C250)+$C250),INDEX($D$240:$W$240,,$C250)-SUM($D250:AQ250),INDEX($D$240:$W$240,,$C250)/INDEX($D$226:$W$226,1,$C250))))</f>
        <v>0</v>
      </c>
      <c r="AS250" s="2">
        <f>IF($D$226="n/a",0,IF(AS$228&lt;=$C250,0,IF(AS$228&gt;(INDEX($D$226:$W$226,1,$C250)+$C250),INDEX($D$240:$W$240,,$C250)-SUM($D250:AR250),INDEX($D$240:$W$240,,$C250)/INDEX($D$226:$W$226,1,$C250))))</f>
        <v>0</v>
      </c>
      <c r="AT250" s="2">
        <f>IF($D$226="n/a",0,IF(AT$228&lt;=$C250,0,IF(AT$228&gt;(INDEX($D$226:$W$226,1,$C250)+$C250),INDEX($D$240:$W$240,,$C250)-SUM($D250:AS250),INDEX($D$240:$W$240,,$C250)/INDEX($D$226:$W$226,1,$C250))))</f>
        <v>0</v>
      </c>
      <c r="AU250" s="2">
        <f>IF($D$226="n/a",0,IF(AU$228&lt;=$C250,0,IF(AU$228&gt;(INDEX($D$226:$W$226,1,$C250)+$C250),INDEX($D$240:$W$240,,$C250)-SUM($D250:AT250),INDEX($D$240:$W$240,,$C250)/INDEX($D$226:$W$226,1,$C250))))</f>
        <v>0</v>
      </c>
      <c r="AV250" s="2">
        <f>IF($D$226="n/a",0,IF(AV$228&lt;=$C250,0,IF(AV$228&gt;(INDEX($D$226:$W$226,1,$C250)+$C250),INDEX($D$240:$W$240,,$C250)-SUM($D250:AU250),INDEX($D$240:$W$240,,$C250)/INDEX($D$226:$W$226,1,$C250))))</f>
        <v>0</v>
      </c>
      <c r="AW250" s="2">
        <f>IF($D$226="n/a",0,IF(AW$228&lt;=$C250,0,IF(AW$228&gt;(INDEX($D$226:$W$226,1,$C250)+$C250),INDEX($D$240:$W$240,,$C250)-SUM($D250:AV250),INDEX($D$240:$W$240,,$C250)/INDEX($D$226:$W$226,1,$C250))))</f>
        <v>0</v>
      </c>
      <c r="AX250" s="2">
        <f>IF($D$226="n/a",0,IF(AX$228&lt;=$C250,0,IF(AX$228&gt;(INDEX($D$226:$W$226,1,$C250)+$C250),INDEX($D$240:$W$240,,$C250)-SUM($D250:AW250),INDEX($D$240:$W$240,,$C250)/INDEX($D$226:$W$226,1,$C250))))</f>
        <v>0</v>
      </c>
      <c r="AY250" s="2">
        <f>IF($D$226="n/a",0,IF(AY$228&lt;=$C250,0,IF(AY$228&gt;(INDEX($D$226:$W$226,1,$C250)+$C250),INDEX($D$240:$W$240,,$C250)-SUM($D250:AX250),INDEX($D$240:$W$240,,$C250)/INDEX($D$226:$W$226,1,$C250))))</f>
        <v>0</v>
      </c>
      <c r="AZ250" s="2">
        <f>IF($D$226="n/a",0,IF(AZ$228&lt;=$C250,0,IF(AZ$228&gt;(INDEX($D$226:$W$226,1,$C250)+$C250),INDEX($D$240:$W$240,,$C250)-SUM($D250:AY250),INDEX($D$240:$W$240,,$C250)/INDEX($D$226:$W$226,1,$C250))))</f>
        <v>0</v>
      </c>
      <c r="BA250" s="2">
        <f>IF($D$226="n/a",0,IF(BA$228&lt;=$C250,0,IF(BA$228&gt;(INDEX($D$226:$W$226,1,$C250)+$C250),INDEX($D$240:$W$240,,$C250)-SUM($D250:AZ250),INDEX($D$240:$W$240,,$C250)/INDEX($D$226:$W$226,1,$C250))))</f>
        <v>0</v>
      </c>
      <c r="BB250" s="2">
        <f>IF($D$226="n/a",0,IF(BB$228&lt;=$C250,0,IF(BB$228&gt;(INDEX($D$226:$W$226,1,$C250)+$C250),INDEX($D$240:$W$240,,$C250)-SUM($D250:BA250),INDEX($D$240:$W$240,,$C250)/INDEX($D$226:$W$226,1,$C250))))</f>
        <v>0</v>
      </c>
      <c r="BC250" s="2">
        <f>IF($D$226="n/a",0,IF(BC$228&lt;=$C250,0,IF(BC$228&gt;(INDEX($D$226:$W$226,1,$C250)+$C250),INDEX($D$240:$W$240,,$C250)-SUM($D250:BB250),INDEX($D$240:$W$240,,$C250)/INDEX($D$226:$W$226,1,$C250))))</f>
        <v>0</v>
      </c>
      <c r="BD250" s="2">
        <f>IF($D$226="n/a",0,IF(BD$228&lt;=$C250,0,IF(BD$228&gt;(INDEX($D$226:$W$226,1,$C250)+$C250),INDEX($D$240:$W$240,,$C250)-SUM($D250:BC250),INDEX($D$240:$W$240,,$C250)/INDEX($D$226:$W$226,1,$C250))))</f>
        <v>0</v>
      </c>
      <c r="BE250" s="2">
        <f>IF($D$226="n/a",0,IF(BE$228&lt;=$C250,0,IF(BE$228&gt;(INDEX($D$226:$W$226,1,$C250)+$C250),INDEX($D$240:$W$240,,$C250)-SUM($D250:BD250),INDEX($D$240:$W$240,,$C250)/INDEX($D$226:$W$226,1,$C250))))</f>
        <v>0</v>
      </c>
      <c r="BF250" s="2">
        <f>IF($D$226="n/a",0,IF(BF$228&lt;=$C250,0,IF(BF$228&gt;(INDEX($D$226:$W$226,1,$C250)+$C250),INDEX($D$240:$W$240,,$C250)-SUM($D250:BE250),INDEX($D$240:$W$240,,$C250)/INDEX($D$226:$W$226,1,$C250))))</f>
        <v>0</v>
      </c>
      <c r="BG250" s="2">
        <f>IF($D$226="n/a",0,IF(BG$228&lt;=$C250,0,IF(BG$228&gt;(INDEX($D$226:$W$226,1,$C250)+$C250),INDEX($D$240:$W$240,,$C250)-SUM($D250:BF250),INDEX($D$240:$W$240,,$C250)/INDEX($D$226:$W$226,1,$C250))))</f>
        <v>0</v>
      </c>
      <c r="BH250" s="2">
        <f>IF($D$226="n/a",0,IF(BH$228&lt;=$C250,0,IF(BH$228&gt;(INDEX($D$226:$W$226,1,$C250)+$C250),INDEX($D$240:$W$240,,$C250)-SUM($D250:BG250),INDEX($D$240:$W$240,,$C250)/INDEX($D$226:$W$226,1,$C250))))</f>
        <v>0</v>
      </c>
      <c r="BI250" s="2">
        <f>IF($D$226="n/a",0,IF(BI$228&lt;=$C250,0,IF(BI$228&gt;(INDEX($D$226:$W$226,1,$C250)+$C250),INDEX($D$240:$W$240,,$C250)-SUM($D250:BH250),INDEX($D$240:$W$240,,$C250)/INDEX($D$226:$W$226,1,$C250))))</f>
        <v>0</v>
      </c>
      <c r="BJ250" s="2">
        <f>IF($D$226="n/a",0,IF(BJ$228&lt;=$C250,0,IF(BJ$228&gt;(INDEX($D$226:$W$226,1,$C250)+$C250),INDEX($D$240:$W$240,,$C250)-SUM($D250:BI250),INDEX($D$240:$W$240,,$C250)/INDEX($D$226:$W$226,1,$C250))))</f>
        <v>0</v>
      </c>
      <c r="BK250" s="2">
        <f>IF($D$226="n/a",0,IF(BK$228&lt;=$C250,0,IF(BK$228&gt;(INDEX($D$226:$W$226,1,$C250)+$C250),INDEX($D$240:$W$240,,$C250)-SUM($D250:BJ250),INDEX($D$240:$W$240,,$C250)/INDEX($D$226:$W$226,1,$C250))))</f>
        <v>0</v>
      </c>
      <c r="BL250" s="2">
        <f>IF($D$226="n/a",0,IF(BL$228&lt;=$C250,0,IF(BL$228&gt;(INDEX($D$226:$W$226,1,$C250)+$C250),INDEX($D$240:$W$240,,$C250)-SUM($D250:BK250),INDEX($D$240:$W$240,,$C250)/INDEX($D$226:$W$226,1,$C250))))</f>
        <v>0</v>
      </c>
      <c r="BM250" s="2">
        <f>IF($D$226="n/a",0,IF(BM$228&lt;=$C250,0,IF(BM$228&gt;(INDEX($D$226:$W$226,1,$C250)+$C250),INDEX($D$240:$W$240,,$C250)-SUM($D250:BL250),INDEX($D$240:$W$240,,$C250)/INDEX($D$226:$W$226,1,$C250))))</f>
        <v>0</v>
      </c>
      <c r="BN250" s="2">
        <f>IF($D$226="n/a",0,IF(BN$228&lt;=$C250,0,IF(BN$228&gt;(INDEX($D$226:$W$226,1,$C250)+$C250),INDEX($D$240:$W$240,,$C250)-SUM($D250:BM250),INDEX($D$240:$W$240,,$C250)/INDEX($D$226:$W$226,1,$C250))))</f>
        <v>0</v>
      </c>
      <c r="BO250" s="2">
        <f>IF($D$226="n/a",0,IF(BO$228&lt;=$C250,0,IF(BO$228&gt;(INDEX($D$226:$W$226,1,$C250)+$C250),INDEX($D$240:$W$240,,$C250)-SUM($D250:BN250),INDEX($D$240:$W$240,,$C250)/INDEX($D$226:$W$226,1,$C250))))</f>
        <v>0</v>
      </c>
      <c r="BP250" s="2">
        <f>IF($D$226="n/a",0,IF(BP$228&lt;=$C250,0,IF(BP$228&gt;(INDEX($D$226:$W$226,1,$C250)+$C250),INDEX($D$240:$W$240,,$C250)-SUM($D250:BO250),INDEX($D$240:$W$240,,$C250)/INDEX($D$226:$W$226,1,$C250))))</f>
        <v>0</v>
      </c>
    </row>
    <row r="251" spans="2:68">
      <c r="B251" s="20">
        <v>2024</v>
      </c>
      <c r="C251" s="20">
        <v>9</v>
      </c>
      <c r="E251" s="2">
        <f>IF($D$226="n/a",0,IF(E$228&lt;=$C251,0,IF(E$228&gt;(INDEX($D$226:$W$226,1,$C251)+$C251),INDEX($D$240:$W$240,,$C251)-SUM($D251:D251),INDEX($D$240:$W$240,,$C251)/INDEX($D$226:$W$226,1,$C251))))</f>
        <v>0</v>
      </c>
      <c r="F251" s="2">
        <f>IF($D$226="n/a",0,IF(F$228&lt;=$C251,0,IF(F$228&gt;(INDEX($D$226:$W$226,1,$C251)+$C251),INDEX($D$240:$W$240,,$C251)-SUM($D251:E251),INDEX($D$240:$W$240,,$C251)/INDEX($D$226:$W$226,1,$C251))))</f>
        <v>0</v>
      </c>
      <c r="G251" s="2">
        <f>IF($D$226="n/a",0,IF(G$228&lt;=$C251,0,IF(G$228&gt;(INDEX($D$226:$W$226,1,$C251)+$C251),INDEX($D$240:$W$240,,$C251)-SUM($D251:F251),INDEX($D$240:$W$240,,$C251)/INDEX($D$226:$W$226,1,$C251))))</f>
        <v>0</v>
      </c>
      <c r="H251" s="2">
        <f>IF($D$226="n/a",0,IF(H$228&lt;=$C251,0,IF(H$228&gt;(INDEX($D$226:$W$226,1,$C251)+$C251),INDEX($D$240:$W$240,,$C251)-SUM($D251:G251),INDEX($D$240:$W$240,,$C251)/INDEX($D$226:$W$226,1,$C251))))</f>
        <v>0</v>
      </c>
      <c r="I251" s="2">
        <f>IF($D$226="n/a",0,IF(I$228&lt;=$C251,0,IF(I$228&gt;(INDEX($D$226:$W$226,1,$C251)+$C251),INDEX($D$240:$W$240,,$C251)-SUM($D251:H251),INDEX($D$240:$W$240,,$C251)/INDEX($D$226:$W$226,1,$C251))))*0.5</f>
        <v>0</v>
      </c>
      <c r="J251" s="2">
        <f>IF($D$226="n/a",0,IF(J$228&lt;=$C251,0,IF(J$228&gt;(INDEX($D$226:$W$226,1,$C251)+$C251),INDEX($D$240:$W$240,,$C251)-SUM($D251:I251),INDEX($D$240:$W$240,,$C251)/INDEX($D$226:$W$226,1,$C251))))</f>
        <v>0</v>
      </c>
      <c r="K251" s="2">
        <f>IF($D$226="n/a",0,IF(K$228&lt;=$C251,0,IF(K$228&gt;(INDEX($D$226:$W$226,1,$C251)+$C251),INDEX($D$240:$W$240,,$C251)-SUM($D251:J251),INDEX($D$240:$W$240,,$C251)/INDEX($D$226:$W$226,1,$C251))))</f>
        <v>0</v>
      </c>
      <c r="L251" s="2">
        <f>IF($D$226="n/a",0,IF(L$228&lt;=$C251,0,IF(L$228&gt;(INDEX($D$226:$W$226,1,$C251)+$C251),INDEX($D$240:$W$240,,$C251)-SUM($D251:K251),INDEX($D$240:$W$240,,$C251)/INDEX($D$226:$W$226,1,$C251))))</f>
        <v>0</v>
      </c>
      <c r="M251" s="2">
        <f>IF($D$226="n/a",0,IF(M$228&lt;=$C251,0,IF(M$228&gt;(INDEX($D$226:$W$226,1,$C251)+$C251),INDEX($D$240:$W$240,,$C251)-SUM($D251:L251),INDEX($D$240:$W$240,,$C251)/INDEX($D$226:$W$226,1,$C251))))</f>
        <v>0</v>
      </c>
      <c r="N251" s="2">
        <f>IF($D$226="n/a",0,IF(N$228&lt;=$C251,0,IF(N$228&gt;(INDEX($D$226:$W$226,1,$C251)+$C251),INDEX($D$240:$W$240,,$C251)-SUM($D251:M251),INDEX($D$240:$W$240,,$C251)/INDEX($D$226:$W$226,1,$C251))))</f>
        <v>0</v>
      </c>
      <c r="O251" s="2">
        <f>IF($D$226="n/a",0,IF(O$228&lt;=$C251,0,IF(O$228&gt;(INDEX($D$226:$W$226,1,$C251)+$C251),INDEX($D$240:$W$240,,$C251)-SUM($D251:N251),INDEX($D$240:$W$240,,$C251)/INDEX($D$226:$W$226,1,$C251))))</f>
        <v>0</v>
      </c>
      <c r="P251" s="2">
        <f>IF($D$226="n/a",0,IF(P$228&lt;=$C251,0,IF(P$228&gt;(INDEX($D$226:$W$226,1,$C251)+$C251),INDEX($D$240:$W$240,,$C251)-SUM($D251:O251),INDEX($D$240:$W$240,,$C251)/INDEX($D$226:$W$226,1,$C251))))</f>
        <v>0</v>
      </c>
      <c r="Q251" s="2">
        <f>IF($D$226="n/a",0,IF(Q$228&lt;=$C251,0,IF(Q$228&gt;(INDEX($D$226:$W$226,1,$C251)+$C251),INDEX($D$240:$W$240,,$C251)-SUM($D251:P251),INDEX($D$240:$W$240,,$C251)/INDEX($D$226:$W$226,1,$C251))))</f>
        <v>0</v>
      </c>
      <c r="R251" s="2">
        <f>IF($D$226="n/a",0,IF(R$228&lt;=$C251,0,IF(R$228&gt;(INDEX($D$226:$W$226,1,$C251)+$C251),INDEX($D$240:$W$240,,$C251)-SUM($D251:Q251),INDEX($D$240:$W$240,,$C251)/INDEX($D$226:$W$226,1,$C251))))</f>
        <v>0</v>
      </c>
      <c r="S251" s="2">
        <f>IF($D$226="n/a",0,IF(S$228&lt;=$C251,0,IF(S$228&gt;(INDEX($D$226:$W$226,1,$C251)+$C251),INDEX($D$240:$W$240,,$C251)-SUM($D251:R251),INDEX($D$240:$W$240,,$C251)/INDEX($D$226:$W$226,1,$C251))))</f>
        <v>0</v>
      </c>
      <c r="T251" s="2">
        <f>IF($D$226="n/a",0,IF(T$228&lt;=$C251,0,IF(T$228&gt;(INDEX($D$226:$W$226,1,$C251)+$C251),INDEX($D$240:$W$240,,$C251)-SUM($D251:S251),INDEX($D$240:$W$240,,$C251)/INDEX($D$226:$W$226,1,$C251))))</f>
        <v>0</v>
      </c>
      <c r="U251" s="2">
        <f>IF($D$226="n/a",0,IF(U$228&lt;=$C251,0,IF(U$228&gt;(INDEX($D$226:$W$226,1,$C251)+$C251),INDEX($D$240:$W$240,,$C251)-SUM($D251:T251),INDEX($D$240:$W$240,,$C251)/INDEX($D$226:$W$226,1,$C251))))</f>
        <v>0</v>
      </c>
      <c r="V251" s="2">
        <f>IF($D$226="n/a",0,IF(V$228&lt;=$C251,0,IF(V$228&gt;(INDEX($D$226:$W$226,1,$C251)+$C251),INDEX($D$240:$W$240,,$C251)-SUM($D251:U251),INDEX($D$240:$W$240,,$C251)/INDEX($D$226:$W$226,1,$C251))))</f>
        <v>0</v>
      </c>
      <c r="W251" s="2">
        <f>IF($D$226="n/a",0,IF(W$228&lt;=$C251,0,IF(W$228&gt;(INDEX($D$226:$W$226,1,$C251)+$C251),INDEX($D$240:$W$240,,$C251)-SUM($D251:V251),INDEX($D$240:$W$240,,$C251)/INDEX($D$226:$W$226,1,$C251))))</f>
        <v>0</v>
      </c>
      <c r="X251" s="2">
        <f>IF($D$226="n/a",0,IF(X$228&lt;=$C251,0,IF(X$228&gt;(INDEX($D$226:$W$226,1,$C251)+$C251),INDEX($D$240:$W$240,,$C251)-SUM($D251:W251),INDEX($D$240:$W$240,,$C251)/INDEX($D$226:$W$226,1,$C251))))</f>
        <v>0</v>
      </c>
      <c r="Y251" s="2">
        <f>IF($D$226="n/a",0,IF(Y$228&lt;=$C251,0,IF(Y$228&gt;(INDEX($D$226:$W$226,1,$C251)+$C251),INDEX($D$240:$W$240,,$C251)-SUM($D251:X251),INDEX($D$240:$W$240,,$C251)/INDEX($D$226:$W$226,1,$C251))))</f>
        <v>0</v>
      </c>
      <c r="Z251" s="2">
        <f>IF($D$226="n/a",0,IF(Z$228&lt;=$C251,0,IF(Z$228&gt;(INDEX($D$226:$W$226,1,$C251)+$C251),INDEX($D$240:$W$240,,$C251)-SUM($D251:Y251),INDEX($D$240:$W$240,,$C251)/INDEX($D$226:$W$226,1,$C251))))</f>
        <v>0</v>
      </c>
      <c r="AA251" s="2">
        <f>IF($D$226="n/a",0,IF(AA$228&lt;=$C251,0,IF(AA$228&gt;(INDEX($D$226:$W$226,1,$C251)+$C251),INDEX($D$240:$W$240,,$C251)-SUM($D251:Z251),INDEX($D$240:$W$240,,$C251)/INDEX($D$226:$W$226,1,$C251))))</f>
        <v>0</v>
      </c>
      <c r="AB251" s="2">
        <f>IF($D$226="n/a",0,IF(AB$228&lt;=$C251,0,IF(AB$228&gt;(INDEX($D$226:$W$226,1,$C251)+$C251),INDEX($D$240:$W$240,,$C251)-SUM($D251:AA251),INDEX($D$240:$W$240,,$C251)/INDEX($D$226:$W$226,1,$C251))))</f>
        <v>0</v>
      </c>
      <c r="AC251" s="2">
        <f>IF($D$226="n/a",0,IF(AC$228&lt;=$C251,0,IF(AC$228&gt;(INDEX($D$226:$W$226,1,$C251)+$C251),INDEX($D$240:$W$240,,$C251)-SUM($D251:AB251),INDEX($D$240:$W$240,,$C251)/INDEX($D$226:$W$226,1,$C251))))</f>
        <v>0</v>
      </c>
      <c r="AD251" s="2">
        <f>IF($D$226="n/a",0,IF(AD$228&lt;=$C251,0,IF(AD$228&gt;(INDEX($D$226:$W$226,1,$C251)+$C251),INDEX($D$240:$W$240,,$C251)-SUM($D251:AC251),INDEX($D$240:$W$240,,$C251)/INDEX($D$226:$W$226,1,$C251))))</f>
        <v>0</v>
      </c>
      <c r="AE251" s="2">
        <f>IF($D$226="n/a",0,IF(AE$228&lt;=$C251,0,IF(AE$228&gt;(INDEX($D$226:$W$226,1,$C251)+$C251),INDEX($D$240:$W$240,,$C251)-SUM($D251:AD251),INDEX($D$240:$W$240,,$C251)/INDEX($D$226:$W$226,1,$C251))))</f>
        <v>0</v>
      </c>
      <c r="AF251" s="2">
        <f>IF($D$226="n/a",0,IF(AF$228&lt;=$C251,0,IF(AF$228&gt;(INDEX($D$226:$W$226,1,$C251)+$C251),INDEX($D$240:$W$240,,$C251)-SUM($D251:AE251),INDEX($D$240:$W$240,,$C251)/INDEX($D$226:$W$226,1,$C251))))</f>
        <v>0</v>
      </c>
      <c r="AG251" s="2">
        <f>IF($D$226="n/a",0,IF(AG$228&lt;=$C251,0,IF(AG$228&gt;(INDEX($D$226:$W$226,1,$C251)+$C251),INDEX($D$240:$W$240,,$C251)-SUM($D251:AF251),INDEX($D$240:$W$240,,$C251)/INDEX($D$226:$W$226,1,$C251))))</f>
        <v>0</v>
      </c>
      <c r="AH251" s="2">
        <f>IF($D$226="n/a",0,IF(AH$228&lt;=$C251,0,IF(AH$228&gt;(INDEX($D$226:$W$226,1,$C251)+$C251),INDEX($D$240:$W$240,,$C251)-SUM($D251:AG251),INDEX($D$240:$W$240,,$C251)/INDEX($D$226:$W$226,1,$C251))))</f>
        <v>0</v>
      </c>
      <c r="AI251" s="2">
        <f>IF($D$226="n/a",0,IF(AI$228&lt;=$C251,0,IF(AI$228&gt;(INDEX($D$226:$W$226,1,$C251)+$C251),INDEX($D$240:$W$240,,$C251)-SUM($D251:AH251),INDEX($D$240:$W$240,,$C251)/INDEX($D$226:$W$226,1,$C251))))</f>
        <v>0</v>
      </c>
      <c r="AJ251" s="2">
        <f>IF($D$226="n/a",0,IF(AJ$228&lt;=$C251,0,IF(AJ$228&gt;(INDEX($D$226:$W$226,1,$C251)+$C251),INDEX($D$240:$W$240,,$C251)-SUM($D251:AI251),INDEX($D$240:$W$240,,$C251)/INDEX($D$226:$W$226,1,$C251))))</f>
        <v>0</v>
      </c>
      <c r="AK251" s="2">
        <f>IF($D$226="n/a",0,IF(AK$228&lt;=$C251,0,IF(AK$228&gt;(INDEX($D$226:$W$226,1,$C251)+$C251),INDEX($D$240:$W$240,,$C251)-SUM($D251:AJ251),INDEX($D$240:$W$240,,$C251)/INDEX($D$226:$W$226,1,$C251))))</f>
        <v>0</v>
      </c>
      <c r="AL251" s="2">
        <f>IF($D$226="n/a",0,IF(AL$228&lt;=$C251,0,IF(AL$228&gt;(INDEX($D$226:$W$226,1,$C251)+$C251),INDEX($D$240:$W$240,,$C251)-SUM($D251:AK251),INDEX($D$240:$W$240,,$C251)/INDEX($D$226:$W$226,1,$C251))))</f>
        <v>0</v>
      </c>
      <c r="AM251" s="2">
        <f>IF($D$226="n/a",0,IF(AM$228&lt;=$C251,0,IF(AM$228&gt;(INDEX($D$226:$W$226,1,$C251)+$C251),INDEX($D$240:$W$240,,$C251)-SUM($D251:AL251),INDEX($D$240:$W$240,,$C251)/INDEX($D$226:$W$226,1,$C251))))</f>
        <v>0</v>
      </c>
      <c r="AN251" s="2">
        <f>IF($D$226="n/a",0,IF(AN$228&lt;=$C251,0,IF(AN$228&gt;(INDEX($D$226:$W$226,1,$C251)+$C251),INDEX($D$240:$W$240,,$C251)-SUM($D251:AM251),INDEX($D$240:$W$240,,$C251)/INDEX($D$226:$W$226,1,$C251))))</f>
        <v>0</v>
      </c>
      <c r="AO251" s="2">
        <f>IF($D$226="n/a",0,IF(AO$228&lt;=$C251,0,IF(AO$228&gt;(INDEX($D$226:$W$226,1,$C251)+$C251),INDEX($D$240:$W$240,,$C251)-SUM($D251:AN251),INDEX($D$240:$W$240,,$C251)/INDEX($D$226:$W$226,1,$C251))))</f>
        <v>0</v>
      </c>
      <c r="AP251" s="2">
        <f>IF($D$226="n/a",0,IF(AP$228&lt;=$C251,0,IF(AP$228&gt;(INDEX($D$226:$W$226,1,$C251)+$C251),INDEX($D$240:$W$240,,$C251)-SUM($D251:AO251),INDEX($D$240:$W$240,,$C251)/INDEX($D$226:$W$226,1,$C251))))</f>
        <v>0</v>
      </c>
      <c r="AQ251" s="2">
        <f>IF($D$226="n/a",0,IF(AQ$228&lt;=$C251,0,IF(AQ$228&gt;(INDEX($D$226:$W$226,1,$C251)+$C251),INDEX($D$240:$W$240,,$C251)-SUM($D251:AP251),INDEX($D$240:$W$240,,$C251)/INDEX($D$226:$W$226,1,$C251))))</f>
        <v>0</v>
      </c>
      <c r="AR251" s="2">
        <f>IF($D$226="n/a",0,IF(AR$228&lt;=$C251,0,IF(AR$228&gt;(INDEX($D$226:$W$226,1,$C251)+$C251),INDEX($D$240:$W$240,,$C251)-SUM($D251:AQ251),INDEX($D$240:$W$240,,$C251)/INDEX($D$226:$W$226,1,$C251))))</f>
        <v>0</v>
      </c>
      <c r="AS251" s="2">
        <f>IF($D$226="n/a",0,IF(AS$228&lt;=$C251,0,IF(AS$228&gt;(INDEX($D$226:$W$226,1,$C251)+$C251),INDEX($D$240:$W$240,,$C251)-SUM($D251:AR251),INDEX($D$240:$W$240,,$C251)/INDEX($D$226:$W$226,1,$C251))))</f>
        <v>0</v>
      </c>
      <c r="AT251" s="2">
        <f>IF($D$226="n/a",0,IF(AT$228&lt;=$C251,0,IF(AT$228&gt;(INDEX($D$226:$W$226,1,$C251)+$C251),INDEX($D$240:$W$240,,$C251)-SUM($D251:AS251),INDEX($D$240:$W$240,,$C251)/INDEX($D$226:$W$226,1,$C251))))</f>
        <v>0</v>
      </c>
      <c r="AU251" s="2">
        <f>IF($D$226="n/a",0,IF(AU$228&lt;=$C251,0,IF(AU$228&gt;(INDEX($D$226:$W$226,1,$C251)+$C251),INDEX($D$240:$W$240,,$C251)-SUM($D251:AT251),INDEX($D$240:$W$240,,$C251)/INDEX($D$226:$W$226,1,$C251))))</f>
        <v>0</v>
      </c>
      <c r="AV251" s="2">
        <f>IF($D$226="n/a",0,IF(AV$228&lt;=$C251,0,IF(AV$228&gt;(INDEX($D$226:$W$226,1,$C251)+$C251),INDEX($D$240:$W$240,,$C251)-SUM($D251:AU251),INDEX($D$240:$W$240,,$C251)/INDEX($D$226:$W$226,1,$C251))))</f>
        <v>0</v>
      </c>
      <c r="AW251" s="2">
        <f>IF($D$226="n/a",0,IF(AW$228&lt;=$C251,0,IF(AW$228&gt;(INDEX($D$226:$W$226,1,$C251)+$C251),INDEX($D$240:$W$240,,$C251)-SUM($D251:AV251),INDEX($D$240:$W$240,,$C251)/INDEX($D$226:$W$226,1,$C251))))</f>
        <v>0</v>
      </c>
      <c r="AX251" s="2">
        <f>IF($D$226="n/a",0,IF(AX$228&lt;=$C251,0,IF(AX$228&gt;(INDEX($D$226:$W$226,1,$C251)+$C251),INDEX($D$240:$W$240,,$C251)-SUM($D251:AW251),INDEX($D$240:$W$240,,$C251)/INDEX($D$226:$W$226,1,$C251))))</f>
        <v>0</v>
      </c>
      <c r="AY251" s="2">
        <f>IF($D$226="n/a",0,IF(AY$228&lt;=$C251,0,IF(AY$228&gt;(INDEX($D$226:$W$226,1,$C251)+$C251),INDEX($D$240:$W$240,,$C251)-SUM($D251:AX251),INDEX($D$240:$W$240,,$C251)/INDEX($D$226:$W$226,1,$C251))))</f>
        <v>0</v>
      </c>
      <c r="AZ251" s="2">
        <f>IF($D$226="n/a",0,IF(AZ$228&lt;=$C251,0,IF(AZ$228&gt;(INDEX($D$226:$W$226,1,$C251)+$C251),INDEX($D$240:$W$240,,$C251)-SUM($D251:AY251),INDEX($D$240:$W$240,,$C251)/INDEX($D$226:$W$226,1,$C251))))</f>
        <v>0</v>
      </c>
      <c r="BA251" s="2">
        <f>IF($D$226="n/a",0,IF(BA$228&lt;=$C251,0,IF(BA$228&gt;(INDEX($D$226:$W$226,1,$C251)+$C251),INDEX($D$240:$W$240,,$C251)-SUM($D251:AZ251),INDEX($D$240:$W$240,,$C251)/INDEX($D$226:$W$226,1,$C251))))</f>
        <v>0</v>
      </c>
      <c r="BB251" s="2">
        <f>IF($D$226="n/a",0,IF(BB$228&lt;=$C251,0,IF(BB$228&gt;(INDEX($D$226:$W$226,1,$C251)+$C251),INDEX($D$240:$W$240,,$C251)-SUM($D251:BA251),INDEX($D$240:$W$240,,$C251)/INDEX($D$226:$W$226,1,$C251))))</f>
        <v>0</v>
      </c>
      <c r="BC251" s="2">
        <f>IF($D$226="n/a",0,IF(BC$228&lt;=$C251,0,IF(BC$228&gt;(INDEX($D$226:$W$226,1,$C251)+$C251),INDEX($D$240:$W$240,,$C251)-SUM($D251:BB251),INDEX($D$240:$W$240,,$C251)/INDEX($D$226:$W$226,1,$C251))))</f>
        <v>0</v>
      </c>
      <c r="BD251" s="2">
        <f>IF($D$226="n/a",0,IF(BD$228&lt;=$C251,0,IF(BD$228&gt;(INDEX($D$226:$W$226,1,$C251)+$C251),INDEX($D$240:$W$240,,$C251)-SUM($D251:BC251),INDEX($D$240:$W$240,,$C251)/INDEX($D$226:$W$226,1,$C251))))</f>
        <v>0</v>
      </c>
      <c r="BE251" s="2">
        <f>IF($D$226="n/a",0,IF(BE$228&lt;=$C251,0,IF(BE$228&gt;(INDEX($D$226:$W$226,1,$C251)+$C251),INDEX($D$240:$W$240,,$C251)-SUM($D251:BD251),INDEX($D$240:$W$240,,$C251)/INDEX($D$226:$W$226,1,$C251))))</f>
        <v>0</v>
      </c>
      <c r="BF251" s="2">
        <f>IF($D$226="n/a",0,IF(BF$228&lt;=$C251,0,IF(BF$228&gt;(INDEX($D$226:$W$226,1,$C251)+$C251),INDEX($D$240:$W$240,,$C251)-SUM($D251:BE251),INDEX($D$240:$W$240,,$C251)/INDEX($D$226:$W$226,1,$C251))))</f>
        <v>0</v>
      </c>
      <c r="BG251" s="2">
        <f>IF($D$226="n/a",0,IF(BG$228&lt;=$C251,0,IF(BG$228&gt;(INDEX($D$226:$W$226,1,$C251)+$C251),INDEX($D$240:$W$240,,$C251)-SUM($D251:BF251),INDEX($D$240:$W$240,,$C251)/INDEX($D$226:$W$226,1,$C251))))</f>
        <v>0</v>
      </c>
      <c r="BH251" s="2">
        <f>IF($D$226="n/a",0,IF(BH$228&lt;=$C251,0,IF(BH$228&gt;(INDEX($D$226:$W$226,1,$C251)+$C251),INDEX($D$240:$W$240,,$C251)-SUM($D251:BG251),INDEX($D$240:$W$240,,$C251)/INDEX($D$226:$W$226,1,$C251))))</f>
        <v>0</v>
      </c>
      <c r="BI251" s="2">
        <f>IF($D$226="n/a",0,IF(BI$228&lt;=$C251,0,IF(BI$228&gt;(INDEX($D$226:$W$226,1,$C251)+$C251),INDEX($D$240:$W$240,,$C251)-SUM($D251:BH251),INDEX($D$240:$W$240,,$C251)/INDEX($D$226:$W$226,1,$C251))))</f>
        <v>0</v>
      </c>
      <c r="BJ251" s="2">
        <f>IF($D$226="n/a",0,IF(BJ$228&lt;=$C251,0,IF(BJ$228&gt;(INDEX($D$226:$W$226,1,$C251)+$C251),INDEX($D$240:$W$240,,$C251)-SUM($D251:BI251),INDEX($D$240:$W$240,,$C251)/INDEX($D$226:$W$226,1,$C251))))</f>
        <v>0</v>
      </c>
      <c r="BK251" s="2">
        <f>IF($D$226="n/a",0,IF(BK$228&lt;=$C251,0,IF(BK$228&gt;(INDEX($D$226:$W$226,1,$C251)+$C251),INDEX($D$240:$W$240,,$C251)-SUM($D251:BJ251),INDEX($D$240:$W$240,,$C251)/INDEX($D$226:$W$226,1,$C251))))</f>
        <v>0</v>
      </c>
      <c r="BL251" s="2">
        <f>IF($D$226="n/a",0,IF(BL$228&lt;=$C251,0,IF(BL$228&gt;(INDEX($D$226:$W$226,1,$C251)+$C251),INDEX($D$240:$W$240,,$C251)-SUM($D251:BK251),INDEX($D$240:$W$240,,$C251)/INDEX($D$226:$W$226,1,$C251))))</f>
        <v>0</v>
      </c>
      <c r="BM251" s="2">
        <f>IF($D$226="n/a",0,IF(BM$228&lt;=$C251,0,IF(BM$228&gt;(INDEX($D$226:$W$226,1,$C251)+$C251),INDEX($D$240:$W$240,,$C251)-SUM($D251:BL251),INDEX($D$240:$W$240,,$C251)/INDEX($D$226:$W$226,1,$C251))))</f>
        <v>0</v>
      </c>
      <c r="BN251" s="2">
        <f>IF($D$226="n/a",0,IF(BN$228&lt;=$C251,0,IF(BN$228&gt;(INDEX($D$226:$W$226,1,$C251)+$C251),INDEX($D$240:$W$240,,$C251)-SUM($D251:BM251),INDEX($D$240:$W$240,,$C251)/INDEX($D$226:$W$226,1,$C251))))</f>
        <v>0</v>
      </c>
      <c r="BO251" s="2">
        <f>IF($D$226="n/a",0,IF(BO$228&lt;=$C251,0,IF(BO$228&gt;(INDEX($D$226:$W$226,1,$C251)+$C251),INDEX($D$240:$W$240,,$C251)-SUM($D251:BN251),INDEX($D$240:$W$240,,$C251)/INDEX($D$226:$W$226,1,$C251))))</f>
        <v>0</v>
      </c>
      <c r="BP251" s="2">
        <f>IF($D$226="n/a",0,IF(BP$228&lt;=$C251,0,IF(BP$228&gt;(INDEX($D$226:$W$226,1,$C251)+$C251),INDEX($D$240:$W$240,,$C251)-SUM($D251:BO251),INDEX($D$240:$W$240,,$C251)/INDEX($D$226:$W$226,1,$C251))))</f>
        <v>0</v>
      </c>
    </row>
    <row r="252" spans="2:68">
      <c r="B252" s="20">
        <v>2025</v>
      </c>
      <c r="C252" s="20">
        <v>10</v>
      </c>
      <c r="E252" s="2">
        <f>IF($D$226="n/a",0,IF(E$228&lt;=$C252,0,IF(E$228&gt;(INDEX($D$226:$W$226,1,$C252)+$C252),INDEX($D$240:$W$240,,$C252)-SUM($D252:D252),INDEX($D$240:$W$240,,$C252)/INDEX($D$226:$W$226,1,$C252))))</f>
        <v>0</v>
      </c>
      <c r="F252" s="2">
        <f>IF($D$226="n/a",0,IF(F$228&lt;=$C252,0,IF(F$228&gt;(INDEX($D$226:$W$226,1,$C252)+$C252),INDEX($D$240:$W$240,,$C252)-SUM($D252:E252),INDEX($D$240:$W$240,,$C252)/INDEX($D$226:$W$226,1,$C252))))</f>
        <v>0</v>
      </c>
      <c r="G252" s="2">
        <f>IF($D$226="n/a",0,IF(G$228&lt;=$C252,0,IF(G$228&gt;(INDEX($D$226:$W$226,1,$C252)+$C252),INDEX($D$240:$W$240,,$C252)-SUM($D252:F252),INDEX($D$240:$W$240,,$C252)/INDEX($D$226:$W$226,1,$C252))))</f>
        <v>0</v>
      </c>
      <c r="H252" s="2">
        <f>IF($D$226="n/a",0,IF(H$228&lt;=$C252,0,IF(H$228&gt;(INDEX($D$226:$W$226,1,$C252)+$C252),INDEX($D$240:$W$240,,$C252)-SUM($D252:G252),INDEX($D$240:$W$240,,$C252)/INDEX($D$226:$W$226,1,$C252))))</f>
        <v>0</v>
      </c>
      <c r="I252" s="2">
        <f>IF($D$226="n/a",0,IF(I$228&lt;=$C252,0,IF(I$228&gt;(INDEX($D$226:$W$226,1,$C252)+$C252),INDEX($D$240:$W$240,,$C252)-SUM($D252:H252),INDEX($D$240:$W$240,,$C252)/INDEX($D$226:$W$226,1,$C252))))*0.5</f>
        <v>0</v>
      </c>
      <c r="J252" s="2">
        <f>IF($D$226="n/a",0,IF(J$228&lt;=$C252,0,IF(J$228&gt;(INDEX($D$226:$W$226,1,$C252)+$C252),INDEX($D$240:$W$240,,$C252)-SUM($D252:I252),INDEX($D$240:$W$240,,$C252)/INDEX($D$226:$W$226,1,$C252))))</f>
        <v>0</v>
      </c>
      <c r="K252" s="2">
        <f>IF($D$226="n/a",0,IF(K$228&lt;=$C252,0,IF(K$228&gt;(INDEX($D$226:$W$226,1,$C252)+$C252),INDEX($D$240:$W$240,,$C252)-SUM($D252:J252),INDEX($D$240:$W$240,,$C252)/INDEX($D$226:$W$226,1,$C252))))</f>
        <v>0</v>
      </c>
      <c r="L252" s="2">
        <f>IF($D$226="n/a",0,IF(L$228&lt;=$C252,0,IF(L$228&gt;(INDEX($D$226:$W$226,1,$C252)+$C252),INDEX($D$240:$W$240,,$C252)-SUM($D252:K252),INDEX($D$240:$W$240,,$C252)/INDEX($D$226:$W$226,1,$C252))))</f>
        <v>0</v>
      </c>
      <c r="M252" s="2">
        <f>IF($D$226="n/a",0,IF(M$228&lt;=$C252,0,IF(M$228&gt;(INDEX($D$226:$W$226,1,$C252)+$C252),INDEX($D$240:$W$240,,$C252)-SUM($D252:L252),INDEX($D$240:$W$240,,$C252)/INDEX($D$226:$W$226,1,$C252))))</f>
        <v>0</v>
      </c>
      <c r="N252" s="2">
        <f>IF($D$226="n/a",0,IF(N$228&lt;=$C252,0,IF(N$228&gt;(INDEX($D$226:$W$226,1,$C252)+$C252),INDEX($D$240:$W$240,,$C252)-SUM($D252:M252),INDEX($D$240:$W$240,,$C252)/INDEX($D$226:$W$226,1,$C252))))</f>
        <v>0</v>
      </c>
      <c r="O252" s="2">
        <f>IF($D$226="n/a",0,IF(O$228&lt;=$C252,0,IF(O$228&gt;(INDEX($D$226:$W$226,1,$C252)+$C252),INDEX($D$240:$W$240,,$C252)-SUM($D252:N252),INDEX($D$240:$W$240,,$C252)/INDEX($D$226:$W$226,1,$C252))))</f>
        <v>0</v>
      </c>
      <c r="P252" s="2">
        <f>IF($D$226="n/a",0,IF(P$228&lt;=$C252,0,IF(P$228&gt;(INDEX($D$226:$W$226,1,$C252)+$C252),INDEX($D$240:$W$240,,$C252)-SUM($D252:O252),INDEX($D$240:$W$240,,$C252)/INDEX($D$226:$W$226,1,$C252))))</f>
        <v>0</v>
      </c>
      <c r="Q252" s="2">
        <f>IF($D$226="n/a",0,IF(Q$228&lt;=$C252,0,IF(Q$228&gt;(INDEX($D$226:$W$226,1,$C252)+$C252),INDEX($D$240:$W$240,,$C252)-SUM($D252:P252),INDEX($D$240:$W$240,,$C252)/INDEX($D$226:$W$226,1,$C252))))</f>
        <v>0</v>
      </c>
      <c r="R252" s="2">
        <f>IF($D$226="n/a",0,IF(R$228&lt;=$C252,0,IF(R$228&gt;(INDEX($D$226:$W$226,1,$C252)+$C252),INDEX($D$240:$W$240,,$C252)-SUM($D252:Q252),INDEX($D$240:$W$240,,$C252)/INDEX($D$226:$W$226,1,$C252))))</f>
        <v>0</v>
      </c>
      <c r="S252" s="2">
        <f>IF($D$226="n/a",0,IF(S$228&lt;=$C252,0,IF(S$228&gt;(INDEX($D$226:$W$226,1,$C252)+$C252),INDEX($D$240:$W$240,,$C252)-SUM($D252:R252),INDEX($D$240:$W$240,,$C252)/INDEX($D$226:$W$226,1,$C252))))</f>
        <v>0</v>
      </c>
      <c r="T252" s="2">
        <f>IF($D$226="n/a",0,IF(T$228&lt;=$C252,0,IF(T$228&gt;(INDEX($D$226:$W$226,1,$C252)+$C252),INDEX($D$240:$W$240,,$C252)-SUM($D252:S252),INDEX($D$240:$W$240,,$C252)/INDEX($D$226:$W$226,1,$C252))))</f>
        <v>0</v>
      </c>
      <c r="U252" s="2">
        <f>IF($D$226="n/a",0,IF(U$228&lt;=$C252,0,IF(U$228&gt;(INDEX($D$226:$W$226,1,$C252)+$C252),INDEX($D$240:$W$240,,$C252)-SUM($D252:T252),INDEX($D$240:$W$240,,$C252)/INDEX($D$226:$W$226,1,$C252))))</f>
        <v>0</v>
      </c>
      <c r="V252" s="2">
        <f>IF($D$226="n/a",0,IF(V$228&lt;=$C252,0,IF(V$228&gt;(INDEX($D$226:$W$226,1,$C252)+$C252),INDEX($D$240:$W$240,,$C252)-SUM($D252:U252),INDEX($D$240:$W$240,,$C252)/INDEX($D$226:$W$226,1,$C252))))</f>
        <v>0</v>
      </c>
      <c r="W252" s="2">
        <f>IF($D$226="n/a",0,IF(W$228&lt;=$C252,0,IF(W$228&gt;(INDEX($D$226:$W$226,1,$C252)+$C252),INDEX($D$240:$W$240,,$C252)-SUM($D252:V252),INDEX($D$240:$W$240,,$C252)/INDEX($D$226:$W$226,1,$C252))))</f>
        <v>0</v>
      </c>
      <c r="X252" s="2">
        <f>IF($D$226="n/a",0,IF(X$228&lt;=$C252,0,IF(X$228&gt;(INDEX($D$226:$W$226,1,$C252)+$C252),INDEX($D$240:$W$240,,$C252)-SUM($D252:W252),INDEX($D$240:$W$240,,$C252)/INDEX($D$226:$W$226,1,$C252))))</f>
        <v>0</v>
      </c>
      <c r="Y252" s="2">
        <f>IF($D$226="n/a",0,IF(Y$228&lt;=$C252,0,IF(Y$228&gt;(INDEX($D$226:$W$226,1,$C252)+$C252),INDEX($D$240:$W$240,,$C252)-SUM($D252:X252),INDEX($D$240:$W$240,,$C252)/INDEX($D$226:$W$226,1,$C252))))</f>
        <v>0</v>
      </c>
      <c r="Z252" s="2">
        <f>IF($D$226="n/a",0,IF(Z$228&lt;=$C252,0,IF(Z$228&gt;(INDEX($D$226:$W$226,1,$C252)+$C252),INDEX($D$240:$W$240,,$C252)-SUM($D252:Y252),INDEX($D$240:$W$240,,$C252)/INDEX($D$226:$W$226,1,$C252))))</f>
        <v>0</v>
      </c>
      <c r="AA252" s="2">
        <f>IF($D$226="n/a",0,IF(AA$228&lt;=$C252,0,IF(AA$228&gt;(INDEX($D$226:$W$226,1,$C252)+$C252),INDEX($D$240:$W$240,,$C252)-SUM($D252:Z252),INDEX($D$240:$W$240,,$C252)/INDEX($D$226:$W$226,1,$C252))))</f>
        <v>0</v>
      </c>
      <c r="AB252" s="2">
        <f>IF($D$226="n/a",0,IF(AB$228&lt;=$C252,0,IF(AB$228&gt;(INDEX($D$226:$W$226,1,$C252)+$C252),INDEX($D$240:$W$240,,$C252)-SUM($D252:AA252),INDEX($D$240:$W$240,,$C252)/INDEX($D$226:$W$226,1,$C252))))</f>
        <v>0</v>
      </c>
      <c r="AC252" s="2">
        <f>IF($D$226="n/a",0,IF(AC$228&lt;=$C252,0,IF(AC$228&gt;(INDEX($D$226:$W$226,1,$C252)+$C252),INDEX($D$240:$W$240,,$C252)-SUM($D252:AB252),INDEX($D$240:$W$240,,$C252)/INDEX($D$226:$W$226,1,$C252))))</f>
        <v>0</v>
      </c>
      <c r="AD252" s="2">
        <f>IF($D$226="n/a",0,IF(AD$228&lt;=$C252,0,IF(AD$228&gt;(INDEX($D$226:$W$226,1,$C252)+$C252),INDEX($D$240:$W$240,,$C252)-SUM($D252:AC252),INDEX($D$240:$W$240,,$C252)/INDEX($D$226:$W$226,1,$C252))))</f>
        <v>0</v>
      </c>
      <c r="AE252" s="2">
        <f>IF($D$226="n/a",0,IF(AE$228&lt;=$C252,0,IF(AE$228&gt;(INDEX($D$226:$W$226,1,$C252)+$C252),INDEX($D$240:$W$240,,$C252)-SUM($D252:AD252),INDEX($D$240:$W$240,,$C252)/INDEX($D$226:$W$226,1,$C252))))</f>
        <v>0</v>
      </c>
      <c r="AF252" s="2">
        <f>IF($D$226="n/a",0,IF(AF$228&lt;=$C252,0,IF(AF$228&gt;(INDEX($D$226:$W$226,1,$C252)+$C252),INDEX($D$240:$W$240,,$C252)-SUM($D252:AE252),INDEX($D$240:$W$240,,$C252)/INDEX($D$226:$W$226,1,$C252))))</f>
        <v>0</v>
      </c>
      <c r="AG252" s="2">
        <f>IF($D$226="n/a",0,IF(AG$228&lt;=$C252,0,IF(AG$228&gt;(INDEX($D$226:$W$226,1,$C252)+$C252),INDEX($D$240:$W$240,,$C252)-SUM($D252:AF252),INDEX($D$240:$W$240,,$C252)/INDEX($D$226:$W$226,1,$C252))))</f>
        <v>0</v>
      </c>
      <c r="AH252" s="2">
        <f>IF($D$226="n/a",0,IF(AH$228&lt;=$C252,0,IF(AH$228&gt;(INDEX($D$226:$W$226,1,$C252)+$C252),INDEX($D$240:$W$240,,$C252)-SUM($D252:AG252),INDEX($D$240:$W$240,,$C252)/INDEX($D$226:$W$226,1,$C252))))</f>
        <v>0</v>
      </c>
      <c r="AI252" s="2">
        <f>IF($D$226="n/a",0,IF(AI$228&lt;=$C252,0,IF(AI$228&gt;(INDEX($D$226:$W$226,1,$C252)+$C252),INDEX($D$240:$W$240,,$C252)-SUM($D252:AH252),INDEX($D$240:$W$240,,$C252)/INDEX($D$226:$W$226,1,$C252))))</f>
        <v>0</v>
      </c>
      <c r="AJ252" s="2">
        <f>IF($D$226="n/a",0,IF(AJ$228&lt;=$C252,0,IF(AJ$228&gt;(INDEX($D$226:$W$226,1,$C252)+$C252),INDEX($D$240:$W$240,,$C252)-SUM($D252:AI252),INDEX($D$240:$W$240,,$C252)/INDEX($D$226:$W$226,1,$C252))))</f>
        <v>0</v>
      </c>
      <c r="AK252" s="2">
        <f>IF($D$226="n/a",0,IF(AK$228&lt;=$C252,0,IF(AK$228&gt;(INDEX($D$226:$W$226,1,$C252)+$C252),INDEX($D$240:$W$240,,$C252)-SUM($D252:AJ252),INDEX($D$240:$W$240,,$C252)/INDEX($D$226:$W$226,1,$C252))))</f>
        <v>0</v>
      </c>
      <c r="AL252" s="2">
        <f>IF($D$226="n/a",0,IF(AL$228&lt;=$C252,0,IF(AL$228&gt;(INDEX($D$226:$W$226,1,$C252)+$C252),INDEX($D$240:$W$240,,$C252)-SUM($D252:AK252),INDEX($D$240:$W$240,,$C252)/INDEX($D$226:$W$226,1,$C252))))</f>
        <v>0</v>
      </c>
      <c r="AM252" s="2">
        <f>IF($D$226="n/a",0,IF(AM$228&lt;=$C252,0,IF(AM$228&gt;(INDEX($D$226:$W$226,1,$C252)+$C252),INDEX($D$240:$W$240,,$C252)-SUM($D252:AL252),INDEX($D$240:$W$240,,$C252)/INDEX($D$226:$W$226,1,$C252))))</f>
        <v>0</v>
      </c>
      <c r="AN252" s="2">
        <f>IF($D$226="n/a",0,IF(AN$228&lt;=$C252,0,IF(AN$228&gt;(INDEX($D$226:$W$226,1,$C252)+$C252),INDEX($D$240:$W$240,,$C252)-SUM($D252:AM252),INDEX($D$240:$W$240,,$C252)/INDEX($D$226:$W$226,1,$C252))))</f>
        <v>0</v>
      </c>
      <c r="AO252" s="2">
        <f>IF($D$226="n/a",0,IF(AO$228&lt;=$C252,0,IF(AO$228&gt;(INDEX($D$226:$W$226,1,$C252)+$C252),INDEX($D$240:$W$240,,$C252)-SUM($D252:AN252),INDEX($D$240:$W$240,,$C252)/INDEX($D$226:$W$226,1,$C252))))</f>
        <v>0</v>
      </c>
      <c r="AP252" s="2">
        <f>IF($D$226="n/a",0,IF(AP$228&lt;=$C252,0,IF(AP$228&gt;(INDEX($D$226:$W$226,1,$C252)+$C252),INDEX($D$240:$W$240,,$C252)-SUM($D252:AO252),INDEX($D$240:$W$240,,$C252)/INDEX($D$226:$W$226,1,$C252))))</f>
        <v>0</v>
      </c>
      <c r="AQ252" s="2">
        <f>IF($D$226="n/a",0,IF(AQ$228&lt;=$C252,0,IF(AQ$228&gt;(INDEX($D$226:$W$226,1,$C252)+$C252),INDEX($D$240:$W$240,,$C252)-SUM($D252:AP252),INDEX($D$240:$W$240,,$C252)/INDEX($D$226:$W$226,1,$C252))))</f>
        <v>0</v>
      </c>
      <c r="AR252" s="2">
        <f>IF($D$226="n/a",0,IF(AR$228&lt;=$C252,0,IF(AR$228&gt;(INDEX($D$226:$W$226,1,$C252)+$C252),INDEX($D$240:$W$240,,$C252)-SUM($D252:AQ252),INDEX($D$240:$W$240,,$C252)/INDEX($D$226:$W$226,1,$C252))))</f>
        <v>0</v>
      </c>
      <c r="AS252" s="2">
        <f>IF($D$226="n/a",0,IF(AS$228&lt;=$C252,0,IF(AS$228&gt;(INDEX($D$226:$W$226,1,$C252)+$C252),INDEX($D$240:$W$240,,$C252)-SUM($D252:AR252),INDEX($D$240:$W$240,,$C252)/INDEX($D$226:$W$226,1,$C252))))</f>
        <v>0</v>
      </c>
      <c r="AT252" s="2">
        <f>IF($D$226="n/a",0,IF(AT$228&lt;=$C252,0,IF(AT$228&gt;(INDEX($D$226:$W$226,1,$C252)+$C252),INDEX($D$240:$W$240,,$C252)-SUM($D252:AS252),INDEX($D$240:$W$240,,$C252)/INDEX($D$226:$W$226,1,$C252))))</f>
        <v>0</v>
      </c>
      <c r="AU252" s="2">
        <f>IF($D$226="n/a",0,IF(AU$228&lt;=$C252,0,IF(AU$228&gt;(INDEX($D$226:$W$226,1,$C252)+$C252),INDEX($D$240:$W$240,,$C252)-SUM($D252:AT252),INDEX($D$240:$W$240,,$C252)/INDEX($D$226:$W$226,1,$C252))))</f>
        <v>0</v>
      </c>
      <c r="AV252" s="2">
        <f>IF($D$226="n/a",0,IF(AV$228&lt;=$C252,0,IF(AV$228&gt;(INDEX($D$226:$W$226,1,$C252)+$C252),INDEX($D$240:$W$240,,$C252)-SUM($D252:AU252),INDEX($D$240:$W$240,,$C252)/INDEX($D$226:$W$226,1,$C252))))</f>
        <v>0</v>
      </c>
      <c r="AW252" s="2">
        <f>IF($D$226="n/a",0,IF(AW$228&lt;=$C252,0,IF(AW$228&gt;(INDEX($D$226:$W$226,1,$C252)+$C252),INDEX($D$240:$W$240,,$C252)-SUM($D252:AV252),INDEX($D$240:$W$240,,$C252)/INDEX($D$226:$W$226,1,$C252))))</f>
        <v>0</v>
      </c>
      <c r="AX252" s="2">
        <f>IF($D$226="n/a",0,IF(AX$228&lt;=$C252,0,IF(AX$228&gt;(INDEX($D$226:$W$226,1,$C252)+$C252),INDEX($D$240:$W$240,,$C252)-SUM($D252:AW252),INDEX($D$240:$W$240,,$C252)/INDEX($D$226:$W$226,1,$C252))))</f>
        <v>0</v>
      </c>
      <c r="AY252" s="2">
        <f>IF($D$226="n/a",0,IF(AY$228&lt;=$C252,0,IF(AY$228&gt;(INDEX($D$226:$W$226,1,$C252)+$C252),INDEX($D$240:$W$240,,$C252)-SUM($D252:AX252),INDEX($D$240:$W$240,,$C252)/INDEX($D$226:$W$226,1,$C252))))</f>
        <v>0</v>
      </c>
      <c r="AZ252" s="2">
        <f>IF($D$226="n/a",0,IF(AZ$228&lt;=$C252,0,IF(AZ$228&gt;(INDEX($D$226:$W$226,1,$C252)+$C252),INDEX($D$240:$W$240,,$C252)-SUM($D252:AY252),INDEX($D$240:$W$240,,$C252)/INDEX($D$226:$W$226,1,$C252))))</f>
        <v>0</v>
      </c>
      <c r="BA252" s="2">
        <f>IF($D$226="n/a",0,IF(BA$228&lt;=$C252,0,IF(BA$228&gt;(INDEX($D$226:$W$226,1,$C252)+$C252),INDEX($D$240:$W$240,,$C252)-SUM($D252:AZ252),INDEX($D$240:$W$240,,$C252)/INDEX($D$226:$W$226,1,$C252))))</f>
        <v>0</v>
      </c>
      <c r="BB252" s="2">
        <f>IF($D$226="n/a",0,IF(BB$228&lt;=$C252,0,IF(BB$228&gt;(INDEX($D$226:$W$226,1,$C252)+$C252),INDEX($D$240:$W$240,,$C252)-SUM($D252:BA252),INDEX($D$240:$W$240,,$C252)/INDEX($D$226:$W$226,1,$C252))))</f>
        <v>0</v>
      </c>
      <c r="BC252" s="2">
        <f>IF($D$226="n/a",0,IF(BC$228&lt;=$C252,0,IF(BC$228&gt;(INDEX($D$226:$W$226,1,$C252)+$C252),INDEX($D$240:$W$240,,$C252)-SUM($D252:BB252),INDEX($D$240:$W$240,,$C252)/INDEX($D$226:$W$226,1,$C252))))</f>
        <v>0</v>
      </c>
      <c r="BD252" s="2">
        <f>IF($D$226="n/a",0,IF(BD$228&lt;=$C252,0,IF(BD$228&gt;(INDEX($D$226:$W$226,1,$C252)+$C252),INDEX($D$240:$W$240,,$C252)-SUM($D252:BC252),INDEX($D$240:$W$240,,$C252)/INDEX($D$226:$W$226,1,$C252))))</f>
        <v>0</v>
      </c>
      <c r="BE252" s="2">
        <f>IF($D$226="n/a",0,IF(BE$228&lt;=$C252,0,IF(BE$228&gt;(INDEX($D$226:$W$226,1,$C252)+$C252),INDEX($D$240:$W$240,,$C252)-SUM($D252:BD252),INDEX($D$240:$W$240,,$C252)/INDEX($D$226:$W$226,1,$C252))))</f>
        <v>0</v>
      </c>
      <c r="BF252" s="2">
        <f>IF($D$226="n/a",0,IF(BF$228&lt;=$C252,0,IF(BF$228&gt;(INDEX($D$226:$W$226,1,$C252)+$C252),INDEX($D$240:$W$240,,$C252)-SUM($D252:BE252),INDEX($D$240:$W$240,,$C252)/INDEX($D$226:$W$226,1,$C252))))</f>
        <v>0</v>
      </c>
      <c r="BG252" s="2">
        <f>IF($D$226="n/a",0,IF(BG$228&lt;=$C252,0,IF(BG$228&gt;(INDEX($D$226:$W$226,1,$C252)+$C252),INDEX($D$240:$W$240,,$C252)-SUM($D252:BF252),INDEX($D$240:$W$240,,$C252)/INDEX($D$226:$W$226,1,$C252))))</f>
        <v>0</v>
      </c>
      <c r="BH252" s="2">
        <f>IF($D$226="n/a",0,IF(BH$228&lt;=$C252,0,IF(BH$228&gt;(INDEX($D$226:$W$226,1,$C252)+$C252),INDEX($D$240:$W$240,,$C252)-SUM($D252:BG252),INDEX($D$240:$W$240,,$C252)/INDEX($D$226:$W$226,1,$C252))))</f>
        <v>0</v>
      </c>
      <c r="BI252" s="2">
        <f>IF($D$226="n/a",0,IF(BI$228&lt;=$C252,0,IF(BI$228&gt;(INDEX($D$226:$W$226,1,$C252)+$C252),INDEX($D$240:$W$240,,$C252)-SUM($D252:BH252),INDEX($D$240:$W$240,,$C252)/INDEX($D$226:$W$226,1,$C252))))</f>
        <v>0</v>
      </c>
      <c r="BJ252" s="2">
        <f>IF($D$226="n/a",0,IF(BJ$228&lt;=$C252,0,IF(BJ$228&gt;(INDEX($D$226:$W$226,1,$C252)+$C252),INDEX($D$240:$W$240,,$C252)-SUM($D252:BI252),INDEX($D$240:$W$240,,$C252)/INDEX($D$226:$W$226,1,$C252))))</f>
        <v>0</v>
      </c>
      <c r="BK252" s="2">
        <f>IF($D$226="n/a",0,IF(BK$228&lt;=$C252,0,IF(BK$228&gt;(INDEX($D$226:$W$226,1,$C252)+$C252),INDEX($D$240:$W$240,,$C252)-SUM($D252:BJ252),INDEX($D$240:$W$240,,$C252)/INDEX($D$226:$W$226,1,$C252))))</f>
        <v>0</v>
      </c>
      <c r="BL252" s="2">
        <f>IF($D$226="n/a",0,IF(BL$228&lt;=$C252,0,IF(BL$228&gt;(INDEX($D$226:$W$226,1,$C252)+$C252),INDEX($D$240:$W$240,,$C252)-SUM($D252:BK252),INDEX($D$240:$W$240,,$C252)/INDEX($D$226:$W$226,1,$C252))))</f>
        <v>0</v>
      </c>
      <c r="BM252" s="2">
        <f>IF($D$226="n/a",0,IF(BM$228&lt;=$C252,0,IF(BM$228&gt;(INDEX($D$226:$W$226,1,$C252)+$C252),INDEX($D$240:$W$240,,$C252)-SUM($D252:BL252),INDEX($D$240:$W$240,,$C252)/INDEX($D$226:$W$226,1,$C252))))</f>
        <v>0</v>
      </c>
      <c r="BN252" s="2">
        <f>IF($D$226="n/a",0,IF(BN$228&lt;=$C252,0,IF(BN$228&gt;(INDEX($D$226:$W$226,1,$C252)+$C252),INDEX($D$240:$W$240,,$C252)-SUM($D252:BM252),INDEX($D$240:$W$240,,$C252)/INDEX($D$226:$W$226,1,$C252))))</f>
        <v>0</v>
      </c>
      <c r="BO252" s="2">
        <f>IF($D$226="n/a",0,IF(BO$228&lt;=$C252,0,IF(BO$228&gt;(INDEX($D$226:$W$226,1,$C252)+$C252),INDEX($D$240:$W$240,,$C252)-SUM($D252:BN252),INDEX($D$240:$W$240,,$C252)/INDEX($D$226:$W$226,1,$C252))))</f>
        <v>0</v>
      </c>
      <c r="BP252" s="2">
        <f>IF($D$226="n/a",0,IF(BP$228&lt;=$C252,0,IF(BP$228&gt;(INDEX($D$226:$W$226,1,$C252)+$C252),INDEX($D$240:$W$240,,$C252)-SUM($D252:BO252),INDEX($D$240:$W$240,,$C252)/INDEX($D$226:$W$226,1,$C252))))</f>
        <v>0</v>
      </c>
    </row>
    <row r="253" spans="2:68" outlineLevel="1">
      <c r="B253" s="20">
        <v>2026</v>
      </c>
      <c r="C253" s="20">
        <v>11</v>
      </c>
      <c r="E253" s="2">
        <f>IF($D$226="n/a",0,IF(E$228&lt;=$C253,0,IF(E$228&gt;(INDEX($D$226:$W$226,1,$C253)+$C253),INDEX($D$240:$W$240,,$C253)-SUM($D253:D253),INDEX($D$240:$W$240,,$C253)/INDEX($D$226:$W$226,1,$C253))))</f>
        <v>0</v>
      </c>
      <c r="F253" s="2">
        <f>IF($D$226="n/a",0,IF(F$228&lt;=$C253,0,IF(F$228&gt;(INDEX($D$226:$W$226,1,$C253)+$C253),INDEX($D$240:$W$240,,$C253)-SUM($D253:E253),INDEX($D$240:$W$240,,$C253)/INDEX($D$226:$W$226,1,$C253))))</f>
        <v>0</v>
      </c>
      <c r="G253" s="2">
        <f>IF($D$226="n/a",0,IF(G$228&lt;=$C253,0,IF(G$228&gt;(INDEX($D$226:$W$226,1,$C253)+$C253),INDEX($D$240:$W$240,,$C253)-SUM($D253:F253),INDEX($D$240:$W$240,,$C253)/INDEX($D$226:$W$226,1,$C253))))</f>
        <v>0</v>
      </c>
      <c r="H253" s="2">
        <f>IF($D$226="n/a",0,IF(H$228&lt;=$C253,0,IF(H$228&gt;(INDEX($D$226:$W$226,1,$C253)+$C253),INDEX($D$240:$W$240,,$C253)-SUM($D253:G253),INDEX($D$240:$W$240,,$C253)/INDEX($D$226:$W$226,1,$C253))))</f>
        <v>0</v>
      </c>
      <c r="I253" s="2">
        <f>IF($D$226="n/a",0,IF(I$228&lt;=$C253,0,IF(I$228&gt;(INDEX($D$226:$W$226,1,$C253)+$C253),INDEX($D$240:$W$240,,$C253)-SUM($D253:H253),INDEX($D$240:$W$240,,$C253)/INDEX($D$226:$W$226,1,$C253))))*0.5</f>
        <v>0</v>
      </c>
      <c r="J253" s="2">
        <f>IF($D$226="n/a",0,IF(J$228&lt;=$C253,0,IF(J$228&gt;(INDEX($D$226:$W$226,1,$C253)+$C253),INDEX($D$240:$W$240,,$C253)-SUM($D253:I253),INDEX($D$240:$W$240,,$C253)/INDEX($D$226:$W$226,1,$C253))))</f>
        <v>0</v>
      </c>
      <c r="K253" s="2">
        <f>IF($D$226="n/a",0,IF(K$228&lt;=$C253,0,IF(K$228&gt;(INDEX($D$226:$W$226,1,$C253)+$C253),INDEX($D$240:$W$240,,$C253)-SUM($D253:J253),INDEX($D$240:$W$240,,$C253)/INDEX($D$226:$W$226,1,$C253))))</f>
        <v>0</v>
      </c>
      <c r="L253" s="2">
        <f>IF($D$226="n/a",0,IF(L$228&lt;=$C253,0,IF(L$228&gt;(INDEX($D$226:$W$226,1,$C253)+$C253),INDEX($D$240:$W$240,,$C253)-SUM($D253:K253),INDEX($D$240:$W$240,,$C253)/INDEX($D$226:$W$226,1,$C253))))</f>
        <v>0</v>
      </c>
      <c r="M253" s="2">
        <f>IF($D$226="n/a",0,IF(M$228&lt;=$C253,0,IF(M$228&gt;(INDEX($D$226:$W$226,1,$C253)+$C253),INDEX($D$240:$W$240,,$C253)-SUM($D253:L253),INDEX($D$240:$W$240,,$C253)/INDEX($D$226:$W$226,1,$C253))))</f>
        <v>0</v>
      </c>
      <c r="N253" s="2">
        <f>IF($D$226="n/a",0,IF(N$228&lt;=$C253,0,IF(N$228&gt;(INDEX($D$226:$W$226,1,$C253)+$C253),INDEX($D$240:$W$240,,$C253)-SUM($D253:M253),INDEX($D$240:$W$240,,$C253)/INDEX($D$226:$W$226,1,$C253))))</f>
        <v>0</v>
      </c>
      <c r="O253" s="2">
        <f>IF($D$226="n/a",0,IF(O$228&lt;=$C253,0,IF(O$228&gt;(INDEX($D$226:$W$226,1,$C253)+$C253),INDEX($D$240:$W$240,,$C253)-SUM($D253:N253),INDEX($D$240:$W$240,,$C253)/INDEX($D$226:$W$226,1,$C253))))</f>
        <v>0</v>
      </c>
      <c r="P253" s="2">
        <f>IF($D$226="n/a",0,IF(P$228&lt;=$C253,0,IF(P$228&gt;(INDEX($D$226:$W$226,1,$C253)+$C253),INDEX($D$240:$W$240,,$C253)-SUM($D253:O253),INDEX($D$240:$W$240,,$C253)/INDEX($D$226:$W$226,1,$C253))))</f>
        <v>0</v>
      </c>
      <c r="Q253" s="2">
        <f>IF($D$226="n/a",0,IF(Q$228&lt;=$C253,0,IF(Q$228&gt;(INDEX($D$226:$W$226,1,$C253)+$C253),INDEX($D$240:$W$240,,$C253)-SUM($D253:P253),INDEX($D$240:$W$240,,$C253)/INDEX($D$226:$W$226,1,$C253))))</f>
        <v>0</v>
      </c>
      <c r="R253" s="2">
        <f>IF($D$226="n/a",0,IF(R$228&lt;=$C253,0,IF(R$228&gt;(INDEX($D$226:$W$226,1,$C253)+$C253),INDEX($D$240:$W$240,,$C253)-SUM($D253:Q253),INDEX($D$240:$W$240,,$C253)/INDEX($D$226:$W$226,1,$C253))))</f>
        <v>0</v>
      </c>
      <c r="S253" s="2">
        <f>IF($D$226="n/a",0,IF(S$228&lt;=$C253,0,IF(S$228&gt;(INDEX($D$226:$W$226,1,$C253)+$C253),INDEX($D$240:$W$240,,$C253)-SUM($D253:R253),INDEX($D$240:$W$240,,$C253)/INDEX($D$226:$W$226,1,$C253))))</f>
        <v>0</v>
      </c>
      <c r="T253" s="2">
        <f>IF($D$226="n/a",0,IF(T$228&lt;=$C253,0,IF(T$228&gt;(INDEX($D$226:$W$226,1,$C253)+$C253),INDEX($D$240:$W$240,,$C253)-SUM($D253:S253),INDEX($D$240:$W$240,,$C253)/INDEX($D$226:$W$226,1,$C253))))</f>
        <v>0</v>
      </c>
      <c r="U253" s="2">
        <f>IF($D$226="n/a",0,IF(U$228&lt;=$C253,0,IF(U$228&gt;(INDEX($D$226:$W$226,1,$C253)+$C253),INDEX($D$240:$W$240,,$C253)-SUM($D253:T253),INDEX($D$240:$W$240,,$C253)/INDEX($D$226:$W$226,1,$C253))))</f>
        <v>0</v>
      </c>
      <c r="V253" s="2">
        <f>IF($D$226="n/a",0,IF(V$228&lt;=$C253,0,IF(V$228&gt;(INDEX($D$226:$W$226,1,$C253)+$C253),INDEX($D$240:$W$240,,$C253)-SUM($D253:U253),INDEX($D$240:$W$240,,$C253)/INDEX($D$226:$W$226,1,$C253))))</f>
        <v>0</v>
      </c>
      <c r="W253" s="2">
        <f>IF($D$226="n/a",0,IF(W$228&lt;=$C253,0,IF(W$228&gt;(INDEX($D$226:$W$226,1,$C253)+$C253),INDEX($D$240:$W$240,,$C253)-SUM($D253:V253),INDEX($D$240:$W$240,,$C253)/INDEX($D$226:$W$226,1,$C253))))</f>
        <v>0</v>
      </c>
      <c r="X253" s="2">
        <f>IF($D$226="n/a",0,IF(X$228&lt;=$C253,0,IF(X$228&gt;(INDEX($D$226:$W$226,1,$C253)+$C253),INDEX($D$240:$W$240,,$C253)-SUM($D253:W253),INDEX($D$240:$W$240,,$C253)/INDEX($D$226:$W$226,1,$C253))))</f>
        <v>0</v>
      </c>
      <c r="Y253" s="2">
        <f>IF($D$226="n/a",0,IF(Y$228&lt;=$C253,0,IF(Y$228&gt;(INDEX($D$226:$W$226,1,$C253)+$C253),INDEX($D$240:$W$240,,$C253)-SUM($D253:X253),INDEX($D$240:$W$240,,$C253)/INDEX($D$226:$W$226,1,$C253))))</f>
        <v>0</v>
      </c>
      <c r="Z253" s="2">
        <f>IF($D$226="n/a",0,IF(Z$228&lt;=$C253,0,IF(Z$228&gt;(INDEX($D$226:$W$226,1,$C253)+$C253),INDEX($D$240:$W$240,,$C253)-SUM($D253:Y253),INDEX($D$240:$W$240,,$C253)/INDEX($D$226:$W$226,1,$C253))))</f>
        <v>0</v>
      </c>
      <c r="AA253" s="2">
        <f>IF($D$226="n/a",0,IF(AA$228&lt;=$C253,0,IF(AA$228&gt;(INDEX($D$226:$W$226,1,$C253)+$C253),INDEX($D$240:$W$240,,$C253)-SUM($D253:Z253),INDEX($D$240:$W$240,,$C253)/INDEX($D$226:$W$226,1,$C253))))</f>
        <v>0</v>
      </c>
      <c r="AB253" s="2">
        <f>IF($D$226="n/a",0,IF(AB$228&lt;=$C253,0,IF(AB$228&gt;(INDEX($D$226:$W$226,1,$C253)+$C253),INDEX($D$240:$W$240,,$C253)-SUM($D253:AA253),INDEX($D$240:$W$240,,$C253)/INDEX($D$226:$W$226,1,$C253))))</f>
        <v>0</v>
      </c>
      <c r="AC253" s="2">
        <f>IF($D$226="n/a",0,IF(AC$228&lt;=$C253,0,IF(AC$228&gt;(INDEX($D$226:$W$226,1,$C253)+$C253),INDEX($D$240:$W$240,,$C253)-SUM($D253:AB253),INDEX($D$240:$W$240,,$C253)/INDEX($D$226:$W$226,1,$C253))))</f>
        <v>0</v>
      </c>
      <c r="AD253" s="2">
        <f>IF($D$226="n/a",0,IF(AD$228&lt;=$C253,0,IF(AD$228&gt;(INDEX($D$226:$W$226,1,$C253)+$C253),INDEX($D$240:$W$240,,$C253)-SUM($D253:AC253),INDEX($D$240:$W$240,,$C253)/INDEX($D$226:$W$226,1,$C253))))</f>
        <v>0</v>
      </c>
      <c r="AE253" s="2">
        <f>IF($D$226="n/a",0,IF(AE$228&lt;=$C253,0,IF(AE$228&gt;(INDEX($D$226:$W$226,1,$C253)+$C253),INDEX($D$240:$W$240,,$C253)-SUM($D253:AD253),INDEX($D$240:$W$240,,$C253)/INDEX($D$226:$W$226,1,$C253))))</f>
        <v>0</v>
      </c>
      <c r="AF253" s="2">
        <f>IF($D$226="n/a",0,IF(AF$228&lt;=$C253,0,IF(AF$228&gt;(INDEX($D$226:$W$226,1,$C253)+$C253),INDEX($D$240:$W$240,,$C253)-SUM($D253:AE253),INDEX($D$240:$W$240,,$C253)/INDEX($D$226:$W$226,1,$C253))))</f>
        <v>0</v>
      </c>
      <c r="AG253" s="2">
        <f>IF($D$226="n/a",0,IF(AG$228&lt;=$C253,0,IF(AG$228&gt;(INDEX($D$226:$W$226,1,$C253)+$C253),INDEX($D$240:$W$240,,$C253)-SUM($D253:AF253),INDEX($D$240:$W$240,,$C253)/INDEX($D$226:$W$226,1,$C253))))</f>
        <v>0</v>
      </c>
      <c r="AH253" s="2">
        <f>IF($D$226="n/a",0,IF(AH$228&lt;=$C253,0,IF(AH$228&gt;(INDEX($D$226:$W$226,1,$C253)+$C253),INDEX($D$240:$W$240,,$C253)-SUM($D253:AG253),INDEX($D$240:$W$240,,$C253)/INDEX($D$226:$W$226,1,$C253))))</f>
        <v>0</v>
      </c>
      <c r="AI253" s="2">
        <f>IF($D$226="n/a",0,IF(AI$228&lt;=$C253,0,IF(AI$228&gt;(INDEX($D$226:$W$226,1,$C253)+$C253),INDEX($D$240:$W$240,,$C253)-SUM($D253:AH253),INDEX($D$240:$W$240,,$C253)/INDEX($D$226:$W$226,1,$C253))))</f>
        <v>0</v>
      </c>
      <c r="AJ253" s="2">
        <f>IF($D$226="n/a",0,IF(AJ$228&lt;=$C253,0,IF(AJ$228&gt;(INDEX($D$226:$W$226,1,$C253)+$C253),INDEX($D$240:$W$240,,$C253)-SUM($D253:AI253),INDEX($D$240:$W$240,,$C253)/INDEX($D$226:$W$226,1,$C253))))</f>
        <v>0</v>
      </c>
      <c r="AK253" s="2">
        <f>IF($D$226="n/a",0,IF(AK$228&lt;=$C253,0,IF(AK$228&gt;(INDEX($D$226:$W$226,1,$C253)+$C253),INDEX($D$240:$W$240,,$C253)-SUM($D253:AJ253),INDEX($D$240:$W$240,,$C253)/INDEX($D$226:$W$226,1,$C253))))</f>
        <v>0</v>
      </c>
      <c r="AL253" s="2">
        <f>IF($D$226="n/a",0,IF(AL$228&lt;=$C253,0,IF(AL$228&gt;(INDEX($D$226:$W$226,1,$C253)+$C253),INDEX($D$240:$W$240,,$C253)-SUM($D253:AK253),INDEX($D$240:$W$240,,$C253)/INDEX($D$226:$W$226,1,$C253))))</f>
        <v>0</v>
      </c>
      <c r="AM253" s="2">
        <f>IF($D$226="n/a",0,IF(AM$228&lt;=$C253,0,IF(AM$228&gt;(INDEX($D$226:$W$226,1,$C253)+$C253),INDEX($D$240:$W$240,,$C253)-SUM($D253:AL253),INDEX($D$240:$W$240,,$C253)/INDEX($D$226:$W$226,1,$C253))))</f>
        <v>0</v>
      </c>
      <c r="AN253" s="2">
        <f>IF($D$226="n/a",0,IF(AN$228&lt;=$C253,0,IF(AN$228&gt;(INDEX($D$226:$W$226,1,$C253)+$C253),INDEX($D$240:$W$240,,$C253)-SUM($D253:AM253),INDEX($D$240:$W$240,,$C253)/INDEX($D$226:$W$226,1,$C253))))</f>
        <v>0</v>
      </c>
      <c r="AO253" s="2">
        <f>IF($D$226="n/a",0,IF(AO$228&lt;=$C253,0,IF(AO$228&gt;(INDEX($D$226:$W$226,1,$C253)+$C253),INDEX($D$240:$W$240,,$C253)-SUM($D253:AN253),INDEX($D$240:$W$240,,$C253)/INDEX($D$226:$W$226,1,$C253))))</f>
        <v>0</v>
      </c>
      <c r="AP253" s="2">
        <f>IF($D$226="n/a",0,IF(AP$228&lt;=$C253,0,IF(AP$228&gt;(INDEX($D$226:$W$226,1,$C253)+$C253),INDEX($D$240:$W$240,,$C253)-SUM($D253:AO253),INDEX($D$240:$W$240,,$C253)/INDEX($D$226:$W$226,1,$C253))))</f>
        <v>0</v>
      </c>
      <c r="AQ253" s="2">
        <f>IF($D$226="n/a",0,IF(AQ$228&lt;=$C253,0,IF(AQ$228&gt;(INDEX($D$226:$W$226,1,$C253)+$C253),INDEX($D$240:$W$240,,$C253)-SUM($D253:AP253),INDEX($D$240:$W$240,,$C253)/INDEX($D$226:$W$226,1,$C253))))</f>
        <v>0</v>
      </c>
      <c r="AR253" s="2">
        <f>IF($D$226="n/a",0,IF(AR$228&lt;=$C253,0,IF(AR$228&gt;(INDEX($D$226:$W$226,1,$C253)+$C253),INDEX($D$240:$W$240,,$C253)-SUM($D253:AQ253),INDEX($D$240:$W$240,,$C253)/INDEX($D$226:$W$226,1,$C253))))</f>
        <v>0</v>
      </c>
      <c r="AS253" s="2">
        <f>IF($D$226="n/a",0,IF(AS$228&lt;=$C253,0,IF(AS$228&gt;(INDEX($D$226:$W$226,1,$C253)+$C253),INDEX($D$240:$W$240,,$C253)-SUM($D253:AR253),INDEX($D$240:$W$240,,$C253)/INDEX($D$226:$W$226,1,$C253))))</f>
        <v>0</v>
      </c>
      <c r="AT253" s="2">
        <f>IF($D$226="n/a",0,IF(AT$228&lt;=$C253,0,IF(AT$228&gt;(INDEX($D$226:$W$226,1,$C253)+$C253),INDEX($D$240:$W$240,,$C253)-SUM($D253:AS253),INDEX($D$240:$W$240,,$C253)/INDEX($D$226:$W$226,1,$C253))))</f>
        <v>0</v>
      </c>
      <c r="AU253" s="2">
        <f>IF($D$226="n/a",0,IF(AU$228&lt;=$C253,0,IF(AU$228&gt;(INDEX($D$226:$W$226,1,$C253)+$C253),INDEX($D$240:$W$240,,$C253)-SUM($D253:AT253),INDEX($D$240:$W$240,,$C253)/INDEX($D$226:$W$226,1,$C253))))</f>
        <v>0</v>
      </c>
      <c r="AV253" s="2">
        <f>IF($D$226="n/a",0,IF(AV$228&lt;=$C253,0,IF(AV$228&gt;(INDEX($D$226:$W$226,1,$C253)+$C253),INDEX($D$240:$W$240,,$C253)-SUM($D253:AU253),INDEX($D$240:$W$240,,$C253)/INDEX($D$226:$W$226,1,$C253))))</f>
        <v>0</v>
      </c>
      <c r="AW253" s="2">
        <f>IF($D$226="n/a",0,IF(AW$228&lt;=$C253,0,IF(AW$228&gt;(INDEX($D$226:$W$226,1,$C253)+$C253),INDEX($D$240:$W$240,,$C253)-SUM($D253:AV253),INDEX($D$240:$W$240,,$C253)/INDEX($D$226:$W$226,1,$C253))))</f>
        <v>0</v>
      </c>
      <c r="AX253" s="2">
        <f>IF($D$226="n/a",0,IF(AX$228&lt;=$C253,0,IF(AX$228&gt;(INDEX($D$226:$W$226,1,$C253)+$C253),INDEX($D$240:$W$240,,$C253)-SUM($D253:AW253),INDEX($D$240:$W$240,,$C253)/INDEX($D$226:$W$226,1,$C253))))</f>
        <v>0</v>
      </c>
      <c r="AY253" s="2">
        <f>IF($D$226="n/a",0,IF(AY$228&lt;=$C253,0,IF(AY$228&gt;(INDEX($D$226:$W$226,1,$C253)+$C253),INDEX($D$240:$W$240,,$C253)-SUM($D253:AX253),INDEX($D$240:$W$240,,$C253)/INDEX($D$226:$W$226,1,$C253))))</f>
        <v>0</v>
      </c>
      <c r="AZ253" s="2">
        <f>IF($D$226="n/a",0,IF(AZ$228&lt;=$C253,0,IF(AZ$228&gt;(INDEX($D$226:$W$226,1,$C253)+$C253),INDEX($D$240:$W$240,,$C253)-SUM($D253:AY253),INDEX($D$240:$W$240,,$C253)/INDEX($D$226:$W$226,1,$C253))))</f>
        <v>0</v>
      </c>
      <c r="BA253" s="2">
        <f>IF($D$226="n/a",0,IF(BA$228&lt;=$C253,0,IF(BA$228&gt;(INDEX($D$226:$W$226,1,$C253)+$C253),INDEX($D$240:$W$240,,$C253)-SUM($D253:AZ253),INDEX($D$240:$W$240,,$C253)/INDEX($D$226:$W$226,1,$C253))))</f>
        <v>0</v>
      </c>
      <c r="BB253" s="2">
        <f>IF($D$226="n/a",0,IF(BB$228&lt;=$C253,0,IF(BB$228&gt;(INDEX($D$226:$W$226,1,$C253)+$C253),INDEX($D$240:$W$240,,$C253)-SUM($D253:BA253),INDEX($D$240:$W$240,,$C253)/INDEX($D$226:$W$226,1,$C253))))</f>
        <v>0</v>
      </c>
      <c r="BC253" s="2">
        <f>IF($D$226="n/a",0,IF(BC$228&lt;=$C253,0,IF(BC$228&gt;(INDEX($D$226:$W$226,1,$C253)+$C253),INDEX($D$240:$W$240,,$C253)-SUM($D253:BB253),INDEX($D$240:$W$240,,$C253)/INDEX($D$226:$W$226,1,$C253))))</f>
        <v>0</v>
      </c>
      <c r="BD253" s="2">
        <f>IF($D$226="n/a",0,IF(BD$228&lt;=$C253,0,IF(BD$228&gt;(INDEX($D$226:$W$226,1,$C253)+$C253),INDEX($D$240:$W$240,,$C253)-SUM($D253:BC253),INDEX($D$240:$W$240,,$C253)/INDEX($D$226:$W$226,1,$C253))))</f>
        <v>0</v>
      </c>
      <c r="BE253" s="2">
        <f>IF($D$226="n/a",0,IF(BE$228&lt;=$C253,0,IF(BE$228&gt;(INDEX($D$226:$W$226,1,$C253)+$C253),INDEX($D$240:$W$240,,$C253)-SUM($D253:BD253),INDEX($D$240:$W$240,,$C253)/INDEX($D$226:$W$226,1,$C253))))</f>
        <v>0</v>
      </c>
      <c r="BF253" s="2">
        <f>IF($D$226="n/a",0,IF(BF$228&lt;=$C253,0,IF(BF$228&gt;(INDEX($D$226:$W$226,1,$C253)+$C253),INDEX($D$240:$W$240,,$C253)-SUM($D253:BE253),INDEX($D$240:$W$240,,$C253)/INDEX($D$226:$W$226,1,$C253))))</f>
        <v>0</v>
      </c>
      <c r="BG253" s="2">
        <f>IF($D$226="n/a",0,IF(BG$228&lt;=$C253,0,IF(BG$228&gt;(INDEX($D$226:$W$226,1,$C253)+$C253),INDEX($D$240:$W$240,,$C253)-SUM($D253:BF253),INDEX($D$240:$W$240,,$C253)/INDEX($D$226:$W$226,1,$C253))))</f>
        <v>0</v>
      </c>
      <c r="BH253" s="2">
        <f>IF($D$226="n/a",0,IF(BH$228&lt;=$C253,0,IF(BH$228&gt;(INDEX($D$226:$W$226,1,$C253)+$C253),INDEX($D$240:$W$240,,$C253)-SUM($D253:BG253),INDEX($D$240:$W$240,,$C253)/INDEX($D$226:$W$226,1,$C253))))</f>
        <v>0</v>
      </c>
      <c r="BI253" s="2">
        <f>IF($D$226="n/a",0,IF(BI$228&lt;=$C253,0,IF(BI$228&gt;(INDEX($D$226:$W$226,1,$C253)+$C253),INDEX($D$240:$W$240,,$C253)-SUM($D253:BH253),INDEX($D$240:$W$240,,$C253)/INDEX($D$226:$W$226,1,$C253))))</f>
        <v>0</v>
      </c>
      <c r="BJ253" s="2">
        <f>IF($D$226="n/a",0,IF(BJ$228&lt;=$C253,0,IF(BJ$228&gt;(INDEX($D$226:$W$226,1,$C253)+$C253),INDEX($D$240:$W$240,,$C253)-SUM($D253:BI253),INDEX($D$240:$W$240,,$C253)/INDEX($D$226:$W$226,1,$C253))))</f>
        <v>0</v>
      </c>
      <c r="BK253" s="2">
        <f>IF($D$226="n/a",0,IF(BK$228&lt;=$C253,0,IF(BK$228&gt;(INDEX($D$226:$W$226,1,$C253)+$C253),INDEX($D$240:$W$240,,$C253)-SUM($D253:BJ253),INDEX($D$240:$W$240,,$C253)/INDEX($D$226:$W$226,1,$C253))))</f>
        <v>0</v>
      </c>
      <c r="BL253" s="2">
        <f>IF($D$226="n/a",0,IF(BL$228&lt;=$C253,0,IF(BL$228&gt;(INDEX($D$226:$W$226,1,$C253)+$C253),INDEX($D$240:$W$240,,$C253)-SUM($D253:BK253),INDEX($D$240:$W$240,,$C253)/INDEX($D$226:$W$226,1,$C253))))</f>
        <v>0</v>
      </c>
      <c r="BM253" s="2">
        <f>IF($D$226="n/a",0,IF(BM$228&lt;=$C253,0,IF(BM$228&gt;(INDEX($D$226:$W$226,1,$C253)+$C253),INDEX($D$240:$W$240,,$C253)-SUM($D253:BL253),INDEX($D$240:$W$240,,$C253)/INDEX($D$226:$W$226,1,$C253))))</f>
        <v>0</v>
      </c>
      <c r="BN253" s="2">
        <f>IF($D$226="n/a",0,IF(BN$228&lt;=$C253,0,IF(BN$228&gt;(INDEX($D$226:$W$226,1,$C253)+$C253),INDEX($D$240:$W$240,,$C253)-SUM($D253:BM253),INDEX($D$240:$W$240,,$C253)/INDEX($D$226:$W$226,1,$C253))))</f>
        <v>0</v>
      </c>
      <c r="BO253" s="2">
        <f>IF($D$226="n/a",0,IF(BO$228&lt;=$C253,0,IF(BO$228&gt;(INDEX($D$226:$W$226,1,$C253)+$C253),INDEX($D$240:$W$240,,$C253)-SUM($D253:BN253),INDEX($D$240:$W$240,,$C253)/INDEX($D$226:$W$226,1,$C253))))</f>
        <v>0</v>
      </c>
      <c r="BP253" s="2">
        <f>IF($D$226="n/a",0,IF(BP$228&lt;=$C253,0,IF(BP$228&gt;(INDEX($D$226:$W$226,1,$C253)+$C253),INDEX($D$240:$W$240,,$C253)-SUM($D253:BO253),INDEX($D$240:$W$240,,$C253)/INDEX($D$226:$W$226,1,$C253))))</f>
        <v>0</v>
      </c>
    </row>
    <row r="254" spans="2:68" outlineLevel="1">
      <c r="B254" s="20">
        <v>2027</v>
      </c>
      <c r="C254" s="20">
        <v>12</v>
      </c>
      <c r="E254" s="2">
        <f>IF($D$226="n/a",0,IF(E$228&lt;=$C254,0,IF(E$228&gt;(INDEX($D$226:$W$226,1,$C254)+$C254),INDEX($D$240:$W$240,,$C254)-SUM($D254:D254),INDEX($D$240:$W$240,,$C254)/INDEX($D$226:$W$226,1,$C254))))</f>
        <v>0</v>
      </c>
      <c r="F254" s="2">
        <f>IF($D$226="n/a",0,IF(F$228&lt;=$C254,0,IF(F$228&gt;(INDEX($D$226:$W$226,1,$C254)+$C254),INDEX($D$240:$W$240,,$C254)-SUM($D254:E254),INDEX($D$240:$W$240,,$C254)/INDEX($D$226:$W$226,1,$C254))))</f>
        <v>0</v>
      </c>
      <c r="G254" s="2">
        <f>IF($D$226="n/a",0,IF(G$228&lt;=$C254,0,IF(G$228&gt;(INDEX($D$226:$W$226,1,$C254)+$C254),INDEX($D$240:$W$240,,$C254)-SUM($D254:F254),INDEX($D$240:$W$240,,$C254)/INDEX($D$226:$W$226,1,$C254))))</f>
        <v>0</v>
      </c>
      <c r="H254" s="2">
        <f>IF($D$226="n/a",0,IF(H$228&lt;=$C254,0,IF(H$228&gt;(INDEX($D$226:$W$226,1,$C254)+$C254),INDEX($D$240:$W$240,,$C254)-SUM($D254:G254),INDEX($D$240:$W$240,,$C254)/INDEX($D$226:$W$226,1,$C254))))</f>
        <v>0</v>
      </c>
      <c r="I254" s="2">
        <f>IF($D$226="n/a",0,IF(I$228&lt;=$C254,0,IF(I$228&gt;(INDEX($D$226:$W$226,1,$C254)+$C254),INDEX($D$240:$W$240,,$C254)-SUM($D254:H254),INDEX($D$240:$W$240,,$C254)/INDEX($D$226:$W$226,1,$C254))))*0.5</f>
        <v>0</v>
      </c>
      <c r="J254" s="2">
        <f>IF($D$226="n/a",0,IF(J$228&lt;=$C254,0,IF(J$228&gt;(INDEX($D$226:$W$226,1,$C254)+$C254),INDEX($D$240:$W$240,,$C254)-SUM($D254:I254),INDEX($D$240:$W$240,,$C254)/INDEX($D$226:$W$226,1,$C254))))</f>
        <v>0</v>
      </c>
      <c r="K254" s="2">
        <f>IF($D$226="n/a",0,IF(K$228&lt;=$C254,0,IF(K$228&gt;(INDEX($D$226:$W$226,1,$C254)+$C254),INDEX($D$240:$W$240,,$C254)-SUM($D254:J254),INDEX($D$240:$W$240,,$C254)/INDEX($D$226:$W$226,1,$C254))))</f>
        <v>0</v>
      </c>
      <c r="L254" s="2">
        <f>IF($D$226="n/a",0,IF(L$228&lt;=$C254,0,IF(L$228&gt;(INDEX($D$226:$W$226,1,$C254)+$C254),INDEX($D$240:$W$240,,$C254)-SUM($D254:K254),INDEX($D$240:$W$240,,$C254)/INDEX($D$226:$W$226,1,$C254))))</f>
        <v>0</v>
      </c>
      <c r="M254" s="2">
        <f>IF($D$226="n/a",0,IF(M$228&lt;=$C254,0,IF(M$228&gt;(INDEX($D$226:$W$226,1,$C254)+$C254),INDEX($D$240:$W$240,,$C254)-SUM($D254:L254),INDEX($D$240:$W$240,,$C254)/INDEX($D$226:$W$226,1,$C254))))</f>
        <v>0</v>
      </c>
      <c r="N254" s="2">
        <f>IF($D$226="n/a",0,IF(N$228&lt;=$C254,0,IF(N$228&gt;(INDEX($D$226:$W$226,1,$C254)+$C254),INDEX($D$240:$W$240,,$C254)-SUM($D254:M254),INDEX($D$240:$W$240,,$C254)/INDEX($D$226:$W$226,1,$C254))))</f>
        <v>0</v>
      </c>
      <c r="O254" s="2">
        <f>IF($D$226="n/a",0,IF(O$228&lt;=$C254,0,IF(O$228&gt;(INDEX($D$226:$W$226,1,$C254)+$C254),INDEX($D$240:$W$240,,$C254)-SUM($D254:N254),INDEX($D$240:$W$240,,$C254)/INDEX($D$226:$W$226,1,$C254))))</f>
        <v>0</v>
      </c>
      <c r="P254" s="2">
        <f>IF($D$226="n/a",0,IF(P$228&lt;=$C254,0,IF(P$228&gt;(INDEX($D$226:$W$226,1,$C254)+$C254),INDEX($D$240:$W$240,,$C254)-SUM($D254:O254),INDEX($D$240:$W$240,,$C254)/INDEX($D$226:$W$226,1,$C254))))</f>
        <v>0</v>
      </c>
      <c r="Q254" s="2">
        <f>IF($D$226="n/a",0,IF(Q$228&lt;=$C254,0,IF(Q$228&gt;(INDEX($D$226:$W$226,1,$C254)+$C254),INDEX($D$240:$W$240,,$C254)-SUM($D254:P254),INDEX($D$240:$W$240,,$C254)/INDEX($D$226:$W$226,1,$C254))))</f>
        <v>0</v>
      </c>
      <c r="R254" s="2">
        <f>IF($D$226="n/a",0,IF(R$228&lt;=$C254,0,IF(R$228&gt;(INDEX($D$226:$W$226,1,$C254)+$C254),INDEX($D$240:$W$240,,$C254)-SUM($D254:Q254),INDEX($D$240:$W$240,,$C254)/INDEX($D$226:$W$226,1,$C254))))</f>
        <v>0</v>
      </c>
      <c r="S254" s="2">
        <f>IF($D$226="n/a",0,IF(S$228&lt;=$C254,0,IF(S$228&gt;(INDEX($D$226:$W$226,1,$C254)+$C254),INDEX($D$240:$W$240,,$C254)-SUM($D254:R254),INDEX($D$240:$W$240,,$C254)/INDEX($D$226:$W$226,1,$C254))))</f>
        <v>0</v>
      </c>
      <c r="T254" s="2">
        <f>IF($D$226="n/a",0,IF(T$228&lt;=$C254,0,IF(T$228&gt;(INDEX($D$226:$W$226,1,$C254)+$C254),INDEX($D$240:$W$240,,$C254)-SUM($D254:S254),INDEX($D$240:$W$240,,$C254)/INDEX($D$226:$W$226,1,$C254))))</f>
        <v>0</v>
      </c>
      <c r="U254" s="2">
        <f>IF($D$226="n/a",0,IF(U$228&lt;=$C254,0,IF(U$228&gt;(INDEX($D$226:$W$226,1,$C254)+$C254),INDEX($D$240:$W$240,,$C254)-SUM($D254:T254),INDEX($D$240:$W$240,,$C254)/INDEX($D$226:$W$226,1,$C254))))</f>
        <v>0</v>
      </c>
      <c r="V254" s="2">
        <f>IF($D$226="n/a",0,IF(V$228&lt;=$C254,0,IF(V$228&gt;(INDEX($D$226:$W$226,1,$C254)+$C254),INDEX($D$240:$W$240,,$C254)-SUM($D254:U254),INDEX($D$240:$W$240,,$C254)/INDEX($D$226:$W$226,1,$C254))))</f>
        <v>0</v>
      </c>
      <c r="W254" s="2">
        <f>IF($D$226="n/a",0,IF(W$228&lt;=$C254,0,IF(W$228&gt;(INDEX($D$226:$W$226,1,$C254)+$C254),INDEX($D$240:$W$240,,$C254)-SUM($D254:V254),INDEX($D$240:$W$240,,$C254)/INDEX($D$226:$W$226,1,$C254))))</f>
        <v>0</v>
      </c>
      <c r="X254" s="2">
        <f>IF($D$226="n/a",0,IF(X$228&lt;=$C254,0,IF(X$228&gt;(INDEX($D$226:$W$226,1,$C254)+$C254),INDEX($D$240:$W$240,,$C254)-SUM($D254:W254),INDEX($D$240:$W$240,,$C254)/INDEX($D$226:$W$226,1,$C254))))</f>
        <v>0</v>
      </c>
      <c r="Y254" s="2">
        <f>IF($D$226="n/a",0,IF(Y$228&lt;=$C254,0,IF(Y$228&gt;(INDEX($D$226:$W$226,1,$C254)+$C254),INDEX($D$240:$W$240,,$C254)-SUM($D254:X254),INDEX($D$240:$W$240,,$C254)/INDEX($D$226:$W$226,1,$C254))))</f>
        <v>0</v>
      </c>
      <c r="Z254" s="2">
        <f>IF($D$226="n/a",0,IF(Z$228&lt;=$C254,0,IF(Z$228&gt;(INDEX($D$226:$W$226,1,$C254)+$C254),INDEX($D$240:$W$240,,$C254)-SUM($D254:Y254),INDEX($D$240:$W$240,,$C254)/INDEX($D$226:$W$226,1,$C254))))</f>
        <v>0</v>
      </c>
      <c r="AA254" s="2">
        <f>IF($D$226="n/a",0,IF(AA$228&lt;=$C254,0,IF(AA$228&gt;(INDEX($D$226:$W$226,1,$C254)+$C254),INDEX($D$240:$W$240,,$C254)-SUM($D254:Z254),INDEX($D$240:$W$240,,$C254)/INDEX($D$226:$W$226,1,$C254))))</f>
        <v>0</v>
      </c>
      <c r="AB254" s="2">
        <f>IF($D$226="n/a",0,IF(AB$228&lt;=$C254,0,IF(AB$228&gt;(INDEX($D$226:$W$226,1,$C254)+$C254),INDEX($D$240:$W$240,,$C254)-SUM($D254:AA254),INDEX($D$240:$W$240,,$C254)/INDEX($D$226:$W$226,1,$C254))))</f>
        <v>0</v>
      </c>
      <c r="AC254" s="2">
        <f>IF($D$226="n/a",0,IF(AC$228&lt;=$C254,0,IF(AC$228&gt;(INDEX($D$226:$W$226,1,$C254)+$C254),INDEX($D$240:$W$240,,$C254)-SUM($D254:AB254),INDEX($D$240:$W$240,,$C254)/INDEX($D$226:$W$226,1,$C254))))</f>
        <v>0</v>
      </c>
      <c r="AD254" s="2">
        <f>IF($D$226="n/a",0,IF(AD$228&lt;=$C254,0,IF(AD$228&gt;(INDEX($D$226:$W$226,1,$C254)+$C254),INDEX($D$240:$W$240,,$C254)-SUM($D254:AC254),INDEX($D$240:$W$240,,$C254)/INDEX($D$226:$W$226,1,$C254))))</f>
        <v>0</v>
      </c>
      <c r="AE254" s="2">
        <f>IF($D$226="n/a",0,IF(AE$228&lt;=$C254,0,IF(AE$228&gt;(INDEX($D$226:$W$226,1,$C254)+$C254),INDEX($D$240:$W$240,,$C254)-SUM($D254:AD254),INDEX($D$240:$W$240,,$C254)/INDEX($D$226:$W$226,1,$C254))))</f>
        <v>0</v>
      </c>
      <c r="AF254" s="2">
        <f>IF($D$226="n/a",0,IF(AF$228&lt;=$C254,0,IF(AF$228&gt;(INDEX($D$226:$W$226,1,$C254)+$C254),INDEX($D$240:$W$240,,$C254)-SUM($D254:AE254),INDEX($D$240:$W$240,,$C254)/INDEX($D$226:$W$226,1,$C254))))</f>
        <v>0</v>
      </c>
      <c r="AG254" s="2">
        <f>IF($D$226="n/a",0,IF(AG$228&lt;=$C254,0,IF(AG$228&gt;(INDEX($D$226:$W$226,1,$C254)+$C254),INDEX($D$240:$W$240,,$C254)-SUM($D254:AF254),INDEX($D$240:$W$240,,$C254)/INDEX($D$226:$W$226,1,$C254))))</f>
        <v>0</v>
      </c>
      <c r="AH254" s="2">
        <f>IF($D$226="n/a",0,IF(AH$228&lt;=$C254,0,IF(AH$228&gt;(INDEX($D$226:$W$226,1,$C254)+$C254),INDEX($D$240:$W$240,,$C254)-SUM($D254:AG254),INDEX($D$240:$W$240,,$C254)/INDEX($D$226:$W$226,1,$C254))))</f>
        <v>0</v>
      </c>
      <c r="AI254" s="2">
        <f>IF($D$226="n/a",0,IF(AI$228&lt;=$C254,0,IF(AI$228&gt;(INDEX($D$226:$W$226,1,$C254)+$C254),INDEX($D$240:$W$240,,$C254)-SUM($D254:AH254),INDEX($D$240:$W$240,,$C254)/INDEX($D$226:$W$226,1,$C254))))</f>
        <v>0</v>
      </c>
      <c r="AJ254" s="2">
        <f>IF($D$226="n/a",0,IF(AJ$228&lt;=$C254,0,IF(AJ$228&gt;(INDEX($D$226:$W$226,1,$C254)+$C254),INDEX($D$240:$W$240,,$C254)-SUM($D254:AI254),INDEX($D$240:$W$240,,$C254)/INDEX($D$226:$W$226,1,$C254))))</f>
        <v>0</v>
      </c>
      <c r="AK254" s="2">
        <f>IF($D$226="n/a",0,IF(AK$228&lt;=$C254,0,IF(AK$228&gt;(INDEX($D$226:$W$226,1,$C254)+$C254),INDEX($D$240:$W$240,,$C254)-SUM($D254:AJ254),INDEX($D$240:$W$240,,$C254)/INDEX($D$226:$W$226,1,$C254))))</f>
        <v>0</v>
      </c>
      <c r="AL254" s="2">
        <f>IF($D$226="n/a",0,IF(AL$228&lt;=$C254,0,IF(AL$228&gt;(INDEX($D$226:$W$226,1,$C254)+$C254),INDEX($D$240:$W$240,,$C254)-SUM($D254:AK254),INDEX($D$240:$W$240,,$C254)/INDEX($D$226:$W$226,1,$C254))))</f>
        <v>0</v>
      </c>
      <c r="AM254" s="2">
        <f>IF($D$226="n/a",0,IF(AM$228&lt;=$C254,0,IF(AM$228&gt;(INDEX($D$226:$W$226,1,$C254)+$C254),INDEX($D$240:$W$240,,$C254)-SUM($D254:AL254),INDEX($D$240:$W$240,,$C254)/INDEX($D$226:$W$226,1,$C254))))</f>
        <v>0</v>
      </c>
      <c r="AN254" s="2">
        <f>IF($D$226="n/a",0,IF(AN$228&lt;=$C254,0,IF(AN$228&gt;(INDEX($D$226:$W$226,1,$C254)+$C254),INDEX($D$240:$W$240,,$C254)-SUM($D254:AM254),INDEX($D$240:$W$240,,$C254)/INDEX($D$226:$W$226,1,$C254))))</f>
        <v>0</v>
      </c>
      <c r="AO254" s="2">
        <f>IF($D$226="n/a",0,IF(AO$228&lt;=$C254,0,IF(AO$228&gt;(INDEX($D$226:$W$226,1,$C254)+$C254),INDEX($D$240:$W$240,,$C254)-SUM($D254:AN254),INDEX($D$240:$W$240,,$C254)/INDEX($D$226:$W$226,1,$C254))))</f>
        <v>0</v>
      </c>
      <c r="AP254" s="2">
        <f>IF($D$226="n/a",0,IF(AP$228&lt;=$C254,0,IF(AP$228&gt;(INDEX($D$226:$W$226,1,$C254)+$C254),INDEX($D$240:$W$240,,$C254)-SUM($D254:AO254),INDEX($D$240:$W$240,,$C254)/INDEX($D$226:$W$226,1,$C254))))</f>
        <v>0</v>
      </c>
      <c r="AQ254" s="2">
        <f>IF($D$226="n/a",0,IF(AQ$228&lt;=$C254,0,IF(AQ$228&gt;(INDEX($D$226:$W$226,1,$C254)+$C254),INDEX($D$240:$W$240,,$C254)-SUM($D254:AP254),INDEX($D$240:$W$240,,$C254)/INDEX($D$226:$W$226,1,$C254))))</f>
        <v>0</v>
      </c>
      <c r="AR254" s="2">
        <f>IF($D$226="n/a",0,IF(AR$228&lt;=$C254,0,IF(AR$228&gt;(INDEX($D$226:$W$226,1,$C254)+$C254),INDEX($D$240:$W$240,,$C254)-SUM($D254:AQ254),INDEX($D$240:$W$240,,$C254)/INDEX($D$226:$W$226,1,$C254))))</f>
        <v>0</v>
      </c>
      <c r="AS254" s="2">
        <f>IF($D$226="n/a",0,IF(AS$228&lt;=$C254,0,IF(AS$228&gt;(INDEX($D$226:$W$226,1,$C254)+$C254),INDEX($D$240:$W$240,,$C254)-SUM($D254:AR254),INDEX($D$240:$W$240,,$C254)/INDEX($D$226:$W$226,1,$C254))))</f>
        <v>0</v>
      </c>
      <c r="AT254" s="2">
        <f>IF($D$226="n/a",0,IF(AT$228&lt;=$C254,0,IF(AT$228&gt;(INDEX($D$226:$W$226,1,$C254)+$C254),INDEX($D$240:$W$240,,$C254)-SUM($D254:AS254),INDEX($D$240:$W$240,,$C254)/INDEX($D$226:$W$226,1,$C254))))</f>
        <v>0</v>
      </c>
      <c r="AU254" s="2">
        <f>IF($D$226="n/a",0,IF(AU$228&lt;=$C254,0,IF(AU$228&gt;(INDEX($D$226:$W$226,1,$C254)+$C254),INDEX($D$240:$W$240,,$C254)-SUM($D254:AT254),INDEX($D$240:$W$240,,$C254)/INDEX($D$226:$W$226,1,$C254))))</f>
        <v>0</v>
      </c>
      <c r="AV254" s="2">
        <f>IF($D$226="n/a",0,IF(AV$228&lt;=$C254,0,IF(AV$228&gt;(INDEX($D$226:$W$226,1,$C254)+$C254),INDEX($D$240:$W$240,,$C254)-SUM($D254:AU254),INDEX($D$240:$W$240,,$C254)/INDEX($D$226:$W$226,1,$C254))))</f>
        <v>0</v>
      </c>
      <c r="AW254" s="2">
        <f>IF($D$226="n/a",0,IF(AW$228&lt;=$C254,0,IF(AW$228&gt;(INDEX($D$226:$W$226,1,$C254)+$C254),INDEX($D$240:$W$240,,$C254)-SUM($D254:AV254),INDEX($D$240:$W$240,,$C254)/INDEX($D$226:$W$226,1,$C254))))</f>
        <v>0</v>
      </c>
      <c r="AX254" s="2">
        <f>IF($D$226="n/a",0,IF(AX$228&lt;=$C254,0,IF(AX$228&gt;(INDEX($D$226:$W$226,1,$C254)+$C254),INDEX($D$240:$W$240,,$C254)-SUM($D254:AW254),INDEX($D$240:$W$240,,$C254)/INDEX($D$226:$W$226,1,$C254))))</f>
        <v>0</v>
      </c>
      <c r="AY254" s="2">
        <f>IF($D$226="n/a",0,IF(AY$228&lt;=$C254,0,IF(AY$228&gt;(INDEX($D$226:$W$226,1,$C254)+$C254),INDEX($D$240:$W$240,,$C254)-SUM($D254:AX254),INDEX($D$240:$W$240,,$C254)/INDEX($D$226:$W$226,1,$C254))))</f>
        <v>0</v>
      </c>
      <c r="AZ254" s="2">
        <f>IF($D$226="n/a",0,IF(AZ$228&lt;=$C254,0,IF(AZ$228&gt;(INDEX($D$226:$W$226,1,$C254)+$C254),INDEX($D$240:$W$240,,$C254)-SUM($D254:AY254),INDEX($D$240:$W$240,,$C254)/INDEX($D$226:$W$226,1,$C254))))</f>
        <v>0</v>
      </c>
      <c r="BA254" s="2">
        <f>IF($D$226="n/a",0,IF(BA$228&lt;=$C254,0,IF(BA$228&gt;(INDEX($D$226:$W$226,1,$C254)+$C254),INDEX($D$240:$W$240,,$C254)-SUM($D254:AZ254),INDEX($D$240:$W$240,,$C254)/INDEX($D$226:$W$226,1,$C254))))</f>
        <v>0</v>
      </c>
      <c r="BB254" s="2">
        <f>IF($D$226="n/a",0,IF(BB$228&lt;=$C254,0,IF(BB$228&gt;(INDEX($D$226:$W$226,1,$C254)+$C254),INDEX($D$240:$W$240,,$C254)-SUM($D254:BA254),INDEX($D$240:$W$240,,$C254)/INDEX($D$226:$W$226,1,$C254))))</f>
        <v>0</v>
      </c>
      <c r="BC254" s="2">
        <f>IF($D$226="n/a",0,IF(BC$228&lt;=$C254,0,IF(BC$228&gt;(INDEX($D$226:$W$226,1,$C254)+$C254),INDEX($D$240:$W$240,,$C254)-SUM($D254:BB254),INDEX($D$240:$W$240,,$C254)/INDEX($D$226:$W$226,1,$C254))))</f>
        <v>0</v>
      </c>
      <c r="BD254" s="2">
        <f>IF($D$226="n/a",0,IF(BD$228&lt;=$C254,0,IF(BD$228&gt;(INDEX($D$226:$W$226,1,$C254)+$C254),INDEX($D$240:$W$240,,$C254)-SUM($D254:BC254),INDEX($D$240:$W$240,,$C254)/INDEX($D$226:$W$226,1,$C254))))</f>
        <v>0</v>
      </c>
      <c r="BE254" s="2">
        <f>IF($D$226="n/a",0,IF(BE$228&lt;=$C254,0,IF(BE$228&gt;(INDEX($D$226:$W$226,1,$C254)+$C254),INDEX($D$240:$W$240,,$C254)-SUM($D254:BD254),INDEX($D$240:$W$240,,$C254)/INDEX($D$226:$W$226,1,$C254))))</f>
        <v>0</v>
      </c>
      <c r="BF254" s="2">
        <f>IF($D$226="n/a",0,IF(BF$228&lt;=$C254,0,IF(BF$228&gt;(INDEX($D$226:$W$226,1,$C254)+$C254),INDEX($D$240:$W$240,,$C254)-SUM($D254:BE254),INDEX($D$240:$W$240,,$C254)/INDEX($D$226:$W$226,1,$C254))))</f>
        <v>0</v>
      </c>
      <c r="BG254" s="2">
        <f>IF($D$226="n/a",0,IF(BG$228&lt;=$C254,0,IF(BG$228&gt;(INDEX($D$226:$W$226,1,$C254)+$C254),INDEX($D$240:$W$240,,$C254)-SUM($D254:BF254),INDEX($D$240:$W$240,,$C254)/INDEX($D$226:$W$226,1,$C254))))</f>
        <v>0</v>
      </c>
      <c r="BH254" s="2">
        <f>IF($D$226="n/a",0,IF(BH$228&lt;=$C254,0,IF(BH$228&gt;(INDEX($D$226:$W$226,1,$C254)+$C254),INDEX($D$240:$W$240,,$C254)-SUM($D254:BG254),INDEX($D$240:$W$240,,$C254)/INDEX($D$226:$W$226,1,$C254))))</f>
        <v>0</v>
      </c>
      <c r="BI254" s="2">
        <f>IF($D$226="n/a",0,IF(BI$228&lt;=$C254,0,IF(BI$228&gt;(INDEX($D$226:$W$226,1,$C254)+$C254),INDEX($D$240:$W$240,,$C254)-SUM($D254:BH254),INDEX($D$240:$W$240,,$C254)/INDEX($D$226:$W$226,1,$C254))))</f>
        <v>0</v>
      </c>
      <c r="BJ254" s="2">
        <f>IF($D$226="n/a",0,IF(BJ$228&lt;=$C254,0,IF(BJ$228&gt;(INDEX($D$226:$W$226,1,$C254)+$C254),INDEX($D$240:$W$240,,$C254)-SUM($D254:BI254),INDEX($D$240:$W$240,,$C254)/INDEX($D$226:$W$226,1,$C254))))</f>
        <v>0</v>
      </c>
      <c r="BK254" s="2">
        <f>IF($D$226="n/a",0,IF(BK$228&lt;=$C254,0,IF(BK$228&gt;(INDEX($D$226:$W$226,1,$C254)+$C254),INDEX($D$240:$W$240,,$C254)-SUM($D254:BJ254),INDEX($D$240:$W$240,,$C254)/INDEX($D$226:$W$226,1,$C254))))</f>
        <v>0</v>
      </c>
      <c r="BL254" s="2">
        <f>IF($D$226="n/a",0,IF(BL$228&lt;=$C254,0,IF(BL$228&gt;(INDEX($D$226:$W$226,1,$C254)+$C254),INDEX($D$240:$W$240,,$C254)-SUM($D254:BK254),INDEX($D$240:$W$240,,$C254)/INDEX($D$226:$W$226,1,$C254))))</f>
        <v>0</v>
      </c>
      <c r="BM254" s="2">
        <f>IF($D$226="n/a",0,IF(BM$228&lt;=$C254,0,IF(BM$228&gt;(INDEX($D$226:$W$226,1,$C254)+$C254),INDEX($D$240:$W$240,,$C254)-SUM($D254:BL254),INDEX($D$240:$W$240,,$C254)/INDEX($D$226:$W$226,1,$C254))))</f>
        <v>0</v>
      </c>
      <c r="BN254" s="2">
        <f>IF($D$226="n/a",0,IF(BN$228&lt;=$C254,0,IF(BN$228&gt;(INDEX($D$226:$W$226,1,$C254)+$C254),INDEX($D$240:$W$240,,$C254)-SUM($D254:BM254),INDEX($D$240:$W$240,,$C254)/INDEX($D$226:$W$226,1,$C254))))</f>
        <v>0</v>
      </c>
      <c r="BO254" s="2">
        <f>IF($D$226="n/a",0,IF(BO$228&lt;=$C254,0,IF(BO$228&gt;(INDEX($D$226:$W$226,1,$C254)+$C254),INDEX($D$240:$W$240,,$C254)-SUM($D254:BN254),INDEX($D$240:$W$240,,$C254)/INDEX($D$226:$W$226,1,$C254))))</f>
        <v>0</v>
      </c>
      <c r="BP254" s="2">
        <f>IF($D$226="n/a",0,IF(BP$228&lt;=$C254,0,IF(BP$228&gt;(INDEX($D$226:$W$226,1,$C254)+$C254),INDEX($D$240:$W$240,,$C254)-SUM($D254:BO254),INDEX($D$240:$W$240,,$C254)/INDEX($D$226:$W$226,1,$C254))))</f>
        <v>0</v>
      </c>
    </row>
    <row r="255" spans="2:68" outlineLevel="1">
      <c r="B255" s="20">
        <v>2028</v>
      </c>
      <c r="C255" s="20">
        <v>13</v>
      </c>
      <c r="E255" s="2">
        <f>IF($D$226="n/a",0,IF(E$228&lt;=$C255,0,IF(E$228&gt;(INDEX($D$226:$W$226,1,$C255)+$C255),INDEX($D$240:$W$240,,$C255)-SUM($D255:D255),INDEX($D$240:$W$240,,$C255)/INDEX($D$226:$W$226,1,$C255))))</f>
        <v>0</v>
      </c>
      <c r="F255" s="2">
        <f>IF($D$226="n/a",0,IF(F$228&lt;=$C255,0,IF(F$228&gt;(INDEX($D$226:$W$226,1,$C255)+$C255),INDEX($D$240:$W$240,,$C255)-SUM($D255:E255),INDEX($D$240:$W$240,,$C255)/INDEX($D$226:$W$226,1,$C255))))</f>
        <v>0</v>
      </c>
      <c r="G255" s="2">
        <f>IF($D$226="n/a",0,IF(G$228&lt;=$C255,0,IF(G$228&gt;(INDEX($D$226:$W$226,1,$C255)+$C255),INDEX($D$240:$W$240,,$C255)-SUM($D255:F255),INDEX($D$240:$W$240,,$C255)/INDEX($D$226:$W$226,1,$C255))))</f>
        <v>0</v>
      </c>
      <c r="H255" s="2">
        <f>IF($D$226="n/a",0,IF(H$228&lt;=$C255,0,IF(H$228&gt;(INDEX($D$226:$W$226,1,$C255)+$C255),INDEX($D$240:$W$240,,$C255)-SUM($D255:G255),INDEX($D$240:$W$240,,$C255)/INDEX($D$226:$W$226,1,$C255))))</f>
        <v>0</v>
      </c>
      <c r="I255" s="2">
        <f>IF($D$226="n/a",0,IF(I$228&lt;=$C255,0,IF(I$228&gt;(INDEX($D$226:$W$226,1,$C255)+$C255),INDEX($D$240:$W$240,,$C255)-SUM($D255:H255),INDEX($D$240:$W$240,,$C255)/INDEX($D$226:$W$226,1,$C255))))*0.5</f>
        <v>0</v>
      </c>
      <c r="J255" s="2">
        <f>IF($D$226="n/a",0,IF(J$228&lt;=$C255,0,IF(J$228&gt;(INDEX($D$226:$W$226,1,$C255)+$C255),INDEX($D$240:$W$240,,$C255)-SUM($D255:I255),INDEX($D$240:$W$240,,$C255)/INDEX($D$226:$W$226,1,$C255))))</f>
        <v>0</v>
      </c>
      <c r="K255" s="2">
        <f>IF($D$226="n/a",0,IF(K$228&lt;=$C255,0,IF(K$228&gt;(INDEX($D$226:$W$226,1,$C255)+$C255),INDEX($D$240:$W$240,,$C255)-SUM($D255:J255),INDEX($D$240:$W$240,,$C255)/INDEX($D$226:$W$226,1,$C255))))</f>
        <v>0</v>
      </c>
      <c r="L255" s="2">
        <f>IF($D$226="n/a",0,IF(L$228&lt;=$C255,0,IF(L$228&gt;(INDEX($D$226:$W$226,1,$C255)+$C255),INDEX($D$240:$W$240,,$C255)-SUM($D255:K255),INDEX($D$240:$W$240,,$C255)/INDEX($D$226:$W$226,1,$C255))))</f>
        <v>0</v>
      </c>
      <c r="M255" s="2">
        <f>IF($D$226="n/a",0,IF(M$228&lt;=$C255,0,IF(M$228&gt;(INDEX($D$226:$W$226,1,$C255)+$C255),INDEX($D$240:$W$240,,$C255)-SUM($D255:L255),INDEX($D$240:$W$240,,$C255)/INDEX($D$226:$W$226,1,$C255))))</f>
        <v>0</v>
      </c>
      <c r="N255" s="2">
        <f>IF($D$226="n/a",0,IF(N$228&lt;=$C255,0,IF(N$228&gt;(INDEX($D$226:$W$226,1,$C255)+$C255),INDEX($D$240:$W$240,,$C255)-SUM($D255:M255),INDEX($D$240:$W$240,,$C255)/INDEX($D$226:$W$226,1,$C255))))</f>
        <v>0</v>
      </c>
      <c r="O255" s="2">
        <f>IF($D$226="n/a",0,IF(O$228&lt;=$C255,0,IF(O$228&gt;(INDEX($D$226:$W$226,1,$C255)+$C255),INDEX($D$240:$W$240,,$C255)-SUM($D255:N255),INDEX($D$240:$W$240,,$C255)/INDEX($D$226:$W$226,1,$C255))))</f>
        <v>0</v>
      </c>
      <c r="P255" s="2">
        <f>IF($D$226="n/a",0,IF(P$228&lt;=$C255,0,IF(P$228&gt;(INDEX($D$226:$W$226,1,$C255)+$C255),INDEX($D$240:$W$240,,$C255)-SUM($D255:O255),INDEX($D$240:$W$240,,$C255)/INDEX($D$226:$W$226,1,$C255))))</f>
        <v>0</v>
      </c>
      <c r="Q255" s="2">
        <f>IF($D$226="n/a",0,IF(Q$228&lt;=$C255,0,IF(Q$228&gt;(INDEX($D$226:$W$226,1,$C255)+$C255),INDEX($D$240:$W$240,,$C255)-SUM($D255:P255),INDEX($D$240:$W$240,,$C255)/INDEX($D$226:$W$226,1,$C255))))</f>
        <v>0</v>
      </c>
      <c r="R255" s="2">
        <f>IF($D$226="n/a",0,IF(R$228&lt;=$C255,0,IF(R$228&gt;(INDEX($D$226:$W$226,1,$C255)+$C255),INDEX($D$240:$W$240,,$C255)-SUM($D255:Q255),INDEX($D$240:$W$240,,$C255)/INDEX($D$226:$W$226,1,$C255))))</f>
        <v>0</v>
      </c>
      <c r="S255" s="2">
        <f>IF($D$226="n/a",0,IF(S$228&lt;=$C255,0,IF(S$228&gt;(INDEX($D$226:$W$226,1,$C255)+$C255),INDEX($D$240:$W$240,,$C255)-SUM($D255:R255),INDEX($D$240:$W$240,,$C255)/INDEX($D$226:$W$226,1,$C255))))</f>
        <v>0</v>
      </c>
      <c r="T255" s="2">
        <f>IF($D$226="n/a",0,IF(T$228&lt;=$C255,0,IF(T$228&gt;(INDEX($D$226:$W$226,1,$C255)+$C255),INDEX($D$240:$W$240,,$C255)-SUM($D255:S255),INDEX($D$240:$W$240,,$C255)/INDEX($D$226:$W$226,1,$C255))))</f>
        <v>0</v>
      </c>
      <c r="U255" s="2">
        <f>IF($D$226="n/a",0,IF(U$228&lt;=$C255,0,IF(U$228&gt;(INDEX($D$226:$W$226,1,$C255)+$C255),INDEX($D$240:$W$240,,$C255)-SUM($D255:T255),INDEX($D$240:$W$240,,$C255)/INDEX($D$226:$W$226,1,$C255))))</f>
        <v>0</v>
      </c>
      <c r="V255" s="2">
        <f>IF($D$226="n/a",0,IF(V$228&lt;=$C255,0,IF(V$228&gt;(INDEX($D$226:$W$226,1,$C255)+$C255),INDEX($D$240:$W$240,,$C255)-SUM($D255:U255),INDEX($D$240:$W$240,,$C255)/INDEX($D$226:$W$226,1,$C255))))</f>
        <v>0</v>
      </c>
      <c r="W255" s="2">
        <f>IF($D$226="n/a",0,IF(W$228&lt;=$C255,0,IF(W$228&gt;(INDEX($D$226:$W$226,1,$C255)+$C255),INDEX($D$240:$W$240,,$C255)-SUM($D255:V255),INDEX($D$240:$W$240,,$C255)/INDEX($D$226:$W$226,1,$C255))))</f>
        <v>0</v>
      </c>
      <c r="X255" s="2">
        <f>IF($D$226="n/a",0,IF(X$228&lt;=$C255,0,IF(X$228&gt;(INDEX($D$226:$W$226,1,$C255)+$C255),INDEX($D$240:$W$240,,$C255)-SUM($D255:W255),INDEX($D$240:$W$240,,$C255)/INDEX($D$226:$W$226,1,$C255))))</f>
        <v>0</v>
      </c>
      <c r="Y255" s="2">
        <f>IF($D$226="n/a",0,IF(Y$228&lt;=$C255,0,IF(Y$228&gt;(INDEX($D$226:$W$226,1,$C255)+$C255),INDEX($D$240:$W$240,,$C255)-SUM($D255:X255),INDEX($D$240:$W$240,,$C255)/INDEX($D$226:$W$226,1,$C255))))</f>
        <v>0</v>
      </c>
      <c r="Z255" s="2">
        <f>IF($D$226="n/a",0,IF(Z$228&lt;=$C255,0,IF(Z$228&gt;(INDEX($D$226:$W$226,1,$C255)+$C255),INDEX($D$240:$W$240,,$C255)-SUM($D255:Y255),INDEX($D$240:$W$240,,$C255)/INDEX($D$226:$W$226,1,$C255))))</f>
        <v>0</v>
      </c>
      <c r="AA255" s="2">
        <f>IF($D$226="n/a",0,IF(AA$228&lt;=$C255,0,IF(AA$228&gt;(INDEX($D$226:$W$226,1,$C255)+$C255),INDEX($D$240:$W$240,,$C255)-SUM($D255:Z255),INDEX($D$240:$W$240,,$C255)/INDEX($D$226:$W$226,1,$C255))))</f>
        <v>0</v>
      </c>
      <c r="AB255" s="2">
        <f>IF($D$226="n/a",0,IF(AB$228&lt;=$C255,0,IF(AB$228&gt;(INDEX($D$226:$W$226,1,$C255)+$C255),INDEX($D$240:$W$240,,$C255)-SUM($D255:AA255),INDEX($D$240:$W$240,,$C255)/INDEX($D$226:$W$226,1,$C255))))</f>
        <v>0</v>
      </c>
      <c r="AC255" s="2">
        <f>IF($D$226="n/a",0,IF(AC$228&lt;=$C255,0,IF(AC$228&gt;(INDEX($D$226:$W$226,1,$C255)+$C255),INDEX($D$240:$W$240,,$C255)-SUM($D255:AB255),INDEX($D$240:$W$240,,$C255)/INDEX($D$226:$W$226,1,$C255))))</f>
        <v>0</v>
      </c>
      <c r="AD255" s="2">
        <f>IF($D$226="n/a",0,IF(AD$228&lt;=$C255,0,IF(AD$228&gt;(INDEX($D$226:$W$226,1,$C255)+$C255),INDEX($D$240:$W$240,,$C255)-SUM($D255:AC255),INDEX($D$240:$W$240,,$C255)/INDEX($D$226:$W$226,1,$C255))))</f>
        <v>0</v>
      </c>
      <c r="AE255" s="2">
        <f>IF($D$226="n/a",0,IF(AE$228&lt;=$C255,0,IF(AE$228&gt;(INDEX($D$226:$W$226,1,$C255)+$C255),INDEX($D$240:$W$240,,$C255)-SUM($D255:AD255),INDEX($D$240:$W$240,,$C255)/INDEX($D$226:$W$226,1,$C255))))</f>
        <v>0</v>
      </c>
      <c r="AF255" s="2">
        <f>IF($D$226="n/a",0,IF(AF$228&lt;=$C255,0,IF(AF$228&gt;(INDEX($D$226:$W$226,1,$C255)+$C255),INDEX($D$240:$W$240,,$C255)-SUM($D255:AE255),INDEX($D$240:$W$240,,$C255)/INDEX($D$226:$W$226,1,$C255))))</f>
        <v>0</v>
      </c>
      <c r="AG255" s="2">
        <f>IF($D$226="n/a",0,IF(AG$228&lt;=$C255,0,IF(AG$228&gt;(INDEX($D$226:$W$226,1,$C255)+$C255),INDEX($D$240:$W$240,,$C255)-SUM($D255:AF255),INDEX($D$240:$W$240,,$C255)/INDEX($D$226:$W$226,1,$C255))))</f>
        <v>0</v>
      </c>
      <c r="AH255" s="2">
        <f>IF($D$226="n/a",0,IF(AH$228&lt;=$C255,0,IF(AH$228&gt;(INDEX($D$226:$W$226,1,$C255)+$C255),INDEX($D$240:$W$240,,$C255)-SUM($D255:AG255),INDEX($D$240:$W$240,,$C255)/INDEX($D$226:$W$226,1,$C255))))</f>
        <v>0</v>
      </c>
      <c r="AI255" s="2">
        <f>IF($D$226="n/a",0,IF(AI$228&lt;=$C255,0,IF(AI$228&gt;(INDEX($D$226:$W$226,1,$C255)+$C255),INDEX($D$240:$W$240,,$C255)-SUM($D255:AH255),INDEX($D$240:$W$240,,$C255)/INDEX($D$226:$W$226,1,$C255))))</f>
        <v>0</v>
      </c>
      <c r="AJ255" s="2">
        <f>IF($D$226="n/a",0,IF(AJ$228&lt;=$C255,0,IF(AJ$228&gt;(INDEX($D$226:$W$226,1,$C255)+$C255),INDEX($D$240:$W$240,,$C255)-SUM($D255:AI255),INDEX($D$240:$W$240,,$C255)/INDEX($D$226:$W$226,1,$C255))))</f>
        <v>0</v>
      </c>
      <c r="AK255" s="2">
        <f>IF($D$226="n/a",0,IF(AK$228&lt;=$C255,0,IF(AK$228&gt;(INDEX($D$226:$W$226,1,$C255)+$C255),INDEX($D$240:$W$240,,$C255)-SUM($D255:AJ255),INDEX($D$240:$W$240,,$C255)/INDEX($D$226:$W$226,1,$C255))))</f>
        <v>0</v>
      </c>
      <c r="AL255" s="2">
        <f>IF($D$226="n/a",0,IF(AL$228&lt;=$C255,0,IF(AL$228&gt;(INDEX($D$226:$W$226,1,$C255)+$C255),INDEX($D$240:$W$240,,$C255)-SUM($D255:AK255),INDEX($D$240:$W$240,,$C255)/INDEX($D$226:$W$226,1,$C255))))</f>
        <v>0</v>
      </c>
      <c r="AM255" s="2">
        <f>IF($D$226="n/a",0,IF(AM$228&lt;=$C255,0,IF(AM$228&gt;(INDEX($D$226:$W$226,1,$C255)+$C255),INDEX($D$240:$W$240,,$C255)-SUM($D255:AL255),INDEX($D$240:$W$240,,$C255)/INDEX($D$226:$W$226,1,$C255))))</f>
        <v>0</v>
      </c>
      <c r="AN255" s="2">
        <f>IF($D$226="n/a",0,IF(AN$228&lt;=$C255,0,IF(AN$228&gt;(INDEX($D$226:$W$226,1,$C255)+$C255),INDEX($D$240:$W$240,,$C255)-SUM($D255:AM255),INDEX($D$240:$W$240,,$C255)/INDEX($D$226:$W$226,1,$C255))))</f>
        <v>0</v>
      </c>
      <c r="AO255" s="2">
        <f>IF($D$226="n/a",0,IF(AO$228&lt;=$C255,0,IF(AO$228&gt;(INDEX($D$226:$W$226,1,$C255)+$C255),INDEX($D$240:$W$240,,$C255)-SUM($D255:AN255),INDEX($D$240:$W$240,,$C255)/INDEX($D$226:$W$226,1,$C255))))</f>
        <v>0</v>
      </c>
      <c r="AP255" s="2">
        <f>IF($D$226="n/a",0,IF(AP$228&lt;=$C255,0,IF(AP$228&gt;(INDEX($D$226:$W$226,1,$C255)+$C255),INDEX($D$240:$W$240,,$C255)-SUM($D255:AO255),INDEX($D$240:$W$240,,$C255)/INDEX($D$226:$W$226,1,$C255))))</f>
        <v>0</v>
      </c>
      <c r="AQ255" s="2">
        <f>IF($D$226="n/a",0,IF(AQ$228&lt;=$C255,0,IF(AQ$228&gt;(INDEX($D$226:$W$226,1,$C255)+$C255),INDEX($D$240:$W$240,,$C255)-SUM($D255:AP255),INDEX($D$240:$W$240,,$C255)/INDEX($D$226:$W$226,1,$C255))))</f>
        <v>0</v>
      </c>
      <c r="AR255" s="2">
        <f>IF($D$226="n/a",0,IF(AR$228&lt;=$C255,0,IF(AR$228&gt;(INDEX($D$226:$W$226,1,$C255)+$C255),INDEX($D$240:$W$240,,$C255)-SUM($D255:AQ255),INDEX($D$240:$W$240,,$C255)/INDEX($D$226:$W$226,1,$C255))))</f>
        <v>0</v>
      </c>
      <c r="AS255" s="2">
        <f>IF($D$226="n/a",0,IF(AS$228&lt;=$C255,0,IF(AS$228&gt;(INDEX($D$226:$W$226,1,$C255)+$C255),INDEX($D$240:$W$240,,$C255)-SUM($D255:AR255),INDEX($D$240:$W$240,,$C255)/INDEX($D$226:$W$226,1,$C255))))</f>
        <v>0</v>
      </c>
      <c r="AT255" s="2">
        <f>IF($D$226="n/a",0,IF(AT$228&lt;=$C255,0,IF(AT$228&gt;(INDEX($D$226:$W$226,1,$C255)+$C255),INDEX($D$240:$W$240,,$C255)-SUM($D255:AS255),INDEX($D$240:$W$240,,$C255)/INDEX($D$226:$W$226,1,$C255))))</f>
        <v>0</v>
      </c>
      <c r="AU255" s="2">
        <f>IF($D$226="n/a",0,IF(AU$228&lt;=$C255,0,IF(AU$228&gt;(INDEX($D$226:$W$226,1,$C255)+$C255),INDEX($D$240:$W$240,,$C255)-SUM($D255:AT255),INDEX($D$240:$W$240,,$C255)/INDEX($D$226:$W$226,1,$C255))))</f>
        <v>0</v>
      </c>
      <c r="AV255" s="2">
        <f>IF($D$226="n/a",0,IF(AV$228&lt;=$C255,0,IF(AV$228&gt;(INDEX($D$226:$W$226,1,$C255)+$C255),INDEX($D$240:$W$240,,$C255)-SUM($D255:AU255),INDEX($D$240:$W$240,,$C255)/INDEX($D$226:$W$226,1,$C255))))</f>
        <v>0</v>
      </c>
      <c r="AW255" s="2">
        <f>IF($D$226="n/a",0,IF(AW$228&lt;=$C255,0,IF(AW$228&gt;(INDEX($D$226:$W$226,1,$C255)+$C255),INDEX($D$240:$W$240,,$C255)-SUM($D255:AV255),INDEX($D$240:$W$240,,$C255)/INDEX($D$226:$W$226,1,$C255))))</f>
        <v>0</v>
      </c>
      <c r="AX255" s="2">
        <f>IF($D$226="n/a",0,IF(AX$228&lt;=$C255,0,IF(AX$228&gt;(INDEX($D$226:$W$226,1,$C255)+$C255),INDEX($D$240:$W$240,,$C255)-SUM($D255:AW255),INDEX($D$240:$W$240,,$C255)/INDEX($D$226:$W$226,1,$C255))))</f>
        <v>0</v>
      </c>
      <c r="AY255" s="2">
        <f>IF($D$226="n/a",0,IF(AY$228&lt;=$C255,0,IF(AY$228&gt;(INDEX($D$226:$W$226,1,$C255)+$C255),INDEX($D$240:$W$240,,$C255)-SUM($D255:AX255),INDEX($D$240:$W$240,,$C255)/INDEX($D$226:$W$226,1,$C255))))</f>
        <v>0</v>
      </c>
      <c r="AZ255" s="2">
        <f>IF($D$226="n/a",0,IF(AZ$228&lt;=$C255,0,IF(AZ$228&gt;(INDEX($D$226:$W$226,1,$C255)+$C255),INDEX($D$240:$W$240,,$C255)-SUM($D255:AY255),INDEX($D$240:$W$240,,$C255)/INDEX($D$226:$W$226,1,$C255))))</f>
        <v>0</v>
      </c>
      <c r="BA255" s="2">
        <f>IF($D$226="n/a",0,IF(BA$228&lt;=$C255,0,IF(BA$228&gt;(INDEX($D$226:$W$226,1,$C255)+$C255),INDEX($D$240:$W$240,,$C255)-SUM($D255:AZ255),INDEX($D$240:$W$240,,$C255)/INDEX($D$226:$W$226,1,$C255))))</f>
        <v>0</v>
      </c>
      <c r="BB255" s="2">
        <f>IF($D$226="n/a",0,IF(BB$228&lt;=$C255,0,IF(BB$228&gt;(INDEX($D$226:$W$226,1,$C255)+$C255),INDEX($D$240:$W$240,,$C255)-SUM($D255:BA255),INDEX($D$240:$W$240,,$C255)/INDEX($D$226:$W$226,1,$C255))))</f>
        <v>0</v>
      </c>
      <c r="BC255" s="2">
        <f>IF($D$226="n/a",0,IF(BC$228&lt;=$C255,0,IF(BC$228&gt;(INDEX($D$226:$W$226,1,$C255)+$C255),INDEX($D$240:$W$240,,$C255)-SUM($D255:BB255),INDEX($D$240:$W$240,,$C255)/INDEX($D$226:$W$226,1,$C255))))</f>
        <v>0</v>
      </c>
      <c r="BD255" s="2">
        <f>IF($D$226="n/a",0,IF(BD$228&lt;=$C255,0,IF(BD$228&gt;(INDEX($D$226:$W$226,1,$C255)+$C255),INDEX($D$240:$W$240,,$C255)-SUM($D255:BC255),INDEX($D$240:$W$240,,$C255)/INDEX($D$226:$W$226,1,$C255))))</f>
        <v>0</v>
      </c>
      <c r="BE255" s="2">
        <f>IF($D$226="n/a",0,IF(BE$228&lt;=$C255,0,IF(BE$228&gt;(INDEX($D$226:$W$226,1,$C255)+$C255),INDEX($D$240:$W$240,,$C255)-SUM($D255:BD255),INDEX($D$240:$W$240,,$C255)/INDEX($D$226:$W$226,1,$C255))))</f>
        <v>0</v>
      </c>
      <c r="BF255" s="2">
        <f>IF($D$226="n/a",0,IF(BF$228&lt;=$C255,0,IF(BF$228&gt;(INDEX($D$226:$W$226,1,$C255)+$C255),INDEX($D$240:$W$240,,$C255)-SUM($D255:BE255),INDEX($D$240:$W$240,,$C255)/INDEX($D$226:$W$226,1,$C255))))</f>
        <v>0</v>
      </c>
      <c r="BG255" s="2">
        <f>IF($D$226="n/a",0,IF(BG$228&lt;=$C255,0,IF(BG$228&gt;(INDEX($D$226:$W$226,1,$C255)+$C255),INDEX($D$240:$W$240,,$C255)-SUM($D255:BF255),INDEX($D$240:$W$240,,$C255)/INDEX($D$226:$W$226,1,$C255))))</f>
        <v>0</v>
      </c>
      <c r="BH255" s="2">
        <f>IF($D$226="n/a",0,IF(BH$228&lt;=$C255,0,IF(BH$228&gt;(INDEX($D$226:$W$226,1,$C255)+$C255),INDEX($D$240:$W$240,,$C255)-SUM($D255:BG255),INDEX($D$240:$W$240,,$C255)/INDEX($D$226:$W$226,1,$C255))))</f>
        <v>0</v>
      </c>
      <c r="BI255" s="2">
        <f>IF($D$226="n/a",0,IF(BI$228&lt;=$C255,0,IF(BI$228&gt;(INDEX($D$226:$W$226,1,$C255)+$C255),INDEX($D$240:$W$240,,$C255)-SUM($D255:BH255),INDEX($D$240:$W$240,,$C255)/INDEX($D$226:$W$226,1,$C255))))</f>
        <v>0</v>
      </c>
      <c r="BJ255" s="2">
        <f>IF($D$226="n/a",0,IF(BJ$228&lt;=$C255,0,IF(BJ$228&gt;(INDEX($D$226:$W$226,1,$C255)+$C255),INDEX($D$240:$W$240,,$C255)-SUM($D255:BI255),INDEX($D$240:$W$240,,$C255)/INDEX($D$226:$W$226,1,$C255))))</f>
        <v>0</v>
      </c>
      <c r="BK255" s="2">
        <f>IF($D$226="n/a",0,IF(BK$228&lt;=$C255,0,IF(BK$228&gt;(INDEX($D$226:$W$226,1,$C255)+$C255),INDEX($D$240:$W$240,,$C255)-SUM($D255:BJ255),INDEX($D$240:$W$240,,$C255)/INDEX($D$226:$W$226,1,$C255))))</f>
        <v>0</v>
      </c>
      <c r="BL255" s="2">
        <f>IF($D$226="n/a",0,IF(BL$228&lt;=$C255,0,IF(BL$228&gt;(INDEX($D$226:$W$226,1,$C255)+$C255),INDEX($D$240:$W$240,,$C255)-SUM($D255:BK255),INDEX($D$240:$W$240,,$C255)/INDEX($D$226:$W$226,1,$C255))))</f>
        <v>0</v>
      </c>
      <c r="BM255" s="2">
        <f>IF($D$226="n/a",0,IF(BM$228&lt;=$C255,0,IF(BM$228&gt;(INDEX($D$226:$W$226,1,$C255)+$C255),INDEX($D$240:$W$240,,$C255)-SUM($D255:BL255),INDEX($D$240:$W$240,,$C255)/INDEX($D$226:$W$226,1,$C255))))</f>
        <v>0</v>
      </c>
      <c r="BN255" s="2">
        <f>IF($D$226="n/a",0,IF(BN$228&lt;=$C255,0,IF(BN$228&gt;(INDEX($D$226:$W$226,1,$C255)+$C255),INDEX($D$240:$W$240,,$C255)-SUM($D255:BM255),INDEX($D$240:$W$240,,$C255)/INDEX($D$226:$W$226,1,$C255))))</f>
        <v>0</v>
      </c>
      <c r="BO255" s="2">
        <f>IF($D$226="n/a",0,IF(BO$228&lt;=$C255,0,IF(BO$228&gt;(INDEX($D$226:$W$226,1,$C255)+$C255),INDEX($D$240:$W$240,,$C255)-SUM($D255:BN255),INDEX($D$240:$W$240,,$C255)/INDEX($D$226:$W$226,1,$C255))))</f>
        <v>0</v>
      </c>
      <c r="BP255" s="2">
        <f>IF($D$226="n/a",0,IF(BP$228&lt;=$C255,0,IF(BP$228&gt;(INDEX($D$226:$W$226,1,$C255)+$C255),INDEX($D$240:$W$240,,$C255)-SUM($D255:BO255),INDEX($D$240:$W$240,,$C255)/INDEX($D$226:$W$226,1,$C255))))</f>
        <v>0</v>
      </c>
    </row>
    <row r="256" spans="2:68" outlineLevel="1">
      <c r="B256" s="20">
        <v>2029</v>
      </c>
      <c r="C256" s="20">
        <v>14</v>
      </c>
      <c r="E256" s="2">
        <f>IF($D$226="n/a",0,IF(E$228&lt;=$C256,0,IF(E$228&gt;(INDEX($D$226:$W$226,1,$C256)+$C256),INDEX($D$240:$W$240,,$C256)-SUM($D256:D256),INDEX($D$240:$W$240,,$C256)/INDEX($D$226:$W$226,1,$C256))))</f>
        <v>0</v>
      </c>
      <c r="F256" s="2">
        <f>IF($D$226="n/a",0,IF(F$228&lt;=$C256,0,IF(F$228&gt;(INDEX($D$226:$W$226,1,$C256)+$C256),INDEX($D$240:$W$240,,$C256)-SUM($D256:E256),INDEX($D$240:$W$240,,$C256)/INDEX($D$226:$W$226,1,$C256))))</f>
        <v>0</v>
      </c>
      <c r="G256" s="2">
        <f>IF($D$226="n/a",0,IF(G$228&lt;=$C256,0,IF(G$228&gt;(INDEX($D$226:$W$226,1,$C256)+$C256),INDEX($D$240:$W$240,,$C256)-SUM($D256:F256),INDEX($D$240:$W$240,,$C256)/INDEX($D$226:$W$226,1,$C256))))</f>
        <v>0</v>
      </c>
      <c r="H256" s="2">
        <f>IF($D$226="n/a",0,IF(H$228&lt;=$C256,0,IF(H$228&gt;(INDEX($D$226:$W$226,1,$C256)+$C256),INDEX($D$240:$W$240,,$C256)-SUM($D256:G256),INDEX($D$240:$W$240,,$C256)/INDEX($D$226:$W$226,1,$C256))))</f>
        <v>0</v>
      </c>
      <c r="I256" s="2">
        <f>IF($D$226="n/a",0,IF(I$228&lt;=$C256,0,IF(I$228&gt;(INDEX($D$226:$W$226,1,$C256)+$C256),INDEX($D$240:$W$240,,$C256)-SUM($D256:H256),INDEX($D$240:$W$240,,$C256)/INDEX($D$226:$W$226,1,$C256))))*0.5</f>
        <v>0</v>
      </c>
      <c r="J256" s="2">
        <f>IF($D$226="n/a",0,IF(J$228&lt;=$C256,0,IF(J$228&gt;(INDEX($D$226:$W$226,1,$C256)+$C256),INDEX($D$240:$W$240,,$C256)-SUM($D256:I256),INDEX($D$240:$W$240,,$C256)/INDEX($D$226:$W$226,1,$C256))))</f>
        <v>0</v>
      </c>
      <c r="K256" s="2">
        <f>IF($D$226="n/a",0,IF(K$228&lt;=$C256,0,IF(K$228&gt;(INDEX($D$226:$W$226,1,$C256)+$C256),INDEX($D$240:$W$240,,$C256)-SUM($D256:J256),INDEX($D$240:$W$240,,$C256)/INDEX($D$226:$W$226,1,$C256))))</f>
        <v>0</v>
      </c>
      <c r="L256" s="2">
        <f>IF($D$226="n/a",0,IF(L$228&lt;=$C256,0,IF(L$228&gt;(INDEX($D$226:$W$226,1,$C256)+$C256),INDEX($D$240:$W$240,,$C256)-SUM($D256:K256),INDEX($D$240:$W$240,,$C256)/INDEX($D$226:$W$226,1,$C256))))</f>
        <v>0</v>
      </c>
      <c r="M256" s="2">
        <f>IF($D$226="n/a",0,IF(M$228&lt;=$C256,0,IF(M$228&gt;(INDEX($D$226:$W$226,1,$C256)+$C256),INDEX($D$240:$W$240,,$C256)-SUM($D256:L256),INDEX($D$240:$W$240,,$C256)/INDEX($D$226:$W$226,1,$C256))))</f>
        <v>0</v>
      </c>
      <c r="N256" s="2">
        <f>IF($D$226="n/a",0,IF(N$228&lt;=$C256,0,IF(N$228&gt;(INDEX($D$226:$W$226,1,$C256)+$C256),INDEX($D$240:$W$240,,$C256)-SUM($D256:M256),INDEX($D$240:$W$240,,$C256)/INDEX($D$226:$W$226,1,$C256))))</f>
        <v>0</v>
      </c>
      <c r="O256" s="2">
        <f>IF($D$226="n/a",0,IF(O$228&lt;=$C256,0,IF(O$228&gt;(INDEX($D$226:$W$226,1,$C256)+$C256),INDEX($D$240:$W$240,,$C256)-SUM($D256:N256),INDEX($D$240:$W$240,,$C256)/INDEX($D$226:$W$226,1,$C256))))</f>
        <v>0</v>
      </c>
      <c r="P256" s="2">
        <f>IF($D$226="n/a",0,IF(P$228&lt;=$C256,0,IF(P$228&gt;(INDEX($D$226:$W$226,1,$C256)+$C256),INDEX($D$240:$W$240,,$C256)-SUM($D256:O256),INDEX($D$240:$W$240,,$C256)/INDEX($D$226:$W$226,1,$C256))))</f>
        <v>0</v>
      </c>
      <c r="Q256" s="2">
        <f>IF($D$226="n/a",0,IF(Q$228&lt;=$C256,0,IF(Q$228&gt;(INDEX($D$226:$W$226,1,$C256)+$C256),INDEX($D$240:$W$240,,$C256)-SUM($D256:P256),INDEX($D$240:$W$240,,$C256)/INDEX($D$226:$W$226,1,$C256))))</f>
        <v>0</v>
      </c>
      <c r="R256" s="2">
        <f>IF($D$226="n/a",0,IF(R$228&lt;=$C256,0,IF(R$228&gt;(INDEX($D$226:$W$226,1,$C256)+$C256),INDEX($D$240:$W$240,,$C256)-SUM($D256:Q256),INDEX($D$240:$W$240,,$C256)/INDEX($D$226:$W$226,1,$C256))))</f>
        <v>0</v>
      </c>
      <c r="S256" s="2">
        <f>IF($D$226="n/a",0,IF(S$228&lt;=$C256,0,IF(S$228&gt;(INDEX($D$226:$W$226,1,$C256)+$C256),INDEX($D$240:$W$240,,$C256)-SUM($D256:R256),INDEX($D$240:$W$240,,$C256)/INDEX($D$226:$W$226,1,$C256))))</f>
        <v>0</v>
      </c>
      <c r="T256" s="2">
        <f>IF($D$226="n/a",0,IF(T$228&lt;=$C256,0,IF(T$228&gt;(INDEX($D$226:$W$226,1,$C256)+$C256),INDEX($D$240:$W$240,,$C256)-SUM($D256:S256),INDEX($D$240:$W$240,,$C256)/INDEX($D$226:$W$226,1,$C256))))</f>
        <v>0</v>
      </c>
      <c r="U256" s="2">
        <f>IF($D$226="n/a",0,IF(U$228&lt;=$C256,0,IF(U$228&gt;(INDEX($D$226:$W$226,1,$C256)+$C256),INDEX($D$240:$W$240,,$C256)-SUM($D256:T256),INDEX($D$240:$W$240,,$C256)/INDEX($D$226:$W$226,1,$C256))))</f>
        <v>0</v>
      </c>
      <c r="V256" s="2">
        <f>IF($D$226="n/a",0,IF(V$228&lt;=$C256,0,IF(V$228&gt;(INDEX($D$226:$W$226,1,$C256)+$C256),INDEX($D$240:$W$240,,$C256)-SUM($D256:U256),INDEX($D$240:$W$240,,$C256)/INDEX($D$226:$W$226,1,$C256))))</f>
        <v>0</v>
      </c>
      <c r="W256" s="2">
        <f>IF($D$226="n/a",0,IF(W$228&lt;=$C256,0,IF(W$228&gt;(INDEX($D$226:$W$226,1,$C256)+$C256),INDEX($D$240:$W$240,,$C256)-SUM($D256:V256),INDEX($D$240:$W$240,,$C256)/INDEX($D$226:$W$226,1,$C256))))</f>
        <v>0</v>
      </c>
      <c r="X256" s="2">
        <f>IF($D$226="n/a",0,IF(X$228&lt;=$C256,0,IF(X$228&gt;(INDEX($D$226:$W$226,1,$C256)+$C256),INDEX($D$240:$W$240,,$C256)-SUM($D256:W256),INDEX($D$240:$W$240,,$C256)/INDEX($D$226:$W$226,1,$C256))))</f>
        <v>0</v>
      </c>
      <c r="Y256" s="2">
        <f>IF($D$226="n/a",0,IF(Y$228&lt;=$C256,0,IF(Y$228&gt;(INDEX($D$226:$W$226,1,$C256)+$C256),INDEX($D$240:$W$240,,$C256)-SUM($D256:X256),INDEX($D$240:$W$240,,$C256)/INDEX($D$226:$W$226,1,$C256))))</f>
        <v>0</v>
      </c>
      <c r="Z256" s="2">
        <f>IF($D$226="n/a",0,IF(Z$228&lt;=$C256,0,IF(Z$228&gt;(INDEX($D$226:$W$226,1,$C256)+$C256),INDEX($D$240:$W$240,,$C256)-SUM($D256:Y256),INDEX($D$240:$W$240,,$C256)/INDEX($D$226:$W$226,1,$C256))))</f>
        <v>0</v>
      </c>
      <c r="AA256" s="2">
        <f>IF($D$226="n/a",0,IF(AA$228&lt;=$C256,0,IF(AA$228&gt;(INDEX($D$226:$W$226,1,$C256)+$C256),INDEX($D$240:$W$240,,$C256)-SUM($D256:Z256),INDEX($D$240:$W$240,,$C256)/INDEX($D$226:$W$226,1,$C256))))</f>
        <v>0</v>
      </c>
      <c r="AB256" s="2">
        <f>IF($D$226="n/a",0,IF(AB$228&lt;=$C256,0,IF(AB$228&gt;(INDEX($D$226:$W$226,1,$C256)+$C256),INDEX($D$240:$W$240,,$C256)-SUM($D256:AA256),INDEX($D$240:$W$240,,$C256)/INDEX($D$226:$W$226,1,$C256))))</f>
        <v>0</v>
      </c>
      <c r="AC256" s="2">
        <f>IF($D$226="n/a",0,IF(AC$228&lt;=$C256,0,IF(AC$228&gt;(INDEX($D$226:$W$226,1,$C256)+$C256),INDEX($D$240:$W$240,,$C256)-SUM($D256:AB256),INDEX($D$240:$W$240,,$C256)/INDEX($D$226:$W$226,1,$C256))))</f>
        <v>0</v>
      </c>
      <c r="AD256" s="2">
        <f>IF($D$226="n/a",0,IF(AD$228&lt;=$C256,0,IF(AD$228&gt;(INDEX($D$226:$W$226,1,$C256)+$C256),INDEX($D$240:$W$240,,$C256)-SUM($D256:AC256),INDEX($D$240:$W$240,,$C256)/INDEX($D$226:$W$226,1,$C256))))</f>
        <v>0</v>
      </c>
      <c r="AE256" s="2">
        <f>IF($D$226="n/a",0,IF(AE$228&lt;=$C256,0,IF(AE$228&gt;(INDEX($D$226:$W$226,1,$C256)+$C256),INDEX($D$240:$W$240,,$C256)-SUM($D256:AD256),INDEX($D$240:$W$240,,$C256)/INDEX($D$226:$W$226,1,$C256))))</f>
        <v>0</v>
      </c>
      <c r="AF256" s="2">
        <f>IF($D$226="n/a",0,IF(AF$228&lt;=$C256,0,IF(AF$228&gt;(INDEX($D$226:$W$226,1,$C256)+$C256),INDEX($D$240:$W$240,,$C256)-SUM($D256:AE256),INDEX($D$240:$W$240,,$C256)/INDEX($D$226:$W$226,1,$C256))))</f>
        <v>0</v>
      </c>
      <c r="AG256" s="2">
        <f>IF($D$226="n/a",0,IF(AG$228&lt;=$C256,0,IF(AG$228&gt;(INDEX($D$226:$W$226,1,$C256)+$C256),INDEX($D$240:$W$240,,$C256)-SUM($D256:AF256),INDEX($D$240:$W$240,,$C256)/INDEX($D$226:$W$226,1,$C256))))</f>
        <v>0</v>
      </c>
      <c r="AH256" s="2">
        <f>IF($D$226="n/a",0,IF(AH$228&lt;=$C256,0,IF(AH$228&gt;(INDEX($D$226:$W$226,1,$C256)+$C256),INDEX($D$240:$W$240,,$C256)-SUM($D256:AG256),INDEX($D$240:$W$240,,$C256)/INDEX($D$226:$W$226,1,$C256))))</f>
        <v>0</v>
      </c>
      <c r="AI256" s="2">
        <f>IF($D$226="n/a",0,IF(AI$228&lt;=$C256,0,IF(AI$228&gt;(INDEX($D$226:$W$226,1,$C256)+$C256),INDEX($D$240:$W$240,,$C256)-SUM($D256:AH256),INDEX($D$240:$W$240,,$C256)/INDEX($D$226:$W$226,1,$C256))))</f>
        <v>0</v>
      </c>
      <c r="AJ256" s="2">
        <f>IF($D$226="n/a",0,IF(AJ$228&lt;=$C256,0,IF(AJ$228&gt;(INDEX($D$226:$W$226,1,$C256)+$C256),INDEX($D$240:$W$240,,$C256)-SUM($D256:AI256),INDEX($D$240:$W$240,,$C256)/INDEX($D$226:$W$226,1,$C256))))</f>
        <v>0</v>
      </c>
      <c r="AK256" s="2">
        <f>IF($D$226="n/a",0,IF(AK$228&lt;=$C256,0,IF(AK$228&gt;(INDEX($D$226:$W$226,1,$C256)+$C256),INDEX($D$240:$W$240,,$C256)-SUM($D256:AJ256),INDEX($D$240:$W$240,,$C256)/INDEX($D$226:$W$226,1,$C256))))</f>
        <v>0</v>
      </c>
      <c r="AL256" s="2">
        <f>IF($D$226="n/a",0,IF(AL$228&lt;=$C256,0,IF(AL$228&gt;(INDEX($D$226:$W$226,1,$C256)+$C256),INDEX($D$240:$W$240,,$C256)-SUM($D256:AK256),INDEX($D$240:$W$240,,$C256)/INDEX($D$226:$W$226,1,$C256))))</f>
        <v>0</v>
      </c>
      <c r="AM256" s="2">
        <f>IF($D$226="n/a",0,IF(AM$228&lt;=$C256,0,IF(AM$228&gt;(INDEX($D$226:$W$226,1,$C256)+$C256),INDEX($D$240:$W$240,,$C256)-SUM($D256:AL256),INDEX($D$240:$W$240,,$C256)/INDEX($D$226:$W$226,1,$C256))))</f>
        <v>0</v>
      </c>
      <c r="AN256" s="2">
        <f>IF($D$226="n/a",0,IF(AN$228&lt;=$C256,0,IF(AN$228&gt;(INDEX($D$226:$W$226,1,$C256)+$C256),INDEX($D$240:$W$240,,$C256)-SUM($D256:AM256),INDEX($D$240:$W$240,,$C256)/INDEX($D$226:$W$226,1,$C256))))</f>
        <v>0</v>
      </c>
      <c r="AO256" s="2">
        <f>IF($D$226="n/a",0,IF(AO$228&lt;=$C256,0,IF(AO$228&gt;(INDEX($D$226:$W$226,1,$C256)+$C256),INDEX($D$240:$W$240,,$C256)-SUM($D256:AN256),INDEX($D$240:$W$240,,$C256)/INDEX($D$226:$W$226,1,$C256))))</f>
        <v>0</v>
      </c>
      <c r="AP256" s="2">
        <f>IF($D$226="n/a",0,IF(AP$228&lt;=$C256,0,IF(AP$228&gt;(INDEX($D$226:$W$226,1,$C256)+$C256),INDEX($D$240:$W$240,,$C256)-SUM($D256:AO256),INDEX($D$240:$W$240,,$C256)/INDEX($D$226:$W$226,1,$C256))))</f>
        <v>0</v>
      </c>
      <c r="AQ256" s="2">
        <f>IF($D$226="n/a",0,IF(AQ$228&lt;=$C256,0,IF(AQ$228&gt;(INDEX($D$226:$W$226,1,$C256)+$C256),INDEX($D$240:$W$240,,$C256)-SUM($D256:AP256),INDEX($D$240:$W$240,,$C256)/INDEX($D$226:$W$226,1,$C256))))</f>
        <v>0</v>
      </c>
      <c r="AR256" s="2">
        <f>IF($D$226="n/a",0,IF(AR$228&lt;=$C256,0,IF(AR$228&gt;(INDEX($D$226:$W$226,1,$C256)+$C256),INDEX($D$240:$W$240,,$C256)-SUM($D256:AQ256),INDEX($D$240:$W$240,,$C256)/INDEX($D$226:$W$226,1,$C256))))</f>
        <v>0</v>
      </c>
      <c r="AS256" s="2">
        <f>IF($D$226="n/a",0,IF(AS$228&lt;=$C256,0,IF(AS$228&gt;(INDEX($D$226:$W$226,1,$C256)+$C256),INDEX($D$240:$W$240,,$C256)-SUM($D256:AR256),INDEX($D$240:$W$240,,$C256)/INDEX($D$226:$W$226,1,$C256))))</f>
        <v>0</v>
      </c>
      <c r="AT256" s="2">
        <f>IF($D$226="n/a",0,IF(AT$228&lt;=$C256,0,IF(AT$228&gt;(INDEX($D$226:$W$226,1,$C256)+$C256),INDEX($D$240:$W$240,,$C256)-SUM($D256:AS256),INDEX($D$240:$W$240,,$C256)/INDEX($D$226:$W$226,1,$C256))))</f>
        <v>0</v>
      </c>
      <c r="AU256" s="2">
        <f>IF($D$226="n/a",0,IF(AU$228&lt;=$C256,0,IF(AU$228&gt;(INDEX($D$226:$W$226,1,$C256)+$C256),INDEX($D$240:$W$240,,$C256)-SUM($D256:AT256),INDEX($D$240:$W$240,,$C256)/INDEX($D$226:$W$226,1,$C256))))</f>
        <v>0</v>
      </c>
      <c r="AV256" s="2">
        <f>IF($D$226="n/a",0,IF(AV$228&lt;=$C256,0,IF(AV$228&gt;(INDEX($D$226:$W$226,1,$C256)+$C256),INDEX($D$240:$W$240,,$C256)-SUM($D256:AU256),INDEX($D$240:$W$240,,$C256)/INDEX($D$226:$W$226,1,$C256))))</f>
        <v>0</v>
      </c>
      <c r="AW256" s="2">
        <f>IF($D$226="n/a",0,IF(AW$228&lt;=$C256,0,IF(AW$228&gt;(INDEX($D$226:$W$226,1,$C256)+$C256),INDEX($D$240:$W$240,,$C256)-SUM($D256:AV256),INDEX($D$240:$W$240,,$C256)/INDEX($D$226:$W$226,1,$C256))))</f>
        <v>0</v>
      </c>
      <c r="AX256" s="2">
        <f>IF($D$226="n/a",0,IF(AX$228&lt;=$C256,0,IF(AX$228&gt;(INDEX($D$226:$W$226,1,$C256)+$C256),INDEX($D$240:$W$240,,$C256)-SUM($D256:AW256),INDEX($D$240:$W$240,,$C256)/INDEX($D$226:$W$226,1,$C256))))</f>
        <v>0</v>
      </c>
      <c r="AY256" s="2">
        <f>IF($D$226="n/a",0,IF(AY$228&lt;=$C256,0,IF(AY$228&gt;(INDEX($D$226:$W$226,1,$C256)+$C256),INDEX($D$240:$W$240,,$C256)-SUM($D256:AX256),INDEX($D$240:$W$240,,$C256)/INDEX($D$226:$W$226,1,$C256))))</f>
        <v>0</v>
      </c>
      <c r="AZ256" s="2">
        <f>IF($D$226="n/a",0,IF(AZ$228&lt;=$C256,0,IF(AZ$228&gt;(INDEX($D$226:$W$226,1,$C256)+$C256),INDEX($D$240:$W$240,,$C256)-SUM($D256:AY256),INDEX($D$240:$W$240,,$C256)/INDEX($D$226:$W$226,1,$C256))))</f>
        <v>0</v>
      </c>
      <c r="BA256" s="2">
        <f>IF($D$226="n/a",0,IF(BA$228&lt;=$C256,0,IF(BA$228&gt;(INDEX($D$226:$W$226,1,$C256)+$C256),INDEX($D$240:$W$240,,$C256)-SUM($D256:AZ256),INDEX($D$240:$W$240,,$C256)/INDEX($D$226:$W$226,1,$C256))))</f>
        <v>0</v>
      </c>
      <c r="BB256" s="2">
        <f>IF($D$226="n/a",0,IF(BB$228&lt;=$C256,0,IF(BB$228&gt;(INDEX($D$226:$W$226,1,$C256)+$C256),INDEX($D$240:$W$240,,$C256)-SUM($D256:BA256),INDEX($D$240:$W$240,,$C256)/INDEX($D$226:$W$226,1,$C256))))</f>
        <v>0</v>
      </c>
      <c r="BC256" s="2">
        <f>IF($D$226="n/a",0,IF(BC$228&lt;=$C256,0,IF(BC$228&gt;(INDEX($D$226:$W$226,1,$C256)+$C256),INDEX($D$240:$W$240,,$C256)-SUM($D256:BB256),INDEX($D$240:$W$240,,$C256)/INDEX($D$226:$W$226,1,$C256))))</f>
        <v>0</v>
      </c>
      <c r="BD256" s="2">
        <f>IF($D$226="n/a",0,IF(BD$228&lt;=$C256,0,IF(BD$228&gt;(INDEX($D$226:$W$226,1,$C256)+$C256),INDEX($D$240:$W$240,,$C256)-SUM($D256:BC256),INDEX($D$240:$W$240,,$C256)/INDEX($D$226:$W$226,1,$C256))))</f>
        <v>0</v>
      </c>
      <c r="BE256" s="2">
        <f>IF($D$226="n/a",0,IF(BE$228&lt;=$C256,0,IF(BE$228&gt;(INDEX($D$226:$W$226,1,$C256)+$C256),INDEX($D$240:$W$240,,$C256)-SUM($D256:BD256),INDEX($D$240:$W$240,,$C256)/INDEX($D$226:$W$226,1,$C256))))</f>
        <v>0</v>
      </c>
      <c r="BF256" s="2">
        <f>IF($D$226="n/a",0,IF(BF$228&lt;=$C256,0,IF(BF$228&gt;(INDEX($D$226:$W$226,1,$C256)+$C256),INDEX($D$240:$W$240,,$C256)-SUM($D256:BE256),INDEX($D$240:$W$240,,$C256)/INDEX($D$226:$W$226,1,$C256))))</f>
        <v>0</v>
      </c>
      <c r="BG256" s="2">
        <f>IF($D$226="n/a",0,IF(BG$228&lt;=$C256,0,IF(BG$228&gt;(INDEX($D$226:$W$226,1,$C256)+$C256),INDEX($D$240:$W$240,,$C256)-SUM($D256:BF256),INDEX($D$240:$W$240,,$C256)/INDEX($D$226:$W$226,1,$C256))))</f>
        <v>0</v>
      </c>
      <c r="BH256" s="2">
        <f>IF($D$226="n/a",0,IF(BH$228&lt;=$C256,0,IF(BH$228&gt;(INDEX($D$226:$W$226,1,$C256)+$C256),INDEX($D$240:$W$240,,$C256)-SUM($D256:BG256),INDEX($D$240:$W$240,,$C256)/INDEX($D$226:$W$226,1,$C256))))</f>
        <v>0</v>
      </c>
      <c r="BI256" s="2">
        <f>IF($D$226="n/a",0,IF(BI$228&lt;=$C256,0,IF(BI$228&gt;(INDEX($D$226:$W$226,1,$C256)+$C256),INDEX($D$240:$W$240,,$C256)-SUM($D256:BH256),INDEX($D$240:$W$240,,$C256)/INDEX($D$226:$W$226,1,$C256))))</f>
        <v>0</v>
      </c>
      <c r="BJ256" s="2">
        <f>IF($D$226="n/a",0,IF(BJ$228&lt;=$C256,0,IF(BJ$228&gt;(INDEX($D$226:$W$226,1,$C256)+$C256),INDEX($D$240:$W$240,,$C256)-SUM($D256:BI256),INDEX($D$240:$W$240,,$C256)/INDEX($D$226:$W$226,1,$C256))))</f>
        <v>0</v>
      </c>
      <c r="BK256" s="2">
        <f>IF($D$226="n/a",0,IF(BK$228&lt;=$C256,0,IF(BK$228&gt;(INDEX($D$226:$W$226,1,$C256)+$C256),INDEX($D$240:$W$240,,$C256)-SUM($D256:BJ256),INDEX($D$240:$W$240,,$C256)/INDEX($D$226:$W$226,1,$C256))))</f>
        <v>0</v>
      </c>
      <c r="BL256" s="2">
        <f>IF($D$226="n/a",0,IF(BL$228&lt;=$C256,0,IF(BL$228&gt;(INDEX($D$226:$W$226,1,$C256)+$C256),INDEX($D$240:$W$240,,$C256)-SUM($D256:BK256),INDEX($D$240:$W$240,,$C256)/INDEX($D$226:$W$226,1,$C256))))</f>
        <v>0</v>
      </c>
      <c r="BM256" s="2">
        <f>IF($D$226="n/a",0,IF(BM$228&lt;=$C256,0,IF(BM$228&gt;(INDEX($D$226:$W$226,1,$C256)+$C256),INDEX($D$240:$W$240,,$C256)-SUM($D256:BL256),INDEX($D$240:$W$240,,$C256)/INDEX($D$226:$W$226,1,$C256))))</f>
        <v>0</v>
      </c>
      <c r="BN256" s="2">
        <f>IF($D$226="n/a",0,IF(BN$228&lt;=$C256,0,IF(BN$228&gt;(INDEX($D$226:$W$226,1,$C256)+$C256),INDEX($D$240:$W$240,,$C256)-SUM($D256:BM256),INDEX($D$240:$W$240,,$C256)/INDEX($D$226:$W$226,1,$C256))))</f>
        <v>0</v>
      </c>
      <c r="BO256" s="2">
        <f>IF($D$226="n/a",0,IF(BO$228&lt;=$C256,0,IF(BO$228&gt;(INDEX($D$226:$W$226,1,$C256)+$C256),INDEX($D$240:$W$240,,$C256)-SUM($D256:BN256),INDEX($D$240:$W$240,,$C256)/INDEX($D$226:$W$226,1,$C256))))</f>
        <v>0</v>
      </c>
      <c r="BP256" s="2">
        <f>IF($D$226="n/a",0,IF(BP$228&lt;=$C256,0,IF(BP$228&gt;(INDEX($D$226:$W$226,1,$C256)+$C256),INDEX($D$240:$W$240,,$C256)-SUM($D256:BO256),INDEX($D$240:$W$240,,$C256)/INDEX($D$226:$W$226,1,$C256))))</f>
        <v>0</v>
      </c>
    </row>
    <row r="257" spans="2:68" outlineLevel="1">
      <c r="B257" s="20">
        <v>2030</v>
      </c>
      <c r="C257" s="20">
        <v>15</v>
      </c>
      <c r="E257" s="2">
        <f>IF($D$226="n/a",0,IF(E$228&lt;=$C257,0,IF(E$228&gt;(INDEX($D$226:$W$226,1,$C257)+$C257),INDEX($D$240:$W$240,,$C257)-SUM($D257:D257),INDEX($D$240:$W$240,,$C257)/INDEX($D$226:$W$226,1,$C257))))</f>
        <v>0</v>
      </c>
      <c r="F257" s="2">
        <f>IF($D$226="n/a",0,IF(F$228&lt;=$C257,0,IF(F$228&gt;(INDEX($D$226:$W$226,1,$C257)+$C257),INDEX($D$240:$W$240,,$C257)-SUM($D257:E257),INDEX($D$240:$W$240,,$C257)/INDEX($D$226:$W$226,1,$C257))))</f>
        <v>0</v>
      </c>
      <c r="G257" s="2">
        <f>IF($D$226="n/a",0,IF(G$228&lt;=$C257,0,IF(G$228&gt;(INDEX($D$226:$W$226,1,$C257)+$C257),INDEX($D$240:$W$240,,$C257)-SUM($D257:F257),INDEX($D$240:$W$240,,$C257)/INDEX($D$226:$W$226,1,$C257))))</f>
        <v>0</v>
      </c>
      <c r="H257" s="2">
        <f>IF($D$226="n/a",0,IF(H$228&lt;=$C257,0,IF(H$228&gt;(INDEX($D$226:$W$226,1,$C257)+$C257),INDEX($D$240:$W$240,,$C257)-SUM($D257:G257),INDEX($D$240:$W$240,,$C257)/INDEX($D$226:$W$226,1,$C257))))</f>
        <v>0</v>
      </c>
      <c r="I257" s="2">
        <f>IF($D$226="n/a",0,IF(I$228&lt;=$C257,0,IF(I$228&gt;(INDEX($D$226:$W$226,1,$C257)+$C257),INDEX($D$240:$W$240,,$C257)-SUM($D257:H257),INDEX($D$240:$W$240,,$C257)/INDEX($D$226:$W$226,1,$C257))))*0.5</f>
        <v>0</v>
      </c>
      <c r="J257" s="2">
        <f>IF($D$226="n/a",0,IF(J$228&lt;=$C257,0,IF(J$228&gt;(INDEX($D$226:$W$226,1,$C257)+$C257),INDEX($D$240:$W$240,,$C257)-SUM($D257:I257),INDEX($D$240:$W$240,,$C257)/INDEX($D$226:$W$226,1,$C257))))</f>
        <v>0</v>
      </c>
      <c r="K257" s="2">
        <f>IF($D$226="n/a",0,IF(K$228&lt;=$C257,0,IF(K$228&gt;(INDEX($D$226:$W$226,1,$C257)+$C257),INDEX($D$240:$W$240,,$C257)-SUM($D257:J257),INDEX($D$240:$W$240,,$C257)/INDEX($D$226:$W$226,1,$C257))))</f>
        <v>0</v>
      </c>
      <c r="L257" s="2">
        <f>IF($D$226="n/a",0,IF(L$228&lt;=$C257,0,IF(L$228&gt;(INDEX($D$226:$W$226,1,$C257)+$C257),INDEX($D$240:$W$240,,$C257)-SUM($D257:K257),INDEX($D$240:$W$240,,$C257)/INDEX($D$226:$W$226,1,$C257))))</f>
        <v>0</v>
      </c>
      <c r="M257" s="2">
        <f>IF($D$226="n/a",0,IF(M$228&lt;=$C257,0,IF(M$228&gt;(INDEX($D$226:$W$226,1,$C257)+$C257),INDEX($D$240:$W$240,,$C257)-SUM($D257:L257),INDEX($D$240:$W$240,,$C257)/INDEX($D$226:$W$226,1,$C257))))</f>
        <v>0</v>
      </c>
      <c r="N257" s="2">
        <f>IF($D$226="n/a",0,IF(N$228&lt;=$C257,0,IF(N$228&gt;(INDEX($D$226:$W$226,1,$C257)+$C257),INDEX($D$240:$W$240,,$C257)-SUM($D257:M257),INDEX($D$240:$W$240,,$C257)/INDEX($D$226:$W$226,1,$C257))))</f>
        <v>0</v>
      </c>
      <c r="O257" s="2">
        <f>IF($D$226="n/a",0,IF(O$228&lt;=$C257,0,IF(O$228&gt;(INDEX($D$226:$W$226,1,$C257)+$C257),INDEX($D$240:$W$240,,$C257)-SUM($D257:N257),INDEX($D$240:$W$240,,$C257)/INDEX($D$226:$W$226,1,$C257))))</f>
        <v>0</v>
      </c>
      <c r="P257" s="2">
        <f>IF($D$226="n/a",0,IF(P$228&lt;=$C257,0,IF(P$228&gt;(INDEX($D$226:$W$226,1,$C257)+$C257),INDEX($D$240:$W$240,,$C257)-SUM($D257:O257),INDEX($D$240:$W$240,,$C257)/INDEX($D$226:$W$226,1,$C257))))</f>
        <v>0</v>
      </c>
      <c r="Q257" s="2">
        <f>IF($D$226="n/a",0,IF(Q$228&lt;=$C257,0,IF(Q$228&gt;(INDEX($D$226:$W$226,1,$C257)+$C257),INDEX($D$240:$W$240,,$C257)-SUM($D257:P257),INDEX($D$240:$W$240,,$C257)/INDEX($D$226:$W$226,1,$C257))))</f>
        <v>0</v>
      </c>
      <c r="R257" s="2">
        <f>IF($D$226="n/a",0,IF(R$228&lt;=$C257,0,IF(R$228&gt;(INDEX($D$226:$W$226,1,$C257)+$C257),INDEX($D$240:$W$240,,$C257)-SUM($D257:Q257),INDEX($D$240:$W$240,,$C257)/INDEX($D$226:$W$226,1,$C257))))</f>
        <v>0</v>
      </c>
      <c r="S257" s="2">
        <f>IF($D$226="n/a",0,IF(S$228&lt;=$C257,0,IF(S$228&gt;(INDEX($D$226:$W$226,1,$C257)+$C257),INDEX($D$240:$W$240,,$C257)-SUM($D257:R257),INDEX($D$240:$W$240,,$C257)/INDEX($D$226:$W$226,1,$C257))))</f>
        <v>0</v>
      </c>
      <c r="T257" s="2">
        <f>IF($D$226="n/a",0,IF(T$228&lt;=$C257,0,IF(T$228&gt;(INDEX($D$226:$W$226,1,$C257)+$C257),INDEX($D$240:$W$240,,$C257)-SUM($D257:S257),INDEX($D$240:$W$240,,$C257)/INDEX($D$226:$W$226,1,$C257))))</f>
        <v>0</v>
      </c>
      <c r="U257" s="2">
        <f>IF($D$226="n/a",0,IF(U$228&lt;=$C257,0,IF(U$228&gt;(INDEX($D$226:$W$226,1,$C257)+$C257),INDEX($D$240:$W$240,,$C257)-SUM($D257:T257),INDEX($D$240:$W$240,,$C257)/INDEX($D$226:$W$226,1,$C257))))</f>
        <v>0</v>
      </c>
      <c r="V257" s="2">
        <f>IF($D$226="n/a",0,IF(V$228&lt;=$C257,0,IF(V$228&gt;(INDEX($D$226:$W$226,1,$C257)+$C257),INDEX($D$240:$W$240,,$C257)-SUM($D257:U257),INDEX($D$240:$W$240,,$C257)/INDEX($D$226:$W$226,1,$C257))))</f>
        <v>0</v>
      </c>
      <c r="W257" s="2">
        <f>IF($D$226="n/a",0,IF(W$228&lt;=$C257,0,IF(W$228&gt;(INDEX($D$226:$W$226,1,$C257)+$C257),INDEX($D$240:$W$240,,$C257)-SUM($D257:V257),INDEX($D$240:$W$240,,$C257)/INDEX($D$226:$W$226,1,$C257))))</f>
        <v>0</v>
      </c>
      <c r="X257" s="2">
        <f>IF($D$226="n/a",0,IF(X$228&lt;=$C257,0,IF(X$228&gt;(INDEX($D$226:$W$226,1,$C257)+$C257),INDEX($D$240:$W$240,,$C257)-SUM($D257:W257),INDEX($D$240:$W$240,,$C257)/INDEX($D$226:$W$226,1,$C257))))</f>
        <v>0</v>
      </c>
      <c r="Y257" s="2">
        <f>IF($D$226="n/a",0,IF(Y$228&lt;=$C257,0,IF(Y$228&gt;(INDEX($D$226:$W$226,1,$C257)+$C257),INDEX($D$240:$W$240,,$C257)-SUM($D257:X257),INDEX($D$240:$W$240,,$C257)/INDEX($D$226:$W$226,1,$C257))))</f>
        <v>0</v>
      </c>
      <c r="Z257" s="2">
        <f>IF($D$226="n/a",0,IF(Z$228&lt;=$C257,0,IF(Z$228&gt;(INDEX($D$226:$W$226,1,$C257)+$C257),INDEX($D$240:$W$240,,$C257)-SUM($D257:Y257),INDEX($D$240:$W$240,,$C257)/INDEX($D$226:$W$226,1,$C257))))</f>
        <v>0</v>
      </c>
      <c r="AA257" s="2">
        <f>IF($D$226="n/a",0,IF(AA$228&lt;=$C257,0,IF(AA$228&gt;(INDEX($D$226:$W$226,1,$C257)+$C257),INDEX($D$240:$W$240,,$C257)-SUM($D257:Z257),INDEX($D$240:$W$240,,$C257)/INDEX($D$226:$W$226,1,$C257))))</f>
        <v>0</v>
      </c>
      <c r="AB257" s="2">
        <f>IF($D$226="n/a",0,IF(AB$228&lt;=$C257,0,IF(AB$228&gt;(INDEX($D$226:$W$226,1,$C257)+$C257),INDEX($D$240:$W$240,,$C257)-SUM($D257:AA257),INDEX($D$240:$W$240,,$C257)/INDEX($D$226:$W$226,1,$C257))))</f>
        <v>0</v>
      </c>
      <c r="AC257" s="2">
        <f>IF($D$226="n/a",0,IF(AC$228&lt;=$C257,0,IF(AC$228&gt;(INDEX($D$226:$W$226,1,$C257)+$C257),INDEX($D$240:$W$240,,$C257)-SUM($D257:AB257),INDEX($D$240:$W$240,,$C257)/INDEX($D$226:$W$226,1,$C257))))</f>
        <v>0</v>
      </c>
      <c r="AD257" s="2">
        <f>IF($D$226="n/a",0,IF(AD$228&lt;=$C257,0,IF(AD$228&gt;(INDEX($D$226:$W$226,1,$C257)+$C257),INDEX($D$240:$W$240,,$C257)-SUM($D257:AC257),INDEX($D$240:$W$240,,$C257)/INDEX($D$226:$W$226,1,$C257))))</f>
        <v>0</v>
      </c>
      <c r="AE257" s="2">
        <f>IF($D$226="n/a",0,IF(AE$228&lt;=$C257,0,IF(AE$228&gt;(INDEX($D$226:$W$226,1,$C257)+$C257),INDEX($D$240:$W$240,,$C257)-SUM($D257:AD257),INDEX($D$240:$W$240,,$C257)/INDEX($D$226:$W$226,1,$C257))))</f>
        <v>0</v>
      </c>
      <c r="AF257" s="2">
        <f>IF($D$226="n/a",0,IF(AF$228&lt;=$C257,0,IF(AF$228&gt;(INDEX($D$226:$W$226,1,$C257)+$C257),INDEX($D$240:$W$240,,$C257)-SUM($D257:AE257),INDEX($D$240:$W$240,,$C257)/INDEX($D$226:$W$226,1,$C257))))</f>
        <v>0</v>
      </c>
      <c r="AG257" s="2">
        <f>IF($D$226="n/a",0,IF(AG$228&lt;=$C257,0,IF(AG$228&gt;(INDEX($D$226:$W$226,1,$C257)+$C257),INDEX($D$240:$W$240,,$C257)-SUM($D257:AF257),INDEX($D$240:$W$240,,$C257)/INDEX($D$226:$W$226,1,$C257))))</f>
        <v>0</v>
      </c>
      <c r="AH257" s="2">
        <f>IF($D$226="n/a",0,IF(AH$228&lt;=$C257,0,IF(AH$228&gt;(INDEX($D$226:$W$226,1,$C257)+$C257),INDEX($D$240:$W$240,,$C257)-SUM($D257:AG257),INDEX($D$240:$W$240,,$C257)/INDEX($D$226:$W$226,1,$C257))))</f>
        <v>0</v>
      </c>
      <c r="AI257" s="2">
        <f>IF($D$226="n/a",0,IF(AI$228&lt;=$C257,0,IF(AI$228&gt;(INDEX($D$226:$W$226,1,$C257)+$C257),INDEX($D$240:$W$240,,$C257)-SUM($D257:AH257),INDEX($D$240:$W$240,,$C257)/INDEX($D$226:$W$226,1,$C257))))</f>
        <v>0</v>
      </c>
      <c r="AJ257" s="2">
        <f>IF($D$226="n/a",0,IF(AJ$228&lt;=$C257,0,IF(AJ$228&gt;(INDEX($D$226:$W$226,1,$C257)+$C257),INDEX($D$240:$W$240,,$C257)-SUM($D257:AI257),INDEX($D$240:$W$240,,$C257)/INDEX($D$226:$W$226,1,$C257))))</f>
        <v>0</v>
      </c>
      <c r="AK257" s="2">
        <f>IF($D$226="n/a",0,IF(AK$228&lt;=$C257,0,IF(AK$228&gt;(INDEX($D$226:$W$226,1,$C257)+$C257),INDEX($D$240:$W$240,,$C257)-SUM($D257:AJ257),INDEX($D$240:$W$240,,$C257)/INDEX($D$226:$W$226,1,$C257))))</f>
        <v>0</v>
      </c>
      <c r="AL257" s="2">
        <f>IF($D$226="n/a",0,IF(AL$228&lt;=$C257,0,IF(AL$228&gt;(INDEX($D$226:$W$226,1,$C257)+$C257),INDEX($D$240:$W$240,,$C257)-SUM($D257:AK257),INDEX($D$240:$W$240,,$C257)/INDEX($D$226:$W$226,1,$C257))))</f>
        <v>0</v>
      </c>
      <c r="AM257" s="2">
        <f>IF($D$226="n/a",0,IF(AM$228&lt;=$C257,0,IF(AM$228&gt;(INDEX($D$226:$W$226,1,$C257)+$C257),INDEX($D$240:$W$240,,$C257)-SUM($D257:AL257),INDEX($D$240:$W$240,,$C257)/INDEX($D$226:$W$226,1,$C257))))</f>
        <v>0</v>
      </c>
      <c r="AN257" s="2">
        <f>IF($D$226="n/a",0,IF(AN$228&lt;=$C257,0,IF(AN$228&gt;(INDEX($D$226:$W$226,1,$C257)+$C257),INDEX($D$240:$W$240,,$C257)-SUM($D257:AM257),INDEX($D$240:$W$240,,$C257)/INDEX($D$226:$W$226,1,$C257))))</f>
        <v>0</v>
      </c>
      <c r="AO257" s="2">
        <f>IF($D$226="n/a",0,IF(AO$228&lt;=$C257,0,IF(AO$228&gt;(INDEX($D$226:$W$226,1,$C257)+$C257),INDEX($D$240:$W$240,,$C257)-SUM($D257:AN257),INDEX($D$240:$W$240,,$C257)/INDEX($D$226:$W$226,1,$C257))))</f>
        <v>0</v>
      </c>
      <c r="AP257" s="2">
        <f>IF($D$226="n/a",0,IF(AP$228&lt;=$C257,0,IF(AP$228&gt;(INDEX($D$226:$W$226,1,$C257)+$C257),INDEX($D$240:$W$240,,$C257)-SUM($D257:AO257),INDEX($D$240:$W$240,,$C257)/INDEX($D$226:$W$226,1,$C257))))</f>
        <v>0</v>
      </c>
      <c r="AQ257" s="2">
        <f>IF($D$226="n/a",0,IF(AQ$228&lt;=$C257,0,IF(AQ$228&gt;(INDEX($D$226:$W$226,1,$C257)+$C257),INDEX($D$240:$W$240,,$C257)-SUM($D257:AP257),INDEX($D$240:$W$240,,$C257)/INDEX($D$226:$W$226,1,$C257))))</f>
        <v>0</v>
      </c>
      <c r="AR257" s="2">
        <f>IF($D$226="n/a",0,IF(AR$228&lt;=$C257,0,IF(AR$228&gt;(INDEX($D$226:$W$226,1,$C257)+$C257),INDEX($D$240:$W$240,,$C257)-SUM($D257:AQ257),INDEX($D$240:$W$240,,$C257)/INDEX($D$226:$W$226,1,$C257))))</f>
        <v>0</v>
      </c>
      <c r="AS257" s="2">
        <f>IF($D$226="n/a",0,IF(AS$228&lt;=$C257,0,IF(AS$228&gt;(INDEX($D$226:$W$226,1,$C257)+$C257),INDEX($D$240:$W$240,,$C257)-SUM($D257:AR257),INDEX($D$240:$W$240,,$C257)/INDEX($D$226:$W$226,1,$C257))))</f>
        <v>0</v>
      </c>
      <c r="AT257" s="2">
        <f>IF($D$226="n/a",0,IF(AT$228&lt;=$C257,0,IF(AT$228&gt;(INDEX($D$226:$W$226,1,$C257)+$C257),INDEX($D$240:$W$240,,$C257)-SUM($D257:AS257),INDEX($D$240:$W$240,,$C257)/INDEX($D$226:$W$226,1,$C257))))</f>
        <v>0</v>
      </c>
      <c r="AU257" s="2">
        <f>IF($D$226="n/a",0,IF(AU$228&lt;=$C257,0,IF(AU$228&gt;(INDEX($D$226:$W$226,1,$C257)+$C257),INDEX($D$240:$W$240,,$C257)-SUM($D257:AT257),INDEX($D$240:$W$240,,$C257)/INDEX($D$226:$W$226,1,$C257))))</f>
        <v>0</v>
      </c>
      <c r="AV257" s="2">
        <f>IF($D$226="n/a",0,IF(AV$228&lt;=$C257,0,IF(AV$228&gt;(INDEX($D$226:$W$226,1,$C257)+$C257),INDEX($D$240:$W$240,,$C257)-SUM($D257:AU257),INDEX($D$240:$W$240,,$C257)/INDEX($D$226:$W$226,1,$C257))))</f>
        <v>0</v>
      </c>
      <c r="AW257" s="2">
        <f>IF($D$226="n/a",0,IF(AW$228&lt;=$C257,0,IF(AW$228&gt;(INDEX($D$226:$W$226,1,$C257)+$C257),INDEX($D$240:$W$240,,$C257)-SUM($D257:AV257),INDEX($D$240:$W$240,,$C257)/INDEX($D$226:$W$226,1,$C257))))</f>
        <v>0</v>
      </c>
      <c r="AX257" s="2">
        <f>IF($D$226="n/a",0,IF(AX$228&lt;=$C257,0,IF(AX$228&gt;(INDEX($D$226:$W$226,1,$C257)+$C257),INDEX($D$240:$W$240,,$C257)-SUM($D257:AW257),INDEX($D$240:$W$240,,$C257)/INDEX($D$226:$W$226,1,$C257))))</f>
        <v>0</v>
      </c>
      <c r="AY257" s="2">
        <f>IF($D$226="n/a",0,IF(AY$228&lt;=$C257,0,IF(AY$228&gt;(INDEX($D$226:$W$226,1,$C257)+$C257),INDEX($D$240:$W$240,,$C257)-SUM($D257:AX257),INDEX($D$240:$W$240,,$C257)/INDEX($D$226:$W$226,1,$C257))))</f>
        <v>0</v>
      </c>
      <c r="AZ257" s="2">
        <f>IF($D$226="n/a",0,IF(AZ$228&lt;=$C257,0,IF(AZ$228&gt;(INDEX($D$226:$W$226,1,$C257)+$C257),INDEX($D$240:$W$240,,$C257)-SUM($D257:AY257),INDEX($D$240:$W$240,,$C257)/INDEX($D$226:$W$226,1,$C257))))</f>
        <v>0</v>
      </c>
      <c r="BA257" s="2">
        <f>IF($D$226="n/a",0,IF(BA$228&lt;=$C257,0,IF(BA$228&gt;(INDEX($D$226:$W$226,1,$C257)+$C257),INDEX($D$240:$W$240,,$C257)-SUM($D257:AZ257),INDEX($D$240:$W$240,,$C257)/INDEX($D$226:$W$226,1,$C257))))</f>
        <v>0</v>
      </c>
      <c r="BB257" s="2">
        <f>IF($D$226="n/a",0,IF(BB$228&lt;=$C257,0,IF(BB$228&gt;(INDEX($D$226:$W$226,1,$C257)+$C257),INDEX($D$240:$W$240,,$C257)-SUM($D257:BA257),INDEX($D$240:$W$240,,$C257)/INDEX($D$226:$W$226,1,$C257))))</f>
        <v>0</v>
      </c>
      <c r="BC257" s="2">
        <f>IF($D$226="n/a",0,IF(BC$228&lt;=$C257,0,IF(BC$228&gt;(INDEX($D$226:$W$226,1,$C257)+$C257),INDEX($D$240:$W$240,,$C257)-SUM($D257:BB257),INDEX($D$240:$W$240,,$C257)/INDEX($D$226:$W$226,1,$C257))))</f>
        <v>0</v>
      </c>
      <c r="BD257" s="2">
        <f>IF($D$226="n/a",0,IF(BD$228&lt;=$C257,0,IF(BD$228&gt;(INDEX($D$226:$W$226,1,$C257)+$C257),INDEX($D$240:$W$240,,$C257)-SUM($D257:BC257),INDEX($D$240:$W$240,,$C257)/INDEX($D$226:$W$226,1,$C257))))</f>
        <v>0</v>
      </c>
      <c r="BE257" s="2">
        <f>IF($D$226="n/a",0,IF(BE$228&lt;=$C257,0,IF(BE$228&gt;(INDEX($D$226:$W$226,1,$C257)+$C257),INDEX($D$240:$W$240,,$C257)-SUM($D257:BD257),INDEX($D$240:$W$240,,$C257)/INDEX($D$226:$W$226,1,$C257))))</f>
        <v>0</v>
      </c>
      <c r="BF257" s="2">
        <f>IF($D$226="n/a",0,IF(BF$228&lt;=$C257,0,IF(BF$228&gt;(INDEX($D$226:$W$226,1,$C257)+$C257),INDEX($D$240:$W$240,,$C257)-SUM($D257:BE257),INDEX($D$240:$W$240,,$C257)/INDEX($D$226:$W$226,1,$C257))))</f>
        <v>0</v>
      </c>
      <c r="BG257" s="2">
        <f>IF($D$226="n/a",0,IF(BG$228&lt;=$C257,0,IF(BG$228&gt;(INDEX($D$226:$W$226,1,$C257)+$C257),INDEX($D$240:$W$240,,$C257)-SUM($D257:BF257),INDEX($D$240:$W$240,,$C257)/INDEX($D$226:$W$226,1,$C257))))</f>
        <v>0</v>
      </c>
      <c r="BH257" s="2">
        <f>IF($D$226="n/a",0,IF(BH$228&lt;=$C257,0,IF(BH$228&gt;(INDEX($D$226:$W$226,1,$C257)+$C257),INDEX($D$240:$W$240,,$C257)-SUM($D257:BG257),INDEX($D$240:$W$240,,$C257)/INDEX($D$226:$W$226,1,$C257))))</f>
        <v>0</v>
      </c>
      <c r="BI257" s="2">
        <f>IF($D$226="n/a",0,IF(BI$228&lt;=$C257,0,IF(BI$228&gt;(INDEX($D$226:$W$226,1,$C257)+$C257),INDEX($D$240:$W$240,,$C257)-SUM($D257:BH257),INDEX($D$240:$W$240,,$C257)/INDEX($D$226:$W$226,1,$C257))))</f>
        <v>0</v>
      </c>
      <c r="BJ257" s="2">
        <f>IF($D$226="n/a",0,IF(BJ$228&lt;=$C257,0,IF(BJ$228&gt;(INDEX($D$226:$W$226,1,$C257)+$C257),INDEX($D$240:$W$240,,$C257)-SUM($D257:BI257),INDEX($D$240:$W$240,,$C257)/INDEX($D$226:$W$226,1,$C257))))</f>
        <v>0</v>
      </c>
      <c r="BK257" s="2">
        <f>IF($D$226="n/a",0,IF(BK$228&lt;=$C257,0,IF(BK$228&gt;(INDEX($D$226:$W$226,1,$C257)+$C257),INDEX($D$240:$W$240,,$C257)-SUM($D257:BJ257),INDEX($D$240:$W$240,,$C257)/INDEX($D$226:$W$226,1,$C257))))</f>
        <v>0</v>
      </c>
      <c r="BL257" s="2">
        <f>IF($D$226="n/a",0,IF(BL$228&lt;=$C257,0,IF(BL$228&gt;(INDEX($D$226:$W$226,1,$C257)+$C257),INDEX($D$240:$W$240,,$C257)-SUM($D257:BK257),INDEX($D$240:$W$240,,$C257)/INDEX($D$226:$W$226,1,$C257))))</f>
        <v>0</v>
      </c>
      <c r="BM257" s="2">
        <f>IF($D$226="n/a",0,IF(BM$228&lt;=$C257,0,IF(BM$228&gt;(INDEX($D$226:$W$226,1,$C257)+$C257),INDEX($D$240:$W$240,,$C257)-SUM($D257:BL257),INDEX($D$240:$W$240,,$C257)/INDEX($D$226:$W$226,1,$C257))))</f>
        <v>0</v>
      </c>
      <c r="BN257" s="2">
        <f>IF($D$226="n/a",0,IF(BN$228&lt;=$C257,0,IF(BN$228&gt;(INDEX($D$226:$W$226,1,$C257)+$C257),INDEX($D$240:$W$240,,$C257)-SUM($D257:BM257),INDEX($D$240:$W$240,,$C257)/INDEX($D$226:$W$226,1,$C257))))</f>
        <v>0</v>
      </c>
      <c r="BO257" s="2">
        <f>IF($D$226="n/a",0,IF(BO$228&lt;=$C257,0,IF(BO$228&gt;(INDEX($D$226:$W$226,1,$C257)+$C257),INDEX($D$240:$W$240,,$C257)-SUM($D257:BN257),INDEX($D$240:$W$240,,$C257)/INDEX($D$226:$W$226,1,$C257))))</f>
        <v>0</v>
      </c>
      <c r="BP257" s="2">
        <f>IF($D$226="n/a",0,IF(BP$228&lt;=$C257,0,IF(BP$228&gt;(INDEX($D$226:$W$226,1,$C257)+$C257),INDEX($D$240:$W$240,,$C257)-SUM($D257:BO257),INDEX($D$240:$W$240,,$C257)/INDEX($D$226:$W$226,1,$C257))))</f>
        <v>0</v>
      </c>
    </row>
    <row r="258" spans="2:68" outlineLevel="1">
      <c r="B258" s="20">
        <v>2031</v>
      </c>
      <c r="C258" s="20">
        <v>16</v>
      </c>
      <c r="E258" s="2">
        <f>IF($D$226="n/a",0,IF(E$228&lt;=$C258,0,IF(E$228&gt;(INDEX($D$226:$W$226,1,$C258)+$C258),INDEX($D$240:$W$240,,$C258)-SUM($D258:D258),INDEX($D$240:$W$240,,$C258)/INDEX($D$226:$W$226,1,$C258))))</f>
        <v>0</v>
      </c>
      <c r="F258" s="2">
        <f>IF($D$226="n/a",0,IF(F$228&lt;=$C258,0,IF(F$228&gt;(INDEX($D$226:$W$226,1,$C258)+$C258),INDEX($D$240:$W$240,,$C258)-SUM($D258:E258),INDEX($D$240:$W$240,,$C258)/INDEX($D$226:$W$226,1,$C258))))</f>
        <v>0</v>
      </c>
      <c r="G258" s="2">
        <f>IF($D$226="n/a",0,IF(G$228&lt;=$C258,0,IF(G$228&gt;(INDEX($D$226:$W$226,1,$C258)+$C258),INDEX($D$240:$W$240,,$C258)-SUM($D258:F258),INDEX($D$240:$W$240,,$C258)/INDEX($D$226:$W$226,1,$C258))))</f>
        <v>0</v>
      </c>
      <c r="H258" s="2">
        <f>IF($D$226="n/a",0,IF(H$228&lt;=$C258,0,IF(H$228&gt;(INDEX($D$226:$W$226,1,$C258)+$C258),INDEX($D$240:$W$240,,$C258)-SUM($D258:G258),INDEX($D$240:$W$240,,$C258)/INDEX($D$226:$W$226,1,$C258))))</f>
        <v>0</v>
      </c>
      <c r="I258" s="2">
        <f>IF($D$226="n/a",0,IF(I$228&lt;=$C258,0,IF(I$228&gt;(INDEX($D$226:$W$226,1,$C258)+$C258),INDEX($D$240:$W$240,,$C258)-SUM($D258:H258),INDEX($D$240:$W$240,,$C258)/INDEX($D$226:$W$226,1,$C258))))*0.5</f>
        <v>0</v>
      </c>
      <c r="J258" s="2">
        <f>IF($D$226="n/a",0,IF(J$228&lt;=$C258,0,IF(J$228&gt;(INDEX($D$226:$W$226,1,$C258)+$C258),INDEX($D$240:$W$240,,$C258)-SUM($D258:I258),INDEX($D$240:$W$240,,$C258)/INDEX($D$226:$W$226,1,$C258))))</f>
        <v>0</v>
      </c>
      <c r="K258" s="2">
        <f>IF($D$226="n/a",0,IF(K$228&lt;=$C258,0,IF(K$228&gt;(INDEX($D$226:$W$226,1,$C258)+$C258),INDEX($D$240:$W$240,,$C258)-SUM($D258:J258),INDEX($D$240:$W$240,,$C258)/INDEX($D$226:$W$226,1,$C258))))</f>
        <v>0</v>
      </c>
      <c r="L258" s="2">
        <f>IF($D$226="n/a",0,IF(L$228&lt;=$C258,0,IF(L$228&gt;(INDEX($D$226:$W$226,1,$C258)+$C258),INDEX($D$240:$W$240,,$C258)-SUM($D258:K258),INDEX($D$240:$W$240,,$C258)/INDEX($D$226:$W$226,1,$C258))))</f>
        <v>0</v>
      </c>
      <c r="M258" s="2">
        <f>IF($D$226="n/a",0,IF(M$228&lt;=$C258,0,IF(M$228&gt;(INDEX($D$226:$W$226,1,$C258)+$C258),INDEX($D$240:$W$240,,$C258)-SUM($D258:L258),INDEX($D$240:$W$240,,$C258)/INDEX($D$226:$W$226,1,$C258))))</f>
        <v>0</v>
      </c>
      <c r="N258" s="2">
        <f>IF($D$226="n/a",0,IF(N$228&lt;=$C258,0,IF(N$228&gt;(INDEX($D$226:$W$226,1,$C258)+$C258),INDEX($D$240:$W$240,,$C258)-SUM($D258:M258),INDEX($D$240:$W$240,,$C258)/INDEX($D$226:$W$226,1,$C258))))</f>
        <v>0</v>
      </c>
      <c r="O258" s="2">
        <f>IF($D$226="n/a",0,IF(O$228&lt;=$C258,0,IF(O$228&gt;(INDEX($D$226:$W$226,1,$C258)+$C258),INDEX($D$240:$W$240,,$C258)-SUM($D258:N258),INDEX($D$240:$W$240,,$C258)/INDEX($D$226:$W$226,1,$C258))))</f>
        <v>0</v>
      </c>
      <c r="P258" s="2">
        <f>IF($D$226="n/a",0,IF(P$228&lt;=$C258,0,IF(P$228&gt;(INDEX($D$226:$W$226,1,$C258)+$C258),INDEX($D$240:$W$240,,$C258)-SUM($D258:O258),INDEX($D$240:$W$240,,$C258)/INDEX($D$226:$W$226,1,$C258))))</f>
        <v>0</v>
      </c>
      <c r="Q258" s="2">
        <f>IF($D$226="n/a",0,IF(Q$228&lt;=$C258,0,IF(Q$228&gt;(INDEX($D$226:$W$226,1,$C258)+$C258),INDEX($D$240:$W$240,,$C258)-SUM($D258:P258),INDEX($D$240:$W$240,,$C258)/INDEX($D$226:$W$226,1,$C258))))</f>
        <v>0</v>
      </c>
      <c r="R258" s="2">
        <f>IF($D$226="n/a",0,IF(R$228&lt;=$C258,0,IF(R$228&gt;(INDEX($D$226:$W$226,1,$C258)+$C258),INDEX($D$240:$W$240,,$C258)-SUM($D258:Q258),INDEX($D$240:$W$240,,$C258)/INDEX($D$226:$W$226,1,$C258))))</f>
        <v>0</v>
      </c>
      <c r="S258" s="2">
        <f>IF($D$226="n/a",0,IF(S$228&lt;=$C258,0,IF(S$228&gt;(INDEX($D$226:$W$226,1,$C258)+$C258),INDEX($D$240:$W$240,,$C258)-SUM($D258:R258),INDEX($D$240:$W$240,,$C258)/INDEX($D$226:$W$226,1,$C258))))</f>
        <v>0</v>
      </c>
      <c r="T258" s="2">
        <f>IF($D$226="n/a",0,IF(T$228&lt;=$C258,0,IF(T$228&gt;(INDEX($D$226:$W$226,1,$C258)+$C258),INDEX($D$240:$W$240,,$C258)-SUM($D258:S258),INDEX($D$240:$W$240,,$C258)/INDEX($D$226:$W$226,1,$C258))))</f>
        <v>0</v>
      </c>
      <c r="U258" s="2">
        <f>IF($D$226="n/a",0,IF(U$228&lt;=$C258,0,IF(U$228&gt;(INDEX($D$226:$W$226,1,$C258)+$C258),INDEX($D$240:$W$240,,$C258)-SUM($D258:T258),INDEX($D$240:$W$240,,$C258)/INDEX($D$226:$W$226,1,$C258))))</f>
        <v>0</v>
      </c>
      <c r="V258" s="2">
        <f>IF($D$226="n/a",0,IF(V$228&lt;=$C258,0,IF(V$228&gt;(INDEX($D$226:$W$226,1,$C258)+$C258),INDEX($D$240:$W$240,,$C258)-SUM($D258:U258),INDEX($D$240:$W$240,,$C258)/INDEX($D$226:$W$226,1,$C258))))</f>
        <v>0</v>
      </c>
      <c r="W258" s="2">
        <f>IF($D$226="n/a",0,IF(W$228&lt;=$C258,0,IF(W$228&gt;(INDEX($D$226:$W$226,1,$C258)+$C258),INDEX($D$240:$W$240,,$C258)-SUM($D258:V258),INDEX($D$240:$W$240,,$C258)/INDEX($D$226:$W$226,1,$C258))))</f>
        <v>0</v>
      </c>
      <c r="X258" s="2">
        <f>IF($D$226="n/a",0,IF(X$228&lt;=$C258,0,IF(X$228&gt;(INDEX($D$226:$W$226,1,$C258)+$C258),INDEX($D$240:$W$240,,$C258)-SUM($D258:W258),INDEX($D$240:$W$240,,$C258)/INDEX($D$226:$W$226,1,$C258))))</f>
        <v>0</v>
      </c>
      <c r="Y258" s="2">
        <f>IF($D$226="n/a",0,IF(Y$228&lt;=$C258,0,IF(Y$228&gt;(INDEX($D$226:$W$226,1,$C258)+$C258),INDEX($D$240:$W$240,,$C258)-SUM($D258:X258),INDEX($D$240:$W$240,,$C258)/INDEX($D$226:$W$226,1,$C258))))</f>
        <v>0</v>
      </c>
      <c r="Z258" s="2">
        <f>IF($D$226="n/a",0,IF(Z$228&lt;=$C258,0,IF(Z$228&gt;(INDEX($D$226:$W$226,1,$C258)+$C258),INDEX($D$240:$W$240,,$C258)-SUM($D258:Y258),INDEX($D$240:$W$240,,$C258)/INDEX($D$226:$W$226,1,$C258))))</f>
        <v>0</v>
      </c>
      <c r="AA258" s="2">
        <f>IF($D$226="n/a",0,IF(AA$228&lt;=$C258,0,IF(AA$228&gt;(INDEX($D$226:$W$226,1,$C258)+$C258),INDEX($D$240:$W$240,,$C258)-SUM($D258:Z258),INDEX($D$240:$W$240,,$C258)/INDEX($D$226:$W$226,1,$C258))))</f>
        <v>0</v>
      </c>
      <c r="AB258" s="2">
        <f>IF($D$226="n/a",0,IF(AB$228&lt;=$C258,0,IF(AB$228&gt;(INDEX($D$226:$W$226,1,$C258)+$C258),INDEX($D$240:$W$240,,$C258)-SUM($D258:AA258),INDEX($D$240:$W$240,,$C258)/INDEX($D$226:$W$226,1,$C258))))</f>
        <v>0</v>
      </c>
      <c r="AC258" s="2">
        <f>IF($D$226="n/a",0,IF(AC$228&lt;=$C258,0,IF(AC$228&gt;(INDEX($D$226:$W$226,1,$C258)+$C258),INDEX($D$240:$W$240,,$C258)-SUM($D258:AB258),INDEX($D$240:$W$240,,$C258)/INDEX($D$226:$W$226,1,$C258))))</f>
        <v>0</v>
      </c>
      <c r="AD258" s="2">
        <f>IF($D$226="n/a",0,IF(AD$228&lt;=$C258,0,IF(AD$228&gt;(INDEX($D$226:$W$226,1,$C258)+$C258),INDEX($D$240:$W$240,,$C258)-SUM($D258:AC258),INDEX($D$240:$W$240,,$C258)/INDEX($D$226:$W$226,1,$C258))))</f>
        <v>0</v>
      </c>
      <c r="AE258" s="2">
        <f>IF($D$226="n/a",0,IF(AE$228&lt;=$C258,0,IF(AE$228&gt;(INDEX($D$226:$W$226,1,$C258)+$C258),INDEX($D$240:$W$240,,$C258)-SUM($D258:AD258),INDEX($D$240:$W$240,,$C258)/INDEX($D$226:$W$226,1,$C258))))</f>
        <v>0</v>
      </c>
      <c r="AF258" s="2">
        <f>IF($D$226="n/a",0,IF(AF$228&lt;=$C258,0,IF(AF$228&gt;(INDEX($D$226:$W$226,1,$C258)+$C258),INDEX($D$240:$W$240,,$C258)-SUM($D258:AE258),INDEX($D$240:$W$240,,$C258)/INDEX($D$226:$W$226,1,$C258))))</f>
        <v>0</v>
      </c>
      <c r="AG258" s="2">
        <f>IF($D$226="n/a",0,IF(AG$228&lt;=$C258,0,IF(AG$228&gt;(INDEX($D$226:$W$226,1,$C258)+$C258),INDEX($D$240:$W$240,,$C258)-SUM($D258:AF258),INDEX($D$240:$W$240,,$C258)/INDEX($D$226:$W$226,1,$C258))))</f>
        <v>0</v>
      </c>
      <c r="AH258" s="2">
        <f>IF($D$226="n/a",0,IF(AH$228&lt;=$C258,0,IF(AH$228&gt;(INDEX($D$226:$W$226,1,$C258)+$C258),INDEX($D$240:$W$240,,$C258)-SUM($D258:AG258),INDEX($D$240:$W$240,,$C258)/INDEX($D$226:$W$226,1,$C258))))</f>
        <v>0</v>
      </c>
      <c r="AI258" s="2">
        <f>IF($D$226="n/a",0,IF(AI$228&lt;=$C258,0,IF(AI$228&gt;(INDEX($D$226:$W$226,1,$C258)+$C258),INDEX($D$240:$W$240,,$C258)-SUM($D258:AH258),INDEX($D$240:$W$240,,$C258)/INDEX($D$226:$W$226,1,$C258))))</f>
        <v>0</v>
      </c>
      <c r="AJ258" s="2">
        <f>IF($D$226="n/a",0,IF(AJ$228&lt;=$C258,0,IF(AJ$228&gt;(INDEX($D$226:$W$226,1,$C258)+$C258),INDEX($D$240:$W$240,,$C258)-SUM($D258:AI258),INDEX($D$240:$W$240,,$C258)/INDEX($D$226:$W$226,1,$C258))))</f>
        <v>0</v>
      </c>
      <c r="AK258" s="2">
        <f>IF($D$226="n/a",0,IF(AK$228&lt;=$C258,0,IF(AK$228&gt;(INDEX($D$226:$W$226,1,$C258)+$C258),INDEX($D$240:$W$240,,$C258)-SUM($D258:AJ258),INDEX($D$240:$W$240,,$C258)/INDEX($D$226:$W$226,1,$C258))))</f>
        <v>0</v>
      </c>
      <c r="AL258" s="2">
        <f>IF($D$226="n/a",0,IF(AL$228&lt;=$C258,0,IF(AL$228&gt;(INDEX($D$226:$W$226,1,$C258)+$C258),INDEX($D$240:$W$240,,$C258)-SUM($D258:AK258),INDEX($D$240:$W$240,,$C258)/INDEX($D$226:$W$226,1,$C258))))</f>
        <v>0</v>
      </c>
      <c r="AM258" s="2">
        <f>IF($D$226="n/a",0,IF(AM$228&lt;=$C258,0,IF(AM$228&gt;(INDEX($D$226:$W$226,1,$C258)+$C258),INDEX($D$240:$W$240,,$C258)-SUM($D258:AL258),INDEX($D$240:$W$240,,$C258)/INDEX($D$226:$W$226,1,$C258))))</f>
        <v>0</v>
      </c>
      <c r="AN258" s="2">
        <f>IF($D$226="n/a",0,IF(AN$228&lt;=$C258,0,IF(AN$228&gt;(INDEX($D$226:$W$226,1,$C258)+$C258),INDEX($D$240:$W$240,,$C258)-SUM($D258:AM258),INDEX($D$240:$W$240,,$C258)/INDEX($D$226:$W$226,1,$C258))))</f>
        <v>0</v>
      </c>
      <c r="AO258" s="2">
        <f>IF($D$226="n/a",0,IF(AO$228&lt;=$C258,0,IF(AO$228&gt;(INDEX($D$226:$W$226,1,$C258)+$C258),INDEX($D$240:$W$240,,$C258)-SUM($D258:AN258),INDEX($D$240:$W$240,,$C258)/INDEX($D$226:$W$226,1,$C258))))</f>
        <v>0</v>
      </c>
      <c r="AP258" s="2">
        <f>IF($D$226="n/a",0,IF(AP$228&lt;=$C258,0,IF(AP$228&gt;(INDEX($D$226:$W$226,1,$C258)+$C258),INDEX($D$240:$W$240,,$C258)-SUM($D258:AO258),INDEX($D$240:$W$240,,$C258)/INDEX($D$226:$W$226,1,$C258))))</f>
        <v>0</v>
      </c>
      <c r="AQ258" s="2">
        <f>IF($D$226="n/a",0,IF(AQ$228&lt;=$C258,0,IF(AQ$228&gt;(INDEX($D$226:$W$226,1,$C258)+$C258),INDEX($D$240:$W$240,,$C258)-SUM($D258:AP258),INDEX($D$240:$W$240,,$C258)/INDEX($D$226:$W$226,1,$C258))))</f>
        <v>0</v>
      </c>
      <c r="AR258" s="2">
        <f>IF($D$226="n/a",0,IF(AR$228&lt;=$C258,0,IF(AR$228&gt;(INDEX($D$226:$W$226,1,$C258)+$C258),INDEX($D$240:$W$240,,$C258)-SUM($D258:AQ258),INDEX($D$240:$W$240,,$C258)/INDEX($D$226:$W$226,1,$C258))))</f>
        <v>0</v>
      </c>
      <c r="AS258" s="2">
        <f>IF($D$226="n/a",0,IF(AS$228&lt;=$C258,0,IF(AS$228&gt;(INDEX($D$226:$W$226,1,$C258)+$C258),INDEX($D$240:$W$240,,$C258)-SUM($D258:AR258),INDEX($D$240:$W$240,,$C258)/INDEX($D$226:$W$226,1,$C258))))</f>
        <v>0</v>
      </c>
      <c r="AT258" s="2">
        <f>IF($D$226="n/a",0,IF(AT$228&lt;=$C258,0,IF(AT$228&gt;(INDEX($D$226:$W$226,1,$C258)+$C258),INDEX($D$240:$W$240,,$C258)-SUM($D258:AS258),INDEX($D$240:$W$240,,$C258)/INDEX($D$226:$W$226,1,$C258))))</f>
        <v>0</v>
      </c>
      <c r="AU258" s="2">
        <f>IF($D$226="n/a",0,IF(AU$228&lt;=$C258,0,IF(AU$228&gt;(INDEX($D$226:$W$226,1,$C258)+$C258),INDEX($D$240:$W$240,,$C258)-SUM($D258:AT258),INDEX($D$240:$W$240,,$C258)/INDEX($D$226:$W$226,1,$C258))))</f>
        <v>0</v>
      </c>
      <c r="AV258" s="2">
        <f>IF($D$226="n/a",0,IF(AV$228&lt;=$C258,0,IF(AV$228&gt;(INDEX($D$226:$W$226,1,$C258)+$C258),INDEX($D$240:$W$240,,$C258)-SUM($D258:AU258),INDEX($D$240:$W$240,,$C258)/INDEX($D$226:$W$226,1,$C258))))</f>
        <v>0</v>
      </c>
      <c r="AW258" s="2">
        <f>IF($D$226="n/a",0,IF(AW$228&lt;=$C258,0,IF(AW$228&gt;(INDEX($D$226:$W$226,1,$C258)+$C258),INDEX($D$240:$W$240,,$C258)-SUM($D258:AV258),INDEX($D$240:$W$240,,$C258)/INDEX($D$226:$W$226,1,$C258))))</f>
        <v>0</v>
      </c>
      <c r="AX258" s="2">
        <f>IF($D$226="n/a",0,IF(AX$228&lt;=$C258,0,IF(AX$228&gt;(INDEX($D$226:$W$226,1,$C258)+$C258),INDEX($D$240:$W$240,,$C258)-SUM($D258:AW258),INDEX($D$240:$W$240,,$C258)/INDEX($D$226:$W$226,1,$C258))))</f>
        <v>0</v>
      </c>
      <c r="AY258" s="2">
        <f>IF($D$226="n/a",0,IF(AY$228&lt;=$C258,0,IF(AY$228&gt;(INDEX($D$226:$W$226,1,$C258)+$C258),INDEX($D$240:$W$240,,$C258)-SUM($D258:AX258),INDEX($D$240:$W$240,,$C258)/INDEX($D$226:$W$226,1,$C258))))</f>
        <v>0</v>
      </c>
      <c r="AZ258" s="2">
        <f>IF($D$226="n/a",0,IF(AZ$228&lt;=$C258,0,IF(AZ$228&gt;(INDEX($D$226:$W$226,1,$C258)+$C258),INDEX($D$240:$W$240,,$C258)-SUM($D258:AY258),INDEX($D$240:$W$240,,$C258)/INDEX($D$226:$W$226,1,$C258))))</f>
        <v>0</v>
      </c>
      <c r="BA258" s="2">
        <f>IF($D$226="n/a",0,IF(BA$228&lt;=$C258,0,IF(BA$228&gt;(INDEX($D$226:$W$226,1,$C258)+$C258),INDEX($D$240:$W$240,,$C258)-SUM($D258:AZ258),INDEX($D$240:$W$240,,$C258)/INDEX($D$226:$W$226,1,$C258))))</f>
        <v>0</v>
      </c>
      <c r="BB258" s="2">
        <f>IF($D$226="n/a",0,IF(BB$228&lt;=$C258,0,IF(BB$228&gt;(INDEX($D$226:$W$226,1,$C258)+$C258),INDEX($D$240:$W$240,,$C258)-SUM($D258:BA258),INDEX($D$240:$W$240,,$C258)/INDEX($D$226:$W$226,1,$C258))))</f>
        <v>0</v>
      </c>
      <c r="BC258" s="2">
        <f>IF($D$226="n/a",0,IF(BC$228&lt;=$C258,0,IF(BC$228&gt;(INDEX($D$226:$W$226,1,$C258)+$C258),INDEX($D$240:$W$240,,$C258)-SUM($D258:BB258),INDEX($D$240:$W$240,,$C258)/INDEX($D$226:$W$226,1,$C258))))</f>
        <v>0</v>
      </c>
      <c r="BD258" s="2">
        <f>IF($D$226="n/a",0,IF(BD$228&lt;=$C258,0,IF(BD$228&gt;(INDEX($D$226:$W$226,1,$C258)+$C258),INDEX($D$240:$W$240,,$C258)-SUM($D258:BC258),INDEX($D$240:$W$240,,$C258)/INDEX($D$226:$W$226,1,$C258))))</f>
        <v>0</v>
      </c>
      <c r="BE258" s="2">
        <f>IF($D$226="n/a",0,IF(BE$228&lt;=$C258,0,IF(BE$228&gt;(INDEX($D$226:$W$226,1,$C258)+$C258),INDEX($D$240:$W$240,,$C258)-SUM($D258:BD258),INDEX($D$240:$W$240,,$C258)/INDEX($D$226:$W$226,1,$C258))))</f>
        <v>0</v>
      </c>
      <c r="BF258" s="2">
        <f>IF($D$226="n/a",0,IF(BF$228&lt;=$C258,0,IF(BF$228&gt;(INDEX($D$226:$W$226,1,$C258)+$C258),INDEX($D$240:$W$240,,$C258)-SUM($D258:BE258),INDEX($D$240:$W$240,,$C258)/INDEX($D$226:$W$226,1,$C258))))</f>
        <v>0</v>
      </c>
      <c r="BG258" s="2">
        <f>IF($D$226="n/a",0,IF(BG$228&lt;=$C258,0,IF(BG$228&gt;(INDEX($D$226:$W$226,1,$C258)+$C258),INDEX($D$240:$W$240,,$C258)-SUM($D258:BF258),INDEX($D$240:$W$240,,$C258)/INDEX($D$226:$W$226,1,$C258))))</f>
        <v>0</v>
      </c>
      <c r="BH258" s="2">
        <f>IF($D$226="n/a",0,IF(BH$228&lt;=$C258,0,IF(BH$228&gt;(INDEX($D$226:$W$226,1,$C258)+$C258),INDEX($D$240:$W$240,,$C258)-SUM($D258:BG258),INDEX($D$240:$W$240,,$C258)/INDEX($D$226:$W$226,1,$C258))))</f>
        <v>0</v>
      </c>
      <c r="BI258" s="2">
        <f>IF($D$226="n/a",0,IF(BI$228&lt;=$C258,0,IF(BI$228&gt;(INDEX($D$226:$W$226,1,$C258)+$C258),INDEX($D$240:$W$240,,$C258)-SUM($D258:BH258),INDEX($D$240:$W$240,,$C258)/INDEX($D$226:$W$226,1,$C258))))</f>
        <v>0</v>
      </c>
      <c r="BJ258" s="2">
        <f>IF($D$226="n/a",0,IF(BJ$228&lt;=$C258,0,IF(BJ$228&gt;(INDEX($D$226:$W$226,1,$C258)+$C258),INDEX($D$240:$W$240,,$C258)-SUM($D258:BI258),INDEX($D$240:$W$240,,$C258)/INDEX($D$226:$W$226,1,$C258))))</f>
        <v>0</v>
      </c>
      <c r="BK258" s="2">
        <f>IF($D$226="n/a",0,IF(BK$228&lt;=$C258,0,IF(BK$228&gt;(INDEX($D$226:$W$226,1,$C258)+$C258),INDEX($D$240:$W$240,,$C258)-SUM($D258:BJ258),INDEX($D$240:$W$240,,$C258)/INDEX($D$226:$W$226,1,$C258))))</f>
        <v>0</v>
      </c>
      <c r="BL258" s="2">
        <f>IF($D$226="n/a",0,IF(BL$228&lt;=$C258,0,IF(BL$228&gt;(INDEX($D$226:$W$226,1,$C258)+$C258),INDEX($D$240:$W$240,,$C258)-SUM($D258:BK258),INDEX($D$240:$W$240,,$C258)/INDEX($D$226:$W$226,1,$C258))))</f>
        <v>0</v>
      </c>
      <c r="BM258" s="2">
        <f>IF($D$226="n/a",0,IF(BM$228&lt;=$C258,0,IF(BM$228&gt;(INDEX($D$226:$W$226,1,$C258)+$C258),INDEX($D$240:$W$240,,$C258)-SUM($D258:BL258),INDEX($D$240:$W$240,,$C258)/INDEX($D$226:$W$226,1,$C258))))</f>
        <v>0</v>
      </c>
      <c r="BN258" s="2">
        <f>IF($D$226="n/a",0,IF(BN$228&lt;=$C258,0,IF(BN$228&gt;(INDEX($D$226:$W$226,1,$C258)+$C258),INDEX($D$240:$W$240,,$C258)-SUM($D258:BM258),INDEX($D$240:$W$240,,$C258)/INDEX($D$226:$W$226,1,$C258))))</f>
        <v>0</v>
      </c>
      <c r="BO258" s="2">
        <f>IF($D$226="n/a",0,IF(BO$228&lt;=$C258,0,IF(BO$228&gt;(INDEX($D$226:$W$226,1,$C258)+$C258),INDEX($D$240:$W$240,,$C258)-SUM($D258:BN258),INDEX($D$240:$W$240,,$C258)/INDEX($D$226:$W$226,1,$C258))))</f>
        <v>0</v>
      </c>
      <c r="BP258" s="2">
        <f>IF($D$226="n/a",0,IF(BP$228&lt;=$C258,0,IF(BP$228&gt;(INDEX($D$226:$W$226,1,$C258)+$C258),INDEX($D$240:$W$240,,$C258)-SUM($D258:BO258),INDEX($D$240:$W$240,,$C258)/INDEX($D$226:$W$226,1,$C258))))</f>
        <v>0</v>
      </c>
    </row>
    <row r="259" spans="2:68" outlineLevel="1">
      <c r="B259" s="20">
        <v>2032</v>
      </c>
      <c r="C259" s="20">
        <v>17</v>
      </c>
      <c r="E259" s="2">
        <f>IF($D$226="n/a",0,IF(E$228&lt;=$C259,0,IF(E$228&gt;(INDEX($D$226:$W$226,1,$C259)+$C259),INDEX($D$240:$W$240,,$C259)-SUM($D259:D259),INDEX($D$240:$W$240,,$C259)/INDEX($D$226:$W$226,1,$C259))))</f>
        <v>0</v>
      </c>
      <c r="F259" s="2">
        <f>IF($D$226="n/a",0,IF(F$228&lt;=$C259,0,IF(F$228&gt;(INDEX($D$226:$W$226,1,$C259)+$C259),INDEX($D$240:$W$240,,$C259)-SUM($D259:E259),INDEX($D$240:$W$240,,$C259)/INDEX($D$226:$W$226,1,$C259))))</f>
        <v>0</v>
      </c>
      <c r="G259" s="2">
        <f>IF($D$226="n/a",0,IF(G$228&lt;=$C259,0,IF(G$228&gt;(INDEX($D$226:$W$226,1,$C259)+$C259),INDEX($D$240:$W$240,,$C259)-SUM($D259:F259),INDEX($D$240:$W$240,,$C259)/INDEX($D$226:$W$226,1,$C259))))</f>
        <v>0</v>
      </c>
      <c r="H259" s="2">
        <f>IF($D$226="n/a",0,IF(H$228&lt;=$C259,0,IF(H$228&gt;(INDEX($D$226:$W$226,1,$C259)+$C259),INDEX($D$240:$W$240,,$C259)-SUM($D259:G259),INDEX($D$240:$W$240,,$C259)/INDEX($D$226:$W$226,1,$C259))))</f>
        <v>0</v>
      </c>
      <c r="I259" s="2">
        <f>IF($D$226="n/a",0,IF(I$228&lt;=$C259,0,IF(I$228&gt;(INDEX($D$226:$W$226,1,$C259)+$C259),INDEX($D$240:$W$240,,$C259)-SUM($D259:H259),INDEX($D$240:$W$240,,$C259)/INDEX($D$226:$W$226,1,$C259))))*0.5</f>
        <v>0</v>
      </c>
      <c r="J259" s="2">
        <f>IF($D$226="n/a",0,IF(J$228&lt;=$C259,0,IF(J$228&gt;(INDEX($D$226:$W$226,1,$C259)+$C259),INDEX($D$240:$W$240,,$C259)-SUM($D259:I259),INDEX($D$240:$W$240,,$C259)/INDEX($D$226:$W$226,1,$C259))))</f>
        <v>0</v>
      </c>
      <c r="K259" s="2">
        <f>IF($D$226="n/a",0,IF(K$228&lt;=$C259,0,IF(K$228&gt;(INDEX($D$226:$W$226,1,$C259)+$C259),INDEX($D$240:$W$240,,$C259)-SUM($D259:J259),INDEX($D$240:$W$240,,$C259)/INDEX($D$226:$W$226,1,$C259))))</f>
        <v>0</v>
      </c>
      <c r="L259" s="2">
        <f>IF($D$226="n/a",0,IF(L$228&lt;=$C259,0,IF(L$228&gt;(INDEX($D$226:$W$226,1,$C259)+$C259),INDEX($D$240:$W$240,,$C259)-SUM($D259:K259),INDEX($D$240:$W$240,,$C259)/INDEX($D$226:$W$226,1,$C259))))</f>
        <v>0</v>
      </c>
      <c r="M259" s="2">
        <f>IF($D$226="n/a",0,IF(M$228&lt;=$C259,0,IF(M$228&gt;(INDEX($D$226:$W$226,1,$C259)+$C259),INDEX($D$240:$W$240,,$C259)-SUM($D259:L259),INDEX($D$240:$W$240,,$C259)/INDEX($D$226:$W$226,1,$C259))))</f>
        <v>0</v>
      </c>
      <c r="N259" s="2">
        <f>IF($D$226="n/a",0,IF(N$228&lt;=$C259,0,IF(N$228&gt;(INDEX($D$226:$W$226,1,$C259)+$C259),INDEX($D$240:$W$240,,$C259)-SUM($D259:M259),INDEX($D$240:$W$240,,$C259)/INDEX($D$226:$W$226,1,$C259))))</f>
        <v>0</v>
      </c>
      <c r="O259" s="2">
        <f>IF($D$226="n/a",0,IF(O$228&lt;=$C259,0,IF(O$228&gt;(INDEX($D$226:$W$226,1,$C259)+$C259),INDEX($D$240:$W$240,,$C259)-SUM($D259:N259),INDEX($D$240:$W$240,,$C259)/INDEX($D$226:$W$226,1,$C259))))</f>
        <v>0</v>
      </c>
      <c r="P259" s="2">
        <f>IF($D$226="n/a",0,IF(P$228&lt;=$C259,0,IF(P$228&gt;(INDEX($D$226:$W$226,1,$C259)+$C259),INDEX($D$240:$W$240,,$C259)-SUM($D259:O259),INDEX($D$240:$W$240,,$C259)/INDEX($D$226:$W$226,1,$C259))))</f>
        <v>0</v>
      </c>
      <c r="Q259" s="2">
        <f>IF($D$226="n/a",0,IF(Q$228&lt;=$C259,0,IF(Q$228&gt;(INDEX($D$226:$W$226,1,$C259)+$C259),INDEX($D$240:$W$240,,$C259)-SUM($D259:P259),INDEX($D$240:$W$240,,$C259)/INDEX($D$226:$W$226,1,$C259))))</f>
        <v>0</v>
      </c>
      <c r="R259" s="2">
        <f>IF($D$226="n/a",0,IF(R$228&lt;=$C259,0,IF(R$228&gt;(INDEX($D$226:$W$226,1,$C259)+$C259),INDEX($D$240:$W$240,,$C259)-SUM($D259:Q259),INDEX($D$240:$W$240,,$C259)/INDEX($D$226:$W$226,1,$C259))))</f>
        <v>0</v>
      </c>
      <c r="S259" s="2">
        <f>IF($D$226="n/a",0,IF(S$228&lt;=$C259,0,IF(S$228&gt;(INDEX($D$226:$W$226,1,$C259)+$C259),INDEX($D$240:$W$240,,$C259)-SUM($D259:R259),INDEX($D$240:$W$240,,$C259)/INDEX($D$226:$W$226,1,$C259))))</f>
        <v>0</v>
      </c>
      <c r="T259" s="2">
        <f>IF($D$226="n/a",0,IF(T$228&lt;=$C259,0,IF(T$228&gt;(INDEX($D$226:$W$226,1,$C259)+$C259),INDEX($D$240:$W$240,,$C259)-SUM($D259:S259),INDEX($D$240:$W$240,,$C259)/INDEX($D$226:$W$226,1,$C259))))</f>
        <v>0</v>
      </c>
      <c r="U259" s="2">
        <f>IF($D$226="n/a",0,IF(U$228&lt;=$C259,0,IF(U$228&gt;(INDEX($D$226:$W$226,1,$C259)+$C259),INDEX($D$240:$W$240,,$C259)-SUM($D259:T259),INDEX($D$240:$W$240,,$C259)/INDEX($D$226:$W$226,1,$C259))))</f>
        <v>0</v>
      </c>
      <c r="V259" s="2">
        <f>IF($D$226="n/a",0,IF(V$228&lt;=$C259,0,IF(V$228&gt;(INDEX($D$226:$W$226,1,$C259)+$C259),INDEX($D$240:$W$240,,$C259)-SUM($D259:U259),INDEX($D$240:$W$240,,$C259)/INDEX($D$226:$W$226,1,$C259))))</f>
        <v>0</v>
      </c>
      <c r="W259" s="2">
        <f>IF($D$226="n/a",0,IF(W$228&lt;=$C259,0,IF(W$228&gt;(INDEX($D$226:$W$226,1,$C259)+$C259),INDEX($D$240:$W$240,,$C259)-SUM($D259:V259),INDEX($D$240:$W$240,,$C259)/INDEX($D$226:$W$226,1,$C259))))</f>
        <v>0</v>
      </c>
      <c r="X259" s="2">
        <f>IF($D$226="n/a",0,IF(X$228&lt;=$C259,0,IF(X$228&gt;(INDEX($D$226:$W$226,1,$C259)+$C259),INDEX($D$240:$W$240,,$C259)-SUM($D259:W259),INDEX($D$240:$W$240,,$C259)/INDEX($D$226:$W$226,1,$C259))))</f>
        <v>0</v>
      </c>
      <c r="Y259" s="2">
        <f>IF($D$226="n/a",0,IF(Y$228&lt;=$C259,0,IF(Y$228&gt;(INDEX($D$226:$W$226,1,$C259)+$C259),INDEX($D$240:$W$240,,$C259)-SUM($D259:X259),INDEX($D$240:$W$240,,$C259)/INDEX($D$226:$W$226,1,$C259))))</f>
        <v>0</v>
      </c>
      <c r="Z259" s="2">
        <f>IF($D$226="n/a",0,IF(Z$228&lt;=$C259,0,IF(Z$228&gt;(INDEX($D$226:$W$226,1,$C259)+$C259),INDEX($D$240:$W$240,,$C259)-SUM($D259:Y259),INDEX($D$240:$W$240,,$C259)/INDEX($D$226:$W$226,1,$C259))))</f>
        <v>0</v>
      </c>
      <c r="AA259" s="2">
        <f>IF($D$226="n/a",0,IF(AA$228&lt;=$C259,0,IF(AA$228&gt;(INDEX($D$226:$W$226,1,$C259)+$C259),INDEX($D$240:$W$240,,$C259)-SUM($D259:Z259),INDEX($D$240:$W$240,,$C259)/INDEX($D$226:$W$226,1,$C259))))</f>
        <v>0</v>
      </c>
      <c r="AB259" s="2">
        <f>IF($D$226="n/a",0,IF(AB$228&lt;=$C259,0,IF(AB$228&gt;(INDEX($D$226:$W$226,1,$C259)+$C259),INDEX($D$240:$W$240,,$C259)-SUM($D259:AA259),INDEX($D$240:$W$240,,$C259)/INDEX($D$226:$W$226,1,$C259))))</f>
        <v>0</v>
      </c>
      <c r="AC259" s="2">
        <f>IF($D$226="n/a",0,IF(AC$228&lt;=$C259,0,IF(AC$228&gt;(INDEX($D$226:$W$226,1,$C259)+$C259),INDEX($D$240:$W$240,,$C259)-SUM($D259:AB259),INDEX($D$240:$W$240,,$C259)/INDEX($D$226:$W$226,1,$C259))))</f>
        <v>0</v>
      </c>
      <c r="AD259" s="2">
        <f>IF($D$226="n/a",0,IF(AD$228&lt;=$C259,0,IF(AD$228&gt;(INDEX($D$226:$W$226,1,$C259)+$C259),INDEX($D$240:$W$240,,$C259)-SUM($D259:AC259),INDEX($D$240:$W$240,,$C259)/INDEX($D$226:$W$226,1,$C259))))</f>
        <v>0</v>
      </c>
      <c r="AE259" s="2">
        <f>IF($D$226="n/a",0,IF(AE$228&lt;=$C259,0,IF(AE$228&gt;(INDEX($D$226:$W$226,1,$C259)+$C259),INDEX($D$240:$W$240,,$C259)-SUM($D259:AD259),INDEX($D$240:$W$240,,$C259)/INDEX($D$226:$W$226,1,$C259))))</f>
        <v>0</v>
      </c>
      <c r="AF259" s="2">
        <f>IF($D$226="n/a",0,IF(AF$228&lt;=$C259,0,IF(AF$228&gt;(INDEX($D$226:$W$226,1,$C259)+$C259),INDEX($D$240:$W$240,,$C259)-SUM($D259:AE259),INDEX($D$240:$W$240,,$C259)/INDEX($D$226:$W$226,1,$C259))))</f>
        <v>0</v>
      </c>
      <c r="AG259" s="2">
        <f>IF($D$226="n/a",0,IF(AG$228&lt;=$C259,0,IF(AG$228&gt;(INDEX($D$226:$W$226,1,$C259)+$C259),INDEX($D$240:$W$240,,$C259)-SUM($D259:AF259),INDEX($D$240:$W$240,,$C259)/INDEX($D$226:$W$226,1,$C259))))</f>
        <v>0</v>
      </c>
      <c r="AH259" s="2">
        <f>IF($D$226="n/a",0,IF(AH$228&lt;=$C259,0,IF(AH$228&gt;(INDEX($D$226:$W$226,1,$C259)+$C259),INDEX($D$240:$W$240,,$C259)-SUM($D259:AG259),INDEX($D$240:$W$240,,$C259)/INDEX($D$226:$W$226,1,$C259))))</f>
        <v>0</v>
      </c>
      <c r="AI259" s="2">
        <f>IF($D$226="n/a",0,IF(AI$228&lt;=$C259,0,IF(AI$228&gt;(INDEX($D$226:$W$226,1,$C259)+$C259),INDEX($D$240:$W$240,,$C259)-SUM($D259:AH259),INDEX($D$240:$W$240,,$C259)/INDEX($D$226:$W$226,1,$C259))))</f>
        <v>0</v>
      </c>
      <c r="AJ259" s="2">
        <f>IF($D$226="n/a",0,IF(AJ$228&lt;=$C259,0,IF(AJ$228&gt;(INDEX($D$226:$W$226,1,$C259)+$C259),INDEX($D$240:$W$240,,$C259)-SUM($D259:AI259),INDEX($D$240:$W$240,,$C259)/INDEX($D$226:$W$226,1,$C259))))</f>
        <v>0</v>
      </c>
      <c r="AK259" s="2">
        <f>IF($D$226="n/a",0,IF(AK$228&lt;=$C259,0,IF(AK$228&gt;(INDEX($D$226:$W$226,1,$C259)+$C259),INDEX($D$240:$W$240,,$C259)-SUM($D259:AJ259),INDEX($D$240:$W$240,,$C259)/INDEX($D$226:$W$226,1,$C259))))</f>
        <v>0</v>
      </c>
      <c r="AL259" s="2">
        <f>IF($D$226="n/a",0,IF(AL$228&lt;=$C259,0,IF(AL$228&gt;(INDEX($D$226:$W$226,1,$C259)+$C259),INDEX($D$240:$W$240,,$C259)-SUM($D259:AK259),INDEX($D$240:$W$240,,$C259)/INDEX($D$226:$W$226,1,$C259))))</f>
        <v>0</v>
      </c>
      <c r="AM259" s="2">
        <f>IF($D$226="n/a",0,IF(AM$228&lt;=$C259,0,IF(AM$228&gt;(INDEX($D$226:$W$226,1,$C259)+$C259),INDEX($D$240:$W$240,,$C259)-SUM($D259:AL259),INDEX($D$240:$W$240,,$C259)/INDEX($D$226:$W$226,1,$C259))))</f>
        <v>0</v>
      </c>
      <c r="AN259" s="2">
        <f>IF($D$226="n/a",0,IF(AN$228&lt;=$C259,0,IF(AN$228&gt;(INDEX($D$226:$W$226,1,$C259)+$C259),INDEX($D$240:$W$240,,$C259)-SUM($D259:AM259),INDEX($D$240:$W$240,,$C259)/INDEX($D$226:$W$226,1,$C259))))</f>
        <v>0</v>
      </c>
      <c r="AO259" s="2">
        <f>IF($D$226="n/a",0,IF(AO$228&lt;=$C259,0,IF(AO$228&gt;(INDEX($D$226:$W$226,1,$C259)+$C259),INDEX($D$240:$W$240,,$C259)-SUM($D259:AN259),INDEX($D$240:$W$240,,$C259)/INDEX($D$226:$W$226,1,$C259))))</f>
        <v>0</v>
      </c>
      <c r="AP259" s="2">
        <f>IF($D$226="n/a",0,IF(AP$228&lt;=$C259,0,IF(AP$228&gt;(INDEX($D$226:$W$226,1,$C259)+$C259),INDEX($D$240:$W$240,,$C259)-SUM($D259:AO259),INDEX($D$240:$W$240,,$C259)/INDEX($D$226:$W$226,1,$C259))))</f>
        <v>0</v>
      </c>
      <c r="AQ259" s="2">
        <f>IF($D$226="n/a",0,IF(AQ$228&lt;=$C259,0,IF(AQ$228&gt;(INDEX($D$226:$W$226,1,$C259)+$C259),INDEX($D$240:$W$240,,$C259)-SUM($D259:AP259),INDEX($D$240:$W$240,,$C259)/INDEX($D$226:$W$226,1,$C259))))</f>
        <v>0</v>
      </c>
      <c r="AR259" s="2">
        <f>IF($D$226="n/a",0,IF(AR$228&lt;=$C259,0,IF(AR$228&gt;(INDEX($D$226:$W$226,1,$C259)+$C259),INDEX($D$240:$W$240,,$C259)-SUM($D259:AQ259),INDEX($D$240:$W$240,,$C259)/INDEX($D$226:$W$226,1,$C259))))</f>
        <v>0</v>
      </c>
      <c r="AS259" s="2">
        <f>IF($D$226="n/a",0,IF(AS$228&lt;=$C259,0,IF(AS$228&gt;(INDEX($D$226:$W$226,1,$C259)+$C259),INDEX($D$240:$W$240,,$C259)-SUM($D259:AR259),INDEX($D$240:$W$240,,$C259)/INDEX($D$226:$W$226,1,$C259))))</f>
        <v>0</v>
      </c>
      <c r="AT259" s="2">
        <f>IF($D$226="n/a",0,IF(AT$228&lt;=$C259,0,IF(AT$228&gt;(INDEX($D$226:$W$226,1,$C259)+$C259),INDEX($D$240:$W$240,,$C259)-SUM($D259:AS259),INDEX($D$240:$W$240,,$C259)/INDEX($D$226:$W$226,1,$C259))))</f>
        <v>0</v>
      </c>
      <c r="AU259" s="2">
        <f>IF($D$226="n/a",0,IF(AU$228&lt;=$C259,0,IF(AU$228&gt;(INDEX($D$226:$W$226,1,$C259)+$C259),INDEX($D$240:$W$240,,$C259)-SUM($D259:AT259),INDEX($D$240:$W$240,,$C259)/INDEX($D$226:$W$226,1,$C259))))</f>
        <v>0</v>
      </c>
      <c r="AV259" s="2">
        <f>IF($D$226="n/a",0,IF(AV$228&lt;=$C259,0,IF(AV$228&gt;(INDEX($D$226:$W$226,1,$C259)+$C259),INDEX($D$240:$W$240,,$C259)-SUM($D259:AU259),INDEX($D$240:$W$240,,$C259)/INDEX($D$226:$W$226,1,$C259))))</f>
        <v>0</v>
      </c>
      <c r="AW259" s="2">
        <f>IF($D$226="n/a",0,IF(AW$228&lt;=$C259,0,IF(AW$228&gt;(INDEX($D$226:$W$226,1,$C259)+$C259),INDEX($D$240:$W$240,,$C259)-SUM($D259:AV259),INDEX($D$240:$W$240,,$C259)/INDEX($D$226:$W$226,1,$C259))))</f>
        <v>0</v>
      </c>
      <c r="AX259" s="2">
        <f>IF($D$226="n/a",0,IF(AX$228&lt;=$C259,0,IF(AX$228&gt;(INDEX($D$226:$W$226,1,$C259)+$C259),INDEX($D$240:$W$240,,$C259)-SUM($D259:AW259),INDEX($D$240:$W$240,,$C259)/INDEX($D$226:$W$226,1,$C259))))</f>
        <v>0</v>
      </c>
      <c r="AY259" s="2">
        <f>IF($D$226="n/a",0,IF(AY$228&lt;=$C259,0,IF(AY$228&gt;(INDEX($D$226:$W$226,1,$C259)+$C259),INDEX($D$240:$W$240,,$C259)-SUM($D259:AX259),INDEX($D$240:$W$240,,$C259)/INDEX($D$226:$W$226,1,$C259))))</f>
        <v>0</v>
      </c>
      <c r="AZ259" s="2">
        <f>IF($D$226="n/a",0,IF(AZ$228&lt;=$C259,0,IF(AZ$228&gt;(INDEX($D$226:$W$226,1,$C259)+$C259),INDEX($D$240:$W$240,,$C259)-SUM($D259:AY259),INDEX($D$240:$W$240,,$C259)/INDEX($D$226:$W$226,1,$C259))))</f>
        <v>0</v>
      </c>
      <c r="BA259" s="2">
        <f>IF($D$226="n/a",0,IF(BA$228&lt;=$C259,0,IF(BA$228&gt;(INDEX($D$226:$W$226,1,$C259)+$C259),INDEX($D$240:$W$240,,$C259)-SUM($D259:AZ259),INDEX($D$240:$W$240,,$C259)/INDEX($D$226:$W$226,1,$C259))))</f>
        <v>0</v>
      </c>
      <c r="BB259" s="2">
        <f>IF($D$226="n/a",0,IF(BB$228&lt;=$C259,0,IF(BB$228&gt;(INDEX($D$226:$W$226,1,$C259)+$C259),INDEX($D$240:$W$240,,$C259)-SUM($D259:BA259),INDEX($D$240:$W$240,,$C259)/INDEX($D$226:$W$226,1,$C259))))</f>
        <v>0</v>
      </c>
      <c r="BC259" s="2">
        <f>IF($D$226="n/a",0,IF(BC$228&lt;=$C259,0,IF(BC$228&gt;(INDEX($D$226:$W$226,1,$C259)+$C259),INDEX($D$240:$W$240,,$C259)-SUM($D259:BB259),INDEX($D$240:$W$240,,$C259)/INDEX($D$226:$W$226,1,$C259))))</f>
        <v>0</v>
      </c>
      <c r="BD259" s="2">
        <f>IF($D$226="n/a",0,IF(BD$228&lt;=$C259,0,IF(BD$228&gt;(INDEX($D$226:$W$226,1,$C259)+$C259),INDEX($D$240:$W$240,,$C259)-SUM($D259:BC259),INDEX($D$240:$W$240,,$C259)/INDEX($D$226:$W$226,1,$C259))))</f>
        <v>0</v>
      </c>
      <c r="BE259" s="2">
        <f>IF($D$226="n/a",0,IF(BE$228&lt;=$C259,0,IF(BE$228&gt;(INDEX($D$226:$W$226,1,$C259)+$C259),INDEX($D$240:$W$240,,$C259)-SUM($D259:BD259),INDEX($D$240:$W$240,,$C259)/INDEX($D$226:$W$226,1,$C259))))</f>
        <v>0</v>
      </c>
      <c r="BF259" s="2">
        <f>IF($D$226="n/a",0,IF(BF$228&lt;=$C259,0,IF(BF$228&gt;(INDEX($D$226:$W$226,1,$C259)+$C259),INDEX($D$240:$W$240,,$C259)-SUM($D259:BE259),INDEX($D$240:$W$240,,$C259)/INDEX($D$226:$W$226,1,$C259))))</f>
        <v>0</v>
      </c>
      <c r="BG259" s="2">
        <f>IF($D$226="n/a",0,IF(BG$228&lt;=$C259,0,IF(BG$228&gt;(INDEX($D$226:$W$226,1,$C259)+$C259),INDEX($D$240:$W$240,,$C259)-SUM($D259:BF259),INDEX($D$240:$W$240,,$C259)/INDEX($D$226:$W$226,1,$C259))))</f>
        <v>0</v>
      </c>
      <c r="BH259" s="2">
        <f>IF($D$226="n/a",0,IF(BH$228&lt;=$C259,0,IF(BH$228&gt;(INDEX($D$226:$W$226,1,$C259)+$C259),INDEX($D$240:$W$240,,$C259)-SUM($D259:BG259),INDEX($D$240:$W$240,,$C259)/INDEX($D$226:$W$226,1,$C259))))</f>
        <v>0</v>
      </c>
      <c r="BI259" s="2">
        <f>IF($D$226="n/a",0,IF(BI$228&lt;=$C259,0,IF(BI$228&gt;(INDEX($D$226:$W$226,1,$C259)+$C259),INDEX($D$240:$W$240,,$C259)-SUM($D259:BH259),INDEX($D$240:$W$240,,$C259)/INDEX($D$226:$W$226,1,$C259))))</f>
        <v>0</v>
      </c>
      <c r="BJ259" s="2">
        <f>IF($D$226="n/a",0,IF(BJ$228&lt;=$C259,0,IF(BJ$228&gt;(INDEX($D$226:$W$226,1,$C259)+$C259),INDEX($D$240:$W$240,,$C259)-SUM($D259:BI259),INDEX($D$240:$W$240,,$C259)/INDEX($D$226:$W$226,1,$C259))))</f>
        <v>0</v>
      </c>
      <c r="BK259" s="2">
        <f>IF($D$226="n/a",0,IF(BK$228&lt;=$C259,0,IF(BK$228&gt;(INDEX($D$226:$W$226,1,$C259)+$C259),INDEX($D$240:$W$240,,$C259)-SUM($D259:BJ259),INDEX($D$240:$W$240,,$C259)/INDEX($D$226:$W$226,1,$C259))))</f>
        <v>0</v>
      </c>
      <c r="BL259" s="2">
        <f>IF($D$226="n/a",0,IF(BL$228&lt;=$C259,0,IF(BL$228&gt;(INDEX($D$226:$W$226,1,$C259)+$C259),INDEX($D$240:$W$240,,$C259)-SUM($D259:BK259),INDEX($D$240:$W$240,,$C259)/INDEX($D$226:$W$226,1,$C259))))</f>
        <v>0</v>
      </c>
      <c r="BM259" s="2">
        <f>IF($D$226="n/a",0,IF(BM$228&lt;=$C259,0,IF(BM$228&gt;(INDEX($D$226:$W$226,1,$C259)+$C259),INDEX($D$240:$W$240,,$C259)-SUM($D259:BL259),INDEX($D$240:$W$240,,$C259)/INDEX($D$226:$W$226,1,$C259))))</f>
        <v>0</v>
      </c>
      <c r="BN259" s="2">
        <f>IF($D$226="n/a",0,IF(BN$228&lt;=$C259,0,IF(BN$228&gt;(INDEX($D$226:$W$226,1,$C259)+$C259),INDEX($D$240:$W$240,,$C259)-SUM($D259:BM259),INDEX($D$240:$W$240,,$C259)/INDEX($D$226:$W$226,1,$C259))))</f>
        <v>0</v>
      </c>
      <c r="BO259" s="2">
        <f>IF($D$226="n/a",0,IF(BO$228&lt;=$C259,0,IF(BO$228&gt;(INDEX($D$226:$W$226,1,$C259)+$C259),INDEX($D$240:$W$240,,$C259)-SUM($D259:BN259),INDEX($D$240:$W$240,,$C259)/INDEX($D$226:$W$226,1,$C259))))</f>
        <v>0</v>
      </c>
      <c r="BP259" s="2">
        <f>IF($D$226="n/a",0,IF(BP$228&lt;=$C259,0,IF(BP$228&gt;(INDEX($D$226:$W$226,1,$C259)+$C259),INDEX($D$240:$W$240,,$C259)-SUM($D259:BO259),INDEX($D$240:$W$240,,$C259)/INDEX($D$226:$W$226,1,$C259))))</f>
        <v>0</v>
      </c>
    </row>
    <row r="260" spans="2:68" outlineLevel="1">
      <c r="B260" s="20">
        <v>2033</v>
      </c>
      <c r="C260" s="20">
        <v>18</v>
      </c>
      <c r="E260" s="2">
        <f>IF($D$226="n/a",0,IF(E$228&lt;=$C260,0,IF(E$228&gt;(INDEX($D$226:$W$226,1,$C260)+$C260),INDEX($D$240:$W$240,,$C260)-SUM($D260:D260),INDEX($D$240:$W$240,,$C260)/INDEX($D$226:$W$226,1,$C260))))</f>
        <v>0</v>
      </c>
      <c r="F260" s="2">
        <f>IF($D$226="n/a",0,IF(F$228&lt;=$C260,0,IF(F$228&gt;(INDEX($D$226:$W$226,1,$C260)+$C260),INDEX($D$240:$W$240,,$C260)-SUM($D260:E260),INDEX($D$240:$W$240,,$C260)/INDEX($D$226:$W$226,1,$C260))))</f>
        <v>0</v>
      </c>
      <c r="G260" s="2">
        <f>IF($D$226="n/a",0,IF(G$228&lt;=$C260,0,IF(G$228&gt;(INDEX($D$226:$W$226,1,$C260)+$C260),INDEX($D$240:$W$240,,$C260)-SUM($D260:F260),INDEX($D$240:$W$240,,$C260)/INDEX($D$226:$W$226,1,$C260))))</f>
        <v>0</v>
      </c>
      <c r="H260" s="2">
        <f>IF($D$226="n/a",0,IF(H$228&lt;=$C260,0,IF(H$228&gt;(INDEX($D$226:$W$226,1,$C260)+$C260),INDEX($D$240:$W$240,,$C260)-SUM($D260:G260),INDEX($D$240:$W$240,,$C260)/INDEX($D$226:$W$226,1,$C260))))</f>
        <v>0</v>
      </c>
      <c r="I260" s="2">
        <f>IF($D$226="n/a",0,IF(I$228&lt;=$C260,0,IF(I$228&gt;(INDEX($D$226:$W$226,1,$C260)+$C260),INDEX($D$240:$W$240,,$C260)-SUM($D260:H260),INDEX($D$240:$W$240,,$C260)/INDEX($D$226:$W$226,1,$C260))))*0.5</f>
        <v>0</v>
      </c>
      <c r="J260" s="2">
        <f>IF($D$226="n/a",0,IF(J$228&lt;=$C260,0,IF(J$228&gt;(INDEX($D$226:$W$226,1,$C260)+$C260),INDEX($D$240:$W$240,,$C260)-SUM($D260:I260),INDEX($D$240:$W$240,,$C260)/INDEX($D$226:$W$226,1,$C260))))</f>
        <v>0</v>
      </c>
      <c r="K260" s="2">
        <f>IF($D$226="n/a",0,IF(K$228&lt;=$C260,0,IF(K$228&gt;(INDEX($D$226:$W$226,1,$C260)+$C260),INDEX($D$240:$W$240,,$C260)-SUM($D260:J260),INDEX($D$240:$W$240,,$C260)/INDEX($D$226:$W$226,1,$C260))))</f>
        <v>0</v>
      </c>
      <c r="L260" s="2">
        <f>IF($D$226="n/a",0,IF(L$228&lt;=$C260,0,IF(L$228&gt;(INDEX($D$226:$W$226,1,$C260)+$C260),INDEX($D$240:$W$240,,$C260)-SUM($D260:K260),INDEX($D$240:$W$240,,$C260)/INDEX($D$226:$W$226,1,$C260))))</f>
        <v>0</v>
      </c>
      <c r="M260" s="2">
        <f>IF($D$226="n/a",0,IF(M$228&lt;=$C260,0,IF(M$228&gt;(INDEX($D$226:$W$226,1,$C260)+$C260),INDEX($D$240:$W$240,,$C260)-SUM($D260:L260),INDEX($D$240:$W$240,,$C260)/INDEX($D$226:$W$226,1,$C260))))</f>
        <v>0</v>
      </c>
      <c r="N260" s="2">
        <f>IF($D$226="n/a",0,IF(N$228&lt;=$C260,0,IF(N$228&gt;(INDEX($D$226:$W$226,1,$C260)+$C260),INDEX($D$240:$W$240,,$C260)-SUM($D260:M260),INDEX($D$240:$W$240,,$C260)/INDEX($D$226:$W$226,1,$C260))))</f>
        <v>0</v>
      </c>
      <c r="O260" s="2">
        <f>IF($D$226="n/a",0,IF(O$228&lt;=$C260,0,IF(O$228&gt;(INDEX($D$226:$W$226,1,$C260)+$C260),INDEX($D$240:$W$240,,$C260)-SUM($D260:N260),INDEX($D$240:$W$240,,$C260)/INDEX($D$226:$W$226,1,$C260))))</f>
        <v>0</v>
      </c>
      <c r="P260" s="2">
        <f>IF($D$226="n/a",0,IF(P$228&lt;=$C260,0,IF(P$228&gt;(INDEX($D$226:$W$226,1,$C260)+$C260),INDEX($D$240:$W$240,,$C260)-SUM($D260:O260),INDEX($D$240:$W$240,,$C260)/INDEX($D$226:$W$226,1,$C260))))</f>
        <v>0</v>
      </c>
      <c r="Q260" s="2">
        <f>IF($D$226="n/a",0,IF(Q$228&lt;=$C260,0,IF(Q$228&gt;(INDEX($D$226:$W$226,1,$C260)+$C260),INDEX($D$240:$W$240,,$C260)-SUM($D260:P260),INDEX($D$240:$W$240,,$C260)/INDEX($D$226:$W$226,1,$C260))))</f>
        <v>0</v>
      </c>
      <c r="R260" s="2">
        <f>IF($D$226="n/a",0,IF(R$228&lt;=$C260,0,IF(R$228&gt;(INDEX($D$226:$W$226,1,$C260)+$C260),INDEX($D$240:$W$240,,$C260)-SUM($D260:Q260),INDEX($D$240:$W$240,,$C260)/INDEX($D$226:$W$226,1,$C260))))</f>
        <v>0</v>
      </c>
      <c r="S260" s="2">
        <f>IF($D$226="n/a",0,IF(S$228&lt;=$C260,0,IF(S$228&gt;(INDEX($D$226:$W$226,1,$C260)+$C260),INDEX($D$240:$W$240,,$C260)-SUM($D260:R260),INDEX($D$240:$W$240,,$C260)/INDEX($D$226:$W$226,1,$C260))))</f>
        <v>0</v>
      </c>
      <c r="T260" s="2">
        <f>IF($D$226="n/a",0,IF(T$228&lt;=$C260,0,IF(T$228&gt;(INDEX($D$226:$W$226,1,$C260)+$C260),INDEX($D$240:$W$240,,$C260)-SUM($D260:S260),INDEX($D$240:$W$240,,$C260)/INDEX($D$226:$W$226,1,$C260))))</f>
        <v>0</v>
      </c>
      <c r="U260" s="2">
        <f>IF($D$226="n/a",0,IF(U$228&lt;=$C260,0,IF(U$228&gt;(INDEX($D$226:$W$226,1,$C260)+$C260),INDEX($D$240:$W$240,,$C260)-SUM($D260:T260),INDEX($D$240:$W$240,,$C260)/INDEX($D$226:$W$226,1,$C260))))</f>
        <v>0</v>
      </c>
      <c r="V260" s="2">
        <f>IF($D$226="n/a",0,IF(V$228&lt;=$C260,0,IF(V$228&gt;(INDEX($D$226:$W$226,1,$C260)+$C260),INDEX($D$240:$W$240,,$C260)-SUM($D260:U260),INDEX($D$240:$W$240,,$C260)/INDEX($D$226:$W$226,1,$C260))))</f>
        <v>0</v>
      </c>
      <c r="W260" s="2">
        <f>IF($D$226="n/a",0,IF(W$228&lt;=$C260,0,IF(W$228&gt;(INDEX($D$226:$W$226,1,$C260)+$C260),INDEX($D$240:$W$240,,$C260)-SUM($D260:V260),INDEX($D$240:$W$240,,$C260)/INDEX($D$226:$W$226,1,$C260))))</f>
        <v>0</v>
      </c>
      <c r="X260" s="2">
        <f>IF($D$226="n/a",0,IF(X$228&lt;=$C260,0,IF(X$228&gt;(INDEX($D$226:$W$226,1,$C260)+$C260),INDEX($D$240:$W$240,,$C260)-SUM($D260:W260),INDEX($D$240:$W$240,,$C260)/INDEX($D$226:$W$226,1,$C260))))</f>
        <v>0</v>
      </c>
      <c r="Y260" s="2">
        <f>IF($D$226="n/a",0,IF(Y$228&lt;=$C260,0,IF(Y$228&gt;(INDEX($D$226:$W$226,1,$C260)+$C260),INDEX($D$240:$W$240,,$C260)-SUM($D260:X260),INDEX($D$240:$W$240,,$C260)/INDEX($D$226:$W$226,1,$C260))))</f>
        <v>0</v>
      </c>
      <c r="Z260" s="2">
        <f>IF($D$226="n/a",0,IF(Z$228&lt;=$C260,0,IF(Z$228&gt;(INDEX($D$226:$W$226,1,$C260)+$C260),INDEX($D$240:$W$240,,$C260)-SUM($D260:Y260),INDEX($D$240:$W$240,,$C260)/INDEX($D$226:$W$226,1,$C260))))</f>
        <v>0</v>
      </c>
      <c r="AA260" s="2">
        <f>IF($D$226="n/a",0,IF(AA$228&lt;=$C260,0,IF(AA$228&gt;(INDEX($D$226:$W$226,1,$C260)+$C260),INDEX($D$240:$W$240,,$C260)-SUM($D260:Z260),INDEX($D$240:$W$240,,$C260)/INDEX($D$226:$W$226,1,$C260))))</f>
        <v>0</v>
      </c>
      <c r="AB260" s="2">
        <f>IF($D$226="n/a",0,IF(AB$228&lt;=$C260,0,IF(AB$228&gt;(INDEX($D$226:$W$226,1,$C260)+$C260),INDEX($D$240:$W$240,,$C260)-SUM($D260:AA260),INDEX($D$240:$W$240,,$C260)/INDEX($D$226:$W$226,1,$C260))))</f>
        <v>0</v>
      </c>
      <c r="AC260" s="2">
        <f>IF($D$226="n/a",0,IF(AC$228&lt;=$C260,0,IF(AC$228&gt;(INDEX($D$226:$W$226,1,$C260)+$C260),INDEX($D$240:$W$240,,$C260)-SUM($D260:AB260),INDEX($D$240:$W$240,,$C260)/INDEX($D$226:$W$226,1,$C260))))</f>
        <v>0</v>
      </c>
      <c r="AD260" s="2">
        <f>IF($D$226="n/a",0,IF(AD$228&lt;=$C260,0,IF(AD$228&gt;(INDEX($D$226:$W$226,1,$C260)+$C260),INDEX($D$240:$W$240,,$C260)-SUM($D260:AC260),INDEX($D$240:$W$240,,$C260)/INDEX($D$226:$W$226,1,$C260))))</f>
        <v>0</v>
      </c>
      <c r="AE260" s="2">
        <f>IF($D$226="n/a",0,IF(AE$228&lt;=$C260,0,IF(AE$228&gt;(INDEX($D$226:$W$226,1,$C260)+$C260),INDEX($D$240:$W$240,,$C260)-SUM($D260:AD260),INDEX($D$240:$W$240,,$C260)/INDEX($D$226:$W$226,1,$C260))))</f>
        <v>0</v>
      </c>
      <c r="AF260" s="2">
        <f>IF($D$226="n/a",0,IF(AF$228&lt;=$C260,0,IF(AF$228&gt;(INDEX($D$226:$W$226,1,$C260)+$C260),INDEX($D$240:$W$240,,$C260)-SUM($D260:AE260),INDEX($D$240:$W$240,,$C260)/INDEX($D$226:$W$226,1,$C260))))</f>
        <v>0</v>
      </c>
      <c r="AG260" s="2">
        <f>IF($D$226="n/a",0,IF(AG$228&lt;=$C260,0,IF(AG$228&gt;(INDEX($D$226:$W$226,1,$C260)+$C260),INDEX($D$240:$W$240,,$C260)-SUM($D260:AF260),INDEX($D$240:$W$240,,$C260)/INDEX($D$226:$W$226,1,$C260))))</f>
        <v>0</v>
      </c>
      <c r="AH260" s="2">
        <f>IF($D$226="n/a",0,IF(AH$228&lt;=$C260,0,IF(AH$228&gt;(INDEX($D$226:$W$226,1,$C260)+$C260),INDEX($D$240:$W$240,,$C260)-SUM($D260:AG260),INDEX($D$240:$W$240,,$C260)/INDEX($D$226:$W$226,1,$C260))))</f>
        <v>0</v>
      </c>
      <c r="AI260" s="2">
        <f>IF($D$226="n/a",0,IF(AI$228&lt;=$C260,0,IF(AI$228&gt;(INDEX($D$226:$W$226,1,$C260)+$C260),INDEX($D$240:$W$240,,$C260)-SUM($D260:AH260),INDEX($D$240:$W$240,,$C260)/INDEX($D$226:$W$226,1,$C260))))</f>
        <v>0</v>
      </c>
      <c r="AJ260" s="2">
        <f>IF($D$226="n/a",0,IF(AJ$228&lt;=$C260,0,IF(AJ$228&gt;(INDEX($D$226:$W$226,1,$C260)+$C260),INDEX($D$240:$W$240,,$C260)-SUM($D260:AI260),INDEX($D$240:$W$240,,$C260)/INDEX($D$226:$W$226,1,$C260))))</f>
        <v>0</v>
      </c>
      <c r="AK260" s="2">
        <f>IF($D$226="n/a",0,IF(AK$228&lt;=$C260,0,IF(AK$228&gt;(INDEX($D$226:$W$226,1,$C260)+$C260),INDEX($D$240:$W$240,,$C260)-SUM($D260:AJ260),INDEX($D$240:$W$240,,$C260)/INDEX($D$226:$W$226,1,$C260))))</f>
        <v>0</v>
      </c>
      <c r="AL260" s="2">
        <f>IF($D$226="n/a",0,IF(AL$228&lt;=$C260,0,IF(AL$228&gt;(INDEX($D$226:$W$226,1,$C260)+$C260),INDEX($D$240:$W$240,,$C260)-SUM($D260:AK260),INDEX($D$240:$W$240,,$C260)/INDEX($D$226:$W$226,1,$C260))))</f>
        <v>0</v>
      </c>
      <c r="AM260" s="2">
        <f>IF($D$226="n/a",0,IF(AM$228&lt;=$C260,0,IF(AM$228&gt;(INDEX($D$226:$W$226,1,$C260)+$C260),INDEX($D$240:$W$240,,$C260)-SUM($D260:AL260),INDEX($D$240:$W$240,,$C260)/INDEX($D$226:$W$226,1,$C260))))</f>
        <v>0</v>
      </c>
      <c r="AN260" s="2">
        <f>IF($D$226="n/a",0,IF(AN$228&lt;=$C260,0,IF(AN$228&gt;(INDEX($D$226:$W$226,1,$C260)+$C260),INDEX($D$240:$W$240,,$C260)-SUM($D260:AM260),INDEX($D$240:$W$240,,$C260)/INDEX($D$226:$W$226,1,$C260))))</f>
        <v>0</v>
      </c>
      <c r="AO260" s="2">
        <f>IF($D$226="n/a",0,IF(AO$228&lt;=$C260,0,IF(AO$228&gt;(INDEX($D$226:$W$226,1,$C260)+$C260),INDEX($D$240:$W$240,,$C260)-SUM($D260:AN260),INDEX($D$240:$W$240,,$C260)/INDEX($D$226:$W$226,1,$C260))))</f>
        <v>0</v>
      </c>
      <c r="AP260" s="2">
        <f>IF($D$226="n/a",0,IF(AP$228&lt;=$C260,0,IF(AP$228&gt;(INDEX($D$226:$W$226,1,$C260)+$C260),INDEX($D$240:$W$240,,$C260)-SUM($D260:AO260),INDEX($D$240:$W$240,,$C260)/INDEX($D$226:$W$226,1,$C260))))</f>
        <v>0</v>
      </c>
      <c r="AQ260" s="2">
        <f>IF($D$226="n/a",0,IF(AQ$228&lt;=$C260,0,IF(AQ$228&gt;(INDEX($D$226:$W$226,1,$C260)+$C260),INDEX($D$240:$W$240,,$C260)-SUM($D260:AP260),INDEX($D$240:$W$240,,$C260)/INDEX($D$226:$W$226,1,$C260))))</f>
        <v>0</v>
      </c>
      <c r="AR260" s="2">
        <f>IF($D$226="n/a",0,IF(AR$228&lt;=$C260,0,IF(AR$228&gt;(INDEX($D$226:$W$226,1,$C260)+$C260),INDEX($D$240:$W$240,,$C260)-SUM($D260:AQ260),INDEX($D$240:$W$240,,$C260)/INDEX($D$226:$W$226,1,$C260))))</f>
        <v>0</v>
      </c>
      <c r="AS260" s="2">
        <f>IF($D$226="n/a",0,IF(AS$228&lt;=$C260,0,IF(AS$228&gt;(INDEX($D$226:$W$226,1,$C260)+$C260),INDEX($D$240:$W$240,,$C260)-SUM($D260:AR260),INDEX($D$240:$W$240,,$C260)/INDEX($D$226:$W$226,1,$C260))))</f>
        <v>0</v>
      </c>
      <c r="AT260" s="2">
        <f>IF($D$226="n/a",0,IF(AT$228&lt;=$C260,0,IF(AT$228&gt;(INDEX($D$226:$W$226,1,$C260)+$C260),INDEX($D$240:$W$240,,$C260)-SUM($D260:AS260),INDEX($D$240:$W$240,,$C260)/INDEX($D$226:$W$226,1,$C260))))</f>
        <v>0</v>
      </c>
      <c r="AU260" s="2">
        <f>IF($D$226="n/a",0,IF(AU$228&lt;=$C260,0,IF(AU$228&gt;(INDEX($D$226:$W$226,1,$C260)+$C260),INDEX($D$240:$W$240,,$C260)-SUM($D260:AT260),INDEX($D$240:$W$240,,$C260)/INDEX($D$226:$W$226,1,$C260))))</f>
        <v>0</v>
      </c>
      <c r="AV260" s="2">
        <f>IF($D$226="n/a",0,IF(AV$228&lt;=$C260,0,IF(AV$228&gt;(INDEX($D$226:$W$226,1,$C260)+$C260),INDEX($D$240:$W$240,,$C260)-SUM($D260:AU260),INDEX($D$240:$W$240,,$C260)/INDEX($D$226:$W$226,1,$C260))))</f>
        <v>0</v>
      </c>
      <c r="AW260" s="2">
        <f>IF($D$226="n/a",0,IF(AW$228&lt;=$C260,0,IF(AW$228&gt;(INDEX($D$226:$W$226,1,$C260)+$C260),INDEX($D$240:$W$240,,$C260)-SUM($D260:AV260),INDEX($D$240:$W$240,,$C260)/INDEX($D$226:$W$226,1,$C260))))</f>
        <v>0</v>
      </c>
      <c r="AX260" s="2">
        <f>IF($D$226="n/a",0,IF(AX$228&lt;=$C260,0,IF(AX$228&gt;(INDEX($D$226:$W$226,1,$C260)+$C260),INDEX($D$240:$W$240,,$C260)-SUM($D260:AW260),INDEX($D$240:$W$240,,$C260)/INDEX($D$226:$W$226,1,$C260))))</f>
        <v>0</v>
      </c>
      <c r="AY260" s="2">
        <f>IF($D$226="n/a",0,IF(AY$228&lt;=$C260,0,IF(AY$228&gt;(INDEX($D$226:$W$226,1,$C260)+$C260),INDEX($D$240:$W$240,,$C260)-SUM($D260:AX260),INDEX($D$240:$W$240,,$C260)/INDEX($D$226:$W$226,1,$C260))))</f>
        <v>0</v>
      </c>
      <c r="AZ260" s="2">
        <f>IF($D$226="n/a",0,IF(AZ$228&lt;=$C260,0,IF(AZ$228&gt;(INDEX($D$226:$W$226,1,$C260)+$C260),INDEX($D$240:$W$240,,$C260)-SUM($D260:AY260),INDEX($D$240:$W$240,,$C260)/INDEX($D$226:$W$226,1,$C260))))</f>
        <v>0</v>
      </c>
      <c r="BA260" s="2">
        <f>IF($D$226="n/a",0,IF(BA$228&lt;=$C260,0,IF(BA$228&gt;(INDEX($D$226:$W$226,1,$C260)+$C260),INDEX($D$240:$W$240,,$C260)-SUM($D260:AZ260),INDEX($D$240:$W$240,,$C260)/INDEX($D$226:$W$226,1,$C260))))</f>
        <v>0</v>
      </c>
      <c r="BB260" s="2">
        <f>IF($D$226="n/a",0,IF(BB$228&lt;=$C260,0,IF(BB$228&gt;(INDEX($D$226:$W$226,1,$C260)+$C260),INDEX($D$240:$W$240,,$C260)-SUM($D260:BA260),INDEX($D$240:$W$240,,$C260)/INDEX($D$226:$W$226,1,$C260))))</f>
        <v>0</v>
      </c>
      <c r="BC260" s="2">
        <f>IF($D$226="n/a",0,IF(BC$228&lt;=$C260,0,IF(BC$228&gt;(INDEX($D$226:$W$226,1,$C260)+$C260),INDEX($D$240:$W$240,,$C260)-SUM($D260:BB260),INDEX($D$240:$W$240,,$C260)/INDEX($D$226:$W$226,1,$C260))))</f>
        <v>0</v>
      </c>
      <c r="BD260" s="2">
        <f>IF($D$226="n/a",0,IF(BD$228&lt;=$C260,0,IF(BD$228&gt;(INDEX($D$226:$W$226,1,$C260)+$C260),INDEX($D$240:$W$240,,$C260)-SUM($D260:BC260),INDEX($D$240:$W$240,,$C260)/INDEX($D$226:$W$226,1,$C260))))</f>
        <v>0</v>
      </c>
      <c r="BE260" s="2">
        <f>IF($D$226="n/a",0,IF(BE$228&lt;=$C260,0,IF(BE$228&gt;(INDEX($D$226:$W$226,1,$C260)+$C260),INDEX($D$240:$W$240,,$C260)-SUM($D260:BD260),INDEX($D$240:$W$240,,$C260)/INDEX($D$226:$W$226,1,$C260))))</f>
        <v>0</v>
      </c>
      <c r="BF260" s="2">
        <f>IF($D$226="n/a",0,IF(BF$228&lt;=$C260,0,IF(BF$228&gt;(INDEX($D$226:$W$226,1,$C260)+$C260),INDEX($D$240:$W$240,,$C260)-SUM($D260:BE260),INDEX($D$240:$W$240,,$C260)/INDEX($D$226:$W$226,1,$C260))))</f>
        <v>0</v>
      </c>
      <c r="BG260" s="2">
        <f>IF($D$226="n/a",0,IF(BG$228&lt;=$C260,0,IF(BG$228&gt;(INDEX($D$226:$W$226,1,$C260)+$C260),INDEX($D$240:$W$240,,$C260)-SUM($D260:BF260),INDEX($D$240:$W$240,,$C260)/INDEX($D$226:$W$226,1,$C260))))</f>
        <v>0</v>
      </c>
      <c r="BH260" s="2">
        <f>IF($D$226="n/a",0,IF(BH$228&lt;=$C260,0,IF(BH$228&gt;(INDEX($D$226:$W$226,1,$C260)+$C260),INDEX($D$240:$W$240,,$C260)-SUM($D260:BG260),INDEX($D$240:$W$240,,$C260)/INDEX($D$226:$W$226,1,$C260))))</f>
        <v>0</v>
      </c>
      <c r="BI260" s="2">
        <f>IF($D$226="n/a",0,IF(BI$228&lt;=$C260,0,IF(BI$228&gt;(INDEX($D$226:$W$226,1,$C260)+$C260),INDEX($D$240:$W$240,,$C260)-SUM($D260:BH260),INDEX($D$240:$W$240,,$C260)/INDEX($D$226:$W$226,1,$C260))))</f>
        <v>0</v>
      </c>
      <c r="BJ260" s="2">
        <f>IF($D$226="n/a",0,IF(BJ$228&lt;=$C260,0,IF(BJ$228&gt;(INDEX($D$226:$W$226,1,$C260)+$C260),INDEX($D$240:$W$240,,$C260)-SUM($D260:BI260),INDEX($D$240:$W$240,,$C260)/INDEX($D$226:$W$226,1,$C260))))</f>
        <v>0</v>
      </c>
      <c r="BK260" s="2">
        <f>IF($D$226="n/a",0,IF(BK$228&lt;=$C260,0,IF(BK$228&gt;(INDEX($D$226:$W$226,1,$C260)+$C260),INDEX($D$240:$W$240,,$C260)-SUM($D260:BJ260),INDEX($D$240:$W$240,,$C260)/INDEX($D$226:$W$226,1,$C260))))</f>
        <v>0</v>
      </c>
      <c r="BL260" s="2">
        <f>IF($D$226="n/a",0,IF(BL$228&lt;=$C260,0,IF(BL$228&gt;(INDEX($D$226:$W$226,1,$C260)+$C260),INDEX($D$240:$W$240,,$C260)-SUM($D260:BK260),INDEX($D$240:$W$240,,$C260)/INDEX($D$226:$W$226,1,$C260))))</f>
        <v>0</v>
      </c>
      <c r="BM260" s="2">
        <f>IF($D$226="n/a",0,IF(BM$228&lt;=$C260,0,IF(BM$228&gt;(INDEX($D$226:$W$226,1,$C260)+$C260),INDEX($D$240:$W$240,,$C260)-SUM($D260:BL260),INDEX($D$240:$W$240,,$C260)/INDEX($D$226:$W$226,1,$C260))))</f>
        <v>0</v>
      </c>
      <c r="BN260" s="2">
        <f>IF($D$226="n/a",0,IF(BN$228&lt;=$C260,0,IF(BN$228&gt;(INDEX($D$226:$W$226,1,$C260)+$C260),INDEX($D$240:$W$240,,$C260)-SUM($D260:BM260),INDEX($D$240:$W$240,,$C260)/INDEX($D$226:$W$226,1,$C260))))</f>
        <v>0</v>
      </c>
      <c r="BO260" s="2">
        <f>IF($D$226="n/a",0,IF(BO$228&lt;=$C260,0,IF(BO$228&gt;(INDEX($D$226:$W$226,1,$C260)+$C260),INDEX($D$240:$W$240,,$C260)-SUM($D260:BN260),INDEX($D$240:$W$240,,$C260)/INDEX($D$226:$W$226,1,$C260))))</f>
        <v>0</v>
      </c>
      <c r="BP260" s="2">
        <f>IF($D$226="n/a",0,IF(BP$228&lt;=$C260,0,IF(BP$228&gt;(INDEX($D$226:$W$226,1,$C260)+$C260),INDEX($D$240:$W$240,,$C260)-SUM($D260:BO260),INDEX($D$240:$W$240,,$C260)/INDEX($D$226:$W$226,1,$C260))))</f>
        <v>0</v>
      </c>
    </row>
    <row r="261" spans="2:68" outlineLevel="1">
      <c r="B261" s="20">
        <v>2034</v>
      </c>
      <c r="C261" s="20">
        <v>19</v>
      </c>
      <c r="E261" s="2">
        <f>IF($D$226="n/a",0,IF(E$228&lt;=$C261,0,IF(E$228&gt;(INDEX($D$226:$W$226,1,$C261)+$C261),INDEX($D$240:$W$240,,$C261)-SUM($D261:D261),INDEX($D$240:$W$240,,$C261)/INDEX($D$226:$W$226,1,$C261))))</f>
        <v>0</v>
      </c>
      <c r="F261" s="2">
        <f>IF($D$226="n/a",0,IF(F$228&lt;=$C261,0,IF(F$228&gt;(INDEX($D$226:$W$226,1,$C261)+$C261),INDEX($D$240:$W$240,,$C261)-SUM($D261:E261),INDEX($D$240:$W$240,,$C261)/INDEX($D$226:$W$226,1,$C261))))</f>
        <v>0</v>
      </c>
      <c r="G261" s="2">
        <f>IF($D$226="n/a",0,IF(G$228&lt;=$C261,0,IF(G$228&gt;(INDEX($D$226:$W$226,1,$C261)+$C261),INDEX($D$240:$W$240,,$C261)-SUM($D261:F261),INDEX($D$240:$W$240,,$C261)/INDEX($D$226:$W$226,1,$C261))))</f>
        <v>0</v>
      </c>
      <c r="H261" s="2">
        <f>IF($D$226="n/a",0,IF(H$228&lt;=$C261,0,IF(H$228&gt;(INDEX($D$226:$W$226,1,$C261)+$C261),INDEX($D$240:$W$240,,$C261)-SUM($D261:G261),INDEX($D$240:$W$240,,$C261)/INDEX($D$226:$W$226,1,$C261))))</f>
        <v>0</v>
      </c>
      <c r="I261" s="2">
        <f>IF($D$226="n/a",0,IF(I$228&lt;=$C261,0,IF(I$228&gt;(INDEX($D$226:$W$226,1,$C261)+$C261),INDEX($D$240:$W$240,,$C261)-SUM($D261:H261),INDEX($D$240:$W$240,,$C261)/INDEX($D$226:$W$226,1,$C261))))*0.5</f>
        <v>0</v>
      </c>
      <c r="J261" s="2">
        <f>IF($D$226="n/a",0,IF(J$228&lt;=$C261,0,IF(J$228&gt;(INDEX($D$226:$W$226,1,$C261)+$C261),INDEX($D$240:$W$240,,$C261)-SUM($D261:I261),INDEX($D$240:$W$240,,$C261)/INDEX($D$226:$W$226,1,$C261))))</f>
        <v>0</v>
      </c>
      <c r="K261" s="2">
        <f>IF($D$226="n/a",0,IF(K$228&lt;=$C261,0,IF(K$228&gt;(INDEX($D$226:$W$226,1,$C261)+$C261),INDEX($D$240:$W$240,,$C261)-SUM($D261:J261),INDEX($D$240:$W$240,,$C261)/INDEX($D$226:$W$226,1,$C261))))</f>
        <v>0</v>
      </c>
      <c r="L261" s="2">
        <f>IF($D$226="n/a",0,IF(L$228&lt;=$C261,0,IF(L$228&gt;(INDEX($D$226:$W$226,1,$C261)+$C261),INDEX($D$240:$W$240,,$C261)-SUM($D261:K261),INDEX($D$240:$W$240,,$C261)/INDEX($D$226:$W$226,1,$C261))))</f>
        <v>0</v>
      </c>
      <c r="M261" s="2">
        <f>IF($D$226="n/a",0,IF(M$228&lt;=$C261,0,IF(M$228&gt;(INDEX($D$226:$W$226,1,$C261)+$C261),INDEX($D$240:$W$240,,$C261)-SUM($D261:L261),INDEX($D$240:$W$240,,$C261)/INDEX($D$226:$W$226,1,$C261))))</f>
        <v>0</v>
      </c>
      <c r="N261" s="2">
        <f>IF($D$226="n/a",0,IF(N$228&lt;=$C261,0,IF(N$228&gt;(INDEX($D$226:$W$226,1,$C261)+$C261),INDEX($D$240:$W$240,,$C261)-SUM($D261:M261),INDEX($D$240:$W$240,,$C261)/INDEX($D$226:$W$226,1,$C261))))</f>
        <v>0</v>
      </c>
      <c r="O261" s="2">
        <f>IF($D$226="n/a",0,IF(O$228&lt;=$C261,0,IF(O$228&gt;(INDEX($D$226:$W$226,1,$C261)+$C261),INDEX($D$240:$W$240,,$C261)-SUM($D261:N261),INDEX($D$240:$W$240,,$C261)/INDEX($D$226:$W$226,1,$C261))))</f>
        <v>0</v>
      </c>
      <c r="P261" s="2">
        <f>IF($D$226="n/a",0,IF(P$228&lt;=$C261,0,IF(P$228&gt;(INDEX($D$226:$W$226,1,$C261)+$C261),INDEX($D$240:$W$240,,$C261)-SUM($D261:O261),INDEX($D$240:$W$240,,$C261)/INDEX($D$226:$W$226,1,$C261))))</f>
        <v>0</v>
      </c>
      <c r="Q261" s="2">
        <f>IF($D$226="n/a",0,IF(Q$228&lt;=$C261,0,IF(Q$228&gt;(INDEX($D$226:$W$226,1,$C261)+$C261),INDEX($D$240:$W$240,,$C261)-SUM($D261:P261),INDEX($D$240:$W$240,,$C261)/INDEX($D$226:$W$226,1,$C261))))</f>
        <v>0</v>
      </c>
      <c r="R261" s="2">
        <f>IF($D$226="n/a",0,IF(R$228&lt;=$C261,0,IF(R$228&gt;(INDEX($D$226:$W$226,1,$C261)+$C261),INDEX($D$240:$W$240,,$C261)-SUM($D261:Q261),INDEX($D$240:$W$240,,$C261)/INDEX($D$226:$W$226,1,$C261))))</f>
        <v>0</v>
      </c>
      <c r="S261" s="2">
        <f>IF($D$226="n/a",0,IF(S$228&lt;=$C261,0,IF(S$228&gt;(INDEX($D$226:$W$226,1,$C261)+$C261),INDEX($D$240:$W$240,,$C261)-SUM($D261:R261),INDEX($D$240:$W$240,,$C261)/INDEX($D$226:$W$226,1,$C261))))</f>
        <v>0</v>
      </c>
      <c r="T261" s="2">
        <f>IF($D$226="n/a",0,IF(T$228&lt;=$C261,0,IF(T$228&gt;(INDEX($D$226:$W$226,1,$C261)+$C261),INDEX($D$240:$W$240,,$C261)-SUM($D261:S261),INDEX($D$240:$W$240,,$C261)/INDEX($D$226:$W$226,1,$C261))))</f>
        <v>0</v>
      </c>
      <c r="U261" s="2">
        <f>IF($D$226="n/a",0,IF(U$228&lt;=$C261,0,IF(U$228&gt;(INDEX($D$226:$W$226,1,$C261)+$C261),INDEX($D$240:$W$240,,$C261)-SUM($D261:T261),INDEX($D$240:$W$240,,$C261)/INDEX($D$226:$W$226,1,$C261))))</f>
        <v>0</v>
      </c>
      <c r="V261" s="2">
        <f>IF($D$226="n/a",0,IF(V$228&lt;=$C261,0,IF(V$228&gt;(INDEX($D$226:$W$226,1,$C261)+$C261),INDEX($D$240:$W$240,,$C261)-SUM($D261:U261),INDEX($D$240:$W$240,,$C261)/INDEX($D$226:$W$226,1,$C261))))</f>
        <v>0</v>
      </c>
      <c r="W261" s="2">
        <f>IF($D$226="n/a",0,IF(W$228&lt;=$C261,0,IF(W$228&gt;(INDEX($D$226:$W$226,1,$C261)+$C261),INDEX($D$240:$W$240,,$C261)-SUM($D261:V261),INDEX($D$240:$W$240,,$C261)/INDEX($D$226:$W$226,1,$C261))))</f>
        <v>0</v>
      </c>
      <c r="X261" s="2">
        <f>IF($D$226="n/a",0,IF(X$228&lt;=$C261,0,IF(X$228&gt;(INDEX($D$226:$W$226,1,$C261)+$C261),INDEX($D$240:$W$240,,$C261)-SUM($D261:W261),INDEX($D$240:$W$240,,$C261)/INDEX($D$226:$W$226,1,$C261))))</f>
        <v>0</v>
      </c>
      <c r="Y261" s="2">
        <f>IF($D$226="n/a",0,IF(Y$228&lt;=$C261,0,IF(Y$228&gt;(INDEX($D$226:$W$226,1,$C261)+$C261),INDEX($D$240:$W$240,,$C261)-SUM($D261:X261),INDEX($D$240:$W$240,,$C261)/INDEX($D$226:$W$226,1,$C261))))</f>
        <v>0</v>
      </c>
      <c r="Z261" s="2">
        <f>IF($D$226="n/a",0,IF(Z$228&lt;=$C261,0,IF(Z$228&gt;(INDEX($D$226:$W$226,1,$C261)+$C261),INDEX($D$240:$W$240,,$C261)-SUM($D261:Y261),INDEX($D$240:$W$240,,$C261)/INDEX($D$226:$W$226,1,$C261))))</f>
        <v>0</v>
      </c>
      <c r="AA261" s="2">
        <f>IF($D$226="n/a",0,IF(AA$228&lt;=$C261,0,IF(AA$228&gt;(INDEX($D$226:$W$226,1,$C261)+$C261),INDEX($D$240:$W$240,,$C261)-SUM($D261:Z261),INDEX($D$240:$W$240,,$C261)/INDEX($D$226:$W$226,1,$C261))))</f>
        <v>0</v>
      </c>
      <c r="AB261" s="2">
        <f>IF($D$226="n/a",0,IF(AB$228&lt;=$C261,0,IF(AB$228&gt;(INDEX($D$226:$W$226,1,$C261)+$C261),INDEX($D$240:$W$240,,$C261)-SUM($D261:AA261),INDEX($D$240:$W$240,,$C261)/INDEX($D$226:$W$226,1,$C261))))</f>
        <v>0</v>
      </c>
      <c r="AC261" s="2">
        <f>IF($D$226="n/a",0,IF(AC$228&lt;=$C261,0,IF(AC$228&gt;(INDEX($D$226:$W$226,1,$C261)+$C261),INDEX($D$240:$W$240,,$C261)-SUM($D261:AB261),INDEX($D$240:$W$240,,$C261)/INDEX($D$226:$W$226,1,$C261))))</f>
        <v>0</v>
      </c>
      <c r="AD261" s="2">
        <f>IF($D$226="n/a",0,IF(AD$228&lt;=$C261,0,IF(AD$228&gt;(INDEX($D$226:$W$226,1,$C261)+$C261),INDEX($D$240:$W$240,,$C261)-SUM($D261:AC261),INDEX($D$240:$W$240,,$C261)/INDEX($D$226:$W$226,1,$C261))))</f>
        <v>0</v>
      </c>
      <c r="AE261" s="2">
        <f>IF($D$226="n/a",0,IF(AE$228&lt;=$C261,0,IF(AE$228&gt;(INDEX($D$226:$W$226,1,$C261)+$C261),INDEX($D$240:$W$240,,$C261)-SUM($D261:AD261),INDEX($D$240:$W$240,,$C261)/INDEX($D$226:$W$226,1,$C261))))</f>
        <v>0</v>
      </c>
      <c r="AF261" s="2">
        <f>IF($D$226="n/a",0,IF(AF$228&lt;=$C261,0,IF(AF$228&gt;(INDEX($D$226:$W$226,1,$C261)+$C261),INDEX($D$240:$W$240,,$C261)-SUM($D261:AE261),INDEX($D$240:$W$240,,$C261)/INDEX($D$226:$W$226,1,$C261))))</f>
        <v>0</v>
      </c>
      <c r="AG261" s="2">
        <f>IF($D$226="n/a",0,IF(AG$228&lt;=$C261,0,IF(AG$228&gt;(INDEX($D$226:$W$226,1,$C261)+$C261),INDEX($D$240:$W$240,,$C261)-SUM($D261:AF261),INDEX($D$240:$W$240,,$C261)/INDEX($D$226:$W$226,1,$C261))))</f>
        <v>0</v>
      </c>
      <c r="AH261" s="2">
        <f>IF($D$226="n/a",0,IF(AH$228&lt;=$C261,0,IF(AH$228&gt;(INDEX($D$226:$W$226,1,$C261)+$C261),INDEX($D$240:$W$240,,$C261)-SUM($D261:AG261),INDEX($D$240:$W$240,,$C261)/INDEX($D$226:$W$226,1,$C261))))</f>
        <v>0</v>
      </c>
      <c r="AI261" s="2">
        <f>IF($D$226="n/a",0,IF(AI$228&lt;=$C261,0,IF(AI$228&gt;(INDEX($D$226:$W$226,1,$C261)+$C261),INDEX($D$240:$W$240,,$C261)-SUM($D261:AH261),INDEX($D$240:$W$240,,$C261)/INDEX($D$226:$W$226,1,$C261))))</f>
        <v>0</v>
      </c>
      <c r="AJ261" s="2">
        <f>IF($D$226="n/a",0,IF(AJ$228&lt;=$C261,0,IF(AJ$228&gt;(INDEX($D$226:$W$226,1,$C261)+$C261),INDEX($D$240:$W$240,,$C261)-SUM($D261:AI261),INDEX($D$240:$W$240,,$C261)/INDEX($D$226:$W$226,1,$C261))))</f>
        <v>0</v>
      </c>
      <c r="AK261" s="2">
        <f>IF($D$226="n/a",0,IF(AK$228&lt;=$C261,0,IF(AK$228&gt;(INDEX($D$226:$W$226,1,$C261)+$C261),INDEX($D$240:$W$240,,$C261)-SUM($D261:AJ261),INDEX($D$240:$W$240,,$C261)/INDEX($D$226:$W$226,1,$C261))))</f>
        <v>0</v>
      </c>
      <c r="AL261" s="2">
        <f>IF($D$226="n/a",0,IF(AL$228&lt;=$C261,0,IF(AL$228&gt;(INDEX($D$226:$W$226,1,$C261)+$C261),INDEX($D$240:$W$240,,$C261)-SUM($D261:AK261),INDEX($D$240:$W$240,,$C261)/INDEX($D$226:$W$226,1,$C261))))</f>
        <v>0</v>
      </c>
      <c r="AM261" s="2">
        <f>IF($D$226="n/a",0,IF(AM$228&lt;=$C261,0,IF(AM$228&gt;(INDEX($D$226:$W$226,1,$C261)+$C261),INDEX($D$240:$W$240,,$C261)-SUM($D261:AL261),INDEX($D$240:$W$240,,$C261)/INDEX($D$226:$W$226,1,$C261))))</f>
        <v>0</v>
      </c>
      <c r="AN261" s="2">
        <f>IF($D$226="n/a",0,IF(AN$228&lt;=$C261,0,IF(AN$228&gt;(INDEX($D$226:$W$226,1,$C261)+$C261),INDEX($D$240:$W$240,,$C261)-SUM($D261:AM261),INDEX($D$240:$W$240,,$C261)/INDEX($D$226:$W$226,1,$C261))))</f>
        <v>0</v>
      </c>
      <c r="AO261" s="2">
        <f>IF($D$226="n/a",0,IF(AO$228&lt;=$C261,0,IF(AO$228&gt;(INDEX($D$226:$W$226,1,$C261)+$C261),INDEX($D$240:$W$240,,$C261)-SUM($D261:AN261),INDEX($D$240:$W$240,,$C261)/INDEX($D$226:$W$226,1,$C261))))</f>
        <v>0</v>
      </c>
      <c r="AP261" s="2">
        <f>IF($D$226="n/a",0,IF(AP$228&lt;=$C261,0,IF(AP$228&gt;(INDEX($D$226:$W$226,1,$C261)+$C261),INDEX($D$240:$W$240,,$C261)-SUM($D261:AO261),INDEX($D$240:$W$240,,$C261)/INDEX($D$226:$W$226,1,$C261))))</f>
        <v>0</v>
      </c>
      <c r="AQ261" s="2">
        <f>IF($D$226="n/a",0,IF(AQ$228&lt;=$C261,0,IF(AQ$228&gt;(INDEX($D$226:$W$226,1,$C261)+$C261),INDEX($D$240:$W$240,,$C261)-SUM($D261:AP261),INDEX($D$240:$W$240,,$C261)/INDEX($D$226:$W$226,1,$C261))))</f>
        <v>0</v>
      </c>
      <c r="AR261" s="2">
        <f>IF($D$226="n/a",0,IF(AR$228&lt;=$C261,0,IF(AR$228&gt;(INDEX($D$226:$W$226,1,$C261)+$C261),INDEX($D$240:$W$240,,$C261)-SUM($D261:AQ261),INDEX($D$240:$W$240,,$C261)/INDEX($D$226:$W$226,1,$C261))))</f>
        <v>0</v>
      </c>
      <c r="AS261" s="2">
        <f>IF($D$226="n/a",0,IF(AS$228&lt;=$C261,0,IF(AS$228&gt;(INDEX($D$226:$W$226,1,$C261)+$C261),INDEX($D$240:$W$240,,$C261)-SUM($D261:AR261),INDEX($D$240:$W$240,,$C261)/INDEX($D$226:$W$226,1,$C261))))</f>
        <v>0</v>
      </c>
      <c r="AT261" s="2">
        <f>IF($D$226="n/a",0,IF(AT$228&lt;=$C261,0,IF(AT$228&gt;(INDEX($D$226:$W$226,1,$C261)+$C261),INDEX($D$240:$W$240,,$C261)-SUM($D261:AS261),INDEX($D$240:$W$240,,$C261)/INDEX($D$226:$W$226,1,$C261))))</f>
        <v>0</v>
      </c>
      <c r="AU261" s="2">
        <f>IF($D$226="n/a",0,IF(AU$228&lt;=$C261,0,IF(AU$228&gt;(INDEX($D$226:$W$226,1,$C261)+$C261),INDEX($D$240:$W$240,,$C261)-SUM($D261:AT261),INDEX($D$240:$W$240,,$C261)/INDEX($D$226:$W$226,1,$C261))))</f>
        <v>0</v>
      </c>
      <c r="AV261" s="2">
        <f>IF($D$226="n/a",0,IF(AV$228&lt;=$C261,0,IF(AV$228&gt;(INDEX($D$226:$W$226,1,$C261)+$C261),INDEX($D$240:$W$240,,$C261)-SUM($D261:AU261),INDEX($D$240:$W$240,,$C261)/INDEX($D$226:$W$226,1,$C261))))</f>
        <v>0</v>
      </c>
      <c r="AW261" s="2">
        <f>IF($D$226="n/a",0,IF(AW$228&lt;=$C261,0,IF(AW$228&gt;(INDEX($D$226:$W$226,1,$C261)+$C261),INDEX($D$240:$W$240,,$C261)-SUM($D261:AV261),INDEX($D$240:$W$240,,$C261)/INDEX($D$226:$W$226,1,$C261))))</f>
        <v>0</v>
      </c>
      <c r="AX261" s="2">
        <f>IF($D$226="n/a",0,IF(AX$228&lt;=$C261,0,IF(AX$228&gt;(INDEX($D$226:$W$226,1,$C261)+$C261),INDEX($D$240:$W$240,,$C261)-SUM($D261:AW261),INDEX($D$240:$W$240,,$C261)/INDEX($D$226:$W$226,1,$C261))))</f>
        <v>0</v>
      </c>
      <c r="AY261" s="2">
        <f>IF($D$226="n/a",0,IF(AY$228&lt;=$C261,0,IF(AY$228&gt;(INDEX($D$226:$W$226,1,$C261)+$C261),INDEX($D$240:$W$240,,$C261)-SUM($D261:AX261),INDEX($D$240:$W$240,,$C261)/INDEX($D$226:$W$226,1,$C261))))</f>
        <v>0</v>
      </c>
      <c r="AZ261" s="2">
        <f>IF($D$226="n/a",0,IF(AZ$228&lt;=$C261,0,IF(AZ$228&gt;(INDEX($D$226:$W$226,1,$C261)+$C261),INDEX($D$240:$W$240,,$C261)-SUM($D261:AY261),INDEX($D$240:$W$240,,$C261)/INDEX($D$226:$W$226,1,$C261))))</f>
        <v>0</v>
      </c>
      <c r="BA261" s="2">
        <f>IF($D$226="n/a",0,IF(BA$228&lt;=$C261,0,IF(BA$228&gt;(INDEX($D$226:$W$226,1,$C261)+$C261),INDEX($D$240:$W$240,,$C261)-SUM($D261:AZ261),INDEX($D$240:$W$240,,$C261)/INDEX($D$226:$W$226,1,$C261))))</f>
        <v>0</v>
      </c>
      <c r="BB261" s="2">
        <f>IF($D$226="n/a",0,IF(BB$228&lt;=$C261,0,IF(BB$228&gt;(INDEX($D$226:$W$226,1,$C261)+$C261),INDEX($D$240:$W$240,,$C261)-SUM($D261:BA261),INDEX($D$240:$W$240,,$C261)/INDEX($D$226:$W$226,1,$C261))))</f>
        <v>0</v>
      </c>
      <c r="BC261" s="2">
        <f>IF($D$226="n/a",0,IF(BC$228&lt;=$C261,0,IF(BC$228&gt;(INDEX($D$226:$W$226,1,$C261)+$C261),INDEX($D$240:$W$240,,$C261)-SUM($D261:BB261),INDEX($D$240:$W$240,,$C261)/INDEX($D$226:$W$226,1,$C261))))</f>
        <v>0</v>
      </c>
      <c r="BD261" s="2">
        <f>IF($D$226="n/a",0,IF(BD$228&lt;=$C261,0,IF(BD$228&gt;(INDEX($D$226:$W$226,1,$C261)+$C261),INDEX($D$240:$W$240,,$C261)-SUM($D261:BC261),INDEX($D$240:$W$240,,$C261)/INDEX($D$226:$W$226,1,$C261))))</f>
        <v>0</v>
      </c>
      <c r="BE261" s="2">
        <f>IF($D$226="n/a",0,IF(BE$228&lt;=$C261,0,IF(BE$228&gt;(INDEX($D$226:$W$226,1,$C261)+$C261),INDEX($D$240:$W$240,,$C261)-SUM($D261:BD261),INDEX($D$240:$W$240,,$C261)/INDEX($D$226:$W$226,1,$C261))))</f>
        <v>0</v>
      </c>
      <c r="BF261" s="2">
        <f>IF($D$226="n/a",0,IF(BF$228&lt;=$C261,0,IF(BF$228&gt;(INDEX($D$226:$W$226,1,$C261)+$C261),INDEX($D$240:$W$240,,$C261)-SUM($D261:BE261),INDEX($D$240:$W$240,,$C261)/INDEX($D$226:$W$226,1,$C261))))</f>
        <v>0</v>
      </c>
      <c r="BG261" s="2">
        <f>IF($D$226="n/a",0,IF(BG$228&lt;=$C261,0,IF(BG$228&gt;(INDEX($D$226:$W$226,1,$C261)+$C261),INDEX($D$240:$W$240,,$C261)-SUM($D261:BF261),INDEX($D$240:$W$240,,$C261)/INDEX($D$226:$W$226,1,$C261))))</f>
        <v>0</v>
      </c>
      <c r="BH261" s="2">
        <f>IF($D$226="n/a",0,IF(BH$228&lt;=$C261,0,IF(BH$228&gt;(INDEX($D$226:$W$226,1,$C261)+$C261),INDEX($D$240:$W$240,,$C261)-SUM($D261:BG261),INDEX($D$240:$W$240,,$C261)/INDEX($D$226:$W$226,1,$C261))))</f>
        <v>0</v>
      </c>
      <c r="BI261" s="2">
        <f>IF($D$226="n/a",0,IF(BI$228&lt;=$C261,0,IF(BI$228&gt;(INDEX($D$226:$W$226,1,$C261)+$C261),INDEX($D$240:$W$240,,$C261)-SUM($D261:BH261),INDEX($D$240:$W$240,,$C261)/INDEX($D$226:$W$226,1,$C261))))</f>
        <v>0</v>
      </c>
      <c r="BJ261" s="2">
        <f>IF($D$226="n/a",0,IF(BJ$228&lt;=$C261,0,IF(BJ$228&gt;(INDEX($D$226:$W$226,1,$C261)+$C261),INDEX($D$240:$W$240,,$C261)-SUM($D261:BI261),INDEX($D$240:$W$240,,$C261)/INDEX($D$226:$W$226,1,$C261))))</f>
        <v>0</v>
      </c>
      <c r="BK261" s="2">
        <f>IF($D$226="n/a",0,IF(BK$228&lt;=$C261,0,IF(BK$228&gt;(INDEX($D$226:$W$226,1,$C261)+$C261),INDEX($D$240:$W$240,,$C261)-SUM($D261:BJ261),INDEX($D$240:$W$240,,$C261)/INDEX($D$226:$W$226,1,$C261))))</f>
        <v>0</v>
      </c>
      <c r="BL261" s="2">
        <f>IF($D$226="n/a",0,IF(BL$228&lt;=$C261,0,IF(BL$228&gt;(INDEX($D$226:$W$226,1,$C261)+$C261),INDEX($D$240:$W$240,,$C261)-SUM($D261:BK261),INDEX($D$240:$W$240,,$C261)/INDEX($D$226:$W$226,1,$C261))))</f>
        <v>0</v>
      </c>
      <c r="BM261" s="2">
        <f>IF($D$226="n/a",0,IF(BM$228&lt;=$C261,0,IF(BM$228&gt;(INDEX($D$226:$W$226,1,$C261)+$C261),INDEX($D$240:$W$240,,$C261)-SUM($D261:BL261),INDEX($D$240:$W$240,,$C261)/INDEX($D$226:$W$226,1,$C261))))</f>
        <v>0</v>
      </c>
      <c r="BN261" s="2">
        <f>IF($D$226="n/a",0,IF(BN$228&lt;=$C261,0,IF(BN$228&gt;(INDEX($D$226:$W$226,1,$C261)+$C261),INDEX($D$240:$W$240,,$C261)-SUM($D261:BM261),INDEX($D$240:$W$240,,$C261)/INDEX($D$226:$W$226,1,$C261))))</f>
        <v>0</v>
      </c>
      <c r="BO261" s="2">
        <f>IF($D$226="n/a",0,IF(BO$228&lt;=$C261,0,IF(BO$228&gt;(INDEX($D$226:$W$226,1,$C261)+$C261),INDEX($D$240:$W$240,,$C261)-SUM($D261:BN261),INDEX($D$240:$W$240,,$C261)/INDEX($D$226:$W$226,1,$C261))))</f>
        <v>0</v>
      </c>
      <c r="BP261" s="2">
        <f>IF($D$226="n/a",0,IF(BP$228&lt;=$C261,0,IF(BP$228&gt;(INDEX($D$226:$W$226,1,$C261)+$C261),INDEX($D$240:$W$240,,$C261)-SUM($D261:BO261),INDEX($D$240:$W$240,,$C261)/INDEX($D$226:$W$226,1,$C261))))</f>
        <v>0</v>
      </c>
    </row>
    <row r="262" spans="2:68" outlineLevel="1">
      <c r="B262" s="20">
        <v>2035</v>
      </c>
      <c r="C262" s="20">
        <v>20</v>
      </c>
      <c r="E262" s="2">
        <f>IF($D$226="n/a",0,IF(E$228&lt;=$C262,0,IF(E$228&gt;(INDEX($D$226:$W$226,1,$C262)+$C262),INDEX($D$240:$W$240,,$C262)-SUM($D262:D262),INDEX($D$240:$W$240,,$C262)/INDEX($D$226:$W$226,1,$C262))))</f>
        <v>0</v>
      </c>
      <c r="F262" s="2">
        <f>IF($D$226="n/a",0,IF(F$228&lt;=$C262,0,IF(F$228&gt;(INDEX($D$226:$W$226,1,$C262)+$C262),INDEX($D$240:$W$240,,$C262)-SUM($D262:E262),INDEX($D$240:$W$240,,$C262)/INDEX($D$226:$W$226,1,$C262))))</f>
        <v>0</v>
      </c>
      <c r="G262" s="2">
        <f>IF($D$226="n/a",0,IF(G$228&lt;=$C262,0,IF(G$228&gt;(INDEX($D$226:$W$226,1,$C262)+$C262),INDEX($D$240:$W$240,,$C262)-SUM($D262:F262),INDEX($D$240:$W$240,,$C262)/INDEX($D$226:$W$226,1,$C262))))</f>
        <v>0</v>
      </c>
      <c r="H262" s="2">
        <f>IF($D$226="n/a",0,IF(H$228&lt;=$C262,0,IF(H$228&gt;(INDEX($D$226:$W$226,1,$C262)+$C262),INDEX($D$240:$W$240,,$C262)-SUM($D262:G262),INDEX($D$240:$W$240,,$C262)/INDEX($D$226:$W$226,1,$C262))))</f>
        <v>0</v>
      </c>
      <c r="I262" s="2">
        <f>IF($D$226="n/a",0,IF(I$228&lt;=$C262,0,IF(I$228&gt;(INDEX($D$226:$W$226,1,$C262)+$C262),INDEX($D$240:$W$240,,$C262)-SUM($D262:H262),INDEX($D$240:$W$240,,$C262)/INDEX($D$226:$W$226,1,$C262))))*0.5</f>
        <v>0</v>
      </c>
      <c r="J262" s="2">
        <f>IF($D$226="n/a",0,IF(J$228&lt;=$C262,0,IF(J$228&gt;(INDEX($D$226:$W$226,1,$C262)+$C262),INDEX($D$240:$W$240,,$C262)-SUM($D262:I262),INDEX($D$240:$W$240,,$C262)/INDEX($D$226:$W$226,1,$C262))))</f>
        <v>0</v>
      </c>
      <c r="K262" s="2">
        <f>IF($D$226="n/a",0,IF(K$228&lt;=$C262,0,IF(K$228&gt;(INDEX($D$226:$W$226,1,$C262)+$C262),INDEX($D$240:$W$240,,$C262)-SUM($D262:J262),INDEX($D$240:$W$240,,$C262)/INDEX($D$226:$W$226,1,$C262))))</f>
        <v>0</v>
      </c>
      <c r="L262" s="2">
        <f>IF($D$226="n/a",0,IF(L$228&lt;=$C262,0,IF(L$228&gt;(INDEX($D$226:$W$226,1,$C262)+$C262),INDEX($D$240:$W$240,,$C262)-SUM($D262:K262),INDEX($D$240:$W$240,,$C262)/INDEX($D$226:$W$226,1,$C262))))</f>
        <v>0</v>
      </c>
      <c r="M262" s="2">
        <f>IF($D$226="n/a",0,IF(M$228&lt;=$C262,0,IF(M$228&gt;(INDEX($D$226:$W$226,1,$C262)+$C262),INDEX($D$240:$W$240,,$C262)-SUM($D262:L262),INDEX($D$240:$W$240,,$C262)/INDEX($D$226:$W$226,1,$C262))))</f>
        <v>0</v>
      </c>
      <c r="N262" s="2">
        <f>IF($D$226="n/a",0,IF(N$228&lt;=$C262,0,IF(N$228&gt;(INDEX($D$226:$W$226,1,$C262)+$C262),INDEX($D$240:$W$240,,$C262)-SUM($D262:M262),INDEX($D$240:$W$240,,$C262)/INDEX($D$226:$W$226,1,$C262))))</f>
        <v>0</v>
      </c>
      <c r="O262" s="2">
        <f>IF($D$226="n/a",0,IF(O$228&lt;=$C262,0,IF(O$228&gt;(INDEX($D$226:$W$226,1,$C262)+$C262),INDEX($D$240:$W$240,,$C262)-SUM($D262:N262),INDEX($D$240:$W$240,,$C262)/INDEX($D$226:$W$226,1,$C262))))</f>
        <v>0</v>
      </c>
      <c r="P262" s="2">
        <f>IF($D$226="n/a",0,IF(P$228&lt;=$C262,0,IF(P$228&gt;(INDEX($D$226:$W$226,1,$C262)+$C262),INDEX($D$240:$W$240,,$C262)-SUM($D262:O262),INDEX($D$240:$W$240,,$C262)/INDEX($D$226:$W$226,1,$C262))))</f>
        <v>0</v>
      </c>
      <c r="Q262" s="2">
        <f>IF($D$226="n/a",0,IF(Q$228&lt;=$C262,0,IF(Q$228&gt;(INDEX($D$226:$W$226,1,$C262)+$C262),INDEX($D$240:$W$240,,$C262)-SUM($D262:P262),INDEX($D$240:$W$240,,$C262)/INDEX($D$226:$W$226,1,$C262))))</f>
        <v>0</v>
      </c>
      <c r="R262" s="2">
        <f>IF($D$226="n/a",0,IF(R$228&lt;=$C262,0,IF(R$228&gt;(INDEX($D$226:$W$226,1,$C262)+$C262),INDEX($D$240:$W$240,,$C262)-SUM($D262:Q262),INDEX($D$240:$W$240,,$C262)/INDEX($D$226:$W$226,1,$C262))))</f>
        <v>0</v>
      </c>
      <c r="S262" s="2">
        <f>IF($D$226="n/a",0,IF(S$228&lt;=$C262,0,IF(S$228&gt;(INDEX($D$226:$W$226,1,$C262)+$C262),INDEX($D$240:$W$240,,$C262)-SUM($D262:R262),INDEX($D$240:$W$240,,$C262)/INDEX($D$226:$W$226,1,$C262))))</f>
        <v>0</v>
      </c>
      <c r="T262" s="2">
        <f>IF($D$226="n/a",0,IF(T$228&lt;=$C262,0,IF(T$228&gt;(INDEX($D$226:$W$226,1,$C262)+$C262),INDEX($D$240:$W$240,,$C262)-SUM($D262:S262),INDEX($D$240:$W$240,,$C262)/INDEX($D$226:$W$226,1,$C262))))</f>
        <v>0</v>
      </c>
      <c r="U262" s="2">
        <f>IF($D$226="n/a",0,IF(U$228&lt;=$C262,0,IF(U$228&gt;(INDEX($D$226:$W$226,1,$C262)+$C262),INDEX($D$240:$W$240,,$C262)-SUM($D262:T262),INDEX($D$240:$W$240,,$C262)/INDEX($D$226:$W$226,1,$C262))))</f>
        <v>0</v>
      </c>
      <c r="V262" s="2">
        <f>IF($D$226="n/a",0,IF(V$228&lt;=$C262,0,IF(V$228&gt;(INDEX($D$226:$W$226,1,$C262)+$C262),INDEX($D$240:$W$240,,$C262)-SUM($D262:U262),INDEX($D$240:$W$240,,$C262)/INDEX($D$226:$W$226,1,$C262))))</f>
        <v>0</v>
      </c>
      <c r="W262" s="2">
        <f>IF($D$226="n/a",0,IF(W$228&lt;=$C262,0,IF(W$228&gt;(INDEX($D$226:$W$226,1,$C262)+$C262),INDEX($D$240:$W$240,,$C262)-SUM($D262:V262),INDEX($D$240:$W$240,,$C262)/INDEX($D$226:$W$226,1,$C262))))</f>
        <v>0</v>
      </c>
      <c r="X262" s="2">
        <f>IF($D$226="n/a",0,IF(X$228&lt;=$C262,0,IF(X$228&gt;(INDEX($D$226:$W$226,1,$C262)+$C262),INDEX($D$240:$W$240,,$C262)-SUM($D262:W262),INDEX($D$240:$W$240,,$C262)/INDEX($D$226:$W$226,1,$C262))))</f>
        <v>0</v>
      </c>
      <c r="Y262" s="2">
        <f>IF($D$226="n/a",0,IF(Y$228&lt;=$C262,0,IF(Y$228&gt;(INDEX($D$226:$W$226,1,$C262)+$C262),INDEX($D$240:$W$240,,$C262)-SUM($D262:X262),INDEX($D$240:$W$240,,$C262)/INDEX($D$226:$W$226,1,$C262))))</f>
        <v>0</v>
      </c>
      <c r="Z262" s="2">
        <f>IF($D$226="n/a",0,IF(Z$228&lt;=$C262,0,IF(Z$228&gt;(INDEX($D$226:$W$226,1,$C262)+$C262),INDEX($D$240:$W$240,,$C262)-SUM($D262:Y262),INDEX($D$240:$W$240,,$C262)/INDEX($D$226:$W$226,1,$C262))))</f>
        <v>0</v>
      </c>
      <c r="AA262" s="2">
        <f>IF($D$226="n/a",0,IF(AA$228&lt;=$C262,0,IF(AA$228&gt;(INDEX($D$226:$W$226,1,$C262)+$C262),INDEX($D$240:$W$240,,$C262)-SUM($D262:Z262),INDEX($D$240:$W$240,,$C262)/INDEX($D$226:$W$226,1,$C262))))</f>
        <v>0</v>
      </c>
      <c r="AB262" s="2">
        <f>IF($D$226="n/a",0,IF(AB$228&lt;=$C262,0,IF(AB$228&gt;(INDEX($D$226:$W$226,1,$C262)+$C262),INDEX($D$240:$W$240,,$C262)-SUM($D262:AA262),INDEX($D$240:$W$240,,$C262)/INDEX($D$226:$W$226,1,$C262))))</f>
        <v>0</v>
      </c>
      <c r="AC262" s="2">
        <f>IF($D$226="n/a",0,IF(AC$228&lt;=$C262,0,IF(AC$228&gt;(INDEX($D$226:$W$226,1,$C262)+$C262),INDEX($D$240:$W$240,,$C262)-SUM($D262:AB262),INDEX($D$240:$W$240,,$C262)/INDEX($D$226:$W$226,1,$C262))))</f>
        <v>0</v>
      </c>
      <c r="AD262" s="2">
        <f>IF($D$226="n/a",0,IF(AD$228&lt;=$C262,0,IF(AD$228&gt;(INDEX($D$226:$W$226,1,$C262)+$C262),INDEX($D$240:$W$240,,$C262)-SUM($D262:AC262),INDEX($D$240:$W$240,,$C262)/INDEX($D$226:$W$226,1,$C262))))</f>
        <v>0</v>
      </c>
      <c r="AE262" s="2">
        <f>IF($D$226="n/a",0,IF(AE$228&lt;=$C262,0,IF(AE$228&gt;(INDEX($D$226:$W$226,1,$C262)+$C262),INDEX($D$240:$W$240,,$C262)-SUM($D262:AD262),INDEX($D$240:$W$240,,$C262)/INDEX($D$226:$W$226,1,$C262))))</f>
        <v>0</v>
      </c>
      <c r="AF262" s="2">
        <f>IF($D$226="n/a",0,IF(AF$228&lt;=$C262,0,IF(AF$228&gt;(INDEX($D$226:$W$226,1,$C262)+$C262),INDEX($D$240:$W$240,,$C262)-SUM($D262:AE262),INDEX($D$240:$W$240,,$C262)/INDEX($D$226:$W$226,1,$C262))))</f>
        <v>0</v>
      </c>
      <c r="AG262" s="2">
        <f>IF($D$226="n/a",0,IF(AG$228&lt;=$C262,0,IF(AG$228&gt;(INDEX($D$226:$W$226,1,$C262)+$C262),INDEX($D$240:$W$240,,$C262)-SUM($D262:AF262),INDEX($D$240:$W$240,,$C262)/INDEX($D$226:$W$226,1,$C262))))</f>
        <v>0</v>
      </c>
      <c r="AH262" s="2">
        <f>IF($D$226="n/a",0,IF(AH$228&lt;=$C262,0,IF(AH$228&gt;(INDEX($D$226:$W$226,1,$C262)+$C262),INDEX($D$240:$W$240,,$C262)-SUM($D262:AG262),INDEX($D$240:$W$240,,$C262)/INDEX($D$226:$W$226,1,$C262))))</f>
        <v>0</v>
      </c>
      <c r="AI262" s="2">
        <f>IF($D$226="n/a",0,IF(AI$228&lt;=$C262,0,IF(AI$228&gt;(INDEX($D$226:$W$226,1,$C262)+$C262),INDEX($D$240:$W$240,,$C262)-SUM($D262:AH262),INDEX($D$240:$W$240,,$C262)/INDEX($D$226:$W$226,1,$C262))))</f>
        <v>0</v>
      </c>
      <c r="AJ262" s="2">
        <f>IF($D$226="n/a",0,IF(AJ$228&lt;=$C262,0,IF(AJ$228&gt;(INDEX($D$226:$W$226,1,$C262)+$C262),INDEX($D$240:$W$240,,$C262)-SUM($D262:AI262),INDEX($D$240:$W$240,,$C262)/INDEX($D$226:$W$226,1,$C262))))</f>
        <v>0</v>
      </c>
      <c r="AK262" s="2">
        <f>IF($D$226="n/a",0,IF(AK$228&lt;=$C262,0,IF(AK$228&gt;(INDEX($D$226:$W$226,1,$C262)+$C262),INDEX($D$240:$W$240,,$C262)-SUM($D262:AJ262),INDEX($D$240:$W$240,,$C262)/INDEX($D$226:$W$226,1,$C262))))</f>
        <v>0</v>
      </c>
      <c r="AL262" s="2">
        <f>IF($D$226="n/a",0,IF(AL$228&lt;=$C262,0,IF(AL$228&gt;(INDEX($D$226:$W$226,1,$C262)+$C262),INDEX($D$240:$W$240,,$C262)-SUM($D262:AK262),INDEX($D$240:$W$240,,$C262)/INDEX($D$226:$W$226,1,$C262))))</f>
        <v>0</v>
      </c>
      <c r="AM262" s="2">
        <f>IF($D$226="n/a",0,IF(AM$228&lt;=$C262,0,IF(AM$228&gt;(INDEX($D$226:$W$226,1,$C262)+$C262),INDEX($D$240:$W$240,,$C262)-SUM($D262:AL262),INDEX($D$240:$W$240,,$C262)/INDEX($D$226:$W$226,1,$C262))))</f>
        <v>0</v>
      </c>
      <c r="AN262" s="2">
        <f>IF($D$226="n/a",0,IF(AN$228&lt;=$C262,0,IF(AN$228&gt;(INDEX($D$226:$W$226,1,$C262)+$C262),INDEX($D$240:$W$240,,$C262)-SUM($D262:AM262),INDEX($D$240:$W$240,,$C262)/INDEX($D$226:$W$226,1,$C262))))</f>
        <v>0</v>
      </c>
      <c r="AO262" s="2">
        <f>IF($D$226="n/a",0,IF(AO$228&lt;=$C262,0,IF(AO$228&gt;(INDEX($D$226:$W$226,1,$C262)+$C262),INDEX($D$240:$W$240,,$C262)-SUM($D262:AN262),INDEX($D$240:$W$240,,$C262)/INDEX($D$226:$W$226,1,$C262))))</f>
        <v>0</v>
      </c>
      <c r="AP262" s="2">
        <f>IF($D$226="n/a",0,IF(AP$228&lt;=$C262,0,IF(AP$228&gt;(INDEX($D$226:$W$226,1,$C262)+$C262),INDEX($D$240:$W$240,,$C262)-SUM($D262:AO262),INDEX($D$240:$W$240,,$C262)/INDEX($D$226:$W$226,1,$C262))))</f>
        <v>0</v>
      </c>
      <c r="AQ262" s="2">
        <f>IF($D$226="n/a",0,IF(AQ$228&lt;=$C262,0,IF(AQ$228&gt;(INDEX($D$226:$W$226,1,$C262)+$C262),INDEX($D$240:$W$240,,$C262)-SUM($D262:AP262),INDEX($D$240:$W$240,,$C262)/INDEX($D$226:$W$226,1,$C262))))</f>
        <v>0</v>
      </c>
      <c r="AR262" s="2">
        <f>IF($D$226="n/a",0,IF(AR$228&lt;=$C262,0,IF(AR$228&gt;(INDEX($D$226:$W$226,1,$C262)+$C262),INDEX($D$240:$W$240,,$C262)-SUM($D262:AQ262),INDEX($D$240:$W$240,,$C262)/INDEX($D$226:$W$226,1,$C262))))</f>
        <v>0</v>
      </c>
      <c r="AS262" s="2">
        <f>IF($D$226="n/a",0,IF(AS$228&lt;=$C262,0,IF(AS$228&gt;(INDEX($D$226:$W$226,1,$C262)+$C262),INDEX($D$240:$W$240,,$C262)-SUM($D262:AR262),INDEX($D$240:$W$240,,$C262)/INDEX($D$226:$W$226,1,$C262))))</f>
        <v>0</v>
      </c>
      <c r="AT262" s="2">
        <f>IF($D$226="n/a",0,IF(AT$228&lt;=$C262,0,IF(AT$228&gt;(INDEX($D$226:$W$226,1,$C262)+$C262),INDEX($D$240:$W$240,,$C262)-SUM($D262:AS262),INDEX($D$240:$W$240,,$C262)/INDEX($D$226:$W$226,1,$C262))))</f>
        <v>0</v>
      </c>
      <c r="AU262" s="2">
        <f>IF($D$226="n/a",0,IF(AU$228&lt;=$C262,0,IF(AU$228&gt;(INDEX($D$226:$W$226,1,$C262)+$C262),INDEX($D$240:$W$240,,$C262)-SUM($D262:AT262),INDEX($D$240:$W$240,,$C262)/INDEX($D$226:$W$226,1,$C262))))</f>
        <v>0</v>
      </c>
      <c r="AV262" s="2">
        <f>IF($D$226="n/a",0,IF(AV$228&lt;=$C262,0,IF(AV$228&gt;(INDEX($D$226:$W$226,1,$C262)+$C262),INDEX($D$240:$W$240,,$C262)-SUM($D262:AU262),INDEX($D$240:$W$240,,$C262)/INDEX($D$226:$W$226,1,$C262))))</f>
        <v>0</v>
      </c>
      <c r="AW262" s="2">
        <f>IF($D$226="n/a",0,IF(AW$228&lt;=$C262,0,IF(AW$228&gt;(INDEX($D$226:$W$226,1,$C262)+$C262),INDEX($D$240:$W$240,,$C262)-SUM($D262:AV262),INDEX($D$240:$W$240,,$C262)/INDEX($D$226:$W$226,1,$C262))))</f>
        <v>0</v>
      </c>
      <c r="AX262" s="2">
        <f>IF($D$226="n/a",0,IF(AX$228&lt;=$C262,0,IF(AX$228&gt;(INDEX($D$226:$W$226,1,$C262)+$C262),INDEX($D$240:$W$240,,$C262)-SUM($D262:AW262),INDEX($D$240:$W$240,,$C262)/INDEX($D$226:$W$226,1,$C262))))</f>
        <v>0</v>
      </c>
      <c r="AY262" s="2">
        <f>IF($D$226="n/a",0,IF(AY$228&lt;=$C262,0,IF(AY$228&gt;(INDEX($D$226:$W$226,1,$C262)+$C262),INDEX($D$240:$W$240,,$C262)-SUM($D262:AX262),INDEX($D$240:$W$240,,$C262)/INDEX($D$226:$W$226,1,$C262))))</f>
        <v>0</v>
      </c>
      <c r="AZ262" s="2">
        <f>IF($D$226="n/a",0,IF(AZ$228&lt;=$C262,0,IF(AZ$228&gt;(INDEX($D$226:$W$226,1,$C262)+$C262),INDEX($D$240:$W$240,,$C262)-SUM($D262:AY262),INDEX($D$240:$W$240,,$C262)/INDEX($D$226:$W$226,1,$C262))))</f>
        <v>0</v>
      </c>
      <c r="BA262" s="2">
        <f>IF($D$226="n/a",0,IF(BA$228&lt;=$C262,0,IF(BA$228&gt;(INDEX($D$226:$W$226,1,$C262)+$C262),INDEX($D$240:$W$240,,$C262)-SUM($D262:AZ262),INDEX($D$240:$W$240,,$C262)/INDEX($D$226:$W$226,1,$C262))))</f>
        <v>0</v>
      </c>
      <c r="BB262" s="2">
        <f>IF($D$226="n/a",0,IF(BB$228&lt;=$C262,0,IF(BB$228&gt;(INDEX($D$226:$W$226,1,$C262)+$C262),INDEX($D$240:$W$240,,$C262)-SUM($D262:BA262),INDEX($D$240:$W$240,,$C262)/INDEX($D$226:$W$226,1,$C262))))</f>
        <v>0</v>
      </c>
      <c r="BC262" s="2">
        <f>IF($D$226="n/a",0,IF(BC$228&lt;=$C262,0,IF(BC$228&gt;(INDEX($D$226:$W$226,1,$C262)+$C262),INDEX($D$240:$W$240,,$C262)-SUM($D262:BB262),INDEX($D$240:$W$240,,$C262)/INDEX($D$226:$W$226,1,$C262))))</f>
        <v>0</v>
      </c>
      <c r="BD262" s="2">
        <f>IF($D$226="n/a",0,IF(BD$228&lt;=$C262,0,IF(BD$228&gt;(INDEX($D$226:$W$226,1,$C262)+$C262),INDEX($D$240:$W$240,,$C262)-SUM($D262:BC262),INDEX($D$240:$W$240,,$C262)/INDEX($D$226:$W$226,1,$C262))))</f>
        <v>0</v>
      </c>
      <c r="BE262" s="2">
        <f>IF($D$226="n/a",0,IF(BE$228&lt;=$C262,0,IF(BE$228&gt;(INDEX($D$226:$W$226,1,$C262)+$C262),INDEX($D$240:$W$240,,$C262)-SUM($D262:BD262),INDEX($D$240:$W$240,,$C262)/INDEX($D$226:$W$226,1,$C262))))</f>
        <v>0</v>
      </c>
      <c r="BF262" s="2">
        <f>IF($D$226="n/a",0,IF(BF$228&lt;=$C262,0,IF(BF$228&gt;(INDEX($D$226:$W$226,1,$C262)+$C262),INDEX($D$240:$W$240,,$C262)-SUM($D262:BE262),INDEX($D$240:$W$240,,$C262)/INDEX($D$226:$W$226,1,$C262))))</f>
        <v>0</v>
      </c>
      <c r="BG262" s="2">
        <f>IF($D$226="n/a",0,IF(BG$228&lt;=$C262,0,IF(BG$228&gt;(INDEX($D$226:$W$226,1,$C262)+$C262),INDEX($D$240:$W$240,,$C262)-SUM($D262:BF262),INDEX($D$240:$W$240,,$C262)/INDEX($D$226:$W$226,1,$C262))))</f>
        <v>0</v>
      </c>
      <c r="BH262" s="2">
        <f>IF($D$226="n/a",0,IF(BH$228&lt;=$C262,0,IF(BH$228&gt;(INDEX($D$226:$W$226,1,$C262)+$C262),INDEX($D$240:$W$240,,$C262)-SUM($D262:BG262),INDEX($D$240:$W$240,,$C262)/INDEX($D$226:$W$226,1,$C262))))</f>
        <v>0</v>
      </c>
      <c r="BI262" s="2">
        <f>IF($D$226="n/a",0,IF(BI$228&lt;=$C262,0,IF(BI$228&gt;(INDEX($D$226:$W$226,1,$C262)+$C262),INDEX($D$240:$W$240,,$C262)-SUM($D262:BH262),INDEX($D$240:$W$240,,$C262)/INDEX($D$226:$W$226,1,$C262))))</f>
        <v>0</v>
      </c>
      <c r="BJ262" s="2">
        <f>IF($D$226="n/a",0,IF(BJ$228&lt;=$C262,0,IF(BJ$228&gt;(INDEX($D$226:$W$226,1,$C262)+$C262),INDEX($D$240:$W$240,,$C262)-SUM($D262:BI262),INDEX($D$240:$W$240,,$C262)/INDEX($D$226:$W$226,1,$C262))))</f>
        <v>0</v>
      </c>
      <c r="BK262" s="2">
        <f>IF($D$226="n/a",0,IF(BK$228&lt;=$C262,0,IF(BK$228&gt;(INDEX($D$226:$W$226,1,$C262)+$C262),INDEX($D$240:$W$240,,$C262)-SUM($D262:BJ262),INDEX($D$240:$W$240,,$C262)/INDEX($D$226:$W$226,1,$C262))))</f>
        <v>0</v>
      </c>
      <c r="BL262" s="2">
        <f>IF($D$226="n/a",0,IF(BL$228&lt;=$C262,0,IF(BL$228&gt;(INDEX($D$226:$W$226,1,$C262)+$C262),INDEX($D$240:$W$240,,$C262)-SUM($D262:BK262),INDEX($D$240:$W$240,,$C262)/INDEX($D$226:$W$226,1,$C262))))</f>
        <v>0</v>
      </c>
      <c r="BM262" s="2">
        <f>IF($D$226="n/a",0,IF(BM$228&lt;=$C262,0,IF(BM$228&gt;(INDEX($D$226:$W$226,1,$C262)+$C262),INDEX($D$240:$W$240,,$C262)-SUM($D262:BL262),INDEX($D$240:$W$240,,$C262)/INDEX($D$226:$W$226,1,$C262))))</f>
        <v>0</v>
      </c>
      <c r="BN262" s="2">
        <f>IF($D$226="n/a",0,IF(BN$228&lt;=$C262,0,IF(BN$228&gt;(INDEX($D$226:$W$226,1,$C262)+$C262),INDEX($D$240:$W$240,,$C262)-SUM($D262:BM262),INDEX($D$240:$W$240,,$C262)/INDEX($D$226:$W$226,1,$C262))))</f>
        <v>0</v>
      </c>
      <c r="BO262" s="2">
        <f>IF($D$226="n/a",0,IF(BO$228&lt;=$C262,0,IF(BO$228&gt;(INDEX($D$226:$W$226,1,$C262)+$C262),INDEX($D$240:$W$240,,$C262)-SUM($D262:BN262),INDEX($D$240:$W$240,,$C262)/INDEX($D$226:$W$226,1,$C262))))</f>
        <v>0</v>
      </c>
      <c r="BP262" s="2">
        <f>IF($D$226="n/a",0,IF(BP$228&lt;=$C262,0,IF(BP$228&gt;(INDEX($D$226:$W$226,1,$C262)+$C262),INDEX($D$240:$W$240,,$C262)-SUM($D262:BO262),INDEX($D$240:$W$240,,$C262)/INDEX($D$226:$W$226,1,$C262))))</f>
        <v>0</v>
      </c>
    </row>
    <row r="263" spans="2:68">
      <c r="B263" s="20"/>
      <c r="C263" s="20"/>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68">
      <c r="B264" t="s">
        <v>74</v>
      </c>
      <c r="D264" s="2">
        <f>SUM(D243:D262)</f>
        <v>0</v>
      </c>
      <c r="E264" s="2">
        <f t="shared" ref="E264:BP264" si="179">SUM(E243:E262)</f>
        <v>0</v>
      </c>
      <c r="F264" s="2">
        <f t="shared" si="179"/>
        <v>0</v>
      </c>
      <c r="G264" s="2">
        <f t="shared" si="179"/>
        <v>0</v>
      </c>
      <c r="H264" s="2">
        <f t="shared" si="179"/>
        <v>0</v>
      </c>
      <c r="I264" s="2">
        <f t="shared" si="179"/>
        <v>0</v>
      </c>
      <c r="J264" s="2">
        <f t="shared" si="179"/>
        <v>0</v>
      </c>
      <c r="K264" s="2">
        <f t="shared" si="179"/>
        <v>0</v>
      </c>
      <c r="L264" s="2">
        <f t="shared" si="179"/>
        <v>0</v>
      </c>
      <c r="M264" s="2">
        <f t="shared" si="179"/>
        <v>0</v>
      </c>
      <c r="N264" s="2">
        <f t="shared" si="179"/>
        <v>0</v>
      </c>
      <c r="O264" s="2">
        <f t="shared" si="179"/>
        <v>0</v>
      </c>
      <c r="P264" s="2">
        <f t="shared" si="179"/>
        <v>0</v>
      </c>
      <c r="Q264" s="2">
        <f t="shared" si="179"/>
        <v>0</v>
      </c>
      <c r="R264" s="2">
        <f t="shared" si="179"/>
        <v>0</v>
      </c>
      <c r="S264" s="2">
        <f t="shared" si="179"/>
        <v>0</v>
      </c>
      <c r="T264" s="2">
        <f t="shared" si="179"/>
        <v>0</v>
      </c>
      <c r="U264" s="2">
        <f t="shared" si="179"/>
        <v>0</v>
      </c>
      <c r="V264" s="2">
        <f t="shared" si="179"/>
        <v>0</v>
      </c>
      <c r="W264" s="2">
        <f t="shared" si="179"/>
        <v>0</v>
      </c>
      <c r="X264" s="2">
        <f t="shared" si="179"/>
        <v>0</v>
      </c>
      <c r="Y264" s="2">
        <f t="shared" si="179"/>
        <v>0</v>
      </c>
      <c r="Z264" s="2">
        <f t="shared" si="179"/>
        <v>0</v>
      </c>
      <c r="AA264" s="2">
        <f t="shared" si="179"/>
        <v>0</v>
      </c>
      <c r="AB264" s="2">
        <f t="shared" si="179"/>
        <v>0</v>
      </c>
      <c r="AC264" s="2">
        <f t="shared" si="179"/>
        <v>0</v>
      </c>
      <c r="AD264" s="2">
        <f t="shared" si="179"/>
        <v>0</v>
      </c>
      <c r="AE264" s="2">
        <f t="shared" si="179"/>
        <v>0</v>
      </c>
      <c r="AF264" s="2">
        <f t="shared" si="179"/>
        <v>0</v>
      </c>
      <c r="AG264" s="2">
        <f t="shared" si="179"/>
        <v>0</v>
      </c>
      <c r="AH264" s="2">
        <f t="shared" si="179"/>
        <v>0</v>
      </c>
      <c r="AI264" s="2">
        <f t="shared" si="179"/>
        <v>0</v>
      </c>
      <c r="AJ264" s="2">
        <f t="shared" si="179"/>
        <v>0</v>
      </c>
      <c r="AK264" s="2">
        <f t="shared" si="179"/>
        <v>0</v>
      </c>
      <c r="AL264" s="2">
        <f t="shared" si="179"/>
        <v>0</v>
      </c>
      <c r="AM264" s="2">
        <f t="shared" si="179"/>
        <v>0</v>
      </c>
      <c r="AN264" s="2">
        <f t="shared" si="179"/>
        <v>0</v>
      </c>
      <c r="AO264" s="2">
        <f t="shared" si="179"/>
        <v>0</v>
      </c>
      <c r="AP264" s="2">
        <f t="shared" si="179"/>
        <v>0</v>
      </c>
      <c r="AQ264" s="2">
        <f t="shared" si="179"/>
        <v>0</v>
      </c>
      <c r="AR264" s="2">
        <f t="shared" si="179"/>
        <v>0</v>
      </c>
      <c r="AS264" s="2">
        <f t="shared" si="179"/>
        <v>0</v>
      </c>
      <c r="AT264" s="2">
        <f t="shared" si="179"/>
        <v>0</v>
      </c>
      <c r="AU264" s="2">
        <f t="shared" si="179"/>
        <v>0</v>
      </c>
      <c r="AV264" s="2">
        <f t="shared" si="179"/>
        <v>0</v>
      </c>
      <c r="AW264" s="2">
        <f t="shared" si="179"/>
        <v>0</v>
      </c>
      <c r="AX264" s="2">
        <f t="shared" si="179"/>
        <v>0</v>
      </c>
      <c r="AY264" s="2">
        <f t="shared" si="179"/>
        <v>0</v>
      </c>
      <c r="AZ264" s="2">
        <f t="shared" si="179"/>
        <v>0</v>
      </c>
      <c r="BA264" s="2">
        <f t="shared" si="179"/>
        <v>0</v>
      </c>
      <c r="BB264" s="2">
        <f t="shared" si="179"/>
        <v>0</v>
      </c>
      <c r="BC264" s="2">
        <f t="shared" si="179"/>
        <v>0</v>
      </c>
      <c r="BD264" s="2">
        <f t="shared" si="179"/>
        <v>0</v>
      </c>
      <c r="BE264" s="2">
        <f t="shared" si="179"/>
        <v>0</v>
      </c>
      <c r="BF264" s="2">
        <f t="shared" si="179"/>
        <v>0</v>
      </c>
      <c r="BG264" s="2">
        <f t="shared" si="179"/>
        <v>0</v>
      </c>
      <c r="BH264" s="2">
        <f t="shared" si="179"/>
        <v>0</v>
      </c>
      <c r="BI264" s="2">
        <f t="shared" si="179"/>
        <v>0</v>
      </c>
      <c r="BJ264" s="2">
        <f t="shared" si="179"/>
        <v>0</v>
      </c>
      <c r="BK264" s="2">
        <f t="shared" si="179"/>
        <v>0</v>
      </c>
      <c r="BL264" s="2">
        <f t="shared" si="179"/>
        <v>0</v>
      </c>
      <c r="BM264" s="2">
        <f t="shared" si="179"/>
        <v>0</v>
      </c>
      <c r="BN264" s="2">
        <f t="shared" si="179"/>
        <v>0</v>
      </c>
      <c r="BO264" s="2">
        <f t="shared" si="179"/>
        <v>0</v>
      </c>
      <c r="BP264" s="2">
        <f t="shared" si="179"/>
        <v>0</v>
      </c>
    </row>
    <row r="265" spans="2:68">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68">
      <c r="B266" t="s">
        <v>56</v>
      </c>
      <c r="D266" s="2">
        <f t="shared" ref="D266:AI266" si="180">D231+D264</f>
        <v>0</v>
      </c>
      <c r="E266" s="2">
        <f t="shared" si="180"/>
        <v>0</v>
      </c>
      <c r="F266" s="2">
        <f t="shared" si="180"/>
        <v>0</v>
      </c>
      <c r="G266" s="2">
        <f t="shared" si="180"/>
        <v>0</v>
      </c>
      <c r="H266" s="2">
        <f t="shared" si="180"/>
        <v>0</v>
      </c>
      <c r="I266" s="2">
        <f t="shared" si="180"/>
        <v>0</v>
      </c>
      <c r="J266" s="2">
        <f t="shared" si="180"/>
        <v>0</v>
      </c>
      <c r="K266" s="2">
        <f t="shared" si="180"/>
        <v>0</v>
      </c>
      <c r="L266" s="2">
        <f t="shared" si="180"/>
        <v>0</v>
      </c>
      <c r="M266" s="2">
        <f t="shared" si="180"/>
        <v>0</v>
      </c>
      <c r="N266" s="2">
        <f t="shared" si="180"/>
        <v>0</v>
      </c>
      <c r="O266" s="2">
        <f t="shared" si="180"/>
        <v>0</v>
      </c>
      <c r="P266" s="2">
        <f t="shared" si="180"/>
        <v>0</v>
      </c>
      <c r="Q266" s="2">
        <f t="shared" si="180"/>
        <v>0</v>
      </c>
      <c r="R266" s="2">
        <f t="shared" si="180"/>
        <v>0</v>
      </c>
      <c r="S266" s="2">
        <f t="shared" si="180"/>
        <v>0</v>
      </c>
      <c r="T266" s="2">
        <f t="shared" si="180"/>
        <v>0</v>
      </c>
      <c r="U266" s="2">
        <f t="shared" si="180"/>
        <v>0</v>
      </c>
      <c r="V266" s="2">
        <f t="shared" si="180"/>
        <v>0</v>
      </c>
      <c r="W266" s="2">
        <f t="shared" si="180"/>
        <v>0</v>
      </c>
      <c r="X266" s="2">
        <f t="shared" si="180"/>
        <v>0</v>
      </c>
      <c r="Y266" s="2">
        <f t="shared" si="180"/>
        <v>0</v>
      </c>
      <c r="Z266" s="2">
        <f t="shared" si="180"/>
        <v>0</v>
      </c>
      <c r="AA266" s="2">
        <f t="shared" si="180"/>
        <v>0</v>
      </c>
      <c r="AB266" s="2">
        <f t="shared" si="180"/>
        <v>0</v>
      </c>
      <c r="AC266" s="2">
        <f t="shared" si="180"/>
        <v>0</v>
      </c>
      <c r="AD266" s="2">
        <f t="shared" si="180"/>
        <v>0</v>
      </c>
      <c r="AE266" s="2">
        <f t="shared" si="180"/>
        <v>0</v>
      </c>
      <c r="AF266" s="2">
        <f t="shared" si="180"/>
        <v>0</v>
      </c>
      <c r="AG266" s="2">
        <f t="shared" si="180"/>
        <v>0</v>
      </c>
      <c r="AH266" s="2">
        <f t="shared" si="180"/>
        <v>0</v>
      </c>
      <c r="AI266" s="2">
        <f t="shared" si="180"/>
        <v>0</v>
      </c>
      <c r="AJ266" s="2">
        <f t="shared" ref="AJ266:BP266" si="181">AJ231+AJ264</f>
        <v>0</v>
      </c>
      <c r="AK266" s="2">
        <f t="shared" si="181"/>
        <v>0</v>
      </c>
      <c r="AL266" s="2">
        <f t="shared" si="181"/>
        <v>0</v>
      </c>
      <c r="AM266" s="2">
        <f t="shared" si="181"/>
        <v>0</v>
      </c>
      <c r="AN266" s="2">
        <f t="shared" si="181"/>
        <v>0</v>
      </c>
      <c r="AO266" s="2">
        <f t="shared" si="181"/>
        <v>0</v>
      </c>
      <c r="AP266" s="2">
        <f t="shared" si="181"/>
        <v>0</v>
      </c>
      <c r="AQ266" s="2">
        <f t="shared" si="181"/>
        <v>0</v>
      </c>
      <c r="AR266" s="2">
        <f t="shared" si="181"/>
        <v>0</v>
      </c>
      <c r="AS266" s="2">
        <f t="shared" si="181"/>
        <v>0</v>
      </c>
      <c r="AT266" s="2">
        <f t="shared" si="181"/>
        <v>0</v>
      </c>
      <c r="AU266" s="2">
        <f t="shared" si="181"/>
        <v>0</v>
      </c>
      <c r="AV266" s="2">
        <f t="shared" si="181"/>
        <v>0</v>
      </c>
      <c r="AW266" s="2">
        <f t="shared" si="181"/>
        <v>0</v>
      </c>
      <c r="AX266" s="2">
        <f t="shared" si="181"/>
        <v>0</v>
      </c>
      <c r="AY266" s="2">
        <f t="shared" si="181"/>
        <v>0</v>
      </c>
      <c r="AZ266" s="2">
        <f t="shared" si="181"/>
        <v>0</v>
      </c>
      <c r="BA266" s="2">
        <f t="shared" si="181"/>
        <v>0</v>
      </c>
      <c r="BB266" s="2">
        <f t="shared" si="181"/>
        <v>0</v>
      </c>
      <c r="BC266" s="2">
        <f t="shared" si="181"/>
        <v>0</v>
      </c>
      <c r="BD266" s="2">
        <f t="shared" si="181"/>
        <v>0</v>
      </c>
      <c r="BE266" s="2">
        <f t="shared" si="181"/>
        <v>0</v>
      </c>
      <c r="BF266" s="2">
        <f t="shared" si="181"/>
        <v>0</v>
      </c>
      <c r="BG266" s="2">
        <f t="shared" si="181"/>
        <v>0</v>
      </c>
      <c r="BH266" s="2">
        <f t="shared" si="181"/>
        <v>0</v>
      </c>
      <c r="BI266" s="2">
        <f t="shared" si="181"/>
        <v>0</v>
      </c>
      <c r="BJ266" s="2">
        <f t="shared" si="181"/>
        <v>0</v>
      </c>
      <c r="BK266" s="2">
        <f t="shared" si="181"/>
        <v>0</v>
      </c>
      <c r="BL266" s="2">
        <f t="shared" si="181"/>
        <v>0</v>
      </c>
      <c r="BM266" s="2">
        <f t="shared" si="181"/>
        <v>0</v>
      </c>
      <c r="BN266" s="2">
        <f t="shared" si="181"/>
        <v>0</v>
      </c>
      <c r="BO266" s="2">
        <f t="shared" si="181"/>
        <v>0</v>
      </c>
      <c r="BP266" s="2">
        <f t="shared" si="181"/>
        <v>0</v>
      </c>
    </row>
    <row r="267" spans="2:68">
      <c r="B267" t="s">
        <v>79</v>
      </c>
      <c r="D267" s="2">
        <f>D240-D264</f>
        <v>0</v>
      </c>
      <c r="E267" s="2">
        <f t="shared" ref="E267:AJ267" si="182">E240-E264+D267</f>
        <v>0</v>
      </c>
      <c r="F267" s="2">
        <f t="shared" si="182"/>
        <v>0</v>
      </c>
      <c r="G267" s="2">
        <f t="shared" si="182"/>
        <v>0</v>
      </c>
      <c r="H267" s="2">
        <f t="shared" si="182"/>
        <v>0</v>
      </c>
      <c r="I267" s="2">
        <f t="shared" si="182"/>
        <v>0</v>
      </c>
      <c r="J267" s="2">
        <f t="shared" si="182"/>
        <v>0</v>
      </c>
      <c r="K267" s="2">
        <f t="shared" si="182"/>
        <v>0</v>
      </c>
      <c r="L267" s="2">
        <f t="shared" si="182"/>
        <v>0</v>
      </c>
      <c r="M267" s="2">
        <f t="shared" si="182"/>
        <v>0</v>
      </c>
      <c r="N267" s="2">
        <f t="shared" si="182"/>
        <v>0</v>
      </c>
      <c r="O267" s="2">
        <f t="shared" si="182"/>
        <v>0</v>
      </c>
      <c r="P267" s="2">
        <f t="shared" si="182"/>
        <v>0</v>
      </c>
      <c r="Q267" s="2">
        <f t="shared" si="182"/>
        <v>0</v>
      </c>
      <c r="R267" s="2">
        <f t="shared" si="182"/>
        <v>0</v>
      </c>
      <c r="S267" s="2">
        <f t="shared" si="182"/>
        <v>0</v>
      </c>
      <c r="T267" s="2">
        <f t="shared" si="182"/>
        <v>0</v>
      </c>
      <c r="U267" s="2">
        <f t="shared" si="182"/>
        <v>0</v>
      </c>
      <c r="V267" s="2">
        <f t="shared" si="182"/>
        <v>0</v>
      </c>
      <c r="W267" s="2">
        <f t="shared" si="182"/>
        <v>0</v>
      </c>
      <c r="X267" s="2">
        <f t="shared" si="182"/>
        <v>0</v>
      </c>
      <c r="Y267" s="2">
        <f t="shared" si="182"/>
        <v>0</v>
      </c>
      <c r="Z267" s="2">
        <f t="shared" si="182"/>
        <v>0</v>
      </c>
      <c r="AA267" s="2">
        <f t="shared" si="182"/>
        <v>0</v>
      </c>
      <c r="AB267" s="2">
        <f t="shared" si="182"/>
        <v>0</v>
      </c>
      <c r="AC267" s="2">
        <f t="shared" si="182"/>
        <v>0</v>
      </c>
      <c r="AD267" s="2">
        <f t="shared" si="182"/>
        <v>0</v>
      </c>
      <c r="AE267" s="2">
        <f t="shared" si="182"/>
        <v>0</v>
      </c>
      <c r="AF267" s="2">
        <f t="shared" si="182"/>
        <v>0</v>
      </c>
      <c r="AG267" s="2">
        <f t="shared" si="182"/>
        <v>0</v>
      </c>
      <c r="AH267" s="2">
        <f t="shared" si="182"/>
        <v>0</v>
      </c>
      <c r="AI267" s="2">
        <f t="shared" si="182"/>
        <v>0</v>
      </c>
      <c r="AJ267" s="2">
        <f t="shared" si="182"/>
        <v>0</v>
      </c>
      <c r="AK267" s="2">
        <f t="shared" ref="AK267:BP267" si="183">AK240-AK264+AJ267</f>
        <v>0</v>
      </c>
      <c r="AL267" s="2">
        <f t="shared" si="183"/>
        <v>0</v>
      </c>
      <c r="AM267" s="2">
        <f t="shared" si="183"/>
        <v>0</v>
      </c>
      <c r="AN267" s="2">
        <f t="shared" si="183"/>
        <v>0</v>
      </c>
      <c r="AO267" s="2">
        <f t="shared" si="183"/>
        <v>0</v>
      </c>
      <c r="AP267" s="2">
        <f t="shared" si="183"/>
        <v>0</v>
      </c>
      <c r="AQ267" s="2">
        <f t="shared" si="183"/>
        <v>0</v>
      </c>
      <c r="AR267" s="2">
        <f t="shared" si="183"/>
        <v>0</v>
      </c>
      <c r="AS267" s="2">
        <f t="shared" si="183"/>
        <v>0</v>
      </c>
      <c r="AT267" s="2">
        <f t="shared" si="183"/>
        <v>0</v>
      </c>
      <c r="AU267" s="2">
        <f t="shared" si="183"/>
        <v>0</v>
      </c>
      <c r="AV267" s="2">
        <f t="shared" si="183"/>
        <v>0</v>
      </c>
      <c r="AW267" s="2">
        <f t="shared" si="183"/>
        <v>0</v>
      </c>
      <c r="AX267" s="2">
        <f t="shared" si="183"/>
        <v>0</v>
      </c>
      <c r="AY267" s="2">
        <f t="shared" si="183"/>
        <v>0</v>
      </c>
      <c r="AZ267" s="2">
        <f t="shared" si="183"/>
        <v>0</v>
      </c>
      <c r="BA267" s="2">
        <f t="shared" si="183"/>
        <v>0</v>
      </c>
      <c r="BB267" s="2">
        <f t="shared" si="183"/>
        <v>0</v>
      </c>
      <c r="BC267" s="2">
        <f t="shared" si="183"/>
        <v>0</v>
      </c>
      <c r="BD267" s="2">
        <f t="shared" si="183"/>
        <v>0</v>
      </c>
      <c r="BE267" s="2">
        <f t="shared" si="183"/>
        <v>0</v>
      </c>
      <c r="BF267" s="2">
        <f t="shared" si="183"/>
        <v>0</v>
      </c>
      <c r="BG267" s="2">
        <f t="shared" si="183"/>
        <v>0</v>
      </c>
      <c r="BH267" s="2">
        <f t="shared" si="183"/>
        <v>0</v>
      </c>
      <c r="BI267" s="2">
        <f t="shared" si="183"/>
        <v>0</v>
      </c>
      <c r="BJ267" s="2">
        <f t="shared" si="183"/>
        <v>0</v>
      </c>
      <c r="BK267" s="2">
        <f t="shared" si="183"/>
        <v>0</v>
      </c>
      <c r="BL267" s="2">
        <f t="shared" si="183"/>
        <v>0</v>
      </c>
      <c r="BM267" s="2">
        <f t="shared" si="183"/>
        <v>0</v>
      </c>
      <c r="BN267" s="2">
        <f t="shared" si="183"/>
        <v>0</v>
      </c>
      <c r="BO267" s="2">
        <f t="shared" si="183"/>
        <v>0</v>
      </c>
      <c r="BP267" s="2">
        <f t="shared" si="183"/>
        <v>0</v>
      </c>
    </row>
    <row r="268" spans="2:68">
      <c r="B268" t="s">
        <v>80</v>
      </c>
      <c r="D268" s="2">
        <f t="shared" ref="D268:AI268" si="184">D237+D267</f>
        <v>0</v>
      </c>
      <c r="E268" s="2">
        <f t="shared" si="184"/>
        <v>0</v>
      </c>
      <c r="F268" s="2">
        <f t="shared" si="184"/>
        <v>0</v>
      </c>
      <c r="G268" s="2">
        <f t="shared" si="184"/>
        <v>0</v>
      </c>
      <c r="H268" s="2">
        <f t="shared" si="184"/>
        <v>0</v>
      </c>
      <c r="I268" s="2">
        <f t="shared" si="184"/>
        <v>0</v>
      </c>
      <c r="J268" s="2">
        <f t="shared" si="184"/>
        <v>0</v>
      </c>
      <c r="K268" s="2">
        <f t="shared" si="184"/>
        <v>0</v>
      </c>
      <c r="L268" s="2">
        <f t="shared" si="184"/>
        <v>0</v>
      </c>
      <c r="M268" s="2">
        <f t="shared" si="184"/>
        <v>0</v>
      </c>
      <c r="N268" s="2">
        <f t="shared" si="184"/>
        <v>0</v>
      </c>
      <c r="O268" s="2">
        <f t="shared" si="184"/>
        <v>0</v>
      </c>
      <c r="P268" s="2">
        <f t="shared" si="184"/>
        <v>0</v>
      </c>
      <c r="Q268" s="2">
        <f t="shared" si="184"/>
        <v>0</v>
      </c>
      <c r="R268" s="2">
        <f t="shared" si="184"/>
        <v>0</v>
      </c>
      <c r="S268" s="2">
        <f t="shared" si="184"/>
        <v>0</v>
      </c>
      <c r="T268" s="2">
        <f t="shared" si="184"/>
        <v>0</v>
      </c>
      <c r="U268" s="2">
        <f t="shared" si="184"/>
        <v>0</v>
      </c>
      <c r="V268" s="2">
        <f t="shared" si="184"/>
        <v>0</v>
      </c>
      <c r="W268" s="2">
        <f t="shared" si="184"/>
        <v>0</v>
      </c>
      <c r="X268" s="2">
        <f t="shared" si="184"/>
        <v>0</v>
      </c>
      <c r="Y268" s="2">
        <f t="shared" si="184"/>
        <v>0</v>
      </c>
      <c r="Z268" s="2">
        <f t="shared" si="184"/>
        <v>0</v>
      </c>
      <c r="AA268" s="2">
        <f t="shared" si="184"/>
        <v>0</v>
      </c>
      <c r="AB268" s="2">
        <f t="shared" si="184"/>
        <v>0</v>
      </c>
      <c r="AC268" s="2">
        <f t="shared" si="184"/>
        <v>0</v>
      </c>
      <c r="AD268" s="2">
        <f t="shared" si="184"/>
        <v>0</v>
      </c>
      <c r="AE268" s="2">
        <f t="shared" si="184"/>
        <v>0</v>
      </c>
      <c r="AF268" s="2">
        <f t="shared" si="184"/>
        <v>0</v>
      </c>
      <c r="AG268" s="2">
        <f t="shared" si="184"/>
        <v>0</v>
      </c>
      <c r="AH268" s="2">
        <f t="shared" si="184"/>
        <v>0</v>
      </c>
      <c r="AI268" s="2">
        <f t="shared" si="184"/>
        <v>0</v>
      </c>
      <c r="AJ268" s="2">
        <f t="shared" ref="AJ268:BO268" si="185">AJ237+AJ267</f>
        <v>0</v>
      </c>
      <c r="AK268" s="2">
        <f t="shared" si="185"/>
        <v>0</v>
      </c>
      <c r="AL268" s="2">
        <f t="shared" si="185"/>
        <v>0</v>
      </c>
      <c r="AM268" s="2">
        <f t="shared" si="185"/>
        <v>0</v>
      </c>
      <c r="AN268" s="2">
        <f t="shared" si="185"/>
        <v>0</v>
      </c>
      <c r="AO268" s="2">
        <f t="shared" si="185"/>
        <v>0</v>
      </c>
      <c r="AP268" s="2">
        <f t="shared" si="185"/>
        <v>0</v>
      </c>
      <c r="AQ268" s="2">
        <f t="shared" si="185"/>
        <v>0</v>
      </c>
      <c r="AR268" s="2">
        <f t="shared" si="185"/>
        <v>0</v>
      </c>
      <c r="AS268" s="2">
        <f t="shared" si="185"/>
        <v>0</v>
      </c>
      <c r="AT268" s="2">
        <f t="shared" si="185"/>
        <v>0</v>
      </c>
      <c r="AU268" s="2">
        <f t="shared" si="185"/>
        <v>0</v>
      </c>
      <c r="AV268" s="2">
        <f t="shared" si="185"/>
        <v>0</v>
      </c>
      <c r="AW268" s="2">
        <f t="shared" si="185"/>
        <v>0</v>
      </c>
      <c r="AX268" s="2">
        <f t="shared" si="185"/>
        <v>0</v>
      </c>
      <c r="AY268" s="2">
        <f t="shared" si="185"/>
        <v>0</v>
      </c>
      <c r="AZ268" s="2">
        <f t="shared" si="185"/>
        <v>0</v>
      </c>
      <c r="BA268" s="2">
        <f t="shared" si="185"/>
        <v>0</v>
      </c>
      <c r="BB268" s="2">
        <f t="shared" si="185"/>
        <v>0</v>
      </c>
      <c r="BC268" s="2">
        <f t="shared" si="185"/>
        <v>0</v>
      </c>
      <c r="BD268" s="2">
        <f t="shared" si="185"/>
        <v>0</v>
      </c>
      <c r="BE268" s="2">
        <f t="shared" si="185"/>
        <v>0</v>
      </c>
      <c r="BF268" s="2">
        <f t="shared" si="185"/>
        <v>0</v>
      </c>
      <c r="BG268" s="2">
        <f t="shared" si="185"/>
        <v>0</v>
      </c>
      <c r="BH268" s="2">
        <f t="shared" si="185"/>
        <v>0</v>
      </c>
      <c r="BI268" s="2">
        <f t="shared" si="185"/>
        <v>0</v>
      </c>
      <c r="BJ268" s="2">
        <f t="shared" si="185"/>
        <v>0</v>
      </c>
      <c r="BK268" s="2">
        <f t="shared" si="185"/>
        <v>0</v>
      </c>
      <c r="BL268" s="2">
        <f t="shared" si="185"/>
        <v>0</v>
      </c>
      <c r="BM268" s="2">
        <f t="shared" si="185"/>
        <v>0</v>
      </c>
      <c r="BN268" s="2">
        <f t="shared" si="185"/>
        <v>0</v>
      </c>
      <c r="BO268" s="2">
        <f t="shared" si="185"/>
        <v>0</v>
      </c>
      <c r="BP268" s="2">
        <f t="shared" ref="BP268" si="186">BP237+BP267</f>
        <v>0</v>
      </c>
    </row>
    <row r="269" spans="2:68">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68" s="3" customFormat="1">
      <c r="B270" s="3" t="s">
        <v>24</v>
      </c>
    </row>
    <row r="271" spans="2:68" s="4" customFormat="1"/>
    <row r="272" spans="2:68">
      <c r="D272" s="1" t="s">
        <v>63</v>
      </c>
      <c r="E272" s="1" t="s">
        <v>41</v>
      </c>
      <c r="F272" s="1"/>
      <c r="G272" s="1"/>
    </row>
    <row r="273" spans="2:68">
      <c r="B273" t="s">
        <v>64</v>
      </c>
      <c r="D273" s="2">
        <v>0</v>
      </c>
      <c r="E273" s="2"/>
      <c r="F273" s="2"/>
      <c r="G273" s="2"/>
      <c r="I273" s="29"/>
      <c r="J273" s="157" t="s">
        <v>65</v>
      </c>
      <c r="K273" s="4" t="s">
        <v>66</v>
      </c>
      <c r="L273" s="4"/>
      <c r="M273" s="4"/>
      <c r="N273" s="4"/>
    </row>
    <row r="275" spans="2:68">
      <c r="D275" s="1">
        <v>2016</v>
      </c>
      <c r="E275" s="1">
        <v>2017</v>
      </c>
      <c r="F275" s="1">
        <v>2018</v>
      </c>
      <c r="G275" s="1">
        <v>2019</v>
      </c>
      <c r="H275" s="1">
        <v>2020</v>
      </c>
      <c r="I275" s="1">
        <v>2021</v>
      </c>
      <c r="J275" s="1">
        <v>2022</v>
      </c>
      <c r="K275" s="1">
        <v>2023</v>
      </c>
      <c r="L275" s="1">
        <v>2024</v>
      </c>
      <c r="M275" s="1">
        <v>2025</v>
      </c>
      <c r="N275" s="1">
        <v>2026</v>
      </c>
      <c r="O275" s="1">
        <v>2027</v>
      </c>
      <c r="P275" s="1">
        <v>2028</v>
      </c>
      <c r="Q275" s="1">
        <v>2029</v>
      </c>
      <c r="R275" s="1">
        <v>2030</v>
      </c>
    </row>
    <row r="276" spans="2:68">
      <c r="B276" t="s">
        <v>82</v>
      </c>
      <c r="H276">
        <v>5</v>
      </c>
      <c r="I276" s="149"/>
      <c r="J276" s="149">
        <v>0</v>
      </c>
      <c r="K276" s="149">
        <v>0</v>
      </c>
      <c r="L276" s="150">
        <v>0</v>
      </c>
      <c r="M276" s="150">
        <v>0</v>
      </c>
      <c r="N276" s="21"/>
      <c r="O276" s="21"/>
      <c r="P276" s="4"/>
      <c r="Q276" s="4"/>
      <c r="R276" s="4"/>
    </row>
    <row r="277" spans="2:68">
      <c r="I277" s="1" t="s">
        <v>128</v>
      </c>
    </row>
    <row r="278" spans="2:68">
      <c r="D278" s="1">
        <v>1</v>
      </c>
      <c r="E278" s="1">
        <v>2</v>
      </c>
      <c r="F278" s="1">
        <v>3</v>
      </c>
      <c r="G278" s="1">
        <v>4</v>
      </c>
      <c r="H278" s="1">
        <v>5</v>
      </c>
      <c r="I278" s="1">
        <v>6</v>
      </c>
      <c r="J278" s="1">
        <v>7</v>
      </c>
      <c r="K278" s="1">
        <v>8</v>
      </c>
      <c r="L278" s="1">
        <v>9</v>
      </c>
      <c r="M278" s="1">
        <v>10</v>
      </c>
      <c r="N278" s="1">
        <v>11</v>
      </c>
      <c r="O278" s="1">
        <v>12</v>
      </c>
      <c r="P278" s="1">
        <v>13</v>
      </c>
      <c r="Q278" s="1">
        <v>14</v>
      </c>
      <c r="R278" s="1">
        <v>15</v>
      </c>
      <c r="S278" s="1">
        <v>16</v>
      </c>
      <c r="T278" s="1">
        <v>17</v>
      </c>
      <c r="U278" s="1">
        <v>18</v>
      </c>
      <c r="V278" s="1">
        <v>19</v>
      </c>
      <c r="W278" s="1">
        <v>20</v>
      </c>
      <c r="X278" s="1">
        <v>21</v>
      </c>
      <c r="Y278" s="1">
        <v>22</v>
      </c>
      <c r="Z278" s="1">
        <v>23</v>
      </c>
      <c r="AA278" s="1">
        <v>24</v>
      </c>
      <c r="AB278" s="1">
        <v>25</v>
      </c>
      <c r="AC278" s="1">
        <v>26</v>
      </c>
      <c r="AD278" s="1">
        <v>27</v>
      </c>
      <c r="AE278" s="1">
        <v>28</v>
      </c>
      <c r="AF278" s="1">
        <v>29</v>
      </c>
      <c r="AG278" s="1">
        <v>30</v>
      </c>
      <c r="AH278" s="1">
        <v>31</v>
      </c>
      <c r="AI278" s="1">
        <v>32</v>
      </c>
      <c r="AJ278" s="1">
        <v>33</v>
      </c>
      <c r="AK278" s="1">
        <v>34</v>
      </c>
      <c r="AL278" s="1">
        <v>35</v>
      </c>
      <c r="AM278" s="1">
        <v>36</v>
      </c>
      <c r="AN278" s="1">
        <v>37</v>
      </c>
      <c r="AO278" s="1">
        <v>38</v>
      </c>
      <c r="AP278" s="1">
        <v>39</v>
      </c>
      <c r="AQ278" s="1">
        <v>40</v>
      </c>
      <c r="AR278" s="1">
        <v>41</v>
      </c>
      <c r="AS278" s="1">
        <v>42</v>
      </c>
      <c r="AT278" s="1">
        <v>43</v>
      </c>
      <c r="AU278" s="1">
        <v>44</v>
      </c>
      <c r="AV278" s="1">
        <v>45</v>
      </c>
      <c r="AW278" s="1">
        <v>46</v>
      </c>
      <c r="AX278" s="1">
        <v>47</v>
      </c>
      <c r="AY278" s="1">
        <v>48</v>
      </c>
      <c r="AZ278" s="1">
        <v>49</v>
      </c>
      <c r="BA278" s="1">
        <v>50</v>
      </c>
      <c r="BB278" s="1">
        <v>51</v>
      </c>
      <c r="BC278" s="1">
        <v>52</v>
      </c>
      <c r="BD278" s="1">
        <v>53</v>
      </c>
      <c r="BE278" s="1">
        <v>54</v>
      </c>
      <c r="BF278" s="1">
        <v>55</v>
      </c>
      <c r="BG278" s="1">
        <v>56</v>
      </c>
      <c r="BH278" s="1">
        <v>57</v>
      </c>
      <c r="BI278" s="1">
        <v>58</v>
      </c>
      <c r="BJ278" s="1">
        <v>59</v>
      </c>
      <c r="BK278" s="1">
        <v>60</v>
      </c>
      <c r="BL278" s="1">
        <v>61</v>
      </c>
      <c r="BM278" s="1">
        <v>62</v>
      </c>
      <c r="BN278" s="1">
        <v>63</v>
      </c>
      <c r="BO278" s="1">
        <v>64</v>
      </c>
      <c r="BP278" s="1">
        <v>65</v>
      </c>
    </row>
    <row r="279" spans="2:68">
      <c r="D279" s="1">
        <v>2016</v>
      </c>
      <c r="E279" s="1">
        <v>2017</v>
      </c>
      <c r="F279" s="1">
        <v>2018</v>
      </c>
      <c r="G279" s="1">
        <v>2019</v>
      </c>
      <c r="H279" s="1">
        <v>2020</v>
      </c>
      <c r="I279" s="1">
        <v>2021</v>
      </c>
      <c r="J279" s="1">
        <v>2022</v>
      </c>
      <c r="K279" s="1">
        <v>2023</v>
      </c>
      <c r="L279" s="1">
        <v>2024</v>
      </c>
      <c r="M279" s="1">
        <v>2025</v>
      </c>
      <c r="N279" s="1">
        <v>2026</v>
      </c>
      <c r="O279" s="1">
        <v>2027</v>
      </c>
      <c r="P279" s="1">
        <v>2028</v>
      </c>
      <c r="Q279" s="1">
        <v>2029</v>
      </c>
      <c r="R279" s="1">
        <v>2030</v>
      </c>
      <c r="S279" s="1">
        <v>2031</v>
      </c>
      <c r="T279" s="1">
        <v>2032</v>
      </c>
      <c r="U279" s="1">
        <v>2033</v>
      </c>
      <c r="V279" s="1">
        <v>2034</v>
      </c>
      <c r="W279" s="1">
        <v>2035</v>
      </c>
      <c r="X279" s="1">
        <v>2036</v>
      </c>
      <c r="Y279" s="1">
        <v>2037</v>
      </c>
      <c r="Z279" s="1">
        <v>2038</v>
      </c>
      <c r="AA279" s="1">
        <v>2039</v>
      </c>
      <c r="AB279" s="1">
        <v>2040</v>
      </c>
      <c r="AC279" s="1">
        <v>2041</v>
      </c>
      <c r="AD279" s="1">
        <v>2042</v>
      </c>
      <c r="AE279" s="1">
        <v>2043</v>
      </c>
      <c r="AF279" s="1">
        <v>2044</v>
      </c>
      <c r="AG279" s="1">
        <v>2045</v>
      </c>
      <c r="AH279" s="1">
        <v>2046</v>
      </c>
      <c r="AI279" s="1">
        <v>2047</v>
      </c>
      <c r="AJ279" s="1">
        <v>2048</v>
      </c>
      <c r="AK279" s="1">
        <v>2049</v>
      </c>
      <c r="AL279" s="1">
        <v>2050</v>
      </c>
      <c r="AM279" s="1">
        <v>2051</v>
      </c>
      <c r="AN279" s="1">
        <v>2052</v>
      </c>
      <c r="AO279" s="1">
        <v>2053</v>
      </c>
      <c r="AP279" s="1">
        <v>2054</v>
      </c>
      <c r="AQ279" s="1">
        <v>2055</v>
      </c>
      <c r="AR279" s="1">
        <v>2056</v>
      </c>
      <c r="AS279" s="1">
        <v>2057</v>
      </c>
      <c r="AT279" s="1">
        <v>2058</v>
      </c>
      <c r="AU279" s="1">
        <v>2059</v>
      </c>
      <c r="AV279" s="1">
        <v>2060</v>
      </c>
      <c r="AW279" s="1">
        <v>2061</v>
      </c>
      <c r="AX279" s="1">
        <v>2062</v>
      </c>
      <c r="AY279" s="1">
        <v>2063</v>
      </c>
      <c r="AZ279" s="1">
        <v>2064</v>
      </c>
      <c r="BA279" s="1">
        <v>2065</v>
      </c>
      <c r="BB279" s="1">
        <v>2066</v>
      </c>
      <c r="BC279" s="1">
        <v>2067</v>
      </c>
      <c r="BD279" s="1">
        <v>2068</v>
      </c>
      <c r="BE279" s="1">
        <v>2069</v>
      </c>
      <c r="BF279" s="1">
        <v>2070</v>
      </c>
      <c r="BG279" s="1">
        <v>2071</v>
      </c>
      <c r="BH279" s="1">
        <v>2072</v>
      </c>
      <c r="BI279" s="1">
        <v>2073</v>
      </c>
      <c r="BJ279" s="1">
        <v>2074</v>
      </c>
      <c r="BK279" s="1">
        <v>2075</v>
      </c>
      <c r="BL279" s="1">
        <v>2076</v>
      </c>
      <c r="BM279" s="1">
        <v>2077</v>
      </c>
      <c r="BN279" s="1">
        <v>2078</v>
      </c>
      <c r="BO279" s="1">
        <v>2079</v>
      </c>
      <c r="BP279" s="1">
        <v>2080</v>
      </c>
    </row>
    <row r="281" spans="2:68">
      <c r="B281" t="s">
        <v>67</v>
      </c>
      <c r="D281" s="2">
        <f>IF(AND($E273&lt;1,D278=1),$D273,IF(D278=1,$D273/$E273,IF(D278&gt;$E273,($D273+SUM(C285:$C285))-SUM(C281:$C281),($D273+SUM(C285:$C285))/$E273)))</f>
        <v>0</v>
      </c>
      <c r="E281" s="2">
        <f>IF(AND($E273&lt;1,E278=1),$D273,IF(E278=1,$D273/$E273,IF(E278&gt;$E273,($D273+SUM($C285:D285))-SUM($C281:D281),($D273+SUM($C285:D285))/$E273)))</f>
        <v>0</v>
      </c>
      <c r="F281" s="2">
        <f>IF(AND($E273&lt;1,F278=1),$D273,IF(F278=1,$D273/$E273,IF(F278&gt;$E273,($D273+SUM($C285:E285))-SUM($C281:E281),($D273+SUM($C285:E285))/$E273)))</f>
        <v>0</v>
      </c>
      <c r="G281" s="2">
        <f>IF(AND($E273&lt;1,G278=1),$D273,IF(G278=1,$D273/$E273,IF(G278&gt;$E273,($D273+SUM($C285:F285))-SUM($C281:F281),($D273+SUM($C285:F285))/$E273)))</f>
        <v>0</v>
      </c>
      <c r="H281" s="2">
        <f>IF(AND($E273&lt;1,H278=1),$D273,IF(H278=1,$D273/$E273,IF(H278&gt;$E273,($D273+SUM($C285:G285))-SUM($C281:G281),($D273+SUM($C285:G285))/$E273)))</f>
        <v>0</v>
      </c>
      <c r="I281" s="156">
        <f>IF(I273&gt;0,IF(AND(I278=1,$I273&lt;1),0,IF(I278-5&gt;$I273,$H287,$H287/$I273)),IF(OR(AND(I278=1,$E273&lt;1),$E273="n/a"),0,IF(I278&gt;$E273,($D273+SUM($C285:H286))-SUM($C281:H281),($D273+SUM($C285:H286))/$E273)))*0.5</f>
        <v>0</v>
      </c>
      <c r="J281" s="156">
        <f>IF(AND(J278=1,$I273&lt;1),0,IF(J278-5&gt;$I273,$H287-SUM($I281:I281),$H287/$I273))</f>
        <v>0</v>
      </c>
      <c r="K281" s="156">
        <f>IF(AND(K278=1,$I273&lt;1),0,IF(K278-5&gt;$I273,$H287-SUM($I281:J281),$H287/$I273))</f>
        <v>0</v>
      </c>
      <c r="L281" s="156">
        <f>IF(AND(L278=1,$I273&lt;1),0,IF(L278-5&gt;$I273,$H287-SUM($I281:K281),$H287/$I273))</f>
        <v>0</v>
      </c>
      <c r="M281" s="156">
        <f>IF(AND(M278=1,$I273&lt;1),0,IF(M278-5&gt;$I273,$H287-SUM($I281:L281),$H287/$I273))</f>
        <v>0</v>
      </c>
      <c r="N281" s="156">
        <f>IF(AND(N278=1,$I273&lt;1),0,IF(N278-5&gt;$I273,$H287-SUM($I281:M281),$H287/$I273))</f>
        <v>0</v>
      </c>
      <c r="O281" s="156">
        <f>IF(AND(O278=1,$I273&lt;1),0,IF(O278-5&gt;$I273,$H287-SUM($I281:N281),$H287/$I273))</f>
        <v>0</v>
      </c>
      <c r="P281" s="156">
        <f>IF(AND(P278=1,$I273&lt;1),0,IF(P278-5&gt;$I273,$H287-SUM($I281:O281),$H287/$I273))</f>
        <v>0</v>
      </c>
      <c r="Q281" s="156">
        <f>IF(AND(Q278=1,$I273&lt;1),0,IF(Q278-5&gt;$I273,$H287-SUM($I281:P281),$H287/$I273))</f>
        <v>0</v>
      </c>
      <c r="R281" s="156">
        <f>IF(AND(R278=1,$I273&lt;1),0,IF(R278-5&gt;$I273,$H287-SUM($I281:Q281),$H287/$I273))</f>
        <v>0</v>
      </c>
      <c r="S281" s="156">
        <f>IF(AND(S278=1,$I273&lt;1),0,IF(S278-5&gt;$I273,$H287-SUM($I281:R281),$H287/$I273))</f>
        <v>0</v>
      </c>
      <c r="T281" s="156">
        <f>IF(AND(T278=1,$I273&lt;1),0,IF(T278-5&gt;$I273,$H287-SUM($I281:S281),$H287/$I273))</f>
        <v>0</v>
      </c>
      <c r="U281" s="156">
        <f>IF(AND(U278=1,$I273&lt;1),0,IF(U278-5&gt;$I273,$H287-SUM($I281:T281),$H287/$I273))</f>
        <v>0</v>
      </c>
      <c r="V281" s="156">
        <f>IF(AND(V278=1,$I273&lt;1),0,IF(V278-5&gt;$I273,$H287-SUM($I281:U281),$H287/$I273))</f>
        <v>0</v>
      </c>
      <c r="W281" s="156">
        <f>IF(AND(W278=1,$I273&lt;1),0,IF(W278-5&gt;$I273,$H287-SUM($I281:V281),$H287/$I273))</f>
        <v>0</v>
      </c>
      <c r="X281" s="156">
        <f>IF(AND(X278=1,$I273&lt;1),0,IF(X278-5&gt;$I273,$H287-SUM($I281:W281),$H287/$I273))</f>
        <v>0</v>
      </c>
      <c r="Y281" s="156">
        <f>IF(AND(Y278=1,$I273&lt;1),0,IF(Y278-5&gt;$I273,$H287-SUM($I281:X281),$H287/$I273))</f>
        <v>0</v>
      </c>
      <c r="Z281" s="156">
        <f>IF(AND(Z278=1,$I273&lt;1),0,IF(Z278-5&gt;$I273,$H287-SUM($I281:Y281),$H287/$I273))</f>
        <v>0</v>
      </c>
      <c r="AA281" s="156">
        <f>IF(AND(AA278=1,$I273&lt;1),0,IF(AA278-5&gt;$I273,$H287-SUM($I281:Z281),$H287/$I273))</f>
        <v>0</v>
      </c>
      <c r="AB281" s="156">
        <f>IF(AND(AB278=1,$I273&lt;1),0,IF(AB278-5&gt;$I273,$H287-SUM($I281:AA281),$H287/$I273))</f>
        <v>0</v>
      </c>
      <c r="AC281" s="156">
        <f>IF(AND(AC278=1,$I273&lt;1),0,IF(AC278-5&gt;$I273,$H287-SUM($I281:AB281),$H287/$I273))</f>
        <v>0</v>
      </c>
      <c r="AD281" s="156">
        <f>IF(AND(AD278=1,$I273&lt;1),0,IF(AD278-5&gt;$I273,$H287-SUM($I281:AC281),$H287/$I273))</f>
        <v>0</v>
      </c>
      <c r="AE281" s="156">
        <f>IF(AND(AE278=1,$I273&lt;1),0,IF(AE278-5&gt;$I273,$H287-SUM($I281:AD281),$H287/$I273))</f>
        <v>0</v>
      </c>
      <c r="AF281" s="156">
        <f>IF(AND(AF278=1,$I273&lt;1),0,IF(AF278-5&gt;$I273,$H287-SUM($I281:AE281),$H287/$I273))</f>
        <v>0</v>
      </c>
      <c r="AG281" s="156">
        <f>IF(AND(AG278=1,$I273&lt;1),0,IF(AG278-5&gt;$I273,$H287-SUM($I281:AF281),$H287/$I273))</f>
        <v>0</v>
      </c>
      <c r="AH281" s="156">
        <f>IF(AND(AH278=1,$I273&lt;1),0,IF(AH278-5&gt;$I273,$H287-SUM($I281:AG281),$H287/$I273))</f>
        <v>0</v>
      </c>
      <c r="AI281" s="156">
        <f>IF(AND(AI278=1,$I273&lt;1),0,IF(AI278-5&gt;$I273,$H287-SUM($I281:AH281),$H287/$I273))</f>
        <v>0</v>
      </c>
      <c r="AJ281" s="156">
        <f>IF(AND(AJ278=1,$I273&lt;1),0,IF(AJ278-5&gt;$I273,$H287-SUM($I281:AI281),$H287/$I273))</f>
        <v>0</v>
      </c>
      <c r="AK281" s="156">
        <f>IF(AND(AK278=1,$I273&lt;1),0,IF(AK278-5&gt;$I273,$H287-SUM($I281:AJ281),$H287/$I273))</f>
        <v>0</v>
      </c>
      <c r="AL281" s="156">
        <f>IF(AND(AL278=1,$I273&lt;1),0,IF(AL278-5&gt;$I273,$H287-SUM($I281:AK281),$H287/$I273))</f>
        <v>0</v>
      </c>
      <c r="AM281" s="156">
        <f>IF(AND(AM278=1,$I273&lt;1),0,IF(AM278-5&gt;$I273,$H287-SUM($I281:AL281),$H287/$I273))</f>
        <v>0</v>
      </c>
      <c r="AN281" s="156">
        <f>IF(AND(AN278=1,$I273&lt;1),0,IF(AN278-5&gt;$I273,$H287-SUM($I281:AM281),$H287/$I273))</f>
        <v>0</v>
      </c>
      <c r="AO281" s="156">
        <f>IF(AND(AO278=1,$I273&lt;1),0,IF(AO278-5&gt;$I273,$H287-SUM($I281:AN281),$H287/$I273))</f>
        <v>0</v>
      </c>
      <c r="AP281" s="156">
        <f>IF(AND(AP278=1,$I273&lt;1),0,IF(AP278-5&gt;$I273,$H287-SUM($I281:AO281),$H287/$I273))</f>
        <v>0</v>
      </c>
      <c r="AQ281" s="156">
        <f>IF(AND(AQ278=1,$I273&lt;1),0,IF(AQ278-5&gt;$I273,$H287-SUM($I281:AP281),$H287/$I273))</f>
        <v>0</v>
      </c>
      <c r="AR281" s="156">
        <f>IF(AND(AR278=1,$I273&lt;1),0,IF(AR278-5&gt;$I273,$H287-SUM($I281:AQ281),$H287/$I273))</f>
        <v>0</v>
      </c>
      <c r="AS281" s="156">
        <f>IF(AND(AS278=1,$I273&lt;1),0,IF(AS278-5&gt;$I273,$H287-SUM($I281:AR281),$H287/$I273))</f>
        <v>0</v>
      </c>
      <c r="AT281" s="156">
        <f>IF(AND(AT278=1,$I273&lt;1),0,IF(AT278-5&gt;$I273,$H287-SUM($I281:AS281),$H287/$I273))</f>
        <v>0</v>
      </c>
      <c r="AU281" s="156">
        <f>IF(AND(AU278=1,$I273&lt;1),0,IF(AU278-5&gt;$I273,$H287-SUM($I281:AT281),$H287/$I273))</f>
        <v>0</v>
      </c>
      <c r="AV281" s="156">
        <f>IF(AND(AV278=1,$I273&lt;1),0,IF(AV278-5&gt;$I273,$H287-SUM($I281:AU281),$H287/$I273))</f>
        <v>0</v>
      </c>
      <c r="AW281" s="156">
        <f>IF(AND(AW278=1,$I273&lt;1),0,IF(AW278-5&gt;$I273,$H287-SUM($I281:AV281),$H287/$I273))</f>
        <v>0</v>
      </c>
      <c r="AX281" s="156">
        <f>IF(AND(AX278=1,$I273&lt;1),0,IF(AX278-5&gt;$I273,$H287-SUM($I281:AW281),$H287/$I273))</f>
        <v>0</v>
      </c>
      <c r="AY281" s="156">
        <f>IF(AND(AY278=1,$I273&lt;1),0,IF(AY278-5&gt;$I273,$H287-SUM($I281:AX281),$H287/$I273))</f>
        <v>0</v>
      </c>
      <c r="AZ281" s="156">
        <f>IF(AND(AZ278=1,$I273&lt;1),0,IF(AZ278-5&gt;$I273,$H287-SUM($I281:AY281),$H287/$I273))</f>
        <v>0</v>
      </c>
      <c r="BA281" s="156">
        <f>IF(AND(BA278=1,$I273&lt;1),0,IF(BA278-5&gt;$I273,$H287-SUM($I281:AZ281),$H287/$I273))</f>
        <v>0</v>
      </c>
      <c r="BB281" s="156">
        <f>IF(AND(BB278=1,$I273&lt;1),0,IF(BB278-5&gt;$I273,$H287-SUM($I281:BA281),$H287/$I273))</f>
        <v>0</v>
      </c>
      <c r="BC281" s="156">
        <f>IF(AND(BC278=1,$I273&lt;1),0,IF(BC278-5&gt;$I273,$H287-SUM($I281:BB281),$H287/$I273))</f>
        <v>0</v>
      </c>
      <c r="BD281" s="156">
        <f>IF(AND(BD278=1,$I273&lt;1),0,IF(BD278-5&gt;$I273,$H287-SUM($I281:BC281),$H287/$I273))</f>
        <v>0</v>
      </c>
      <c r="BE281" s="156">
        <f>IF(AND(BE278=1,$I273&lt;1),0,IF(BE278-5&gt;$I273,$H287-SUM($I281:BD281),$H287/$I273))</f>
        <v>0</v>
      </c>
      <c r="BF281" s="156">
        <f>IF(AND(BF278=1,$I273&lt;1),0,IF(BF278-5&gt;$I273,$H287-SUM($I281:BE281),$H287/$I273))</f>
        <v>0</v>
      </c>
      <c r="BG281" s="156">
        <f>IF(AND(BG278=1,$I273&lt;1),0,IF(BG278-5&gt;$I273,$H287-SUM($I281:BF281),$H287/$I273))</f>
        <v>0</v>
      </c>
      <c r="BH281" s="156">
        <f>IF(AND(BH278=1,$I273&lt;1),0,IF(BH278-5&gt;$I273,$H287-SUM($I281:BG281),$H287/$I273))</f>
        <v>0</v>
      </c>
      <c r="BI281" s="156">
        <f>IF(AND(BI278=1,$I273&lt;1),0,IF(BI278-5&gt;$I273,$H287-SUM($I281:BH281),$H287/$I273))</f>
        <v>0</v>
      </c>
      <c r="BJ281" s="156">
        <f>IF(AND(BJ278=1,$I273&lt;1),0,IF(BJ278-5&gt;$I273,$H287-SUM($I281:BI281),$H287/$I273))</f>
        <v>0</v>
      </c>
      <c r="BK281" s="156">
        <f>IF(AND(BK278=1,$I273&lt;1),0,IF(BK278-5&gt;$I273,$H287-SUM($I281:BJ281),$H287/$I273))</f>
        <v>0</v>
      </c>
      <c r="BL281" s="156">
        <f>IF(AND(BL278=1,$I273&lt;1),0,IF(BL278-5&gt;$I273,$H287-SUM($I281:BK281),$H287/$I273))</f>
        <v>0</v>
      </c>
      <c r="BM281" s="156">
        <f>IF(AND(BM278=1,$I273&lt;1),0,IF(BM278-5&gt;$I273,$H287-SUM($I281:BL281),$H287/$I273))</f>
        <v>0</v>
      </c>
      <c r="BN281" s="156">
        <f>IF(AND(BN278=1,$I273&lt;1),0,IF(BN278-5&gt;$I273,$H287-SUM($I281:BM281),$H287/$I273))</f>
        <v>0</v>
      </c>
      <c r="BO281" s="156">
        <f>IF(AND(BO278=1,$I273&lt;1),0,IF(BO278-5&gt;$I273,$H287-SUM($I281:BN281),$H287/$I273))</f>
        <v>0</v>
      </c>
      <c r="BP281" s="156">
        <f>IF(AND(BP278=1,$I273&lt;1),0,IF(BP278-5&gt;$I273,$H287-SUM($I281:BO281),$H287/$I273))</f>
        <v>0</v>
      </c>
    </row>
    <row r="282" spans="2:68">
      <c r="B282" t="s">
        <v>81</v>
      </c>
    </row>
    <row r="283" spans="2:68">
      <c r="B283" s="10" t="s">
        <v>69</v>
      </c>
      <c r="C283" s="10"/>
      <c r="H283" s="38"/>
    </row>
    <row r="284" spans="2:68">
      <c r="B284" s="10" t="s">
        <v>70</v>
      </c>
      <c r="C284" s="10"/>
      <c r="D284" s="12"/>
      <c r="E284" s="12"/>
      <c r="F284" s="12"/>
      <c r="G284" s="12"/>
      <c r="H284" s="13"/>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row>
    <row r="285" spans="2:68">
      <c r="B285" s="10" t="s">
        <v>57</v>
      </c>
      <c r="C285" s="10"/>
      <c r="D285" s="2">
        <f t="shared" ref="D285:G285" si="187">SUM(D283:D284)</f>
        <v>0</v>
      </c>
      <c r="E285" s="2">
        <f t="shared" si="187"/>
        <v>0</v>
      </c>
      <c r="F285" s="2">
        <f t="shared" si="187"/>
        <v>0</v>
      </c>
      <c r="G285" s="2">
        <f t="shared" si="187"/>
        <v>0</v>
      </c>
      <c r="H285" s="2">
        <f>SUM(H283:H284)</f>
        <v>0</v>
      </c>
      <c r="I285" s="2">
        <f t="shared" ref="I285:BP285" si="188">SUM(I283:I284)</f>
        <v>0</v>
      </c>
      <c r="J285" s="2">
        <f t="shared" si="188"/>
        <v>0</v>
      </c>
      <c r="K285" s="2">
        <f t="shared" si="188"/>
        <v>0</v>
      </c>
      <c r="L285" s="2">
        <f t="shared" si="188"/>
        <v>0</v>
      </c>
      <c r="M285" s="2">
        <f t="shared" si="188"/>
        <v>0</v>
      </c>
      <c r="N285" s="2">
        <f t="shared" si="188"/>
        <v>0</v>
      </c>
      <c r="O285" s="2">
        <f t="shared" si="188"/>
        <v>0</v>
      </c>
      <c r="P285" s="2">
        <f t="shared" si="188"/>
        <v>0</v>
      </c>
      <c r="Q285" s="2">
        <f t="shared" si="188"/>
        <v>0</v>
      </c>
      <c r="R285" s="2">
        <f t="shared" si="188"/>
        <v>0</v>
      </c>
      <c r="S285" s="2">
        <f t="shared" si="188"/>
        <v>0</v>
      </c>
      <c r="T285" s="2">
        <f t="shared" si="188"/>
        <v>0</v>
      </c>
      <c r="U285" s="2">
        <f t="shared" si="188"/>
        <v>0</v>
      </c>
      <c r="V285" s="2">
        <f t="shared" si="188"/>
        <v>0</v>
      </c>
      <c r="W285" s="2">
        <f t="shared" si="188"/>
        <v>0</v>
      </c>
      <c r="X285" s="2">
        <f t="shared" si="188"/>
        <v>0</v>
      </c>
      <c r="Y285" s="2">
        <f t="shared" si="188"/>
        <v>0</v>
      </c>
      <c r="Z285" s="2">
        <f t="shared" si="188"/>
        <v>0</v>
      </c>
      <c r="AA285" s="2">
        <f t="shared" si="188"/>
        <v>0</v>
      </c>
      <c r="AB285" s="2">
        <f t="shared" si="188"/>
        <v>0</v>
      </c>
      <c r="AC285" s="2">
        <f t="shared" si="188"/>
        <v>0</v>
      </c>
      <c r="AD285" s="2">
        <f t="shared" si="188"/>
        <v>0</v>
      </c>
      <c r="AE285" s="2">
        <f t="shared" si="188"/>
        <v>0</v>
      </c>
      <c r="AF285" s="2">
        <f t="shared" si="188"/>
        <v>0</v>
      </c>
      <c r="AG285" s="2">
        <f t="shared" si="188"/>
        <v>0</v>
      </c>
      <c r="AH285" s="2">
        <f t="shared" si="188"/>
        <v>0</v>
      </c>
      <c r="AI285" s="2">
        <f t="shared" si="188"/>
        <v>0</v>
      </c>
      <c r="AJ285" s="2">
        <f t="shared" si="188"/>
        <v>0</v>
      </c>
      <c r="AK285" s="2">
        <f t="shared" si="188"/>
        <v>0</v>
      </c>
      <c r="AL285" s="2">
        <f t="shared" si="188"/>
        <v>0</v>
      </c>
      <c r="AM285" s="2">
        <f t="shared" si="188"/>
        <v>0</v>
      </c>
      <c r="AN285" s="2">
        <f t="shared" si="188"/>
        <v>0</v>
      </c>
      <c r="AO285" s="2">
        <f t="shared" si="188"/>
        <v>0</v>
      </c>
      <c r="AP285" s="2">
        <f t="shared" si="188"/>
        <v>0</v>
      </c>
      <c r="AQ285" s="2">
        <f t="shared" si="188"/>
        <v>0</v>
      </c>
      <c r="AR285" s="2">
        <f t="shared" si="188"/>
        <v>0</v>
      </c>
      <c r="AS285" s="2">
        <f t="shared" si="188"/>
        <v>0</v>
      </c>
      <c r="AT285" s="2">
        <f t="shared" si="188"/>
        <v>0</v>
      </c>
      <c r="AU285" s="2">
        <f t="shared" si="188"/>
        <v>0</v>
      </c>
      <c r="AV285" s="2">
        <f t="shared" si="188"/>
        <v>0</v>
      </c>
      <c r="AW285" s="2">
        <f t="shared" si="188"/>
        <v>0</v>
      </c>
      <c r="AX285" s="2">
        <f t="shared" si="188"/>
        <v>0</v>
      </c>
      <c r="AY285" s="2">
        <f t="shared" si="188"/>
        <v>0</v>
      </c>
      <c r="AZ285" s="2">
        <f t="shared" si="188"/>
        <v>0</v>
      </c>
      <c r="BA285" s="2">
        <f t="shared" si="188"/>
        <v>0</v>
      </c>
      <c r="BB285" s="2">
        <f t="shared" si="188"/>
        <v>0</v>
      </c>
      <c r="BC285" s="2">
        <f t="shared" si="188"/>
        <v>0</v>
      </c>
      <c r="BD285" s="2">
        <f t="shared" si="188"/>
        <v>0</v>
      </c>
      <c r="BE285" s="2">
        <f t="shared" si="188"/>
        <v>0</v>
      </c>
      <c r="BF285" s="2">
        <f t="shared" si="188"/>
        <v>0</v>
      </c>
      <c r="BG285" s="2">
        <f t="shared" si="188"/>
        <v>0</v>
      </c>
      <c r="BH285" s="2">
        <f t="shared" si="188"/>
        <v>0</v>
      </c>
      <c r="BI285" s="2">
        <f t="shared" si="188"/>
        <v>0</v>
      </c>
      <c r="BJ285" s="2">
        <f t="shared" si="188"/>
        <v>0</v>
      </c>
      <c r="BK285" s="2">
        <f t="shared" si="188"/>
        <v>0</v>
      </c>
      <c r="BL285" s="2">
        <f t="shared" si="188"/>
        <v>0</v>
      </c>
      <c r="BM285" s="2">
        <f t="shared" si="188"/>
        <v>0</v>
      </c>
      <c r="BN285" s="2">
        <f t="shared" si="188"/>
        <v>0</v>
      </c>
      <c r="BO285" s="2">
        <f t="shared" si="188"/>
        <v>0</v>
      </c>
      <c r="BP285" s="2">
        <f t="shared" si="188"/>
        <v>0</v>
      </c>
    </row>
    <row r="286" spans="2:68">
      <c r="B286" s="10"/>
      <c r="C286" s="10"/>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68">
      <c r="B287" t="s">
        <v>72</v>
      </c>
      <c r="C287" s="39">
        <f>D273</f>
        <v>0</v>
      </c>
      <c r="D287" s="38">
        <f t="shared" ref="D287" si="189">C287-D281+D285+D286</f>
        <v>0</v>
      </c>
      <c r="E287" s="2">
        <f>D287-E281+E285</f>
        <v>0</v>
      </c>
      <c r="F287" s="2">
        <f t="shared" ref="F287" si="190">E287-F281+F285</f>
        <v>0</v>
      </c>
      <c r="G287" s="2">
        <f t="shared" ref="G287" si="191">F287-G281+G285</f>
        <v>0</v>
      </c>
      <c r="H287" s="2">
        <f t="shared" ref="H287" si="192">G287-H281+H285</f>
        <v>0</v>
      </c>
      <c r="I287" s="2">
        <f t="shared" ref="I287" si="193">H287-I281+I285</f>
        <v>0</v>
      </c>
      <c r="J287" s="2">
        <f t="shared" ref="J287" si="194">I287-J281+J285</f>
        <v>0</v>
      </c>
      <c r="K287" s="2">
        <f t="shared" ref="K287" si="195">J287-K281+K285</f>
        <v>0</v>
      </c>
      <c r="L287" s="2">
        <f t="shared" ref="L287" si="196">K287-L281+L285</f>
        <v>0</v>
      </c>
      <c r="M287" s="2">
        <f t="shared" ref="M287" si="197">L287-M281+M285</f>
        <v>0</v>
      </c>
      <c r="N287" s="2">
        <f t="shared" ref="N287" si="198">M287-N281+N285</f>
        <v>0</v>
      </c>
      <c r="O287" s="2">
        <f t="shared" ref="O287" si="199">N287-O281+O285</f>
        <v>0</v>
      </c>
      <c r="P287" s="2">
        <f t="shared" ref="P287" si="200">O287-P281+P285</f>
        <v>0</v>
      </c>
      <c r="Q287" s="2">
        <f t="shared" ref="Q287" si="201">P287-Q281+Q285</f>
        <v>0</v>
      </c>
      <c r="R287" s="2">
        <f t="shared" ref="R287" si="202">Q287-R281+R285</f>
        <v>0</v>
      </c>
      <c r="S287" s="2">
        <f t="shared" ref="S287" si="203">R287-S281+S285</f>
        <v>0</v>
      </c>
      <c r="T287" s="2">
        <f t="shared" ref="T287" si="204">S287-T281+T285</f>
        <v>0</v>
      </c>
      <c r="U287" s="2">
        <f t="shared" ref="U287" si="205">T287-U281+U285</f>
        <v>0</v>
      </c>
      <c r="V287" s="2">
        <f t="shared" ref="V287" si="206">U287-V281+V285</f>
        <v>0</v>
      </c>
      <c r="W287" s="2">
        <f t="shared" ref="W287" si="207">V287-W281+W285</f>
        <v>0</v>
      </c>
      <c r="X287" s="2">
        <f t="shared" ref="X287" si="208">W287-X281+X285</f>
        <v>0</v>
      </c>
      <c r="Y287" s="2">
        <f t="shared" ref="Y287" si="209">X287-Y281+Y285</f>
        <v>0</v>
      </c>
      <c r="Z287" s="2">
        <f t="shared" ref="Z287" si="210">Y287-Z281+Z285</f>
        <v>0</v>
      </c>
      <c r="AA287" s="2">
        <f t="shared" ref="AA287" si="211">Z287-AA281+AA285</f>
        <v>0</v>
      </c>
      <c r="AB287" s="2">
        <f t="shared" ref="AB287" si="212">AA287-AB281+AB285</f>
        <v>0</v>
      </c>
      <c r="AC287" s="2">
        <f t="shared" ref="AC287" si="213">AB287-AC281+AC285</f>
        <v>0</v>
      </c>
      <c r="AD287" s="2">
        <f t="shared" ref="AD287" si="214">AC287-AD281+AD285</f>
        <v>0</v>
      </c>
      <c r="AE287" s="2">
        <f t="shared" ref="AE287" si="215">AD287-AE281+AE285</f>
        <v>0</v>
      </c>
      <c r="AF287" s="2">
        <f t="shared" ref="AF287" si="216">AE287-AF281+AF285</f>
        <v>0</v>
      </c>
      <c r="AG287" s="2">
        <f t="shared" ref="AG287" si="217">AF287-AG281+AG285</f>
        <v>0</v>
      </c>
      <c r="AH287" s="2">
        <f t="shared" ref="AH287" si="218">AG287-AH281+AH285</f>
        <v>0</v>
      </c>
      <c r="AI287" s="2">
        <f t="shared" ref="AI287" si="219">AH287-AI281+AI285</f>
        <v>0</v>
      </c>
      <c r="AJ287" s="2">
        <f t="shared" ref="AJ287" si="220">AI287-AJ281+AJ285</f>
        <v>0</v>
      </c>
      <c r="AK287" s="2">
        <f t="shared" ref="AK287" si="221">AJ287-AK281+AK285</f>
        <v>0</v>
      </c>
      <c r="AL287" s="2">
        <f t="shared" ref="AL287" si="222">AK287-AL281+AL285</f>
        <v>0</v>
      </c>
      <c r="AM287" s="2">
        <f t="shared" ref="AM287" si="223">AL287-AM281+AM285</f>
        <v>0</v>
      </c>
      <c r="AN287" s="2">
        <f t="shared" ref="AN287" si="224">AM287-AN281+AN285</f>
        <v>0</v>
      </c>
      <c r="AO287" s="2">
        <f t="shared" ref="AO287" si="225">AN287-AO281+AO285</f>
        <v>0</v>
      </c>
      <c r="AP287" s="2">
        <f t="shared" ref="AP287" si="226">AO287-AP281+AP285</f>
        <v>0</v>
      </c>
      <c r="AQ287" s="2">
        <f t="shared" ref="AQ287" si="227">AP287-AQ281+AQ285</f>
        <v>0</v>
      </c>
      <c r="AR287" s="2">
        <f t="shared" ref="AR287" si="228">AQ287-AR281+AR285</f>
        <v>0</v>
      </c>
      <c r="AS287" s="2">
        <f t="shared" ref="AS287" si="229">AR287-AS281+AS285</f>
        <v>0</v>
      </c>
      <c r="AT287" s="2">
        <f t="shared" ref="AT287" si="230">AS287-AT281+AT285</f>
        <v>0</v>
      </c>
      <c r="AU287" s="2">
        <f t="shared" ref="AU287" si="231">AT287-AU281+AU285</f>
        <v>0</v>
      </c>
      <c r="AV287" s="2">
        <f t="shared" ref="AV287" si="232">AU287-AV281+AV285</f>
        <v>0</v>
      </c>
      <c r="AW287" s="2">
        <f t="shared" ref="AW287" si="233">AV287-AW281+AW285</f>
        <v>0</v>
      </c>
      <c r="AX287" s="2">
        <f t="shared" ref="AX287" si="234">AW287-AX281+AX285</f>
        <v>0</v>
      </c>
      <c r="AY287" s="2">
        <f t="shared" ref="AY287" si="235">AX287-AY281+AY285</f>
        <v>0</v>
      </c>
      <c r="AZ287" s="2">
        <f t="shared" ref="AZ287" si="236">AY287-AZ281+AZ285</f>
        <v>0</v>
      </c>
      <c r="BA287" s="2">
        <f t="shared" ref="BA287" si="237">AZ287-BA281+BA285</f>
        <v>0</v>
      </c>
      <c r="BB287" s="2">
        <f t="shared" ref="BB287" si="238">BA287-BB281+BB285</f>
        <v>0</v>
      </c>
      <c r="BC287" s="2">
        <f t="shared" ref="BC287" si="239">BB287-BC281+BC285</f>
        <v>0</v>
      </c>
      <c r="BD287" s="2">
        <f t="shared" ref="BD287" si="240">BC287-BD281+BD285</f>
        <v>0</v>
      </c>
      <c r="BE287" s="2">
        <f t="shared" ref="BE287" si="241">BD287-BE281+BE285</f>
        <v>0</v>
      </c>
      <c r="BF287" s="2">
        <f t="shared" ref="BF287" si="242">BE287-BF281+BF285</f>
        <v>0</v>
      </c>
      <c r="BG287" s="2">
        <f t="shared" ref="BG287" si="243">BF287-BG281+BG285</f>
        <v>0</v>
      </c>
      <c r="BH287" s="2">
        <f t="shared" ref="BH287" si="244">BG287-BH281+BH285</f>
        <v>0</v>
      </c>
      <c r="BI287" s="2">
        <f t="shared" ref="BI287" si="245">BH287-BI281+BI285</f>
        <v>0</v>
      </c>
      <c r="BJ287" s="2">
        <f t="shared" ref="BJ287" si="246">BI287-BJ281+BJ285</f>
        <v>0</v>
      </c>
      <c r="BK287" s="2">
        <f t="shared" ref="BK287" si="247">BJ287-BK281+BK285</f>
        <v>0</v>
      </c>
      <c r="BL287" s="2">
        <f t="shared" ref="BL287" si="248">BK287-BL281+BL285</f>
        <v>0</v>
      </c>
      <c r="BM287" s="2">
        <f t="shared" ref="BM287" si="249">BL287-BM281+BM285</f>
        <v>0</v>
      </c>
      <c r="BN287" s="2">
        <f t="shared" ref="BN287" si="250">BM287-BN281+BN285</f>
        <v>0</v>
      </c>
      <c r="BO287" s="2">
        <f t="shared" ref="BO287" si="251">BN287-BO281+BO285</f>
        <v>0</v>
      </c>
      <c r="BP287" s="2">
        <f t="shared" ref="BP287" si="252">BO287-BP281+BP285</f>
        <v>0</v>
      </c>
    </row>
    <row r="290" spans="2:68">
      <c r="B290" t="s">
        <v>55</v>
      </c>
      <c r="D290" s="2">
        <f>INDEX(Inputs!$E$34:$X$44,MATCH('Depr schedule - Actual'!$B270,Inputs!$B$34:$B$44,0),MATCH('Depr schedule - Actual'!D279,Inputs!$E$18:$X$18,0))*IF(D279&gt;=Base_Reg_Year,(1+D$3)^0.5,(1+D$4)^0.5)</f>
        <v>0</v>
      </c>
      <c r="E290" s="2">
        <f>INDEX(Inputs!$E$34:$X$44,MATCH('Depr schedule - Actual'!$B270,Inputs!$B$34:$B$44,0),MATCH('Depr schedule - Actual'!E279,Inputs!$E$18:$X$18,0))*IF(E279&gt;=Base_Reg_Year,(1+E$3)^0.5,(1+E$4)^0.5)</f>
        <v>0</v>
      </c>
      <c r="F290" s="2">
        <f>INDEX(Inputs!$E$34:$X$44,MATCH('Depr schedule - Actual'!$B270,Inputs!$B$34:$B$44,0),MATCH('Depr schedule - Actual'!F279,Inputs!$E$18:$X$18,0))*IF(F279&gt;=Base_Reg_Year,(1+F$3)^0.5,(1+F$4)^0.5)</f>
        <v>0</v>
      </c>
      <c r="G290" s="2">
        <f>INDEX(Inputs!$E$34:$X$44,MATCH('Depr schedule - Actual'!$B270,Inputs!$B$34:$B$44,0),MATCH('Depr schedule - Actual'!G279,Inputs!$E$18:$X$18,0))*IF(G279&gt;=Base_Reg_Year,(1+G$3)^0.5,(1+G$4)^0.5)</f>
        <v>0</v>
      </c>
      <c r="H290" s="2">
        <f>INDEX(Inputs!$E$34:$X$44,MATCH('Depr schedule - Actual'!$B270,Inputs!$B$34:$B$44,0),MATCH('Depr schedule - Actual'!H279,Inputs!$E$18:$X$18,0))*IF(H279&gt;=Base_Reg_Year,(1+H$3)^0.5,(1+H$4)^0.5)</f>
        <v>0</v>
      </c>
      <c r="I290" s="2">
        <f>INDEX(Inputs!$E$34:$X$44,MATCH('Depr schedule - Actual'!$B270,Inputs!$B$34:$B$44,0),MATCH('Depr schedule - Actual'!I279,Inputs!$E$18:$X$18,0))*IF(I279&gt;=Base_Reg_Year,(1+I$3)^0.5,(1+I$4)^0.5)</f>
        <v>0</v>
      </c>
      <c r="J290" s="2">
        <f>INDEX(Inputs!$E$34:$X$44,MATCH('Depr schedule - Actual'!$B270,Inputs!$B$34:$B$44,0),MATCH('Depr schedule - Actual'!J279,Inputs!$E$18:$X$18,0))*IF(J279&gt;=Base_Reg_Year,(1+J$3)^0.5,(1+J$4)^0.5)</f>
        <v>0</v>
      </c>
      <c r="K290" s="2">
        <f>INDEX(Inputs!$E$34:$X$44,MATCH('Depr schedule - Actual'!$B270,Inputs!$B$34:$B$44,0),MATCH('Depr schedule - Actual'!K279,Inputs!$E$18:$X$18,0))*IF(K279&gt;=Base_Reg_Year,(1+K$3)^0.5,(1+K$4)^0.5)</f>
        <v>0</v>
      </c>
      <c r="L290" s="2">
        <f>INDEX(Inputs!$E$34:$X$44,MATCH('Depr schedule - Actual'!$B270,Inputs!$B$34:$B$44,0),MATCH('Depr schedule - Actual'!L279,Inputs!$E$18:$X$18,0))*IF(L279&gt;=Base_Reg_Year,(1+L$3)^0.5,(1+L$4)^0.5)</f>
        <v>0</v>
      </c>
      <c r="M290" s="2">
        <f>INDEX(Inputs!$E$34:$X$44,MATCH('Depr schedule - Actual'!$B270,Inputs!$B$34:$B$44,0),MATCH('Depr schedule - Actual'!M279,Inputs!$E$18:$X$18,0))*IF(M279&gt;=Base_Reg_Year,(1+M$3)^0.5,(1+M$4)^0.5)</f>
        <v>0</v>
      </c>
      <c r="N290" s="2">
        <f>INDEX(Inputs!$E$34:$X$44,MATCH('Depr schedule - Actual'!$B270,Inputs!$B$34:$B$44,0),MATCH('Depr schedule - Actual'!N279,Inputs!$E$18:$X$18,0))*IF(N279&gt;=Base_Reg_Year,(1+N$3)^0.5,(1+N$4)^0.5)</f>
        <v>0</v>
      </c>
      <c r="O290" s="2">
        <f>INDEX(Inputs!$E$34:$X$44,MATCH('Depr schedule - Actual'!$B270,Inputs!$B$34:$B$44,0),MATCH('Depr schedule - Actual'!O279,Inputs!$E$18:$X$18,0))*IF(O279&gt;=Base_Reg_Year,(1+O$3)^0.5,(1+O$4)^0.5)</f>
        <v>0</v>
      </c>
      <c r="P290" s="2">
        <f>INDEX(Inputs!$E$34:$X$44,MATCH('Depr schedule - Actual'!$B270,Inputs!$B$34:$B$44,0),MATCH('Depr schedule - Actual'!P279,Inputs!$E$18:$X$18,0))*IF(P279&gt;=Base_Reg_Year,(1+P$3)^0.5,(1+P$4)^0.5)</f>
        <v>0</v>
      </c>
      <c r="Q290" s="2">
        <f>INDEX(Inputs!$E$34:$X$44,MATCH('Depr schedule - Actual'!$B270,Inputs!$B$34:$B$44,0),MATCH('Depr schedule - Actual'!Q279,Inputs!$E$18:$X$18,0))*IF(Q279&gt;=Base_Reg_Year,(1+Q$3)^0.5,(1+Q$4)^0.5)</f>
        <v>0</v>
      </c>
      <c r="R290" s="2">
        <f>INDEX(Inputs!$E$34:$X$44,MATCH('Depr schedule - Actual'!$B270,Inputs!$B$34:$B$44,0),MATCH('Depr schedule - Actual'!R279,Inputs!$E$18:$X$18,0))*IF(R279&gt;=Base_Reg_Year,(1+R$3)^0.5,(1+R$4)^0.5)</f>
        <v>0</v>
      </c>
      <c r="S290" s="2"/>
      <c r="T290" s="2"/>
      <c r="U290" s="2"/>
      <c r="V290" s="2"/>
      <c r="W290" s="2"/>
    </row>
    <row r="291" spans="2:68">
      <c r="I291" s="2"/>
      <c r="J291" s="2"/>
      <c r="K291" s="2"/>
      <c r="L291" s="2"/>
      <c r="M291" s="2"/>
    </row>
    <row r="292" spans="2:68">
      <c r="B292" t="s">
        <v>73</v>
      </c>
    </row>
    <row r="293" spans="2:68">
      <c r="B293" s="20">
        <v>2016</v>
      </c>
      <c r="C293" s="20">
        <v>1</v>
      </c>
      <c r="E293" s="2">
        <f>IF($D$276="n/a",0,IF(E$278&lt;=$C293,0,IF(E$278&gt;(INDEX($D$276:$W$276,1,$C293)+$C293),INDEX($D$290:$W$290,,$C293)-SUM($D293:D293),INDEX($D$290:$W$290,,$C293)/INDEX($D$276:$W$276,1,$C293))))</f>
        <v>0</v>
      </c>
      <c r="F293" s="2">
        <f>IF($D$276="n/a",0,IF(F$278&lt;=$C293,0,IF(F$278&gt;(INDEX($D$276:$W$276,1,$C293)+$C293),INDEX($D$290:$W$290,,$C293)-SUM($D293:E293),INDEX($D$290:$W$290,,$C293)/INDEX($D$276:$W$276,1,$C293))))</f>
        <v>0</v>
      </c>
      <c r="G293" s="2">
        <f>IF($D$276="n/a",0,IF(G$278&lt;=$C293,0,IF(G$278&gt;(INDEX($D$276:$W$276,1,$C293)+$C293),INDEX($D$290:$W$290,,$C293)-SUM($D293:F293),INDEX($D$290:$W$290,,$C293)/INDEX($D$276:$W$276,1,$C293))))</f>
        <v>0</v>
      </c>
      <c r="H293" s="2">
        <f>IF($D$276="n/a",0,IF(H$278&lt;=$C293,0,IF(H$278&gt;(INDEX($D$276:$W$276,1,$C293)+$C293),INDEX($D$290:$W$290,,$C293)-SUM($D293:G293),INDEX($D$290:$W$290,,$C293)/INDEX($D$276:$W$276,1,$C293))))</f>
        <v>0</v>
      </c>
      <c r="I293" s="2">
        <f>IF($D$276="n/a",0,IF(I$278&lt;=$C293,0,IF(I$278&gt;(INDEX($D$276:$W$276,1,$C293)+$C293),INDEX($D$290:$W$290,,$C293)-SUM($D293:H293),INDEX($D$290:$W$290,,$C293)/INDEX($D$276:$W$276,1,$C293))))*0.5</f>
        <v>0</v>
      </c>
      <c r="J293" s="2">
        <f>IF($D$276="n/a",0,IF(J$278&lt;=$C293,0,IF(J$278&gt;(INDEX($D$276:$W$276,1,$C293)+$C293),INDEX($D$290:$W$290,,$C293)-SUM($D293:I293),INDEX($D$290:$W$290,,$C293)/INDEX($D$276:$W$276,1,$C293))))</f>
        <v>0</v>
      </c>
      <c r="K293" s="2">
        <f>IF($D$276="n/a",0,IF(K$278&lt;=$C293,0,IF(K$278&gt;(INDEX($D$276:$W$276,1,$C293)+$C293),INDEX($D$290:$W$290,,$C293)-SUM($D293:J293),INDEX($D$290:$W$290,,$C293)/INDEX($D$276:$W$276,1,$C293))))</f>
        <v>0</v>
      </c>
      <c r="L293" s="2">
        <f>IF($D$276="n/a",0,IF(L$278&lt;=$C293,0,IF(L$278&gt;(INDEX($D$276:$W$276,1,$C293)+$C293),INDEX($D$290:$W$290,,$C293)-SUM($D293:K293),INDEX($D$290:$W$290,,$C293)/INDEX($D$276:$W$276,1,$C293))))</f>
        <v>0</v>
      </c>
      <c r="M293" s="2">
        <f>IF($D$276="n/a",0,IF(M$278&lt;=$C293,0,IF(M$278&gt;(INDEX($D$276:$W$276,1,$C293)+$C293),INDEX($D$290:$W$290,,$C293)-SUM($D293:L293),INDEX($D$290:$W$290,,$C293)/INDEX($D$276:$W$276,1,$C293))))</f>
        <v>0</v>
      </c>
      <c r="N293" s="2">
        <f>IF($D$276="n/a",0,IF(N$278&lt;=$C293,0,IF(N$278&gt;(INDEX($D$276:$W$276,1,$C293)+$C293),INDEX($D$290:$W$290,,$C293)-SUM($D293:M293),INDEX($D$290:$W$290,,$C293)/INDEX($D$276:$W$276,1,$C293))))</f>
        <v>0</v>
      </c>
      <c r="O293" s="2">
        <f>IF($D$276="n/a",0,IF(O$278&lt;=$C293,0,IF(O$278&gt;(INDEX($D$276:$W$276,1,$C293)+$C293),INDEX($D$290:$W$290,,$C293)-SUM($D293:N293),INDEX($D$290:$W$290,,$C293)/INDEX($D$276:$W$276,1,$C293))))</f>
        <v>0</v>
      </c>
      <c r="P293" s="2">
        <f>IF($D$276="n/a",0,IF(P$278&lt;=$C293,0,IF(P$278&gt;(INDEX($D$276:$W$276,1,$C293)+$C293),INDEX($D$290:$W$290,,$C293)-SUM($D293:O293),INDEX($D$290:$W$290,,$C293)/INDEX($D$276:$W$276,1,$C293))))</f>
        <v>0</v>
      </c>
      <c r="Q293" s="2">
        <f>IF($D$276="n/a",0,IF(Q$278&lt;=$C293,0,IF(Q$278&gt;(INDEX($D$276:$W$276,1,$C293)+$C293),INDEX($D$290:$W$290,,$C293)-SUM($D293:P293),INDEX($D$290:$W$290,,$C293)/INDEX($D$276:$W$276,1,$C293))))</f>
        <v>0</v>
      </c>
      <c r="R293" s="2">
        <f>IF($D$276="n/a",0,IF(R$278&lt;=$C293,0,IF(R$278&gt;(INDEX($D$276:$W$276,1,$C293)+$C293),INDEX($D$290:$W$290,,$C293)-SUM($D293:Q293),INDEX($D$290:$W$290,,$C293)/INDEX($D$276:$W$276,1,$C293))))</f>
        <v>0</v>
      </c>
      <c r="S293" s="2">
        <f>IF($D$276="n/a",0,IF(S$278&lt;=$C293,0,IF(S$278&gt;(INDEX($D$276:$W$276,1,$C293)+$C293),INDEX($D$290:$W$290,,$C293)-SUM($D293:R293),INDEX($D$290:$W$290,,$C293)/INDEX($D$276:$W$276,1,$C293))))</f>
        <v>0</v>
      </c>
      <c r="T293" s="2">
        <f>IF($D$276="n/a",0,IF(T$278&lt;=$C293,0,IF(T$278&gt;(INDEX($D$276:$W$276,1,$C293)+$C293),INDEX($D$290:$W$290,,$C293)-SUM($D293:S293),INDEX($D$290:$W$290,,$C293)/INDEX($D$276:$W$276,1,$C293))))</f>
        <v>0</v>
      </c>
      <c r="U293" s="2">
        <f>IF($D$276="n/a",0,IF(U$278&lt;=$C293,0,IF(U$278&gt;(INDEX($D$276:$W$276,1,$C293)+$C293),INDEX($D$290:$W$290,,$C293)-SUM($D293:T293),INDEX($D$290:$W$290,,$C293)/INDEX($D$276:$W$276,1,$C293))))</f>
        <v>0</v>
      </c>
      <c r="V293" s="2">
        <f>IF($D$276="n/a",0,IF(V$278&lt;=$C293,0,IF(V$278&gt;(INDEX($D$276:$W$276,1,$C293)+$C293),INDEX($D$290:$W$290,,$C293)-SUM($D293:U293),INDEX($D$290:$W$290,,$C293)/INDEX($D$276:$W$276,1,$C293))))</f>
        <v>0</v>
      </c>
      <c r="W293" s="2">
        <f>IF($D$276="n/a",0,IF(W$278&lt;=$C293,0,IF(W$278&gt;(INDEX($D$276:$W$276,1,$C293)+$C293),INDEX($D$290:$W$290,,$C293)-SUM($D293:V293),INDEX($D$290:$W$290,,$C293)/INDEX($D$276:$W$276,1,$C293))))</f>
        <v>0</v>
      </c>
      <c r="X293" s="2">
        <f>IF($D$276="n/a",0,IF(X$278&lt;=$C293,0,IF(X$278&gt;(INDEX($D$276:$W$276,1,$C293)+$C293),INDEX($D$290:$W$290,,$C293)-SUM($D293:W293),INDEX($D$290:$W$290,,$C293)/INDEX($D$276:$W$276,1,$C293))))</f>
        <v>0</v>
      </c>
      <c r="Y293" s="2">
        <f>IF($D$276="n/a",0,IF(Y$278&lt;=$C293,0,IF(Y$278&gt;(INDEX($D$276:$W$276,1,$C293)+$C293),INDEX($D$290:$W$290,,$C293)-SUM($D293:X293),INDEX($D$290:$W$290,,$C293)/INDEX($D$276:$W$276,1,$C293))))</f>
        <v>0</v>
      </c>
      <c r="Z293" s="2">
        <f>IF($D$276="n/a",0,IF(Z$278&lt;=$C293,0,IF(Z$278&gt;(INDEX($D$276:$W$276,1,$C293)+$C293),INDEX($D$290:$W$290,,$C293)-SUM($D293:Y293),INDEX($D$290:$W$290,,$C293)/INDEX($D$276:$W$276,1,$C293))))</f>
        <v>0</v>
      </c>
      <c r="AA293" s="2">
        <f>IF($D$276="n/a",0,IF(AA$278&lt;=$C293,0,IF(AA$278&gt;(INDEX($D$276:$W$276,1,$C293)+$C293),INDEX($D$290:$W$290,,$C293)-SUM($D293:Z293),INDEX($D$290:$W$290,,$C293)/INDEX($D$276:$W$276,1,$C293))))</f>
        <v>0</v>
      </c>
      <c r="AB293" s="2">
        <f>IF($D$276="n/a",0,IF(AB$278&lt;=$C293,0,IF(AB$278&gt;(INDEX($D$276:$W$276,1,$C293)+$C293),INDEX($D$290:$W$290,,$C293)-SUM($D293:AA293),INDEX($D$290:$W$290,,$C293)/INDEX($D$276:$W$276,1,$C293))))</f>
        <v>0</v>
      </c>
      <c r="AC293" s="2">
        <f>IF($D$276="n/a",0,IF(AC$278&lt;=$C293,0,IF(AC$278&gt;(INDEX($D$276:$W$276,1,$C293)+$C293),INDEX($D$290:$W$290,,$C293)-SUM($D293:AB293),INDEX($D$290:$W$290,,$C293)/INDEX($D$276:$W$276,1,$C293))))</f>
        <v>0</v>
      </c>
      <c r="AD293" s="2">
        <f>IF($D$276="n/a",0,IF(AD$278&lt;=$C293,0,IF(AD$278&gt;(INDEX($D$276:$W$276,1,$C293)+$C293),INDEX($D$290:$W$290,,$C293)-SUM($D293:AC293),INDEX($D$290:$W$290,,$C293)/INDEX($D$276:$W$276,1,$C293))))</f>
        <v>0</v>
      </c>
      <c r="AE293" s="2">
        <f>IF($D$276="n/a",0,IF(AE$278&lt;=$C293,0,IF(AE$278&gt;(INDEX($D$276:$W$276,1,$C293)+$C293),INDEX($D$290:$W$290,,$C293)-SUM($D293:AD293),INDEX($D$290:$W$290,,$C293)/INDEX($D$276:$W$276,1,$C293))))</f>
        <v>0</v>
      </c>
      <c r="AF293" s="2">
        <f>IF($D$276="n/a",0,IF(AF$278&lt;=$C293,0,IF(AF$278&gt;(INDEX($D$276:$W$276,1,$C293)+$C293),INDEX($D$290:$W$290,,$C293)-SUM($D293:AE293),INDEX($D$290:$W$290,,$C293)/INDEX($D$276:$W$276,1,$C293))))</f>
        <v>0</v>
      </c>
      <c r="AG293" s="2">
        <f>IF($D$276="n/a",0,IF(AG$278&lt;=$C293,0,IF(AG$278&gt;(INDEX($D$276:$W$276,1,$C293)+$C293),INDEX($D$290:$W$290,,$C293)-SUM($D293:AF293),INDEX($D$290:$W$290,,$C293)/INDEX($D$276:$W$276,1,$C293))))</f>
        <v>0</v>
      </c>
      <c r="AH293" s="2">
        <f>IF($D$276="n/a",0,IF(AH$278&lt;=$C293,0,IF(AH$278&gt;(INDEX($D$276:$W$276,1,$C293)+$C293),INDEX($D$290:$W$290,,$C293)-SUM($D293:AG293),INDEX($D$290:$W$290,,$C293)/INDEX($D$276:$W$276,1,$C293))))</f>
        <v>0</v>
      </c>
      <c r="AI293" s="2">
        <f>IF($D$276="n/a",0,IF(AI$278&lt;=$C293,0,IF(AI$278&gt;(INDEX($D$276:$W$276,1,$C293)+$C293),INDEX($D$290:$W$290,,$C293)-SUM($D293:AH293),INDEX($D$290:$W$290,,$C293)/INDEX($D$276:$W$276,1,$C293))))</f>
        <v>0</v>
      </c>
      <c r="AJ293" s="2">
        <f>IF($D$276="n/a",0,IF(AJ$278&lt;=$C293,0,IF(AJ$278&gt;(INDEX($D$276:$W$276,1,$C293)+$C293),INDEX($D$290:$W$290,,$C293)-SUM($D293:AI293),INDEX($D$290:$W$290,,$C293)/INDEX($D$276:$W$276,1,$C293))))</f>
        <v>0</v>
      </c>
      <c r="AK293" s="2">
        <f>IF($D$276="n/a",0,IF(AK$278&lt;=$C293,0,IF(AK$278&gt;(INDEX($D$276:$W$276,1,$C293)+$C293),INDEX($D$290:$W$290,,$C293)-SUM($D293:AJ293),INDEX($D$290:$W$290,,$C293)/INDEX($D$276:$W$276,1,$C293))))</f>
        <v>0</v>
      </c>
      <c r="AL293" s="2">
        <f>IF($D$276="n/a",0,IF(AL$278&lt;=$C293,0,IF(AL$278&gt;(INDEX($D$276:$W$276,1,$C293)+$C293),INDEX($D$290:$W$290,,$C293)-SUM($D293:AK293),INDEX($D$290:$W$290,,$C293)/INDEX($D$276:$W$276,1,$C293))))</f>
        <v>0</v>
      </c>
      <c r="AM293" s="2">
        <f>IF($D$276="n/a",0,IF(AM$278&lt;=$C293,0,IF(AM$278&gt;(INDEX($D$276:$W$276,1,$C293)+$C293),INDEX($D$290:$W$290,,$C293)-SUM($D293:AL293),INDEX($D$290:$W$290,,$C293)/INDEX($D$276:$W$276,1,$C293))))</f>
        <v>0</v>
      </c>
      <c r="AN293" s="2">
        <f>IF($D$276="n/a",0,IF(AN$278&lt;=$C293,0,IF(AN$278&gt;(INDEX($D$276:$W$276,1,$C293)+$C293),INDEX($D$290:$W$290,,$C293)-SUM($D293:AM293),INDEX($D$290:$W$290,,$C293)/INDEX($D$276:$W$276,1,$C293))))</f>
        <v>0</v>
      </c>
      <c r="AO293" s="2">
        <f>IF($D$276="n/a",0,IF(AO$278&lt;=$C293,0,IF(AO$278&gt;(INDEX($D$276:$W$276,1,$C293)+$C293),INDEX($D$290:$W$290,,$C293)-SUM($D293:AN293),INDEX($D$290:$W$290,,$C293)/INDEX($D$276:$W$276,1,$C293))))</f>
        <v>0</v>
      </c>
      <c r="AP293" s="2">
        <f>IF($D$276="n/a",0,IF(AP$278&lt;=$C293,0,IF(AP$278&gt;(INDEX($D$276:$W$276,1,$C293)+$C293),INDEX($D$290:$W$290,,$C293)-SUM($D293:AO293),INDEX($D$290:$W$290,,$C293)/INDEX($D$276:$W$276,1,$C293))))</f>
        <v>0</v>
      </c>
      <c r="AQ293" s="2">
        <f>IF($D$276="n/a",0,IF(AQ$278&lt;=$C293,0,IF(AQ$278&gt;(INDEX($D$276:$W$276,1,$C293)+$C293),INDEX($D$290:$W$290,,$C293)-SUM($D293:AP293),INDEX($D$290:$W$290,,$C293)/INDEX($D$276:$W$276,1,$C293))))</f>
        <v>0</v>
      </c>
      <c r="AR293" s="2">
        <f>IF($D$276="n/a",0,IF(AR$278&lt;=$C293,0,IF(AR$278&gt;(INDEX($D$276:$W$276,1,$C293)+$C293),INDEX($D$290:$W$290,,$C293)-SUM($D293:AQ293),INDEX($D$290:$W$290,,$C293)/INDEX($D$276:$W$276,1,$C293))))</f>
        <v>0</v>
      </c>
      <c r="AS293" s="2">
        <f>IF($D$276="n/a",0,IF(AS$278&lt;=$C293,0,IF(AS$278&gt;(INDEX($D$276:$W$276,1,$C293)+$C293),INDEX($D$290:$W$290,,$C293)-SUM($D293:AR293),INDEX($D$290:$W$290,,$C293)/INDEX($D$276:$W$276,1,$C293))))</f>
        <v>0</v>
      </c>
      <c r="AT293" s="2">
        <f>IF($D$276="n/a",0,IF(AT$278&lt;=$C293,0,IF(AT$278&gt;(INDEX($D$276:$W$276,1,$C293)+$C293),INDEX($D$290:$W$290,,$C293)-SUM($D293:AS293),INDEX($D$290:$W$290,,$C293)/INDEX($D$276:$W$276,1,$C293))))</f>
        <v>0</v>
      </c>
      <c r="AU293" s="2">
        <f>IF($D$276="n/a",0,IF(AU$278&lt;=$C293,0,IF(AU$278&gt;(INDEX($D$276:$W$276,1,$C293)+$C293),INDEX($D$290:$W$290,,$C293)-SUM($D293:AT293),INDEX($D$290:$W$290,,$C293)/INDEX($D$276:$W$276,1,$C293))))</f>
        <v>0</v>
      </c>
      <c r="AV293" s="2">
        <f>IF($D$276="n/a",0,IF(AV$278&lt;=$C293,0,IF(AV$278&gt;(INDEX($D$276:$W$276,1,$C293)+$C293),INDEX($D$290:$W$290,,$C293)-SUM($D293:AU293),INDEX($D$290:$W$290,,$C293)/INDEX($D$276:$W$276,1,$C293))))</f>
        <v>0</v>
      </c>
      <c r="AW293" s="2">
        <f>IF($D$276="n/a",0,IF(AW$278&lt;=$C293,0,IF(AW$278&gt;(INDEX($D$276:$W$276,1,$C293)+$C293),INDEX($D$290:$W$290,,$C293)-SUM($D293:AV293),INDEX($D$290:$W$290,,$C293)/INDEX($D$276:$W$276,1,$C293))))</f>
        <v>0</v>
      </c>
      <c r="AX293" s="2">
        <f>IF($D$276="n/a",0,IF(AX$278&lt;=$C293,0,IF(AX$278&gt;(INDEX($D$276:$W$276,1,$C293)+$C293),INDEX($D$290:$W$290,,$C293)-SUM($D293:AW293),INDEX($D$290:$W$290,,$C293)/INDEX($D$276:$W$276,1,$C293))))</f>
        <v>0</v>
      </c>
      <c r="AY293" s="2">
        <f>IF($D$276="n/a",0,IF(AY$278&lt;=$C293,0,IF(AY$278&gt;(INDEX($D$276:$W$276,1,$C293)+$C293),INDEX($D$290:$W$290,,$C293)-SUM($D293:AX293),INDEX($D$290:$W$290,,$C293)/INDEX($D$276:$W$276,1,$C293))))</f>
        <v>0</v>
      </c>
      <c r="AZ293" s="2">
        <f>IF($D$276="n/a",0,IF(AZ$278&lt;=$C293,0,IF(AZ$278&gt;(INDEX($D$276:$W$276,1,$C293)+$C293),INDEX($D$290:$W$290,,$C293)-SUM($D293:AY293),INDEX($D$290:$W$290,,$C293)/INDEX($D$276:$W$276,1,$C293))))</f>
        <v>0</v>
      </c>
      <c r="BA293" s="2">
        <f>IF($D$276="n/a",0,IF(BA$278&lt;=$C293,0,IF(BA$278&gt;(INDEX($D$276:$W$276,1,$C293)+$C293),INDEX($D$290:$W$290,,$C293)-SUM($D293:AZ293),INDEX($D$290:$W$290,,$C293)/INDEX($D$276:$W$276,1,$C293))))</f>
        <v>0</v>
      </c>
      <c r="BB293" s="2">
        <f>IF($D$276="n/a",0,IF(BB$278&lt;=$C293,0,IF(BB$278&gt;(INDEX($D$276:$W$276,1,$C293)+$C293),INDEX($D$290:$W$290,,$C293)-SUM($D293:BA293),INDEX($D$290:$W$290,,$C293)/INDEX($D$276:$W$276,1,$C293))))</f>
        <v>0</v>
      </c>
      <c r="BC293" s="2">
        <f>IF($D$276="n/a",0,IF(BC$278&lt;=$C293,0,IF(BC$278&gt;(INDEX($D$276:$W$276,1,$C293)+$C293),INDEX($D$290:$W$290,,$C293)-SUM($D293:BB293),INDEX($D$290:$W$290,,$C293)/INDEX($D$276:$W$276,1,$C293))))</f>
        <v>0</v>
      </c>
      <c r="BD293" s="2">
        <f>IF($D$276="n/a",0,IF(BD$278&lt;=$C293,0,IF(BD$278&gt;(INDEX($D$276:$W$276,1,$C293)+$C293),INDEX($D$290:$W$290,,$C293)-SUM($D293:BC293),INDEX($D$290:$W$290,,$C293)/INDEX($D$276:$W$276,1,$C293))))</f>
        <v>0</v>
      </c>
      <c r="BE293" s="2">
        <f>IF($D$276="n/a",0,IF(BE$278&lt;=$C293,0,IF(BE$278&gt;(INDEX($D$276:$W$276,1,$C293)+$C293),INDEX($D$290:$W$290,,$C293)-SUM($D293:BD293),INDEX($D$290:$W$290,,$C293)/INDEX($D$276:$W$276,1,$C293))))</f>
        <v>0</v>
      </c>
      <c r="BF293" s="2">
        <f>IF($D$276="n/a",0,IF(BF$278&lt;=$C293,0,IF(BF$278&gt;(INDEX($D$276:$W$276,1,$C293)+$C293),INDEX($D$290:$W$290,,$C293)-SUM($D293:BE293),INDEX($D$290:$W$290,,$C293)/INDEX($D$276:$W$276,1,$C293))))</f>
        <v>0</v>
      </c>
      <c r="BG293" s="2">
        <f>IF($D$276="n/a",0,IF(BG$278&lt;=$C293,0,IF(BG$278&gt;(INDEX($D$276:$W$276,1,$C293)+$C293),INDEX($D$290:$W$290,,$C293)-SUM($D293:BF293),INDEX($D$290:$W$290,,$C293)/INDEX($D$276:$W$276,1,$C293))))</f>
        <v>0</v>
      </c>
      <c r="BH293" s="2">
        <f>IF($D$276="n/a",0,IF(BH$278&lt;=$C293,0,IF(BH$278&gt;(INDEX($D$276:$W$276,1,$C293)+$C293),INDEX($D$290:$W$290,,$C293)-SUM($D293:BG293),INDEX($D$290:$W$290,,$C293)/INDEX($D$276:$W$276,1,$C293))))</f>
        <v>0</v>
      </c>
      <c r="BI293" s="2">
        <f>IF($D$276="n/a",0,IF(BI$278&lt;=$C293,0,IF(BI$278&gt;(INDEX($D$276:$W$276,1,$C293)+$C293),INDEX($D$290:$W$290,,$C293)-SUM($D293:BH293),INDEX($D$290:$W$290,,$C293)/INDEX($D$276:$W$276,1,$C293))))</f>
        <v>0</v>
      </c>
      <c r="BJ293" s="2">
        <f>IF($D$276="n/a",0,IF(BJ$278&lt;=$C293,0,IF(BJ$278&gt;(INDEX($D$276:$W$276,1,$C293)+$C293),INDEX($D$290:$W$290,,$C293)-SUM($D293:BI293),INDEX($D$290:$W$290,,$C293)/INDEX($D$276:$W$276,1,$C293))))</f>
        <v>0</v>
      </c>
      <c r="BK293" s="2">
        <f>IF($D$276="n/a",0,IF(BK$278&lt;=$C293,0,IF(BK$278&gt;(INDEX($D$276:$W$276,1,$C293)+$C293),INDEX($D$290:$W$290,,$C293)-SUM($D293:BJ293),INDEX($D$290:$W$290,,$C293)/INDEX($D$276:$W$276,1,$C293))))</f>
        <v>0</v>
      </c>
      <c r="BL293" s="2">
        <f>IF($D$276="n/a",0,IF(BL$278&lt;=$C293,0,IF(BL$278&gt;(INDEX($D$276:$W$276,1,$C293)+$C293),INDEX($D$290:$W$290,,$C293)-SUM($D293:BK293),INDEX($D$290:$W$290,,$C293)/INDEX($D$276:$W$276,1,$C293))))</f>
        <v>0</v>
      </c>
      <c r="BM293" s="2">
        <f>IF($D$276="n/a",0,IF(BM$278&lt;=$C293,0,IF(BM$278&gt;(INDEX($D$276:$W$276,1,$C293)+$C293),INDEX($D$290:$W$290,,$C293)-SUM($D293:BL293),INDEX($D$290:$W$290,,$C293)/INDEX($D$276:$W$276,1,$C293))))</f>
        <v>0</v>
      </c>
      <c r="BN293" s="2">
        <f>IF($D$276="n/a",0,IF(BN$278&lt;=$C293,0,IF(BN$278&gt;(INDEX($D$276:$W$276,1,$C293)+$C293),INDEX($D$290:$W$290,,$C293)-SUM($D293:BM293),INDEX($D$290:$W$290,,$C293)/INDEX($D$276:$W$276,1,$C293))))</f>
        <v>0</v>
      </c>
      <c r="BO293" s="2">
        <f>IF($D$276="n/a",0,IF(BO$278&lt;=$C293,0,IF(BO$278&gt;(INDEX($D$276:$W$276,1,$C293)+$C293),INDEX($D$290:$W$290,,$C293)-SUM($D293:BN293),INDEX($D$290:$W$290,,$C293)/INDEX($D$276:$W$276,1,$C293))))</f>
        <v>0</v>
      </c>
      <c r="BP293" s="2">
        <f>IF($D$276="n/a",0,IF(BP$278&lt;=$C293,0,IF(BP$278&gt;(INDEX($D$276:$W$276,1,$C293)+$C293),INDEX($D$290:$W$290,,$C293)-SUM($D293:BO293),INDEX($D$290:$W$290,,$C293)/INDEX($D$276:$W$276,1,$C293))))</f>
        <v>0</v>
      </c>
    </row>
    <row r="294" spans="2:68">
      <c r="B294" s="20">
        <v>2017</v>
      </c>
      <c r="C294" s="20">
        <v>2</v>
      </c>
      <c r="E294" s="2">
        <f>IF($D$276="n/a",0,IF(E$278&lt;=$C294,0,IF(E$278&gt;(INDEX($D$276:$W$276,1,$C294)+$C294),INDEX($D$290:$W$290,,$C294)-SUM($D294:D294),INDEX($D$290:$W$290,,$C294)/INDEX($D$276:$W$276,1,$C294))))</f>
        <v>0</v>
      </c>
      <c r="F294" s="2">
        <f>IF($D$276="n/a",0,IF(F$278&lt;=$C294,0,IF(F$278&gt;(INDEX($D$276:$W$276,1,$C294)+$C294),INDEX($D$290:$W$290,,$C294)-SUM($D294:E294),INDEX($D$290:$W$290,,$C294)/INDEX($D$276:$W$276,1,$C294))))</f>
        <v>0</v>
      </c>
      <c r="G294" s="2">
        <f>IF($D$276="n/a",0,IF(G$278&lt;=$C294,0,IF(G$278&gt;(INDEX($D$276:$W$276,1,$C294)+$C294),INDEX($D$290:$W$290,,$C294)-SUM($D294:F294),INDEX($D$290:$W$290,,$C294)/INDEX($D$276:$W$276,1,$C294))))</f>
        <v>0</v>
      </c>
      <c r="H294" s="2">
        <f>IF($D$276="n/a",0,IF(H$278&lt;=$C294,0,IF(H$278&gt;(INDEX($D$276:$W$276,1,$C294)+$C294),INDEX($D$290:$W$290,,$C294)-SUM($D294:G294),INDEX($D$290:$W$290,,$C294)/INDEX($D$276:$W$276,1,$C294))))</f>
        <v>0</v>
      </c>
      <c r="I294" s="2">
        <f>IF($D$276="n/a",0,IF(I$278&lt;=$C294,0,IF(I$278&gt;(INDEX($D$276:$W$276,1,$C294)+$C294),INDEX($D$290:$W$290,,$C294)-SUM($D294:H294),INDEX($D$290:$W$290,,$C294)/INDEX($D$276:$W$276,1,$C294))))*0.5</f>
        <v>0</v>
      </c>
      <c r="J294" s="2">
        <f>IF($D$276="n/a",0,IF(J$278&lt;=$C294,0,IF(J$278&gt;(INDEX($D$276:$W$276,1,$C294)+$C294),INDEX($D$290:$W$290,,$C294)-SUM($D294:I294),INDEX($D$290:$W$290,,$C294)/INDEX($D$276:$W$276,1,$C294))))</f>
        <v>0</v>
      </c>
      <c r="K294" s="2">
        <f>IF($D$276="n/a",0,IF(K$278&lt;=$C294,0,IF(K$278&gt;(INDEX($D$276:$W$276,1,$C294)+$C294),INDEX($D$290:$W$290,,$C294)-SUM($D294:J294),INDEX($D$290:$W$290,,$C294)/INDEX($D$276:$W$276,1,$C294))))</f>
        <v>0</v>
      </c>
      <c r="L294" s="2">
        <f>IF($D$276="n/a",0,IF(L$278&lt;=$C294,0,IF(L$278&gt;(INDEX($D$276:$W$276,1,$C294)+$C294),INDEX($D$290:$W$290,,$C294)-SUM($D294:K294),INDEX($D$290:$W$290,,$C294)/INDEX($D$276:$W$276,1,$C294))))</f>
        <v>0</v>
      </c>
      <c r="M294" s="2">
        <f>IF($D$276="n/a",0,IF(M$278&lt;=$C294,0,IF(M$278&gt;(INDEX($D$276:$W$276,1,$C294)+$C294),INDEX($D$290:$W$290,,$C294)-SUM($D294:L294),INDEX($D$290:$W$290,,$C294)/INDEX($D$276:$W$276,1,$C294))))</f>
        <v>0</v>
      </c>
      <c r="N294" s="2">
        <f>IF($D$276="n/a",0,IF(N$278&lt;=$C294,0,IF(N$278&gt;(INDEX($D$276:$W$276,1,$C294)+$C294),INDEX($D$290:$W$290,,$C294)-SUM($D294:M294),INDEX($D$290:$W$290,,$C294)/INDEX($D$276:$W$276,1,$C294))))</f>
        <v>0</v>
      </c>
      <c r="O294" s="2">
        <f>IF($D$276="n/a",0,IF(O$278&lt;=$C294,0,IF(O$278&gt;(INDEX($D$276:$W$276,1,$C294)+$C294),INDEX($D$290:$W$290,,$C294)-SUM($D294:N294),INDEX($D$290:$W$290,,$C294)/INDEX($D$276:$W$276,1,$C294))))</f>
        <v>0</v>
      </c>
      <c r="P294" s="2">
        <f>IF($D$276="n/a",0,IF(P$278&lt;=$C294,0,IF(P$278&gt;(INDEX($D$276:$W$276,1,$C294)+$C294),INDEX($D$290:$W$290,,$C294)-SUM($D294:O294),INDEX($D$290:$W$290,,$C294)/INDEX($D$276:$W$276,1,$C294))))</f>
        <v>0</v>
      </c>
      <c r="Q294" s="2">
        <f>IF($D$276="n/a",0,IF(Q$278&lt;=$C294,0,IF(Q$278&gt;(INDEX($D$276:$W$276,1,$C294)+$C294),INDEX($D$290:$W$290,,$C294)-SUM($D294:P294),INDEX($D$290:$W$290,,$C294)/INDEX($D$276:$W$276,1,$C294))))</f>
        <v>0</v>
      </c>
      <c r="R294" s="2">
        <f>IF($D$276="n/a",0,IF(R$278&lt;=$C294,0,IF(R$278&gt;(INDEX($D$276:$W$276,1,$C294)+$C294),INDEX($D$290:$W$290,,$C294)-SUM($D294:Q294),INDEX($D$290:$W$290,,$C294)/INDEX($D$276:$W$276,1,$C294))))</f>
        <v>0</v>
      </c>
      <c r="S294" s="2">
        <f>IF($D$276="n/a",0,IF(S$278&lt;=$C294,0,IF(S$278&gt;(INDEX($D$276:$W$276,1,$C294)+$C294),INDEX($D$290:$W$290,,$C294)-SUM($D294:R294),INDEX($D$290:$W$290,,$C294)/INDEX($D$276:$W$276,1,$C294))))</f>
        <v>0</v>
      </c>
      <c r="T294" s="2">
        <f>IF($D$276="n/a",0,IF(T$278&lt;=$C294,0,IF(T$278&gt;(INDEX($D$276:$W$276,1,$C294)+$C294),INDEX($D$290:$W$290,,$C294)-SUM($D294:S294),INDEX($D$290:$W$290,,$C294)/INDEX($D$276:$W$276,1,$C294))))</f>
        <v>0</v>
      </c>
      <c r="U294" s="2">
        <f>IF($D$276="n/a",0,IF(U$278&lt;=$C294,0,IF(U$278&gt;(INDEX($D$276:$W$276,1,$C294)+$C294),INDEX($D$290:$W$290,,$C294)-SUM($D294:T294),INDEX($D$290:$W$290,,$C294)/INDEX($D$276:$W$276,1,$C294))))</f>
        <v>0</v>
      </c>
      <c r="V294" s="2">
        <f>IF($D$276="n/a",0,IF(V$278&lt;=$C294,0,IF(V$278&gt;(INDEX($D$276:$W$276,1,$C294)+$C294),INDEX($D$290:$W$290,,$C294)-SUM($D294:U294),INDEX($D$290:$W$290,,$C294)/INDEX($D$276:$W$276,1,$C294))))</f>
        <v>0</v>
      </c>
      <c r="W294" s="2">
        <f>IF($D$276="n/a",0,IF(W$278&lt;=$C294,0,IF(W$278&gt;(INDEX($D$276:$W$276,1,$C294)+$C294),INDEX($D$290:$W$290,,$C294)-SUM($D294:V294),INDEX($D$290:$W$290,,$C294)/INDEX($D$276:$W$276,1,$C294))))</f>
        <v>0</v>
      </c>
      <c r="X294" s="2">
        <f>IF($D$276="n/a",0,IF(X$278&lt;=$C294,0,IF(X$278&gt;(INDEX($D$276:$W$276,1,$C294)+$C294),INDEX($D$290:$W$290,,$C294)-SUM($D294:W294),INDEX($D$290:$W$290,,$C294)/INDEX($D$276:$W$276,1,$C294))))</f>
        <v>0</v>
      </c>
      <c r="Y294" s="2">
        <f>IF($D$276="n/a",0,IF(Y$278&lt;=$C294,0,IF(Y$278&gt;(INDEX($D$276:$W$276,1,$C294)+$C294),INDEX($D$290:$W$290,,$C294)-SUM($D294:X294),INDEX($D$290:$W$290,,$C294)/INDEX($D$276:$W$276,1,$C294))))</f>
        <v>0</v>
      </c>
      <c r="Z294" s="2">
        <f>IF($D$276="n/a",0,IF(Z$278&lt;=$C294,0,IF(Z$278&gt;(INDEX($D$276:$W$276,1,$C294)+$C294),INDEX($D$290:$W$290,,$C294)-SUM($D294:Y294),INDEX($D$290:$W$290,,$C294)/INDEX($D$276:$W$276,1,$C294))))</f>
        <v>0</v>
      </c>
      <c r="AA294" s="2">
        <f>IF($D$276="n/a",0,IF(AA$278&lt;=$C294,0,IF(AA$278&gt;(INDEX($D$276:$W$276,1,$C294)+$C294),INDEX($D$290:$W$290,,$C294)-SUM($D294:Z294),INDEX($D$290:$W$290,,$C294)/INDEX($D$276:$W$276,1,$C294))))</f>
        <v>0</v>
      </c>
      <c r="AB294" s="2">
        <f>IF($D$276="n/a",0,IF(AB$278&lt;=$C294,0,IF(AB$278&gt;(INDEX($D$276:$W$276,1,$C294)+$C294),INDEX($D$290:$W$290,,$C294)-SUM($D294:AA294),INDEX($D$290:$W$290,,$C294)/INDEX($D$276:$W$276,1,$C294))))</f>
        <v>0</v>
      </c>
      <c r="AC294" s="2">
        <f>IF($D$276="n/a",0,IF(AC$278&lt;=$C294,0,IF(AC$278&gt;(INDEX($D$276:$W$276,1,$C294)+$C294),INDEX($D$290:$W$290,,$C294)-SUM($D294:AB294),INDEX($D$290:$W$290,,$C294)/INDEX($D$276:$W$276,1,$C294))))</f>
        <v>0</v>
      </c>
      <c r="AD294" s="2">
        <f>IF($D$276="n/a",0,IF(AD$278&lt;=$C294,0,IF(AD$278&gt;(INDEX($D$276:$W$276,1,$C294)+$C294),INDEX($D$290:$W$290,,$C294)-SUM($D294:AC294),INDEX($D$290:$W$290,,$C294)/INDEX($D$276:$W$276,1,$C294))))</f>
        <v>0</v>
      </c>
      <c r="AE294" s="2">
        <f>IF($D$276="n/a",0,IF(AE$278&lt;=$C294,0,IF(AE$278&gt;(INDEX($D$276:$W$276,1,$C294)+$C294),INDEX($D$290:$W$290,,$C294)-SUM($D294:AD294),INDEX($D$290:$W$290,,$C294)/INDEX($D$276:$W$276,1,$C294))))</f>
        <v>0</v>
      </c>
      <c r="AF294" s="2">
        <f>IF($D$276="n/a",0,IF(AF$278&lt;=$C294,0,IF(AF$278&gt;(INDEX($D$276:$W$276,1,$C294)+$C294),INDEX($D$290:$W$290,,$C294)-SUM($D294:AE294),INDEX($D$290:$W$290,,$C294)/INDEX($D$276:$W$276,1,$C294))))</f>
        <v>0</v>
      </c>
      <c r="AG294" s="2">
        <f>IF($D$276="n/a",0,IF(AG$278&lt;=$C294,0,IF(AG$278&gt;(INDEX($D$276:$W$276,1,$C294)+$C294),INDEX($D$290:$W$290,,$C294)-SUM($D294:AF294),INDEX($D$290:$W$290,,$C294)/INDEX($D$276:$W$276,1,$C294))))</f>
        <v>0</v>
      </c>
      <c r="AH294" s="2">
        <f>IF($D$276="n/a",0,IF(AH$278&lt;=$C294,0,IF(AH$278&gt;(INDEX($D$276:$W$276,1,$C294)+$C294),INDEX($D$290:$W$290,,$C294)-SUM($D294:AG294),INDEX($D$290:$W$290,,$C294)/INDEX($D$276:$W$276,1,$C294))))</f>
        <v>0</v>
      </c>
      <c r="AI294" s="2">
        <f>IF($D$276="n/a",0,IF(AI$278&lt;=$C294,0,IF(AI$278&gt;(INDEX($D$276:$W$276,1,$C294)+$C294),INDEX($D$290:$W$290,,$C294)-SUM($D294:AH294),INDEX($D$290:$W$290,,$C294)/INDEX($D$276:$W$276,1,$C294))))</f>
        <v>0</v>
      </c>
      <c r="AJ294" s="2">
        <f>IF($D$276="n/a",0,IF(AJ$278&lt;=$C294,0,IF(AJ$278&gt;(INDEX($D$276:$W$276,1,$C294)+$C294),INDEX($D$290:$W$290,,$C294)-SUM($D294:AI294),INDEX($D$290:$W$290,,$C294)/INDEX($D$276:$W$276,1,$C294))))</f>
        <v>0</v>
      </c>
      <c r="AK294" s="2">
        <f>IF($D$276="n/a",0,IF(AK$278&lt;=$C294,0,IF(AK$278&gt;(INDEX($D$276:$W$276,1,$C294)+$C294),INDEX($D$290:$W$290,,$C294)-SUM($D294:AJ294),INDEX($D$290:$W$290,,$C294)/INDEX($D$276:$W$276,1,$C294))))</f>
        <v>0</v>
      </c>
      <c r="AL294" s="2">
        <f>IF($D$276="n/a",0,IF(AL$278&lt;=$C294,0,IF(AL$278&gt;(INDEX($D$276:$W$276,1,$C294)+$C294),INDEX($D$290:$W$290,,$C294)-SUM($D294:AK294),INDEX($D$290:$W$290,,$C294)/INDEX($D$276:$W$276,1,$C294))))</f>
        <v>0</v>
      </c>
      <c r="AM294" s="2">
        <f>IF($D$276="n/a",0,IF(AM$278&lt;=$C294,0,IF(AM$278&gt;(INDEX($D$276:$W$276,1,$C294)+$C294),INDEX($D$290:$W$290,,$C294)-SUM($D294:AL294),INDEX($D$290:$W$290,,$C294)/INDEX($D$276:$W$276,1,$C294))))</f>
        <v>0</v>
      </c>
      <c r="AN294" s="2">
        <f>IF($D$276="n/a",0,IF(AN$278&lt;=$C294,0,IF(AN$278&gt;(INDEX($D$276:$W$276,1,$C294)+$C294),INDEX($D$290:$W$290,,$C294)-SUM($D294:AM294),INDEX($D$290:$W$290,,$C294)/INDEX($D$276:$W$276,1,$C294))))</f>
        <v>0</v>
      </c>
      <c r="AO294" s="2">
        <f>IF($D$276="n/a",0,IF(AO$278&lt;=$C294,0,IF(AO$278&gt;(INDEX($D$276:$W$276,1,$C294)+$C294),INDEX($D$290:$W$290,,$C294)-SUM($D294:AN294),INDEX($D$290:$W$290,,$C294)/INDEX($D$276:$W$276,1,$C294))))</f>
        <v>0</v>
      </c>
      <c r="AP294" s="2">
        <f>IF($D$276="n/a",0,IF(AP$278&lt;=$C294,0,IF(AP$278&gt;(INDEX($D$276:$W$276,1,$C294)+$C294),INDEX($D$290:$W$290,,$C294)-SUM($D294:AO294),INDEX($D$290:$W$290,,$C294)/INDEX($D$276:$W$276,1,$C294))))</f>
        <v>0</v>
      </c>
      <c r="AQ294" s="2">
        <f>IF($D$276="n/a",0,IF(AQ$278&lt;=$C294,0,IF(AQ$278&gt;(INDEX($D$276:$W$276,1,$C294)+$C294),INDEX($D$290:$W$290,,$C294)-SUM($D294:AP294),INDEX($D$290:$W$290,,$C294)/INDEX($D$276:$W$276,1,$C294))))</f>
        <v>0</v>
      </c>
      <c r="AR294" s="2">
        <f>IF($D$276="n/a",0,IF(AR$278&lt;=$C294,0,IF(AR$278&gt;(INDEX($D$276:$W$276,1,$C294)+$C294),INDEX($D$290:$W$290,,$C294)-SUM($D294:AQ294),INDEX($D$290:$W$290,,$C294)/INDEX($D$276:$W$276,1,$C294))))</f>
        <v>0</v>
      </c>
      <c r="AS294" s="2">
        <f>IF($D$276="n/a",0,IF(AS$278&lt;=$C294,0,IF(AS$278&gt;(INDEX($D$276:$W$276,1,$C294)+$C294),INDEX($D$290:$W$290,,$C294)-SUM($D294:AR294),INDEX($D$290:$W$290,,$C294)/INDEX($D$276:$W$276,1,$C294))))</f>
        <v>0</v>
      </c>
      <c r="AT294" s="2">
        <f>IF($D$276="n/a",0,IF(AT$278&lt;=$C294,0,IF(AT$278&gt;(INDEX($D$276:$W$276,1,$C294)+$C294),INDEX($D$290:$W$290,,$C294)-SUM($D294:AS294),INDEX($D$290:$W$290,,$C294)/INDEX($D$276:$W$276,1,$C294))))</f>
        <v>0</v>
      </c>
      <c r="AU294" s="2">
        <f>IF($D$276="n/a",0,IF(AU$278&lt;=$C294,0,IF(AU$278&gt;(INDEX($D$276:$W$276,1,$C294)+$C294),INDEX($D$290:$W$290,,$C294)-SUM($D294:AT294),INDEX($D$290:$W$290,,$C294)/INDEX($D$276:$W$276,1,$C294))))</f>
        <v>0</v>
      </c>
      <c r="AV294" s="2">
        <f>IF($D$276="n/a",0,IF(AV$278&lt;=$C294,0,IF(AV$278&gt;(INDEX($D$276:$W$276,1,$C294)+$C294),INDEX($D$290:$W$290,,$C294)-SUM($D294:AU294),INDEX($D$290:$W$290,,$C294)/INDEX($D$276:$W$276,1,$C294))))</f>
        <v>0</v>
      </c>
      <c r="AW294" s="2">
        <f>IF($D$276="n/a",0,IF(AW$278&lt;=$C294,0,IF(AW$278&gt;(INDEX($D$276:$W$276,1,$C294)+$C294),INDEX($D$290:$W$290,,$C294)-SUM($D294:AV294),INDEX($D$290:$W$290,,$C294)/INDEX($D$276:$W$276,1,$C294))))</f>
        <v>0</v>
      </c>
      <c r="AX294" s="2">
        <f>IF($D$276="n/a",0,IF(AX$278&lt;=$C294,0,IF(AX$278&gt;(INDEX($D$276:$W$276,1,$C294)+$C294),INDEX($D$290:$W$290,,$C294)-SUM($D294:AW294),INDEX($D$290:$W$290,,$C294)/INDEX($D$276:$W$276,1,$C294))))</f>
        <v>0</v>
      </c>
      <c r="AY294" s="2">
        <f>IF($D$276="n/a",0,IF(AY$278&lt;=$C294,0,IF(AY$278&gt;(INDEX($D$276:$W$276,1,$C294)+$C294),INDEX($D$290:$W$290,,$C294)-SUM($D294:AX294),INDEX($D$290:$W$290,,$C294)/INDEX($D$276:$W$276,1,$C294))))</f>
        <v>0</v>
      </c>
      <c r="AZ294" s="2">
        <f>IF($D$276="n/a",0,IF(AZ$278&lt;=$C294,0,IF(AZ$278&gt;(INDEX($D$276:$W$276,1,$C294)+$C294),INDEX($D$290:$W$290,,$C294)-SUM($D294:AY294),INDEX($D$290:$W$290,,$C294)/INDEX($D$276:$W$276,1,$C294))))</f>
        <v>0</v>
      </c>
      <c r="BA294" s="2">
        <f>IF($D$276="n/a",0,IF(BA$278&lt;=$C294,0,IF(BA$278&gt;(INDEX($D$276:$W$276,1,$C294)+$C294),INDEX($D$290:$W$290,,$C294)-SUM($D294:AZ294),INDEX($D$290:$W$290,,$C294)/INDEX($D$276:$W$276,1,$C294))))</f>
        <v>0</v>
      </c>
      <c r="BB294" s="2">
        <f>IF($D$276="n/a",0,IF(BB$278&lt;=$C294,0,IF(BB$278&gt;(INDEX($D$276:$W$276,1,$C294)+$C294),INDEX($D$290:$W$290,,$C294)-SUM($D294:BA294),INDEX($D$290:$W$290,,$C294)/INDEX($D$276:$W$276,1,$C294))))</f>
        <v>0</v>
      </c>
      <c r="BC294" s="2">
        <f>IF($D$276="n/a",0,IF(BC$278&lt;=$C294,0,IF(BC$278&gt;(INDEX($D$276:$W$276,1,$C294)+$C294),INDEX($D$290:$W$290,,$C294)-SUM($D294:BB294),INDEX($D$290:$W$290,,$C294)/INDEX($D$276:$W$276,1,$C294))))</f>
        <v>0</v>
      </c>
      <c r="BD294" s="2">
        <f>IF($D$276="n/a",0,IF(BD$278&lt;=$C294,0,IF(BD$278&gt;(INDEX($D$276:$W$276,1,$C294)+$C294),INDEX($D$290:$W$290,,$C294)-SUM($D294:BC294),INDEX($D$290:$W$290,,$C294)/INDEX($D$276:$W$276,1,$C294))))</f>
        <v>0</v>
      </c>
      <c r="BE294" s="2">
        <f>IF($D$276="n/a",0,IF(BE$278&lt;=$C294,0,IF(BE$278&gt;(INDEX($D$276:$W$276,1,$C294)+$C294),INDEX($D$290:$W$290,,$C294)-SUM($D294:BD294),INDEX($D$290:$W$290,,$C294)/INDEX($D$276:$W$276,1,$C294))))</f>
        <v>0</v>
      </c>
      <c r="BF294" s="2">
        <f>IF($D$276="n/a",0,IF(BF$278&lt;=$C294,0,IF(BF$278&gt;(INDEX($D$276:$W$276,1,$C294)+$C294),INDEX($D$290:$W$290,,$C294)-SUM($D294:BE294),INDEX($D$290:$W$290,,$C294)/INDEX($D$276:$W$276,1,$C294))))</f>
        <v>0</v>
      </c>
      <c r="BG294" s="2">
        <f>IF($D$276="n/a",0,IF(BG$278&lt;=$C294,0,IF(BG$278&gt;(INDEX($D$276:$W$276,1,$C294)+$C294),INDEX($D$290:$W$290,,$C294)-SUM($D294:BF294),INDEX($D$290:$W$290,,$C294)/INDEX($D$276:$W$276,1,$C294))))</f>
        <v>0</v>
      </c>
      <c r="BH294" s="2">
        <f>IF($D$276="n/a",0,IF(BH$278&lt;=$C294,0,IF(BH$278&gt;(INDEX($D$276:$W$276,1,$C294)+$C294),INDEX($D$290:$W$290,,$C294)-SUM($D294:BG294),INDEX($D$290:$W$290,,$C294)/INDEX($D$276:$W$276,1,$C294))))</f>
        <v>0</v>
      </c>
      <c r="BI294" s="2">
        <f>IF($D$276="n/a",0,IF(BI$278&lt;=$C294,0,IF(BI$278&gt;(INDEX($D$276:$W$276,1,$C294)+$C294),INDEX($D$290:$W$290,,$C294)-SUM($D294:BH294),INDEX($D$290:$W$290,,$C294)/INDEX($D$276:$W$276,1,$C294))))</f>
        <v>0</v>
      </c>
      <c r="BJ294" s="2">
        <f>IF($D$276="n/a",0,IF(BJ$278&lt;=$C294,0,IF(BJ$278&gt;(INDEX($D$276:$W$276,1,$C294)+$C294),INDEX($D$290:$W$290,,$C294)-SUM($D294:BI294),INDEX($D$290:$W$290,,$C294)/INDEX($D$276:$W$276,1,$C294))))</f>
        <v>0</v>
      </c>
      <c r="BK294" s="2">
        <f>IF($D$276="n/a",0,IF(BK$278&lt;=$C294,0,IF(BK$278&gt;(INDEX($D$276:$W$276,1,$C294)+$C294),INDEX($D$290:$W$290,,$C294)-SUM($D294:BJ294),INDEX($D$290:$W$290,,$C294)/INDEX($D$276:$W$276,1,$C294))))</f>
        <v>0</v>
      </c>
      <c r="BL294" s="2">
        <f>IF($D$276="n/a",0,IF(BL$278&lt;=$C294,0,IF(BL$278&gt;(INDEX($D$276:$W$276,1,$C294)+$C294),INDEX($D$290:$W$290,,$C294)-SUM($D294:BK294),INDEX($D$290:$W$290,,$C294)/INDEX($D$276:$W$276,1,$C294))))</f>
        <v>0</v>
      </c>
      <c r="BM294" s="2">
        <f>IF($D$276="n/a",0,IF(BM$278&lt;=$C294,0,IF(BM$278&gt;(INDEX($D$276:$W$276,1,$C294)+$C294),INDEX($D$290:$W$290,,$C294)-SUM($D294:BL294),INDEX($D$290:$W$290,,$C294)/INDEX($D$276:$W$276,1,$C294))))</f>
        <v>0</v>
      </c>
      <c r="BN294" s="2">
        <f>IF($D$276="n/a",0,IF(BN$278&lt;=$C294,0,IF(BN$278&gt;(INDEX($D$276:$W$276,1,$C294)+$C294),INDEX($D$290:$W$290,,$C294)-SUM($D294:BM294),INDEX($D$290:$W$290,,$C294)/INDEX($D$276:$W$276,1,$C294))))</f>
        <v>0</v>
      </c>
      <c r="BO294" s="2">
        <f>IF($D$276="n/a",0,IF(BO$278&lt;=$C294,0,IF(BO$278&gt;(INDEX($D$276:$W$276,1,$C294)+$C294),INDEX($D$290:$W$290,,$C294)-SUM($D294:BN294),INDEX($D$290:$W$290,,$C294)/INDEX($D$276:$W$276,1,$C294))))</f>
        <v>0</v>
      </c>
      <c r="BP294" s="2">
        <f>IF($D$276="n/a",0,IF(BP$278&lt;=$C294,0,IF(BP$278&gt;(INDEX($D$276:$W$276,1,$C294)+$C294),INDEX($D$290:$W$290,,$C294)-SUM($D294:BO294),INDEX($D$290:$W$290,,$C294)/INDEX($D$276:$W$276,1,$C294))))</f>
        <v>0</v>
      </c>
    </row>
    <row r="295" spans="2:68">
      <c r="B295" s="20">
        <v>2018</v>
      </c>
      <c r="C295" s="20">
        <v>3</v>
      </c>
      <c r="E295" s="2">
        <f>IF($D$276="n/a",0,IF(E$278&lt;=$C295,0,IF(E$278&gt;(INDEX($D$276:$W$276,1,$C295)+$C295),INDEX($D$290:$W$290,,$C295)-SUM($D295:D295),INDEX($D$290:$W$290,,$C295)/INDEX($D$276:$W$276,1,$C295))))</f>
        <v>0</v>
      </c>
      <c r="F295" s="2">
        <f>IF($D$276="n/a",0,IF(F$278&lt;=$C295,0,IF(F$278&gt;(INDEX($D$276:$W$276,1,$C295)+$C295),INDEX($D$290:$W$290,,$C295)-SUM($D295:E295),INDEX($D$290:$W$290,,$C295)/INDEX($D$276:$W$276,1,$C295))))</f>
        <v>0</v>
      </c>
      <c r="G295" s="2">
        <f>IF($D$276="n/a",0,IF(G$278&lt;=$C295,0,IF(G$278&gt;(INDEX($D$276:$W$276,1,$C295)+$C295),INDEX($D$290:$W$290,,$C295)-SUM($D295:F295),INDEX($D$290:$W$290,,$C295)/INDEX($D$276:$W$276,1,$C295))))</f>
        <v>0</v>
      </c>
      <c r="H295" s="2">
        <f>IF($D$276="n/a",0,IF(H$278&lt;=$C295,0,IF(H$278&gt;(INDEX($D$276:$W$276,1,$C295)+$C295),INDEX($D$290:$W$290,,$C295)-SUM($D295:G295),INDEX($D$290:$W$290,,$C295)/INDEX($D$276:$W$276,1,$C295))))</f>
        <v>0</v>
      </c>
      <c r="I295" s="2">
        <f>IF($D$276="n/a",0,IF(I$278&lt;=$C295,0,IF(I$278&gt;(INDEX($D$276:$W$276,1,$C295)+$C295),INDEX($D$290:$W$290,,$C295)-SUM($D295:H295),INDEX($D$290:$W$290,,$C295)/INDEX($D$276:$W$276,1,$C295))))*0.5</f>
        <v>0</v>
      </c>
      <c r="J295" s="2">
        <f>IF($D$276="n/a",0,IF(J$278&lt;=$C295,0,IF(J$278&gt;(INDEX($D$276:$W$276,1,$C295)+$C295),INDEX($D$290:$W$290,,$C295)-SUM($D295:I295),INDEX($D$290:$W$290,,$C295)/INDEX($D$276:$W$276,1,$C295))))</f>
        <v>0</v>
      </c>
      <c r="K295" s="2">
        <f>IF($D$276="n/a",0,IF(K$278&lt;=$C295,0,IF(K$278&gt;(INDEX($D$276:$W$276,1,$C295)+$C295),INDEX($D$290:$W$290,,$C295)-SUM($D295:J295),INDEX($D$290:$W$290,,$C295)/INDEX($D$276:$W$276,1,$C295))))</f>
        <v>0</v>
      </c>
      <c r="L295" s="2">
        <f>IF($D$276="n/a",0,IF(L$278&lt;=$C295,0,IF(L$278&gt;(INDEX($D$276:$W$276,1,$C295)+$C295),INDEX($D$290:$W$290,,$C295)-SUM($D295:K295),INDEX($D$290:$W$290,,$C295)/INDEX($D$276:$W$276,1,$C295))))</f>
        <v>0</v>
      </c>
      <c r="M295" s="2">
        <f>IF($D$276="n/a",0,IF(M$278&lt;=$C295,0,IF(M$278&gt;(INDEX($D$276:$W$276,1,$C295)+$C295),INDEX($D$290:$W$290,,$C295)-SUM($D295:L295),INDEX($D$290:$W$290,,$C295)/INDEX($D$276:$W$276,1,$C295))))</f>
        <v>0</v>
      </c>
      <c r="N295" s="2">
        <f>IF($D$276="n/a",0,IF(N$278&lt;=$C295,0,IF(N$278&gt;(INDEX($D$276:$W$276,1,$C295)+$C295),INDEX($D$290:$W$290,,$C295)-SUM($D295:M295),INDEX($D$290:$W$290,,$C295)/INDEX($D$276:$W$276,1,$C295))))</f>
        <v>0</v>
      </c>
      <c r="O295" s="2">
        <f>IF($D$276="n/a",0,IF(O$278&lt;=$C295,0,IF(O$278&gt;(INDEX($D$276:$W$276,1,$C295)+$C295),INDEX($D$290:$W$290,,$C295)-SUM($D295:N295),INDEX($D$290:$W$290,,$C295)/INDEX($D$276:$W$276,1,$C295))))</f>
        <v>0</v>
      </c>
      <c r="P295" s="2">
        <f>IF($D$276="n/a",0,IF(P$278&lt;=$C295,0,IF(P$278&gt;(INDEX($D$276:$W$276,1,$C295)+$C295),INDEX($D$290:$W$290,,$C295)-SUM($D295:O295),INDEX($D$290:$W$290,,$C295)/INDEX($D$276:$W$276,1,$C295))))</f>
        <v>0</v>
      </c>
      <c r="Q295" s="2">
        <f>IF($D$276="n/a",0,IF(Q$278&lt;=$C295,0,IF(Q$278&gt;(INDEX($D$276:$W$276,1,$C295)+$C295),INDEX($D$290:$W$290,,$C295)-SUM($D295:P295),INDEX($D$290:$W$290,,$C295)/INDEX($D$276:$W$276,1,$C295))))</f>
        <v>0</v>
      </c>
      <c r="R295" s="2">
        <f>IF($D$276="n/a",0,IF(R$278&lt;=$C295,0,IF(R$278&gt;(INDEX($D$276:$W$276,1,$C295)+$C295),INDEX($D$290:$W$290,,$C295)-SUM($D295:Q295),INDEX($D$290:$W$290,,$C295)/INDEX($D$276:$W$276,1,$C295))))</f>
        <v>0</v>
      </c>
      <c r="S295" s="2">
        <f>IF($D$276="n/a",0,IF(S$278&lt;=$C295,0,IF(S$278&gt;(INDEX($D$276:$W$276,1,$C295)+$C295),INDEX($D$290:$W$290,,$C295)-SUM($D295:R295),INDEX($D$290:$W$290,,$C295)/INDEX($D$276:$W$276,1,$C295))))</f>
        <v>0</v>
      </c>
      <c r="T295" s="2">
        <f>IF($D$276="n/a",0,IF(T$278&lt;=$C295,0,IF(T$278&gt;(INDEX($D$276:$W$276,1,$C295)+$C295),INDEX($D$290:$W$290,,$C295)-SUM($D295:S295),INDEX($D$290:$W$290,,$C295)/INDEX($D$276:$W$276,1,$C295))))</f>
        <v>0</v>
      </c>
      <c r="U295" s="2">
        <f>IF($D$276="n/a",0,IF(U$278&lt;=$C295,0,IF(U$278&gt;(INDEX($D$276:$W$276,1,$C295)+$C295),INDEX($D$290:$W$290,,$C295)-SUM($D295:T295),INDEX($D$290:$W$290,,$C295)/INDEX($D$276:$W$276,1,$C295))))</f>
        <v>0</v>
      </c>
      <c r="V295" s="2">
        <f>IF($D$276="n/a",0,IF(V$278&lt;=$C295,0,IF(V$278&gt;(INDEX($D$276:$W$276,1,$C295)+$C295),INDEX($D$290:$W$290,,$C295)-SUM($D295:U295),INDEX($D$290:$W$290,,$C295)/INDEX($D$276:$W$276,1,$C295))))</f>
        <v>0</v>
      </c>
      <c r="W295" s="2">
        <f>IF($D$276="n/a",0,IF(W$278&lt;=$C295,0,IF(W$278&gt;(INDEX($D$276:$W$276,1,$C295)+$C295),INDEX($D$290:$W$290,,$C295)-SUM($D295:V295),INDEX($D$290:$W$290,,$C295)/INDEX($D$276:$W$276,1,$C295))))</f>
        <v>0</v>
      </c>
      <c r="X295" s="2">
        <f>IF($D$276="n/a",0,IF(X$278&lt;=$C295,0,IF(X$278&gt;(INDEX($D$276:$W$276,1,$C295)+$C295),INDEX($D$290:$W$290,,$C295)-SUM($D295:W295),INDEX($D$290:$W$290,,$C295)/INDEX($D$276:$W$276,1,$C295))))</f>
        <v>0</v>
      </c>
      <c r="Y295" s="2">
        <f>IF($D$276="n/a",0,IF(Y$278&lt;=$C295,0,IF(Y$278&gt;(INDEX($D$276:$W$276,1,$C295)+$C295),INDEX($D$290:$W$290,,$C295)-SUM($D295:X295),INDEX($D$290:$W$290,,$C295)/INDEX($D$276:$W$276,1,$C295))))</f>
        <v>0</v>
      </c>
      <c r="Z295" s="2">
        <f>IF($D$276="n/a",0,IF(Z$278&lt;=$C295,0,IF(Z$278&gt;(INDEX($D$276:$W$276,1,$C295)+$C295),INDEX($D$290:$W$290,,$C295)-SUM($D295:Y295),INDEX($D$290:$W$290,,$C295)/INDEX($D$276:$W$276,1,$C295))))</f>
        <v>0</v>
      </c>
      <c r="AA295" s="2">
        <f>IF($D$276="n/a",0,IF(AA$278&lt;=$C295,0,IF(AA$278&gt;(INDEX($D$276:$W$276,1,$C295)+$C295),INDEX($D$290:$W$290,,$C295)-SUM($D295:Z295),INDEX($D$290:$W$290,,$C295)/INDEX($D$276:$W$276,1,$C295))))</f>
        <v>0</v>
      </c>
      <c r="AB295" s="2">
        <f>IF($D$276="n/a",0,IF(AB$278&lt;=$C295,0,IF(AB$278&gt;(INDEX($D$276:$W$276,1,$C295)+$C295),INDEX($D$290:$W$290,,$C295)-SUM($D295:AA295),INDEX($D$290:$W$290,,$C295)/INDEX($D$276:$W$276,1,$C295))))</f>
        <v>0</v>
      </c>
      <c r="AC295" s="2">
        <f>IF($D$276="n/a",0,IF(AC$278&lt;=$C295,0,IF(AC$278&gt;(INDEX($D$276:$W$276,1,$C295)+$C295),INDEX($D$290:$W$290,,$C295)-SUM($D295:AB295),INDEX($D$290:$W$290,,$C295)/INDEX($D$276:$W$276,1,$C295))))</f>
        <v>0</v>
      </c>
      <c r="AD295" s="2">
        <f>IF($D$276="n/a",0,IF(AD$278&lt;=$C295,0,IF(AD$278&gt;(INDEX($D$276:$W$276,1,$C295)+$C295),INDEX($D$290:$W$290,,$C295)-SUM($D295:AC295),INDEX($D$290:$W$290,,$C295)/INDEX($D$276:$W$276,1,$C295))))</f>
        <v>0</v>
      </c>
      <c r="AE295" s="2">
        <f>IF($D$276="n/a",0,IF(AE$278&lt;=$C295,0,IF(AE$278&gt;(INDEX($D$276:$W$276,1,$C295)+$C295),INDEX($D$290:$W$290,,$C295)-SUM($D295:AD295),INDEX($D$290:$W$290,,$C295)/INDEX($D$276:$W$276,1,$C295))))</f>
        <v>0</v>
      </c>
      <c r="AF295" s="2">
        <f>IF($D$276="n/a",0,IF(AF$278&lt;=$C295,0,IF(AF$278&gt;(INDEX($D$276:$W$276,1,$C295)+$C295),INDEX($D$290:$W$290,,$C295)-SUM($D295:AE295),INDEX($D$290:$W$290,,$C295)/INDEX($D$276:$W$276,1,$C295))))</f>
        <v>0</v>
      </c>
      <c r="AG295" s="2">
        <f>IF($D$276="n/a",0,IF(AG$278&lt;=$C295,0,IF(AG$278&gt;(INDEX($D$276:$W$276,1,$C295)+$C295),INDEX($D$290:$W$290,,$C295)-SUM($D295:AF295),INDEX($D$290:$W$290,,$C295)/INDEX($D$276:$W$276,1,$C295))))</f>
        <v>0</v>
      </c>
      <c r="AH295" s="2">
        <f>IF($D$276="n/a",0,IF(AH$278&lt;=$C295,0,IF(AH$278&gt;(INDEX($D$276:$W$276,1,$C295)+$C295),INDEX($D$290:$W$290,,$C295)-SUM($D295:AG295),INDEX($D$290:$W$290,,$C295)/INDEX($D$276:$W$276,1,$C295))))</f>
        <v>0</v>
      </c>
      <c r="AI295" s="2">
        <f>IF($D$276="n/a",0,IF(AI$278&lt;=$C295,0,IF(AI$278&gt;(INDEX($D$276:$W$276,1,$C295)+$C295),INDEX($D$290:$W$290,,$C295)-SUM($D295:AH295),INDEX($D$290:$W$290,,$C295)/INDEX($D$276:$W$276,1,$C295))))</f>
        <v>0</v>
      </c>
      <c r="AJ295" s="2">
        <f>IF($D$276="n/a",0,IF(AJ$278&lt;=$C295,0,IF(AJ$278&gt;(INDEX($D$276:$W$276,1,$C295)+$C295),INDEX($D$290:$W$290,,$C295)-SUM($D295:AI295),INDEX($D$290:$W$290,,$C295)/INDEX($D$276:$W$276,1,$C295))))</f>
        <v>0</v>
      </c>
      <c r="AK295" s="2">
        <f>IF($D$276="n/a",0,IF(AK$278&lt;=$C295,0,IF(AK$278&gt;(INDEX($D$276:$W$276,1,$C295)+$C295),INDEX($D$290:$W$290,,$C295)-SUM($D295:AJ295),INDEX($D$290:$W$290,,$C295)/INDEX($D$276:$W$276,1,$C295))))</f>
        <v>0</v>
      </c>
      <c r="AL295" s="2">
        <f>IF($D$276="n/a",0,IF(AL$278&lt;=$C295,0,IF(AL$278&gt;(INDEX($D$276:$W$276,1,$C295)+$C295),INDEX($D$290:$W$290,,$C295)-SUM($D295:AK295),INDEX($D$290:$W$290,,$C295)/INDEX($D$276:$W$276,1,$C295))))</f>
        <v>0</v>
      </c>
      <c r="AM295" s="2">
        <f>IF($D$276="n/a",0,IF(AM$278&lt;=$C295,0,IF(AM$278&gt;(INDEX($D$276:$W$276,1,$C295)+$C295),INDEX($D$290:$W$290,,$C295)-SUM($D295:AL295),INDEX($D$290:$W$290,,$C295)/INDEX($D$276:$W$276,1,$C295))))</f>
        <v>0</v>
      </c>
      <c r="AN295" s="2">
        <f>IF($D$276="n/a",0,IF(AN$278&lt;=$C295,0,IF(AN$278&gt;(INDEX($D$276:$W$276,1,$C295)+$C295),INDEX($D$290:$W$290,,$C295)-SUM($D295:AM295),INDEX($D$290:$W$290,,$C295)/INDEX($D$276:$W$276,1,$C295))))</f>
        <v>0</v>
      </c>
      <c r="AO295" s="2">
        <f>IF($D$276="n/a",0,IF(AO$278&lt;=$C295,0,IF(AO$278&gt;(INDEX($D$276:$W$276,1,$C295)+$C295),INDEX($D$290:$W$290,,$C295)-SUM($D295:AN295),INDEX($D$290:$W$290,,$C295)/INDEX($D$276:$W$276,1,$C295))))</f>
        <v>0</v>
      </c>
      <c r="AP295" s="2">
        <f>IF($D$276="n/a",0,IF(AP$278&lt;=$C295,0,IF(AP$278&gt;(INDEX($D$276:$W$276,1,$C295)+$C295),INDEX($D$290:$W$290,,$C295)-SUM($D295:AO295),INDEX($D$290:$W$290,,$C295)/INDEX($D$276:$W$276,1,$C295))))</f>
        <v>0</v>
      </c>
      <c r="AQ295" s="2">
        <f>IF($D$276="n/a",0,IF(AQ$278&lt;=$C295,0,IF(AQ$278&gt;(INDEX($D$276:$W$276,1,$C295)+$C295),INDEX($D$290:$W$290,,$C295)-SUM($D295:AP295),INDEX($D$290:$W$290,,$C295)/INDEX($D$276:$W$276,1,$C295))))</f>
        <v>0</v>
      </c>
      <c r="AR295" s="2">
        <f>IF($D$276="n/a",0,IF(AR$278&lt;=$C295,0,IF(AR$278&gt;(INDEX($D$276:$W$276,1,$C295)+$C295),INDEX($D$290:$W$290,,$C295)-SUM($D295:AQ295),INDEX($D$290:$W$290,,$C295)/INDEX($D$276:$W$276,1,$C295))))</f>
        <v>0</v>
      </c>
      <c r="AS295" s="2">
        <f>IF($D$276="n/a",0,IF(AS$278&lt;=$C295,0,IF(AS$278&gt;(INDEX($D$276:$W$276,1,$C295)+$C295),INDEX($D$290:$W$290,,$C295)-SUM($D295:AR295),INDEX($D$290:$W$290,,$C295)/INDEX($D$276:$W$276,1,$C295))))</f>
        <v>0</v>
      </c>
      <c r="AT295" s="2">
        <f>IF($D$276="n/a",0,IF(AT$278&lt;=$C295,0,IF(AT$278&gt;(INDEX($D$276:$W$276,1,$C295)+$C295),INDEX($D$290:$W$290,,$C295)-SUM($D295:AS295),INDEX($D$290:$W$290,,$C295)/INDEX($D$276:$W$276,1,$C295))))</f>
        <v>0</v>
      </c>
      <c r="AU295" s="2">
        <f>IF($D$276="n/a",0,IF(AU$278&lt;=$C295,0,IF(AU$278&gt;(INDEX($D$276:$W$276,1,$C295)+$C295),INDEX($D$290:$W$290,,$C295)-SUM($D295:AT295),INDEX($D$290:$W$290,,$C295)/INDEX($D$276:$W$276,1,$C295))))</f>
        <v>0</v>
      </c>
      <c r="AV295" s="2">
        <f>IF($D$276="n/a",0,IF(AV$278&lt;=$C295,0,IF(AV$278&gt;(INDEX($D$276:$W$276,1,$C295)+$C295),INDEX($D$290:$W$290,,$C295)-SUM($D295:AU295),INDEX($D$290:$W$290,,$C295)/INDEX($D$276:$W$276,1,$C295))))</f>
        <v>0</v>
      </c>
      <c r="AW295" s="2">
        <f>IF($D$276="n/a",0,IF(AW$278&lt;=$C295,0,IF(AW$278&gt;(INDEX($D$276:$W$276,1,$C295)+$C295),INDEX($D$290:$W$290,,$C295)-SUM($D295:AV295),INDEX($D$290:$W$290,,$C295)/INDEX($D$276:$W$276,1,$C295))))</f>
        <v>0</v>
      </c>
      <c r="AX295" s="2">
        <f>IF($D$276="n/a",0,IF(AX$278&lt;=$C295,0,IF(AX$278&gt;(INDEX($D$276:$W$276,1,$C295)+$C295),INDEX($D$290:$W$290,,$C295)-SUM($D295:AW295),INDEX($D$290:$W$290,,$C295)/INDEX($D$276:$W$276,1,$C295))))</f>
        <v>0</v>
      </c>
      <c r="AY295" s="2">
        <f>IF($D$276="n/a",0,IF(AY$278&lt;=$C295,0,IF(AY$278&gt;(INDEX($D$276:$W$276,1,$C295)+$C295),INDEX($D$290:$W$290,,$C295)-SUM($D295:AX295),INDEX($D$290:$W$290,,$C295)/INDEX($D$276:$W$276,1,$C295))))</f>
        <v>0</v>
      </c>
      <c r="AZ295" s="2">
        <f>IF($D$276="n/a",0,IF(AZ$278&lt;=$C295,0,IF(AZ$278&gt;(INDEX($D$276:$W$276,1,$C295)+$C295),INDEX($D$290:$W$290,,$C295)-SUM($D295:AY295),INDEX($D$290:$W$290,,$C295)/INDEX($D$276:$W$276,1,$C295))))</f>
        <v>0</v>
      </c>
      <c r="BA295" s="2">
        <f>IF($D$276="n/a",0,IF(BA$278&lt;=$C295,0,IF(BA$278&gt;(INDEX($D$276:$W$276,1,$C295)+$C295),INDEX($D$290:$W$290,,$C295)-SUM($D295:AZ295),INDEX($D$290:$W$290,,$C295)/INDEX($D$276:$W$276,1,$C295))))</f>
        <v>0</v>
      </c>
      <c r="BB295" s="2">
        <f>IF($D$276="n/a",0,IF(BB$278&lt;=$C295,0,IF(BB$278&gt;(INDEX($D$276:$W$276,1,$C295)+$C295),INDEX($D$290:$W$290,,$C295)-SUM($D295:BA295),INDEX($D$290:$W$290,,$C295)/INDEX($D$276:$W$276,1,$C295))))</f>
        <v>0</v>
      </c>
      <c r="BC295" s="2">
        <f>IF($D$276="n/a",0,IF(BC$278&lt;=$C295,0,IF(BC$278&gt;(INDEX($D$276:$W$276,1,$C295)+$C295),INDEX($D$290:$W$290,,$C295)-SUM($D295:BB295),INDEX($D$290:$W$290,,$C295)/INDEX($D$276:$W$276,1,$C295))))</f>
        <v>0</v>
      </c>
      <c r="BD295" s="2">
        <f>IF($D$276="n/a",0,IF(BD$278&lt;=$C295,0,IF(BD$278&gt;(INDEX($D$276:$W$276,1,$C295)+$C295),INDEX($D$290:$W$290,,$C295)-SUM($D295:BC295),INDEX($D$290:$W$290,,$C295)/INDEX($D$276:$W$276,1,$C295))))</f>
        <v>0</v>
      </c>
      <c r="BE295" s="2">
        <f>IF($D$276="n/a",0,IF(BE$278&lt;=$C295,0,IF(BE$278&gt;(INDEX($D$276:$W$276,1,$C295)+$C295),INDEX($D$290:$W$290,,$C295)-SUM($D295:BD295),INDEX($D$290:$W$290,,$C295)/INDEX($D$276:$W$276,1,$C295))))</f>
        <v>0</v>
      </c>
      <c r="BF295" s="2">
        <f>IF($D$276="n/a",0,IF(BF$278&lt;=$C295,0,IF(BF$278&gt;(INDEX($D$276:$W$276,1,$C295)+$C295),INDEX($D$290:$W$290,,$C295)-SUM($D295:BE295),INDEX($D$290:$W$290,,$C295)/INDEX($D$276:$W$276,1,$C295))))</f>
        <v>0</v>
      </c>
      <c r="BG295" s="2">
        <f>IF($D$276="n/a",0,IF(BG$278&lt;=$C295,0,IF(BG$278&gt;(INDEX($D$276:$W$276,1,$C295)+$C295),INDEX($D$290:$W$290,,$C295)-SUM($D295:BF295),INDEX($D$290:$W$290,,$C295)/INDEX($D$276:$W$276,1,$C295))))</f>
        <v>0</v>
      </c>
      <c r="BH295" s="2">
        <f>IF($D$276="n/a",0,IF(BH$278&lt;=$C295,0,IF(BH$278&gt;(INDEX($D$276:$W$276,1,$C295)+$C295),INDEX($D$290:$W$290,,$C295)-SUM($D295:BG295),INDEX($D$290:$W$290,,$C295)/INDEX($D$276:$W$276,1,$C295))))</f>
        <v>0</v>
      </c>
      <c r="BI295" s="2">
        <f>IF($D$276="n/a",0,IF(BI$278&lt;=$C295,0,IF(BI$278&gt;(INDEX($D$276:$W$276,1,$C295)+$C295),INDEX($D$290:$W$290,,$C295)-SUM($D295:BH295),INDEX($D$290:$W$290,,$C295)/INDEX($D$276:$W$276,1,$C295))))</f>
        <v>0</v>
      </c>
      <c r="BJ295" s="2">
        <f>IF($D$276="n/a",0,IF(BJ$278&lt;=$C295,0,IF(BJ$278&gt;(INDEX($D$276:$W$276,1,$C295)+$C295),INDEX($D$290:$W$290,,$C295)-SUM($D295:BI295),INDEX($D$290:$W$290,,$C295)/INDEX($D$276:$W$276,1,$C295))))</f>
        <v>0</v>
      </c>
      <c r="BK295" s="2">
        <f>IF($D$276="n/a",0,IF(BK$278&lt;=$C295,0,IF(BK$278&gt;(INDEX($D$276:$W$276,1,$C295)+$C295),INDEX($D$290:$W$290,,$C295)-SUM($D295:BJ295),INDEX($D$290:$W$290,,$C295)/INDEX($D$276:$W$276,1,$C295))))</f>
        <v>0</v>
      </c>
      <c r="BL295" s="2">
        <f>IF($D$276="n/a",0,IF(BL$278&lt;=$C295,0,IF(BL$278&gt;(INDEX($D$276:$W$276,1,$C295)+$C295),INDEX($D$290:$W$290,,$C295)-SUM($D295:BK295),INDEX($D$290:$W$290,,$C295)/INDEX($D$276:$W$276,1,$C295))))</f>
        <v>0</v>
      </c>
      <c r="BM295" s="2">
        <f>IF($D$276="n/a",0,IF(BM$278&lt;=$C295,0,IF(BM$278&gt;(INDEX($D$276:$W$276,1,$C295)+$C295),INDEX($D$290:$W$290,,$C295)-SUM($D295:BL295),INDEX($D$290:$W$290,,$C295)/INDEX($D$276:$W$276,1,$C295))))</f>
        <v>0</v>
      </c>
      <c r="BN295" s="2">
        <f>IF($D$276="n/a",0,IF(BN$278&lt;=$C295,0,IF(BN$278&gt;(INDEX($D$276:$W$276,1,$C295)+$C295),INDEX($D$290:$W$290,,$C295)-SUM($D295:BM295),INDEX($D$290:$W$290,,$C295)/INDEX($D$276:$W$276,1,$C295))))</f>
        <v>0</v>
      </c>
      <c r="BO295" s="2">
        <f>IF($D$276="n/a",0,IF(BO$278&lt;=$C295,0,IF(BO$278&gt;(INDEX($D$276:$W$276,1,$C295)+$C295),INDEX($D$290:$W$290,,$C295)-SUM($D295:BN295),INDEX($D$290:$W$290,,$C295)/INDEX($D$276:$W$276,1,$C295))))</f>
        <v>0</v>
      </c>
      <c r="BP295" s="2">
        <f>IF($D$276="n/a",0,IF(BP$278&lt;=$C295,0,IF(BP$278&gt;(INDEX($D$276:$W$276,1,$C295)+$C295),INDEX($D$290:$W$290,,$C295)-SUM($D295:BO295),INDEX($D$290:$W$290,,$C295)/INDEX($D$276:$W$276,1,$C295))))</f>
        <v>0</v>
      </c>
    </row>
    <row r="296" spans="2:68">
      <c r="B296" s="20">
        <v>2019</v>
      </c>
      <c r="C296" s="20">
        <v>4</v>
      </c>
      <c r="E296" s="2">
        <f>IF($D$276="n/a",0,IF(E$278&lt;=$C296,0,IF(E$278&gt;(INDEX($D$276:$W$276,1,$C296)+$C296),INDEX($D$290:$W$290,,$C296)-SUM($D296:D296),INDEX($D$290:$W$290,,$C296)/INDEX($D$276:$W$276,1,$C296))))</f>
        <v>0</v>
      </c>
      <c r="F296" s="2">
        <f>IF($D$276="n/a",0,IF(F$278&lt;=$C296,0,IF(F$278&gt;(INDEX($D$276:$W$276,1,$C296)+$C296),INDEX($D$290:$W$290,,$C296)-SUM($D296:E296),INDEX($D$290:$W$290,,$C296)/INDEX($D$276:$W$276,1,$C296))))</f>
        <v>0</v>
      </c>
      <c r="G296" s="2">
        <f>IF($D$276="n/a",0,IF(G$278&lt;=$C296,0,IF(G$278&gt;(INDEX($D$276:$W$276,1,$C296)+$C296),INDEX($D$290:$W$290,,$C296)-SUM($D296:F296),INDEX($D$290:$W$290,,$C296)/INDEX($D$276:$W$276,1,$C296))))</f>
        <v>0</v>
      </c>
      <c r="H296" s="2">
        <f>IF($D$276="n/a",0,IF(H$278&lt;=$C296,0,IF(H$278&gt;(INDEX($D$276:$W$276,1,$C296)+$C296),INDEX($D$290:$W$290,,$C296)-SUM($D296:G296),INDEX($D$290:$W$290,,$C296)/INDEX($D$276:$W$276,1,$C296))))</f>
        <v>0</v>
      </c>
      <c r="I296" s="2">
        <f>IF($D$276="n/a",0,IF(I$278&lt;=$C296,0,IF(I$278&gt;(INDEX($D$276:$W$276,1,$C296)+$C296),INDEX($D$290:$W$290,,$C296)-SUM($D296:H296),INDEX($D$290:$W$290,,$C296)/INDEX($D$276:$W$276,1,$C296))))*0.5</f>
        <v>0</v>
      </c>
      <c r="J296" s="2">
        <f>IF($D$276="n/a",0,IF(J$278&lt;=$C296,0,IF(J$278&gt;(INDEX($D$276:$W$276,1,$C296)+$C296),INDEX($D$290:$W$290,,$C296)-SUM($D296:I296),INDEX($D$290:$W$290,,$C296)/INDEX($D$276:$W$276,1,$C296))))</f>
        <v>0</v>
      </c>
      <c r="K296" s="2">
        <f>IF($D$276="n/a",0,IF(K$278&lt;=$C296,0,IF(K$278&gt;(INDEX($D$276:$W$276,1,$C296)+$C296),INDEX($D$290:$W$290,,$C296)-SUM($D296:J296),INDEX($D$290:$W$290,,$C296)/INDEX($D$276:$W$276,1,$C296))))</f>
        <v>0</v>
      </c>
      <c r="L296" s="2">
        <f>IF($D$276="n/a",0,IF(L$278&lt;=$C296,0,IF(L$278&gt;(INDEX($D$276:$W$276,1,$C296)+$C296),INDEX($D$290:$W$290,,$C296)-SUM($D296:K296),INDEX($D$290:$W$290,,$C296)/INDEX($D$276:$W$276,1,$C296))))</f>
        <v>0</v>
      </c>
      <c r="M296" s="2">
        <f>IF($D$276="n/a",0,IF(M$278&lt;=$C296,0,IF(M$278&gt;(INDEX($D$276:$W$276,1,$C296)+$C296),INDEX($D$290:$W$290,,$C296)-SUM($D296:L296),INDEX($D$290:$W$290,,$C296)/INDEX($D$276:$W$276,1,$C296))))</f>
        <v>0</v>
      </c>
      <c r="N296" s="2">
        <f>IF($D$276="n/a",0,IF(N$278&lt;=$C296,0,IF(N$278&gt;(INDEX($D$276:$W$276,1,$C296)+$C296),INDEX($D$290:$W$290,,$C296)-SUM($D296:M296),INDEX($D$290:$W$290,,$C296)/INDEX($D$276:$W$276,1,$C296))))</f>
        <v>0</v>
      </c>
      <c r="O296" s="2">
        <f>IF($D$276="n/a",0,IF(O$278&lt;=$C296,0,IF(O$278&gt;(INDEX($D$276:$W$276,1,$C296)+$C296),INDEX($D$290:$W$290,,$C296)-SUM($D296:N296),INDEX($D$290:$W$290,,$C296)/INDEX($D$276:$W$276,1,$C296))))</f>
        <v>0</v>
      </c>
      <c r="P296" s="2">
        <f>IF($D$276="n/a",0,IF(P$278&lt;=$C296,0,IF(P$278&gt;(INDEX($D$276:$W$276,1,$C296)+$C296),INDEX($D$290:$W$290,,$C296)-SUM($D296:O296),INDEX($D$290:$W$290,,$C296)/INDEX($D$276:$W$276,1,$C296))))</f>
        <v>0</v>
      </c>
      <c r="Q296" s="2">
        <f>IF($D$276="n/a",0,IF(Q$278&lt;=$C296,0,IF(Q$278&gt;(INDEX($D$276:$W$276,1,$C296)+$C296),INDEX($D$290:$W$290,,$C296)-SUM($D296:P296),INDEX($D$290:$W$290,,$C296)/INDEX($D$276:$W$276,1,$C296))))</f>
        <v>0</v>
      </c>
      <c r="R296" s="2">
        <f>IF($D$276="n/a",0,IF(R$278&lt;=$C296,0,IF(R$278&gt;(INDEX($D$276:$W$276,1,$C296)+$C296),INDEX($D$290:$W$290,,$C296)-SUM($D296:Q296),INDEX($D$290:$W$290,,$C296)/INDEX($D$276:$W$276,1,$C296))))</f>
        <v>0</v>
      </c>
      <c r="S296" s="2">
        <f>IF($D$276="n/a",0,IF(S$278&lt;=$C296,0,IF(S$278&gt;(INDEX($D$276:$W$276,1,$C296)+$C296),INDEX($D$290:$W$290,,$C296)-SUM($D296:R296),INDEX($D$290:$W$290,,$C296)/INDEX($D$276:$W$276,1,$C296))))</f>
        <v>0</v>
      </c>
      <c r="T296" s="2">
        <f>IF($D$276="n/a",0,IF(T$278&lt;=$C296,0,IF(T$278&gt;(INDEX($D$276:$W$276,1,$C296)+$C296),INDEX($D$290:$W$290,,$C296)-SUM($D296:S296),INDEX($D$290:$W$290,,$C296)/INDEX($D$276:$W$276,1,$C296))))</f>
        <v>0</v>
      </c>
      <c r="U296" s="2">
        <f>IF($D$276="n/a",0,IF(U$278&lt;=$C296,0,IF(U$278&gt;(INDEX($D$276:$W$276,1,$C296)+$C296),INDEX($D$290:$W$290,,$C296)-SUM($D296:T296),INDEX($D$290:$W$290,,$C296)/INDEX($D$276:$W$276,1,$C296))))</f>
        <v>0</v>
      </c>
      <c r="V296" s="2">
        <f>IF($D$276="n/a",0,IF(V$278&lt;=$C296,0,IF(V$278&gt;(INDEX($D$276:$W$276,1,$C296)+$C296),INDEX($D$290:$W$290,,$C296)-SUM($D296:U296),INDEX($D$290:$W$290,,$C296)/INDEX($D$276:$W$276,1,$C296))))</f>
        <v>0</v>
      </c>
      <c r="W296" s="2">
        <f>IF($D$276="n/a",0,IF(W$278&lt;=$C296,0,IF(W$278&gt;(INDEX($D$276:$W$276,1,$C296)+$C296),INDEX($D$290:$W$290,,$C296)-SUM($D296:V296),INDEX($D$290:$W$290,,$C296)/INDEX($D$276:$W$276,1,$C296))))</f>
        <v>0</v>
      </c>
      <c r="X296" s="2">
        <f>IF($D$276="n/a",0,IF(X$278&lt;=$C296,0,IF(X$278&gt;(INDEX($D$276:$W$276,1,$C296)+$C296),INDEX($D$290:$W$290,,$C296)-SUM($D296:W296),INDEX($D$290:$W$290,,$C296)/INDEX($D$276:$W$276,1,$C296))))</f>
        <v>0</v>
      </c>
      <c r="Y296" s="2">
        <f>IF($D$276="n/a",0,IF(Y$278&lt;=$C296,0,IF(Y$278&gt;(INDEX($D$276:$W$276,1,$C296)+$C296),INDEX($D$290:$W$290,,$C296)-SUM($D296:X296),INDEX($D$290:$W$290,,$C296)/INDEX($D$276:$W$276,1,$C296))))</f>
        <v>0</v>
      </c>
      <c r="Z296" s="2">
        <f>IF($D$276="n/a",0,IF(Z$278&lt;=$C296,0,IF(Z$278&gt;(INDEX($D$276:$W$276,1,$C296)+$C296),INDEX($D$290:$W$290,,$C296)-SUM($D296:Y296),INDEX($D$290:$W$290,,$C296)/INDEX($D$276:$W$276,1,$C296))))</f>
        <v>0</v>
      </c>
      <c r="AA296" s="2">
        <f>IF($D$276="n/a",0,IF(AA$278&lt;=$C296,0,IF(AA$278&gt;(INDEX($D$276:$W$276,1,$C296)+$C296),INDEX($D$290:$W$290,,$C296)-SUM($D296:Z296),INDEX($D$290:$W$290,,$C296)/INDEX($D$276:$W$276,1,$C296))))</f>
        <v>0</v>
      </c>
      <c r="AB296" s="2">
        <f>IF($D$276="n/a",0,IF(AB$278&lt;=$C296,0,IF(AB$278&gt;(INDEX($D$276:$W$276,1,$C296)+$C296),INDEX($D$290:$W$290,,$C296)-SUM($D296:AA296),INDEX($D$290:$W$290,,$C296)/INDEX($D$276:$W$276,1,$C296))))</f>
        <v>0</v>
      </c>
      <c r="AC296" s="2">
        <f>IF($D$276="n/a",0,IF(AC$278&lt;=$C296,0,IF(AC$278&gt;(INDEX($D$276:$W$276,1,$C296)+$C296),INDEX($D$290:$W$290,,$C296)-SUM($D296:AB296),INDEX($D$290:$W$290,,$C296)/INDEX($D$276:$W$276,1,$C296))))</f>
        <v>0</v>
      </c>
      <c r="AD296" s="2">
        <f>IF($D$276="n/a",0,IF(AD$278&lt;=$C296,0,IF(AD$278&gt;(INDEX($D$276:$W$276,1,$C296)+$C296),INDEX($D$290:$W$290,,$C296)-SUM($D296:AC296),INDEX($D$290:$W$290,,$C296)/INDEX($D$276:$W$276,1,$C296))))</f>
        <v>0</v>
      </c>
      <c r="AE296" s="2">
        <f>IF($D$276="n/a",0,IF(AE$278&lt;=$C296,0,IF(AE$278&gt;(INDEX($D$276:$W$276,1,$C296)+$C296),INDEX($D$290:$W$290,,$C296)-SUM($D296:AD296),INDEX($D$290:$W$290,,$C296)/INDEX($D$276:$W$276,1,$C296))))</f>
        <v>0</v>
      </c>
      <c r="AF296" s="2">
        <f>IF($D$276="n/a",0,IF(AF$278&lt;=$C296,0,IF(AF$278&gt;(INDEX($D$276:$W$276,1,$C296)+$C296),INDEX($D$290:$W$290,,$C296)-SUM($D296:AE296),INDEX($D$290:$W$290,,$C296)/INDEX($D$276:$W$276,1,$C296))))</f>
        <v>0</v>
      </c>
      <c r="AG296" s="2">
        <f>IF($D$276="n/a",0,IF(AG$278&lt;=$C296,0,IF(AG$278&gt;(INDEX($D$276:$W$276,1,$C296)+$C296),INDEX($D$290:$W$290,,$C296)-SUM($D296:AF296),INDEX($D$290:$W$290,,$C296)/INDEX($D$276:$W$276,1,$C296))))</f>
        <v>0</v>
      </c>
      <c r="AH296" s="2">
        <f>IF($D$276="n/a",0,IF(AH$278&lt;=$C296,0,IF(AH$278&gt;(INDEX($D$276:$W$276,1,$C296)+$C296),INDEX($D$290:$W$290,,$C296)-SUM($D296:AG296),INDEX($D$290:$W$290,,$C296)/INDEX($D$276:$W$276,1,$C296))))</f>
        <v>0</v>
      </c>
      <c r="AI296" s="2">
        <f>IF($D$276="n/a",0,IF(AI$278&lt;=$C296,0,IF(AI$278&gt;(INDEX($D$276:$W$276,1,$C296)+$C296),INDEX($D$290:$W$290,,$C296)-SUM($D296:AH296),INDEX($D$290:$W$290,,$C296)/INDEX($D$276:$W$276,1,$C296))))</f>
        <v>0</v>
      </c>
      <c r="AJ296" s="2">
        <f>IF($D$276="n/a",0,IF(AJ$278&lt;=$C296,0,IF(AJ$278&gt;(INDEX($D$276:$W$276,1,$C296)+$C296),INDEX($D$290:$W$290,,$C296)-SUM($D296:AI296),INDEX($D$290:$W$290,,$C296)/INDEX($D$276:$W$276,1,$C296))))</f>
        <v>0</v>
      </c>
      <c r="AK296" s="2">
        <f>IF($D$276="n/a",0,IF(AK$278&lt;=$C296,0,IF(AK$278&gt;(INDEX($D$276:$W$276,1,$C296)+$C296),INDEX($D$290:$W$290,,$C296)-SUM($D296:AJ296),INDEX($D$290:$W$290,,$C296)/INDEX($D$276:$W$276,1,$C296))))</f>
        <v>0</v>
      </c>
      <c r="AL296" s="2">
        <f>IF($D$276="n/a",0,IF(AL$278&lt;=$C296,0,IF(AL$278&gt;(INDEX($D$276:$W$276,1,$C296)+$C296),INDEX($D$290:$W$290,,$C296)-SUM($D296:AK296),INDEX($D$290:$W$290,,$C296)/INDEX($D$276:$W$276,1,$C296))))</f>
        <v>0</v>
      </c>
      <c r="AM296" s="2">
        <f>IF($D$276="n/a",0,IF(AM$278&lt;=$C296,0,IF(AM$278&gt;(INDEX($D$276:$W$276,1,$C296)+$C296),INDEX($D$290:$W$290,,$C296)-SUM($D296:AL296),INDEX($D$290:$W$290,,$C296)/INDEX($D$276:$W$276,1,$C296))))</f>
        <v>0</v>
      </c>
      <c r="AN296" s="2">
        <f>IF($D$276="n/a",0,IF(AN$278&lt;=$C296,0,IF(AN$278&gt;(INDEX($D$276:$W$276,1,$C296)+$C296),INDEX($D$290:$W$290,,$C296)-SUM($D296:AM296),INDEX($D$290:$W$290,,$C296)/INDEX($D$276:$W$276,1,$C296))))</f>
        <v>0</v>
      </c>
      <c r="AO296" s="2">
        <f>IF($D$276="n/a",0,IF(AO$278&lt;=$C296,0,IF(AO$278&gt;(INDEX($D$276:$W$276,1,$C296)+$C296),INDEX($D$290:$W$290,,$C296)-SUM($D296:AN296),INDEX($D$290:$W$290,,$C296)/INDEX($D$276:$W$276,1,$C296))))</f>
        <v>0</v>
      </c>
      <c r="AP296" s="2">
        <f>IF($D$276="n/a",0,IF(AP$278&lt;=$C296,0,IF(AP$278&gt;(INDEX($D$276:$W$276,1,$C296)+$C296),INDEX($D$290:$W$290,,$C296)-SUM($D296:AO296),INDEX($D$290:$W$290,,$C296)/INDEX($D$276:$W$276,1,$C296))))</f>
        <v>0</v>
      </c>
      <c r="AQ296" s="2">
        <f>IF($D$276="n/a",0,IF(AQ$278&lt;=$C296,0,IF(AQ$278&gt;(INDEX($D$276:$W$276,1,$C296)+$C296),INDEX($D$290:$W$290,,$C296)-SUM($D296:AP296),INDEX($D$290:$W$290,,$C296)/INDEX($D$276:$W$276,1,$C296))))</f>
        <v>0</v>
      </c>
      <c r="AR296" s="2">
        <f>IF($D$276="n/a",0,IF(AR$278&lt;=$C296,0,IF(AR$278&gt;(INDEX($D$276:$W$276,1,$C296)+$C296),INDEX($D$290:$W$290,,$C296)-SUM($D296:AQ296),INDEX($D$290:$W$290,,$C296)/INDEX($D$276:$W$276,1,$C296))))</f>
        <v>0</v>
      </c>
      <c r="AS296" s="2">
        <f>IF($D$276="n/a",0,IF(AS$278&lt;=$C296,0,IF(AS$278&gt;(INDEX($D$276:$W$276,1,$C296)+$C296),INDEX($D$290:$W$290,,$C296)-SUM($D296:AR296),INDEX($D$290:$W$290,,$C296)/INDEX($D$276:$W$276,1,$C296))))</f>
        <v>0</v>
      </c>
      <c r="AT296" s="2">
        <f>IF($D$276="n/a",0,IF(AT$278&lt;=$C296,0,IF(AT$278&gt;(INDEX($D$276:$W$276,1,$C296)+$C296),INDEX($D$290:$W$290,,$C296)-SUM($D296:AS296),INDEX($D$290:$W$290,,$C296)/INDEX($D$276:$W$276,1,$C296))))</f>
        <v>0</v>
      </c>
      <c r="AU296" s="2">
        <f>IF($D$276="n/a",0,IF(AU$278&lt;=$C296,0,IF(AU$278&gt;(INDEX($D$276:$W$276,1,$C296)+$C296),INDEX($D$290:$W$290,,$C296)-SUM($D296:AT296),INDEX($D$290:$W$290,,$C296)/INDEX($D$276:$W$276,1,$C296))))</f>
        <v>0</v>
      </c>
      <c r="AV296" s="2">
        <f>IF($D$276="n/a",0,IF(AV$278&lt;=$C296,0,IF(AV$278&gt;(INDEX($D$276:$W$276,1,$C296)+$C296),INDEX($D$290:$W$290,,$C296)-SUM($D296:AU296),INDEX($D$290:$W$290,,$C296)/INDEX($D$276:$W$276,1,$C296))))</f>
        <v>0</v>
      </c>
      <c r="AW296" s="2">
        <f>IF($D$276="n/a",0,IF(AW$278&lt;=$C296,0,IF(AW$278&gt;(INDEX($D$276:$W$276,1,$C296)+$C296),INDEX($D$290:$W$290,,$C296)-SUM($D296:AV296),INDEX($D$290:$W$290,,$C296)/INDEX($D$276:$W$276,1,$C296))))</f>
        <v>0</v>
      </c>
      <c r="AX296" s="2">
        <f>IF($D$276="n/a",0,IF(AX$278&lt;=$C296,0,IF(AX$278&gt;(INDEX($D$276:$W$276,1,$C296)+$C296),INDEX($D$290:$W$290,,$C296)-SUM($D296:AW296),INDEX($D$290:$W$290,,$C296)/INDEX($D$276:$W$276,1,$C296))))</f>
        <v>0</v>
      </c>
      <c r="AY296" s="2">
        <f>IF($D$276="n/a",0,IF(AY$278&lt;=$C296,0,IF(AY$278&gt;(INDEX($D$276:$W$276,1,$C296)+$C296),INDEX($D$290:$W$290,,$C296)-SUM($D296:AX296),INDEX($D$290:$W$290,,$C296)/INDEX($D$276:$W$276,1,$C296))))</f>
        <v>0</v>
      </c>
      <c r="AZ296" s="2">
        <f>IF($D$276="n/a",0,IF(AZ$278&lt;=$C296,0,IF(AZ$278&gt;(INDEX($D$276:$W$276,1,$C296)+$C296),INDEX($D$290:$W$290,,$C296)-SUM($D296:AY296),INDEX($D$290:$W$290,,$C296)/INDEX($D$276:$W$276,1,$C296))))</f>
        <v>0</v>
      </c>
      <c r="BA296" s="2">
        <f>IF($D$276="n/a",0,IF(BA$278&lt;=$C296,0,IF(BA$278&gt;(INDEX($D$276:$W$276,1,$C296)+$C296),INDEX($D$290:$W$290,,$C296)-SUM($D296:AZ296),INDEX($D$290:$W$290,,$C296)/INDEX($D$276:$W$276,1,$C296))))</f>
        <v>0</v>
      </c>
      <c r="BB296" s="2">
        <f>IF($D$276="n/a",0,IF(BB$278&lt;=$C296,0,IF(BB$278&gt;(INDEX($D$276:$W$276,1,$C296)+$C296),INDEX($D$290:$W$290,,$C296)-SUM($D296:BA296),INDEX($D$290:$W$290,,$C296)/INDEX($D$276:$W$276,1,$C296))))</f>
        <v>0</v>
      </c>
      <c r="BC296" s="2">
        <f>IF($D$276="n/a",0,IF(BC$278&lt;=$C296,0,IF(BC$278&gt;(INDEX($D$276:$W$276,1,$C296)+$C296),INDEX($D$290:$W$290,,$C296)-SUM($D296:BB296),INDEX($D$290:$W$290,,$C296)/INDEX($D$276:$W$276,1,$C296))))</f>
        <v>0</v>
      </c>
      <c r="BD296" s="2">
        <f>IF($D$276="n/a",0,IF(BD$278&lt;=$C296,0,IF(BD$278&gt;(INDEX($D$276:$W$276,1,$C296)+$C296),INDEX($D$290:$W$290,,$C296)-SUM($D296:BC296),INDEX($D$290:$W$290,,$C296)/INDEX($D$276:$W$276,1,$C296))))</f>
        <v>0</v>
      </c>
      <c r="BE296" s="2">
        <f>IF($D$276="n/a",0,IF(BE$278&lt;=$C296,0,IF(BE$278&gt;(INDEX($D$276:$W$276,1,$C296)+$C296),INDEX($D$290:$W$290,,$C296)-SUM($D296:BD296),INDEX($D$290:$W$290,,$C296)/INDEX($D$276:$W$276,1,$C296))))</f>
        <v>0</v>
      </c>
      <c r="BF296" s="2">
        <f>IF($D$276="n/a",0,IF(BF$278&lt;=$C296,0,IF(BF$278&gt;(INDEX($D$276:$W$276,1,$C296)+$C296),INDEX($D$290:$W$290,,$C296)-SUM($D296:BE296),INDEX($D$290:$W$290,,$C296)/INDEX($D$276:$W$276,1,$C296))))</f>
        <v>0</v>
      </c>
      <c r="BG296" s="2">
        <f>IF($D$276="n/a",0,IF(BG$278&lt;=$C296,0,IF(BG$278&gt;(INDEX($D$276:$W$276,1,$C296)+$C296),INDEX($D$290:$W$290,,$C296)-SUM($D296:BF296),INDEX($D$290:$W$290,,$C296)/INDEX($D$276:$W$276,1,$C296))))</f>
        <v>0</v>
      </c>
      <c r="BH296" s="2">
        <f>IF($D$276="n/a",0,IF(BH$278&lt;=$C296,0,IF(BH$278&gt;(INDEX($D$276:$W$276,1,$C296)+$C296),INDEX($D$290:$W$290,,$C296)-SUM($D296:BG296),INDEX($D$290:$W$290,,$C296)/INDEX($D$276:$W$276,1,$C296))))</f>
        <v>0</v>
      </c>
      <c r="BI296" s="2">
        <f>IF($D$276="n/a",0,IF(BI$278&lt;=$C296,0,IF(BI$278&gt;(INDEX($D$276:$W$276,1,$C296)+$C296),INDEX($D$290:$W$290,,$C296)-SUM($D296:BH296),INDEX($D$290:$W$290,,$C296)/INDEX($D$276:$W$276,1,$C296))))</f>
        <v>0</v>
      </c>
      <c r="BJ296" s="2">
        <f>IF($D$276="n/a",0,IF(BJ$278&lt;=$C296,0,IF(BJ$278&gt;(INDEX($D$276:$W$276,1,$C296)+$C296),INDEX($D$290:$W$290,,$C296)-SUM($D296:BI296),INDEX($D$290:$W$290,,$C296)/INDEX($D$276:$W$276,1,$C296))))</f>
        <v>0</v>
      </c>
      <c r="BK296" s="2">
        <f>IF($D$276="n/a",0,IF(BK$278&lt;=$C296,0,IF(BK$278&gt;(INDEX($D$276:$W$276,1,$C296)+$C296),INDEX($D$290:$W$290,,$C296)-SUM($D296:BJ296),INDEX($D$290:$W$290,,$C296)/INDEX($D$276:$W$276,1,$C296))))</f>
        <v>0</v>
      </c>
      <c r="BL296" s="2">
        <f>IF($D$276="n/a",0,IF(BL$278&lt;=$C296,0,IF(BL$278&gt;(INDEX($D$276:$W$276,1,$C296)+$C296),INDEX($D$290:$W$290,,$C296)-SUM($D296:BK296),INDEX($D$290:$W$290,,$C296)/INDEX($D$276:$W$276,1,$C296))))</f>
        <v>0</v>
      </c>
      <c r="BM296" s="2">
        <f>IF($D$276="n/a",0,IF(BM$278&lt;=$C296,0,IF(BM$278&gt;(INDEX($D$276:$W$276,1,$C296)+$C296),INDEX($D$290:$W$290,,$C296)-SUM($D296:BL296),INDEX($D$290:$W$290,,$C296)/INDEX($D$276:$W$276,1,$C296))))</f>
        <v>0</v>
      </c>
      <c r="BN296" s="2">
        <f>IF($D$276="n/a",0,IF(BN$278&lt;=$C296,0,IF(BN$278&gt;(INDEX($D$276:$W$276,1,$C296)+$C296),INDEX($D$290:$W$290,,$C296)-SUM($D296:BM296),INDEX($D$290:$W$290,,$C296)/INDEX($D$276:$W$276,1,$C296))))</f>
        <v>0</v>
      </c>
      <c r="BO296" s="2">
        <f>IF($D$276="n/a",0,IF(BO$278&lt;=$C296,0,IF(BO$278&gt;(INDEX($D$276:$W$276,1,$C296)+$C296),INDEX($D$290:$W$290,,$C296)-SUM($D296:BN296),INDEX($D$290:$W$290,,$C296)/INDEX($D$276:$W$276,1,$C296))))</f>
        <v>0</v>
      </c>
      <c r="BP296" s="2">
        <f>IF($D$276="n/a",0,IF(BP$278&lt;=$C296,0,IF(BP$278&gt;(INDEX($D$276:$W$276,1,$C296)+$C296),INDEX($D$290:$W$290,,$C296)-SUM($D296:BO296),INDEX($D$290:$W$290,,$C296)/INDEX($D$276:$W$276,1,$C296))))</f>
        <v>0</v>
      </c>
    </row>
    <row r="297" spans="2:68">
      <c r="B297" s="20">
        <v>2020</v>
      </c>
      <c r="C297" s="20">
        <v>5</v>
      </c>
      <c r="E297" s="2">
        <f>IF($D$276="n/a",0,IF(E$278&lt;=$C297,0,IF(E$278&gt;(INDEX($D$276:$W$276,1,$C297)+$C297),INDEX($D$290:$W$290,,$C297)-SUM($D297:D297),INDEX($D$290:$W$290,,$C297)/INDEX($D$276:$W$276,1,$C297))))</f>
        <v>0</v>
      </c>
      <c r="F297" s="2">
        <f>IF($D$276="n/a",0,IF(F$278&lt;=$C297,0,IF(F$278&gt;(INDEX($D$276:$W$276,1,$C297)+$C297),INDEX($D$290:$W$290,,$C297)-SUM($D297:E297),INDEX($D$290:$W$290,,$C297)/INDEX($D$276:$W$276,1,$C297))))</f>
        <v>0</v>
      </c>
      <c r="G297" s="2">
        <f>IF($D$276="n/a",0,IF(G$278&lt;=$C297,0,IF(G$278&gt;(INDEX($D$276:$W$276,1,$C297)+$C297),INDEX($D$290:$W$290,,$C297)-SUM($D297:F297),INDEX($D$290:$W$290,,$C297)/INDEX($D$276:$W$276,1,$C297))))</f>
        <v>0</v>
      </c>
      <c r="H297" s="2">
        <f>IF($D$276="n/a",0,IF(H$278&lt;=$C297,0,IF(H$278&gt;(INDEX($D$276:$W$276,1,$C297)+$C297),INDEX($D$290:$W$290,,$C297)-SUM($D297:G297),INDEX($D$290:$W$290,,$C297)/INDEX($D$276:$W$276,1,$C297))))</f>
        <v>0</v>
      </c>
      <c r="I297" s="2">
        <f>IF($D$276="n/a",0,IF(I$278&lt;=$C297,0,IF(I$278&gt;(INDEX($D$276:$W$276,1,$C297)+$C297),INDEX($D$290:$W$290,,$C297)-SUM($D297:H297),INDEX($D$290:$W$290,,$C297)/INDEX($D$276:$W$276,1,$C297))))*0.5</f>
        <v>0</v>
      </c>
      <c r="J297" s="2">
        <f>IF($D$276="n/a",0,IF(J$278&lt;=$C297,0,IF(J$278&gt;(INDEX($D$276:$W$276,1,$C297)+$C297),INDEX($D$290:$W$290,,$C297)-SUM($D297:I297),INDEX($D$290:$W$290,,$C297)/INDEX($D$276:$W$276,1,$C297))))</f>
        <v>0</v>
      </c>
      <c r="K297" s="2">
        <f>IF($D$276="n/a",0,IF(K$278&lt;=$C297,0,IF(K$278&gt;(INDEX($D$276:$W$276,1,$C297)+$C297),INDEX($D$290:$W$290,,$C297)-SUM($D297:J297),INDEX($D$290:$W$290,,$C297)/INDEX($D$276:$W$276,1,$C297))))</f>
        <v>0</v>
      </c>
      <c r="L297" s="2">
        <f>IF($D$276="n/a",0,IF(L$278&lt;=$C297,0,IF(L$278&gt;(INDEX($D$276:$W$276,1,$C297)+$C297),INDEX($D$290:$W$290,,$C297)-SUM($D297:K297),INDEX($D$290:$W$290,,$C297)/INDEX($D$276:$W$276,1,$C297))))</f>
        <v>0</v>
      </c>
      <c r="M297" s="2">
        <f>IF($D$276="n/a",0,IF(M$278&lt;=$C297,0,IF(M$278&gt;(INDEX($D$276:$W$276,1,$C297)+$C297),INDEX($D$290:$W$290,,$C297)-SUM($D297:L297),INDEX($D$290:$W$290,,$C297)/INDEX($D$276:$W$276,1,$C297))))</f>
        <v>0</v>
      </c>
      <c r="N297" s="2">
        <f>IF($D$276="n/a",0,IF(N$278&lt;=$C297,0,IF(N$278&gt;(INDEX($D$276:$W$276,1,$C297)+$C297),INDEX($D$290:$W$290,,$C297)-SUM($D297:M297),INDEX($D$290:$W$290,,$C297)/INDEX($D$276:$W$276,1,$C297))))</f>
        <v>0</v>
      </c>
      <c r="O297" s="2">
        <f>IF($D$276="n/a",0,IF(O$278&lt;=$C297,0,IF(O$278&gt;(INDEX($D$276:$W$276,1,$C297)+$C297),INDEX($D$290:$W$290,,$C297)-SUM($D297:N297),INDEX($D$290:$W$290,,$C297)/INDEX($D$276:$W$276,1,$C297))))</f>
        <v>0</v>
      </c>
      <c r="P297" s="2">
        <f>IF($D$276="n/a",0,IF(P$278&lt;=$C297,0,IF(P$278&gt;(INDEX($D$276:$W$276,1,$C297)+$C297),INDEX($D$290:$W$290,,$C297)-SUM($D297:O297),INDEX($D$290:$W$290,,$C297)/INDEX($D$276:$W$276,1,$C297))))</f>
        <v>0</v>
      </c>
      <c r="Q297" s="2">
        <f>IF($D$276="n/a",0,IF(Q$278&lt;=$C297,0,IF(Q$278&gt;(INDEX($D$276:$W$276,1,$C297)+$C297),INDEX($D$290:$W$290,,$C297)-SUM($D297:P297),INDEX($D$290:$W$290,,$C297)/INDEX($D$276:$W$276,1,$C297))))</f>
        <v>0</v>
      </c>
      <c r="R297" s="2">
        <f>IF($D$276="n/a",0,IF(R$278&lt;=$C297,0,IF(R$278&gt;(INDEX($D$276:$W$276,1,$C297)+$C297),INDEX($D$290:$W$290,,$C297)-SUM($D297:Q297),INDEX($D$290:$W$290,,$C297)/INDEX($D$276:$W$276,1,$C297))))</f>
        <v>0</v>
      </c>
      <c r="S297" s="2">
        <f>IF($D$276="n/a",0,IF(S$278&lt;=$C297,0,IF(S$278&gt;(INDEX($D$276:$W$276,1,$C297)+$C297),INDEX($D$290:$W$290,,$C297)-SUM($D297:R297),INDEX($D$290:$W$290,,$C297)/INDEX($D$276:$W$276,1,$C297))))</f>
        <v>0</v>
      </c>
      <c r="T297" s="2">
        <f>IF($D$276="n/a",0,IF(T$278&lt;=$C297,0,IF(T$278&gt;(INDEX($D$276:$W$276,1,$C297)+$C297),INDEX($D$290:$W$290,,$C297)-SUM($D297:S297),INDEX($D$290:$W$290,,$C297)/INDEX($D$276:$W$276,1,$C297))))</f>
        <v>0</v>
      </c>
      <c r="U297" s="2">
        <f>IF($D$276="n/a",0,IF(U$278&lt;=$C297,0,IF(U$278&gt;(INDEX($D$276:$W$276,1,$C297)+$C297),INDEX($D$290:$W$290,,$C297)-SUM($D297:T297),INDEX($D$290:$W$290,,$C297)/INDEX($D$276:$W$276,1,$C297))))</f>
        <v>0</v>
      </c>
      <c r="V297" s="2">
        <f>IF($D$276="n/a",0,IF(V$278&lt;=$C297,0,IF(V$278&gt;(INDEX($D$276:$W$276,1,$C297)+$C297),INDEX($D$290:$W$290,,$C297)-SUM($D297:U297),INDEX($D$290:$W$290,,$C297)/INDEX($D$276:$W$276,1,$C297))))</f>
        <v>0</v>
      </c>
      <c r="W297" s="2">
        <f>IF($D$276="n/a",0,IF(W$278&lt;=$C297,0,IF(W$278&gt;(INDEX($D$276:$W$276,1,$C297)+$C297),INDEX($D$290:$W$290,,$C297)-SUM($D297:V297),INDEX($D$290:$W$290,,$C297)/INDEX($D$276:$W$276,1,$C297))))</f>
        <v>0</v>
      </c>
      <c r="X297" s="2">
        <f>IF($D$276="n/a",0,IF(X$278&lt;=$C297,0,IF(X$278&gt;(INDEX($D$276:$W$276,1,$C297)+$C297),INDEX($D$290:$W$290,,$C297)-SUM($D297:W297),INDEX($D$290:$W$290,,$C297)/INDEX($D$276:$W$276,1,$C297))))</f>
        <v>0</v>
      </c>
      <c r="Y297" s="2">
        <f>IF($D$276="n/a",0,IF(Y$278&lt;=$C297,0,IF(Y$278&gt;(INDEX($D$276:$W$276,1,$C297)+$C297),INDEX($D$290:$W$290,,$C297)-SUM($D297:X297),INDEX($D$290:$W$290,,$C297)/INDEX($D$276:$W$276,1,$C297))))</f>
        <v>0</v>
      </c>
      <c r="Z297" s="2">
        <f>IF($D$276="n/a",0,IF(Z$278&lt;=$C297,0,IF(Z$278&gt;(INDEX($D$276:$W$276,1,$C297)+$C297),INDEX($D$290:$W$290,,$C297)-SUM($D297:Y297),INDEX($D$290:$W$290,,$C297)/INDEX($D$276:$W$276,1,$C297))))</f>
        <v>0</v>
      </c>
      <c r="AA297" s="2">
        <f>IF($D$276="n/a",0,IF(AA$278&lt;=$C297,0,IF(AA$278&gt;(INDEX($D$276:$W$276,1,$C297)+$C297),INDEX($D$290:$W$290,,$C297)-SUM($D297:Z297),INDEX($D$290:$W$290,,$C297)/INDEX($D$276:$W$276,1,$C297))))</f>
        <v>0</v>
      </c>
      <c r="AB297" s="2">
        <f>IF($D$276="n/a",0,IF(AB$278&lt;=$C297,0,IF(AB$278&gt;(INDEX($D$276:$W$276,1,$C297)+$C297),INDEX($D$290:$W$290,,$C297)-SUM($D297:AA297),INDEX($D$290:$W$290,,$C297)/INDEX($D$276:$W$276,1,$C297))))</f>
        <v>0</v>
      </c>
      <c r="AC297" s="2">
        <f>IF($D$276="n/a",0,IF(AC$278&lt;=$C297,0,IF(AC$278&gt;(INDEX($D$276:$W$276,1,$C297)+$C297),INDEX($D$290:$W$290,,$C297)-SUM($D297:AB297),INDEX($D$290:$W$290,,$C297)/INDEX($D$276:$W$276,1,$C297))))</f>
        <v>0</v>
      </c>
      <c r="AD297" s="2">
        <f>IF($D$276="n/a",0,IF(AD$278&lt;=$C297,0,IF(AD$278&gt;(INDEX($D$276:$W$276,1,$C297)+$C297),INDEX($D$290:$W$290,,$C297)-SUM($D297:AC297),INDEX($D$290:$W$290,,$C297)/INDEX($D$276:$W$276,1,$C297))))</f>
        <v>0</v>
      </c>
      <c r="AE297" s="2">
        <f>IF($D$276="n/a",0,IF(AE$278&lt;=$C297,0,IF(AE$278&gt;(INDEX($D$276:$W$276,1,$C297)+$C297),INDEX($D$290:$W$290,,$C297)-SUM($D297:AD297),INDEX($D$290:$W$290,,$C297)/INDEX($D$276:$W$276,1,$C297))))</f>
        <v>0</v>
      </c>
      <c r="AF297" s="2">
        <f>IF($D$276="n/a",0,IF(AF$278&lt;=$C297,0,IF(AF$278&gt;(INDEX($D$276:$W$276,1,$C297)+$C297),INDEX($D$290:$W$290,,$C297)-SUM($D297:AE297),INDEX($D$290:$W$290,,$C297)/INDEX($D$276:$W$276,1,$C297))))</f>
        <v>0</v>
      </c>
      <c r="AG297" s="2">
        <f>IF($D$276="n/a",0,IF(AG$278&lt;=$C297,0,IF(AG$278&gt;(INDEX($D$276:$W$276,1,$C297)+$C297),INDEX($D$290:$W$290,,$C297)-SUM($D297:AF297),INDEX($D$290:$W$290,,$C297)/INDEX($D$276:$W$276,1,$C297))))</f>
        <v>0</v>
      </c>
      <c r="AH297" s="2">
        <f>IF($D$276="n/a",0,IF(AH$278&lt;=$C297,0,IF(AH$278&gt;(INDEX($D$276:$W$276,1,$C297)+$C297),INDEX($D$290:$W$290,,$C297)-SUM($D297:AG297),INDEX($D$290:$W$290,,$C297)/INDEX($D$276:$W$276,1,$C297))))</f>
        <v>0</v>
      </c>
      <c r="AI297" s="2">
        <f>IF($D$276="n/a",0,IF(AI$278&lt;=$C297,0,IF(AI$278&gt;(INDEX($D$276:$W$276,1,$C297)+$C297),INDEX($D$290:$W$290,,$C297)-SUM($D297:AH297),INDEX($D$290:$W$290,,$C297)/INDEX($D$276:$W$276,1,$C297))))</f>
        <v>0</v>
      </c>
      <c r="AJ297" s="2">
        <f>IF($D$276="n/a",0,IF(AJ$278&lt;=$C297,0,IF(AJ$278&gt;(INDEX($D$276:$W$276,1,$C297)+$C297),INDEX($D$290:$W$290,,$C297)-SUM($D297:AI297),INDEX($D$290:$W$290,,$C297)/INDEX($D$276:$W$276,1,$C297))))</f>
        <v>0</v>
      </c>
      <c r="AK297" s="2">
        <f>IF($D$276="n/a",0,IF(AK$278&lt;=$C297,0,IF(AK$278&gt;(INDEX($D$276:$W$276,1,$C297)+$C297),INDEX($D$290:$W$290,,$C297)-SUM($D297:AJ297),INDEX($D$290:$W$290,,$C297)/INDEX($D$276:$W$276,1,$C297))))</f>
        <v>0</v>
      </c>
      <c r="AL297" s="2">
        <f>IF($D$276="n/a",0,IF(AL$278&lt;=$C297,0,IF(AL$278&gt;(INDEX($D$276:$W$276,1,$C297)+$C297),INDEX($D$290:$W$290,,$C297)-SUM($D297:AK297),INDEX($D$290:$W$290,,$C297)/INDEX($D$276:$W$276,1,$C297))))</f>
        <v>0</v>
      </c>
      <c r="AM297" s="2">
        <f>IF($D$276="n/a",0,IF(AM$278&lt;=$C297,0,IF(AM$278&gt;(INDEX($D$276:$W$276,1,$C297)+$C297),INDEX($D$290:$W$290,,$C297)-SUM($D297:AL297),INDEX($D$290:$W$290,,$C297)/INDEX($D$276:$W$276,1,$C297))))</f>
        <v>0</v>
      </c>
      <c r="AN297" s="2">
        <f>IF($D$276="n/a",0,IF(AN$278&lt;=$C297,0,IF(AN$278&gt;(INDEX($D$276:$W$276,1,$C297)+$C297),INDEX($D$290:$W$290,,$C297)-SUM($D297:AM297),INDEX($D$290:$W$290,,$C297)/INDEX($D$276:$W$276,1,$C297))))</f>
        <v>0</v>
      </c>
      <c r="AO297" s="2">
        <f>IF($D$276="n/a",0,IF(AO$278&lt;=$C297,0,IF(AO$278&gt;(INDEX($D$276:$W$276,1,$C297)+$C297),INDEX($D$290:$W$290,,$C297)-SUM($D297:AN297),INDEX($D$290:$W$290,,$C297)/INDEX($D$276:$W$276,1,$C297))))</f>
        <v>0</v>
      </c>
      <c r="AP297" s="2">
        <f>IF($D$276="n/a",0,IF(AP$278&lt;=$C297,0,IF(AP$278&gt;(INDEX($D$276:$W$276,1,$C297)+$C297),INDEX($D$290:$W$290,,$C297)-SUM($D297:AO297),INDEX($D$290:$W$290,,$C297)/INDEX($D$276:$W$276,1,$C297))))</f>
        <v>0</v>
      </c>
      <c r="AQ297" s="2">
        <f>IF($D$276="n/a",0,IF(AQ$278&lt;=$C297,0,IF(AQ$278&gt;(INDEX($D$276:$W$276,1,$C297)+$C297),INDEX($D$290:$W$290,,$C297)-SUM($D297:AP297),INDEX($D$290:$W$290,,$C297)/INDEX($D$276:$W$276,1,$C297))))</f>
        <v>0</v>
      </c>
      <c r="AR297" s="2">
        <f>IF($D$276="n/a",0,IF(AR$278&lt;=$C297,0,IF(AR$278&gt;(INDEX($D$276:$W$276,1,$C297)+$C297),INDEX($D$290:$W$290,,$C297)-SUM($D297:AQ297),INDEX($D$290:$W$290,,$C297)/INDEX($D$276:$W$276,1,$C297))))</f>
        <v>0</v>
      </c>
      <c r="AS297" s="2">
        <f>IF($D$276="n/a",0,IF(AS$278&lt;=$C297,0,IF(AS$278&gt;(INDEX($D$276:$W$276,1,$C297)+$C297),INDEX($D$290:$W$290,,$C297)-SUM($D297:AR297),INDEX($D$290:$W$290,,$C297)/INDEX($D$276:$W$276,1,$C297))))</f>
        <v>0</v>
      </c>
      <c r="AT297" s="2">
        <f>IF($D$276="n/a",0,IF(AT$278&lt;=$C297,0,IF(AT$278&gt;(INDEX($D$276:$W$276,1,$C297)+$C297),INDEX($D$290:$W$290,,$C297)-SUM($D297:AS297),INDEX($D$290:$W$290,,$C297)/INDEX($D$276:$W$276,1,$C297))))</f>
        <v>0</v>
      </c>
      <c r="AU297" s="2">
        <f>IF($D$276="n/a",0,IF(AU$278&lt;=$C297,0,IF(AU$278&gt;(INDEX($D$276:$W$276,1,$C297)+$C297),INDEX($D$290:$W$290,,$C297)-SUM($D297:AT297),INDEX($D$290:$W$290,,$C297)/INDEX($D$276:$W$276,1,$C297))))</f>
        <v>0</v>
      </c>
      <c r="AV297" s="2">
        <f>IF($D$276="n/a",0,IF(AV$278&lt;=$C297,0,IF(AV$278&gt;(INDEX($D$276:$W$276,1,$C297)+$C297),INDEX($D$290:$W$290,,$C297)-SUM($D297:AU297),INDEX($D$290:$W$290,,$C297)/INDEX($D$276:$W$276,1,$C297))))</f>
        <v>0</v>
      </c>
      <c r="AW297" s="2">
        <f>IF($D$276="n/a",0,IF(AW$278&lt;=$C297,0,IF(AW$278&gt;(INDEX($D$276:$W$276,1,$C297)+$C297),INDEX($D$290:$W$290,,$C297)-SUM($D297:AV297),INDEX($D$290:$W$290,,$C297)/INDEX($D$276:$W$276,1,$C297))))</f>
        <v>0</v>
      </c>
      <c r="AX297" s="2">
        <f>IF($D$276="n/a",0,IF(AX$278&lt;=$C297,0,IF(AX$278&gt;(INDEX($D$276:$W$276,1,$C297)+$C297),INDEX($D$290:$W$290,,$C297)-SUM($D297:AW297),INDEX($D$290:$W$290,,$C297)/INDEX($D$276:$W$276,1,$C297))))</f>
        <v>0</v>
      </c>
      <c r="AY297" s="2">
        <f>IF($D$276="n/a",0,IF(AY$278&lt;=$C297,0,IF(AY$278&gt;(INDEX($D$276:$W$276,1,$C297)+$C297),INDEX($D$290:$W$290,,$C297)-SUM($D297:AX297),INDEX($D$290:$W$290,,$C297)/INDEX($D$276:$W$276,1,$C297))))</f>
        <v>0</v>
      </c>
      <c r="AZ297" s="2">
        <f>IF($D$276="n/a",0,IF(AZ$278&lt;=$C297,0,IF(AZ$278&gt;(INDEX($D$276:$W$276,1,$C297)+$C297),INDEX($D$290:$W$290,,$C297)-SUM($D297:AY297),INDEX($D$290:$W$290,,$C297)/INDEX($D$276:$W$276,1,$C297))))</f>
        <v>0</v>
      </c>
      <c r="BA297" s="2">
        <f>IF($D$276="n/a",0,IF(BA$278&lt;=$C297,0,IF(BA$278&gt;(INDEX($D$276:$W$276,1,$C297)+$C297),INDEX($D$290:$W$290,,$C297)-SUM($D297:AZ297),INDEX($D$290:$W$290,,$C297)/INDEX($D$276:$W$276,1,$C297))))</f>
        <v>0</v>
      </c>
      <c r="BB297" s="2">
        <f>IF($D$276="n/a",0,IF(BB$278&lt;=$C297,0,IF(BB$278&gt;(INDEX($D$276:$W$276,1,$C297)+$C297),INDEX($D$290:$W$290,,$C297)-SUM($D297:BA297),INDEX($D$290:$W$290,,$C297)/INDEX($D$276:$W$276,1,$C297))))</f>
        <v>0</v>
      </c>
      <c r="BC297" s="2">
        <f>IF($D$276="n/a",0,IF(BC$278&lt;=$C297,0,IF(BC$278&gt;(INDEX($D$276:$W$276,1,$C297)+$C297),INDEX($D$290:$W$290,,$C297)-SUM($D297:BB297),INDEX($D$290:$W$290,,$C297)/INDEX($D$276:$W$276,1,$C297))))</f>
        <v>0</v>
      </c>
      <c r="BD297" s="2">
        <f>IF($D$276="n/a",0,IF(BD$278&lt;=$C297,0,IF(BD$278&gt;(INDEX($D$276:$W$276,1,$C297)+$C297),INDEX($D$290:$W$290,,$C297)-SUM($D297:BC297),INDEX($D$290:$W$290,,$C297)/INDEX($D$276:$W$276,1,$C297))))</f>
        <v>0</v>
      </c>
      <c r="BE297" s="2">
        <f>IF($D$276="n/a",0,IF(BE$278&lt;=$C297,0,IF(BE$278&gt;(INDEX($D$276:$W$276,1,$C297)+$C297),INDEX($D$290:$W$290,,$C297)-SUM($D297:BD297),INDEX($D$290:$W$290,,$C297)/INDEX($D$276:$W$276,1,$C297))))</f>
        <v>0</v>
      </c>
      <c r="BF297" s="2">
        <f>IF($D$276="n/a",0,IF(BF$278&lt;=$C297,0,IF(BF$278&gt;(INDEX($D$276:$W$276,1,$C297)+$C297),INDEX($D$290:$W$290,,$C297)-SUM($D297:BE297),INDEX($D$290:$W$290,,$C297)/INDEX($D$276:$W$276,1,$C297))))</f>
        <v>0</v>
      </c>
      <c r="BG297" s="2">
        <f>IF($D$276="n/a",0,IF(BG$278&lt;=$C297,0,IF(BG$278&gt;(INDEX($D$276:$W$276,1,$C297)+$C297),INDEX($D$290:$W$290,,$C297)-SUM($D297:BF297),INDEX($D$290:$W$290,,$C297)/INDEX($D$276:$W$276,1,$C297))))</f>
        <v>0</v>
      </c>
      <c r="BH297" s="2">
        <f>IF($D$276="n/a",0,IF(BH$278&lt;=$C297,0,IF(BH$278&gt;(INDEX($D$276:$W$276,1,$C297)+$C297),INDEX($D$290:$W$290,,$C297)-SUM($D297:BG297),INDEX($D$290:$W$290,,$C297)/INDEX($D$276:$W$276,1,$C297))))</f>
        <v>0</v>
      </c>
      <c r="BI297" s="2">
        <f>IF($D$276="n/a",0,IF(BI$278&lt;=$C297,0,IF(BI$278&gt;(INDEX($D$276:$W$276,1,$C297)+$C297),INDEX($D$290:$W$290,,$C297)-SUM($D297:BH297),INDEX($D$290:$W$290,,$C297)/INDEX($D$276:$W$276,1,$C297))))</f>
        <v>0</v>
      </c>
      <c r="BJ297" s="2">
        <f>IF($D$276="n/a",0,IF(BJ$278&lt;=$C297,0,IF(BJ$278&gt;(INDEX($D$276:$W$276,1,$C297)+$C297),INDEX($D$290:$W$290,,$C297)-SUM($D297:BI297),INDEX($D$290:$W$290,,$C297)/INDEX($D$276:$W$276,1,$C297))))</f>
        <v>0</v>
      </c>
      <c r="BK297" s="2">
        <f>IF($D$276="n/a",0,IF(BK$278&lt;=$C297,0,IF(BK$278&gt;(INDEX($D$276:$W$276,1,$C297)+$C297),INDEX($D$290:$W$290,,$C297)-SUM($D297:BJ297),INDEX($D$290:$W$290,,$C297)/INDEX($D$276:$W$276,1,$C297))))</f>
        <v>0</v>
      </c>
      <c r="BL297" s="2">
        <f>IF($D$276="n/a",0,IF(BL$278&lt;=$C297,0,IF(BL$278&gt;(INDEX($D$276:$W$276,1,$C297)+$C297),INDEX($D$290:$W$290,,$C297)-SUM($D297:BK297),INDEX($D$290:$W$290,,$C297)/INDEX($D$276:$W$276,1,$C297))))</f>
        <v>0</v>
      </c>
      <c r="BM297" s="2">
        <f>IF($D$276="n/a",0,IF(BM$278&lt;=$C297,0,IF(BM$278&gt;(INDEX($D$276:$W$276,1,$C297)+$C297),INDEX($D$290:$W$290,,$C297)-SUM($D297:BL297),INDEX($D$290:$W$290,,$C297)/INDEX($D$276:$W$276,1,$C297))))</f>
        <v>0</v>
      </c>
      <c r="BN297" s="2">
        <f>IF($D$276="n/a",0,IF(BN$278&lt;=$C297,0,IF(BN$278&gt;(INDEX($D$276:$W$276,1,$C297)+$C297),INDEX($D$290:$W$290,,$C297)-SUM($D297:BM297),INDEX($D$290:$W$290,,$C297)/INDEX($D$276:$W$276,1,$C297))))</f>
        <v>0</v>
      </c>
      <c r="BO297" s="2">
        <f>IF($D$276="n/a",0,IF(BO$278&lt;=$C297,0,IF(BO$278&gt;(INDEX($D$276:$W$276,1,$C297)+$C297),INDEX($D$290:$W$290,,$C297)-SUM($D297:BN297),INDEX($D$290:$W$290,,$C297)/INDEX($D$276:$W$276,1,$C297))))</f>
        <v>0</v>
      </c>
      <c r="BP297" s="2">
        <f>IF($D$276="n/a",0,IF(BP$278&lt;=$C297,0,IF(BP$278&gt;(INDEX($D$276:$W$276,1,$C297)+$C297),INDEX($D$290:$W$290,,$C297)-SUM($D297:BO297),INDEX($D$290:$W$290,,$C297)/INDEX($D$276:$W$276,1,$C297))))</f>
        <v>0</v>
      </c>
    </row>
    <row r="298" spans="2:68">
      <c r="B298" s="20">
        <v>2021</v>
      </c>
      <c r="C298" s="20">
        <v>6</v>
      </c>
      <c r="E298" s="2">
        <f>IF($D$276="n/a",0,IF(E$278&lt;=$C298,0,IF(E$278&gt;(INDEX($D$276:$W$276,1,$C298)+$C298),INDEX($D$290:$W$290,,$C298)-SUM($D298:D298),INDEX($D$290:$W$290,,$C298)/INDEX($D$276:$W$276,1,$C298))))</f>
        <v>0</v>
      </c>
      <c r="F298" s="2">
        <f>IF($D$276="n/a",0,IF(F$278&lt;=$C298,0,IF(F$278&gt;(INDEX($D$276:$W$276,1,$C298)+$C298),INDEX($D$290:$W$290,,$C298)-SUM($D298:E298),INDEX($D$290:$W$290,,$C298)/INDEX($D$276:$W$276,1,$C298))))</f>
        <v>0</v>
      </c>
      <c r="G298" s="2">
        <f>IF($D$276="n/a",0,IF(G$278&lt;=$C298,0,IF(G$278&gt;(INDEX($D$276:$W$276,1,$C298)+$C298),INDEX($D$290:$W$290,,$C298)-SUM($D298:F298),INDEX($D$290:$W$290,,$C298)/INDEX($D$276:$W$276,1,$C298))))</f>
        <v>0</v>
      </c>
      <c r="H298" s="2">
        <f>IF($D$276="n/a",0,IF(H$278&lt;=$C298,0,IF(H$278&gt;(INDEX($D$276:$W$276,1,$C298)+$C298),INDEX($D$290:$W$290,,$C298)-SUM($D298:G298),INDEX($D$290:$W$290,,$C298)/INDEX($D$276:$W$276,1,$C298))))</f>
        <v>0</v>
      </c>
      <c r="I298" s="2">
        <f>IF($D$276="n/a",0,IF(I$278&lt;=$C298,0,IF(I$278&gt;(INDEX($D$276:$W$276,1,$C298)+$C298),INDEX($D$290:$W$290,,$C298)-SUM($D298:H298),INDEX($D$290:$W$290,,$C298)/INDEX($D$276:$W$276,1,$C298))))*0.5</f>
        <v>0</v>
      </c>
      <c r="J298" s="2">
        <f>IF($D$276="n/a",0,IF(J$278&lt;=$C298,0,IF(J$278&gt;(INDEX($D$276:$W$276,1,$C298)+$C298),INDEX($D$290:$W$290,,$C298)-SUM($D298:I298),INDEX($D$290:$W$290,,$C298)/INDEX($D$276:$W$276,1,$C298))))</f>
        <v>0</v>
      </c>
      <c r="K298" s="2">
        <f>IF($D$276="n/a",0,IF(K$278&lt;=$C298,0,IF(K$278&gt;(INDEX($D$276:$W$276,1,$C298)+$C298),INDEX($D$290:$W$290,,$C298)-SUM($D298:J298),INDEX($D$290:$W$290,,$C298)/INDEX($D$276:$W$276,1,$C298))))</f>
        <v>0</v>
      </c>
      <c r="L298" s="2">
        <f>IF($D$276="n/a",0,IF(L$278&lt;=$C298,0,IF(L$278&gt;(INDEX($D$276:$W$276,1,$C298)+$C298),INDEX($D$290:$W$290,,$C298)-SUM($D298:K298),INDEX($D$290:$W$290,,$C298)/INDEX($D$276:$W$276,1,$C298))))</f>
        <v>0</v>
      </c>
      <c r="M298" s="2">
        <f>IF($D$276="n/a",0,IF(M$278&lt;=$C298,0,IF(M$278&gt;(INDEX($D$276:$W$276,1,$C298)+$C298),INDEX($D$290:$W$290,,$C298)-SUM($D298:L298),INDEX($D$290:$W$290,,$C298)/INDEX($D$276:$W$276,1,$C298))))</f>
        <v>0</v>
      </c>
      <c r="N298" s="2">
        <f>IF($D$276="n/a",0,IF(N$278&lt;=$C298,0,IF(N$278&gt;(INDEX($D$276:$W$276,1,$C298)+$C298),INDEX($D$290:$W$290,,$C298)-SUM($D298:M298),INDEX($D$290:$W$290,,$C298)/INDEX($D$276:$W$276,1,$C298))))</f>
        <v>0</v>
      </c>
      <c r="O298" s="2">
        <f>IF($D$276="n/a",0,IF(O$278&lt;=$C298,0,IF(O$278&gt;(INDEX($D$276:$W$276,1,$C298)+$C298),INDEX($D$290:$W$290,,$C298)-SUM($D298:N298),INDEX($D$290:$W$290,,$C298)/INDEX($D$276:$W$276,1,$C298))))</f>
        <v>0</v>
      </c>
      <c r="P298" s="2">
        <f>IF($D$276="n/a",0,IF(P$278&lt;=$C298,0,IF(P$278&gt;(INDEX($D$276:$W$276,1,$C298)+$C298),INDEX($D$290:$W$290,,$C298)-SUM($D298:O298),INDEX($D$290:$W$290,,$C298)/INDEX($D$276:$W$276,1,$C298))))</f>
        <v>0</v>
      </c>
      <c r="Q298" s="2">
        <f>IF($D$276="n/a",0,IF(Q$278&lt;=$C298,0,IF(Q$278&gt;(INDEX($D$276:$W$276,1,$C298)+$C298),INDEX($D$290:$W$290,,$C298)-SUM($D298:P298),INDEX($D$290:$W$290,,$C298)/INDEX($D$276:$W$276,1,$C298))))</f>
        <v>0</v>
      </c>
      <c r="R298" s="2">
        <f>IF($D$276="n/a",0,IF(R$278&lt;=$C298,0,IF(R$278&gt;(INDEX($D$276:$W$276,1,$C298)+$C298),INDEX($D$290:$W$290,,$C298)-SUM($D298:Q298),INDEX($D$290:$W$290,,$C298)/INDEX($D$276:$W$276,1,$C298))))</f>
        <v>0</v>
      </c>
      <c r="S298" s="2">
        <f>IF($D$276="n/a",0,IF(S$278&lt;=$C298,0,IF(S$278&gt;(INDEX($D$276:$W$276,1,$C298)+$C298),INDEX($D$290:$W$290,,$C298)-SUM($D298:R298),INDEX($D$290:$W$290,,$C298)/INDEX($D$276:$W$276,1,$C298))))</f>
        <v>0</v>
      </c>
      <c r="T298" s="2">
        <f>IF($D$276="n/a",0,IF(T$278&lt;=$C298,0,IF(T$278&gt;(INDEX($D$276:$W$276,1,$C298)+$C298),INDEX($D$290:$W$290,,$C298)-SUM($D298:S298),INDEX($D$290:$W$290,,$C298)/INDEX($D$276:$W$276,1,$C298))))</f>
        <v>0</v>
      </c>
      <c r="U298" s="2">
        <f>IF($D$276="n/a",0,IF(U$278&lt;=$C298,0,IF(U$278&gt;(INDEX($D$276:$W$276,1,$C298)+$C298),INDEX($D$290:$W$290,,$C298)-SUM($D298:T298),INDEX($D$290:$W$290,,$C298)/INDEX($D$276:$W$276,1,$C298))))</f>
        <v>0</v>
      </c>
      <c r="V298" s="2">
        <f>IF($D$276="n/a",0,IF(V$278&lt;=$C298,0,IF(V$278&gt;(INDEX($D$276:$W$276,1,$C298)+$C298),INDEX($D$290:$W$290,,$C298)-SUM($D298:U298),INDEX($D$290:$W$290,,$C298)/INDEX($D$276:$W$276,1,$C298))))</f>
        <v>0</v>
      </c>
      <c r="W298" s="2">
        <f>IF($D$276="n/a",0,IF(W$278&lt;=$C298,0,IF(W$278&gt;(INDEX($D$276:$W$276,1,$C298)+$C298),INDEX($D$290:$W$290,,$C298)-SUM($D298:V298),INDEX($D$290:$W$290,,$C298)/INDEX($D$276:$W$276,1,$C298))))</f>
        <v>0</v>
      </c>
      <c r="X298" s="2">
        <f>IF($D$276="n/a",0,IF(X$278&lt;=$C298,0,IF(X$278&gt;(INDEX($D$276:$W$276,1,$C298)+$C298),INDEX($D$290:$W$290,,$C298)-SUM($D298:W298),INDEX($D$290:$W$290,,$C298)/INDEX($D$276:$W$276,1,$C298))))</f>
        <v>0</v>
      </c>
      <c r="Y298" s="2">
        <f>IF($D$276="n/a",0,IF(Y$278&lt;=$C298,0,IF(Y$278&gt;(INDEX($D$276:$W$276,1,$C298)+$C298),INDEX($D$290:$W$290,,$C298)-SUM($D298:X298),INDEX($D$290:$W$290,,$C298)/INDEX($D$276:$W$276,1,$C298))))</f>
        <v>0</v>
      </c>
      <c r="Z298" s="2">
        <f>IF($D$276="n/a",0,IF(Z$278&lt;=$C298,0,IF(Z$278&gt;(INDEX($D$276:$W$276,1,$C298)+$C298),INDEX($D$290:$W$290,,$C298)-SUM($D298:Y298),INDEX($D$290:$W$290,,$C298)/INDEX($D$276:$W$276,1,$C298))))</f>
        <v>0</v>
      </c>
      <c r="AA298" s="2">
        <f>IF($D$276="n/a",0,IF(AA$278&lt;=$C298,0,IF(AA$278&gt;(INDEX($D$276:$W$276,1,$C298)+$C298),INDEX($D$290:$W$290,,$C298)-SUM($D298:Z298),INDEX($D$290:$W$290,,$C298)/INDEX($D$276:$W$276,1,$C298))))</f>
        <v>0</v>
      </c>
      <c r="AB298" s="2">
        <f>IF($D$276="n/a",0,IF(AB$278&lt;=$C298,0,IF(AB$278&gt;(INDEX($D$276:$W$276,1,$C298)+$C298),INDEX($D$290:$W$290,,$C298)-SUM($D298:AA298),INDEX($D$290:$W$290,,$C298)/INDEX($D$276:$W$276,1,$C298))))</f>
        <v>0</v>
      </c>
      <c r="AC298" s="2">
        <f>IF($D$276="n/a",0,IF(AC$278&lt;=$C298,0,IF(AC$278&gt;(INDEX($D$276:$W$276,1,$C298)+$C298),INDEX($D$290:$W$290,,$C298)-SUM($D298:AB298),INDEX($D$290:$W$290,,$C298)/INDEX($D$276:$W$276,1,$C298))))</f>
        <v>0</v>
      </c>
      <c r="AD298" s="2">
        <f>IF($D$276="n/a",0,IF(AD$278&lt;=$C298,0,IF(AD$278&gt;(INDEX($D$276:$W$276,1,$C298)+$C298),INDEX($D$290:$W$290,,$C298)-SUM($D298:AC298),INDEX($D$290:$W$290,,$C298)/INDEX($D$276:$W$276,1,$C298))))</f>
        <v>0</v>
      </c>
      <c r="AE298" s="2">
        <f>IF($D$276="n/a",0,IF(AE$278&lt;=$C298,0,IF(AE$278&gt;(INDEX($D$276:$W$276,1,$C298)+$C298),INDEX($D$290:$W$290,,$C298)-SUM($D298:AD298),INDEX($D$290:$W$290,,$C298)/INDEX($D$276:$W$276,1,$C298))))</f>
        <v>0</v>
      </c>
      <c r="AF298" s="2">
        <f>IF($D$276="n/a",0,IF(AF$278&lt;=$C298,0,IF(AF$278&gt;(INDEX($D$276:$W$276,1,$C298)+$C298),INDEX($D$290:$W$290,,$C298)-SUM($D298:AE298),INDEX($D$290:$W$290,,$C298)/INDEX($D$276:$W$276,1,$C298))))</f>
        <v>0</v>
      </c>
      <c r="AG298" s="2">
        <f>IF($D$276="n/a",0,IF(AG$278&lt;=$C298,0,IF(AG$278&gt;(INDEX($D$276:$W$276,1,$C298)+$C298),INDEX($D$290:$W$290,,$C298)-SUM($D298:AF298),INDEX($D$290:$W$290,,$C298)/INDEX($D$276:$W$276,1,$C298))))</f>
        <v>0</v>
      </c>
      <c r="AH298" s="2">
        <f>IF($D$276="n/a",0,IF(AH$278&lt;=$C298,0,IF(AH$278&gt;(INDEX($D$276:$W$276,1,$C298)+$C298),INDEX($D$290:$W$290,,$C298)-SUM($D298:AG298),INDEX($D$290:$W$290,,$C298)/INDEX($D$276:$W$276,1,$C298))))</f>
        <v>0</v>
      </c>
      <c r="AI298" s="2">
        <f>IF($D$276="n/a",0,IF(AI$278&lt;=$C298,0,IF(AI$278&gt;(INDEX($D$276:$W$276,1,$C298)+$C298),INDEX($D$290:$W$290,,$C298)-SUM($D298:AH298),INDEX($D$290:$W$290,,$C298)/INDEX($D$276:$W$276,1,$C298))))</f>
        <v>0</v>
      </c>
      <c r="AJ298" s="2">
        <f>IF($D$276="n/a",0,IF(AJ$278&lt;=$C298,0,IF(AJ$278&gt;(INDEX($D$276:$W$276,1,$C298)+$C298),INDEX($D$290:$W$290,,$C298)-SUM($D298:AI298),INDEX($D$290:$W$290,,$C298)/INDEX($D$276:$W$276,1,$C298))))</f>
        <v>0</v>
      </c>
      <c r="AK298" s="2">
        <f>IF($D$276="n/a",0,IF(AK$278&lt;=$C298,0,IF(AK$278&gt;(INDEX($D$276:$W$276,1,$C298)+$C298),INDEX($D$290:$W$290,,$C298)-SUM($D298:AJ298),INDEX($D$290:$W$290,,$C298)/INDEX($D$276:$W$276,1,$C298))))</f>
        <v>0</v>
      </c>
      <c r="AL298" s="2">
        <f>IF($D$276="n/a",0,IF(AL$278&lt;=$C298,0,IF(AL$278&gt;(INDEX($D$276:$W$276,1,$C298)+$C298),INDEX($D$290:$W$290,,$C298)-SUM($D298:AK298),INDEX($D$290:$W$290,,$C298)/INDEX($D$276:$W$276,1,$C298))))</f>
        <v>0</v>
      </c>
      <c r="AM298" s="2">
        <f>IF($D$276="n/a",0,IF(AM$278&lt;=$C298,0,IF(AM$278&gt;(INDEX($D$276:$W$276,1,$C298)+$C298),INDEX($D$290:$W$290,,$C298)-SUM($D298:AL298),INDEX($D$290:$W$290,,$C298)/INDEX($D$276:$W$276,1,$C298))))</f>
        <v>0</v>
      </c>
      <c r="AN298" s="2">
        <f>IF($D$276="n/a",0,IF(AN$278&lt;=$C298,0,IF(AN$278&gt;(INDEX($D$276:$W$276,1,$C298)+$C298),INDEX($D$290:$W$290,,$C298)-SUM($D298:AM298),INDEX($D$290:$W$290,,$C298)/INDEX($D$276:$W$276,1,$C298))))</f>
        <v>0</v>
      </c>
      <c r="AO298" s="2">
        <f>IF($D$276="n/a",0,IF(AO$278&lt;=$C298,0,IF(AO$278&gt;(INDEX($D$276:$W$276,1,$C298)+$C298),INDEX($D$290:$W$290,,$C298)-SUM($D298:AN298),INDEX($D$290:$W$290,,$C298)/INDEX($D$276:$W$276,1,$C298))))</f>
        <v>0</v>
      </c>
      <c r="AP298" s="2">
        <f>IF($D$276="n/a",0,IF(AP$278&lt;=$C298,0,IF(AP$278&gt;(INDEX($D$276:$W$276,1,$C298)+$C298),INDEX($D$290:$W$290,,$C298)-SUM($D298:AO298),INDEX($D$290:$W$290,,$C298)/INDEX($D$276:$W$276,1,$C298))))</f>
        <v>0</v>
      </c>
      <c r="AQ298" s="2">
        <f>IF($D$276="n/a",0,IF(AQ$278&lt;=$C298,0,IF(AQ$278&gt;(INDEX($D$276:$W$276,1,$C298)+$C298),INDEX($D$290:$W$290,,$C298)-SUM($D298:AP298),INDEX($D$290:$W$290,,$C298)/INDEX($D$276:$W$276,1,$C298))))</f>
        <v>0</v>
      </c>
      <c r="AR298" s="2">
        <f>IF($D$276="n/a",0,IF(AR$278&lt;=$C298,0,IF(AR$278&gt;(INDEX($D$276:$W$276,1,$C298)+$C298),INDEX($D$290:$W$290,,$C298)-SUM($D298:AQ298),INDEX($D$290:$W$290,,$C298)/INDEX($D$276:$W$276,1,$C298))))</f>
        <v>0</v>
      </c>
      <c r="AS298" s="2">
        <f>IF($D$276="n/a",0,IF(AS$278&lt;=$C298,0,IF(AS$278&gt;(INDEX($D$276:$W$276,1,$C298)+$C298),INDEX($D$290:$W$290,,$C298)-SUM($D298:AR298),INDEX($D$290:$W$290,,$C298)/INDEX($D$276:$W$276,1,$C298))))</f>
        <v>0</v>
      </c>
      <c r="AT298" s="2">
        <f>IF($D$276="n/a",0,IF(AT$278&lt;=$C298,0,IF(AT$278&gt;(INDEX($D$276:$W$276,1,$C298)+$C298),INDEX($D$290:$W$290,,$C298)-SUM($D298:AS298),INDEX($D$290:$W$290,,$C298)/INDEX($D$276:$W$276,1,$C298))))</f>
        <v>0</v>
      </c>
      <c r="AU298" s="2">
        <f>IF($D$276="n/a",0,IF(AU$278&lt;=$C298,0,IF(AU$278&gt;(INDEX($D$276:$W$276,1,$C298)+$C298),INDEX($D$290:$W$290,,$C298)-SUM($D298:AT298),INDEX($D$290:$W$290,,$C298)/INDEX($D$276:$W$276,1,$C298))))</f>
        <v>0</v>
      </c>
      <c r="AV298" s="2">
        <f>IF($D$276="n/a",0,IF(AV$278&lt;=$C298,0,IF(AV$278&gt;(INDEX($D$276:$W$276,1,$C298)+$C298),INDEX($D$290:$W$290,,$C298)-SUM($D298:AU298),INDEX($D$290:$W$290,,$C298)/INDEX($D$276:$W$276,1,$C298))))</f>
        <v>0</v>
      </c>
      <c r="AW298" s="2">
        <f>IF($D$276="n/a",0,IF(AW$278&lt;=$C298,0,IF(AW$278&gt;(INDEX($D$276:$W$276,1,$C298)+$C298),INDEX($D$290:$W$290,,$C298)-SUM($D298:AV298),INDEX($D$290:$W$290,,$C298)/INDEX($D$276:$W$276,1,$C298))))</f>
        <v>0</v>
      </c>
      <c r="AX298" s="2">
        <f>IF($D$276="n/a",0,IF(AX$278&lt;=$C298,0,IF(AX$278&gt;(INDEX($D$276:$W$276,1,$C298)+$C298),INDEX($D$290:$W$290,,$C298)-SUM($D298:AW298),INDEX($D$290:$W$290,,$C298)/INDEX($D$276:$W$276,1,$C298))))</f>
        <v>0</v>
      </c>
      <c r="AY298" s="2">
        <f>IF($D$276="n/a",0,IF(AY$278&lt;=$C298,0,IF(AY$278&gt;(INDEX($D$276:$W$276,1,$C298)+$C298),INDEX($D$290:$W$290,,$C298)-SUM($D298:AX298),INDEX($D$290:$W$290,,$C298)/INDEX($D$276:$W$276,1,$C298))))</f>
        <v>0</v>
      </c>
      <c r="AZ298" s="2">
        <f>IF($D$276="n/a",0,IF(AZ$278&lt;=$C298,0,IF(AZ$278&gt;(INDEX($D$276:$W$276,1,$C298)+$C298),INDEX($D$290:$W$290,,$C298)-SUM($D298:AY298),INDEX($D$290:$W$290,,$C298)/INDEX($D$276:$W$276,1,$C298))))</f>
        <v>0</v>
      </c>
      <c r="BA298" s="2">
        <f>IF($D$276="n/a",0,IF(BA$278&lt;=$C298,0,IF(BA$278&gt;(INDEX($D$276:$W$276,1,$C298)+$C298),INDEX($D$290:$W$290,,$C298)-SUM($D298:AZ298),INDEX($D$290:$W$290,,$C298)/INDEX($D$276:$W$276,1,$C298))))</f>
        <v>0</v>
      </c>
      <c r="BB298" s="2">
        <f>IF($D$276="n/a",0,IF(BB$278&lt;=$C298,0,IF(BB$278&gt;(INDEX($D$276:$W$276,1,$C298)+$C298),INDEX($D$290:$W$290,,$C298)-SUM($D298:BA298),INDEX($D$290:$W$290,,$C298)/INDEX($D$276:$W$276,1,$C298))))</f>
        <v>0</v>
      </c>
      <c r="BC298" s="2">
        <f>IF($D$276="n/a",0,IF(BC$278&lt;=$C298,0,IF(BC$278&gt;(INDEX($D$276:$W$276,1,$C298)+$C298),INDEX($D$290:$W$290,,$C298)-SUM($D298:BB298),INDEX($D$290:$W$290,,$C298)/INDEX($D$276:$W$276,1,$C298))))</f>
        <v>0</v>
      </c>
      <c r="BD298" s="2">
        <f>IF($D$276="n/a",0,IF(BD$278&lt;=$C298,0,IF(BD$278&gt;(INDEX($D$276:$W$276,1,$C298)+$C298),INDEX($D$290:$W$290,,$C298)-SUM($D298:BC298),INDEX($D$290:$W$290,,$C298)/INDEX($D$276:$W$276,1,$C298))))</f>
        <v>0</v>
      </c>
      <c r="BE298" s="2">
        <f>IF($D$276="n/a",0,IF(BE$278&lt;=$C298,0,IF(BE$278&gt;(INDEX($D$276:$W$276,1,$C298)+$C298),INDEX($D$290:$W$290,,$C298)-SUM($D298:BD298),INDEX($D$290:$W$290,,$C298)/INDEX($D$276:$W$276,1,$C298))))</f>
        <v>0</v>
      </c>
      <c r="BF298" s="2">
        <f>IF($D$276="n/a",0,IF(BF$278&lt;=$C298,0,IF(BF$278&gt;(INDEX($D$276:$W$276,1,$C298)+$C298),INDEX($D$290:$W$290,,$C298)-SUM($D298:BE298),INDEX($D$290:$W$290,,$C298)/INDEX($D$276:$W$276,1,$C298))))</f>
        <v>0</v>
      </c>
      <c r="BG298" s="2">
        <f>IF($D$276="n/a",0,IF(BG$278&lt;=$C298,0,IF(BG$278&gt;(INDEX($D$276:$W$276,1,$C298)+$C298),INDEX($D$290:$W$290,,$C298)-SUM($D298:BF298),INDEX($D$290:$W$290,,$C298)/INDEX($D$276:$W$276,1,$C298))))</f>
        <v>0</v>
      </c>
      <c r="BH298" s="2">
        <f>IF($D$276="n/a",0,IF(BH$278&lt;=$C298,0,IF(BH$278&gt;(INDEX($D$276:$W$276,1,$C298)+$C298),INDEX($D$290:$W$290,,$C298)-SUM($D298:BG298),INDEX($D$290:$W$290,,$C298)/INDEX($D$276:$W$276,1,$C298))))</f>
        <v>0</v>
      </c>
      <c r="BI298" s="2">
        <f>IF($D$276="n/a",0,IF(BI$278&lt;=$C298,0,IF(BI$278&gt;(INDEX($D$276:$W$276,1,$C298)+$C298),INDEX($D$290:$W$290,,$C298)-SUM($D298:BH298),INDEX($D$290:$W$290,,$C298)/INDEX($D$276:$W$276,1,$C298))))</f>
        <v>0</v>
      </c>
      <c r="BJ298" s="2">
        <f>IF($D$276="n/a",0,IF(BJ$278&lt;=$C298,0,IF(BJ$278&gt;(INDEX($D$276:$W$276,1,$C298)+$C298),INDEX($D$290:$W$290,,$C298)-SUM($D298:BI298),INDEX($D$290:$W$290,,$C298)/INDEX($D$276:$W$276,1,$C298))))</f>
        <v>0</v>
      </c>
      <c r="BK298" s="2">
        <f>IF($D$276="n/a",0,IF(BK$278&lt;=$C298,0,IF(BK$278&gt;(INDEX($D$276:$W$276,1,$C298)+$C298),INDEX($D$290:$W$290,,$C298)-SUM($D298:BJ298),INDEX($D$290:$W$290,,$C298)/INDEX($D$276:$W$276,1,$C298))))</f>
        <v>0</v>
      </c>
      <c r="BL298" s="2">
        <f>IF($D$276="n/a",0,IF(BL$278&lt;=$C298,0,IF(BL$278&gt;(INDEX($D$276:$W$276,1,$C298)+$C298),INDEX($D$290:$W$290,,$C298)-SUM($D298:BK298),INDEX($D$290:$W$290,,$C298)/INDEX($D$276:$W$276,1,$C298))))</f>
        <v>0</v>
      </c>
      <c r="BM298" s="2">
        <f>IF($D$276="n/a",0,IF(BM$278&lt;=$C298,0,IF(BM$278&gt;(INDEX($D$276:$W$276,1,$C298)+$C298),INDEX($D$290:$W$290,,$C298)-SUM($D298:BL298),INDEX($D$290:$W$290,,$C298)/INDEX($D$276:$W$276,1,$C298))))</f>
        <v>0</v>
      </c>
      <c r="BN298" s="2">
        <f>IF($D$276="n/a",0,IF(BN$278&lt;=$C298,0,IF(BN$278&gt;(INDEX($D$276:$W$276,1,$C298)+$C298),INDEX($D$290:$W$290,,$C298)-SUM($D298:BM298),INDEX($D$290:$W$290,,$C298)/INDEX($D$276:$W$276,1,$C298))))</f>
        <v>0</v>
      </c>
      <c r="BO298" s="2">
        <f>IF($D$276="n/a",0,IF(BO$278&lt;=$C298,0,IF(BO$278&gt;(INDEX($D$276:$W$276,1,$C298)+$C298),INDEX($D$290:$W$290,,$C298)-SUM($D298:BN298),INDEX($D$290:$W$290,,$C298)/INDEX($D$276:$W$276,1,$C298))))</f>
        <v>0</v>
      </c>
      <c r="BP298" s="2">
        <f>IF($D$276="n/a",0,IF(BP$278&lt;=$C298,0,IF(BP$278&gt;(INDEX($D$276:$W$276,1,$C298)+$C298),INDEX($D$290:$W$290,,$C298)-SUM($D298:BO298),INDEX($D$290:$W$290,,$C298)/INDEX($D$276:$W$276,1,$C298))))</f>
        <v>0</v>
      </c>
    </row>
    <row r="299" spans="2:68">
      <c r="B299" s="20">
        <v>2022</v>
      </c>
      <c r="C299" s="20">
        <v>7</v>
      </c>
      <c r="E299" s="2">
        <f>IF($D$276="n/a",0,IF(E$278&lt;=$C299,0,IF(E$278&gt;(INDEX($D$276:$W$276,1,$C299)+$C299),INDEX($D$290:$W$290,,$C299)-SUM($D299:D299),INDEX($D$290:$W$290,,$C299)/INDEX($D$276:$W$276,1,$C299))))</f>
        <v>0</v>
      </c>
      <c r="F299" s="2">
        <f>IF($D$276="n/a",0,IF(F$278&lt;=$C299,0,IF(F$278&gt;(INDEX($D$276:$W$276,1,$C299)+$C299),INDEX($D$290:$W$290,,$C299)-SUM($D299:E299),INDEX($D$290:$W$290,,$C299)/INDEX($D$276:$W$276,1,$C299))))</f>
        <v>0</v>
      </c>
      <c r="G299" s="2">
        <f>IF($D$276="n/a",0,IF(G$278&lt;=$C299,0,IF(G$278&gt;(INDEX($D$276:$W$276,1,$C299)+$C299),INDEX($D$290:$W$290,,$C299)-SUM($D299:F299),INDEX($D$290:$W$290,,$C299)/INDEX($D$276:$W$276,1,$C299))))</f>
        <v>0</v>
      </c>
      <c r="H299" s="2">
        <f>IF($D$276="n/a",0,IF(H$278&lt;=$C299,0,IF(H$278&gt;(INDEX($D$276:$W$276,1,$C299)+$C299),INDEX($D$290:$W$290,,$C299)-SUM($D299:G299),INDEX($D$290:$W$290,,$C299)/INDEX($D$276:$W$276,1,$C299))))</f>
        <v>0</v>
      </c>
      <c r="I299" s="2">
        <f>IF($D$276="n/a",0,IF(I$278&lt;=$C299,0,IF(I$278&gt;(INDEX($D$276:$W$276,1,$C299)+$C299),INDEX($D$290:$W$290,,$C299)-SUM($D299:H299),INDEX($D$290:$W$290,,$C299)/INDEX($D$276:$W$276,1,$C299))))*0.5</f>
        <v>0</v>
      </c>
      <c r="J299" s="2">
        <f>IF($D$276="n/a",0,IF(J$278&lt;=$C299,0,IF(J$278&gt;(INDEX($D$276:$W$276,1,$C299)+$C299),INDEX($D$290:$W$290,,$C299)-SUM($D299:I299),INDEX($D$290:$W$290,,$C299)/INDEX($D$276:$W$276,1,$C299))))</f>
        <v>0</v>
      </c>
      <c r="K299" s="2">
        <f>IF($D$276="n/a",0,IF(K$278&lt;=$C299,0,IF(K$278&gt;(INDEX($D$276:$W$276,1,$C299)+$C299),INDEX($D$290:$W$290,,$C299)-SUM($D299:J299),INDEX($D$290:$W$290,,$C299)/INDEX($D$276:$W$276,1,$C299))))</f>
        <v>0</v>
      </c>
      <c r="L299" s="2">
        <f>IF($D$276="n/a",0,IF(L$278&lt;=$C299,0,IF(L$278&gt;(INDEX($D$276:$W$276,1,$C299)+$C299),INDEX($D$290:$W$290,,$C299)-SUM($D299:K299),INDEX($D$290:$W$290,,$C299)/INDEX($D$276:$W$276,1,$C299))))</f>
        <v>0</v>
      </c>
      <c r="M299" s="2">
        <f>IF($D$276="n/a",0,IF(M$278&lt;=$C299,0,IF(M$278&gt;(INDEX($D$276:$W$276,1,$C299)+$C299),INDEX($D$290:$W$290,,$C299)-SUM($D299:L299),INDEX($D$290:$W$290,,$C299)/INDEX($D$276:$W$276,1,$C299))))</f>
        <v>0</v>
      </c>
      <c r="N299" s="2">
        <f>IF($D$276="n/a",0,IF(N$278&lt;=$C299,0,IF(N$278&gt;(INDEX($D$276:$W$276,1,$C299)+$C299),INDEX($D$290:$W$290,,$C299)-SUM($D299:M299),INDEX($D$290:$W$290,,$C299)/INDEX($D$276:$W$276,1,$C299))))</f>
        <v>0</v>
      </c>
      <c r="O299" s="2">
        <f>IF($D$276="n/a",0,IF(O$278&lt;=$C299,0,IF(O$278&gt;(INDEX($D$276:$W$276,1,$C299)+$C299),INDEX($D$290:$W$290,,$C299)-SUM($D299:N299),INDEX($D$290:$W$290,,$C299)/INDEX($D$276:$W$276,1,$C299))))</f>
        <v>0</v>
      </c>
      <c r="P299" s="2">
        <f>IF($D$276="n/a",0,IF(P$278&lt;=$C299,0,IF(P$278&gt;(INDEX($D$276:$W$276,1,$C299)+$C299),INDEX($D$290:$W$290,,$C299)-SUM($D299:O299),INDEX($D$290:$W$290,,$C299)/INDEX($D$276:$W$276,1,$C299))))</f>
        <v>0</v>
      </c>
      <c r="Q299" s="2">
        <f>IF($D$276="n/a",0,IF(Q$278&lt;=$C299,0,IF(Q$278&gt;(INDEX($D$276:$W$276,1,$C299)+$C299),INDEX($D$290:$W$290,,$C299)-SUM($D299:P299),INDEX($D$290:$W$290,,$C299)/INDEX($D$276:$W$276,1,$C299))))</f>
        <v>0</v>
      </c>
      <c r="R299" s="2">
        <f>IF($D$276="n/a",0,IF(R$278&lt;=$C299,0,IF(R$278&gt;(INDEX($D$276:$W$276,1,$C299)+$C299),INDEX($D$290:$W$290,,$C299)-SUM($D299:Q299),INDEX($D$290:$W$290,,$C299)/INDEX($D$276:$W$276,1,$C299))))</f>
        <v>0</v>
      </c>
      <c r="S299" s="2">
        <f>IF($D$276="n/a",0,IF(S$278&lt;=$C299,0,IF(S$278&gt;(INDEX($D$276:$W$276,1,$C299)+$C299),INDEX($D$290:$W$290,,$C299)-SUM($D299:R299),INDEX($D$290:$W$290,,$C299)/INDEX($D$276:$W$276,1,$C299))))</f>
        <v>0</v>
      </c>
      <c r="T299" s="2">
        <f>IF($D$276="n/a",0,IF(T$278&lt;=$C299,0,IF(T$278&gt;(INDEX($D$276:$W$276,1,$C299)+$C299),INDEX($D$290:$W$290,,$C299)-SUM($D299:S299),INDEX($D$290:$W$290,,$C299)/INDEX($D$276:$W$276,1,$C299))))</f>
        <v>0</v>
      </c>
      <c r="U299" s="2">
        <f>IF($D$276="n/a",0,IF(U$278&lt;=$C299,0,IF(U$278&gt;(INDEX($D$276:$W$276,1,$C299)+$C299),INDEX($D$290:$W$290,,$C299)-SUM($D299:T299),INDEX($D$290:$W$290,,$C299)/INDEX($D$276:$W$276,1,$C299))))</f>
        <v>0</v>
      </c>
      <c r="V299" s="2">
        <f>IF($D$276="n/a",0,IF(V$278&lt;=$C299,0,IF(V$278&gt;(INDEX($D$276:$W$276,1,$C299)+$C299),INDEX($D$290:$W$290,,$C299)-SUM($D299:U299),INDEX($D$290:$W$290,,$C299)/INDEX($D$276:$W$276,1,$C299))))</f>
        <v>0</v>
      </c>
      <c r="W299" s="2">
        <f>IF($D$276="n/a",0,IF(W$278&lt;=$C299,0,IF(W$278&gt;(INDEX($D$276:$W$276,1,$C299)+$C299),INDEX($D$290:$W$290,,$C299)-SUM($D299:V299),INDEX($D$290:$W$290,,$C299)/INDEX($D$276:$W$276,1,$C299))))</f>
        <v>0</v>
      </c>
      <c r="X299" s="2">
        <f>IF($D$276="n/a",0,IF(X$278&lt;=$C299,0,IF(X$278&gt;(INDEX($D$276:$W$276,1,$C299)+$C299),INDEX($D$290:$W$290,,$C299)-SUM($D299:W299),INDEX($D$290:$W$290,,$C299)/INDEX($D$276:$W$276,1,$C299))))</f>
        <v>0</v>
      </c>
      <c r="Y299" s="2">
        <f>IF($D$276="n/a",0,IF(Y$278&lt;=$C299,0,IF(Y$278&gt;(INDEX($D$276:$W$276,1,$C299)+$C299),INDEX($D$290:$W$290,,$C299)-SUM($D299:X299),INDEX($D$290:$W$290,,$C299)/INDEX($D$276:$W$276,1,$C299))))</f>
        <v>0</v>
      </c>
      <c r="Z299" s="2">
        <f>IF($D$276="n/a",0,IF(Z$278&lt;=$C299,0,IF(Z$278&gt;(INDEX($D$276:$W$276,1,$C299)+$C299),INDEX($D$290:$W$290,,$C299)-SUM($D299:Y299),INDEX($D$290:$W$290,,$C299)/INDEX($D$276:$W$276,1,$C299))))</f>
        <v>0</v>
      </c>
      <c r="AA299" s="2">
        <f>IF($D$276="n/a",0,IF(AA$278&lt;=$C299,0,IF(AA$278&gt;(INDEX($D$276:$W$276,1,$C299)+$C299),INDEX($D$290:$W$290,,$C299)-SUM($D299:Z299),INDEX($D$290:$W$290,,$C299)/INDEX($D$276:$W$276,1,$C299))))</f>
        <v>0</v>
      </c>
      <c r="AB299" s="2">
        <f>IF($D$276="n/a",0,IF(AB$278&lt;=$C299,0,IF(AB$278&gt;(INDEX($D$276:$W$276,1,$C299)+$C299),INDEX($D$290:$W$290,,$C299)-SUM($D299:AA299),INDEX($D$290:$W$290,,$C299)/INDEX($D$276:$W$276,1,$C299))))</f>
        <v>0</v>
      </c>
      <c r="AC299" s="2">
        <f>IF($D$276="n/a",0,IF(AC$278&lt;=$C299,0,IF(AC$278&gt;(INDEX($D$276:$W$276,1,$C299)+$C299),INDEX($D$290:$W$290,,$C299)-SUM($D299:AB299),INDEX($D$290:$W$290,,$C299)/INDEX($D$276:$W$276,1,$C299))))</f>
        <v>0</v>
      </c>
      <c r="AD299" s="2">
        <f>IF($D$276="n/a",0,IF(AD$278&lt;=$C299,0,IF(AD$278&gt;(INDEX($D$276:$W$276,1,$C299)+$C299),INDEX($D$290:$W$290,,$C299)-SUM($D299:AC299),INDEX($D$290:$W$290,,$C299)/INDEX($D$276:$W$276,1,$C299))))</f>
        <v>0</v>
      </c>
      <c r="AE299" s="2">
        <f>IF($D$276="n/a",0,IF(AE$278&lt;=$C299,0,IF(AE$278&gt;(INDEX($D$276:$W$276,1,$C299)+$C299),INDEX($D$290:$W$290,,$C299)-SUM($D299:AD299),INDEX($D$290:$W$290,,$C299)/INDEX($D$276:$W$276,1,$C299))))</f>
        <v>0</v>
      </c>
      <c r="AF299" s="2">
        <f>IF($D$276="n/a",0,IF(AF$278&lt;=$C299,0,IF(AF$278&gt;(INDEX($D$276:$W$276,1,$C299)+$C299),INDEX($D$290:$W$290,,$C299)-SUM($D299:AE299),INDEX($D$290:$W$290,,$C299)/INDEX($D$276:$W$276,1,$C299))))</f>
        <v>0</v>
      </c>
      <c r="AG299" s="2">
        <f>IF($D$276="n/a",0,IF(AG$278&lt;=$C299,0,IF(AG$278&gt;(INDEX($D$276:$W$276,1,$C299)+$C299),INDEX($D$290:$W$290,,$C299)-SUM($D299:AF299),INDEX($D$290:$W$290,,$C299)/INDEX($D$276:$W$276,1,$C299))))</f>
        <v>0</v>
      </c>
      <c r="AH299" s="2">
        <f>IF($D$276="n/a",0,IF(AH$278&lt;=$C299,0,IF(AH$278&gt;(INDEX($D$276:$W$276,1,$C299)+$C299),INDEX($D$290:$W$290,,$C299)-SUM($D299:AG299),INDEX($D$290:$W$290,,$C299)/INDEX($D$276:$W$276,1,$C299))))</f>
        <v>0</v>
      </c>
      <c r="AI299" s="2">
        <f>IF($D$276="n/a",0,IF(AI$278&lt;=$C299,0,IF(AI$278&gt;(INDEX($D$276:$W$276,1,$C299)+$C299),INDEX($D$290:$W$290,,$C299)-SUM($D299:AH299),INDEX($D$290:$W$290,,$C299)/INDEX($D$276:$W$276,1,$C299))))</f>
        <v>0</v>
      </c>
      <c r="AJ299" s="2">
        <f>IF($D$276="n/a",0,IF(AJ$278&lt;=$C299,0,IF(AJ$278&gt;(INDEX($D$276:$W$276,1,$C299)+$C299),INDEX($D$290:$W$290,,$C299)-SUM($D299:AI299),INDEX($D$290:$W$290,,$C299)/INDEX($D$276:$W$276,1,$C299))))</f>
        <v>0</v>
      </c>
      <c r="AK299" s="2">
        <f>IF($D$276="n/a",0,IF(AK$278&lt;=$C299,0,IF(AK$278&gt;(INDEX($D$276:$W$276,1,$C299)+$C299),INDEX($D$290:$W$290,,$C299)-SUM($D299:AJ299),INDEX($D$290:$W$290,,$C299)/INDEX($D$276:$W$276,1,$C299))))</f>
        <v>0</v>
      </c>
      <c r="AL299" s="2">
        <f>IF($D$276="n/a",0,IF(AL$278&lt;=$C299,0,IF(AL$278&gt;(INDEX($D$276:$W$276,1,$C299)+$C299),INDEX($D$290:$W$290,,$C299)-SUM($D299:AK299),INDEX($D$290:$W$290,,$C299)/INDEX($D$276:$W$276,1,$C299))))</f>
        <v>0</v>
      </c>
      <c r="AM299" s="2">
        <f>IF($D$276="n/a",0,IF(AM$278&lt;=$C299,0,IF(AM$278&gt;(INDEX($D$276:$W$276,1,$C299)+$C299),INDEX($D$290:$W$290,,$C299)-SUM($D299:AL299),INDEX($D$290:$W$290,,$C299)/INDEX($D$276:$W$276,1,$C299))))</f>
        <v>0</v>
      </c>
      <c r="AN299" s="2">
        <f>IF($D$276="n/a",0,IF(AN$278&lt;=$C299,0,IF(AN$278&gt;(INDEX($D$276:$W$276,1,$C299)+$C299),INDEX($D$290:$W$290,,$C299)-SUM($D299:AM299),INDEX($D$290:$W$290,,$C299)/INDEX($D$276:$W$276,1,$C299))))</f>
        <v>0</v>
      </c>
      <c r="AO299" s="2">
        <f>IF($D$276="n/a",0,IF(AO$278&lt;=$C299,0,IF(AO$278&gt;(INDEX($D$276:$W$276,1,$C299)+$C299),INDEX($D$290:$W$290,,$C299)-SUM($D299:AN299),INDEX($D$290:$W$290,,$C299)/INDEX($D$276:$W$276,1,$C299))))</f>
        <v>0</v>
      </c>
      <c r="AP299" s="2">
        <f>IF($D$276="n/a",0,IF(AP$278&lt;=$C299,0,IF(AP$278&gt;(INDEX($D$276:$W$276,1,$C299)+$C299),INDEX($D$290:$W$290,,$C299)-SUM($D299:AO299),INDEX($D$290:$W$290,,$C299)/INDEX($D$276:$W$276,1,$C299))))</f>
        <v>0</v>
      </c>
      <c r="AQ299" s="2">
        <f>IF($D$276="n/a",0,IF(AQ$278&lt;=$C299,0,IF(AQ$278&gt;(INDEX($D$276:$W$276,1,$C299)+$C299),INDEX($D$290:$W$290,,$C299)-SUM($D299:AP299),INDEX($D$290:$W$290,,$C299)/INDEX($D$276:$W$276,1,$C299))))</f>
        <v>0</v>
      </c>
      <c r="AR299" s="2">
        <f>IF($D$276="n/a",0,IF(AR$278&lt;=$C299,0,IF(AR$278&gt;(INDEX($D$276:$W$276,1,$C299)+$C299),INDEX($D$290:$W$290,,$C299)-SUM($D299:AQ299),INDEX($D$290:$W$290,,$C299)/INDEX($D$276:$W$276,1,$C299))))</f>
        <v>0</v>
      </c>
      <c r="AS299" s="2">
        <f>IF($D$276="n/a",0,IF(AS$278&lt;=$C299,0,IF(AS$278&gt;(INDEX($D$276:$W$276,1,$C299)+$C299),INDEX($D$290:$W$290,,$C299)-SUM($D299:AR299),INDEX($D$290:$W$290,,$C299)/INDEX($D$276:$W$276,1,$C299))))</f>
        <v>0</v>
      </c>
      <c r="AT299" s="2">
        <f>IF($D$276="n/a",0,IF(AT$278&lt;=$C299,0,IF(AT$278&gt;(INDEX($D$276:$W$276,1,$C299)+$C299),INDEX($D$290:$W$290,,$C299)-SUM($D299:AS299),INDEX($D$290:$W$290,,$C299)/INDEX($D$276:$W$276,1,$C299))))</f>
        <v>0</v>
      </c>
      <c r="AU299" s="2">
        <f>IF($D$276="n/a",0,IF(AU$278&lt;=$C299,0,IF(AU$278&gt;(INDEX($D$276:$W$276,1,$C299)+$C299),INDEX($D$290:$W$290,,$C299)-SUM($D299:AT299),INDEX($D$290:$W$290,,$C299)/INDEX($D$276:$W$276,1,$C299))))</f>
        <v>0</v>
      </c>
      <c r="AV299" s="2">
        <f>IF($D$276="n/a",0,IF(AV$278&lt;=$C299,0,IF(AV$278&gt;(INDEX($D$276:$W$276,1,$C299)+$C299),INDEX($D$290:$W$290,,$C299)-SUM($D299:AU299),INDEX($D$290:$W$290,,$C299)/INDEX($D$276:$W$276,1,$C299))))</f>
        <v>0</v>
      </c>
      <c r="AW299" s="2">
        <f>IF($D$276="n/a",0,IF(AW$278&lt;=$C299,0,IF(AW$278&gt;(INDEX($D$276:$W$276,1,$C299)+$C299),INDEX($D$290:$W$290,,$C299)-SUM($D299:AV299),INDEX($D$290:$W$290,,$C299)/INDEX($D$276:$W$276,1,$C299))))</f>
        <v>0</v>
      </c>
      <c r="AX299" s="2">
        <f>IF($D$276="n/a",0,IF(AX$278&lt;=$C299,0,IF(AX$278&gt;(INDEX($D$276:$W$276,1,$C299)+$C299),INDEX($D$290:$W$290,,$C299)-SUM($D299:AW299),INDEX($D$290:$W$290,,$C299)/INDEX($D$276:$W$276,1,$C299))))</f>
        <v>0</v>
      </c>
      <c r="AY299" s="2">
        <f>IF($D$276="n/a",0,IF(AY$278&lt;=$C299,0,IF(AY$278&gt;(INDEX($D$276:$W$276,1,$C299)+$C299),INDEX($D$290:$W$290,,$C299)-SUM($D299:AX299),INDEX($D$290:$W$290,,$C299)/INDEX($D$276:$W$276,1,$C299))))</f>
        <v>0</v>
      </c>
      <c r="AZ299" s="2">
        <f>IF($D$276="n/a",0,IF(AZ$278&lt;=$C299,0,IF(AZ$278&gt;(INDEX($D$276:$W$276,1,$C299)+$C299),INDEX($D$290:$W$290,,$C299)-SUM($D299:AY299),INDEX($D$290:$W$290,,$C299)/INDEX($D$276:$W$276,1,$C299))))</f>
        <v>0</v>
      </c>
      <c r="BA299" s="2">
        <f>IF($D$276="n/a",0,IF(BA$278&lt;=$C299,0,IF(BA$278&gt;(INDEX($D$276:$W$276,1,$C299)+$C299),INDEX($D$290:$W$290,,$C299)-SUM($D299:AZ299),INDEX($D$290:$W$290,,$C299)/INDEX($D$276:$W$276,1,$C299))))</f>
        <v>0</v>
      </c>
      <c r="BB299" s="2">
        <f>IF($D$276="n/a",0,IF(BB$278&lt;=$C299,0,IF(BB$278&gt;(INDEX($D$276:$W$276,1,$C299)+$C299),INDEX($D$290:$W$290,,$C299)-SUM($D299:BA299),INDEX($D$290:$W$290,,$C299)/INDEX($D$276:$W$276,1,$C299))))</f>
        <v>0</v>
      </c>
      <c r="BC299" s="2">
        <f>IF($D$276="n/a",0,IF(BC$278&lt;=$C299,0,IF(BC$278&gt;(INDEX($D$276:$W$276,1,$C299)+$C299),INDEX($D$290:$W$290,,$C299)-SUM($D299:BB299),INDEX($D$290:$W$290,,$C299)/INDEX($D$276:$W$276,1,$C299))))</f>
        <v>0</v>
      </c>
      <c r="BD299" s="2">
        <f>IF($D$276="n/a",0,IF(BD$278&lt;=$C299,0,IF(BD$278&gt;(INDEX($D$276:$W$276,1,$C299)+$C299),INDEX($D$290:$W$290,,$C299)-SUM($D299:BC299),INDEX($D$290:$W$290,,$C299)/INDEX($D$276:$W$276,1,$C299))))</f>
        <v>0</v>
      </c>
      <c r="BE299" s="2">
        <f>IF($D$276="n/a",0,IF(BE$278&lt;=$C299,0,IF(BE$278&gt;(INDEX($D$276:$W$276,1,$C299)+$C299),INDEX($D$290:$W$290,,$C299)-SUM($D299:BD299),INDEX($D$290:$W$290,,$C299)/INDEX($D$276:$W$276,1,$C299))))</f>
        <v>0</v>
      </c>
      <c r="BF299" s="2">
        <f>IF($D$276="n/a",0,IF(BF$278&lt;=$C299,0,IF(BF$278&gt;(INDEX($D$276:$W$276,1,$C299)+$C299),INDEX($D$290:$W$290,,$C299)-SUM($D299:BE299),INDEX($D$290:$W$290,,$C299)/INDEX($D$276:$W$276,1,$C299))))</f>
        <v>0</v>
      </c>
      <c r="BG299" s="2">
        <f>IF($D$276="n/a",0,IF(BG$278&lt;=$C299,0,IF(BG$278&gt;(INDEX($D$276:$W$276,1,$C299)+$C299),INDEX($D$290:$W$290,,$C299)-SUM($D299:BF299),INDEX($D$290:$W$290,,$C299)/INDEX($D$276:$W$276,1,$C299))))</f>
        <v>0</v>
      </c>
      <c r="BH299" s="2">
        <f>IF($D$276="n/a",0,IF(BH$278&lt;=$C299,0,IF(BH$278&gt;(INDEX($D$276:$W$276,1,$C299)+$C299),INDEX($D$290:$W$290,,$C299)-SUM($D299:BG299),INDEX($D$290:$W$290,,$C299)/INDEX($D$276:$W$276,1,$C299))))</f>
        <v>0</v>
      </c>
      <c r="BI299" s="2">
        <f>IF($D$276="n/a",0,IF(BI$278&lt;=$C299,0,IF(BI$278&gt;(INDEX($D$276:$W$276,1,$C299)+$C299),INDEX($D$290:$W$290,,$C299)-SUM($D299:BH299),INDEX($D$290:$W$290,,$C299)/INDEX($D$276:$W$276,1,$C299))))</f>
        <v>0</v>
      </c>
      <c r="BJ299" s="2">
        <f>IF($D$276="n/a",0,IF(BJ$278&lt;=$C299,0,IF(BJ$278&gt;(INDEX($D$276:$W$276,1,$C299)+$C299),INDEX($D$290:$W$290,,$C299)-SUM($D299:BI299),INDEX($D$290:$W$290,,$C299)/INDEX($D$276:$W$276,1,$C299))))</f>
        <v>0</v>
      </c>
      <c r="BK299" s="2">
        <f>IF($D$276="n/a",0,IF(BK$278&lt;=$C299,0,IF(BK$278&gt;(INDEX($D$276:$W$276,1,$C299)+$C299),INDEX($D$290:$W$290,,$C299)-SUM($D299:BJ299),INDEX($D$290:$W$290,,$C299)/INDEX($D$276:$W$276,1,$C299))))</f>
        <v>0</v>
      </c>
      <c r="BL299" s="2">
        <f>IF($D$276="n/a",0,IF(BL$278&lt;=$C299,0,IF(BL$278&gt;(INDEX($D$276:$W$276,1,$C299)+$C299),INDEX($D$290:$W$290,,$C299)-SUM($D299:BK299),INDEX($D$290:$W$290,,$C299)/INDEX($D$276:$W$276,1,$C299))))</f>
        <v>0</v>
      </c>
      <c r="BM299" s="2">
        <f>IF($D$276="n/a",0,IF(BM$278&lt;=$C299,0,IF(BM$278&gt;(INDEX($D$276:$W$276,1,$C299)+$C299),INDEX($D$290:$W$290,,$C299)-SUM($D299:BL299),INDEX($D$290:$W$290,,$C299)/INDEX($D$276:$W$276,1,$C299))))</f>
        <v>0</v>
      </c>
      <c r="BN299" s="2">
        <f>IF($D$276="n/a",0,IF(BN$278&lt;=$C299,0,IF(BN$278&gt;(INDEX($D$276:$W$276,1,$C299)+$C299),INDEX($D$290:$W$290,,$C299)-SUM($D299:BM299),INDEX($D$290:$W$290,,$C299)/INDEX($D$276:$W$276,1,$C299))))</f>
        <v>0</v>
      </c>
      <c r="BO299" s="2">
        <f>IF($D$276="n/a",0,IF(BO$278&lt;=$C299,0,IF(BO$278&gt;(INDEX($D$276:$W$276,1,$C299)+$C299),INDEX($D$290:$W$290,,$C299)-SUM($D299:BN299),INDEX($D$290:$W$290,,$C299)/INDEX($D$276:$W$276,1,$C299))))</f>
        <v>0</v>
      </c>
      <c r="BP299" s="2">
        <f>IF($D$276="n/a",0,IF(BP$278&lt;=$C299,0,IF(BP$278&gt;(INDEX($D$276:$W$276,1,$C299)+$C299),INDEX($D$290:$W$290,,$C299)-SUM($D299:BO299),INDEX($D$290:$W$290,,$C299)/INDEX($D$276:$W$276,1,$C299))))</f>
        <v>0</v>
      </c>
    </row>
    <row r="300" spans="2:68">
      <c r="B300" s="20">
        <v>2023</v>
      </c>
      <c r="C300" s="20">
        <v>8</v>
      </c>
      <c r="E300" s="2">
        <f>IF($D$276="n/a",0,IF(E$278&lt;=$C300,0,IF(E$278&gt;(INDEX($D$276:$W$276,1,$C300)+$C300),INDEX($D$290:$W$290,,$C300)-SUM($D300:D300),INDEX($D$290:$W$290,,$C300)/INDEX($D$276:$W$276,1,$C300))))</f>
        <v>0</v>
      </c>
      <c r="F300" s="2">
        <f>IF($D$276="n/a",0,IF(F$278&lt;=$C300,0,IF(F$278&gt;(INDEX($D$276:$W$276,1,$C300)+$C300),INDEX($D$290:$W$290,,$C300)-SUM($D300:E300),INDEX($D$290:$W$290,,$C300)/INDEX($D$276:$W$276,1,$C300))))</f>
        <v>0</v>
      </c>
      <c r="G300" s="2">
        <f>IF($D$276="n/a",0,IF(G$278&lt;=$C300,0,IF(G$278&gt;(INDEX($D$276:$W$276,1,$C300)+$C300),INDEX($D$290:$W$290,,$C300)-SUM($D300:F300),INDEX($D$290:$W$290,,$C300)/INDEX($D$276:$W$276,1,$C300))))</f>
        <v>0</v>
      </c>
      <c r="H300" s="2">
        <f>IF($D$276="n/a",0,IF(H$278&lt;=$C300,0,IF(H$278&gt;(INDEX($D$276:$W$276,1,$C300)+$C300),INDEX($D$290:$W$290,,$C300)-SUM($D300:G300),INDEX($D$290:$W$290,,$C300)/INDEX($D$276:$W$276,1,$C300))))</f>
        <v>0</v>
      </c>
      <c r="I300" s="2">
        <f>IF($D$276="n/a",0,IF(I$278&lt;=$C300,0,IF(I$278&gt;(INDEX($D$276:$W$276,1,$C300)+$C300),INDEX($D$290:$W$290,,$C300)-SUM($D300:H300),INDEX($D$290:$W$290,,$C300)/INDEX($D$276:$W$276,1,$C300))))*0.5</f>
        <v>0</v>
      </c>
      <c r="J300" s="2">
        <f>IF($D$276="n/a",0,IF(J$278&lt;=$C300,0,IF(J$278&gt;(INDEX($D$276:$W$276,1,$C300)+$C300),INDEX($D$290:$W$290,,$C300)-SUM($D300:I300),INDEX($D$290:$W$290,,$C300)/INDEX($D$276:$W$276,1,$C300))))</f>
        <v>0</v>
      </c>
      <c r="K300" s="2">
        <f>IF($D$276="n/a",0,IF(K$278&lt;=$C300,0,IF(K$278&gt;(INDEX($D$276:$W$276,1,$C300)+$C300),INDEX($D$290:$W$290,,$C300)-SUM($D300:J300),INDEX($D$290:$W$290,,$C300)/INDEX($D$276:$W$276,1,$C300))))</f>
        <v>0</v>
      </c>
      <c r="L300" s="2">
        <f>IF($D$276="n/a",0,IF(L$278&lt;=$C300,0,IF(L$278&gt;(INDEX($D$276:$W$276,1,$C300)+$C300),INDEX($D$290:$W$290,,$C300)-SUM($D300:K300),INDEX($D$290:$W$290,,$C300)/INDEX($D$276:$W$276,1,$C300))))</f>
        <v>0</v>
      </c>
      <c r="M300" s="2">
        <f>IF($D$276="n/a",0,IF(M$278&lt;=$C300,0,IF(M$278&gt;(INDEX($D$276:$W$276,1,$C300)+$C300),INDEX($D$290:$W$290,,$C300)-SUM($D300:L300),INDEX($D$290:$W$290,,$C300)/INDEX($D$276:$W$276,1,$C300))))</f>
        <v>0</v>
      </c>
      <c r="N300" s="2">
        <f>IF($D$276="n/a",0,IF(N$278&lt;=$C300,0,IF(N$278&gt;(INDEX($D$276:$W$276,1,$C300)+$C300),INDEX($D$290:$W$290,,$C300)-SUM($D300:M300),INDEX($D$290:$W$290,,$C300)/INDEX($D$276:$W$276,1,$C300))))</f>
        <v>0</v>
      </c>
      <c r="O300" s="2">
        <f>IF($D$276="n/a",0,IF(O$278&lt;=$C300,0,IF(O$278&gt;(INDEX($D$276:$W$276,1,$C300)+$C300),INDEX($D$290:$W$290,,$C300)-SUM($D300:N300),INDEX($D$290:$W$290,,$C300)/INDEX($D$276:$W$276,1,$C300))))</f>
        <v>0</v>
      </c>
      <c r="P300" s="2">
        <f>IF($D$276="n/a",0,IF(P$278&lt;=$C300,0,IF(P$278&gt;(INDEX($D$276:$W$276,1,$C300)+$C300),INDEX($D$290:$W$290,,$C300)-SUM($D300:O300),INDEX($D$290:$W$290,,$C300)/INDEX($D$276:$W$276,1,$C300))))</f>
        <v>0</v>
      </c>
      <c r="Q300" s="2">
        <f>IF($D$276="n/a",0,IF(Q$278&lt;=$C300,0,IF(Q$278&gt;(INDEX($D$276:$W$276,1,$C300)+$C300),INDEX($D$290:$W$290,,$C300)-SUM($D300:P300),INDEX($D$290:$W$290,,$C300)/INDEX($D$276:$W$276,1,$C300))))</f>
        <v>0</v>
      </c>
      <c r="R300" s="2">
        <f>IF($D$276="n/a",0,IF(R$278&lt;=$C300,0,IF(R$278&gt;(INDEX($D$276:$W$276,1,$C300)+$C300),INDEX($D$290:$W$290,,$C300)-SUM($D300:Q300),INDEX($D$290:$W$290,,$C300)/INDEX($D$276:$W$276,1,$C300))))</f>
        <v>0</v>
      </c>
      <c r="S300" s="2">
        <f>IF($D$276="n/a",0,IF(S$278&lt;=$C300,0,IF(S$278&gt;(INDEX($D$276:$W$276,1,$C300)+$C300),INDEX($D$290:$W$290,,$C300)-SUM($D300:R300),INDEX($D$290:$W$290,,$C300)/INDEX($D$276:$W$276,1,$C300))))</f>
        <v>0</v>
      </c>
      <c r="T300" s="2">
        <f>IF($D$276="n/a",0,IF(T$278&lt;=$C300,0,IF(T$278&gt;(INDEX($D$276:$W$276,1,$C300)+$C300),INDEX($D$290:$W$290,,$C300)-SUM($D300:S300),INDEX($D$290:$W$290,,$C300)/INDEX($D$276:$W$276,1,$C300))))</f>
        <v>0</v>
      </c>
      <c r="U300" s="2">
        <f>IF($D$276="n/a",0,IF(U$278&lt;=$C300,0,IF(U$278&gt;(INDEX($D$276:$W$276,1,$C300)+$C300),INDEX($D$290:$W$290,,$C300)-SUM($D300:T300),INDEX($D$290:$W$290,,$C300)/INDEX($D$276:$W$276,1,$C300))))</f>
        <v>0</v>
      </c>
      <c r="V300" s="2">
        <f>IF($D$276="n/a",0,IF(V$278&lt;=$C300,0,IF(V$278&gt;(INDEX($D$276:$W$276,1,$C300)+$C300),INDEX($D$290:$W$290,,$C300)-SUM($D300:U300),INDEX($D$290:$W$290,,$C300)/INDEX($D$276:$W$276,1,$C300))))</f>
        <v>0</v>
      </c>
      <c r="W300" s="2">
        <f>IF($D$276="n/a",0,IF(W$278&lt;=$C300,0,IF(W$278&gt;(INDEX($D$276:$W$276,1,$C300)+$C300),INDEX($D$290:$W$290,,$C300)-SUM($D300:V300),INDEX($D$290:$W$290,,$C300)/INDEX($D$276:$W$276,1,$C300))))</f>
        <v>0</v>
      </c>
      <c r="X300" s="2">
        <f>IF($D$276="n/a",0,IF(X$278&lt;=$C300,0,IF(X$278&gt;(INDEX($D$276:$W$276,1,$C300)+$C300),INDEX($D$290:$W$290,,$C300)-SUM($D300:W300),INDEX($D$290:$W$290,,$C300)/INDEX($D$276:$W$276,1,$C300))))</f>
        <v>0</v>
      </c>
      <c r="Y300" s="2">
        <f>IF($D$276="n/a",0,IF(Y$278&lt;=$C300,0,IF(Y$278&gt;(INDEX($D$276:$W$276,1,$C300)+$C300),INDEX($D$290:$W$290,,$C300)-SUM($D300:X300),INDEX($D$290:$W$290,,$C300)/INDEX($D$276:$W$276,1,$C300))))</f>
        <v>0</v>
      </c>
      <c r="Z300" s="2">
        <f>IF($D$276="n/a",0,IF(Z$278&lt;=$C300,0,IF(Z$278&gt;(INDEX($D$276:$W$276,1,$C300)+$C300),INDEX($D$290:$W$290,,$C300)-SUM($D300:Y300),INDEX($D$290:$W$290,,$C300)/INDEX($D$276:$W$276,1,$C300))))</f>
        <v>0</v>
      </c>
      <c r="AA300" s="2">
        <f>IF($D$276="n/a",0,IF(AA$278&lt;=$C300,0,IF(AA$278&gt;(INDEX($D$276:$W$276,1,$C300)+$C300),INDEX($D$290:$W$290,,$C300)-SUM($D300:Z300),INDEX($D$290:$W$290,,$C300)/INDEX($D$276:$W$276,1,$C300))))</f>
        <v>0</v>
      </c>
      <c r="AB300" s="2">
        <f>IF($D$276="n/a",0,IF(AB$278&lt;=$C300,0,IF(AB$278&gt;(INDEX($D$276:$W$276,1,$C300)+$C300),INDEX($D$290:$W$290,,$C300)-SUM($D300:AA300),INDEX($D$290:$W$290,,$C300)/INDEX($D$276:$W$276,1,$C300))))</f>
        <v>0</v>
      </c>
      <c r="AC300" s="2">
        <f>IF($D$276="n/a",0,IF(AC$278&lt;=$C300,0,IF(AC$278&gt;(INDEX($D$276:$W$276,1,$C300)+$C300),INDEX($D$290:$W$290,,$C300)-SUM($D300:AB300),INDEX($D$290:$W$290,,$C300)/INDEX($D$276:$W$276,1,$C300))))</f>
        <v>0</v>
      </c>
      <c r="AD300" s="2">
        <f>IF($D$276="n/a",0,IF(AD$278&lt;=$C300,0,IF(AD$278&gt;(INDEX($D$276:$W$276,1,$C300)+$C300),INDEX($D$290:$W$290,,$C300)-SUM($D300:AC300),INDEX($D$290:$W$290,,$C300)/INDEX($D$276:$W$276,1,$C300))))</f>
        <v>0</v>
      </c>
      <c r="AE300" s="2">
        <f>IF($D$276="n/a",0,IF(AE$278&lt;=$C300,0,IF(AE$278&gt;(INDEX($D$276:$W$276,1,$C300)+$C300),INDEX($D$290:$W$290,,$C300)-SUM($D300:AD300),INDEX($D$290:$W$290,,$C300)/INDEX($D$276:$W$276,1,$C300))))</f>
        <v>0</v>
      </c>
      <c r="AF300" s="2">
        <f>IF($D$276="n/a",0,IF(AF$278&lt;=$C300,0,IF(AF$278&gt;(INDEX($D$276:$W$276,1,$C300)+$C300),INDEX($D$290:$W$290,,$C300)-SUM($D300:AE300),INDEX($D$290:$W$290,,$C300)/INDEX($D$276:$W$276,1,$C300))))</f>
        <v>0</v>
      </c>
      <c r="AG300" s="2">
        <f>IF($D$276="n/a",0,IF(AG$278&lt;=$C300,0,IF(AG$278&gt;(INDEX($D$276:$W$276,1,$C300)+$C300),INDEX($D$290:$W$290,,$C300)-SUM($D300:AF300),INDEX($D$290:$W$290,,$C300)/INDEX($D$276:$W$276,1,$C300))))</f>
        <v>0</v>
      </c>
      <c r="AH300" s="2">
        <f>IF($D$276="n/a",0,IF(AH$278&lt;=$C300,0,IF(AH$278&gt;(INDEX($D$276:$W$276,1,$C300)+$C300),INDEX($D$290:$W$290,,$C300)-SUM($D300:AG300),INDEX($D$290:$W$290,,$C300)/INDEX($D$276:$W$276,1,$C300))))</f>
        <v>0</v>
      </c>
      <c r="AI300" s="2">
        <f>IF($D$276="n/a",0,IF(AI$278&lt;=$C300,0,IF(AI$278&gt;(INDEX($D$276:$W$276,1,$C300)+$C300),INDEX($D$290:$W$290,,$C300)-SUM($D300:AH300),INDEX($D$290:$W$290,,$C300)/INDEX($D$276:$W$276,1,$C300))))</f>
        <v>0</v>
      </c>
      <c r="AJ300" s="2">
        <f>IF($D$276="n/a",0,IF(AJ$278&lt;=$C300,0,IF(AJ$278&gt;(INDEX($D$276:$W$276,1,$C300)+$C300),INDEX($D$290:$W$290,,$C300)-SUM($D300:AI300),INDEX($D$290:$W$290,,$C300)/INDEX($D$276:$W$276,1,$C300))))</f>
        <v>0</v>
      </c>
      <c r="AK300" s="2">
        <f>IF($D$276="n/a",0,IF(AK$278&lt;=$C300,0,IF(AK$278&gt;(INDEX($D$276:$W$276,1,$C300)+$C300),INDEX($D$290:$W$290,,$C300)-SUM($D300:AJ300),INDEX($D$290:$W$290,,$C300)/INDEX($D$276:$W$276,1,$C300))))</f>
        <v>0</v>
      </c>
      <c r="AL300" s="2">
        <f>IF($D$276="n/a",0,IF(AL$278&lt;=$C300,0,IF(AL$278&gt;(INDEX($D$276:$W$276,1,$C300)+$C300),INDEX($D$290:$W$290,,$C300)-SUM($D300:AK300),INDEX($D$290:$W$290,,$C300)/INDEX($D$276:$W$276,1,$C300))))</f>
        <v>0</v>
      </c>
      <c r="AM300" s="2">
        <f>IF($D$276="n/a",0,IF(AM$278&lt;=$C300,0,IF(AM$278&gt;(INDEX($D$276:$W$276,1,$C300)+$C300),INDEX($D$290:$W$290,,$C300)-SUM($D300:AL300),INDEX($D$290:$W$290,,$C300)/INDEX($D$276:$W$276,1,$C300))))</f>
        <v>0</v>
      </c>
      <c r="AN300" s="2">
        <f>IF($D$276="n/a",0,IF(AN$278&lt;=$C300,0,IF(AN$278&gt;(INDEX($D$276:$W$276,1,$C300)+$C300),INDEX($D$290:$W$290,,$C300)-SUM($D300:AM300),INDEX($D$290:$W$290,,$C300)/INDEX($D$276:$W$276,1,$C300))))</f>
        <v>0</v>
      </c>
      <c r="AO300" s="2">
        <f>IF($D$276="n/a",0,IF(AO$278&lt;=$C300,0,IF(AO$278&gt;(INDEX($D$276:$W$276,1,$C300)+$C300),INDEX($D$290:$W$290,,$C300)-SUM($D300:AN300),INDEX($D$290:$W$290,,$C300)/INDEX($D$276:$W$276,1,$C300))))</f>
        <v>0</v>
      </c>
      <c r="AP300" s="2">
        <f>IF($D$276="n/a",0,IF(AP$278&lt;=$C300,0,IF(AP$278&gt;(INDEX($D$276:$W$276,1,$C300)+$C300),INDEX($D$290:$W$290,,$C300)-SUM($D300:AO300),INDEX($D$290:$W$290,,$C300)/INDEX($D$276:$W$276,1,$C300))))</f>
        <v>0</v>
      </c>
      <c r="AQ300" s="2">
        <f>IF($D$276="n/a",0,IF(AQ$278&lt;=$C300,0,IF(AQ$278&gt;(INDEX($D$276:$W$276,1,$C300)+$C300),INDEX($D$290:$W$290,,$C300)-SUM($D300:AP300),INDEX($D$290:$W$290,,$C300)/INDEX($D$276:$W$276,1,$C300))))</f>
        <v>0</v>
      </c>
      <c r="AR300" s="2">
        <f>IF($D$276="n/a",0,IF(AR$278&lt;=$C300,0,IF(AR$278&gt;(INDEX($D$276:$W$276,1,$C300)+$C300),INDEX($D$290:$W$290,,$C300)-SUM($D300:AQ300),INDEX($D$290:$W$290,,$C300)/INDEX($D$276:$W$276,1,$C300))))</f>
        <v>0</v>
      </c>
      <c r="AS300" s="2">
        <f>IF($D$276="n/a",0,IF(AS$278&lt;=$C300,0,IF(AS$278&gt;(INDEX($D$276:$W$276,1,$C300)+$C300),INDEX($D$290:$W$290,,$C300)-SUM($D300:AR300),INDEX($D$290:$W$290,,$C300)/INDEX($D$276:$W$276,1,$C300))))</f>
        <v>0</v>
      </c>
      <c r="AT300" s="2">
        <f>IF($D$276="n/a",0,IF(AT$278&lt;=$C300,0,IF(AT$278&gt;(INDEX($D$276:$W$276,1,$C300)+$C300),INDEX($D$290:$W$290,,$C300)-SUM($D300:AS300),INDEX($D$290:$W$290,,$C300)/INDEX($D$276:$W$276,1,$C300))))</f>
        <v>0</v>
      </c>
      <c r="AU300" s="2">
        <f>IF($D$276="n/a",0,IF(AU$278&lt;=$C300,0,IF(AU$278&gt;(INDEX($D$276:$W$276,1,$C300)+$C300),INDEX($D$290:$W$290,,$C300)-SUM($D300:AT300),INDEX($D$290:$W$290,,$C300)/INDEX($D$276:$W$276,1,$C300))))</f>
        <v>0</v>
      </c>
      <c r="AV300" s="2">
        <f>IF($D$276="n/a",0,IF(AV$278&lt;=$C300,0,IF(AV$278&gt;(INDEX($D$276:$W$276,1,$C300)+$C300),INDEX($D$290:$W$290,,$C300)-SUM($D300:AU300),INDEX($D$290:$W$290,,$C300)/INDEX($D$276:$W$276,1,$C300))))</f>
        <v>0</v>
      </c>
      <c r="AW300" s="2">
        <f>IF($D$276="n/a",0,IF(AW$278&lt;=$C300,0,IF(AW$278&gt;(INDEX($D$276:$W$276,1,$C300)+$C300),INDEX($D$290:$W$290,,$C300)-SUM($D300:AV300),INDEX($D$290:$W$290,,$C300)/INDEX($D$276:$W$276,1,$C300))))</f>
        <v>0</v>
      </c>
      <c r="AX300" s="2">
        <f>IF($D$276="n/a",0,IF(AX$278&lt;=$C300,0,IF(AX$278&gt;(INDEX($D$276:$W$276,1,$C300)+$C300),INDEX($D$290:$W$290,,$C300)-SUM($D300:AW300),INDEX($D$290:$W$290,,$C300)/INDEX($D$276:$W$276,1,$C300))))</f>
        <v>0</v>
      </c>
      <c r="AY300" s="2">
        <f>IF($D$276="n/a",0,IF(AY$278&lt;=$C300,0,IF(AY$278&gt;(INDEX($D$276:$W$276,1,$C300)+$C300),INDEX($D$290:$W$290,,$C300)-SUM($D300:AX300),INDEX($D$290:$W$290,,$C300)/INDEX($D$276:$W$276,1,$C300))))</f>
        <v>0</v>
      </c>
      <c r="AZ300" s="2">
        <f>IF($D$276="n/a",0,IF(AZ$278&lt;=$C300,0,IF(AZ$278&gt;(INDEX($D$276:$W$276,1,$C300)+$C300),INDEX($D$290:$W$290,,$C300)-SUM($D300:AY300),INDEX($D$290:$W$290,,$C300)/INDEX($D$276:$W$276,1,$C300))))</f>
        <v>0</v>
      </c>
      <c r="BA300" s="2">
        <f>IF($D$276="n/a",0,IF(BA$278&lt;=$C300,0,IF(BA$278&gt;(INDEX($D$276:$W$276,1,$C300)+$C300),INDEX($D$290:$W$290,,$C300)-SUM($D300:AZ300),INDEX($D$290:$W$290,,$C300)/INDEX($D$276:$W$276,1,$C300))))</f>
        <v>0</v>
      </c>
      <c r="BB300" s="2">
        <f>IF($D$276="n/a",0,IF(BB$278&lt;=$C300,0,IF(BB$278&gt;(INDEX($D$276:$W$276,1,$C300)+$C300),INDEX($D$290:$W$290,,$C300)-SUM($D300:BA300),INDEX($D$290:$W$290,,$C300)/INDEX($D$276:$W$276,1,$C300))))</f>
        <v>0</v>
      </c>
      <c r="BC300" s="2">
        <f>IF($D$276="n/a",0,IF(BC$278&lt;=$C300,0,IF(BC$278&gt;(INDEX($D$276:$W$276,1,$C300)+$C300),INDEX($D$290:$W$290,,$C300)-SUM($D300:BB300),INDEX($D$290:$W$290,,$C300)/INDEX($D$276:$W$276,1,$C300))))</f>
        <v>0</v>
      </c>
      <c r="BD300" s="2">
        <f>IF($D$276="n/a",0,IF(BD$278&lt;=$C300,0,IF(BD$278&gt;(INDEX($D$276:$W$276,1,$C300)+$C300),INDEX($D$290:$W$290,,$C300)-SUM($D300:BC300),INDEX($D$290:$W$290,,$C300)/INDEX($D$276:$W$276,1,$C300))))</f>
        <v>0</v>
      </c>
      <c r="BE300" s="2">
        <f>IF($D$276="n/a",0,IF(BE$278&lt;=$C300,0,IF(BE$278&gt;(INDEX($D$276:$W$276,1,$C300)+$C300),INDEX($D$290:$W$290,,$C300)-SUM($D300:BD300),INDEX($D$290:$W$290,,$C300)/INDEX($D$276:$W$276,1,$C300))))</f>
        <v>0</v>
      </c>
      <c r="BF300" s="2">
        <f>IF($D$276="n/a",0,IF(BF$278&lt;=$C300,0,IF(BF$278&gt;(INDEX($D$276:$W$276,1,$C300)+$C300),INDEX($D$290:$W$290,,$C300)-SUM($D300:BE300),INDEX($D$290:$W$290,,$C300)/INDEX($D$276:$W$276,1,$C300))))</f>
        <v>0</v>
      </c>
      <c r="BG300" s="2">
        <f>IF($D$276="n/a",0,IF(BG$278&lt;=$C300,0,IF(BG$278&gt;(INDEX($D$276:$W$276,1,$C300)+$C300),INDEX($D$290:$W$290,,$C300)-SUM($D300:BF300),INDEX($D$290:$W$290,,$C300)/INDEX($D$276:$W$276,1,$C300))))</f>
        <v>0</v>
      </c>
      <c r="BH300" s="2">
        <f>IF($D$276="n/a",0,IF(BH$278&lt;=$C300,0,IF(BH$278&gt;(INDEX($D$276:$W$276,1,$C300)+$C300),INDEX($D$290:$W$290,,$C300)-SUM($D300:BG300),INDEX($D$290:$W$290,,$C300)/INDEX($D$276:$W$276,1,$C300))))</f>
        <v>0</v>
      </c>
      <c r="BI300" s="2">
        <f>IF($D$276="n/a",0,IF(BI$278&lt;=$C300,0,IF(BI$278&gt;(INDEX($D$276:$W$276,1,$C300)+$C300),INDEX($D$290:$W$290,,$C300)-SUM($D300:BH300),INDEX($D$290:$W$290,,$C300)/INDEX($D$276:$W$276,1,$C300))))</f>
        <v>0</v>
      </c>
      <c r="BJ300" s="2">
        <f>IF($D$276="n/a",0,IF(BJ$278&lt;=$C300,0,IF(BJ$278&gt;(INDEX($D$276:$W$276,1,$C300)+$C300),INDEX($D$290:$W$290,,$C300)-SUM($D300:BI300),INDEX($D$290:$W$290,,$C300)/INDEX($D$276:$W$276,1,$C300))))</f>
        <v>0</v>
      </c>
      <c r="BK300" s="2">
        <f>IF($D$276="n/a",0,IF(BK$278&lt;=$C300,0,IF(BK$278&gt;(INDEX($D$276:$W$276,1,$C300)+$C300),INDEX($D$290:$W$290,,$C300)-SUM($D300:BJ300),INDEX($D$290:$W$290,,$C300)/INDEX($D$276:$W$276,1,$C300))))</f>
        <v>0</v>
      </c>
      <c r="BL300" s="2">
        <f>IF($D$276="n/a",0,IF(BL$278&lt;=$C300,0,IF(BL$278&gt;(INDEX($D$276:$W$276,1,$C300)+$C300),INDEX($D$290:$W$290,,$C300)-SUM($D300:BK300),INDEX($D$290:$W$290,,$C300)/INDEX($D$276:$W$276,1,$C300))))</f>
        <v>0</v>
      </c>
      <c r="BM300" s="2">
        <f>IF($D$276="n/a",0,IF(BM$278&lt;=$C300,0,IF(BM$278&gt;(INDEX($D$276:$W$276,1,$C300)+$C300),INDEX($D$290:$W$290,,$C300)-SUM($D300:BL300),INDEX($D$290:$W$290,,$C300)/INDEX($D$276:$W$276,1,$C300))))</f>
        <v>0</v>
      </c>
      <c r="BN300" s="2">
        <f>IF($D$276="n/a",0,IF(BN$278&lt;=$C300,0,IF(BN$278&gt;(INDEX($D$276:$W$276,1,$C300)+$C300),INDEX($D$290:$W$290,,$C300)-SUM($D300:BM300),INDEX($D$290:$W$290,,$C300)/INDEX($D$276:$W$276,1,$C300))))</f>
        <v>0</v>
      </c>
      <c r="BO300" s="2">
        <f>IF($D$276="n/a",0,IF(BO$278&lt;=$C300,0,IF(BO$278&gt;(INDEX($D$276:$W$276,1,$C300)+$C300),INDEX($D$290:$W$290,,$C300)-SUM($D300:BN300),INDEX($D$290:$W$290,,$C300)/INDEX($D$276:$W$276,1,$C300))))</f>
        <v>0</v>
      </c>
      <c r="BP300" s="2">
        <f>IF($D$276="n/a",0,IF(BP$278&lt;=$C300,0,IF(BP$278&gt;(INDEX($D$276:$W$276,1,$C300)+$C300),INDEX($D$290:$W$290,,$C300)-SUM($D300:BO300),INDEX($D$290:$W$290,,$C300)/INDEX($D$276:$W$276,1,$C300))))</f>
        <v>0</v>
      </c>
    </row>
    <row r="301" spans="2:68">
      <c r="B301" s="20">
        <v>2024</v>
      </c>
      <c r="C301" s="20">
        <v>9</v>
      </c>
      <c r="E301" s="2">
        <f>IF($D$276="n/a",0,IF(E$278&lt;=$C301,0,IF(E$278&gt;(INDEX($D$276:$W$276,1,$C301)+$C301),INDEX($D$290:$W$290,,$C301)-SUM($D301:D301),INDEX($D$290:$W$290,,$C301)/INDEX($D$276:$W$276,1,$C301))))</f>
        <v>0</v>
      </c>
      <c r="F301" s="2">
        <f>IF($D$276="n/a",0,IF(F$278&lt;=$C301,0,IF(F$278&gt;(INDEX($D$276:$W$276,1,$C301)+$C301),INDEX($D$290:$W$290,,$C301)-SUM($D301:E301),INDEX($D$290:$W$290,,$C301)/INDEX($D$276:$W$276,1,$C301))))</f>
        <v>0</v>
      </c>
      <c r="G301" s="2">
        <f>IF($D$276="n/a",0,IF(G$278&lt;=$C301,0,IF(G$278&gt;(INDEX($D$276:$W$276,1,$C301)+$C301),INDEX($D$290:$W$290,,$C301)-SUM($D301:F301),INDEX($D$290:$W$290,,$C301)/INDEX($D$276:$W$276,1,$C301))))</f>
        <v>0</v>
      </c>
      <c r="H301" s="2">
        <f>IF($D$276="n/a",0,IF(H$278&lt;=$C301,0,IF(H$278&gt;(INDEX($D$276:$W$276,1,$C301)+$C301),INDEX($D$290:$W$290,,$C301)-SUM($D301:G301),INDEX($D$290:$W$290,,$C301)/INDEX($D$276:$W$276,1,$C301))))</f>
        <v>0</v>
      </c>
      <c r="I301" s="2">
        <f>IF($D$276="n/a",0,IF(I$278&lt;=$C301,0,IF(I$278&gt;(INDEX($D$276:$W$276,1,$C301)+$C301),INDEX($D$290:$W$290,,$C301)-SUM($D301:H301),INDEX($D$290:$W$290,,$C301)/INDEX($D$276:$W$276,1,$C301))))*0.5</f>
        <v>0</v>
      </c>
      <c r="J301" s="2">
        <f>IF($D$276="n/a",0,IF(J$278&lt;=$C301,0,IF(J$278&gt;(INDEX($D$276:$W$276,1,$C301)+$C301),INDEX($D$290:$W$290,,$C301)-SUM($D301:I301),INDEX($D$290:$W$290,,$C301)/INDEX($D$276:$W$276,1,$C301))))</f>
        <v>0</v>
      </c>
      <c r="K301" s="2">
        <f>IF($D$276="n/a",0,IF(K$278&lt;=$C301,0,IF(K$278&gt;(INDEX($D$276:$W$276,1,$C301)+$C301),INDEX($D$290:$W$290,,$C301)-SUM($D301:J301),INDEX($D$290:$W$290,,$C301)/INDEX($D$276:$W$276,1,$C301))))</f>
        <v>0</v>
      </c>
      <c r="L301" s="2">
        <f>IF($D$276="n/a",0,IF(L$278&lt;=$C301,0,IF(L$278&gt;(INDEX($D$276:$W$276,1,$C301)+$C301),INDEX($D$290:$W$290,,$C301)-SUM($D301:K301),INDEX($D$290:$W$290,,$C301)/INDEX($D$276:$W$276,1,$C301))))</f>
        <v>0</v>
      </c>
      <c r="M301" s="2">
        <f>IF($D$276="n/a",0,IF(M$278&lt;=$C301,0,IF(M$278&gt;(INDEX($D$276:$W$276,1,$C301)+$C301),INDEX($D$290:$W$290,,$C301)-SUM($D301:L301),INDEX($D$290:$W$290,,$C301)/INDEX($D$276:$W$276,1,$C301))))</f>
        <v>0</v>
      </c>
      <c r="N301" s="2">
        <f>IF($D$276="n/a",0,IF(N$278&lt;=$C301,0,IF(N$278&gt;(INDEX($D$276:$W$276,1,$C301)+$C301),INDEX($D$290:$W$290,,$C301)-SUM($D301:M301),INDEX($D$290:$W$290,,$C301)/INDEX($D$276:$W$276,1,$C301))))</f>
        <v>0</v>
      </c>
      <c r="O301" s="2">
        <f>IF($D$276="n/a",0,IF(O$278&lt;=$C301,0,IF(O$278&gt;(INDEX($D$276:$W$276,1,$C301)+$C301),INDEX($D$290:$W$290,,$C301)-SUM($D301:N301),INDEX($D$290:$W$290,,$C301)/INDEX($D$276:$W$276,1,$C301))))</f>
        <v>0</v>
      </c>
      <c r="P301" s="2">
        <f>IF($D$276="n/a",0,IF(P$278&lt;=$C301,0,IF(P$278&gt;(INDEX($D$276:$W$276,1,$C301)+$C301),INDEX($D$290:$W$290,,$C301)-SUM($D301:O301),INDEX($D$290:$W$290,,$C301)/INDEX($D$276:$W$276,1,$C301))))</f>
        <v>0</v>
      </c>
      <c r="Q301" s="2">
        <f>IF($D$276="n/a",0,IF(Q$278&lt;=$C301,0,IF(Q$278&gt;(INDEX($D$276:$W$276,1,$C301)+$C301),INDEX($D$290:$W$290,,$C301)-SUM($D301:P301),INDEX($D$290:$W$290,,$C301)/INDEX($D$276:$W$276,1,$C301))))</f>
        <v>0</v>
      </c>
      <c r="R301" s="2">
        <f>IF($D$276="n/a",0,IF(R$278&lt;=$C301,0,IF(R$278&gt;(INDEX($D$276:$W$276,1,$C301)+$C301),INDEX($D$290:$W$290,,$C301)-SUM($D301:Q301),INDEX($D$290:$W$290,,$C301)/INDEX($D$276:$W$276,1,$C301))))</f>
        <v>0</v>
      </c>
      <c r="S301" s="2">
        <f>IF($D$276="n/a",0,IF(S$278&lt;=$C301,0,IF(S$278&gt;(INDEX($D$276:$W$276,1,$C301)+$C301),INDEX($D$290:$W$290,,$C301)-SUM($D301:R301),INDEX($D$290:$W$290,,$C301)/INDEX($D$276:$W$276,1,$C301))))</f>
        <v>0</v>
      </c>
      <c r="T301" s="2">
        <f>IF($D$276="n/a",0,IF(T$278&lt;=$C301,0,IF(T$278&gt;(INDEX($D$276:$W$276,1,$C301)+$C301),INDEX($D$290:$W$290,,$C301)-SUM($D301:S301),INDEX($D$290:$W$290,,$C301)/INDEX($D$276:$W$276,1,$C301))))</f>
        <v>0</v>
      </c>
      <c r="U301" s="2">
        <f>IF($D$276="n/a",0,IF(U$278&lt;=$C301,0,IF(U$278&gt;(INDEX($D$276:$W$276,1,$C301)+$C301),INDEX($D$290:$W$290,,$C301)-SUM($D301:T301),INDEX($D$290:$W$290,,$C301)/INDEX($D$276:$W$276,1,$C301))))</f>
        <v>0</v>
      </c>
      <c r="V301" s="2">
        <f>IF($D$276="n/a",0,IF(V$278&lt;=$C301,0,IF(V$278&gt;(INDEX($D$276:$W$276,1,$C301)+$C301),INDEX($D$290:$W$290,,$C301)-SUM($D301:U301),INDEX($D$290:$W$290,,$C301)/INDEX($D$276:$W$276,1,$C301))))</f>
        <v>0</v>
      </c>
      <c r="W301" s="2">
        <f>IF($D$276="n/a",0,IF(W$278&lt;=$C301,0,IF(W$278&gt;(INDEX($D$276:$W$276,1,$C301)+$C301),INDEX($D$290:$W$290,,$C301)-SUM($D301:V301),INDEX($D$290:$W$290,,$C301)/INDEX($D$276:$W$276,1,$C301))))</f>
        <v>0</v>
      </c>
      <c r="X301" s="2">
        <f>IF($D$276="n/a",0,IF(X$278&lt;=$C301,0,IF(X$278&gt;(INDEX($D$276:$W$276,1,$C301)+$C301),INDEX($D$290:$W$290,,$C301)-SUM($D301:W301),INDEX($D$290:$W$290,,$C301)/INDEX($D$276:$W$276,1,$C301))))</f>
        <v>0</v>
      </c>
      <c r="Y301" s="2">
        <f>IF($D$276="n/a",0,IF(Y$278&lt;=$C301,0,IF(Y$278&gt;(INDEX($D$276:$W$276,1,$C301)+$C301),INDEX($D$290:$W$290,,$C301)-SUM($D301:X301),INDEX($D$290:$W$290,,$C301)/INDEX($D$276:$W$276,1,$C301))))</f>
        <v>0</v>
      </c>
      <c r="Z301" s="2">
        <f>IF($D$276="n/a",0,IF(Z$278&lt;=$C301,0,IF(Z$278&gt;(INDEX($D$276:$W$276,1,$C301)+$C301),INDEX($D$290:$W$290,,$C301)-SUM($D301:Y301),INDEX($D$290:$W$290,,$C301)/INDEX($D$276:$W$276,1,$C301))))</f>
        <v>0</v>
      </c>
      <c r="AA301" s="2">
        <f>IF($D$276="n/a",0,IF(AA$278&lt;=$C301,0,IF(AA$278&gt;(INDEX($D$276:$W$276,1,$C301)+$C301),INDEX($D$290:$W$290,,$C301)-SUM($D301:Z301),INDEX($D$290:$W$290,,$C301)/INDEX($D$276:$W$276,1,$C301))))</f>
        <v>0</v>
      </c>
      <c r="AB301" s="2">
        <f>IF($D$276="n/a",0,IF(AB$278&lt;=$C301,0,IF(AB$278&gt;(INDEX($D$276:$W$276,1,$C301)+$C301),INDEX($D$290:$W$290,,$C301)-SUM($D301:AA301),INDEX($D$290:$W$290,,$C301)/INDEX($D$276:$W$276,1,$C301))))</f>
        <v>0</v>
      </c>
      <c r="AC301" s="2">
        <f>IF($D$276="n/a",0,IF(AC$278&lt;=$C301,0,IF(AC$278&gt;(INDEX($D$276:$W$276,1,$C301)+$C301),INDEX($D$290:$W$290,,$C301)-SUM($D301:AB301),INDEX($D$290:$W$290,,$C301)/INDEX($D$276:$W$276,1,$C301))))</f>
        <v>0</v>
      </c>
      <c r="AD301" s="2">
        <f>IF($D$276="n/a",0,IF(AD$278&lt;=$C301,0,IF(AD$278&gt;(INDEX($D$276:$W$276,1,$C301)+$C301),INDEX($D$290:$W$290,,$C301)-SUM($D301:AC301),INDEX($D$290:$W$290,,$C301)/INDEX($D$276:$W$276,1,$C301))))</f>
        <v>0</v>
      </c>
      <c r="AE301" s="2">
        <f>IF($D$276="n/a",0,IF(AE$278&lt;=$C301,0,IF(AE$278&gt;(INDEX($D$276:$W$276,1,$C301)+$C301),INDEX($D$290:$W$290,,$C301)-SUM($D301:AD301),INDEX($D$290:$W$290,,$C301)/INDEX($D$276:$W$276,1,$C301))))</f>
        <v>0</v>
      </c>
      <c r="AF301" s="2">
        <f>IF($D$276="n/a",0,IF(AF$278&lt;=$C301,0,IF(AF$278&gt;(INDEX($D$276:$W$276,1,$C301)+$C301),INDEX($D$290:$W$290,,$C301)-SUM($D301:AE301),INDEX($D$290:$W$290,,$C301)/INDEX($D$276:$W$276,1,$C301))))</f>
        <v>0</v>
      </c>
      <c r="AG301" s="2">
        <f>IF($D$276="n/a",0,IF(AG$278&lt;=$C301,0,IF(AG$278&gt;(INDEX($D$276:$W$276,1,$C301)+$C301),INDEX($D$290:$W$290,,$C301)-SUM($D301:AF301),INDEX($D$290:$W$290,,$C301)/INDEX($D$276:$W$276,1,$C301))))</f>
        <v>0</v>
      </c>
      <c r="AH301" s="2">
        <f>IF($D$276="n/a",0,IF(AH$278&lt;=$C301,0,IF(AH$278&gt;(INDEX($D$276:$W$276,1,$C301)+$C301),INDEX($D$290:$W$290,,$C301)-SUM($D301:AG301),INDEX($D$290:$W$290,,$C301)/INDEX($D$276:$W$276,1,$C301))))</f>
        <v>0</v>
      </c>
      <c r="AI301" s="2">
        <f>IF($D$276="n/a",0,IF(AI$278&lt;=$C301,0,IF(AI$278&gt;(INDEX($D$276:$W$276,1,$C301)+$C301),INDEX($D$290:$W$290,,$C301)-SUM($D301:AH301),INDEX($D$290:$W$290,,$C301)/INDEX($D$276:$W$276,1,$C301))))</f>
        <v>0</v>
      </c>
      <c r="AJ301" s="2">
        <f>IF($D$276="n/a",0,IF(AJ$278&lt;=$C301,0,IF(AJ$278&gt;(INDEX($D$276:$W$276,1,$C301)+$C301),INDEX($D$290:$W$290,,$C301)-SUM($D301:AI301),INDEX($D$290:$W$290,,$C301)/INDEX($D$276:$W$276,1,$C301))))</f>
        <v>0</v>
      </c>
      <c r="AK301" s="2">
        <f>IF($D$276="n/a",0,IF(AK$278&lt;=$C301,0,IF(AK$278&gt;(INDEX($D$276:$W$276,1,$C301)+$C301),INDEX($D$290:$W$290,,$C301)-SUM($D301:AJ301),INDEX($D$290:$W$290,,$C301)/INDEX($D$276:$W$276,1,$C301))))</f>
        <v>0</v>
      </c>
      <c r="AL301" s="2">
        <f>IF($D$276="n/a",0,IF(AL$278&lt;=$C301,0,IF(AL$278&gt;(INDEX($D$276:$W$276,1,$C301)+$C301),INDEX($D$290:$W$290,,$C301)-SUM($D301:AK301),INDEX($D$290:$W$290,,$C301)/INDEX($D$276:$W$276,1,$C301))))</f>
        <v>0</v>
      </c>
      <c r="AM301" s="2">
        <f>IF($D$276="n/a",0,IF(AM$278&lt;=$C301,0,IF(AM$278&gt;(INDEX($D$276:$W$276,1,$C301)+$C301),INDEX($D$290:$W$290,,$C301)-SUM($D301:AL301),INDEX($D$290:$W$290,,$C301)/INDEX($D$276:$W$276,1,$C301))))</f>
        <v>0</v>
      </c>
      <c r="AN301" s="2">
        <f>IF($D$276="n/a",0,IF(AN$278&lt;=$C301,0,IF(AN$278&gt;(INDEX($D$276:$W$276,1,$C301)+$C301),INDEX($D$290:$W$290,,$C301)-SUM($D301:AM301),INDEX($D$290:$W$290,,$C301)/INDEX($D$276:$W$276,1,$C301))))</f>
        <v>0</v>
      </c>
      <c r="AO301" s="2">
        <f>IF($D$276="n/a",0,IF(AO$278&lt;=$C301,0,IF(AO$278&gt;(INDEX($D$276:$W$276,1,$C301)+$C301),INDEX($D$290:$W$290,,$C301)-SUM($D301:AN301),INDEX($D$290:$W$290,,$C301)/INDEX($D$276:$W$276,1,$C301))))</f>
        <v>0</v>
      </c>
      <c r="AP301" s="2">
        <f>IF($D$276="n/a",0,IF(AP$278&lt;=$C301,0,IF(AP$278&gt;(INDEX($D$276:$W$276,1,$C301)+$C301),INDEX($D$290:$W$290,,$C301)-SUM($D301:AO301),INDEX($D$290:$W$290,,$C301)/INDEX($D$276:$W$276,1,$C301))))</f>
        <v>0</v>
      </c>
      <c r="AQ301" s="2">
        <f>IF($D$276="n/a",0,IF(AQ$278&lt;=$C301,0,IF(AQ$278&gt;(INDEX($D$276:$W$276,1,$C301)+$C301),INDEX($D$290:$W$290,,$C301)-SUM($D301:AP301),INDEX($D$290:$W$290,,$C301)/INDEX($D$276:$W$276,1,$C301))))</f>
        <v>0</v>
      </c>
      <c r="AR301" s="2">
        <f>IF($D$276="n/a",0,IF(AR$278&lt;=$C301,0,IF(AR$278&gt;(INDEX($D$276:$W$276,1,$C301)+$C301),INDEX($D$290:$W$290,,$C301)-SUM($D301:AQ301),INDEX($D$290:$W$290,,$C301)/INDEX($D$276:$W$276,1,$C301))))</f>
        <v>0</v>
      </c>
      <c r="AS301" s="2">
        <f>IF($D$276="n/a",0,IF(AS$278&lt;=$C301,0,IF(AS$278&gt;(INDEX($D$276:$W$276,1,$C301)+$C301),INDEX($D$290:$W$290,,$C301)-SUM($D301:AR301),INDEX($D$290:$W$290,,$C301)/INDEX($D$276:$W$276,1,$C301))))</f>
        <v>0</v>
      </c>
      <c r="AT301" s="2">
        <f>IF($D$276="n/a",0,IF(AT$278&lt;=$C301,0,IF(AT$278&gt;(INDEX($D$276:$W$276,1,$C301)+$C301),INDEX($D$290:$W$290,,$C301)-SUM($D301:AS301),INDEX($D$290:$W$290,,$C301)/INDEX($D$276:$W$276,1,$C301))))</f>
        <v>0</v>
      </c>
      <c r="AU301" s="2">
        <f>IF($D$276="n/a",0,IF(AU$278&lt;=$C301,0,IF(AU$278&gt;(INDEX($D$276:$W$276,1,$C301)+$C301),INDEX($D$290:$W$290,,$C301)-SUM($D301:AT301),INDEX($D$290:$W$290,,$C301)/INDEX($D$276:$W$276,1,$C301))))</f>
        <v>0</v>
      </c>
      <c r="AV301" s="2">
        <f>IF($D$276="n/a",0,IF(AV$278&lt;=$C301,0,IF(AV$278&gt;(INDEX($D$276:$W$276,1,$C301)+$C301),INDEX($D$290:$W$290,,$C301)-SUM($D301:AU301),INDEX($D$290:$W$290,,$C301)/INDEX($D$276:$W$276,1,$C301))))</f>
        <v>0</v>
      </c>
      <c r="AW301" s="2">
        <f>IF($D$276="n/a",0,IF(AW$278&lt;=$C301,0,IF(AW$278&gt;(INDEX($D$276:$W$276,1,$C301)+$C301),INDEX($D$290:$W$290,,$C301)-SUM($D301:AV301),INDEX($D$290:$W$290,,$C301)/INDEX($D$276:$W$276,1,$C301))))</f>
        <v>0</v>
      </c>
      <c r="AX301" s="2">
        <f>IF($D$276="n/a",0,IF(AX$278&lt;=$C301,0,IF(AX$278&gt;(INDEX($D$276:$W$276,1,$C301)+$C301),INDEX($D$290:$W$290,,$C301)-SUM($D301:AW301),INDEX($D$290:$W$290,,$C301)/INDEX($D$276:$W$276,1,$C301))))</f>
        <v>0</v>
      </c>
      <c r="AY301" s="2">
        <f>IF($D$276="n/a",0,IF(AY$278&lt;=$C301,0,IF(AY$278&gt;(INDEX($D$276:$W$276,1,$C301)+$C301),INDEX($D$290:$W$290,,$C301)-SUM($D301:AX301),INDEX($D$290:$W$290,,$C301)/INDEX($D$276:$W$276,1,$C301))))</f>
        <v>0</v>
      </c>
      <c r="AZ301" s="2">
        <f>IF($D$276="n/a",0,IF(AZ$278&lt;=$C301,0,IF(AZ$278&gt;(INDEX($D$276:$W$276,1,$C301)+$C301),INDEX($D$290:$W$290,,$C301)-SUM($D301:AY301),INDEX($D$290:$W$290,,$C301)/INDEX($D$276:$W$276,1,$C301))))</f>
        <v>0</v>
      </c>
      <c r="BA301" s="2">
        <f>IF($D$276="n/a",0,IF(BA$278&lt;=$C301,0,IF(BA$278&gt;(INDEX($D$276:$W$276,1,$C301)+$C301),INDEX($D$290:$W$290,,$C301)-SUM($D301:AZ301),INDEX($D$290:$W$290,,$C301)/INDEX($D$276:$W$276,1,$C301))))</f>
        <v>0</v>
      </c>
      <c r="BB301" s="2">
        <f>IF($D$276="n/a",0,IF(BB$278&lt;=$C301,0,IF(BB$278&gt;(INDEX($D$276:$W$276,1,$C301)+$C301),INDEX($D$290:$W$290,,$C301)-SUM($D301:BA301),INDEX($D$290:$W$290,,$C301)/INDEX($D$276:$W$276,1,$C301))))</f>
        <v>0</v>
      </c>
      <c r="BC301" s="2">
        <f>IF($D$276="n/a",0,IF(BC$278&lt;=$C301,0,IF(BC$278&gt;(INDEX($D$276:$W$276,1,$C301)+$C301),INDEX($D$290:$W$290,,$C301)-SUM($D301:BB301),INDEX($D$290:$W$290,,$C301)/INDEX($D$276:$W$276,1,$C301))))</f>
        <v>0</v>
      </c>
      <c r="BD301" s="2">
        <f>IF($D$276="n/a",0,IF(BD$278&lt;=$C301,0,IF(BD$278&gt;(INDEX($D$276:$W$276,1,$C301)+$C301),INDEX($D$290:$W$290,,$C301)-SUM($D301:BC301),INDEX($D$290:$W$290,,$C301)/INDEX($D$276:$W$276,1,$C301))))</f>
        <v>0</v>
      </c>
      <c r="BE301" s="2">
        <f>IF($D$276="n/a",0,IF(BE$278&lt;=$C301,0,IF(BE$278&gt;(INDEX($D$276:$W$276,1,$C301)+$C301),INDEX($D$290:$W$290,,$C301)-SUM($D301:BD301),INDEX($D$290:$W$290,,$C301)/INDEX($D$276:$W$276,1,$C301))))</f>
        <v>0</v>
      </c>
      <c r="BF301" s="2">
        <f>IF($D$276="n/a",0,IF(BF$278&lt;=$C301,0,IF(BF$278&gt;(INDEX($D$276:$W$276,1,$C301)+$C301),INDEX($D$290:$W$290,,$C301)-SUM($D301:BE301),INDEX($D$290:$W$290,,$C301)/INDEX($D$276:$W$276,1,$C301))))</f>
        <v>0</v>
      </c>
      <c r="BG301" s="2">
        <f>IF($D$276="n/a",0,IF(BG$278&lt;=$C301,0,IF(BG$278&gt;(INDEX($D$276:$W$276,1,$C301)+$C301),INDEX($D$290:$W$290,,$C301)-SUM($D301:BF301),INDEX($D$290:$W$290,,$C301)/INDEX($D$276:$W$276,1,$C301))))</f>
        <v>0</v>
      </c>
      <c r="BH301" s="2">
        <f>IF($D$276="n/a",0,IF(BH$278&lt;=$C301,0,IF(BH$278&gt;(INDEX($D$276:$W$276,1,$C301)+$C301),INDEX($D$290:$W$290,,$C301)-SUM($D301:BG301),INDEX($D$290:$W$290,,$C301)/INDEX($D$276:$W$276,1,$C301))))</f>
        <v>0</v>
      </c>
      <c r="BI301" s="2">
        <f>IF($D$276="n/a",0,IF(BI$278&lt;=$C301,0,IF(BI$278&gt;(INDEX($D$276:$W$276,1,$C301)+$C301),INDEX($D$290:$W$290,,$C301)-SUM($D301:BH301),INDEX($D$290:$W$290,,$C301)/INDEX($D$276:$W$276,1,$C301))))</f>
        <v>0</v>
      </c>
      <c r="BJ301" s="2">
        <f>IF($D$276="n/a",0,IF(BJ$278&lt;=$C301,0,IF(BJ$278&gt;(INDEX($D$276:$W$276,1,$C301)+$C301),INDEX($D$290:$W$290,,$C301)-SUM($D301:BI301),INDEX($D$290:$W$290,,$C301)/INDEX($D$276:$W$276,1,$C301))))</f>
        <v>0</v>
      </c>
      <c r="BK301" s="2">
        <f>IF($D$276="n/a",0,IF(BK$278&lt;=$C301,0,IF(BK$278&gt;(INDEX($D$276:$W$276,1,$C301)+$C301),INDEX($D$290:$W$290,,$C301)-SUM($D301:BJ301),INDEX($D$290:$W$290,,$C301)/INDEX($D$276:$W$276,1,$C301))))</f>
        <v>0</v>
      </c>
      <c r="BL301" s="2">
        <f>IF($D$276="n/a",0,IF(BL$278&lt;=$C301,0,IF(BL$278&gt;(INDEX($D$276:$W$276,1,$C301)+$C301),INDEX($D$290:$W$290,,$C301)-SUM($D301:BK301),INDEX($D$290:$W$290,,$C301)/INDEX($D$276:$W$276,1,$C301))))</f>
        <v>0</v>
      </c>
      <c r="BM301" s="2">
        <f>IF($D$276="n/a",0,IF(BM$278&lt;=$C301,0,IF(BM$278&gt;(INDEX($D$276:$W$276,1,$C301)+$C301),INDEX($D$290:$W$290,,$C301)-SUM($D301:BL301),INDEX($D$290:$W$290,,$C301)/INDEX($D$276:$W$276,1,$C301))))</f>
        <v>0</v>
      </c>
      <c r="BN301" s="2">
        <f>IF($D$276="n/a",0,IF(BN$278&lt;=$C301,0,IF(BN$278&gt;(INDEX($D$276:$W$276,1,$C301)+$C301),INDEX($D$290:$W$290,,$C301)-SUM($D301:BM301),INDEX($D$290:$W$290,,$C301)/INDEX($D$276:$W$276,1,$C301))))</f>
        <v>0</v>
      </c>
      <c r="BO301" s="2">
        <f>IF($D$276="n/a",0,IF(BO$278&lt;=$C301,0,IF(BO$278&gt;(INDEX($D$276:$W$276,1,$C301)+$C301),INDEX($D$290:$W$290,,$C301)-SUM($D301:BN301),INDEX($D$290:$W$290,,$C301)/INDEX($D$276:$W$276,1,$C301))))</f>
        <v>0</v>
      </c>
      <c r="BP301" s="2">
        <f>IF($D$276="n/a",0,IF(BP$278&lt;=$C301,0,IF(BP$278&gt;(INDEX($D$276:$W$276,1,$C301)+$C301),INDEX($D$290:$W$290,,$C301)-SUM($D301:BO301),INDEX($D$290:$W$290,,$C301)/INDEX($D$276:$W$276,1,$C301))))</f>
        <v>0</v>
      </c>
    </row>
    <row r="302" spans="2:68">
      <c r="B302" s="20">
        <v>2025</v>
      </c>
      <c r="C302" s="20">
        <v>10</v>
      </c>
      <c r="E302" s="2">
        <f>IF($D$276="n/a",0,IF(E$278&lt;=$C302,0,IF(E$278&gt;(INDEX($D$276:$W$276,1,$C302)+$C302),INDEX($D$290:$W$290,,$C302)-SUM($D302:D302),INDEX($D$290:$W$290,,$C302)/INDEX($D$276:$W$276,1,$C302))))</f>
        <v>0</v>
      </c>
      <c r="F302" s="2">
        <f>IF($D$276="n/a",0,IF(F$278&lt;=$C302,0,IF(F$278&gt;(INDEX($D$276:$W$276,1,$C302)+$C302),INDEX($D$290:$W$290,,$C302)-SUM($D302:E302),INDEX($D$290:$W$290,,$C302)/INDEX($D$276:$W$276,1,$C302))))</f>
        <v>0</v>
      </c>
      <c r="G302" s="2">
        <f>IF($D$276="n/a",0,IF(G$278&lt;=$C302,0,IF(G$278&gt;(INDEX($D$276:$W$276,1,$C302)+$C302),INDEX($D$290:$W$290,,$C302)-SUM($D302:F302),INDEX($D$290:$W$290,,$C302)/INDEX($D$276:$W$276,1,$C302))))</f>
        <v>0</v>
      </c>
      <c r="H302" s="2">
        <f>IF($D$276="n/a",0,IF(H$278&lt;=$C302,0,IF(H$278&gt;(INDEX($D$276:$W$276,1,$C302)+$C302),INDEX($D$290:$W$290,,$C302)-SUM($D302:G302),INDEX($D$290:$W$290,,$C302)/INDEX($D$276:$W$276,1,$C302))))</f>
        <v>0</v>
      </c>
      <c r="I302" s="2">
        <f>IF($D$276="n/a",0,IF(I$278&lt;=$C302,0,IF(I$278&gt;(INDEX($D$276:$W$276,1,$C302)+$C302),INDEX($D$290:$W$290,,$C302)-SUM($D302:H302),INDEX($D$290:$W$290,,$C302)/INDEX($D$276:$W$276,1,$C302))))*0.5</f>
        <v>0</v>
      </c>
      <c r="J302" s="2">
        <f>IF($D$276="n/a",0,IF(J$278&lt;=$C302,0,IF(J$278&gt;(INDEX($D$276:$W$276,1,$C302)+$C302),INDEX($D$290:$W$290,,$C302)-SUM($D302:I302),INDEX($D$290:$W$290,,$C302)/INDEX($D$276:$W$276,1,$C302))))</f>
        <v>0</v>
      </c>
      <c r="K302" s="2">
        <f>IF($D$276="n/a",0,IF(K$278&lt;=$C302,0,IF(K$278&gt;(INDEX($D$276:$W$276,1,$C302)+$C302),INDEX($D$290:$W$290,,$C302)-SUM($D302:J302),INDEX($D$290:$W$290,,$C302)/INDEX($D$276:$W$276,1,$C302))))</f>
        <v>0</v>
      </c>
      <c r="L302" s="2">
        <f>IF($D$276="n/a",0,IF(L$278&lt;=$C302,0,IF(L$278&gt;(INDEX($D$276:$W$276,1,$C302)+$C302),INDEX($D$290:$W$290,,$C302)-SUM($D302:K302),INDEX($D$290:$W$290,,$C302)/INDEX($D$276:$W$276,1,$C302))))</f>
        <v>0</v>
      </c>
      <c r="M302" s="2">
        <f>IF($D$276="n/a",0,IF(M$278&lt;=$C302,0,IF(M$278&gt;(INDEX($D$276:$W$276,1,$C302)+$C302),INDEX($D$290:$W$290,,$C302)-SUM($D302:L302),INDEX($D$290:$W$290,,$C302)/INDEX($D$276:$W$276,1,$C302))))</f>
        <v>0</v>
      </c>
      <c r="N302" s="2">
        <f>IF($D$276="n/a",0,IF(N$278&lt;=$C302,0,IF(N$278&gt;(INDEX($D$276:$W$276,1,$C302)+$C302),INDEX($D$290:$W$290,,$C302)-SUM($D302:M302),INDEX($D$290:$W$290,,$C302)/INDEX($D$276:$W$276,1,$C302))))</f>
        <v>0</v>
      </c>
      <c r="O302" s="2">
        <f>IF($D$276="n/a",0,IF(O$278&lt;=$C302,0,IF(O$278&gt;(INDEX($D$276:$W$276,1,$C302)+$C302),INDEX($D$290:$W$290,,$C302)-SUM($D302:N302),INDEX($D$290:$W$290,,$C302)/INDEX($D$276:$W$276,1,$C302))))</f>
        <v>0</v>
      </c>
      <c r="P302" s="2">
        <f>IF($D$276="n/a",0,IF(P$278&lt;=$C302,0,IF(P$278&gt;(INDEX($D$276:$W$276,1,$C302)+$C302),INDEX($D$290:$W$290,,$C302)-SUM($D302:O302),INDEX($D$290:$W$290,,$C302)/INDEX($D$276:$W$276,1,$C302))))</f>
        <v>0</v>
      </c>
      <c r="Q302" s="2">
        <f>IF($D$276="n/a",0,IF(Q$278&lt;=$C302,0,IF(Q$278&gt;(INDEX($D$276:$W$276,1,$C302)+$C302),INDEX($D$290:$W$290,,$C302)-SUM($D302:P302),INDEX($D$290:$W$290,,$C302)/INDEX($D$276:$W$276,1,$C302))))</f>
        <v>0</v>
      </c>
      <c r="R302" s="2">
        <f>IF($D$276="n/a",0,IF(R$278&lt;=$C302,0,IF(R$278&gt;(INDEX($D$276:$W$276,1,$C302)+$C302),INDEX($D$290:$W$290,,$C302)-SUM($D302:Q302),INDEX($D$290:$W$290,,$C302)/INDEX($D$276:$W$276,1,$C302))))</f>
        <v>0</v>
      </c>
      <c r="S302" s="2">
        <f>IF($D$276="n/a",0,IF(S$278&lt;=$C302,0,IF(S$278&gt;(INDEX($D$276:$W$276,1,$C302)+$C302),INDEX($D$290:$W$290,,$C302)-SUM($D302:R302),INDEX($D$290:$W$290,,$C302)/INDEX($D$276:$W$276,1,$C302))))</f>
        <v>0</v>
      </c>
      <c r="T302" s="2">
        <f>IF($D$276="n/a",0,IF(T$278&lt;=$C302,0,IF(T$278&gt;(INDEX($D$276:$W$276,1,$C302)+$C302),INDEX($D$290:$W$290,,$C302)-SUM($D302:S302),INDEX($D$290:$W$290,,$C302)/INDEX($D$276:$W$276,1,$C302))))</f>
        <v>0</v>
      </c>
      <c r="U302" s="2">
        <f>IF($D$276="n/a",0,IF(U$278&lt;=$C302,0,IF(U$278&gt;(INDEX($D$276:$W$276,1,$C302)+$C302),INDEX($D$290:$W$290,,$C302)-SUM($D302:T302),INDEX($D$290:$W$290,,$C302)/INDEX($D$276:$W$276,1,$C302))))</f>
        <v>0</v>
      </c>
      <c r="V302" s="2">
        <f>IF($D$276="n/a",0,IF(V$278&lt;=$C302,0,IF(V$278&gt;(INDEX($D$276:$W$276,1,$C302)+$C302),INDEX($D$290:$W$290,,$C302)-SUM($D302:U302),INDEX($D$290:$W$290,,$C302)/INDEX($D$276:$W$276,1,$C302))))</f>
        <v>0</v>
      </c>
      <c r="W302" s="2">
        <f>IF($D$276="n/a",0,IF(W$278&lt;=$C302,0,IF(W$278&gt;(INDEX($D$276:$W$276,1,$C302)+$C302),INDEX($D$290:$W$290,,$C302)-SUM($D302:V302),INDEX($D$290:$W$290,,$C302)/INDEX($D$276:$W$276,1,$C302))))</f>
        <v>0</v>
      </c>
      <c r="X302" s="2">
        <f>IF($D$276="n/a",0,IF(X$278&lt;=$C302,0,IF(X$278&gt;(INDEX($D$276:$W$276,1,$C302)+$C302),INDEX($D$290:$W$290,,$C302)-SUM($D302:W302),INDEX($D$290:$W$290,,$C302)/INDEX($D$276:$W$276,1,$C302))))</f>
        <v>0</v>
      </c>
      <c r="Y302" s="2">
        <f>IF($D$276="n/a",0,IF(Y$278&lt;=$C302,0,IF(Y$278&gt;(INDEX($D$276:$W$276,1,$C302)+$C302),INDEX($D$290:$W$290,,$C302)-SUM($D302:X302),INDEX($D$290:$W$290,,$C302)/INDEX($D$276:$W$276,1,$C302))))</f>
        <v>0</v>
      </c>
      <c r="Z302" s="2">
        <f>IF($D$276="n/a",0,IF(Z$278&lt;=$C302,0,IF(Z$278&gt;(INDEX($D$276:$W$276,1,$C302)+$C302),INDEX($D$290:$W$290,,$C302)-SUM($D302:Y302),INDEX($D$290:$W$290,,$C302)/INDEX($D$276:$W$276,1,$C302))))</f>
        <v>0</v>
      </c>
      <c r="AA302" s="2">
        <f>IF($D$276="n/a",0,IF(AA$278&lt;=$C302,0,IF(AA$278&gt;(INDEX($D$276:$W$276,1,$C302)+$C302),INDEX($D$290:$W$290,,$C302)-SUM($D302:Z302),INDEX($D$290:$W$290,,$C302)/INDEX($D$276:$W$276,1,$C302))))</f>
        <v>0</v>
      </c>
      <c r="AB302" s="2">
        <f>IF($D$276="n/a",0,IF(AB$278&lt;=$C302,0,IF(AB$278&gt;(INDEX($D$276:$W$276,1,$C302)+$C302),INDEX($D$290:$W$290,,$C302)-SUM($D302:AA302),INDEX($D$290:$W$290,,$C302)/INDEX($D$276:$W$276,1,$C302))))</f>
        <v>0</v>
      </c>
      <c r="AC302" s="2">
        <f>IF($D$276="n/a",0,IF(AC$278&lt;=$C302,0,IF(AC$278&gt;(INDEX($D$276:$W$276,1,$C302)+$C302),INDEX($D$290:$W$290,,$C302)-SUM($D302:AB302),INDEX($D$290:$W$290,,$C302)/INDEX($D$276:$W$276,1,$C302))))</f>
        <v>0</v>
      </c>
      <c r="AD302" s="2">
        <f>IF($D$276="n/a",0,IF(AD$278&lt;=$C302,0,IF(AD$278&gt;(INDEX($D$276:$W$276,1,$C302)+$C302),INDEX($D$290:$W$290,,$C302)-SUM($D302:AC302),INDEX($D$290:$W$290,,$C302)/INDEX($D$276:$W$276,1,$C302))))</f>
        <v>0</v>
      </c>
      <c r="AE302" s="2">
        <f>IF($D$276="n/a",0,IF(AE$278&lt;=$C302,0,IF(AE$278&gt;(INDEX($D$276:$W$276,1,$C302)+$C302),INDEX($D$290:$W$290,,$C302)-SUM($D302:AD302),INDEX($D$290:$W$290,,$C302)/INDEX($D$276:$W$276,1,$C302))))</f>
        <v>0</v>
      </c>
      <c r="AF302" s="2">
        <f>IF($D$276="n/a",0,IF(AF$278&lt;=$C302,0,IF(AF$278&gt;(INDEX($D$276:$W$276,1,$C302)+$C302),INDEX($D$290:$W$290,,$C302)-SUM($D302:AE302),INDEX($D$290:$W$290,,$C302)/INDEX($D$276:$W$276,1,$C302))))</f>
        <v>0</v>
      </c>
      <c r="AG302" s="2">
        <f>IF($D$276="n/a",0,IF(AG$278&lt;=$C302,0,IF(AG$278&gt;(INDEX($D$276:$W$276,1,$C302)+$C302),INDEX($D$290:$W$290,,$C302)-SUM($D302:AF302),INDEX($D$290:$W$290,,$C302)/INDEX($D$276:$W$276,1,$C302))))</f>
        <v>0</v>
      </c>
      <c r="AH302" s="2">
        <f>IF($D$276="n/a",0,IF(AH$278&lt;=$C302,0,IF(AH$278&gt;(INDEX($D$276:$W$276,1,$C302)+$C302),INDEX($D$290:$W$290,,$C302)-SUM($D302:AG302),INDEX($D$290:$W$290,,$C302)/INDEX($D$276:$W$276,1,$C302))))</f>
        <v>0</v>
      </c>
      <c r="AI302" s="2">
        <f>IF($D$276="n/a",0,IF(AI$278&lt;=$C302,0,IF(AI$278&gt;(INDEX($D$276:$W$276,1,$C302)+$C302),INDEX($D$290:$W$290,,$C302)-SUM($D302:AH302),INDEX($D$290:$W$290,,$C302)/INDEX($D$276:$W$276,1,$C302))))</f>
        <v>0</v>
      </c>
      <c r="AJ302" s="2">
        <f>IF($D$276="n/a",0,IF(AJ$278&lt;=$C302,0,IF(AJ$278&gt;(INDEX($D$276:$W$276,1,$C302)+$C302),INDEX($D$290:$W$290,,$C302)-SUM($D302:AI302),INDEX($D$290:$W$290,,$C302)/INDEX($D$276:$W$276,1,$C302))))</f>
        <v>0</v>
      </c>
      <c r="AK302" s="2">
        <f>IF($D$276="n/a",0,IF(AK$278&lt;=$C302,0,IF(AK$278&gt;(INDEX($D$276:$W$276,1,$C302)+$C302),INDEX($D$290:$W$290,,$C302)-SUM($D302:AJ302),INDEX($D$290:$W$290,,$C302)/INDEX($D$276:$W$276,1,$C302))))</f>
        <v>0</v>
      </c>
      <c r="AL302" s="2">
        <f>IF($D$276="n/a",0,IF(AL$278&lt;=$C302,0,IF(AL$278&gt;(INDEX($D$276:$W$276,1,$C302)+$C302),INDEX($D$290:$W$290,,$C302)-SUM($D302:AK302),INDEX($D$290:$W$290,,$C302)/INDEX($D$276:$W$276,1,$C302))))</f>
        <v>0</v>
      </c>
      <c r="AM302" s="2">
        <f>IF($D$276="n/a",0,IF(AM$278&lt;=$C302,0,IF(AM$278&gt;(INDEX($D$276:$W$276,1,$C302)+$C302),INDEX($D$290:$W$290,,$C302)-SUM($D302:AL302),INDEX($D$290:$W$290,,$C302)/INDEX($D$276:$W$276,1,$C302))))</f>
        <v>0</v>
      </c>
      <c r="AN302" s="2">
        <f>IF($D$276="n/a",0,IF(AN$278&lt;=$C302,0,IF(AN$278&gt;(INDEX($D$276:$W$276,1,$C302)+$C302),INDEX($D$290:$W$290,,$C302)-SUM($D302:AM302),INDEX($D$290:$W$290,,$C302)/INDEX($D$276:$W$276,1,$C302))))</f>
        <v>0</v>
      </c>
      <c r="AO302" s="2">
        <f>IF($D$276="n/a",0,IF(AO$278&lt;=$C302,0,IF(AO$278&gt;(INDEX($D$276:$W$276,1,$C302)+$C302),INDEX($D$290:$W$290,,$C302)-SUM($D302:AN302),INDEX($D$290:$W$290,,$C302)/INDEX($D$276:$W$276,1,$C302))))</f>
        <v>0</v>
      </c>
      <c r="AP302" s="2">
        <f>IF($D$276="n/a",0,IF(AP$278&lt;=$C302,0,IF(AP$278&gt;(INDEX($D$276:$W$276,1,$C302)+$C302),INDEX($D$290:$W$290,,$C302)-SUM($D302:AO302),INDEX($D$290:$W$290,,$C302)/INDEX($D$276:$W$276,1,$C302))))</f>
        <v>0</v>
      </c>
      <c r="AQ302" s="2">
        <f>IF($D$276="n/a",0,IF(AQ$278&lt;=$C302,0,IF(AQ$278&gt;(INDEX($D$276:$W$276,1,$C302)+$C302),INDEX($D$290:$W$290,,$C302)-SUM($D302:AP302),INDEX($D$290:$W$290,,$C302)/INDEX($D$276:$W$276,1,$C302))))</f>
        <v>0</v>
      </c>
      <c r="AR302" s="2">
        <f>IF($D$276="n/a",0,IF(AR$278&lt;=$C302,0,IF(AR$278&gt;(INDEX($D$276:$W$276,1,$C302)+$C302),INDEX($D$290:$W$290,,$C302)-SUM($D302:AQ302),INDEX($D$290:$W$290,,$C302)/INDEX($D$276:$W$276,1,$C302))))</f>
        <v>0</v>
      </c>
      <c r="AS302" s="2">
        <f>IF($D$276="n/a",0,IF(AS$278&lt;=$C302,0,IF(AS$278&gt;(INDEX($D$276:$W$276,1,$C302)+$C302),INDEX($D$290:$W$290,,$C302)-SUM($D302:AR302),INDEX($D$290:$W$290,,$C302)/INDEX($D$276:$W$276,1,$C302))))</f>
        <v>0</v>
      </c>
      <c r="AT302" s="2">
        <f>IF($D$276="n/a",0,IF(AT$278&lt;=$C302,0,IF(AT$278&gt;(INDEX($D$276:$W$276,1,$C302)+$C302),INDEX($D$290:$W$290,,$C302)-SUM($D302:AS302),INDEX($D$290:$W$290,,$C302)/INDEX($D$276:$W$276,1,$C302))))</f>
        <v>0</v>
      </c>
      <c r="AU302" s="2">
        <f>IF($D$276="n/a",0,IF(AU$278&lt;=$C302,0,IF(AU$278&gt;(INDEX($D$276:$W$276,1,$C302)+$C302),INDEX($D$290:$W$290,,$C302)-SUM($D302:AT302),INDEX($D$290:$W$290,,$C302)/INDEX($D$276:$W$276,1,$C302))))</f>
        <v>0</v>
      </c>
      <c r="AV302" s="2">
        <f>IF($D$276="n/a",0,IF(AV$278&lt;=$C302,0,IF(AV$278&gt;(INDEX($D$276:$W$276,1,$C302)+$C302),INDEX($D$290:$W$290,,$C302)-SUM($D302:AU302),INDEX($D$290:$W$290,,$C302)/INDEX($D$276:$W$276,1,$C302))))</f>
        <v>0</v>
      </c>
      <c r="AW302" s="2">
        <f>IF($D$276="n/a",0,IF(AW$278&lt;=$C302,0,IF(AW$278&gt;(INDEX($D$276:$W$276,1,$C302)+$C302),INDEX($D$290:$W$290,,$C302)-SUM($D302:AV302),INDEX($D$290:$W$290,,$C302)/INDEX($D$276:$W$276,1,$C302))))</f>
        <v>0</v>
      </c>
      <c r="AX302" s="2">
        <f>IF($D$276="n/a",0,IF(AX$278&lt;=$C302,0,IF(AX$278&gt;(INDEX($D$276:$W$276,1,$C302)+$C302),INDEX($D$290:$W$290,,$C302)-SUM($D302:AW302),INDEX($D$290:$W$290,,$C302)/INDEX($D$276:$W$276,1,$C302))))</f>
        <v>0</v>
      </c>
      <c r="AY302" s="2">
        <f>IF($D$276="n/a",0,IF(AY$278&lt;=$C302,0,IF(AY$278&gt;(INDEX($D$276:$W$276,1,$C302)+$C302),INDEX($D$290:$W$290,,$C302)-SUM($D302:AX302),INDEX($D$290:$W$290,,$C302)/INDEX($D$276:$W$276,1,$C302))))</f>
        <v>0</v>
      </c>
      <c r="AZ302" s="2">
        <f>IF($D$276="n/a",0,IF(AZ$278&lt;=$C302,0,IF(AZ$278&gt;(INDEX($D$276:$W$276,1,$C302)+$C302),INDEX($D$290:$W$290,,$C302)-SUM($D302:AY302),INDEX($D$290:$W$290,,$C302)/INDEX($D$276:$W$276,1,$C302))))</f>
        <v>0</v>
      </c>
      <c r="BA302" s="2">
        <f>IF($D$276="n/a",0,IF(BA$278&lt;=$C302,0,IF(BA$278&gt;(INDEX($D$276:$W$276,1,$C302)+$C302),INDEX($D$290:$W$290,,$C302)-SUM($D302:AZ302),INDEX($D$290:$W$290,,$C302)/INDEX($D$276:$W$276,1,$C302))))</f>
        <v>0</v>
      </c>
      <c r="BB302" s="2">
        <f>IF($D$276="n/a",0,IF(BB$278&lt;=$C302,0,IF(BB$278&gt;(INDEX($D$276:$W$276,1,$C302)+$C302),INDEX($D$290:$W$290,,$C302)-SUM($D302:BA302),INDEX($D$290:$W$290,,$C302)/INDEX($D$276:$W$276,1,$C302))))</f>
        <v>0</v>
      </c>
      <c r="BC302" s="2">
        <f>IF($D$276="n/a",0,IF(BC$278&lt;=$C302,0,IF(BC$278&gt;(INDEX($D$276:$W$276,1,$C302)+$C302),INDEX($D$290:$W$290,,$C302)-SUM($D302:BB302),INDEX($D$290:$W$290,,$C302)/INDEX($D$276:$W$276,1,$C302))))</f>
        <v>0</v>
      </c>
      <c r="BD302" s="2">
        <f>IF($D$276="n/a",0,IF(BD$278&lt;=$C302,0,IF(BD$278&gt;(INDEX($D$276:$W$276,1,$C302)+$C302),INDEX($D$290:$W$290,,$C302)-SUM($D302:BC302),INDEX($D$290:$W$290,,$C302)/INDEX($D$276:$W$276,1,$C302))))</f>
        <v>0</v>
      </c>
      <c r="BE302" s="2">
        <f>IF($D$276="n/a",0,IF(BE$278&lt;=$C302,0,IF(BE$278&gt;(INDEX($D$276:$W$276,1,$C302)+$C302),INDEX($D$290:$W$290,,$C302)-SUM($D302:BD302),INDEX($D$290:$W$290,,$C302)/INDEX($D$276:$W$276,1,$C302))))</f>
        <v>0</v>
      </c>
      <c r="BF302" s="2">
        <f>IF($D$276="n/a",0,IF(BF$278&lt;=$C302,0,IF(BF$278&gt;(INDEX($D$276:$W$276,1,$C302)+$C302),INDEX($D$290:$W$290,,$C302)-SUM($D302:BE302),INDEX($D$290:$W$290,,$C302)/INDEX($D$276:$W$276,1,$C302))))</f>
        <v>0</v>
      </c>
      <c r="BG302" s="2">
        <f>IF($D$276="n/a",0,IF(BG$278&lt;=$C302,0,IF(BG$278&gt;(INDEX($D$276:$W$276,1,$C302)+$C302),INDEX($D$290:$W$290,,$C302)-SUM($D302:BF302),INDEX($D$290:$W$290,,$C302)/INDEX($D$276:$W$276,1,$C302))))</f>
        <v>0</v>
      </c>
      <c r="BH302" s="2">
        <f>IF($D$276="n/a",0,IF(BH$278&lt;=$C302,0,IF(BH$278&gt;(INDEX($D$276:$W$276,1,$C302)+$C302),INDEX($D$290:$W$290,,$C302)-SUM($D302:BG302),INDEX($D$290:$W$290,,$C302)/INDEX($D$276:$W$276,1,$C302))))</f>
        <v>0</v>
      </c>
      <c r="BI302" s="2">
        <f>IF($D$276="n/a",0,IF(BI$278&lt;=$C302,0,IF(BI$278&gt;(INDEX($D$276:$W$276,1,$C302)+$C302),INDEX($D$290:$W$290,,$C302)-SUM($D302:BH302),INDEX($D$290:$W$290,,$C302)/INDEX($D$276:$W$276,1,$C302))))</f>
        <v>0</v>
      </c>
      <c r="BJ302" s="2">
        <f>IF($D$276="n/a",0,IF(BJ$278&lt;=$C302,0,IF(BJ$278&gt;(INDEX($D$276:$W$276,1,$C302)+$C302),INDEX($D$290:$W$290,,$C302)-SUM($D302:BI302),INDEX($D$290:$W$290,,$C302)/INDEX($D$276:$W$276,1,$C302))))</f>
        <v>0</v>
      </c>
      <c r="BK302" s="2">
        <f>IF($D$276="n/a",0,IF(BK$278&lt;=$C302,0,IF(BK$278&gt;(INDEX($D$276:$W$276,1,$C302)+$C302),INDEX($D$290:$W$290,,$C302)-SUM($D302:BJ302),INDEX($D$290:$W$290,,$C302)/INDEX($D$276:$W$276,1,$C302))))</f>
        <v>0</v>
      </c>
      <c r="BL302" s="2">
        <f>IF($D$276="n/a",0,IF(BL$278&lt;=$C302,0,IF(BL$278&gt;(INDEX($D$276:$W$276,1,$C302)+$C302),INDEX($D$290:$W$290,,$C302)-SUM($D302:BK302),INDEX($D$290:$W$290,,$C302)/INDEX($D$276:$W$276,1,$C302))))</f>
        <v>0</v>
      </c>
      <c r="BM302" s="2">
        <f>IF($D$276="n/a",0,IF(BM$278&lt;=$C302,0,IF(BM$278&gt;(INDEX($D$276:$W$276,1,$C302)+$C302),INDEX($D$290:$W$290,,$C302)-SUM($D302:BL302),INDEX($D$290:$W$290,,$C302)/INDEX($D$276:$W$276,1,$C302))))</f>
        <v>0</v>
      </c>
      <c r="BN302" s="2">
        <f>IF($D$276="n/a",0,IF(BN$278&lt;=$C302,0,IF(BN$278&gt;(INDEX($D$276:$W$276,1,$C302)+$C302),INDEX($D$290:$W$290,,$C302)-SUM($D302:BM302),INDEX($D$290:$W$290,,$C302)/INDEX($D$276:$W$276,1,$C302))))</f>
        <v>0</v>
      </c>
      <c r="BO302" s="2">
        <f>IF($D$276="n/a",0,IF(BO$278&lt;=$C302,0,IF(BO$278&gt;(INDEX($D$276:$W$276,1,$C302)+$C302),INDEX($D$290:$W$290,,$C302)-SUM($D302:BN302),INDEX($D$290:$W$290,,$C302)/INDEX($D$276:$W$276,1,$C302))))</f>
        <v>0</v>
      </c>
      <c r="BP302" s="2">
        <f>IF($D$276="n/a",0,IF(BP$278&lt;=$C302,0,IF(BP$278&gt;(INDEX($D$276:$W$276,1,$C302)+$C302),INDEX($D$290:$W$290,,$C302)-SUM($D302:BO302),INDEX($D$290:$W$290,,$C302)/INDEX($D$276:$W$276,1,$C302))))</f>
        <v>0</v>
      </c>
    </row>
    <row r="303" spans="2:68" outlineLevel="1">
      <c r="B303" s="20">
        <v>2026</v>
      </c>
      <c r="C303" s="20">
        <v>11</v>
      </c>
      <c r="E303" s="2">
        <f>IF($D$276="n/a",0,IF(E$278&lt;=$C303,0,IF(E$278&gt;(INDEX($D$276:$W$276,1,$C303)+$C303),INDEX($D$290:$W$290,,$C303)-SUM($D303:D303),INDEX($D$290:$W$290,,$C303)/INDEX($D$276:$W$276,1,$C303))))</f>
        <v>0</v>
      </c>
      <c r="F303" s="2">
        <f>IF($D$276="n/a",0,IF(F$278&lt;=$C303,0,IF(F$278&gt;(INDEX($D$276:$W$276,1,$C303)+$C303),INDEX($D$290:$W$290,,$C303)-SUM($D303:E303),INDEX($D$290:$W$290,,$C303)/INDEX($D$276:$W$276,1,$C303))))</f>
        <v>0</v>
      </c>
      <c r="G303" s="2">
        <f>IF($D$276="n/a",0,IF(G$278&lt;=$C303,0,IF(G$278&gt;(INDEX($D$276:$W$276,1,$C303)+$C303),INDEX($D$290:$W$290,,$C303)-SUM($D303:F303),INDEX($D$290:$W$290,,$C303)/INDEX($D$276:$W$276,1,$C303))))</f>
        <v>0</v>
      </c>
      <c r="H303" s="2">
        <f>IF($D$276="n/a",0,IF(H$278&lt;=$C303,0,IF(H$278&gt;(INDEX($D$276:$W$276,1,$C303)+$C303),INDEX($D$290:$W$290,,$C303)-SUM($D303:G303),INDEX($D$290:$W$290,,$C303)/INDEX($D$276:$W$276,1,$C303))))</f>
        <v>0</v>
      </c>
      <c r="I303" s="2">
        <f>IF($D$276="n/a",0,IF(I$278&lt;=$C303,0,IF(I$278&gt;(INDEX($D$276:$W$276,1,$C303)+$C303),INDEX($D$290:$W$290,,$C303)-SUM($D303:H303),INDEX($D$290:$W$290,,$C303)/INDEX($D$276:$W$276,1,$C303))))*0.5</f>
        <v>0</v>
      </c>
      <c r="J303" s="2">
        <f>IF($D$276="n/a",0,IF(J$278&lt;=$C303,0,IF(J$278&gt;(INDEX($D$276:$W$276,1,$C303)+$C303),INDEX($D$290:$W$290,,$C303)-SUM($D303:I303),INDEX($D$290:$W$290,,$C303)/INDEX($D$276:$W$276,1,$C303))))</f>
        <v>0</v>
      </c>
      <c r="K303" s="2">
        <f>IF($D$276="n/a",0,IF(K$278&lt;=$C303,0,IF(K$278&gt;(INDEX($D$276:$W$276,1,$C303)+$C303),INDEX($D$290:$W$290,,$C303)-SUM($D303:J303),INDEX($D$290:$W$290,,$C303)/INDEX($D$276:$W$276,1,$C303))))</f>
        <v>0</v>
      </c>
      <c r="L303" s="2">
        <f>IF($D$276="n/a",0,IF(L$278&lt;=$C303,0,IF(L$278&gt;(INDEX($D$276:$W$276,1,$C303)+$C303),INDEX($D$290:$W$290,,$C303)-SUM($D303:K303),INDEX($D$290:$W$290,,$C303)/INDEX($D$276:$W$276,1,$C303))))</f>
        <v>0</v>
      </c>
      <c r="M303" s="2">
        <f>IF($D$276="n/a",0,IF(M$278&lt;=$C303,0,IF(M$278&gt;(INDEX($D$276:$W$276,1,$C303)+$C303),INDEX($D$290:$W$290,,$C303)-SUM($D303:L303),INDEX($D$290:$W$290,,$C303)/INDEX($D$276:$W$276,1,$C303))))</f>
        <v>0</v>
      </c>
      <c r="N303" s="2">
        <f>IF($D$276="n/a",0,IF(N$278&lt;=$C303,0,IF(N$278&gt;(INDEX($D$276:$W$276,1,$C303)+$C303),INDEX($D$290:$W$290,,$C303)-SUM($D303:M303),INDEX($D$290:$W$290,,$C303)/INDEX($D$276:$W$276,1,$C303))))</f>
        <v>0</v>
      </c>
      <c r="O303" s="2">
        <f>IF($D$276="n/a",0,IF(O$278&lt;=$C303,0,IF(O$278&gt;(INDEX($D$276:$W$276,1,$C303)+$C303),INDEX($D$290:$W$290,,$C303)-SUM($D303:N303),INDEX($D$290:$W$290,,$C303)/INDEX($D$276:$W$276,1,$C303))))</f>
        <v>0</v>
      </c>
      <c r="P303" s="2">
        <f>IF($D$276="n/a",0,IF(P$278&lt;=$C303,0,IF(P$278&gt;(INDEX($D$276:$W$276,1,$C303)+$C303),INDEX($D$290:$W$290,,$C303)-SUM($D303:O303),INDEX($D$290:$W$290,,$C303)/INDEX($D$276:$W$276,1,$C303))))</f>
        <v>0</v>
      </c>
      <c r="Q303" s="2">
        <f>IF($D$276="n/a",0,IF(Q$278&lt;=$C303,0,IF(Q$278&gt;(INDEX($D$276:$W$276,1,$C303)+$C303),INDEX($D$290:$W$290,,$C303)-SUM($D303:P303),INDEX($D$290:$W$290,,$C303)/INDEX($D$276:$W$276,1,$C303))))</f>
        <v>0</v>
      </c>
      <c r="R303" s="2">
        <f>IF($D$276="n/a",0,IF(R$278&lt;=$C303,0,IF(R$278&gt;(INDEX($D$276:$W$276,1,$C303)+$C303),INDEX($D$290:$W$290,,$C303)-SUM($D303:Q303),INDEX($D$290:$W$290,,$C303)/INDEX($D$276:$W$276,1,$C303))))</f>
        <v>0</v>
      </c>
      <c r="S303" s="2">
        <f>IF($D$276="n/a",0,IF(S$278&lt;=$C303,0,IF(S$278&gt;(INDEX($D$276:$W$276,1,$C303)+$C303),INDEX($D$290:$W$290,,$C303)-SUM($D303:R303),INDEX($D$290:$W$290,,$C303)/INDEX($D$276:$W$276,1,$C303))))</f>
        <v>0</v>
      </c>
      <c r="T303" s="2">
        <f>IF($D$276="n/a",0,IF(T$278&lt;=$C303,0,IF(T$278&gt;(INDEX($D$276:$W$276,1,$C303)+$C303),INDEX($D$290:$W$290,,$C303)-SUM($D303:S303),INDEX($D$290:$W$290,,$C303)/INDEX($D$276:$W$276,1,$C303))))</f>
        <v>0</v>
      </c>
      <c r="U303" s="2">
        <f>IF($D$276="n/a",0,IF(U$278&lt;=$C303,0,IF(U$278&gt;(INDEX($D$276:$W$276,1,$C303)+$C303),INDEX($D$290:$W$290,,$C303)-SUM($D303:T303),INDEX($D$290:$W$290,,$C303)/INDEX($D$276:$W$276,1,$C303))))</f>
        <v>0</v>
      </c>
      <c r="V303" s="2">
        <f>IF($D$276="n/a",0,IF(V$278&lt;=$C303,0,IF(V$278&gt;(INDEX($D$276:$W$276,1,$C303)+$C303),INDEX($D$290:$W$290,,$C303)-SUM($D303:U303),INDEX($D$290:$W$290,,$C303)/INDEX($D$276:$W$276,1,$C303))))</f>
        <v>0</v>
      </c>
      <c r="W303" s="2">
        <f>IF($D$276="n/a",0,IF(W$278&lt;=$C303,0,IF(W$278&gt;(INDEX($D$276:$W$276,1,$C303)+$C303),INDEX($D$290:$W$290,,$C303)-SUM($D303:V303),INDEX($D$290:$W$290,,$C303)/INDEX($D$276:$W$276,1,$C303))))</f>
        <v>0</v>
      </c>
      <c r="X303" s="2">
        <f>IF($D$276="n/a",0,IF(X$278&lt;=$C303,0,IF(X$278&gt;(INDEX($D$276:$W$276,1,$C303)+$C303),INDEX($D$290:$W$290,,$C303)-SUM($D303:W303),INDEX($D$290:$W$290,,$C303)/INDEX($D$276:$W$276,1,$C303))))</f>
        <v>0</v>
      </c>
      <c r="Y303" s="2">
        <f>IF($D$276="n/a",0,IF(Y$278&lt;=$C303,0,IF(Y$278&gt;(INDEX($D$276:$W$276,1,$C303)+$C303),INDEX($D$290:$W$290,,$C303)-SUM($D303:X303),INDEX($D$290:$W$290,,$C303)/INDEX($D$276:$W$276,1,$C303))))</f>
        <v>0</v>
      </c>
      <c r="Z303" s="2">
        <f>IF($D$276="n/a",0,IF(Z$278&lt;=$C303,0,IF(Z$278&gt;(INDEX($D$276:$W$276,1,$C303)+$C303),INDEX($D$290:$W$290,,$C303)-SUM($D303:Y303),INDEX($D$290:$W$290,,$C303)/INDEX($D$276:$W$276,1,$C303))))</f>
        <v>0</v>
      </c>
      <c r="AA303" s="2">
        <f>IF($D$276="n/a",0,IF(AA$278&lt;=$C303,0,IF(AA$278&gt;(INDEX($D$276:$W$276,1,$C303)+$C303),INDEX($D$290:$W$290,,$C303)-SUM($D303:Z303),INDEX($D$290:$W$290,,$C303)/INDEX($D$276:$W$276,1,$C303))))</f>
        <v>0</v>
      </c>
      <c r="AB303" s="2">
        <f>IF($D$276="n/a",0,IF(AB$278&lt;=$C303,0,IF(AB$278&gt;(INDEX($D$276:$W$276,1,$C303)+$C303),INDEX($D$290:$W$290,,$C303)-SUM($D303:AA303),INDEX($D$290:$W$290,,$C303)/INDEX($D$276:$W$276,1,$C303))))</f>
        <v>0</v>
      </c>
      <c r="AC303" s="2">
        <f>IF($D$276="n/a",0,IF(AC$278&lt;=$C303,0,IF(AC$278&gt;(INDEX($D$276:$W$276,1,$C303)+$C303),INDEX($D$290:$W$290,,$C303)-SUM($D303:AB303),INDEX($D$290:$W$290,,$C303)/INDEX($D$276:$W$276,1,$C303))))</f>
        <v>0</v>
      </c>
      <c r="AD303" s="2">
        <f>IF($D$276="n/a",0,IF(AD$278&lt;=$C303,0,IF(AD$278&gt;(INDEX($D$276:$W$276,1,$C303)+$C303),INDEX($D$290:$W$290,,$C303)-SUM($D303:AC303),INDEX($D$290:$W$290,,$C303)/INDEX($D$276:$W$276,1,$C303))))</f>
        <v>0</v>
      </c>
      <c r="AE303" s="2">
        <f>IF($D$276="n/a",0,IF(AE$278&lt;=$C303,0,IF(AE$278&gt;(INDEX($D$276:$W$276,1,$C303)+$C303),INDEX($D$290:$W$290,,$C303)-SUM($D303:AD303),INDEX($D$290:$W$290,,$C303)/INDEX($D$276:$W$276,1,$C303))))</f>
        <v>0</v>
      </c>
      <c r="AF303" s="2">
        <f>IF($D$276="n/a",0,IF(AF$278&lt;=$C303,0,IF(AF$278&gt;(INDEX($D$276:$W$276,1,$C303)+$C303),INDEX($D$290:$W$290,,$C303)-SUM($D303:AE303),INDEX($D$290:$W$290,,$C303)/INDEX($D$276:$W$276,1,$C303))))</f>
        <v>0</v>
      </c>
      <c r="AG303" s="2">
        <f>IF($D$276="n/a",0,IF(AG$278&lt;=$C303,0,IF(AG$278&gt;(INDEX($D$276:$W$276,1,$C303)+$C303),INDEX($D$290:$W$290,,$C303)-SUM($D303:AF303),INDEX($D$290:$W$290,,$C303)/INDEX($D$276:$W$276,1,$C303))))</f>
        <v>0</v>
      </c>
      <c r="AH303" s="2">
        <f>IF($D$276="n/a",0,IF(AH$278&lt;=$C303,0,IF(AH$278&gt;(INDEX($D$276:$W$276,1,$C303)+$C303),INDEX($D$290:$W$290,,$C303)-SUM($D303:AG303),INDEX($D$290:$W$290,,$C303)/INDEX($D$276:$W$276,1,$C303))))</f>
        <v>0</v>
      </c>
      <c r="AI303" s="2">
        <f>IF($D$276="n/a",0,IF(AI$278&lt;=$C303,0,IF(AI$278&gt;(INDEX($D$276:$W$276,1,$C303)+$C303),INDEX($D$290:$W$290,,$C303)-SUM($D303:AH303),INDEX($D$290:$W$290,,$C303)/INDEX($D$276:$W$276,1,$C303))))</f>
        <v>0</v>
      </c>
      <c r="AJ303" s="2">
        <f>IF($D$276="n/a",0,IF(AJ$278&lt;=$C303,0,IF(AJ$278&gt;(INDEX($D$276:$W$276,1,$C303)+$C303),INDEX($D$290:$W$290,,$C303)-SUM($D303:AI303),INDEX($D$290:$W$290,,$C303)/INDEX($D$276:$W$276,1,$C303))))</f>
        <v>0</v>
      </c>
      <c r="AK303" s="2">
        <f>IF($D$276="n/a",0,IF(AK$278&lt;=$C303,0,IF(AK$278&gt;(INDEX($D$276:$W$276,1,$C303)+$C303),INDEX($D$290:$W$290,,$C303)-SUM($D303:AJ303),INDEX($D$290:$W$290,,$C303)/INDEX($D$276:$W$276,1,$C303))))</f>
        <v>0</v>
      </c>
      <c r="AL303" s="2">
        <f>IF($D$276="n/a",0,IF(AL$278&lt;=$C303,0,IF(AL$278&gt;(INDEX($D$276:$W$276,1,$C303)+$C303),INDEX($D$290:$W$290,,$C303)-SUM($D303:AK303),INDEX($D$290:$W$290,,$C303)/INDEX($D$276:$W$276,1,$C303))))</f>
        <v>0</v>
      </c>
      <c r="AM303" s="2">
        <f>IF($D$276="n/a",0,IF(AM$278&lt;=$C303,0,IF(AM$278&gt;(INDEX($D$276:$W$276,1,$C303)+$C303),INDEX($D$290:$W$290,,$C303)-SUM($D303:AL303),INDEX($D$290:$W$290,,$C303)/INDEX($D$276:$W$276,1,$C303))))</f>
        <v>0</v>
      </c>
      <c r="AN303" s="2">
        <f>IF($D$276="n/a",0,IF(AN$278&lt;=$C303,0,IF(AN$278&gt;(INDEX($D$276:$W$276,1,$C303)+$C303),INDEX($D$290:$W$290,,$C303)-SUM($D303:AM303),INDEX($D$290:$W$290,,$C303)/INDEX($D$276:$W$276,1,$C303))))</f>
        <v>0</v>
      </c>
      <c r="AO303" s="2">
        <f>IF($D$276="n/a",0,IF(AO$278&lt;=$C303,0,IF(AO$278&gt;(INDEX($D$276:$W$276,1,$C303)+$C303),INDEX($D$290:$W$290,,$C303)-SUM($D303:AN303),INDEX($D$290:$W$290,,$C303)/INDEX($D$276:$W$276,1,$C303))))</f>
        <v>0</v>
      </c>
      <c r="AP303" s="2">
        <f>IF($D$276="n/a",0,IF(AP$278&lt;=$C303,0,IF(AP$278&gt;(INDEX($D$276:$W$276,1,$C303)+$C303),INDEX($D$290:$W$290,,$C303)-SUM($D303:AO303),INDEX($D$290:$W$290,,$C303)/INDEX($D$276:$W$276,1,$C303))))</f>
        <v>0</v>
      </c>
      <c r="AQ303" s="2">
        <f>IF($D$276="n/a",0,IF(AQ$278&lt;=$C303,0,IF(AQ$278&gt;(INDEX($D$276:$W$276,1,$C303)+$C303),INDEX($D$290:$W$290,,$C303)-SUM($D303:AP303),INDEX($D$290:$W$290,,$C303)/INDEX($D$276:$W$276,1,$C303))))</f>
        <v>0</v>
      </c>
      <c r="AR303" s="2">
        <f>IF($D$276="n/a",0,IF(AR$278&lt;=$C303,0,IF(AR$278&gt;(INDEX($D$276:$W$276,1,$C303)+$C303),INDEX($D$290:$W$290,,$C303)-SUM($D303:AQ303),INDEX($D$290:$W$290,,$C303)/INDEX($D$276:$W$276,1,$C303))))</f>
        <v>0</v>
      </c>
      <c r="AS303" s="2">
        <f>IF($D$276="n/a",0,IF(AS$278&lt;=$C303,0,IF(AS$278&gt;(INDEX($D$276:$W$276,1,$C303)+$C303),INDEX($D$290:$W$290,,$C303)-SUM($D303:AR303),INDEX($D$290:$W$290,,$C303)/INDEX($D$276:$W$276,1,$C303))))</f>
        <v>0</v>
      </c>
      <c r="AT303" s="2">
        <f>IF($D$276="n/a",0,IF(AT$278&lt;=$C303,0,IF(AT$278&gt;(INDEX($D$276:$W$276,1,$C303)+$C303),INDEX($D$290:$W$290,,$C303)-SUM($D303:AS303),INDEX($D$290:$W$290,,$C303)/INDEX($D$276:$W$276,1,$C303))))</f>
        <v>0</v>
      </c>
      <c r="AU303" s="2">
        <f>IF($D$276="n/a",0,IF(AU$278&lt;=$C303,0,IF(AU$278&gt;(INDEX($D$276:$W$276,1,$C303)+$C303),INDEX($D$290:$W$290,,$C303)-SUM($D303:AT303),INDEX($D$290:$W$290,,$C303)/INDEX($D$276:$W$276,1,$C303))))</f>
        <v>0</v>
      </c>
      <c r="AV303" s="2">
        <f>IF($D$276="n/a",0,IF(AV$278&lt;=$C303,0,IF(AV$278&gt;(INDEX($D$276:$W$276,1,$C303)+$C303),INDEX($D$290:$W$290,,$C303)-SUM($D303:AU303),INDEX($D$290:$W$290,,$C303)/INDEX($D$276:$W$276,1,$C303))))</f>
        <v>0</v>
      </c>
      <c r="AW303" s="2">
        <f>IF($D$276="n/a",0,IF(AW$278&lt;=$C303,0,IF(AW$278&gt;(INDEX($D$276:$W$276,1,$C303)+$C303),INDEX($D$290:$W$290,,$C303)-SUM($D303:AV303),INDEX($D$290:$W$290,,$C303)/INDEX($D$276:$W$276,1,$C303))))</f>
        <v>0</v>
      </c>
      <c r="AX303" s="2">
        <f>IF($D$276="n/a",0,IF(AX$278&lt;=$C303,0,IF(AX$278&gt;(INDEX($D$276:$W$276,1,$C303)+$C303),INDEX($D$290:$W$290,,$C303)-SUM($D303:AW303),INDEX($D$290:$W$290,,$C303)/INDEX($D$276:$W$276,1,$C303))))</f>
        <v>0</v>
      </c>
      <c r="AY303" s="2">
        <f>IF($D$276="n/a",0,IF(AY$278&lt;=$C303,0,IF(AY$278&gt;(INDEX($D$276:$W$276,1,$C303)+$C303),INDEX($D$290:$W$290,,$C303)-SUM($D303:AX303),INDEX($D$290:$W$290,,$C303)/INDEX($D$276:$W$276,1,$C303))))</f>
        <v>0</v>
      </c>
      <c r="AZ303" s="2">
        <f>IF($D$276="n/a",0,IF(AZ$278&lt;=$C303,0,IF(AZ$278&gt;(INDEX($D$276:$W$276,1,$C303)+$C303),INDEX($D$290:$W$290,,$C303)-SUM($D303:AY303),INDEX($D$290:$W$290,,$C303)/INDEX($D$276:$W$276,1,$C303))))</f>
        <v>0</v>
      </c>
      <c r="BA303" s="2">
        <f>IF($D$276="n/a",0,IF(BA$278&lt;=$C303,0,IF(BA$278&gt;(INDEX($D$276:$W$276,1,$C303)+$C303),INDEX($D$290:$W$290,,$C303)-SUM($D303:AZ303),INDEX($D$290:$W$290,,$C303)/INDEX($D$276:$W$276,1,$C303))))</f>
        <v>0</v>
      </c>
      <c r="BB303" s="2">
        <f>IF($D$276="n/a",0,IF(BB$278&lt;=$C303,0,IF(BB$278&gt;(INDEX($D$276:$W$276,1,$C303)+$C303),INDEX($D$290:$W$290,,$C303)-SUM($D303:BA303),INDEX($D$290:$W$290,,$C303)/INDEX($D$276:$W$276,1,$C303))))</f>
        <v>0</v>
      </c>
      <c r="BC303" s="2">
        <f>IF($D$276="n/a",0,IF(BC$278&lt;=$C303,0,IF(BC$278&gt;(INDEX($D$276:$W$276,1,$C303)+$C303),INDEX($D$290:$W$290,,$C303)-SUM($D303:BB303),INDEX($D$290:$W$290,,$C303)/INDEX($D$276:$W$276,1,$C303))))</f>
        <v>0</v>
      </c>
      <c r="BD303" s="2">
        <f>IF($D$276="n/a",0,IF(BD$278&lt;=$C303,0,IF(BD$278&gt;(INDEX($D$276:$W$276,1,$C303)+$C303),INDEX($D$290:$W$290,,$C303)-SUM($D303:BC303),INDEX($D$290:$W$290,,$C303)/INDEX($D$276:$W$276,1,$C303))))</f>
        <v>0</v>
      </c>
      <c r="BE303" s="2">
        <f>IF($D$276="n/a",0,IF(BE$278&lt;=$C303,0,IF(BE$278&gt;(INDEX($D$276:$W$276,1,$C303)+$C303),INDEX($D$290:$W$290,,$C303)-SUM($D303:BD303),INDEX($D$290:$W$290,,$C303)/INDEX($D$276:$W$276,1,$C303))))</f>
        <v>0</v>
      </c>
      <c r="BF303" s="2">
        <f>IF($D$276="n/a",0,IF(BF$278&lt;=$C303,0,IF(BF$278&gt;(INDEX($D$276:$W$276,1,$C303)+$C303),INDEX($D$290:$W$290,,$C303)-SUM($D303:BE303),INDEX($D$290:$W$290,,$C303)/INDEX($D$276:$W$276,1,$C303))))</f>
        <v>0</v>
      </c>
      <c r="BG303" s="2">
        <f>IF($D$276="n/a",0,IF(BG$278&lt;=$C303,0,IF(BG$278&gt;(INDEX($D$276:$W$276,1,$C303)+$C303),INDEX($D$290:$W$290,,$C303)-SUM($D303:BF303),INDEX($D$290:$W$290,,$C303)/INDEX($D$276:$W$276,1,$C303))))</f>
        <v>0</v>
      </c>
      <c r="BH303" s="2">
        <f>IF($D$276="n/a",0,IF(BH$278&lt;=$C303,0,IF(BH$278&gt;(INDEX($D$276:$W$276,1,$C303)+$C303),INDEX($D$290:$W$290,,$C303)-SUM($D303:BG303),INDEX($D$290:$W$290,,$C303)/INDEX($D$276:$W$276,1,$C303))))</f>
        <v>0</v>
      </c>
      <c r="BI303" s="2">
        <f>IF($D$276="n/a",0,IF(BI$278&lt;=$C303,0,IF(BI$278&gt;(INDEX($D$276:$W$276,1,$C303)+$C303),INDEX($D$290:$W$290,,$C303)-SUM($D303:BH303),INDEX($D$290:$W$290,,$C303)/INDEX($D$276:$W$276,1,$C303))))</f>
        <v>0</v>
      </c>
      <c r="BJ303" s="2">
        <f>IF($D$276="n/a",0,IF(BJ$278&lt;=$C303,0,IF(BJ$278&gt;(INDEX($D$276:$W$276,1,$C303)+$C303),INDEX($D$290:$W$290,,$C303)-SUM($D303:BI303),INDEX($D$290:$W$290,,$C303)/INDEX($D$276:$W$276,1,$C303))))</f>
        <v>0</v>
      </c>
      <c r="BK303" s="2">
        <f>IF($D$276="n/a",0,IF(BK$278&lt;=$C303,0,IF(BK$278&gt;(INDEX($D$276:$W$276,1,$C303)+$C303),INDEX($D$290:$W$290,,$C303)-SUM($D303:BJ303),INDEX($D$290:$W$290,,$C303)/INDEX($D$276:$W$276,1,$C303))))</f>
        <v>0</v>
      </c>
      <c r="BL303" s="2">
        <f>IF($D$276="n/a",0,IF(BL$278&lt;=$C303,0,IF(BL$278&gt;(INDEX($D$276:$W$276,1,$C303)+$C303),INDEX($D$290:$W$290,,$C303)-SUM($D303:BK303),INDEX($D$290:$W$290,,$C303)/INDEX($D$276:$W$276,1,$C303))))</f>
        <v>0</v>
      </c>
      <c r="BM303" s="2">
        <f>IF($D$276="n/a",0,IF(BM$278&lt;=$C303,0,IF(BM$278&gt;(INDEX($D$276:$W$276,1,$C303)+$C303),INDEX($D$290:$W$290,,$C303)-SUM($D303:BL303),INDEX($D$290:$W$290,,$C303)/INDEX($D$276:$W$276,1,$C303))))</f>
        <v>0</v>
      </c>
      <c r="BN303" s="2">
        <f>IF($D$276="n/a",0,IF(BN$278&lt;=$C303,0,IF(BN$278&gt;(INDEX($D$276:$W$276,1,$C303)+$C303),INDEX($D$290:$W$290,,$C303)-SUM($D303:BM303),INDEX($D$290:$W$290,,$C303)/INDEX($D$276:$W$276,1,$C303))))</f>
        <v>0</v>
      </c>
      <c r="BO303" s="2">
        <f>IF($D$276="n/a",0,IF(BO$278&lt;=$C303,0,IF(BO$278&gt;(INDEX($D$276:$W$276,1,$C303)+$C303),INDEX($D$290:$W$290,,$C303)-SUM($D303:BN303),INDEX($D$290:$W$290,,$C303)/INDEX($D$276:$W$276,1,$C303))))</f>
        <v>0</v>
      </c>
      <c r="BP303" s="2">
        <f>IF($D$276="n/a",0,IF(BP$278&lt;=$C303,0,IF(BP$278&gt;(INDEX($D$276:$W$276,1,$C303)+$C303),INDEX($D$290:$W$290,,$C303)-SUM($D303:BO303),INDEX($D$290:$W$290,,$C303)/INDEX($D$276:$W$276,1,$C303))))</f>
        <v>0</v>
      </c>
    </row>
    <row r="304" spans="2:68" outlineLevel="1">
      <c r="B304" s="20">
        <v>2027</v>
      </c>
      <c r="C304" s="20">
        <v>12</v>
      </c>
      <c r="E304" s="2">
        <f>IF($D$276="n/a",0,IF(E$278&lt;=$C304,0,IF(E$278&gt;(INDEX($D$276:$W$276,1,$C304)+$C304),INDEX($D$290:$W$290,,$C304)-SUM($D304:D304),INDEX($D$290:$W$290,,$C304)/INDEX($D$276:$W$276,1,$C304))))</f>
        <v>0</v>
      </c>
      <c r="F304" s="2">
        <f>IF($D$276="n/a",0,IF(F$278&lt;=$C304,0,IF(F$278&gt;(INDEX($D$276:$W$276,1,$C304)+$C304),INDEX($D$290:$W$290,,$C304)-SUM($D304:E304),INDEX($D$290:$W$290,,$C304)/INDEX($D$276:$W$276,1,$C304))))</f>
        <v>0</v>
      </c>
      <c r="G304" s="2">
        <f>IF($D$276="n/a",0,IF(G$278&lt;=$C304,0,IF(G$278&gt;(INDEX($D$276:$W$276,1,$C304)+$C304),INDEX($D$290:$W$290,,$C304)-SUM($D304:F304),INDEX($D$290:$W$290,,$C304)/INDEX($D$276:$W$276,1,$C304))))</f>
        <v>0</v>
      </c>
      <c r="H304" s="2">
        <f>IF($D$276="n/a",0,IF(H$278&lt;=$C304,0,IF(H$278&gt;(INDEX($D$276:$W$276,1,$C304)+$C304),INDEX($D$290:$W$290,,$C304)-SUM($D304:G304),INDEX($D$290:$W$290,,$C304)/INDEX($D$276:$W$276,1,$C304))))</f>
        <v>0</v>
      </c>
      <c r="I304" s="2">
        <f>IF($D$276="n/a",0,IF(I$278&lt;=$C304,0,IF(I$278&gt;(INDEX($D$276:$W$276,1,$C304)+$C304),INDEX($D$290:$W$290,,$C304)-SUM($D304:H304),INDEX($D$290:$W$290,,$C304)/INDEX($D$276:$W$276,1,$C304))))*0.5</f>
        <v>0</v>
      </c>
      <c r="J304" s="2">
        <f>IF($D$276="n/a",0,IF(J$278&lt;=$C304,0,IF(J$278&gt;(INDEX($D$276:$W$276,1,$C304)+$C304),INDEX($D$290:$W$290,,$C304)-SUM($D304:I304),INDEX($D$290:$W$290,,$C304)/INDEX($D$276:$W$276,1,$C304))))</f>
        <v>0</v>
      </c>
      <c r="K304" s="2">
        <f>IF($D$276="n/a",0,IF(K$278&lt;=$C304,0,IF(K$278&gt;(INDEX($D$276:$W$276,1,$C304)+$C304),INDEX($D$290:$W$290,,$C304)-SUM($D304:J304),INDEX($D$290:$W$290,,$C304)/INDEX($D$276:$W$276,1,$C304))))</f>
        <v>0</v>
      </c>
      <c r="L304" s="2">
        <f>IF($D$276="n/a",0,IF(L$278&lt;=$C304,0,IF(L$278&gt;(INDEX($D$276:$W$276,1,$C304)+$C304),INDEX($D$290:$W$290,,$C304)-SUM($D304:K304),INDEX($D$290:$W$290,,$C304)/INDEX($D$276:$W$276,1,$C304))))</f>
        <v>0</v>
      </c>
      <c r="M304" s="2">
        <f>IF($D$276="n/a",0,IF(M$278&lt;=$C304,0,IF(M$278&gt;(INDEX($D$276:$W$276,1,$C304)+$C304),INDEX($D$290:$W$290,,$C304)-SUM($D304:L304),INDEX($D$290:$W$290,,$C304)/INDEX($D$276:$W$276,1,$C304))))</f>
        <v>0</v>
      </c>
      <c r="N304" s="2">
        <f>IF($D$276="n/a",0,IF(N$278&lt;=$C304,0,IF(N$278&gt;(INDEX($D$276:$W$276,1,$C304)+$C304),INDEX($D$290:$W$290,,$C304)-SUM($D304:M304),INDEX($D$290:$W$290,,$C304)/INDEX($D$276:$W$276,1,$C304))))</f>
        <v>0</v>
      </c>
      <c r="O304" s="2">
        <f>IF($D$276="n/a",0,IF(O$278&lt;=$C304,0,IF(O$278&gt;(INDEX($D$276:$W$276,1,$C304)+$C304),INDEX($D$290:$W$290,,$C304)-SUM($D304:N304),INDEX($D$290:$W$290,,$C304)/INDEX($D$276:$W$276,1,$C304))))</f>
        <v>0</v>
      </c>
      <c r="P304" s="2">
        <f>IF($D$276="n/a",0,IF(P$278&lt;=$C304,0,IF(P$278&gt;(INDEX($D$276:$W$276,1,$C304)+$C304),INDEX($D$290:$W$290,,$C304)-SUM($D304:O304),INDEX($D$290:$W$290,,$C304)/INDEX($D$276:$W$276,1,$C304))))</f>
        <v>0</v>
      </c>
      <c r="Q304" s="2">
        <f>IF($D$276="n/a",0,IF(Q$278&lt;=$C304,0,IF(Q$278&gt;(INDEX($D$276:$W$276,1,$C304)+$C304),INDEX($D$290:$W$290,,$C304)-SUM($D304:P304),INDEX($D$290:$W$290,,$C304)/INDEX($D$276:$W$276,1,$C304))))</f>
        <v>0</v>
      </c>
      <c r="R304" s="2">
        <f>IF($D$276="n/a",0,IF(R$278&lt;=$C304,0,IF(R$278&gt;(INDEX($D$276:$W$276,1,$C304)+$C304),INDEX($D$290:$W$290,,$C304)-SUM($D304:Q304),INDEX($D$290:$W$290,,$C304)/INDEX($D$276:$W$276,1,$C304))))</f>
        <v>0</v>
      </c>
      <c r="S304" s="2">
        <f>IF($D$276="n/a",0,IF(S$278&lt;=$C304,0,IF(S$278&gt;(INDEX($D$276:$W$276,1,$C304)+$C304),INDEX($D$290:$W$290,,$C304)-SUM($D304:R304),INDEX($D$290:$W$290,,$C304)/INDEX($D$276:$W$276,1,$C304))))</f>
        <v>0</v>
      </c>
      <c r="T304" s="2">
        <f>IF($D$276="n/a",0,IF(T$278&lt;=$C304,0,IF(T$278&gt;(INDEX($D$276:$W$276,1,$C304)+$C304),INDEX($D$290:$W$290,,$C304)-SUM($D304:S304),INDEX($D$290:$W$290,,$C304)/INDEX($D$276:$W$276,1,$C304))))</f>
        <v>0</v>
      </c>
      <c r="U304" s="2">
        <f>IF($D$276="n/a",0,IF(U$278&lt;=$C304,0,IF(U$278&gt;(INDEX($D$276:$W$276,1,$C304)+$C304),INDEX($D$290:$W$290,,$C304)-SUM($D304:T304),INDEX($D$290:$W$290,,$C304)/INDEX($D$276:$W$276,1,$C304))))</f>
        <v>0</v>
      </c>
      <c r="V304" s="2">
        <f>IF($D$276="n/a",0,IF(V$278&lt;=$C304,0,IF(V$278&gt;(INDEX($D$276:$W$276,1,$C304)+$C304),INDEX($D$290:$W$290,,$C304)-SUM($D304:U304),INDEX($D$290:$W$290,,$C304)/INDEX($D$276:$W$276,1,$C304))))</f>
        <v>0</v>
      </c>
      <c r="W304" s="2">
        <f>IF($D$276="n/a",0,IF(W$278&lt;=$C304,0,IF(W$278&gt;(INDEX($D$276:$W$276,1,$C304)+$C304),INDEX($D$290:$W$290,,$C304)-SUM($D304:V304),INDEX($D$290:$W$290,,$C304)/INDEX($D$276:$W$276,1,$C304))))</f>
        <v>0</v>
      </c>
      <c r="X304" s="2">
        <f>IF($D$276="n/a",0,IF(X$278&lt;=$C304,0,IF(X$278&gt;(INDEX($D$276:$W$276,1,$C304)+$C304),INDEX($D$290:$W$290,,$C304)-SUM($D304:W304),INDEX($D$290:$W$290,,$C304)/INDEX($D$276:$W$276,1,$C304))))</f>
        <v>0</v>
      </c>
      <c r="Y304" s="2">
        <f>IF($D$276="n/a",0,IF(Y$278&lt;=$C304,0,IF(Y$278&gt;(INDEX($D$276:$W$276,1,$C304)+$C304),INDEX($D$290:$W$290,,$C304)-SUM($D304:X304),INDEX($D$290:$W$290,,$C304)/INDEX($D$276:$W$276,1,$C304))))</f>
        <v>0</v>
      </c>
      <c r="Z304" s="2">
        <f>IF($D$276="n/a",0,IF(Z$278&lt;=$C304,0,IF(Z$278&gt;(INDEX($D$276:$W$276,1,$C304)+$C304),INDEX($D$290:$W$290,,$C304)-SUM($D304:Y304),INDEX($D$290:$W$290,,$C304)/INDEX($D$276:$W$276,1,$C304))))</f>
        <v>0</v>
      </c>
      <c r="AA304" s="2">
        <f>IF($D$276="n/a",0,IF(AA$278&lt;=$C304,0,IF(AA$278&gt;(INDEX($D$276:$W$276,1,$C304)+$C304),INDEX($D$290:$W$290,,$C304)-SUM($D304:Z304),INDEX($D$290:$W$290,,$C304)/INDEX($D$276:$W$276,1,$C304))))</f>
        <v>0</v>
      </c>
      <c r="AB304" s="2">
        <f>IF($D$276="n/a",0,IF(AB$278&lt;=$C304,0,IF(AB$278&gt;(INDEX($D$276:$W$276,1,$C304)+$C304),INDEX($D$290:$W$290,,$C304)-SUM($D304:AA304),INDEX($D$290:$W$290,,$C304)/INDEX($D$276:$W$276,1,$C304))))</f>
        <v>0</v>
      </c>
      <c r="AC304" s="2">
        <f>IF($D$276="n/a",0,IF(AC$278&lt;=$C304,0,IF(AC$278&gt;(INDEX($D$276:$W$276,1,$C304)+$C304),INDEX($D$290:$W$290,,$C304)-SUM($D304:AB304),INDEX($D$290:$W$290,,$C304)/INDEX($D$276:$W$276,1,$C304))))</f>
        <v>0</v>
      </c>
      <c r="AD304" s="2">
        <f>IF($D$276="n/a",0,IF(AD$278&lt;=$C304,0,IF(AD$278&gt;(INDEX($D$276:$W$276,1,$C304)+$C304),INDEX($D$290:$W$290,,$C304)-SUM($D304:AC304),INDEX($D$290:$W$290,,$C304)/INDEX($D$276:$W$276,1,$C304))))</f>
        <v>0</v>
      </c>
      <c r="AE304" s="2">
        <f>IF($D$276="n/a",0,IF(AE$278&lt;=$C304,0,IF(AE$278&gt;(INDEX($D$276:$W$276,1,$C304)+$C304),INDEX($D$290:$W$290,,$C304)-SUM($D304:AD304),INDEX($D$290:$W$290,,$C304)/INDEX($D$276:$W$276,1,$C304))))</f>
        <v>0</v>
      </c>
      <c r="AF304" s="2">
        <f>IF($D$276="n/a",0,IF(AF$278&lt;=$C304,0,IF(AF$278&gt;(INDEX($D$276:$W$276,1,$C304)+$C304),INDEX($D$290:$W$290,,$C304)-SUM($D304:AE304),INDEX($D$290:$W$290,,$C304)/INDEX($D$276:$W$276,1,$C304))))</f>
        <v>0</v>
      </c>
      <c r="AG304" s="2">
        <f>IF($D$276="n/a",0,IF(AG$278&lt;=$C304,0,IF(AG$278&gt;(INDEX($D$276:$W$276,1,$C304)+$C304),INDEX($D$290:$W$290,,$C304)-SUM($D304:AF304),INDEX($D$290:$W$290,,$C304)/INDEX($D$276:$W$276,1,$C304))))</f>
        <v>0</v>
      </c>
      <c r="AH304" s="2">
        <f>IF($D$276="n/a",0,IF(AH$278&lt;=$C304,0,IF(AH$278&gt;(INDEX($D$276:$W$276,1,$C304)+$C304),INDEX($D$290:$W$290,,$C304)-SUM($D304:AG304),INDEX($D$290:$W$290,,$C304)/INDEX($D$276:$W$276,1,$C304))))</f>
        <v>0</v>
      </c>
      <c r="AI304" s="2">
        <f>IF($D$276="n/a",0,IF(AI$278&lt;=$C304,0,IF(AI$278&gt;(INDEX($D$276:$W$276,1,$C304)+$C304),INDEX($D$290:$W$290,,$C304)-SUM($D304:AH304),INDEX($D$290:$W$290,,$C304)/INDEX($D$276:$W$276,1,$C304))))</f>
        <v>0</v>
      </c>
      <c r="AJ304" s="2">
        <f>IF($D$276="n/a",0,IF(AJ$278&lt;=$C304,0,IF(AJ$278&gt;(INDEX($D$276:$W$276,1,$C304)+$C304),INDEX($D$290:$W$290,,$C304)-SUM($D304:AI304),INDEX($D$290:$W$290,,$C304)/INDEX($D$276:$W$276,1,$C304))))</f>
        <v>0</v>
      </c>
      <c r="AK304" s="2">
        <f>IF($D$276="n/a",0,IF(AK$278&lt;=$C304,0,IF(AK$278&gt;(INDEX($D$276:$W$276,1,$C304)+$C304),INDEX($D$290:$W$290,,$C304)-SUM($D304:AJ304),INDEX($D$290:$W$290,,$C304)/INDEX($D$276:$W$276,1,$C304))))</f>
        <v>0</v>
      </c>
      <c r="AL304" s="2">
        <f>IF($D$276="n/a",0,IF(AL$278&lt;=$C304,0,IF(AL$278&gt;(INDEX($D$276:$W$276,1,$C304)+$C304),INDEX($D$290:$W$290,,$C304)-SUM($D304:AK304),INDEX($D$290:$W$290,,$C304)/INDEX($D$276:$W$276,1,$C304))))</f>
        <v>0</v>
      </c>
      <c r="AM304" s="2">
        <f>IF($D$276="n/a",0,IF(AM$278&lt;=$C304,0,IF(AM$278&gt;(INDEX($D$276:$W$276,1,$C304)+$C304),INDEX($D$290:$W$290,,$C304)-SUM($D304:AL304),INDEX($D$290:$W$290,,$C304)/INDEX($D$276:$W$276,1,$C304))))</f>
        <v>0</v>
      </c>
      <c r="AN304" s="2">
        <f>IF($D$276="n/a",0,IF(AN$278&lt;=$C304,0,IF(AN$278&gt;(INDEX($D$276:$W$276,1,$C304)+$C304),INDEX($D$290:$W$290,,$C304)-SUM($D304:AM304),INDEX($D$290:$W$290,,$C304)/INDEX($D$276:$W$276,1,$C304))))</f>
        <v>0</v>
      </c>
      <c r="AO304" s="2">
        <f>IF($D$276="n/a",0,IF(AO$278&lt;=$C304,0,IF(AO$278&gt;(INDEX($D$276:$W$276,1,$C304)+$C304),INDEX($D$290:$W$290,,$C304)-SUM($D304:AN304),INDEX($D$290:$W$290,,$C304)/INDEX($D$276:$W$276,1,$C304))))</f>
        <v>0</v>
      </c>
      <c r="AP304" s="2">
        <f>IF($D$276="n/a",0,IF(AP$278&lt;=$C304,0,IF(AP$278&gt;(INDEX($D$276:$W$276,1,$C304)+$C304),INDEX($D$290:$W$290,,$C304)-SUM($D304:AO304),INDEX($D$290:$W$290,,$C304)/INDEX($D$276:$W$276,1,$C304))))</f>
        <v>0</v>
      </c>
      <c r="AQ304" s="2">
        <f>IF($D$276="n/a",0,IF(AQ$278&lt;=$C304,0,IF(AQ$278&gt;(INDEX($D$276:$W$276,1,$C304)+$C304),INDEX($D$290:$W$290,,$C304)-SUM($D304:AP304),INDEX($D$290:$W$290,,$C304)/INDEX($D$276:$W$276,1,$C304))))</f>
        <v>0</v>
      </c>
      <c r="AR304" s="2">
        <f>IF($D$276="n/a",0,IF(AR$278&lt;=$C304,0,IF(AR$278&gt;(INDEX($D$276:$W$276,1,$C304)+$C304),INDEX($D$290:$W$290,,$C304)-SUM($D304:AQ304),INDEX($D$290:$W$290,,$C304)/INDEX($D$276:$W$276,1,$C304))))</f>
        <v>0</v>
      </c>
      <c r="AS304" s="2">
        <f>IF($D$276="n/a",0,IF(AS$278&lt;=$C304,0,IF(AS$278&gt;(INDEX($D$276:$W$276,1,$C304)+$C304),INDEX($D$290:$W$290,,$C304)-SUM($D304:AR304),INDEX($D$290:$W$290,,$C304)/INDEX($D$276:$W$276,1,$C304))))</f>
        <v>0</v>
      </c>
      <c r="AT304" s="2">
        <f>IF($D$276="n/a",0,IF(AT$278&lt;=$C304,0,IF(AT$278&gt;(INDEX($D$276:$W$276,1,$C304)+$C304),INDEX($D$290:$W$290,,$C304)-SUM($D304:AS304),INDEX($D$290:$W$290,,$C304)/INDEX($D$276:$W$276,1,$C304))))</f>
        <v>0</v>
      </c>
      <c r="AU304" s="2">
        <f>IF($D$276="n/a",0,IF(AU$278&lt;=$C304,0,IF(AU$278&gt;(INDEX($D$276:$W$276,1,$C304)+$C304),INDEX($D$290:$W$290,,$C304)-SUM($D304:AT304),INDEX($D$290:$W$290,,$C304)/INDEX($D$276:$W$276,1,$C304))))</f>
        <v>0</v>
      </c>
      <c r="AV304" s="2">
        <f>IF($D$276="n/a",0,IF(AV$278&lt;=$C304,0,IF(AV$278&gt;(INDEX($D$276:$W$276,1,$C304)+$C304),INDEX($D$290:$W$290,,$C304)-SUM($D304:AU304),INDEX($D$290:$W$290,,$C304)/INDEX($D$276:$W$276,1,$C304))))</f>
        <v>0</v>
      </c>
      <c r="AW304" s="2">
        <f>IF($D$276="n/a",0,IF(AW$278&lt;=$C304,0,IF(AW$278&gt;(INDEX($D$276:$W$276,1,$C304)+$C304),INDEX($D$290:$W$290,,$C304)-SUM($D304:AV304),INDEX($D$290:$W$290,,$C304)/INDEX($D$276:$W$276,1,$C304))))</f>
        <v>0</v>
      </c>
      <c r="AX304" s="2">
        <f>IF($D$276="n/a",0,IF(AX$278&lt;=$C304,0,IF(AX$278&gt;(INDEX($D$276:$W$276,1,$C304)+$C304),INDEX($D$290:$W$290,,$C304)-SUM($D304:AW304),INDEX($D$290:$W$290,,$C304)/INDEX($D$276:$W$276,1,$C304))))</f>
        <v>0</v>
      </c>
      <c r="AY304" s="2">
        <f>IF($D$276="n/a",0,IF(AY$278&lt;=$C304,0,IF(AY$278&gt;(INDEX($D$276:$W$276,1,$C304)+$C304),INDEX($D$290:$W$290,,$C304)-SUM($D304:AX304),INDEX($D$290:$W$290,,$C304)/INDEX($D$276:$W$276,1,$C304))))</f>
        <v>0</v>
      </c>
      <c r="AZ304" s="2">
        <f>IF($D$276="n/a",0,IF(AZ$278&lt;=$C304,0,IF(AZ$278&gt;(INDEX($D$276:$W$276,1,$C304)+$C304),INDEX($D$290:$W$290,,$C304)-SUM($D304:AY304),INDEX($D$290:$W$290,,$C304)/INDEX($D$276:$W$276,1,$C304))))</f>
        <v>0</v>
      </c>
      <c r="BA304" s="2">
        <f>IF($D$276="n/a",0,IF(BA$278&lt;=$C304,0,IF(BA$278&gt;(INDEX($D$276:$W$276,1,$C304)+$C304),INDEX($D$290:$W$290,,$C304)-SUM($D304:AZ304),INDEX($D$290:$W$290,,$C304)/INDEX($D$276:$W$276,1,$C304))))</f>
        <v>0</v>
      </c>
      <c r="BB304" s="2">
        <f>IF($D$276="n/a",0,IF(BB$278&lt;=$C304,0,IF(BB$278&gt;(INDEX($D$276:$W$276,1,$C304)+$C304),INDEX($D$290:$W$290,,$C304)-SUM($D304:BA304),INDEX($D$290:$W$290,,$C304)/INDEX($D$276:$W$276,1,$C304))))</f>
        <v>0</v>
      </c>
      <c r="BC304" s="2">
        <f>IF($D$276="n/a",0,IF(BC$278&lt;=$C304,0,IF(BC$278&gt;(INDEX($D$276:$W$276,1,$C304)+$C304),INDEX($D$290:$W$290,,$C304)-SUM($D304:BB304),INDEX($D$290:$W$290,,$C304)/INDEX($D$276:$W$276,1,$C304))))</f>
        <v>0</v>
      </c>
      <c r="BD304" s="2">
        <f>IF($D$276="n/a",0,IF(BD$278&lt;=$C304,0,IF(BD$278&gt;(INDEX($D$276:$W$276,1,$C304)+$C304),INDEX($D$290:$W$290,,$C304)-SUM($D304:BC304),INDEX($D$290:$W$290,,$C304)/INDEX($D$276:$W$276,1,$C304))))</f>
        <v>0</v>
      </c>
      <c r="BE304" s="2">
        <f>IF($D$276="n/a",0,IF(BE$278&lt;=$C304,0,IF(BE$278&gt;(INDEX($D$276:$W$276,1,$C304)+$C304),INDEX($D$290:$W$290,,$C304)-SUM($D304:BD304),INDEX($D$290:$W$290,,$C304)/INDEX($D$276:$W$276,1,$C304))))</f>
        <v>0</v>
      </c>
      <c r="BF304" s="2">
        <f>IF($D$276="n/a",0,IF(BF$278&lt;=$C304,0,IF(BF$278&gt;(INDEX($D$276:$W$276,1,$C304)+$C304),INDEX($D$290:$W$290,,$C304)-SUM($D304:BE304),INDEX($D$290:$W$290,,$C304)/INDEX($D$276:$W$276,1,$C304))))</f>
        <v>0</v>
      </c>
      <c r="BG304" s="2">
        <f>IF($D$276="n/a",0,IF(BG$278&lt;=$C304,0,IF(BG$278&gt;(INDEX($D$276:$W$276,1,$C304)+$C304),INDEX($D$290:$W$290,,$C304)-SUM($D304:BF304),INDEX($D$290:$W$290,,$C304)/INDEX($D$276:$W$276,1,$C304))))</f>
        <v>0</v>
      </c>
      <c r="BH304" s="2">
        <f>IF($D$276="n/a",0,IF(BH$278&lt;=$C304,0,IF(BH$278&gt;(INDEX($D$276:$W$276,1,$C304)+$C304),INDEX($D$290:$W$290,,$C304)-SUM($D304:BG304),INDEX($D$290:$W$290,,$C304)/INDEX($D$276:$W$276,1,$C304))))</f>
        <v>0</v>
      </c>
      <c r="BI304" s="2">
        <f>IF($D$276="n/a",0,IF(BI$278&lt;=$C304,0,IF(BI$278&gt;(INDEX($D$276:$W$276,1,$C304)+$C304),INDEX($D$290:$W$290,,$C304)-SUM($D304:BH304),INDEX($D$290:$W$290,,$C304)/INDEX($D$276:$W$276,1,$C304))))</f>
        <v>0</v>
      </c>
      <c r="BJ304" s="2">
        <f>IF($D$276="n/a",0,IF(BJ$278&lt;=$C304,0,IF(BJ$278&gt;(INDEX($D$276:$W$276,1,$C304)+$C304),INDEX($D$290:$W$290,,$C304)-SUM($D304:BI304),INDEX($D$290:$W$290,,$C304)/INDEX($D$276:$W$276,1,$C304))))</f>
        <v>0</v>
      </c>
      <c r="BK304" s="2">
        <f>IF($D$276="n/a",0,IF(BK$278&lt;=$C304,0,IF(BK$278&gt;(INDEX($D$276:$W$276,1,$C304)+$C304),INDEX($D$290:$W$290,,$C304)-SUM($D304:BJ304),INDEX($D$290:$W$290,,$C304)/INDEX($D$276:$W$276,1,$C304))))</f>
        <v>0</v>
      </c>
      <c r="BL304" s="2">
        <f>IF($D$276="n/a",0,IF(BL$278&lt;=$C304,0,IF(BL$278&gt;(INDEX($D$276:$W$276,1,$C304)+$C304),INDEX($D$290:$W$290,,$C304)-SUM($D304:BK304),INDEX($D$290:$W$290,,$C304)/INDEX($D$276:$W$276,1,$C304))))</f>
        <v>0</v>
      </c>
      <c r="BM304" s="2">
        <f>IF($D$276="n/a",0,IF(BM$278&lt;=$C304,0,IF(BM$278&gt;(INDEX($D$276:$W$276,1,$C304)+$C304),INDEX($D$290:$W$290,,$C304)-SUM($D304:BL304),INDEX($D$290:$W$290,,$C304)/INDEX($D$276:$W$276,1,$C304))))</f>
        <v>0</v>
      </c>
      <c r="BN304" s="2">
        <f>IF($D$276="n/a",0,IF(BN$278&lt;=$C304,0,IF(BN$278&gt;(INDEX($D$276:$W$276,1,$C304)+$C304),INDEX($D$290:$W$290,,$C304)-SUM($D304:BM304),INDEX($D$290:$W$290,,$C304)/INDEX($D$276:$W$276,1,$C304))))</f>
        <v>0</v>
      </c>
      <c r="BO304" s="2">
        <f>IF($D$276="n/a",0,IF(BO$278&lt;=$C304,0,IF(BO$278&gt;(INDEX($D$276:$W$276,1,$C304)+$C304),INDEX($D$290:$W$290,,$C304)-SUM($D304:BN304),INDEX($D$290:$W$290,,$C304)/INDEX($D$276:$W$276,1,$C304))))</f>
        <v>0</v>
      </c>
      <c r="BP304" s="2">
        <f>IF($D$276="n/a",0,IF(BP$278&lt;=$C304,0,IF(BP$278&gt;(INDEX($D$276:$W$276,1,$C304)+$C304),INDEX($D$290:$W$290,,$C304)-SUM($D304:BO304),INDEX($D$290:$W$290,,$C304)/INDEX($D$276:$W$276,1,$C304))))</f>
        <v>0</v>
      </c>
    </row>
    <row r="305" spans="2:68" outlineLevel="1">
      <c r="B305" s="20">
        <v>2028</v>
      </c>
      <c r="C305" s="20">
        <v>13</v>
      </c>
      <c r="E305" s="2">
        <f>IF($D$276="n/a",0,IF(E$278&lt;=$C305,0,IF(E$278&gt;(INDEX($D$276:$W$276,1,$C305)+$C305),INDEX($D$290:$W$290,,$C305)-SUM($D305:D305),INDEX($D$290:$W$290,,$C305)/INDEX($D$276:$W$276,1,$C305))))</f>
        <v>0</v>
      </c>
      <c r="F305" s="2">
        <f>IF($D$276="n/a",0,IF(F$278&lt;=$C305,0,IF(F$278&gt;(INDEX($D$276:$W$276,1,$C305)+$C305),INDEX($D$290:$W$290,,$C305)-SUM($D305:E305),INDEX($D$290:$W$290,,$C305)/INDEX($D$276:$W$276,1,$C305))))</f>
        <v>0</v>
      </c>
      <c r="G305" s="2">
        <f>IF($D$276="n/a",0,IF(G$278&lt;=$C305,0,IF(G$278&gt;(INDEX($D$276:$W$276,1,$C305)+$C305),INDEX($D$290:$W$290,,$C305)-SUM($D305:F305),INDEX($D$290:$W$290,,$C305)/INDEX($D$276:$W$276,1,$C305))))</f>
        <v>0</v>
      </c>
      <c r="H305" s="2">
        <f>IF($D$276="n/a",0,IF(H$278&lt;=$C305,0,IF(H$278&gt;(INDEX($D$276:$W$276,1,$C305)+$C305),INDEX($D$290:$W$290,,$C305)-SUM($D305:G305),INDEX($D$290:$W$290,,$C305)/INDEX($D$276:$W$276,1,$C305))))</f>
        <v>0</v>
      </c>
      <c r="I305" s="2">
        <f>IF($D$276="n/a",0,IF(I$278&lt;=$C305,0,IF(I$278&gt;(INDEX($D$276:$W$276,1,$C305)+$C305),INDEX($D$290:$W$290,,$C305)-SUM($D305:H305),INDEX($D$290:$W$290,,$C305)/INDEX($D$276:$W$276,1,$C305))))*0.5</f>
        <v>0</v>
      </c>
      <c r="J305" s="2">
        <f>IF($D$276="n/a",0,IF(J$278&lt;=$C305,0,IF(J$278&gt;(INDEX($D$276:$W$276,1,$C305)+$C305),INDEX($D$290:$W$290,,$C305)-SUM($D305:I305),INDEX($D$290:$W$290,,$C305)/INDEX($D$276:$W$276,1,$C305))))</f>
        <v>0</v>
      </c>
      <c r="K305" s="2">
        <f>IF($D$276="n/a",0,IF(K$278&lt;=$C305,0,IF(K$278&gt;(INDEX($D$276:$W$276,1,$C305)+$C305),INDEX($D$290:$W$290,,$C305)-SUM($D305:J305),INDEX($D$290:$W$290,,$C305)/INDEX($D$276:$W$276,1,$C305))))</f>
        <v>0</v>
      </c>
      <c r="L305" s="2">
        <f>IF($D$276="n/a",0,IF(L$278&lt;=$C305,0,IF(L$278&gt;(INDEX($D$276:$W$276,1,$C305)+$C305),INDEX($D$290:$W$290,,$C305)-SUM($D305:K305),INDEX($D$290:$W$290,,$C305)/INDEX($D$276:$W$276,1,$C305))))</f>
        <v>0</v>
      </c>
      <c r="M305" s="2">
        <f>IF($D$276="n/a",0,IF(M$278&lt;=$C305,0,IF(M$278&gt;(INDEX($D$276:$W$276,1,$C305)+$C305),INDEX($D$290:$W$290,,$C305)-SUM($D305:L305),INDEX($D$290:$W$290,,$C305)/INDEX($D$276:$W$276,1,$C305))))</f>
        <v>0</v>
      </c>
      <c r="N305" s="2">
        <f>IF($D$276="n/a",0,IF(N$278&lt;=$C305,0,IF(N$278&gt;(INDEX($D$276:$W$276,1,$C305)+$C305),INDEX($D$290:$W$290,,$C305)-SUM($D305:M305),INDEX($D$290:$W$290,,$C305)/INDEX($D$276:$W$276,1,$C305))))</f>
        <v>0</v>
      </c>
      <c r="O305" s="2">
        <f>IF($D$276="n/a",0,IF(O$278&lt;=$C305,0,IF(O$278&gt;(INDEX($D$276:$W$276,1,$C305)+$C305),INDEX($D$290:$W$290,,$C305)-SUM($D305:N305),INDEX($D$290:$W$290,,$C305)/INDEX($D$276:$W$276,1,$C305))))</f>
        <v>0</v>
      </c>
      <c r="P305" s="2">
        <f>IF($D$276="n/a",0,IF(P$278&lt;=$C305,0,IF(P$278&gt;(INDEX($D$276:$W$276,1,$C305)+$C305),INDEX($D$290:$W$290,,$C305)-SUM($D305:O305),INDEX($D$290:$W$290,,$C305)/INDEX($D$276:$W$276,1,$C305))))</f>
        <v>0</v>
      </c>
      <c r="Q305" s="2">
        <f>IF($D$276="n/a",0,IF(Q$278&lt;=$C305,0,IF(Q$278&gt;(INDEX($D$276:$W$276,1,$C305)+$C305),INDEX($D$290:$W$290,,$C305)-SUM($D305:P305),INDEX($D$290:$W$290,,$C305)/INDEX($D$276:$W$276,1,$C305))))</f>
        <v>0</v>
      </c>
      <c r="R305" s="2">
        <f>IF($D$276="n/a",0,IF(R$278&lt;=$C305,0,IF(R$278&gt;(INDEX($D$276:$W$276,1,$C305)+$C305),INDEX($D$290:$W$290,,$C305)-SUM($D305:Q305),INDEX($D$290:$W$290,,$C305)/INDEX($D$276:$W$276,1,$C305))))</f>
        <v>0</v>
      </c>
      <c r="S305" s="2">
        <f>IF($D$276="n/a",0,IF(S$278&lt;=$C305,0,IF(S$278&gt;(INDEX($D$276:$W$276,1,$C305)+$C305),INDEX($D$290:$W$290,,$C305)-SUM($D305:R305),INDEX($D$290:$W$290,,$C305)/INDEX($D$276:$W$276,1,$C305))))</f>
        <v>0</v>
      </c>
      <c r="T305" s="2">
        <f>IF($D$276="n/a",0,IF(T$278&lt;=$C305,0,IF(T$278&gt;(INDEX($D$276:$W$276,1,$C305)+$C305),INDEX($D$290:$W$290,,$C305)-SUM($D305:S305),INDEX($D$290:$W$290,,$C305)/INDEX($D$276:$W$276,1,$C305))))</f>
        <v>0</v>
      </c>
      <c r="U305" s="2">
        <f>IF($D$276="n/a",0,IF(U$278&lt;=$C305,0,IF(U$278&gt;(INDEX($D$276:$W$276,1,$C305)+$C305),INDEX($D$290:$W$290,,$C305)-SUM($D305:T305),INDEX($D$290:$W$290,,$C305)/INDEX($D$276:$W$276,1,$C305))))</f>
        <v>0</v>
      </c>
      <c r="V305" s="2">
        <f>IF($D$276="n/a",0,IF(V$278&lt;=$C305,0,IF(V$278&gt;(INDEX($D$276:$W$276,1,$C305)+$C305),INDEX($D$290:$W$290,,$C305)-SUM($D305:U305),INDEX($D$290:$W$290,,$C305)/INDEX($D$276:$W$276,1,$C305))))</f>
        <v>0</v>
      </c>
      <c r="W305" s="2">
        <f>IF($D$276="n/a",0,IF(W$278&lt;=$C305,0,IF(W$278&gt;(INDEX($D$276:$W$276,1,$C305)+$C305),INDEX($D$290:$W$290,,$C305)-SUM($D305:V305),INDEX($D$290:$W$290,,$C305)/INDEX($D$276:$W$276,1,$C305))))</f>
        <v>0</v>
      </c>
      <c r="X305" s="2">
        <f>IF($D$276="n/a",0,IF(X$278&lt;=$C305,0,IF(X$278&gt;(INDEX($D$276:$W$276,1,$C305)+$C305),INDEX($D$290:$W$290,,$C305)-SUM($D305:W305),INDEX($D$290:$W$290,,$C305)/INDEX($D$276:$W$276,1,$C305))))</f>
        <v>0</v>
      </c>
      <c r="Y305" s="2">
        <f>IF($D$276="n/a",0,IF(Y$278&lt;=$C305,0,IF(Y$278&gt;(INDEX($D$276:$W$276,1,$C305)+$C305),INDEX($D$290:$W$290,,$C305)-SUM($D305:X305),INDEX($D$290:$W$290,,$C305)/INDEX($D$276:$W$276,1,$C305))))</f>
        <v>0</v>
      </c>
      <c r="Z305" s="2">
        <f>IF($D$276="n/a",0,IF(Z$278&lt;=$C305,0,IF(Z$278&gt;(INDEX($D$276:$W$276,1,$C305)+$C305),INDEX($D$290:$W$290,,$C305)-SUM($D305:Y305),INDEX($D$290:$W$290,,$C305)/INDEX($D$276:$W$276,1,$C305))))</f>
        <v>0</v>
      </c>
      <c r="AA305" s="2">
        <f>IF($D$276="n/a",0,IF(AA$278&lt;=$C305,0,IF(AA$278&gt;(INDEX($D$276:$W$276,1,$C305)+$C305),INDEX($D$290:$W$290,,$C305)-SUM($D305:Z305),INDEX($D$290:$W$290,,$C305)/INDEX($D$276:$W$276,1,$C305))))</f>
        <v>0</v>
      </c>
      <c r="AB305" s="2">
        <f>IF($D$276="n/a",0,IF(AB$278&lt;=$C305,0,IF(AB$278&gt;(INDEX($D$276:$W$276,1,$C305)+$C305),INDEX($D$290:$W$290,,$C305)-SUM($D305:AA305),INDEX($D$290:$W$290,,$C305)/INDEX($D$276:$W$276,1,$C305))))</f>
        <v>0</v>
      </c>
      <c r="AC305" s="2">
        <f>IF($D$276="n/a",0,IF(AC$278&lt;=$C305,0,IF(AC$278&gt;(INDEX($D$276:$W$276,1,$C305)+$C305),INDEX($D$290:$W$290,,$C305)-SUM($D305:AB305),INDEX($D$290:$W$290,,$C305)/INDEX($D$276:$W$276,1,$C305))))</f>
        <v>0</v>
      </c>
      <c r="AD305" s="2">
        <f>IF($D$276="n/a",0,IF(AD$278&lt;=$C305,0,IF(AD$278&gt;(INDEX($D$276:$W$276,1,$C305)+$C305),INDEX($D$290:$W$290,,$C305)-SUM($D305:AC305),INDEX($D$290:$W$290,,$C305)/INDEX($D$276:$W$276,1,$C305))))</f>
        <v>0</v>
      </c>
      <c r="AE305" s="2">
        <f>IF($D$276="n/a",0,IF(AE$278&lt;=$C305,0,IF(AE$278&gt;(INDEX($D$276:$W$276,1,$C305)+$C305),INDEX($D$290:$W$290,,$C305)-SUM($D305:AD305),INDEX($D$290:$W$290,,$C305)/INDEX($D$276:$W$276,1,$C305))))</f>
        <v>0</v>
      </c>
      <c r="AF305" s="2">
        <f>IF($D$276="n/a",0,IF(AF$278&lt;=$C305,0,IF(AF$278&gt;(INDEX($D$276:$W$276,1,$C305)+$C305),INDEX($D$290:$W$290,,$C305)-SUM($D305:AE305),INDEX($D$290:$W$290,,$C305)/INDEX($D$276:$W$276,1,$C305))))</f>
        <v>0</v>
      </c>
      <c r="AG305" s="2">
        <f>IF($D$276="n/a",0,IF(AG$278&lt;=$C305,0,IF(AG$278&gt;(INDEX($D$276:$W$276,1,$C305)+$C305),INDEX($D$290:$W$290,,$C305)-SUM($D305:AF305),INDEX($D$290:$W$290,,$C305)/INDEX($D$276:$W$276,1,$C305))))</f>
        <v>0</v>
      </c>
      <c r="AH305" s="2">
        <f>IF($D$276="n/a",0,IF(AH$278&lt;=$C305,0,IF(AH$278&gt;(INDEX($D$276:$W$276,1,$C305)+$C305),INDEX($D$290:$W$290,,$C305)-SUM($D305:AG305),INDEX($D$290:$W$290,,$C305)/INDEX($D$276:$W$276,1,$C305))))</f>
        <v>0</v>
      </c>
      <c r="AI305" s="2">
        <f>IF($D$276="n/a",0,IF(AI$278&lt;=$C305,0,IF(AI$278&gt;(INDEX($D$276:$W$276,1,$C305)+$C305),INDEX($D$290:$W$290,,$C305)-SUM($D305:AH305),INDEX($D$290:$W$290,,$C305)/INDEX($D$276:$W$276,1,$C305))))</f>
        <v>0</v>
      </c>
      <c r="AJ305" s="2">
        <f>IF($D$276="n/a",0,IF(AJ$278&lt;=$C305,0,IF(AJ$278&gt;(INDEX($D$276:$W$276,1,$C305)+$C305),INDEX($D$290:$W$290,,$C305)-SUM($D305:AI305),INDEX($D$290:$W$290,,$C305)/INDEX($D$276:$W$276,1,$C305))))</f>
        <v>0</v>
      </c>
      <c r="AK305" s="2">
        <f>IF($D$276="n/a",0,IF(AK$278&lt;=$C305,0,IF(AK$278&gt;(INDEX($D$276:$W$276,1,$C305)+$C305),INDEX($D$290:$W$290,,$C305)-SUM($D305:AJ305),INDEX($D$290:$W$290,,$C305)/INDEX($D$276:$W$276,1,$C305))))</f>
        <v>0</v>
      </c>
      <c r="AL305" s="2">
        <f>IF($D$276="n/a",0,IF(AL$278&lt;=$C305,0,IF(AL$278&gt;(INDEX($D$276:$W$276,1,$C305)+$C305),INDEX($D$290:$W$290,,$C305)-SUM($D305:AK305),INDEX($D$290:$W$290,,$C305)/INDEX($D$276:$W$276,1,$C305))))</f>
        <v>0</v>
      </c>
      <c r="AM305" s="2">
        <f>IF($D$276="n/a",0,IF(AM$278&lt;=$C305,0,IF(AM$278&gt;(INDEX($D$276:$W$276,1,$C305)+$C305),INDEX($D$290:$W$290,,$C305)-SUM($D305:AL305),INDEX($D$290:$W$290,,$C305)/INDEX($D$276:$W$276,1,$C305))))</f>
        <v>0</v>
      </c>
      <c r="AN305" s="2">
        <f>IF($D$276="n/a",0,IF(AN$278&lt;=$C305,0,IF(AN$278&gt;(INDEX($D$276:$W$276,1,$C305)+$C305),INDEX($D$290:$W$290,,$C305)-SUM($D305:AM305),INDEX($D$290:$W$290,,$C305)/INDEX($D$276:$W$276,1,$C305))))</f>
        <v>0</v>
      </c>
      <c r="AO305" s="2">
        <f>IF($D$276="n/a",0,IF(AO$278&lt;=$C305,0,IF(AO$278&gt;(INDEX($D$276:$W$276,1,$C305)+$C305),INDEX($D$290:$W$290,,$C305)-SUM($D305:AN305),INDEX($D$290:$W$290,,$C305)/INDEX($D$276:$W$276,1,$C305))))</f>
        <v>0</v>
      </c>
      <c r="AP305" s="2">
        <f>IF($D$276="n/a",0,IF(AP$278&lt;=$C305,0,IF(AP$278&gt;(INDEX($D$276:$W$276,1,$C305)+$C305),INDEX($D$290:$W$290,,$C305)-SUM($D305:AO305),INDEX($D$290:$W$290,,$C305)/INDEX($D$276:$W$276,1,$C305))))</f>
        <v>0</v>
      </c>
      <c r="AQ305" s="2">
        <f>IF($D$276="n/a",0,IF(AQ$278&lt;=$C305,0,IF(AQ$278&gt;(INDEX($D$276:$W$276,1,$C305)+$C305),INDEX($D$290:$W$290,,$C305)-SUM($D305:AP305),INDEX($D$290:$W$290,,$C305)/INDEX($D$276:$W$276,1,$C305))))</f>
        <v>0</v>
      </c>
      <c r="AR305" s="2">
        <f>IF($D$276="n/a",0,IF(AR$278&lt;=$C305,0,IF(AR$278&gt;(INDEX($D$276:$W$276,1,$C305)+$C305),INDEX($D$290:$W$290,,$C305)-SUM($D305:AQ305),INDEX($D$290:$W$290,,$C305)/INDEX($D$276:$W$276,1,$C305))))</f>
        <v>0</v>
      </c>
      <c r="AS305" s="2">
        <f>IF($D$276="n/a",0,IF(AS$278&lt;=$C305,0,IF(AS$278&gt;(INDEX($D$276:$W$276,1,$C305)+$C305),INDEX($D$290:$W$290,,$C305)-SUM($D305:AR305),INDEX($D$290:$W$290,,$C305)/INDEX($D$276:$W$276,1,$C305))))</f>
        <v>0</v>
      </c>
      <c r="AT305" s="2">
        <f>IF($D$276="n/a",0,IF(AT$278&lt;=$C305,0,IF(AT$278&gt;(INDEX($D$276:$W$276,1,$C305)+$C305),INDEX($D$290:$W$290,,$C305)-SUM($D305:AS305),INDEX($D$290:$W$290,,$C305)/INDEX($D$276:$W$276,1,$C305))))</f>
        <v>0</v>
      </c>
      <c r="AU305" s="2">
        <f>IF($D$276="n/a",0,IF(AU$278&lt;=$C305,0,IF(AU$278&gt;(INDEX($D$276:$W$276,1,$C305)+$C305),INDEX($D$290:$W$290,,$C305)-SUM($D305:AT305),INDEX($D$290:$W$290,,$C305)/INDEX($D$276:$W$276,1,$C305))))</f>
        <v>0</v>
      </c>
      <c r="AV305" s="2">
        <f>IF($D$276="n/a",0,IF(AV$278&lt;=$C305,0,IF(AV$278&gt;(INDEX($D$276:$W$276,1,$C305)+$C305),INDEX($D$290:$W$290,,$C305)-SUM($D305:AU305),INDEX($D$290:$W$290,,$C305)/INDEX($D$276:$W$276,1,$C305))))</f>
        <v>0</v>
      </c>
      <c r="AW305" s="2">
        <f>IF($D$276="n/a",0,IF(AW$278&lt;=$C305,0,IF(AW$278&gt;(INDEX($D$276:$W$276,1,$C305)+$C305),INDEX($D$290:$W$290,,$C305)-SUM($D305:AV305),INDEX($D$290:$W$290,,$C305)/INDEX($D$276:$W$276,1,$C305))))</f>
        <v>0</v>
      </c>
      <c r="AX305" s="2">
        <f>IF($D$276="n/a",0,IF(AX$278&lt;=$C305,0,IF(AX$278&gt;(INDEX($D$276:$W$276,1,$C305)+$C305),INDEX($D$290:$W$290,,$C305)-SUM($D305:AW305),INDEX($D$290:$W$290,,$C305)/INDEX($D$276:$W$276,1,$C305))))</f>
        <v>0</v>
      </c>
      <c r="AY305" s="2">
        <f>IF($D$276="n/a",0,IF(AY$278&lt;=$C305,0,IF(AY$278&gt;(INDEX($D$276:$W$276,1,$C305)+$C305),INDEX($D$290:$W$290,,$C305)-SUM($D305:AX305),INDEX($D$290:$W$290,,$C305)/INDEX($D$276:$W$276,1,$C305))))</f>
        <v>0</v>
      </c>
      <c r="AZ305" s="2">
        <f>IF($D$276="n/a",0,IF(AZ$278&lt;=$C305,0,IF(AZ$278&gt;(INDEX($D$276:$W$276,1,$C305)+$C305),INDEX($D$290:$W$290,,$C305)-SUM($D305:AY305),INDEX($D$290:$W$290,,$C305)/INDEX($D$276:$W$276,1,$C305))))</f>
        <v>0</v>
      </c>
      <c r="BA305" s="2">
        <f>IF($D$276="n/a",0,IF(BA$278&lt;=$C305,0,IF(BA$278&gt;(INDEX($D$276:$W$276,1,$C305)+$C305),INDEX($D$290:$W$290,,$C305)-SUM($D305:AZ305),INDEX($D$290:$W$290,,$C305)/INDEX($D$276:$W$276,1,$C305))))</f>
        <v>0</v>
      </c>
      <c r="BB305" s="2">
        <f>IF($D$276="n/a",0,IF(BB$278&lt;=$C305,0,IF(BB$278&gt;(INDEX($D$276:$W$276,1,$C305)+$C305),INDEX($D$290:$W$290,,$C305)-SUM($D305:BA305),INDEX($D$290:$W$290,,$C305)/INDEX($D$276:$W$276,1,$C305))))</f>
        <v>0</v>
      </c>
      <c r="BC305" s="2">
        <f>IF($D$276="n/a",0,IF(BC$278&lt;=$C305,0,IF(BC$278&gt;(INDEX($D$276:$W$276,1,$C305)+$C305),INDEX($D$290:$W$290,,$C305)-SUM($D305:BB305),INDEX($D$290:$W$290,,$C305)/INDEX($D$276:$W$276,1,$C305))))</f>
        <v>0</v>
      </c>
      <c r="BD305" s="2">
        <f>IF($D$276="n/a",0,IF(BD$278&lt;=$C305,0,IF(BD$278&gt;(INDEX($D$276:$W$276,1,$C305)+$C305),INDEX($D$290:$W$290,,$C305)-SUM($D305:BC305),INDEX($D$290:$W$290,,$C305)/INDEX($D$276:$W$276,1,$C305))))</f>
        <v>0</v>
      </c>
      <c r="BE305" s="2">
        <f>IF($D$276="n/a",0,IF(BE$278&lt;=$C305,0,IF(BE$278&gt;(INDEX($D$276:$W$276,1,$C305)+$C305),INDEX($D$290:$W$290,,$C305)-SUM($D305:BD305),INDEX($D$290:$W$290,,$C305)/INDEX($D$276:$W$276,1,$C305))))</f>
        <v>0</v>
      </c>
      <c r="BF305" s="2">
        <f>IF($D$276="n/a",0,IF(BF$278&lt;=$C305,0,IF(BF$278&gt;(INDEX($D$276:$W$276,1,$C305)+$C305),INDEX($D$290:$W$290,,$C305)-SUM($D305:BE305),INDEX($D$290:$W$290,,$C305)/INDEX($D$276:$W$276,1,$C305))))</f>
        <v>0</v>
      </c>
      <c r="BG305" s="2">
        <f>IF($D$276="n/a",0,IF(BG$278&lt;=$C305,0,IF(BG$278&gt;(INDEX($D$276:$W$276,1,$C305)+$C305),INDEX($D$290:$W$290,,$C305)-SUM($D305:BF305),INDEX($D$290:$W$290,,$C305)/INDEX($D$276:$W$276,1,$C305))))</f>
        <v>0</v>
      </c>
      <c r="BH305" s="2">
        <f>IF($D$276="n/a",0,IF(BH$278&lt;=$C305,0,IF(BH$278&gt;(INDEX($D$276:$W$276,1,$C305)+$C305),INDEX($D$290:$W$290,,$C305)-SUM($D305:BG305),INDEX($D$290:$W$290,,$C305)/INDEX($D$276:$W$276,1,$C305))))</f>
        <v>0</v>
      </c>
      <c r="BI305" s="2">
        <f>IF($D$276="n/a",0,IF(BI$278&lt;=$C305,0,IF(BI$278&gt;(INDEX($D$276:$W$276,1,$C305)+$C305),INDEX($D$290:$W$290,,$C305)-SUM($D305:BH305),INDEX($D$290:$W$290,,$C305)/INDEX($D$276:$W$276,1,$C305))))</f>
        <v>0</v>
      </c>
      <c r="BJ305" s="2">
        <f>IF($D$276="n/a",0,IF(BJ$278&lt;=$C305,0,IF(BJ$278&gt;(INDEX($D$276:$W$276,1,$C305)+$C305),INDEX($D$290:$W$290,,$C305)-SUM($D305:BI305),INDEX($D$290:$W$290,,$C305)/INDEX($D$276:$W$276,1,$C305))))</f>
        <v>0</v>
      </c>
      <c r="BK305" s="2">
        <f>IF($D$276="n/a",0,IF(BK$278&lt;=$C305,0,IF(BK$278&gt;(INDEX($D$276:$W$276,1,$C305)+$C305),INDEX($D$290:$W$290,,$C305)-SUM($D305:BJ305),INDEX($D$290:$W$290,,$C305)/INDEX($D$276:$W$276,1,$C305))))</f>
        <v>0</v>
      </c>
      <c r="BL305" s="2">
        <f>IF($D$276="n/a",0,IF(BL$278&lt;=$C305,0,IF(BL$278&gt;(INDEX($D$276:$W$276,1,$C305)+$C305),INDEX($D$290:$W$290,,$C305)-SUM($D305:BK305),INDEX($D$290:$W$290,,$C305)/INDEX($D$276:$W$276,1,$C305))))</f>
        <v>0</v>
      </c>
      <c r="BM305" s="2">
        <f>IF($D$276="n/a",0,IF(BM$278&lt;=$C305,0,IF(BM$278&gt;(INDEX($D$276:$W$276,1,$C305)+$C305),INDEX($D$290:$W$290,,$C305)-SUM($D305:BL305),INDEX($D$290:$W$290,,$C305)/INDEX($D$276:$W$276,1,$C305))))</f>
        <v>0</v>
      </c>
      <c r="BN305" s="2">
        <f>IF($D$276="n/a",0,IF(BN$278&lt;=$C305,0,IF(BN$278&gt;(INDEX($D$276:$W$276,1,$C305)+$C305),INDEX($D$290:$W$290,,$C305)-SUM($D305:BM305),INDEX($D$290:$W$290,,$C305)/INDEX($D$276:$W$276,1,$C305))))</f>
        <v>0</v>
      </c>
      <c r="BO305" s="2">
        <f>IF($D$276="n/a",0,IF(BO$278&lt;=$C305,0,IF(BO$278&gt;(INDEX($D$276:$W$276,1,$C305)+$C305),INDEX($D$290:$W$290,,$C305)-SUM($D305:BN305),INDEX($D$290:$W$290,,$C305)/INDEX($D$276:$W$276,1,$C305))))</f>
        <v>0</v>
      </c>
      <c r="BP305" s="2">
        <f>IF($D$276="n/a",0,IF(BP$278&lt;=$C305,0,IF(BP$278&gt;(INDEX($D$276:$W$276,1,$C305)+$C305),INDEX($D$290:$W$290,,$C305)-SUM($D305:BO305),INDEX($D$290:$W$290,,$C305)/INDEX($D$276:$W$276,1,$C305))))</f>
        <v>0</v>
      </c>
    </row>
    <row r="306" spans="2:68" outlineLevel="1">
      <c r="B306" s="20">
        <v>2029</v>
      </c>
      <c r="C306" s="20">
        <v>14</v>
      </c>
      <c r="E306" s="2">
        <f>IF($D$276="n/a",0,IF(E$278&lt;=$C306,0,IF(E$278&gt;(INDEX($D$276:$W$276,1,$C306)+$C306),INDEX($D$290:$W$290,,$C306)-SUM($D306:D306),INDEX($D$290:$W$290,,$C306)/INDEX($D$276:$W$276,1,$C306))))</f>
        <v>0</v>
      </c>
      <c r="F306" s="2">
        <f>IF($D$276="n/a",0,IF(F$278&lt;=$C306,0,IF(F$278&gt;(INDEX($D$276:$W$276,1,$C306)+$C306),INDEX($D$290:$W$290,,$C306)-SUM($D306:E306),INDEX($D$290:$W$290,,$C306)/INDEX($D$276:$W$276,1,$C306))))</f>
        <v>0</v>
      </c>
      <c r="G306" s="2">
        <f>IF($D$276="n/a",0,IF(G$278&lt;=$C306,0,IF(G$278&gt;(INDEX($D$276:$W$276,1,$C306)+$C306),INDEX($D$290:$W$290,,$C306)-SUM($D306:F306),INDEX($D$290:$W$290,,$C306)/INDEX($D$276:$W$276,1,$C306))))</f>
        <v>0</v>
      </c>
      <c r="H306" s="2">
        <f>IF($D$276="n/a",0,IF(H$278&lt;=$C306,0,IF(H$278&gt;(INDEX($D$276:$W$276,1,$C306)+$C306),INDEX($D$290:$W$290,,$C306)-SUM($D306:G306),INDEX($D$290:$W$290,,$C306)/INDEX($D$276:$W$276,1,$C306))))</f>
        <v>0</v>
      </c>
      <c r="I306" s="2">
        <f>IF($D$276="n/a",0,IF(I$278&lt;=$C306,0,IF(I$278&gt;(INDEX($D$276:$W$276,1,$C306)+$C306),INDEX($D$290:$W$290,,$C306)-SUM($D306:H306),INDEX($D$290:$W$290,,$C306)/INDEX($D$276:$W$276,1,$C306))))*0.5</f>
        <v>0</v>
      </c>
      <c r="J306" s="2">
        <f>IF($D$276="n/a",0,IF(J$278&lt;=$C306,0,IF(J$278&gt;(INDEX($D$276:$W$276,1,$C306)+$C306),INDEX($D$290:$W$290,,$C306)-SUM($D306:I306),INDEX($D$290:$W$290,,$C306)/INDEX($D$276:$W$276,1,$C306))))</f>
        <v>0</v>
      </c>
      <c r="K306" s="2">
        <f>IF($D$276="n/a",0,IF(K$278&lt;=$C306,0,IF(K$278&gt;(INDEX($D$276:$W$276,1,$C306)+$C306),INDEX($D$290:$W$290,,$C306)-SUM($D306:J306),INDEX($D$290:$W$290,,$C306)/INDEX($D$276:$W$276,1,$C306))))</f>
        <v>0</v>
      </c>
      <c r="L306" s="2">
        <f>IF($D$276="n/a",0,IF(L$278&lt;=$C306,0,IF(L$278&gt;(INDEX($D$276:$W$276,1,$C306)+$C306),INDEX($D$290:$W$290,,$C306)-SUM($D306:K306),INDEX($D$290:$W$290,,$C306)/INDEX($D$276:$W$276,1,$C306))))</f>
        <v>0</v>
      </c>
      <c r="M306" s="2">
        <f>IF($D$276="n/a",0,IF(M$278&lt;=$C306,0,IF(M$278&gt;(INDEX($D$276:$W$276,1,$C306)+$C306),INDEX($D$290:$W$290,,$C306)-SUM($D306:L306),INDEX($D$290:$W$290,,$C306)/INDEX($D$276:$W$276,1,$C306))))</f>
        <v>0</v>
      </c>
      <c r="N306" s="2">
        <f>IF($D$276="n/a",0,IF(N$278&lt;=$C306,0,IF(N$278&gt;(INDEX($D$276:$W$276,1,$C306)+$C306),INDEX($D$290:$W$290,,$C306)-SUM($D306:M306),INDEX($D$290:$W$290,,$C306)/INDEX($D$276:$W$276,1,$C306))))</f>
        <v>0</v>
      </c>
      <c r="O306" s="2">
        <f>IF($D$276="n/a",0,IF(O$278&lt;=$C306,0,IF(O$278&gt;(INDEX($D$276:$W$276,1,$C306)+$C306),INDEX($D$290:$W$290,,$C306)-SUM($D306:N306),INDEX($D$290:$W$290,,$C306)/INDEX($D$276:$W$276,1,$C306))))</f>
        <v>0</v>
      </c>
      <c r="P306" s="2">
        <f>IF($D$276="n/a",0,IF(P$278&lt;=$C306,0,IF(P$278&gt;(INDEX($D$276:$W$276,1,$C306)+$C306),INDEX($D$290:$W$290,,$C306)-SUM($D306:O306),INDEX($D$290:$W$290,,$C306)/INDEX($D$276:$W$276,1,$C306))))</f>
        <v>0</v>
      </c>
      <c r="Q306" s="2">
        <f>IF($D$276="n/a",0,IF(Q$278&lt;=$C306,0,IF(Q$278&gt;(INDEX($D$276:$W$276,1,$C306)+$C306),INDEX($D$290:$W$290,,$C306)-SUM($D306:P306),INDEX($D$290:$W$290,,$C306)/INDEX($D$276:$W$276,1,$C306))))</f>
        <v>0</v>
      </c>
      <c r="R306" s="2">
        <f>IF($D$276="n/a",0,IF(R$278&lt;=$C306,0,IF(R$278&gt;(INDEX($D$276:$W$276,1,$C306)+$C306),INDEX($D$290:$W$290,,$C306)-SUM($D306:Q306),INDEX($D$290:$W$290,,$C306)/INDEX($D$276:$W$276,1,$C306))))</f>
        <v>0</v>
      </c>
      <c r="S306" s="2">
        <f>IF($D$276="n/a",0,IF(S$278&lt;=$C306,0,IF(S$278&gt;(INDEX($D$276:$W$276,1,$C306)+$C306),INDEX($D$290:$W$290,,$C306)-SUM($D306:R306),INDEX($D$290:$W$290,,$C306)/INDEX($D$276:$W$276,1,$C306))))</f>
        <v>0</v>
      </c>
      <c r="T306" s="2">
        <f>IF($D$276="n/a",0,IF(T$278&lt;=$C306,0,IF(T$278&gt;(INDEX($D$276:$W$276,1,$C306)+$C306),INDEX($D$290:$W$290,,$C306)-SUM($D306:S306),INDEX($D$290:$W$290,,$C306)/INDEX($D$276:$W$276,1,$C306))))</f>
        <v>0</v>
      </c>
      <c r="U306" s="2">
        <f>IF($D$276="n/a",0,IF(U$278&lt;=$C306,0,IF(U$278&gt;(INDEX($D$276:$W$276,1,$C306)+$C306),INDEX($D$290:$W$290,,$C306)-SUM($D306:T306),INDEX($D$290:$W$290,,$C306)/INDEX($D$276:$W$276,1,$C306))))</f>
        <v>0</v>
      </c>
      <c r="V306" s="2">
        <f>IF($D$276="n/a",0,IF(V$278&lt;=$C306,0,IF(V$278&gt;(INDEX($D$276:$W$276,1,$C306)+$C306),INDEX($D$290:$W$290,,$C306)-SUM($D306:U306),INDEX($D$290:$W$290,,$C306)/INDEX($D$276:$W$276,1,$C306))))</f>
        <v>0</v>
      </c>
      <c r="W306" s="2">
        <f>IF($D$276="n/a",0,IF(W$278&lt;=$C306,0,IF(W$278&gt;(INDEX($D$276:$W$276,1,$C306)+$C306),INDEX($D$290:$W$290,,$C306)-SUM($D306:V306),INDEX($D$290:$W$290,,$C306)/INDEX($D$276:$W$276,1,$C306))))</f>
        <v>0</v>
      </c>
      <c r="X306" s="2">
        <f>IF($D$276="n/a",0,IF(X$278&lt;=$C306,0,IF(X$278&gt;(INDEX($D$276:$W$276,1,$C306)+$C306),INDEX($D$290:$W$290,,$C306)-SUM($D306:W306),INDEX($D$290:$W$290,,$C306)/INDEX($D$276:$W$276,1,$C306))))</f>
        <v>0</v>
      </c>
      <c r="Y306" s="2">
        <f>IF($D$276="n/a",0,IF(Y$278&lt;=$C306,0,IF(Y$278&gt;(INDEX($D$276:$W$276,1,$C306)+$C306),INDEX($D$290:$W$290,,$C306)-SUM($D306:X306),INDEX($D$290:$W$290,,$C306)/INDEX($D$276:$W$276,1,$C306))))</f>
        <v>0</v>
      </c>
      <c r="Z306" s="2">
        <f>IF($D$276="n/a",0,IF(Z$278&lt;=$C306,0,IF(Z$278&gt;(INDEX($D$276:$W$276,1,$C306)+$C306),INDEX($D$290:$W$290,,$C306)-SUM($D306:Y306),INDEX($D$290:$W$290,,$C306)/INDEX($D$276:$W$276,1,$C306))))</f>
        <v>0</v>
      </c>
      <c r="AA306" s="2">
        <f>IF($D$276="n/a",0,IF(AA$278&lt;=$C306,0,IF(AA$278&gt;(INDEX($D$276:$W$276,1,$C306)+$C306),INDEX($D$290:$W$290,,$C306)-SUM($D306:Z306),INDEX($D$290:$W$290,,$C306)/INDEX($D$276:$W$276,1,$C306))))</f>
        <v>0</v>
      </c>
      <c r="AB306" s="2">
        <f>IF($D$276="n/a",0,IF(AB$278&lt;=$C306,0,IF(AB$278&gt;(INDEX($D$276:$W$276,1,$C306)+$C306),INDEX($D$290:$W$290,,$C306)-SUM($D306:AA306),INDEX($D$290:$W$290,,$C306)/INDEX($D$276:$W$276,1,$C306))))</f>
        <v>0</v>
      </c>
      <c r="AC306" s="2">
        <f>IF($D$276="n/a",0,IF(AC$278&lt;=$C306,0,IF(AC$278&gt;(INDEX($D$276:$W$276,1,$C306)+$C306),INDEX($D$290:$W$290,,$C306)-SUM($D306:AB306),INDEX($D$290:$W$290,,$C306)/INDEX($D$276:$W$276,1,$C306))))</f>
        <v>0</v>
      </c>
      <c r="AD306" s="2">
        <f>IF($D$276="n/a",0,IF(AD$278&lt;=$C306,0,IF(AD$278&gt;(INDEX($D$276:$W$276,1,$C306)+$C306),INDEX($D$290:$W$290,,$C306)-SUM($D306:AC306),INDEX($D$290:$W$290,,$C306)/INDEX($D$276:$W$276,1,$C306))))</f>
        <v>0</v>
      </c>
      <c r="AE306" s="2">
        <f>IF($D$276="n/a",0,IF(AE$278&lt;=$C306,0,IF(AE$278&gt;(INDEX($D$276:$W$276,1,$C306)+$C306),INDEX($D$290:$W$290,,$C306)-SUM($D306:AD306),INDEX($D$290:$W$290,,$C306)/INDEX($D$276:$W$276,1,$C306))))</f>
        <v>0</v>
      </c>
      <c r="AF306" s="2">
        <f>IF($D$276="n/a",0,IF(AF$278&lt;=$C306,0,IF(AF$278&gt;(INDEX($D$276:$W$276,1,$C306)+$C306),INDEX($D$290:$W$290,,$C306)-SUM($D306:AE306),INDEX($D$290:$W$290,,$C306)/INDEX($D$276:$W$276,1,$C306))))</f>
        <v>0</v>
      </c>
      <c r="AG306" s="2">
        <f>IF($D$276="n/a",0,IF(AG$278&lt;=$C306,0,IF(AG$278&gt;(INDEX($D$276:$W$276,1,$C306)+$C306),INDEX($D$290:$W$290,,$C306)-SUM($D306:AF306),INDEX($D$290:$W$290,,$C306)/INDEX($D$276:$W$276,1,$C306))))</f>
        <v>0</v>
      </c>
      <c r="AH306" s="2">
        <f>IF($D$276="n/a",0,IF(AH$278&lt;=$C306,0,IF(AH$278&gt;(INDEX($D$276:$W$276,1,$C306)+$C306),INDEX($D$290:$W$290,,$C306)-SUM($D306:AG306),INDEX($D$290:$W$290,,$C306)/INDEX($D$276:$W$276,1,$C306))))</f>
        <v>0</v>
      </c>
      <c r="AI306" s="2">
        <f>IF($D$276="n/a",0,IF(AI$278&lt;=$C306,0,IF(AI$278&gt;(INDEX($D$276:$W$276,1,$C306)+$C306),INDEX($D$290:$W$290,,$C306)-SUM($D306:AH306),INDEX($D$290:$W$290,,$C306)/INDEX($D$276:$W$276,1,$C306))))</f>
        <v>0</v>
      </c>
      <c r="AJ306" s="2">
        <f>IF($D$276="n/a",0,IF(AJ$278&lt;=$C306,0,IF(AJ$278&gt;(INDEX($D$276:$W$276,1,$C306)+$C306),INDEX($D$290:$W$290,,$C306)-SUM($D306:AI306),INDEX($D$290:$W$290,,$C306)/INDEX($D$276:$W$276,1,$C306))))</f>
        <v>0</v>
      </c>
      <c r="AK306" s="2">
        <f>IF($D$276="n/a",0,IF(AK$278&lt;=$C306,0,IF(AK$278&gt;(INDEX($D$276:$W$276,1,$C306)+$C306),INDEX($D$290:$W$290,,$C306)-SUM($D306:AJ306),INDEX($D$290:$W$290,,$C306)/INDEX($D$276:$W$276,1,$C306))))</f>
        <v>0</v>
      </c>
      <c r="AL306" s="2">
        <f>IF($D$276="n/a",0,IF(AL$278&lt;=$C306,0,IF(AL$278&gt;(INDEX($D$276:$W$276,1,$C306)+$C306),INDEX($D$290:$W$290,,$C306)-SUM($D306:AK306),INDEX($D$290:$W$290,,$C306)/INDEX($D$276:$W$276,1,$C306))))</f>
        <v>0</v>
      </c>
      <c r="AM306" s="2">
        <f>IF($D$276="n/a",0,IF(AM$278&lt;=$C306,0,IF(AM$278&gt;(INDEX($D$276:$W$276,1,$C306)+$C306),INDEX($D$290:$W$290,,$C306)-SUM($D306:AL306),INDEX($D$290:$W$290,,$C306)/INDEX($D$276:$W$276,1,$C306))))</f>
        <v>0</v>
      </c>
      <c r="AN306" s="2">
        <f>IF($D$276="n/a",0,IF(AN$278&lt;=$C306,0,IF(AN$278&gt;(INDEX($D$276:$W$276,1,$C306)+$C306),INDEX($D$290:$W$290,,$C306)-SUM($D306:AM306),INDEX($D$290:$W$290,,$C306)/INDEX($D$276:$W$276,1,$C306))))</f>
        <v>0</v>
      </c>
      <c r="AO306" s="2">
        <f>IF($D$276="n/a",0,IF(AO$278&lt;=$C306,0,IF(AO$278&gt;(INDEX($D$276:$W$276,1,$C306)+$C306),INDEX($D$290:$W$290,,$C306)-SUM($D306:AN306),INDEX($D$290:$W$290,,$C306)/INDEX($D$276:$W$276,1,$C306))))</f>
        <v>0</v>
      </c>
      <c r="AP306" s="2">
        <f>IF($D$276="n/a",0,IF(AP$278&lt;=$C306,0,IF(AP$278&gt;(INDEX($D$276:$W$276,1,$C306)+$C306),INDEX($D$290:$W$290,,$C306)-SUM($D306:AO306),INDEX($D$290:$W$290,,$C306)/INDEX($D$276:$W$276,1,$C306))))</f>
        <v>0</v>
      </c>
      <c r="AQ306" s="2">
        <f>IF($D$276="n/a",0,IF(AQ$278&lt;=$C306,0,IF(AQ$278&gt;(INDEX($D$276:$W$276,1,$C306)+$C306),INDEX($D$290:$W$290,,$C306)-SUM($D306:AP306),INDEX($D$290:$W$290,,$C306)/INDEX($D$276:$W$276,1,$C306))))</f>
        <v>0</v>
      </c>
      <c r="AR306" s="2">
        <f>IF($D$276="n/a",0,IF(AR$278&lt;=$C306,0,IF(AR$278&gt;(INDEX($D$276:$W$276,1,$C306)+$C306),INDEX($D$290:$W$290,,$C306)-SUM($D306:AQ306),INDEX($D$290:$W$290,,$C306)/INDEX($D$276:$W$276,1,$C306))))</f>
        <v>0</v>
      </c>
      <c r="AS306" s="2">
        <f>IF($D$276="n/a",0,IF(AS$278&lt;=$C306,0,IF(AS$278&gt;(INDEX($D$276:$W$276,1,$C306)+$C306),INDEX($D$290:$W$290,,$C306)-SUM($D306:AR306),INDEX($D$290:$W$290,,$C306)/INDEX($D$276:$W$276,1,$C306))))</f>
        <v>0</v>
      </c>
      <c r="AT306" s="2">
        <f>IF($D$276="n/a",0,IF(AT$278&lt;=$C306,0,IF(AT$278&gt;(INDEX($D$276:$W$276,1,$C306)+$C306),INDEX($D$290:$W$290,,$C306)-SUM($D306:AS306),INDEX($D$290:$W$290,,$C306)/INDEX($D$276:$W$276,1,$C306))))</f>
        <v>0</v>
      </c>
      <c r="AU306" s="2">
        <f>IF($D$276="n/a",0,IF(AU$278&lt;=$C306,0,IF(AU$278&gt;(INDEX($D$276:$W$276,1,$C306)+$C306),INDEX($D$290:$W$290,,$C306)-SUM($D306:AT306),INDEX($D$290:$W$290,,$C306)/INDEX($D$276:$W$276,1,$C306))))</f>
        <v>0</v>
      </c>
      <c r="AV306" s="2">
        <f>IF($D$276="n/a",0,IF(AV$278&lt;=$C306,0,IF(AV$278&gt;(INDEX($D$276:$W$276,1,$C306)+$C306),INDEX($D$290:$W$290,,$C306)-SUM($D306:AU306),INDEX($D$290:$W$290,,$C306)/INDEX($D$276:$W$276,1,$C306))))</f>
        <v>0</v>
      </c>
      <c r="AW306" s="2">
        <f>IF($D$276="n/a",0,IF(AW$278&lt;=$C306,0,IF(AW$278&gt;(INDEX($D$276:$W$276,1,$C306)+$C306),INDEX($D$290:$W$290,,$C306)-SUM($D306:AV306),INDEX($D$290:$W$290,,$C306)/INDEX($D$276:$W$276,1,$C306))))</f>
        <v>0</v>
      </c>
      <c r="AX306" s="2">
        <f>IF($D$276="n/a",0,IF(AX$278&lt;=$C306,0,IF(AX$278&gt;(INDEX($D$276:$W$276,1,$C306)+$C306),INDEX($D$290:$W$290,,$C306)-SUM($D306:AW306),INDEX($D$290:$W$290,,$C306)/INDEX($D$276:$W$276,1,$C306))))</f>
        <v>0</v>
      </c>
      <c r="AY306" s="2">
        <f>IF($D$276="n/a",0,IF(AY$278&lt;=$C306,0,IF(AY$278&gt;(INDEX($D$276:$W$276,1,$C306)+$C306),INDEX($D$290:$W$290,,$C306)-SUM($D306:AX306),INDEX($D$290:$W$290,,$C306)/INDEX($D$276:$W$276,1,$C306))))</f>
        <v>0</v>
      </c>
      <c r="AZ306" s="2">
        <f>IF($D$276="n/a",0,IF(AZ$278&lt;=$C306,0,IF(AZ$278&gt;(INDEX($D$276:$W$276,1,$C306)+$C306),INDEX($D$290:$W$290,,$C306)-SUM($D306:AY306),INDEX($D$290:$W$290,,$C306)/INDEX($D$276:$W$276,1,$C306))))</f>
        <v>0</v>
      </c>
      <c r="BA306" s="2">
        <f>IF($D$276="n/a",0,IF(BA$278&lt;=$C306,0,IF(BA$278&gt;(INDEX($D$276:$W$276,1,$C306)+$C306),INDEX($D$290:$W$290,,$C306)-SUM($D306:AZ306),INDEX($D$290:$W$290,,$C306)/INDEX($D$276:$W$276,1,$C306))))</f>
        <v>0</v>
      </c>
      <c r="BB306" s="2">
        <f>IF($D$276="n/a",0,IF(BB$278&lt;=$C306,0,IF(BB$278&gt;(INDEX($D$276:$W$276,1,$C306)+$C306),INDEX($D$290:$W$290,,$C306)-SUM($D306:BA306),INDEX($D$290:$W$290,,$C306)/INDEX($D$276:$W$276,1,$C306))))</f>
        <v>0</v>
      </c>
      <c r="BC306" s="2">
        <f>IF($D$276="n/a",0,IF(BC$278&lt;=$C306,0,IF(BC$278&gt;(INDEX($D$276:$W$276,1,$C306)+$C306),INDEX($D$290:$W$290,,$C306)-SUM($D306:BB306),INDEX($D$290:$W$290,,$C306)/INDEX($D$276:$W$276,1,$C306))))</f>
        <v>0</v>
      </c>
      <c r="BD306" s="2">
        <f>IF($D$276="n/a",0,IF(BD$278&lt;=$C306,0,IF(BD$278&gt;(INDEX($D$276:$W$276,1,$C306)+$C306),INDEX($D$290:$W$290,,$C306)-SUM($D306:BC306),INDEX($D$290:$W$290,,$C306)/INDEX($D$276:$W$276,1,$C306))))</f>
        <v>0</v>
      </c>
      <c r="BE306" s="2">
        <f>IF($D$276="n/a",0,IF(BE$278&lt;=$C306,0,IF(BE$278&gt;(INDEX($D$276:$W$276,1,$C306)+$C306),INDEX($D$290:$W$290,,$C306)-SUM($D306:BD306),INDEX($D$290:$W$290,,$C306)/INDEX($D$276:$W$276,1,$C306))))</f>
        <v>0</v>
      </c>
      <c r="BF306" s="2">
        <f>IF($D$276="n/a",0,IF(BF$278&lt;=$C306,0,IF(BF$278&gt;(INDEX($D$276:$W$276,1,$C306)+$C306),INDEX($D$290:$W$290,,$C306)-SUM($D306:BE306),INDEX($D$290:$W$290,,$C306)/INDEX($D$276:$W$276,1,$C306))))</f>
        <v>0</v>
      </c>
      <c r="BG306" s="2">
        <f>IF($D$276="n/a",0,IF(BG$278&lt;=$C306,0,IF(BG$278&gt;(INDEX($D$276:$W$276,1,$C306)+$C306),INDEX($D$290:$W$290,,$C306)-SUM($D306:BF306),INDEX($D$290:$W$290,,$C306)/INDEX($D$276:$W$276,1,$C306))))</f>
        <v>0</v>
      </c>
      <c r="BH306" s="2">
        <f>IF($D$276="n/a",0,IF(BH$278&lt;=$C306,0,IF(BH$278&gt;(INDEX($D$276:$W$276,1,$C306)+$C306),INDEX($D$290:$W$290,,$C306)-SUM($D306:BG306),INDEX($D$290:$W$290,,$C306)/INDEX($D$276:$W$276,1,$C306))))</f>
        <v>0</v>
      </c>
      <c r="BI306" s="2">
        <f>IF($D$276="n/a",0,IF(BI$278&lt;=$C306,0,IF(BI$278&gt;(INDEX($D$276:$W$276,1,$C306)+$C306),INDEX($D$290:$W$290,,$C306)-SUM($D306:BH306),INDEX($D$290:$W$290,,$C306)/INDEX($D$276:$W$276,1,$C306))))</f>
        <v>0</v>
      </c>
      <c r="BJ306" s="2">
        <f>IF($D$276="n/a",0,IF(BJ$278&lt;=$C306,0,IF(BJ$278&gt;(INDEX($D$276:$W$276,1,$C306)+$C306),INDEX($D$290:$W$290,,$C306)-SUM($D306:BI306),INDEX($D$290:$W$290,,$C306)/INDEX($D$276:$W$276,1,$C306))))</f>
        <v>0</v>
      </c>
      <c r="BK306" s="2">
        <f>IF($D$276="n/a",0,IF(BK$278&lt;=$C306,0,IF(BK$278&gt;(INDEX($D$276:$W$276,1,$C306)+$C306),INDEX($D$290:$W$290,,$C306)-SUM($D306:BJ306),INDEX($D$290:$W$290,,$C306)/INDEX($D$276:$W$276,1,$C306))))</f>
        <v>0</v>
      </c>
      <c r="BL306" s="2">
        <f>IF($D$276="n/a",0,IF(BL$278&lt;=$C306,0,IF(BL$278&gt;(INDEX($D$276:$W$276,1,$C306)+$C306),INDEX($D$290:$W$290,,$C306)-SUM($D306:BK306),INDEX($D$290:$W$290,,$C306)/INDEX($D$276:$W$276,1,$C306))))</f>
        <v>0</v>
      </c>
      <c r="BM306" s="2">
        <f>IF($D$276="n/a",0,IF(BM$278&lt;=$C306,0,IF(BM$278&gt;(INDEX($D$276:$W$276,1,$C306)+$C306),INDEX($D$290:$W$290,,$C306)-SUM($D306:BL306),INDEX($D$290:$W$290,,$C306)/INDEX($D$276:$W$276,1,$C306))))</f>
        <v>0</v>
      </c>
      <c r="BN306" s="2">
        <f>IF($D$276="n/a",0,IF(BN$278&lt;=$C306,0,IF(BN$278&gt;(INDEX($D$276:$W$276,1,$C306)+$C306),INDEX($D$290:$W$290,,$C306)-SUM($D306:BM306),INDEX($D$290:$W$290,,$C306)/INDEX($D$276:$W$276,1,$C306))))</f>
        <v>0</v>
      </c>
      <c r="BO306" s="2">
        <f>IF($D$276="n/a",0,IF(BO$278&lt;=$C306,0,IF(BO$278&gt;(INDEX($D$276:$W$276,1,$C306)+$C306),INDEX($D$290:$W$290,,$C306)-SUM($D306:BN306),INDEX($D$290:$W$290,,$C306)/INDEX($D$276:$W$276,1,$C306))))</f>
        <v>0</v>
      </c>
      <c r="BP306" s="2">
        <f>IF($D$276="n/a",0,IF(BP$278&lt;=$C306,0,IF(BP$278&gt;(INDEX($D$276:$W$276,1,$C306)+$C306),INDEX($D$290:$W$290,,$C306)-SUM($D306:BO306),INDEX($D$290:$W$290,,$C306)/INDEX($D$276:$W$276,1,$C306))))</f>
        <v>0</v>
      </c>
    </row>
    <row r="307" spans="2:68" outlineLevel="1">
      <c r="B307" s="20">
        <v>2030</v>
      </c>
      <c r="C307" s="20">
        <v>15</v>
      </c>
      <c r="E307" s="2">
        <f>IF($D$276="n/a",0,IF(E$278&lt;=$C307,0,IF(E$278&gt;(INDEX($D$276:$W$276,1,$C307)+$C307),INDEX($D$290:$W$290,,$C307)-SUM($D307:D307),INDEX($D$290:$W$290,,$C307)/INDEX($D$276:$W$276,1,$C307))))</f>
        <v>0</v>
      </c>
      <c r="F307" s="2">
        <f>IF($D$276="n/a",0,IF(F$278&lt;=$C307,0,IF(F$278&gt;(INDEX($D$276:$W$276,1,$C307)+$C307),INDEX($D$290:$W$290,,$C307)-SUM($D307:E307),INDEX($D$290:$W$290,,$C307)/INDEX($D$276:$W$276,1,$C307))))</f>
        <v>0</v>
      </c>
      <c r="G307" s="2">
        <f>IF($D$276="n/a",0,IF(G$278&lt;=$C307,0,IF(G$278&gt;(INDEX($D$276:$W$276,1,$C307)+$C307),INDEX($D$290:$W$290,,$C307)-SUM($D307:F307),INDEX($D$290:$W$290,,$C307)/INDEX($D$276:$W$276,1,$C307))))</f>
        <v>0</v>
      </c>
      <c r="H307" s="2">
        <f>IF($D$276="n/a",0,IF(H$278&lt;=$C307,0,IF(H$278&gt;(INDEX($D$276:$W$276,1,$C307)+$C307),INDEX($D$290:$W$290,,$C307)-SUM($D307:G307),INDEX($D$290:$W$290,,$C307)/INDEX($D$276:$W$276,1,$C307))))</f>
        <v>0</v>
      </c>
      <c r="I307" s="2">
        <f>IF($D$276="n/a",0,IF(I$278&lt;=$C307,0,IF(I$278&gt;(INDEX($D$276:$W$276,1,$C307)+$C307),INDEX($D$290:$W$290,,$C307)-SUM($D307:H307),INDEX($D$290:$W$290,,$C307)/INDEX($D$276:$W$276,1,$C307))))*0.5</f>
        <v>0</v>
      </c>
      <c r="J307" s="2">
        <f>IF($D$276="n/a",0,IF(J$278&lt;=$C307,0,IF(J$278&gt;(INDEX($D$276:$W$276,1,$C307)+$C307),INDEX($D$290:$W$290,,$C307)-SUM($D307:I307),INDEX($D$290:$W$290,,$C307)/INDEX($D$276:$W$276,1,$C307))))</f>
        <v>0</v>
      </c>
      <c r="K307" s="2">
        <f>IF($D$276="n/a",0,IF(K$278&lt;=$C307,0,IF(K$278&gt;(INDEX($D$276:$W$276,1,$C307)+$C307),INDEX($D$290:$W$290,,$C307)-SUM($D307:J307),INDEX($D$290:$W$290,,$C307)/INDEX($D$276:$W$276,1,$C307))))</f>
        <v>0</v>
      </c>
      <c r="L307" s="2">
        <f>IF($D$276="n/a",0,IF(L$278&lt;=$C307,0,IF(L$278&gt;(INDEX($D$276:$W$276,1,$C307)+$C307),INDEX($D$290:$W$290,,$C307)-SUM($D307:K307),INDEX($D$290:$W$290,,$C307)/INDEX($D$276:$W$276,1,$C307))))</f>
        <v>0</v>
      </c>
      <c r="M307" s="2">
        <f>IF($D$276="n/a",0,IF(M$278&lt;=$C307,0,IF(M$278&gt;(INDEX($D$276:$W$276,1,$C307)+$C307),INDEX($D$290:$W$290,,$C307)-SUM($D307:L307),INDEX($D$290:$W$290,,$C307)/INDEX($D$276:$W$276,1,$C307))))</f>
        <v>0</v>
      </c>
      <c r="N307" s="2">
        <f>IF($D$276="n/a",0,IF(N$278&lt;=$C307,0,IF(N$278&gt;(INDEX($D$276:$W$276,1,$C307)+$C307),INDEX($D$290:$W$290,,$C307)-SUM($D307:M307),INDEX($D$290:$W$290,,$C307)/INDEX($D$276:$W$276,1,$C307))))</f>
        <v>0</v>
      </c>
      <c r="O307" s="2">
        <f>IF($D$276="n/a",0,IF(O$278&lt;=$C307,0,IF(O$278&gt;(INDEX($D$276:$W$276,1,$C307)+$C307),INDEX($D$290:$W$290,,$C307)-SUM($D307:N307),INDEX($D$290:$W$290,,$C307)/INDEX($D$276:$W$276,1,$C307))))</f>
        <v>0</v>
      </c>
      <c r="P307" s="2">
        <f>IF($D$276="n/a",0,IF(P$278&lt;=$C307,0,IF(P$278&gt;(INDEX($D$276:$W$276,1,$C307)+$C307),INDEX($D$290:$W$290,,$C307)-SUM($D307:O307),INDEX($D$290:$W$290,,$C307)/INDEX($D$276:$W$276,1,$C307))))</f>
        <v>0</v>
      </c>
      <c r="Q307" s="2">
        <f>IF($D$276="n/a",0,IF(Q$278&lt;=$C307,0,IF(Q$278&gt;(INDEX($D$276:$W$276,1,$C307)+$C307),INDEX($D$290:$W$290,,$C307)-SUM($D307:P307),INDEX($D$290:$W$290,,$C307)/INDEX($D$276:$W$276,1,$C307))))</f>
        <v>0</v>
      </c>
      <c r="R307" s="2">
        <f>IF($D$276="n/a",0,IF(R$278&lt;=$C307,0,IF(R$278&gt;(INDEX($D$276:$W$276,1,$C307)+$C307),INDEX($D$290:$W$290,,$C307)-SUM($D307:Q307),INDEX($D$290:$W$290,,$C307)/INDEX($D$276:$W$276,1,$C307))))</f>
        <v>0</v>
      </c>
      <c r="S307" s="2">
        <f>IF($D$276="n/a",0,IF(S$278&lt;=$C307,0,IF(S$278&gt;(INDEX($D$276:$W$276,1,$C307)+$C307),INDEX($D$290:$W$290,,$C307)-SUM($D307:R307),INDEX($D$290:$W$290,,$C307)/INDEX($D$276:$W$276,1,$C307))))</f>
        <v>0</v>
      </c>
      <c r="T307" s="2">
        <f>IF($D$276="n/a",0,IF(T$278&lt;=$C307,0,IF(T$278&gt;(INDEX($D$276:$W$276,1,$C307)+$C307),INDEX($D$290:$W$290,,$C307)-SUM($D307:S307),INDEX($D$290:$W$290,,$C307)/INDEX($D$276:$W$276,1,$C307))))</f>
        <v>0</v>
      </c>
      <c r="U307" s="2">
        <f>IF($D$276="n/a",0,IF(U$278&lt;=$C307,0,IF(U$278&gt;(INDEX($D$276:$W$276,1,$C307)+$C307),INDEX($D$290:$W$290,,$C307)-SUM($D307:T307),INDEX($D$290:$W$290,,$C307)/INDEX($D$276:$W$276,1,$C307))))</f>
        <v>0</v>
      </c>
      <c r="V307" s="2">
        <f>IF($D$276="n/a",0,IF(V$278&lt;=$C307,0,IF(V$278&gt;(INDEX($D$276:$W$276,1,$C307)+$C307),INDEX($D$290:$W$290,,$C307)-SUM($D307:U307),INDEX($D$290:$W$290,,$C307)/INDEX($D$276:$W$276,1,$C307))))</f>
        <v>0</v>
      </c>
      <c r="W307" s="2">
        <f>IF($D$276="n/a",0,IF(W$278&lt;=$C307,0,IF(W$278&gt;(INDEX($D$276:$W$276,1,$C307)+$C307),INDEX($D$290:$W$290,,$C307)-SUM($D307:V307),INDEX($D$290:$W$290,,$C307)/INDEX($D$276:$W$276,1,$C307))))</f>
        <v>0</v>
      </c>
      <c r="X307" s="2">
        <f>IF($D$276="n/a",0,IF(X$278&lt;=$C307,0,IF(X$278&gt;(INDEX($D$276:$W$276,1,$C307)+$C307),INDEX($D$290:$W$290,,$C307)-SUM($D307:W307),INDEX($D$290:$W$290,,$C307)/INDEX($D$276:$W$276,1,$C307))))</f>
        <v>0</v>
      </c>
      <c r="Y307" s="2">
        <f>IF($D$276="n/a",0,IF(Y$278&lt;=$C307,0,IF(Y$278&gt;(INDEX($D$276:$W$276,1,$C307)+$C307),INDEX($D$290:$W$290,,$C307)-SUM($D307:X307),INDEX($D$290:$W$290,,$C307)/INDEX($D$276:$W$276,1,$C307))))</f>
        <v>0</v>
      </c>
      <c r="Z307" s="2">
        <f>IF($D$276="n/a",0,IF(Z$278&lt;=$C307,0,IF(Z$278&gt;(INDEX($D$276:$W$276,1,$C307)+$C307),INDEX($D$290:$W$290,,$C307)-SUM($D307:Y307),INDEX($D$290:$W$290,,$C307)/INDEX($D$276:$W$276,1,$C307))))</f>
        <v>0</v>
      </c>
      <c r="AA307" s="2">
        <f>IF($D$276="n/a",0,IF(AA$278&lt;=$C307,0,IF(AA$278&gt;(INDEX($D$276:$W$276,1,$C307)+$C307),INDEX($D$290:$W$290,,$C307)-SUM($D307:Z307),INDEX($D$290:$W$290,,$C307)/INDEX($D$276:$W$276,1,$C307))))</f>
        <v>0</v>
      </c>
      <c r="AB307" s="2">
        <f>IF($D$276="n/a",0,IF(AB$278&lt;=$C307,0,IF(AB$278&gt;(INDEX($D$276:$W$276,1,$C307)+$C307),INDEX($D$290:$W$290,,$C307)-SUM($D307:AA307),INDEX($D$290:$W$290,,$C307)/INDEX($D$276:$W$276,1,$C307))))</f>
        <v>0</v>
      </c>
      <c r="AC307" s="2">
        <f>IF($D$276="n/a",0,IF(AC$278&lt;=$C307,0,IF(AC$278&gt;(INDEX($D$276:$W$276,1,$C307)+$C307),INDEX($D$290:$W$290,,$C307)-SUM($D307:AB307),INDEX($D$290:$W$290,,$C307)/INDEX($D$276:$W$276,1,$C307))))</f>
        <v>0</v>
      </c>
      <c r="AD307" s="2">
        <f>IF($D$276="n/a",0,IF(AD$278&lt;=$C307,0,IF(AD$278&gt;(INDEX($D$276:$W$276,1,$C307)+$C307),INDEX($D$290:$W$290,,$C307)-SUM($D307:AC307),INDEX($D$290:$W$290,,$C307)/INDEX($D$276:$W$276,1,$C307))))</f>
        <v>0</v>
      </c>
      <c r="AE307" s="2">
        <f>IF($D$276="n/a",0,IF(AE$278&lt;=$C307,0,IF(AE$278&gt;(INDEX($D$276:$W$276,1,$C307)+$C307),INDEX($D$290:$W$290,,$C307)-SUM($D307:AD307),INDEX($D$290:$W$290,,$C307)/INDEX($D$276:$W$276,1,$C307))))</f>
        <v>0</v>
      </c>
      <c r="AF307" s="2">
        <f>IF($D$276="n/a",0,IF(AF$278&lt;=$C307,0,IF(AF$278&gt;(INDEX($D$276:$W$276,1,$C307)+$C307),INDEX($D$290:$W$290,,$C307)-SUM($D307:AE307),INDEX($D$290:$W$290,,$C307)/INDEX($D$276:$W$276,1,$C307))))</f>
        <v>0</v>
      </c>
      <c r="AG307" s="2">
        <f>IF($D$276="n/a",0,IF(AG$278&lt;=$C307,0,IF(AG$278&gt;(INDEX($D$276:$W$276,1,$C307)+$C307),INDEX($D$290:$W$290,,$C307)-SUM($D307:AF307),INDEX($D$290:$W$290,,$C307)/INDEX($D$276:$W$276,1,$C307))))</f>
        <v>0</v>
      </c>
      <c r="AH307" s="2">
        <f>IF($D$276="n/a",0,IF(AH$278&lt;=$C307,0,IF(AH$278&gt;(INDEX($D$276:$W$276,1,$C307)+$C307),INDEX($D$290:$W$290,,$C307)-SUM($D307:AG307),INDEX($D$290:$W$290,,$C307)/INDEX($D$276:$W$276,1,$C307))))</f>
        <v>0</v>
      </c>
      <c r="AI307" s="2">
        <f>IF($D$276="n/a",0,IF(AI$278&lt;=$C307,0,IF(AI$278&gt;(INDEX($D$276:$W$276,1,$C307)+$C307),INDEX($D$290:$W$290,,$C307)-SUM($D307:AH307),INDEX($D$290:$W$290,,$C307)/INDEX($D$276:$W$276,1,$C307))))</f>
        <v>0</v>
      </c>
      <c r="AJ307" s="2">
        <f>IF($D$276="n/a",0,IF(AJ$278&lt;=$C307,0,IF(AJ$278&gt;(INDEX($D$276:$W$276,1,$C307)+$C307),INDEX($D$290:$W$290,,$C307)-SUM($D307:AI307),INDEX($D$290:$W$290,,$C307)/INDEX($D$276:$W$276,1,$C307))))</f>
        <v>0</v>
      </c>
      <c r="AK307" s="2">
        <f>IF($D$276="n/a",0,IF(AK$278&lt;=$C307,0,IF(AK$278&gt;(INDEX($D$276:$W$276,1,$C307)+$C307),INDEX($D$290:$W$290,,$C307)-SUM($D307:AJ307),INDEX($D$290:$W$290,,$C307)/INDEX($D$276:$W$276,1,$C307))))</f>
        <v>0</v>
      </c>
      <c r="AL307" s="2">
        <f>IF($D$276="n/a",0,IF(AL$278&lt;=$C307,0,IF(AL$278&gt;(INDEX($D$276:$W$276,1,$C307)+$C307),INDEX($D$290:$W$290,,$C307)-SUM($D307:AK307),INDEX($D$290:$W$290,,$C307)/INDEX($D$276:$W$276,1,$C307))))</f>
        <v>0</v>
      </c>
      <c r="AM307" s="2">
        <f>IF($D$276="n/a",0,IF(AM$278&lt;=$C307,0,IF(AM$278&gt;(INDEX($D$276:$W$276,1,$C307)+$C307),INDEX($D$290:$W$290,,$C307)-SUM($D307:AL307),INDEX($D$290:$W$290,,$C307)/INDEX($D$276:$W$276,1,$C307))))</f>
        <v>0</v>
      </c>
      <c r="AN307" s="2">
        <f>IF($D$276="n/a",0,IF(AN$278&lt;=$C307,0,IF(AN$278&gt;(INDEX($D$276:$W$276,1,$C307)+$C307),INDEX($D$290:$W$290,,$C307)-SUM($D307:AM307),INDEX($D$290:$W$290,,$C307)/INDEX($D$276:$W$276,1,$C307))))</f>
        <v>0</v>
      </c>
      <c r="AO307" s="2">
        <f>IF($D$276="n/a",0,IF(AO$278&lt;=$C307,0,IF(AO$278&gt;(INDEX($D$276:$W$276,1,$C307)+$C307),INDEX($D$290:$W$290,,$C307)-SUM($D307:AN307),INDEX($D$290:$W$290,,$C307)/INDEX($D$276:$W$276,1,$C307))))</f>
        <v>0</v>
      </c>
      <c r="AP307" s="2">
        <f>IF($D$276="n/a",0,IF(AP$278&lt;=$C307,0,IF(AP$278&gt;(INDEX($D$276:$W$276,1,$C307)+$C307),INDEX($D$290:$W$290,,$C307)-SUM($D307:AO307),INDEX($D$290:$W$290,,$C307)/INDEX($D$276:$W$276,1,$C307))))</f>
        <v>0</v>
      </c>
      <c r="AQ307" s="2">
        <f>IF($D$276="n/a",0,IF(AQ$278&lt;=$C307,0,IF(AQ$278&gt;(INDEX($D$276:$W$276,1,$C307)+$C307),INDEX($D$290:$W$290,,$C307)-SUM($D307:AP307),INDEX($D$290:$W$290,,$C307)/INDEX($D$276:$W$276,1,$C307))))</f>
        <v>0</v>
      </c>
      <c r="AR307" s="2">
        <f>IF($D$276="n/a",0,IF(AR$278&lt;=$C307,0,IF(AR$278&gt;(INDEX($D$276:$W$276,1,$C307)+$C307),INDEX($D$290:$W$290,,$C307)-SUM($D307:AQ307),INDEX($D$290:$W$290,,$C307)/INDEX($D$276:$W$276,1,$C307))))</f>
        <v>0</v>
      </c>
      <c r="AS307" s="2">
        <f>IF($D$276="n/a",0,IF(AS$278&lt;=$C307,0,IF(AS$278&gt;(INDEX($D$276:$W$276,1,$C307)+$C307),INDEX($D$290:$W$290,,$C307)-SUM($D307:AR307),INDEX($D$290:$W$290,,$C307)/INDEX($D$276:$W$276,1,$C307))))</f>
        <v>0</v>
      </c>
      <c r="AT307" s="2">
        <f>IF($D$276="n/a",0,IF(AT$278&lt;=$C307,0,IF(AT$278&gt;(INDEX($D$276:$W$276,1,$C307)+$C307),INDEX($D$290:$W$290,,$C307)-SUM($D307:AS307),INDEX($D$290:$W$290,,$C307)/INDEX($D$276:$W$276,1,$C307))))</f>
        <v>0</v>
      </c>
      <c r="AU307" s="2">
        <f>IF($D$276="n/a",0,IF(AU$278&lt;=$C307,0,IF(AU$278&gt;(INDEX($D$276:$W$276,1,$C307)+$C307),INDEX($D$290:$W$290,,$C307)-SUM($D307:AT307),INDEX($D$290:$W$290,,$C307)/INDEX($D$276:$W$276,1,$C307))))</f>
        <v>0</v>
      </c>
      <c r="AV307" s="2">
        <f>IF($D$276="n/a",0,IF(AV$278&lt;=$C307,0,IF(AV$278&gt;(INDEX($D$276:$W$276,1,$C307)+$C307),INDEX($D$290:$W$290,,$C307)-SUM($D307:AU307),INDEX($D$290:$W$290,,$C307)/INDEX($D$276:$W$276,1,$C307))))</f>
        <v>0</v>
      </c>
      <c r="AW307" s="2">
        <f>IF($D$276="n/a",0,IF(AW$278&lt;=$C307,0,IF(AW$278&gt;(INDEX($D$276:$W$276,1,$C307)+$C307),INDEX($D$290:$W$290,,$C307)-SUM($D307:AV307),INDEX($D$290:$W$290,,$C307)/INDEX($D$276:$W$276,1,$C307))))</f>
        <v>0</v>
      </c>
      <c r="AX307" s="2">
        <f>IF($D$276="n/a",0,IF(AX$278&lt;=$C307,0,IF(AX$278&gt;(INDEX($D$276:$W$276,1,$C307)+$C307),INDEX($D$290:$W$290,,$C307)-SUM($D307:AW307),INDEX($D$290:$W$290,,$C307)/INDEX($D$276:$W$276,1,$C307))))</f>
        <v>0</v>
      </c>
      <c r="AY307" s="2">
        <f>IF($D$276="n/a",0,IF(AY$278&lt;=$C307,0,IF(AY$278&gt;(INDEX($D$276:$W$276,1,$C307)+$C307),INDEX($D$290:$W$290,,$C307)-SUM($D307:AX307),INDEX($D$290:$W$290,,$C307)/INDEX($D$276:$W$276,1,$C307))))</f>
        <v>0</v>
      </c>
      <c r="AZ307" s="2">
        <f>IF($D$276="n/a",0,IF(AZ$278&lt;=$C307,0,IF(AZ$278&gt;(INDEX($D$276:$W$276,1,$C307)+$C307),INDEX($D$290:$W$290,,$C307)-SUM($D307:AY307),INDEX($D$290:$W$290,,$C307)/INDEX($D$276:$W$276,1,$C307))))</f>
        <v>0</v>
      </c>
      <c r="BA307" s="2">
        <f>IF($D$276="n/a",0,IF(BA$278&lt;=$C307,0,IF(BA$278&gt;(INDEX($D$276:$W$276,1,$C307)+$C307),INDEX($D$290:$W$290,,$C307)-SUM($D307:AZ307),INDEX($D$290:$W$290,,$C307)/INDEX($D$276:$W$276,1,$C307))))</f>
        <v>0</v>
      </c>
      <c r="BB307" s="2">
        <f>IF($D$276="n/a",0,IF(BB$278&lt;=$C307,0,IF(BB$278&gt;(INDEX($D$276:$W$276,1,$C307)+$C307),INDEX($D$290:$W$290,,$C307)-SUM($D307:BA307),INDEX($D$290:$W$290,,$C307)/INDEX($D$276:$W$276,1,$C307))))</f>
        <v>0</v>
      </c>
      <c r="BC307" s="2">
        <f>IF($D$276="n/a",0,IF(BC$278&lt;=$C307,0,IF(BC$278&gt;(INDEX($D$276:$W$276,1,$C307)+$C307),INDEX($D$290:$W$290,,$C307)-SUM($D307:BB307),INDEX($D$290:$W$290,,$C307)/INDEX($D$276:$W$276,1,$C307))))</f>
        <v>0</v>
      </c>
      <c r="BD307" s="2">
        <f>IF($D$276="n/a",0,IF(BD$278&lt;=$C307,0,IF(BD$278&gt;(INDEX($D$276:$W$276,1,$C307)+$C307),INDEX($D$290:$W$290,,$C307)-SUM($D307:BC307),INDEX($D$290:$W$290,,$C307)/INDEX($D$276:$W$276,1,$C307))))</f>
        <v>0</v>
      </c>
      <c r="BE307" s="2">
        <f>IF($D$276="n/a",0,IF(BE$278&lt;=$C307,0,IF(BE$278&gt;(INDEX($D$276:$W$276,1,$C307)+$C307),INDEX($D$290:$W$290,,$C307)-SUM($D307:BD307),INDEX($D$290:$W$290,,$C307)/INDEX($D$276:$W$276,1,$C307))))</f>
        <v>0</v>
      </c>
      <c r="BF307" s="2">
        <f>IF($D$276="n/a",0,IF(BF$278&lt;=$C307,0,IF(BF$278&gt;(INDEX($D$276:$W$276,1,$C307)+$C307),INDEX($D$290:$W$290,,$C307)-SUM($D307:BE307),INDEX($D$290:$W$290,,$C307)/INDEX($D$276:$W$276,1,$C307))))</f>
        <v>0</v>
      </c>
      <c r="BG307" s="2">
        <f>IF($D$276="n/a",0,IF(BG$278&lt;=$C307,0,IF(BG$278&gt;(INDEX($D$276:$W$276,1,$C307)+$C307),INDEX($D$290:$W$290,,$C307)-SUM($D307:BF307),INDEX($D$290:$W$290,,$C307)/INDEX($D$276:$W$276,1,$C307))))</f>
        <v>0</v>
      </c>
      <c r="BH307" s="2">
        <f>IF($D$276="n/a",0,IF(BH$278&lt;=$C307,0,IF(BH$278&gt;(INDEX($D$276:$W$276,1,$C307)+$C307),INDEX($D$290:$W$290,,$C307)-SUM($D307:BG307),INDEX($D$290:$W$290,,$C307)/INDEX($D$276:$W$276,1,$C307))))</f>
        <v>0</v>
      </c>
      <c r="BI307" s="2">
        <f>IF($D$276="n/a",0,IF(BI$278&lt;=$C307,0,IF(BI$278&gt;(INDEX($D$276:$W$276,1,$C307)+$C307),INDEX($D$290:$W$290,,$C307)-SUM($D307:BH307),INDEX($D$290:$W$290,,$C307)/INDEX($D$276:$W$276,1,$C307))))</f>
        <v>0</v>
      </c>
      <c r="BJ307" s="2">
        <f>IF($D$276="n/a",0,IF(BJ$278&lt;=$C307,0,IF(BJ$278&gt;(INDEX($D$276:$W$276,1,$C307)+$C307),INDEX($D$290:$W$290,,$C307)-SUM($D307:BI307),INDEX($D$290:$W$290,,$C307)/INDEX($D$276:$W$276,1,$C307))))</f>
        <v>0</v>
      </c>
      <c r="BK307" s="2">
        <f>IF($D$276="n/a",0,IF(BK$278&lt;=$C307,0,IF(BK$278&gt;(INDEX($D$276:$W$276,1,$C307)+$C307),INDEX($D$290:$W$290,,$C307)-SUM($D307:BJ307),INDEX($D$290:$W$290,,$C307)/INDEX($D$276:$W$276,1,$C307))))</f>
        <v>0</v>
      </c>
      <c r="BL307" s="2">
        <f>IF($D$276="n/a",0,IF(BL$278&lt;=$C307,0,IF(BL$278&gt;(INDEX($D$276:$W$276,1,$C307)+$C307),INDEX($D$290:$W$290,,$C307)-SUM($D307:BK307),INDEX($D$290:$W$290,,$C307)/INDEX($D$276:$W$276,1,$C307))))</f>
        <v>0</v>
      </c>
      <c r="BM307" s="2">
        <f>IF($D$276="n/a",0,IF(BM$278&lt;=$C307,0,IF(BM$278&gt;(INDEX($D$276:$W$276,1,$C307)+$C307),INDEX($D$290:$W$290,,$C307)-SUM($D307:BL307),INDEX($D$290:$W$290,,$C307)/INDEX($D$276:$W$276,1,$C307))))</f>
        <v>0</v>
      </c>
      <c r="BN307" s="2">
        <f>IF($D$276="n/a",0,IF(BN$278&lt;=$C307,0,IF(BN$278&gt;(INDEX($D$276:$W$276,1,$C307)+$C307),INDEX($D$290:$W$290,,$C307)-SUM($D307:BM307),INDEX($D$290:$W$290,,$C307)/INDEX($D$276:$W$276,1,$C307))))</f>
        <v>0</v>
      </c>
      <c r="BO307" s="2">
        <f>IF($D$276="n/a",0,IF(BO$278&lt;=$C307,0,IF(BO$278&gt;(INDEX($D$276:$W$276,1,$C307)+$C307),INDEX($D$290:$W$290,,$C307)-SUM($D307:BN307),INDEX($D$290:$W$290,,$C307)/INDEX($D$276:$W$276,1,$C307))))</f>
        <v>0</v>
      </c>
      <c r="BP307" s="2">
        <f>IF($D$276="n/a",0,IF(BP$278&lt;=$C307,0,IF(BP$278&gt;(INDEX($D$276:$W$276,1,$C307)+$C307),INDEX($D$290:$W$290,,$C307)-SUM($D307:BO307),INDEX($D$290:$W$290,,$C307)/INDEX($D$276:$W$276,1,$C307))))</f>
        <v>0</v>
      </c>
    </row>
    <row r="308" spans="2:68" outlineLevel="1">
      <c r="B308" s="20">
        <v>2031</v>
      </c>
      <c r="C308" s="20">
        <v>16</v>
      </c>
      <c r="E308" s="2">
        <f>IF($D$276="n/a",0,IF(E$278&lt;=$C308,0,IF(E$278&gt;(INDEX($D$276:$W$276,1,$C308)+$C308),INDEX($D$290:$W$290,,$C308)-SUM($D308:D308),INDEX($D$290:$W$290,,$C308)/INDEX($D$276:$W$276,1,$C308))))</f>
        <v>0</v>
      </c>
      <c r="F308" s="2">
        <f>IF($D$276="n/a",0,IF(F$278&lt;=$C308,0,IF(F$278&gt;(INDEX($D$276:$W$276,1,$C308)+$C308),INDEX($D$290:$W$290,,$C308)-SUM($D308:E308),INDEX($D$290:$W$290,,$C308)/INDEX($D$276:$W$276,1,$C308))))</f>
        <v>0</v>
      </c>
      <c r="G308" s="2">
        <f>IF($D$276="n/a",0,IF(G$278&lt;=$C308,0,IF(G$278&gt;(INDEX($D$276:$W$276,1,$C308)+$C308),INDEX($D$290:$W$290,,$C308)-SUM($D308:F308),INDEX($D$290:$W$290,,$C308)/INDEX($D$276:$W$276,1,$C308))))</f>
        <v>0</v>
      </c>
      <c r="H308" s="2">
        <f>IF($D$276="n/a",0,IF(H$278&lt;=$C308,0,IF(H$278&gt;(INDEX($D$276:$W$276,1,$C308)+$C308),INDEX($D$290:$W$290,,$C308)-SUM($D308:G308),INDEX($D$290:$W$290,,$C308)/INDEX($D$276:$W$276,1,$C308))))</f>
        <v>0</v>
      </c>
      <c r="I308" s="2">
        <f>IF($D$276="n/a",0,IF(I$278&lt;=$C308,0,IF(I$278&gt;(INDEX($D$276:$W$276,1,$C308)+$C308),INDEX($D$290:$W$290,,$C308)-SUM($D308:H308),INDEX($D$290:$W$290,,$C308)/INDEX($D$276:$W$276,1,$C308))))*0.5</f>
        <v>0</v>
      </c>
      <c r="J308" s="2">
        <f>IF($D$276="n/a",0,IF(J$278&lt;=$C308,0,IF(J$278&gt;(INDEX($D$276:$W$276,1,$C308)+$C308),INDEX($D$290:$W$290,,$C308)-SUM($D308:I308),INDEX($D$290:$W$290,,$C308)/INDEX($D$276:$W$276,1,$C308))))</f>
        <v>0</v>
      </c>
      <c r="K308" s="2">
        <f>IF($D$276="n/a",0,IF(K$278&lt;=$C308,0,IF(K$278&gt;(INDEX($D$276:$W$276,1,$C308)+$C308),INDEX($D$290:$W$290,,$C308)-SUM($D308:J308),INDEX($D$290:$W$290,,$C308)/INDEX($D$276:$W$276,1,$C308))))</f>
        <v>0</v>
      </c>
      <c r="L308" s="2">
        <f>IF($D$276="n/a",0,IF(L$278&lt;=$C308,0,IF(L$278&gt;(INDEX($D$276:$W$276,1,$C308)+$C308),INDEX($D$290:$W$290,,$C308)-SUM($D308:K308),INDEX($D$290:$W$290,,$C308)/INDEX($D$276:$W$276,1,$C308))))</f>
        <v>0</v>
      </c>
      <c r="M308" s="2">
        <f>IF($D$276="n/a",0,IF(M$278&lt;=$C308,0,IF(M$278&gt;(INDEX($D$276:$W$276,1,$C308)+$C308),INDEX($D$290:$W$290,,$C308)-SUM($D308:L308),INDEX($D$290:$W$290,,$C308)/INDEX($D$276:$W$276,1,$C308))))</f>
        <v>0</v>
      </c>
      <c r="N308" s="2">
        <f>IF($D$276="n/a",0,IF(N$278&lt;=$C308,0,IF(N$278&gt;(INDEX($D$276:$W$276,1,$C308)+$C308),INDEX($D$290:$W$290,,$C308)-SUM($D308:M308),INDEX($D$290:$W$290,,$C308)/INDEX($D$276:$W$276,1,$C308))))</f>
        <v>0</v>
      </c>
      <c r="O308" s="2">
        <f>IF($D$276="n/a",0,IF(O$278&lt;=$C308,0,IF(O$278&gt;(INDEX($D$276:$W$276,1,$C308)+$C308),INDEX($D$290:$W$290,,$C308)-SUM($D308:N308),INDEX($D$290:$W$290,,$C308)/INDEX($D$276:$W$276,1,$C308))))</f>
        <v>0</v>
      </c>
      <c r="P308" s="2">
        <f>IF($D$276="n/a",0,IF(P$278&lt;=$C308,0,IF(P$278&gt;(INDEX($D$276:$W$276,1,$C308)+$C308),INDEX($D$290:$W$290,,$C308)-SUM($D308:O308),INDEX($D$290:$W$290,,$C308)/INDEX($D$276:$W$276,1,$C308))))</f>
        <v>0</v>
      </c>
      <c r="Q308" s="2">
        <f>IF($D$276="n/a",0,IF(Q$278&lt;=$C308,0,IF(Q$278&gt;(INDEX($D$276:$W$276,1,$C308)+$C308),INDEX($D$290:$W$290,,$C308)-SUM($D308:P308),INDEX($D$290:$W$290,,$C308)/INDEX($D$276:$W$276,1,$C308))))</f>
        <v>0</v>
      </c>
      <c r="R308" s="2">
        <f>IF($D$276="n/a",0,IF(R$278&lt;=$C308,0,IF(R$278&gt;(INDEX($D$276:$W$276,1,$C308)+$C308),INDEX($D$290:$W$290,,$C308)-SUM($D308:Q308),INDEX($D$290:$W$290,,$C308)/INDEX($D$276:$W$276,1,$C308))))</f>
        <v>0</v>
      </c>
      <c r="S308" s="2">
        <f>IF($D$276="n/a",0,IF(S$278&lt;=$C308,0,IF(S$278&gt;(INDEX($D$276:$W$276,1,$C308)+$C308),INDEX($D$290:$W$290,,$C308)-SUM($D308:R308),INDEX($D$290:$W$290,,$C308)/INDEX($D$276:$W$276,1,$C308))))</f>
        <v>0</v>
      </c>
      <c r="T308" s="2">
        <f>IF($D$276="n/a",0,IF(T$278&lt;=$C308,0,IF(T$278&gt;(INDEX($D$276:$W$276,1,$C308)+$C308),INDEX($D$290:$W$290,,$C308)-SUM($D308:S308),INDEX($D$290:$W$290,,$C308)/INDEX($D$276:$W$276,1,$C308))))</f>
        <v>0</v>
      </c>
      <c r="U308" s="2">
        <f>IF($D$276="n/a",0,IF(U$278&lt;=$C308,0,IF(U$278&gt;(INDEX($D$276:$W$276,1,$C308)+$C308),INDEX($D$290:$W$290,,$C308)-SUM($D308:T308),INDEX($D$290:$W$290,,$C308)/INDEX($D$276:$W$276,1,$C308))))</f>
        <v>0</v>
      </c>
      <c r="V308" s="2">
        <f>IF($D$276="n/a",0,IF(V$278&lt;=$C308,0,IF(V$278&gt;(INDEX($D$276:$W$276,1,$C308)+$C308),INDEX($D$290:$W$290,,$C308)-SUM($D308:U308),INDEX($D$290:$W$290,,$C308)/INDEX($D$276:$W$276,1,$C308))))</f>
        <v>0</v>
      </c>
      <c r="W308" s="2">
        <f>IF($D$276="n/a",0,IF(W$278&lt;=$C308,0,IF(W$278&gt;(INDEX($D$276:$W$276,1,$C308)+$C308),INDEX($D$290:$W$290,,$C308)-SUM($D308:V308),INDEX($D$290:$W$290,,$C308)/INDEX($D$276:$W$276,1,$C308))))</f>
        <v>0</v>
      </c>
      <c r="X308" s="2">
        <f>IF($D$276="n/a",0,IF(X$278&lt;=$C308,0,IF(X$278&gt;(INDEX($D$276:$W$276,1,$C308)+$C308),INDEX($D$290:$W$290,,$C308)-SUM($D308:W308),INDEX($D$290:$W$290,,$C308)/INDEX($D$276:$W$276,1,$C308))))</f>
        <v>0</v>
      </c>
      <c r="Y308" s="2">
        <f>IF($D$276="n/a",0,IF(Y$278&lt;=$C308,0,IF(Y$278&gt;(INDEX($D$276:$W$276,1,$C308)+$C308),INDEX($D$290:$W$290,,$C308)-SUM($D308:X308),INDEX($D$290:$W$290,,$C308)/INDEX($D$276:$W$276,1,$C308))))</f>
        <v>0</v>
      </c>
      <c r="Z308" s="2">
        <f>IF($D$276="n/a",0,IF(Z$278&lt;=$C308,0,IF(Z$278&gt;(INDEX($D$276:$W$276,1,$C308)+$C308),INDEX($D$290:$W$290,,$C308)-SUM($D308:Y308),INDEX($D$290:$W$290,,$C308)/INDEX($D$276:$W$276,1,$C308))))</f>
        <v>0</v>
      </c>
      <c r="AA308" s="2">
        <f>IF($D$276="n/a",0,IF(AA$278&lt;=$C308,0,IF(AA$278&gt;(INDEX($D$276:$W$276,1,$C308)+$C308),INDEX($D$290:$W$290,,$C308)-SUM($D308:Z308),INDEX($D$290:$W$290,,$C308)/INDEX($D$276:$W$276,1,$C308))))</f>
        <v>0</v>
      </c>
      <c r="AB308" s="2">
        <f>IF($D$276="n/a",0,IF(AB$278&lt;=$C308,0,IF(AB$278&gt;(INDEX($D$276:$W$276,1,$C308)+$C308),INDEX($D$290:$W$290,,$C308)-SUM($D308:AA308),INDEX($D$290:$W$290,,$C308)/INDEX($D$276:$W$276,1,$C308))))</f>
        <v>0</v>
      </c>
      <c r="AC308" s="2">
        <f>IF($D$276="n/a",0,IF(AC$278&lt;=$C308,0,IF(AC$278&gt;(INDEX($D$276:$W$276,1,$C308)+$C308),INDEX($D$290:$W$290,,$C308)-SUM($D308:AB308),INDEX($D$290:$W$290,,$C308)/INDEX($D$276:$W$276,1,$C308))))</f>
        <v>0</v>
      </c>
      <c r="AD308" s="2">
        <f>IF($D$276="n/a",0,IF(AD$278&lt;=$C308,0,IF(AD$278&gt;(INDEX($D$276:$W$276,1,$C308)+$C308),INDEX($D$290:$W$290,,$C308)-SUM($D308:AC308),INDEX($D$290:$W$290,,$C308)/INDEX($D$276:$W$276,1,$C308))))</f>
        <v>0</v>
      </c>
      <c r="AE308" s="2">
        <f>IF($D$276="n/a",0,IF(AE$278&lt;=$C308,0,IF(AE$278&gt;(INDEX($D$276:$W$276,1,$C308)+$C308),INDEX($D$290:$W$290,,$C308)-SUM($D308:AD308),INDEX($D$290:$W$290,,$C308)/INDEX($D$276:$W$276,1,$C308))))</f>
        <v>0</v>
      </c>
      <c r="AF308" s="2">
        <f>IF($D$276="n/a",0,IF(AF$278&lt;=$C308,0,IF(AF$278&gt;(INDEX($D$276:$W$276,1,$C308)+$C308),INDEX($D$290:$W$290,,$C308)-SUM($D308:AE308),INDEX($D$290:$W$290,,$C308)/INDEX($D$276:$W$276,1,$C308))))</f>
        <v>0</v>
      </c>
      <c r="AG308" s="2">
        <f>IF($D$276="n/a",0,IF(AG$278&lt;=$C308,0,IF(AG$278&gt;(INDEX($D$276:$W$276,1,$C308)+$C308),INDEX($D$290:$W$290,,$C308)-SUM($D308:AF308),INDEX($D$290:$W$290,,$C308)/INDEX($D$276:$W$276,1,$C308))))</f>
        <v>0</v>
      </c>
      <c r="AH308" s="2">
        <f>IF($D$276="n/a",0,IF(AH$278&lt;=$C308,0,IF(AH$278&gt;(INDEX($D$276:$W$276,1,$C308)+$C308),INDEX($D$290:$W$290,,$C308)-SUM($D308:AG308),INDEX($D$290:$W$290,,$C308)/INDEX($D$276:$W$276,1,$C308))))</f>
        <v>0</v>
      </c>
      <c r="AI308" s="2">
        <f>IF($D$276="n/a",0,IF(AI$278&lt;=$C308,0,IF(AI$278&gt;(INDEX($D$276:$W$276,1,$C308)+$C308),INDEX($D$290:$W$290,,$C308)-SUM($D308:AH308),INDEX($D$290:$W$290,,$C308)/INDEX($D$276:$W$276,1,$C308))))</f>
        <v>0</v>
      </c>
      <c r="AJ308" s="2">
        <f>IF($D$276="n/a",0,IF(AJ$278&lt;=$C308,0,IF(AJ$278&gt;(INDEX($D$276:$W$276,1,$C308)+$C308),INDEX($D$290:$W$290,,$C308)-SUM($D308:AI308),INDEX($D$290:$W$290,,$C308)/INDEX($D$276:$W$276,1,$C308))))</f>
        <v>0</v>
      </c>
      <c r="AK308" s="2">
        <f>IF($D$276="n/a",0,IF(AK$278&lt;=$C308,0,IF(AK$278&gt;(INDEX($D$276:$W$276,1,$C308)+$C308),INDEX($D$290:$W$290,,$C308)-SUM($D308:AJ308),INDEX($D$290:$W$290,,$C308)/INDEX($D$276:$W$276,1,$C308))))</f>
        <v>0</v>
      </c>
      <c r="AL308" s="2">
        <f>IF($D$276="n/a",0,IF(AL$278&lt;=$C308,0,IF(AL$278&gt;(INDEX($D$276:$W$276,1,$C308)+$C308),INDEX($D$290:$W$290,,$C308)-SUM($D308:AK308),INDEX($D$290:$W$290,,$C308)/INDEX($D$276:$W$276,1,$C308))))</f>
        <v>0</v>
      </c>
      <c r="AM308" s="2">
        <f>IF($D$276="n/a",0,IF(AM$278&lt;=$C308,0,IF(AM$278&gt;(INDEX($D$276:$W$276,1,$C308)+$C308),INDEX($D$290:$W$290,,$C308)-SUM($D308:AL308),INDEX($D$290:$W$290,,$C308)/INDEX($D$276:$W$276,1,$C308))))</f>
        <v>0</v>
      </c>
      <c r="AN308" s="2">
        <f>IF($D$276="n/a",0,IF(AN$278&lt;=$C308,0,IF(AN$278&gt;(INDEX($D$276:$W$276,1,$C308)+$C308),INDEX($D$290:$W$290,,$C308)-SUM($D308:AM308),INDEX($D$290:$W$290,,$C308)/INDEX($D$276:$W$276,1,$C308))))</f>
        <v>0</v>
      </c>
      <c r="AO308" s="2">
        <f>IF($D$276="n/a",0,IF(AO$278&lt;=$C308,0,IF(AO$278&gt;(INDEX($D$276:$W$276,1,$C308)+$C308),INDEX($D$290:$W$290,,$C308)-SUM($D308:AN308),INDEX($D$290:$W$290,,$C308)/INDEX($D$276:$W$276,1,$C308))))</f>
        <v>0</v>
      </c>
      <c r="AP308" s="2">
        <f>IF($D$276="n/a",0,IF(AP$278&lt;=$C308,0,IF(AP$278&gt;(INDEX($D$276:$W$276,1,$C308)+$C308),INDEX($D$290:$W$290,,$C308)-SUM($D308:AO308),INDEX($D$290:$W$290,,$C308)/INDEX($D$276:$W$276,1,$C308))))</f>
        <v>0</v>
      </c>
      <c r="AQ308" s="2">
        <f>IF($D$276="n/a",0,IF(AQ$278&lt;=$C308,0,IF(AQ$278&gt;(INDEX($D$276:$W$276,1,$C308)+$C308),INDEX($D$290:$W$290,,$C308)-SUM($D308:AP308),INDEX($D$290:$W$290,,$C308)/INDEX($D$276:$W$276,1,$C308))))</f>
        <v>0</v>
      </c>
      <c r="AR308" s="2">
        <f>IF($D$276="n/a",0,IF(AR$278&lt;=$C308,0,IF(AR$278&gt;(INDEX($D$276:$W$276,1,$C308)+$C308),INDEX($D$290:$W$290,,$C308)-SUM($D308:AQ308),INDEX($D$290:$W$290,,$C308)/INDEX($D$276:$W$276,1,$C308))))</f>
        <v>0</v>
      </c>
      <c r="AS308" s="2">
        <f>IF($D$276="n/a",0,IF(AS$278&lt;=$C308,0,IF(AS$278&gt;(INDEX($D$276:$W$276,1,$C308)+$C308),INDEX($D$290:$W$290,,$C308)-SUM($D308:AR308),INDEX($D$290:$W$290,,$C308)/INDEX($D$276:$W$276,1,$C308))))</f>
        <v>0</v>
      </c>
      <c r="AT308" s="2">
        <f>IF($D$276="n/a",0,IF(AT$278&lt;=$C308,0,IF(AT$278&gt;(INDEX($D$276:$W$276,1,$C308)+$C308),INDEX($D$290:$W$290,,$C308)-SUM($D308:AS308),INDEX($D$290:$W$290,,$C308)/INDEX($D$276:$W$276,1,$C308))))</f>
        <v>0</v>
      </c>
      <c r="AU308" s="2">
        <f>IF($D$276="n/a",0,IF(AU$278&lt;=$C308,0,IF(AU$278&gt;(INDEX($D$276:$W$276,1,$C308)+$C308),INDEX($D$290:$W$290,,$C308)-SUM($D308:AT308),INDEX($D$290:$W$290,,$C308)/INDEX($D$276:$W$276,1,$C308))))</f>
        <v>0</v>
      </c>
      <c r="AV308" s="2">
        <f>IF($D$276="n/a",0,IF(AV$278&lt;=$C308,0,IF(AV$278&gt;(INDEX($D$276:$W$276,1,$C308)+$C308),INDEX($D$290:$W$290,,$C308)-SUM($D308:AU308),INDEX($D$290:$W$290,,$C308)/INDEX($D$276:$W$276,1,$C308))))</f>
        <v>0</v>
      </c>
      <c r="AW308" s="2">
        <f>IF($D$276="n/a",0,IF(AW$278&lt;=$C308,0,IF(AW$278&gt;(INDEX($D$276:$W$276,1,$C308)+$C308),INDEX($D$290:$W$290,,$C308)-SUM($D308:AV308),INDEX($D$290:$W$290,,$C308)/INDEX($D$276:$W$276,1,$C308))))</f>
        <v>0</v>
      </c>
      <c r="AX308" s="2">
        <f>IF($D$276="n/a",0,IF(AX$278&lt;=$C308,0,IF(AX$278&gt;(INDEX($D$276:$W$276,1,$C308)+$C308),INDEX($D$290:$W$290,,$C308)-SUM($D308:AW308),INDEX($D$290:$W$290,,$C308)/INDEX($D$276:$W$276,1,$C308))))</f>
        <v>0</v>
      </c>
      <c r="AY308" s="2">
        <f>IF($D$276="n/a",0,IF(AY$278&lt;=$C308,0,IF(AY$278&gt;(INDEX($D$276:$W$276,1,$C308)+$C308),INDEX($D$290:$W$290,,$C308)-SUM($D308:AX308),INDEX($D$290:$W$290,,$C308)/INDEX($D$276:$W$276,1,$C308))))</f>
        <v>0</v>
      </c>
      <c r="AZ308" s="2">
        <f>IF($D$276="n/a",0,IF(AZ$278&lt;=$C308,0,IF(AZ$278&gt;(INDEX($D$276:$W$276,1,$C308)+$C308),INDEX($D$290:$W$290,,$C308)-SUM($D308:AY308),INDEX($D$290:$W$290,,$C308)/INDEX($D$276:$W$276,1,$C308))))</f>
        <v>0</v>
      </c>
      <c r="BA308" s="2">
        <f>IF($D$276="n/a",0,IF(BA$278&lt;=$C308,0,IF(BA$278&gt;(INDEX($D$276:$W$276,1,$C308)+$C308),INDEX($D$290:$W$290,,$C308)-SUM($D308:AZ308),INDEX($D$290:$W$290,,$C308)/INDEX($D$276:$W$276,1,$C308))))</f>
        <v>0</v>
      </c>
      <c r="BB308" s="2">
        <f>IF($D$276="n/a",0,IF(BB$278&lt;=$C308,0,IF(BB$278&gt;(INDEX($D$276:$W$276,1,$C308)+$C308),INDEX($D$290:$W$290,,$C308)-SUM($D308:BA308),INDEX($D$290:$W$290,,$C308)/INDEX($D$276:$W$276,1,$C308))))</f>
        <v>0</v>
      </c>
      <c r="BC308" s="2">
        <f>IF($D$276="n/a",0,IF(BC$278&lt;=$C308,0,IF(BC$278&gt;(INDEX($D$276:$W$276,1,$C308)+$C308),INDEX($D$290:$W$290,,$C308)-SUM($D308:BB308),INDEX($D$290:$W$290,,$C308)/INDEX($D$276:$W$276,1,$C308))))</f>
        <v>0</v>
      </c>
      <c r="BD308" s="2">
        <f>IF($D$276="n/a",0,IF(BD$278&lt;=$C308,0,IF(BD$278&gt;(INDEX($D$276:$W$276,1,$C308)+$C308),INDEX($D$290:$W$290,,$C308)-SUM($D308:BC308),INDEX($D$290:$W$290,,$C308)/INDEX($D$276:$W$276,1,$C308))))</f>
        <v>0</v>
      </c>
      <c r="BE308" s="2">
        <f>IF($D$276="n/a",0,IF(BE$278&lt;=$C308,0,IF(BE$278&gt;(INDEX($D$276:$W$276,1,$C308)+$C308),INDEX($D$290:$W$290,,$C308)-SUM($D308:BD308),INDEX($D$290:$W$290,,$C308)/INDEX($D$276:$W$276,1,$C308))))</f>
        <v>0</v>
      </c>
      <c r="BF308" s="2">
        <f>IF($D$276="n/a",0,IF(BF$278&lt;=$C308,0,IF(BF$278&gt;(INDEX($D$276:$W$276,1,$C308)+$C308),INDEX($D$290:$W$290,,$C308)-SUM($D308:BE308),INDEX($D$290:$W$290,,$C308)/INDEX($D$276:$W$276,1,$C308))))</f>
        <v>0</v>
      </c>
      <c r="BG308" s="2">
        <f>IF($D$276="n/a",0,IF(BG$278&lt;=$C308,0,IF(BG$278&gt;(INDEX($D$276:$W$276,1,$C308)+$C308),INDEX($D$290:$W$290,,$C308)-SUM($D308:BF308),INDEX($D$290:$W$290,,$C308)/INDEX($D$276:$W$276,1,$C308))))</f>
        <v>0</v>
      </c>
      <c r="BH308" s="2">
        <f>IF($D$276="n/a",0,IF(BH$278&lt;=$C308,0,IF(BH$278&gt;(INDEX($D$276:$W$276,1,$C308)+$C308),INDEX($D$290:$W$290,,$C308)-SUM($D308:BG308),INDEX($D$290:$W$290,,$C308)/INDEX($D$276:$W$276,1,$C308))))</f>
        <v>0</v>
      </c>
      <c r="BI308" s="2">
        <f>IF($D$276="n/a",0,IF(BI$278&lt;=$C308,0,IF(BI$278&gt;(INDEX($D$276:$W$276,1,$C308)+$C308),INDEX($D$290:$W$290,,$C308)-SUM($D308:BH308),INDEX($D$290:$W$290,,$C308)/INDEX($D$276:$W$276,1,$C308))))</f>
        <v>0</v>
      </c>
      <c r="BJ308" s="2">
        <f>IF($D$276="n/a",0,IF(BJ$278&lt;=$C308,0,IF(BJ$278&gt;(INDEX($D$276:$W$276,1,$C308)+$C308),INDEX($D$290:$W$290,,$C308)-SUM($D308:BI308),INDEX($D$290:$W$290,,$C308)/INDEX($D$276:$W$276,1,$C308))))</f>
        <v>0</v>
      </c>
      <c r="BK308" s="2">
        <f>IF($D$276="n/a",0,IF(BK$278&lt;=$C308,0,IF(BK$278&gt;(INDEX($D$276:$W$276,1,$C308)+$C308),INDEX($D$290:$W$290,,$C308)-SUM($D308:BJ308),INDEX($D$290:$W$290,,$C308)/INDEX($D$276:$W$276,1,$C308))))</f>
        <v>0</v>
      </c>
      <c r="BL308" s="2">
        <f>IF($D$276="n/a",0,IF(BL$278&lt;=$C308,0,IF(BL$278&gt;(INDEX($D$276:$W$276,1,$C308)+$C308),INDEX($D$290:$W$290,,$C308)-SUM($D308:BK308),INDEX($D$290:$W$290,,$C308)/INDEX($D$276:$W$276,1,$C308))))</f>
        <v>0</v>
      </c>
      <c r="BM308" s="2">
        <f>IF($D$276="n/a",0,IF(BM$278&lt;=$C308,0,IF(BM$278&gt;(INDEX($D$276:$W$276,1,$C308)+$C308),INDEX($D$290:$W$290,,$C308)-SUM($D308:BL308),INDEX($D$290:$W$290,,$C308)/INDEX($D$276:$W$276,1,$C308))))</f>
        <v>0</v>
      </c>
      <c r="BN308" s="2">
        <f>IF($D$276="n/a",0,IF(BN$278&lt;=$C308,0,IF(BN$278&gt;(INDEX($D$276:$W$276,1,$C308)+$C308),INDEX($D$290:$W$290,,$C308)-SUM($D308:BM308),INDEX($D$290:$W$290,,$C308)/INDEX($D$276:$W$276,1,$C308))))</f>
        <v>0</v>
      </c>
      <c r="BO308" s="2">
        <f>IF($D$276="n/a",0,IF(BO$278&lt;=$C308,0,IF(BO$278&gt;(INDEX($D$276:$W$276,1,$C308)+$C308),INDEX($D$290:$W$290,,$C308)-SUM($D308:BN308),INDEX($D$290:$W$290,,$C308)/INDEX($D$276:$W$276,1,$C308))))</f>
        <v>0</v>
      </c>
      <c r="BP308" s="2">
        <f>IF($D$276="n/a",0,IF(BP$278&lt;=$C308,0,IF(BP$278&gt;(INDEX($D$276:$W$276,1,$C308)+$C308),INDEX($D$290:$W$290,,$C308)-SUM($D308:BO308),INDEX($D$290:$W$290,,$C308)/INDEX($D$276:$W$276,1,$C308))))</f>
        <v>0</v>
      </c>
    </row>
    <row r="309" spans="2:68" outlineLevel="1">
      <c r="B309" s="20">
        <v>2032</v>
      </c>
      <c r="C309" s="20">
        <v>17</v>
      </c>
      <c r="E309" s="2">
        <f>IF($D$276="n/a",0,IF(E$278&lt;=$C309,0,IF(E$278&gt;(INDEX($D$276:$W$276,1,$C309)+$C309),INDEX($D$290:$W$290,,$C309)-SUM($D309:D309),INDEX($D$290:$W$290,,$C309)/INDEX($D$276:$W$276,1,$C309))))</f>
        <v>0</v>
      </c>
      <c r="F309" s="2">
        <f>IF($D$276="n/a",0,IF(F$278&lt;=$C309,0,IF(F$278&gt;(INDEX($D$276:$W$276,1,$C309)+$C309),INDEX($D$290:$W$290,,$C309)-SUM($D309:E309),INDEX($D$290:$W$290,,$C309)/INDEX($D$276:$W$276,1,$C309))))</f>
        <v>0</v>
      </c>
      <c r="G309" s="2">
        <f>IF($D$276="n/a",0,IF(G$278&lt;=$C309,0,IF(G$278&gt;(INDEX($D$276:$W$276,1,$C309)+$C309),INDEX($D$290:$W$290,,$C309)-SUM($D309:F309),INDEX($D$290:$W$290,,$C309)/INDEX($D$276:$W$276,1,$C309))))</f>
        <v>0</v>
      </c>
      <c r="H309" s="2">
        <f>IF($D$276="n/a",0,IF(H$278&lt;=$C309,0,IF(H$278&gt;(INDEX($D$276:$W$276,1,$C309)+$C309),INDEX($D$290:$W$290,,$C309)-SUM($D309:G309),INDEX($D$290:$W$290,,$C309)/INDEX($D$276:$W$276,1,$C309))))</f>
        <v>0</v>
      </c>
      <c r="I309" s="2">
        <f>IF($D$276="n/a",0,IF(I$278&lt;=$C309,0,IF(I$278&gt;(INDEX($D$276:$W$276,1,$C309)+$C309),INDEX($D$290:$W$290,,$C309)-SUM($D309:H309),INDEX($D$290:$W$290,,$C309)/INDEX($D$276:$W$276,1,$C309))))*0.5</f>
        <v>0</v>
      </c>
      <c r="J309" s="2">
        <f>IF($D$276="n/a",0,IF(J$278&lt;=$C309,0,IF(J$278&gt;(INDEX($D$276:$W$276,1,$C309)+$C309),INDEX($D$290:$W$290,,$C309)-SUM($D309:I309),INDEX($D$290:$W$290,,$C309)/INDEX($D$276:$W$276,1,$C309))))</f>
        <v>0</v>
      </c>
      <c r="K309" s="2">
        <f>IF($D$276="n/a",0,IF(K$278&lt;=$C309,0,IF(K$278&gt;(INDEX($D$276:$W$276,1,$C309)+$C309),INDEX($D$290:$W$290,,$C309)-SUM($D309:J309),INDEX($D$290:$W$290,,$C309)/INDEX($D$276:$W$276,1,$C309))))</f>
        <v>0</v>
      </c>
      <c r="L309" s="2">
        <f>IF($D$276="n/a",0,IF(L$278&lt;=$C309,0,IF(L$278&gt;(INDEX($D$276:$W$276,1,$C309)+$C309),INDEX($D$290:$W$290,,$C309)-SUM($D309:K309),INDEX($D$290:$W$290,,$C309)/INDEX($D$276:$W$276,1,$C309))))</f>
        <v>0</v>
      </c>
      <c r="M309" s="2">
        <f>IF($D$276="n/a",0,IF(M$278&lt;=$C309,0,IF(M$278&gt;(INDEX($D$276:$W$276,1,$C309)+$C309),INDEX($D$290:$W$290,,$C309)-SUM($D309:L309),INDEX($D$290:$W$290,,$C309)/INDEX($D$276:$W$276,1,$C309))))</f>
        <v>0</v>
      </c>
      <c r="N309" s="2">
        <f>IF($D$276="n/a",0,IF(N$278&lt;=$C309,0,IF(N$278&gt;(INDEX($D$276:$W$276,1,$C309)+$C309),INDEX($D$290:$W$290,,$C309)-SUM($D309:M309),INDEX($D$290:$W$290,,$C309)/INDEX($D$276:$W$276,1,$C309))))</f>
        <v>0</v>
      </c>
      <c r="O309" s="2">
        <f>IF($D$276="n/a",0,IF(O$278&lt;=$C309,0,IF(O$278&gt;(INDEX($D$276:$W$276,1,$C309)+$C309),INDEX($D$290:$W$290,,$C309)-SUM($D309:N309),INDEX($D$290:$W$290,,$C309)/INDEX($D$276:$W$276,1,$C309))))</f>
        <v>0</v>
      </c>
      <c r="P309" s="2">
        <f>IF($D$276="n/a",0,IF(P$278&lt;=$C309,0,IF(P$278&gt;(INDEX($D$276:$W$276,1,$C309)+$C309),INDEX($D$290:$W$290,,$C309)-SUM($D309:O309),INDEX($D$290:$W$290,,$C309)/INDEX($D$276:$W$276,1,$C309))))</f>
        <v>0</v>
      </c>
      <c r="Q309" s="2">
        <f>IF($D$276="n/a",0,IF(Q$278&lt;=$C309,0,IF(Q$278&gt;(INDEX($D$276:$W$276,1,$C309)+$C309),INDEX($D$290:$W$290,,$C309)-SUM($D309:P309),INDEX($D$290:$W$290,,$C309)/INDEX($D$276:$W$276,1,$C309))))</f>
        <v>0</v>
      </c>
      <c r="R309" s="2">
        <f>IF($D$276="n/a",0,IF(R$278&lt;=$C309,0,IF(R$278&gt;(INDEX($D$276:$W$276,1,$C309)+$C309),INDEX($D$290:$W$290,,$C309)-SUM($D309:Q309),INDEX($D$290:$W$290,,$C309)/INDEX($D$276:$W$276,1,$C309))))</f>
        <v>0</v>
      </c>
      <c r="S309" s="2">
        <f>IF($D$276="n/a",0,IF(S$278&lt;=$C309,0,IF(S$278&gt;(INDEX($D$276:$W$276,1,$C309)+$C309),INDEX($D$290:$W$290,,$C309)-SUM($D309:R309),INDEX($D$290:$W$290,,$C309)/INDEX($D$276:$W$276,1,$C309))))</f>
        <v>0</v>
      </c>
      <c r="T309" s="2">
        <f>IF($D$276="n/a",0,IF(T$278&lt;=$C309,0,IF(T$278&gt;(INDEX($D$276:$W$276,1,$C309)+$C309),INDEX($D$290:$W$290,,$C309)-SUM($D309:S309),INDEX($D$290:$W$290,,$C309)/INDEX($D$276:$W$276,1,$C309))))</f>
        <v>0</v>
      </c>
      <c r="U309" s="2">
        <f>IF($D$276="n/a",0,IF(U$278&lt;=$C309,0,IF(U$278&gt;(INDEX($D$276:$W$276,1,$C309)+$C309),INDEX($D$290:$W$290,,$C309)-SUM($D309:T309),INDEX($D$290:$W$290,,$C309)/INDEX($D$276:$W$276,1,$C309))))</f>
        <v>0</v>
      </c>
      <c r="V309" s="2">
        <f>IF($D$276="n/a",0,IF(V$278&lt;=$C309,0,IF(V$278&gt;(INDEX($D$276:$W$276,1,$C309)+$C309),INDEX($D$290:$W$290,,$C309)-SUM($D309:U309),INDEX($D$290:$W$290,,$C309)/INDEX($D$276:$W$276,1,$C309))))</f>
        <v>0</v>
      </c>
      <c r="W309" s="2">
        <f>IF($D$276="n/a",0,IF(W$278&lt;=$C309,0,IF(W$278&gt;(INDEX($D$276:$W$276,1,$C309)+$C309),INDEX($D$290:$W$290,,$C309)-SUM($D309:V309),INDEX($D$290:$W$290,,$C309)/INDEX($D$276:$W$276,1,$C309))))</f>
        <v>0</v>
      </c>
      <c r="X309" s="2">
        <f>IF($D$276="n/a",0,IF(X$278&lt;=$C309,0,IF(X$278&gt;(INDEX($D$276:$W$276,1,$C309)+$C309),INDEX($D$290:$W$290,,$C309)-SUM($D309:W309),INDEX($D$290:$W$290,,$C309)/INDEX($D$276:$W$276,1,$C309))))</f>
        <v>0</v>
      </c>
      <c r="Y309" s="2">
        <f>IF($D$276="n/a",0,IF(Y$278&lt;=$C309,0,IF(Y$278&gt;(INDEX($D$276:$W$276,1,$C309)+$C309),INDEX($D$290:$W$290,,$C309)-SUM($D309:X309),INDEX($D$290:$W$290,,$C309)/INDEX($D$276:$W$276,1,$C309))))</f>
        <v>0</v>
      </c>
      <c r="Z309" s="2">
        <f>IF($D$276="n/a",0,IF(Z$278&lt;=$C309,0,IF(Z$278&gt;(INDEX($D$276:$W$276,1,$C309)+$C309),INDEX($D$290:$W$290,,$C309)-SUM($D309:Y309),INDEX($D$290:$W$290,,$C309)/INDEX($D$276:$W$276,1,$C309))))</f>
        <v>0</v>
      </c>
      <c r="AA309" s="2">
        <f>IF($D$276="n/a",0,IF(AA$278&lt;=$C309,0,IF(AA$278&gt;(INDEX($D$276:$W$276,1,$C309)+$C309),INDEX($D$290:$W$290,,$C309)-SUM($D309:Z309),INDEX($D$290:$W$290,,$C309)/INDEX($D$276:$W$276,1,$C309))))</f>
        <v>0</v>
      </c>
      <c r="AB309" s="2">
        <f>IF($D$276="n/a",0,IF(AB$278&lt;=$C309,0,IF(AB$278&gt;(INDEX($D$276:$W$276,1,$C309)+$C309),INDEX($D$290:$W$290,,$C309)-SUM($D309:AA309),INDEX($D$290:$W$290,,$C309)/INDEX($D$276:$W$276,1,$C309))))</f>
        <v>0</v>
      </c>
      <c r="AC309" s="2">
        <f>IF($D$276="n/a",0,IF(AC$278&lt;=$C309,0,IF(AC$278&gt;(INDEX($D$276:$W$276,1,$C309)+$C309),INDEX($D$290:$W$290,,$C309)-SUM($D309:AB309),INDEX($D$290:$W$290,,$C309)/INDEX($D$276:$W$276,1,$C309))))</f>
        <v>0</v>
      </c>
      <c r="AD309" s="2">
        <f>IF($D$276="n/a",0,IF(AD$278&lt;=$C309,0,IF(AD$278&gt;(INDEX($D$276:$W$276,1,$C309)+$C309),INDEX($D$290:$W$290,,$C309)-SUM($D309:AC309),INDEX($D$290:$W$290,,$C309)/INDEX($D$276:$W$276,1,$C309))))</f>
        <v>0</v>
      </c>
      <c r="AE309" s="2">
        <f>IF($D$276="n/a",0,IF(AE$278&lt;=$C309,0,IF(AE$278&gt;(INDEX($D$276:$W$276,1,$C309)+$C309),INDEX($D$290:$W$290,,$C309)-SUM($D309:AD309),INDEX($D$290:$W$290,,$C309)/INDEX($D$276:$W$276,1,$C309))))</f>
        <v>0</v>
      </c>
      <c r="AF309" s="2">
        <f>IF($D$276="n/a",0,IF(AF$278&lt;=$C309,0,IF(AF$278&gt;(INDEX($D$276:$W$276,1,$C309)+$C309),INDEX($D$290:$W$290,,$C309)-SUM($D309:AE309),INDEX($D$290:$W$290,,$C309)/INDEX($D$276:$W$276,1,$C309))))</f>
        <v>0</v>
      </c>
      <c r="AG309" s="2">
        <f>IF($D$276="n/a",0,IF(AG$278&lt;=$C309,0,IF(AG$278&gt;(INDEX($D$276:$W$276,1,$C309)+$C309),INDEX($D$290:$W$290,,$C309)-SUM($D309:AF309),INDEX($D$290:$W$290,,$C309)/INDEX($D$276:$W$276,1,$C309))))</f>
        <v>0</v>
      </c>
      <c r="AH309" s="2">
        <f>IF($D$276="n/a",0,IF(AH$278&lt;=$C309,0,IF(AH$278&gt;(INDEX($D$276:$W$276,1,$C309)+$C309),INDEX($D$290:$W$290,,$C309)-SUM($D309:AG309),INDEX($D$290:$W$290,,$C309)/INDEX($D$276:$W$276,1,$C309))))</f>
        <v>0</v>
      </c>
      <c r="AI309" s="2">
        <f>IF($D$276="n/a",0,IF(AI$278&lt;=$C309,0,IF(AI$278&gt;(INDEX($D$276:$W$276,1,$C309)+$C309),INDEX($D$290:$W$290,,$C309)-SUM($D309:AH309),INDEX($D$290:$W$290,,$C309)/INDEX($D$276:$W$276,1,$C309))))</f>
        <v>0</v>
      </c>
      <c r="AJ309" s="2">
        <f>IF($D$276="n/a",0,IF(AJ$278&lt;=$C309,0,IF(AJ$278&gt;(INDEX($D$276:$W$276,1,$C309)+$C309),INDEX($D$290:$W$290,,$C309)-SUM($D309:AI309),INDEX($D$290:$W$290,,$C309)/INDEX($D$276:$W$276,1,$C309))))</f>
        <v>0</v>
      </c>
      <c r="AK309" s="2">
        <f>IF($D$276="n/a",0,IF(AK$278&lt;=$C309,0,IF(AK$278&gt;(INDEX($D$276:$W$276,1,$C309)+$C309),INDEX($D$290:$W$290,,$C309)-SUM($D309:AJ309),INDEX($D$290:$W$290,,$C309)/INDEX($D$276:$W$276,1,$C309))))</f>
        <v>0</v>
      </c>
      <c r="AL309" s="2">
        <f>IF($D$276="n/a",0,IF(AL$278&lt;=$C309,0,IF(AL$278&gt;(INDEX($D$276:$W$276,1,$C309)+$C309),INDEX($D$290:$W$290,,$C309)-SUM($D309:AK309),INDEX($D$290:$W$290,,$C309)/INDEX($D$276:$W$276,1,$C309))))</f>
        <v>0</v>
      </c>
      <c r="AM309" s="2">
        <f>IF($D$276="n/a",0,IF(AM$278&lt;=$C309,0,IF(AM$278&gt;(INDEX($D$276:$W$276,1,$C309)+$C309),INDEX($D$290:$W$290,,$C309)-SUM($D309:AL309),INDEX($D$290:$W$290,,$C309)/INDEX($D$276:$W$276,1,$C309))))</f>
        <v>0</v>
      </c>
      <c r="AN309" s="2">
        <f>IF($D$276="n/a",0,IF(AN$278&lt;=$C309,0,IF(AN$278&gt;(INDEX($D$276:$W$276,1,$C309)+$C309),INDEX($D$290:$W$290,,$C309)-SUM($D309:AM309),INDEX($D$290:$W$290,,$C309)/INDEX($D$276:$W$276,1,$C309))))</f>
        <v>0</v>
      </c>
      <c r="AO309" s="2">
        <f>IF($D$276="n/a",0,IF(AO$278&lt;=$C309,0,IF(AO$278&gt;(INDEX($D$276:$W$276,1,$C309)+$C309),INDEX($D$290:$W$290,,$C309)-SUM($D309:AN309),INDEX($D$290:$W$290,,$C309)/INDEX($D$276:$W$276,1,$C309))))</f>
        <v>0</v>
      </c>
      <c r="AP309" s="2">
        <f>IF($D$276="n/a",0,IF(AP$278&lt;=$C309,0,IF(AP$278&gt;(INDEX($D$276:$W$276,1,$C309)+$C309),INDEX($D$290:$W$290,,$C309)-SUM($D309:AO309),INDEX($D$290:$W$290,,$C309)/INDEX($D$276:$W$276,1,$C309))))</f>
        <v>0</v>
      </c>
      <c r="AQ309" s="2">
        <f>IF($D$276="n/a",0,IF(AQ$278&lt;=$C309,0,IF(AQ$278&gt;(INDEX($D$276:$W$276,1,$C309)+$C309),INDEX($D$290:$W$290,,$C309)-SUM($D309:AP309),INDEX($D$290:$W$290,,$C309)/INDEX($D$276:$W$276,1,$C309))))</f>
        <v>0</v>
      </c>
      <c r="AR309" s="2">
        <f>IF($D$276="n/a",0,IF(AR$278&lt;=$C309,0,IF(AR$278&gt;(INDEX($D$276:$W$276,1,$C309)+$C309),INDEX($D$290:$W$290,,$C309)-SUM($D309:AQ309),INDEX($D$290:$W$290,,$C309)/INDEX($D$276:$W$276,1,$C309))))</f>
        <v>0</v>
      </c>
      <c r="AS309" s="2">
        <f>IF($D$276="n/a",0,IF(AS$278&lt;=$C309,0,IF(AS$278&gt;(INDEX($D$276:$W$276,1,$C309)+$C309),INDEX($D$290:$W$290,,$C309)-SUM($D309:AR309),INDEX($D$290:$W$290,,$C309)/INDEX($D$276:$W$276,1,$C309))))</f>
        <v>0</v>
      </c>
      <c r="AT309" s="2">
        <f>IF($D$276="n/a",0,IF(AT$278&lt;=$C309,0,IF(AT$278&gt;(INDEX($D$276:$W$276,1,$C309)+$C309),INDEX($D$290:$W$290,,$C309)-SUM($D309:AS309),INDEX($D$290:$W$290,,$C309)/INDEX($D$276:$W$276,1,$C309))))</f>
        <v>0</v>
      </c>
      <c r="AU309" s="2">
        <f>IF($D$276="n/a",0,IF(AU$278&lt;=$C309,0,IF(AU$278&gt;(INDEX($D$276:$W$276,1,$C309)+$C309),INDEX($D$290:$W$290,,$C309)-SUM($D309:AT309),INDEX($D$290:$W$290,,$C309)/INDEX($D$276:$W$276,1,$C309))))</f>
        <v>0</v>
      </c>
      <c r="AV309" s="2">
        <f>IF($D$276="n/a",0,IF(AV$278&lt;=$C309,0,IF(AV$278&gt;(INDEX($D$276:$W$276,1,$C309)+$C309),INDEX($D$290:$W$290,,$C309)-SUM($D309:AU309),INDEX($D$290:$W$290,,$C309)/INDEX($D$276:$W$276,1,$C309))))</f>
        <v>0</v>
      </c>
      <c r="AW309" s="2">
        <f>IF($D$276="n/a",0,IF(AW$278&lt;=$C309,0,IF(AW$278&gt;(INDEX($D$276:$W$276,1,$C309)+$C309),INDEX($D$290:$W$290,,$C309)-SUM($D309:AV309),INDEX($D$290:$W$290,,$C309)/INDEX($D$276:$W$276,1,$C309))))</f>
        <v>0</v>
      </c>
      <c r="AX309" s="2">
        <f>IF($D$276="n/a",0,IF(AX$278&lt;=$C309,0,IF(AX$278&gt;(INDEX($D$276:$W$276,1,$C309)+$C309),INDEX($D$290:$W$290,,$C309)-SUM($D309:AW309),INDEX($D$290:$W$290,,$C309)/INDEX($D$276:$W$276,1,$C309))))</f>
        <v>0</v>
      </c>
      <c r="AY309" s="2">
        <f>IF($D$276="n/a",0,IF(AY$278&lt;=$C309,0,IF(AY$278&gt;(INDEX($D$276:$W$276,1,$C309)+$C309),INDEX($D$290:$W$290,,$C309)-SUM($D309:AX309),INDEX($D$290:$W$290,,$C309)/INDEX($D$276:$W$276,1,$C309))))</f>
        <v>0</v>
      </c>
      <c r="AZ309" s="2">
        <f>IF($D$276="n/a",0,IF(AZ$278&lt;=$C309,0,IF(AZ$278&gt;(INDEX($D$276:$W$276,1,$C309)+$C309),INDEX($D$290:$W$290,,$C309)-SUM($D309:AY309),INDEX($D$290:$W$290,,$C309)/INDEX($D$276:$W$276,1,$C309))))</f>
        <v>0</v>
      </c>
      <c r="BA309" s="2">
        <f>IF($D$276="n/a",0,IF(BA$278&lt;=$C309,0,IF(BA$278&gt;(INDEX($D$276:$W$276,1,$C309)+$C309),INDEX($D$290:$W$290,,$C309)-SUM($D309:AZ309),INDEX($D$290:$W$290,,$C309)/INDEX($D$276:$W$276,1,$C309))))</f>
        <v>0</v>
      </c>
      <c r="BB309" s="2">
        <f>IF($D$276="n/a",0,IF(BB$278&lt;=$C309,0,IF(BB$278&gt;(INDEX($D$276:$W$276,1,$C309)+$C309),INDEX($D$290:$W$290,,$C309)-SUM($D309:BA309),INDEX($D$290:$W$290,,$C309)/INDEX($D$276:$W$276,1,$C309))))</f>
        <v>0</v>
      </c>
      <c r="BC309" s="2">
        <f>IF($D$276="n/a",0,IF(BC$278&lt;=$C309,0,IF(BC$278&gt;(INDEX($D$276:$W$276,1,$C309)+$C309),INDEX($D$290:$W$290,,$C309)-SUM($D309:BB309),INDEX($D$290:$W$290,,$C309)/INDEX($D$276:$W$276,1,$C309))))</f>
        <v>0</v>
      </c>
      <c r="BD309" s="2">
        <f>IF($D$276="n/a",0,IF(BD$278&lt;=$C309,0,IF(BD$278&gt;(INDEX($D$276:$W$276,1,$C309)+$C309),INDEX($D$290:$W$290,,$C309)-SUM($D309:BC309),INDEX($D$290:$W$290,,$C309)/INDEX($D$276:$W$276,1,$C309))))</f>
        <v>0</v>
      </c>
      <c r="BE309" s="2">
        <f>IF($D$276="n/a",0,IF(BE$278&lt;=$C309,0,IF(BE$278&gt;(INDEX($D$276:$W$276,1,$C309)+$C309),INDEX($D$290:$W$290,,$C309)-SUM($D309:BD309),INDEX($D$290:$W$290,,$C309)/INDEX($D$276:$W$276,1,$C309))))</f>
        <v>0</v>
      </c>
      <c r="BF309" s="2">
        <f>IF($D$276="n/a",0,IF(BF$278&lt;=$C309,0,IF(BF$278&gt;(INDEX($D$276:$W$276,1,$C309)+$C309),INDEX($D$290:$W$290,,$C309)-SUM($D309:BE309),INDEX($D$290:$W$290,,$C309)/INDEX($D$276:$W$276,1,$C309))))</f>
        <v>0</v>
      </c>
      <c r="BG309" s="2">
        <f>IF($D$276="n/a",0,IF(BG$278&lt;=$C309,0,IF(BG$278&gt;(INDEX($D$276:$W$276,1,$C309)+$C309),INDEX($D$290:$W$290,,$C309)-SUM($D309:BF309),INDEX($D$290:$W$290,,$C309)/INDEX($D$276:$W$276,1,$C309))))</f>
        <v>0</v>
      </c>
      <c r="BH309" s="2">
        <f>IF($D$276="n/a",0,IF(BH$278&lt;=$C309,0,IF(BH$278&gt;(INDEX($D$276:$W$276,1,$C309)+$C309),INDEX($D$290:$W$290,,$C309)-SUM($D309:BG309),INDEX($D$290:$W$290,,$C309)/INDEX($D$276:$W$276,1,$C309))))</f>
        <v>0</v>
      </c>
      <c r="BI309" s="2">
        <f>IF($D$276="n/a",0,IF(BI$278&lt;=$C309,0,IF(BI$278&gt;(INDEX($D$276:$W$276,1,$C309)+$C309),INDEX($D$290:$W$290,,$C309)-SUM($D309:BH309),INDEX($D$290:$W$290,,$C309)/INDEX($D$276:$W$276,1,$C309))))</f>
        <v>0</v>
      </c>
      <c r="BJ309" s="2">
        <f>IF($D$276="n/a",0,IF(BJ$278&lt;=$C309,0,IF(BJ$278&gt;(INDEX($D$276:$W$276,1,$C309)+$C309),INDEX($D$290:$W$290,,$C309)-SUM($D309:BI309),INDEX($D$290:$W$290,,$C309)/INDEX($D$276:$W$276,1,$C309))))</f>
        <v>0</v>
      </c>
      <c r="BK309" s="2">
        <f>IF($D$276="n/a",0,IF(BK$278&lt;=$C309,0,IF(BK$278&gt;(INDEX($D$276:$W$276,1,$C309)+$C309),INDEX($D$290:$W$290,,$C309)-SUM($D309:BJ309),INDEX($D$290:$W$290,,$C309)/INDEX($D$276:$W$276,1,$C309))))</f>
        <v>0</v>
      </c>
      <c r="BL309" s="2">
        <f>IF($D$276="n/a",0,IF(BL$278&lt;=$C309,0,IF(BL$278&gt;(INDEX($D$276:$W$276,1,$C309)+$C309),INDEX($D$290:$W$290,,$C309)-SUM($D309:BK309),INDEX($D$290:$W$290,,$C309)/INDEX($D$276:$W$276,1,$C309))))</f>
        <v>0</v>
      </c>
      <c r="BM309" s="2">
        <f>IF($D$276="n/a",0,IF(BM$278&lt;=$C309,0,IF(BM$278&gt;(INDEX($D$276:$W$276,1,$C309)+$C309),INDEX($D$290:$W$290,,$C309)-SUM($D309:BL309),INDEX($D$290:$W$290,,$C309)/INDEX($D$276:$W$276,1,$C309))))</f>
        <v>0</v>
      </c>
      <c r="BN309" s="2">
        <f>IF($D$276="n/a",0,IF(BN$278&lt;=$C309,0,IF(BN$278&gt;(INDEX($D$276:$W$276,1,$C309)+$C309),INDEX($D$290:$W$290,,$C309)-SUM($D309:BM309),INDEX($D$290:$W$290,,$C309)/INDEX($D$276:$W$276,1,$C309))))</f>
        <v>0</v>
      </c>
      <c r="BO309" s="2">
        <f>IF($D$276="n/a",0,IF(BO$278&lt;=$C309,0,IF(BO$278&gt;(INDEX($D$276:$W$276,1,$C309)+$C309),INDEX($D$290:$W$290,,$C309)-SUM($D309:BN309),INDEX($D$290:$W$290,,$C309)/INDEX($D$276:$W$276,1,$C309))))</f>
        <v>0</v>
      </c>
      <c r="BP309" s="2">
        <f>IF($D$276="n/a",0,IF(BP$278&lt;=$C309,0,IF(BP$278&gt;(INDEX($D$276:$W$276,1,$C309)+$C309),INDEX($D$290:$W$290,,$C309)-SUM($D309:BO309),INDEX($D$290:$W$290,,$C309)/INDEX($D$276:$W$276,1,$C309))))</f>
        <v>0</v>
      </c>
    </row>
    <row r="310" spans="2:68" outlineLevel="1">
      <c r="B310" s="20">
        <v>2033</v>
      </c>
      <c r="C310" s="20">
        <v>18</v>
      </c>
      <c r="E310" s="2">
        <f>IF($D$276="n/a",0,IF(E$278&lt;=$C310,0,IF(E$278&gt;(INDEX($D$276:$W$276,1,$C310)+$C310),INDEX($D$290:$W$290,,$C310)-SUM($D310:D310),INDEX($D$290:$W$290,,$C310)/INDEX($D$276:$W$276,1,$C310))))</f>
        <v>0</v>
      </c>
      <c r="F310" s="2">
        <f>IF($D$276="n/a",0,IF(F$278&lt;=$C310,0,IF(F$278&gt;(INDEX($D$276:$W$276,1,$C310)+$C310),INDEX($D$290:$W$290,,$C310)-SUM($D310:E310),INDEX($D$290:$W$290,,$C310)/INDEX($D$276:$W$276,1,$C310))))</f>
        <v>0</v>
      </c>
      <c r="G310" s="2">
        <f>IF($D$276="n/a",0,IF(G$278&lt;=$C310,0,IF(G$278&gt;(INDEX($D$276:$W$276,1,$C310)+$C310),INDEX($D$290:$W$290,,$C310)-SUM($D310:F310),INDEX($D$290:$W$290,,$C310)/INDEX($D$276:$W$276,1,$C310))))</f>
        <v>0</v>
      </c>
      <c r="H310" s="2">
        <f>IF($D$276="n/a",0,IF(H$278&lt;=$C310,0,IF(H$278&gt;(INDEX($D$276:$W$276,1,$C310)+$C310),INDEX($D$290:$W$290,,$C310)-SUM($D310:G310),INDEX($D$290:$W$290,,$C310)/INDEX($D$276:$W$276,1,$C310))))</f>
        <v>0</v>
      </c>
      <c r="I310" s="2">
        <f>IF($D$276="n/a",0,IF(I$278&lt;=$C310,0,IF(I$278&gt;(INDEX($D$276:$W$276,1,$C310)+$C310),INDEX($D$290:$W$290,,$C310)-SUM($D310:H310),INDEX($D$290:$W$290,,$C310)/INDEX($D$276:$W$276,1,$C310))))*0.5</f>
        <v>0</v>
      </c>
      <c r="J310" s="2">
        <f>IF($D$276="n/a",0,IF(J$278&lt;=$C310,0,IF(J$278&gt;(INDEX($D$276:$W$276,1,$C310)+$C310),INDEX($D$290:$W$290,,$C310)-SUM($D310:I310),INDEX($D$290:$W$290,,$C310)/INDEX($D$276:$W$276,1,$C310))))</f>
        <v>0</v>
      </c>
      <c r="K310" s="2">
        <f>IF($D$276="n/a",0,IF(K$278&lt;=$C310,0,IF(K$278&gt;(INDEX($D$276:$W$276,1,$C310)+$C310),INDEX($D$290:$W$290,,$C310)-SUM($D310:J310),INDEX($D$290:$W$290,,$C310)/INDEX($D$276:$W$276,1,$C310))))</f>
        <v>0</v>
      </c>
      <c r="L310" s="2">
        <f>IF($D$276="n/a",0,IF(L$278&lt;=$C310,0,IF(L$278&gt;(INDEX($D$276:$W$276,1,$C310)+$C310),INDEX($D$290:$W$290,,$C310)-SUM($D310:K310),INDEX($D$290:$W$290,,$C310)/INDEX($D$276:$W$276,1,$C310))))</f>
        <v>0</v>
      </c>
      <c r="M310" s="2">
        <f>IF($D$276="n/a",0,IF(M$278&lt;=$C310,0,IF(M$278&gt;(INDEX($D$276:$W$276,1,$C310)+$C310),INDEX($D$290:$W$290,,$C310)-SUM($D310:L310),INDEX($D$290:$W$290,,$C310)/INDEX($D$276:$W$276,1,$C310))))</f>
        <v>0</v>
      </c>
      <c r="N310" s="2">
        <f>IF($D$276="n/a",0,IF(N$278&lt;=$C310,0,IF(N$278&gt;(INDEX($D$276:$W$276,1,$C310)+$C310),INDEX($D$290:$W$290,,$C310)-SUM($D310:M310),INDEX($D$290:$W$290,,$C310)/INDEX($D$276:$W$276,1,$C310))))</f>
        <v>0</v>
      </c>
      <c r="O310" s="2">
        <f>IF($D$276="n/a",0,IF(O$278&lt;=$C310,0,IF(O$278&gt;(INDEX($D$276:$W$276,1,$C310)+$C310),INDEX($D$290:$W$290,,$C310)-SUM($D310:N310),INDEX($D$290:$W$290,,$C310)/INDEX($D$276:$W$276,1,$C310))))</f>
        <v>0</v>
      </c>
      <c r="P310" s="2">
        <f>IF($D$276="n/a",0,IF(P$278&lt;=$C310,0,IF(P$278&gt;(INDEX($D$276:$W$276,1,$C310)+$C310),INDEX($D$290:$W$290,,$C310)-SUM($D310:O310),INDEX($D$290:$W$290,,$C310)/INDEX($D$276:$W$276,1,$C310))))</f>
        <v>0</v>
      </c>
      <c r="Q310" s="2">
        <f>IF($D$276="n/a",0,IF(Q$278&lt;=$C310,0,IF(Q$278&gt;(INDEX($D$276:$W$276,1,$C310)+$C310),INDEX($D$290:$W$290,,$C310)-SUM($D310:P310),INDEX($D$290:$W$290,,$C310)/INDEX($D$276:$W$276,1,$C310))))</f>
        <v>0</v>
      </c>
      <c r="R310" s="2">
        <f>IF($D$276="n/a",0,IF(R$278&lt;=$C310,0,IF(R$278&gt;(INDEX($D$276:$W$276,1,$C310)+$C310),INDEX($D$290:$W$290,,$C310)-SUM($D310:Q310),INDEX($D$290:$W$290,,$C310)/INDEX($D$276:$W$276,1,$C310))))</f>
        <v>0</v>
      </c>
      <c r="S310" s="2">
        <f>IF($D$276="n/a",0,IF(S$278&lt;=$C310,0,IF(S$278&gt;(INDEX($D$276:$W$276,1,$C310)+$C310),INDEX($D$290:$W$290,,$C310)-SUM($D310:R310),INDEX($D$290:$W$290,,$C310)/INDEX($D$276:$W$276,1,$C310))))</f>
        <v>0</v>
      </c>
      <c r="T310" s="2">
        <f>IF($D$276="n/a",0,IF(T$278&lt;=$C310,0,IF(T$278&gt;(INDEX($D$276:$W$276,1,$C310)+$C310),INDEX($D$290:$W$290,,$C310)-SUM($D310:S310),INDEX($D$290:$W$290,,$C310)/INDEX($D$276:$W$276,1,$C310))))</f>
        <v>0</v>
      </c>
      <c r="U310" s="2">
        <f>IF($D$276="n/a",0,IF(U$278&lt;=$C310,0,IF(U$278&gt;(INDEX($D$276:$W$276,1,$C310)+$C310),INDEX($D$290:$W$290,,$C310)-SUM($D310:T310),INDEX($D$290:$W$290,,$C310)/INDEX($D$276:$W$276,1,$C310))))</f>
        <v>0</v>
      </c>
      <c r="V310" s="2">
        <f>IF($D$276="n/a",0,IF(V$278&lt;=$C310,0,IF(V$278&gt;(INDEX($D$276:$W$276,1,$C310)+$C310),INDEX($D$290:$W$290,,$C310)-SUM($D310:U310),INDEX($D$290:$W$290,,$C310)/INDEX($D$276:$W$276,1,$C310))))</f>
        <v>0</v>
      </c>
      <c r="W310" s="2">
        <f>IF($D$276="n/a",0,IF(W$278&lt;=$C310,0,IF(W$278&gt;(INDEX($D$276:$W$276,1,$C310)+$C310),INDEX($D$290:$W$290,,$C310)-SUM($D310:V310),INDEX($D$290:$W$290,,$C310)/INDEX($D$276:$W$276,1,$C310))))</f>
        <v>0</v>
      </c>
      <c r="X310" s="2">
        <f>IF($D$276="n/a",0,IF(X$278&lt;=$C310,0,IF(X$278&gt;(INDEX($D$276:$W$276,1,$C310)+$C310),INDEX($D$290:$W$290,,$C310)-SUM($D310:W310),INDEX($D$290:$W$290,,$C310)/INDEX($D$276:$W$276,1,$C310))))</f>
        <v>0</v>
      </c>
      <c r="Y310" s="2">
        <f>IF($D$276="n/a",0,IF(Y$278&lt;=$C310,0,IF(Y$278&gt;(INDEX($D$276:$W$276,1,$C310)+$C310),INDEX($D$290:$W$290,,$C310)-SUM($D310:X310),INDEX($D$290:$W$290,,$C310)/INDEX($D$276:$W$276,1,$C310))))</f>
        <v>0</v>
      </c>
      <c r="Z310" s="2">
        <f>IF($D$276="n/a",0,IF(Z$278&lt;=$C310,0,IF(Z$278&gt;(INDEX($D$276:$W$276,1,$C310)+$C310),INDEX($D$290:$W$290,,$C310)-SUM($D310:Y310),INDEX($D$290:$W$290,,$C310)/INDEX($D$276:$W$276,1,$C310))))</f>
        <v>0</v>
      </c>
      <c r="AA310" s="2">
        <f>IF($D$276="n/a",0,IF(AA$278&lt;=$C310,0,IF(AA$278&gt;(INDEX($D$276:$W$276,1,$C310)+$C310),INDEX($D$290:$W$290,,$C310)-SUM($D310:Z310),INDEX($D$290:$W$290,,$C310)/INDEX($D$276:$W$276,1,$C310))))</f>
        <v>0</v>
      </c>
      <c r="AB310" s="2">
        <f>IF($D$276="n/a",0,IF(AB$278&lt;=$C310,0,IF(AB$278&gt;(INDEX($D$276:$W$276,1,$C310)+$C310),INDEX($D$290:$W$290,,$C310)-SUM($D310:AA310),INDEX($D$290:$W$290,,$C310)/INDEX($D$276:$W$276,1,$C310))))</f>
        <v>0</v>
      </c>
      <c r="AC310" s="2">
        <f>IF($D$276="n/a",0,IF(AC$278&lt;=$C310,0,IF(AC$278&gt;(INDEX($D$276:$W$276,1,$C310)+$C310),INDEX($D$290:$W$290,,$C310)-SUM($D310:AB310),INDEX($D$290:$W$290,,$C310)/INDEX($D$276:$W$276,1,$C310))))</f>
        <v>0</v>
      </c>
      <c r="AD310" s="2">
        <f>IF($D$276="n/a",0,IF(AD$278&lt;=$C310,0,IF(AD$278&gt;(INDEX($D$276:$W$276,1,$C310)+$C310),INDEX($D$290:$W$290,,$C310)-SUM($D310:AC310),INDEX($D$290:$W$290,,$C310)/INDEX($D$276:$W$276,1,$C310))))</f>
        <v>0</v>
      </c>
      <c r="AE310" s="2">
        <f>IF($D$276="n/a",0,IF(AE$278&lt;=$C310,0,IF(AE$278&gt;(INDEX($D$276:$W$276,1,$C310)+$C310),INDEX($D$290:$W$290,,$C310)-SUM($D310:AD310),INDEX($D$290:$W$290,,$C310)/INDEX($D$276:$W$276,1,$C310))))</f>
        <v>0</v>
      </c>
      <c r="AF310" s="2">
        <f>IF($D$276="n/a",0,IF(AF$278&lt;=$C310,0,IF(AF$278&gt;(INDEX($D$276:$W$276,1,$C310)+$C310),INDEX($D$290:$W$290,,$C310)-SUM($D310:AE310),INDEX($D$290:$W$290,,$C310)/INDEX($D$276:$W$276,1,$C310))))</f>
        <v>0</v>
      </c>
      <c r="AG310" s="2">
        <f>IF($D$276="n/a",0,IF(AG$278&lt;=$C310,0,IF(AG$278&gt;(INDEX($D$276:$W$276,1,$C310)+$C310),INDEX($D$290:$W$290,,$C310)-SUM($D310:AF310),INDEX($D$290:$W$290,,$C310)/INDEX($D$276:$W$276,1,$C310))))</f>
        <v>0</v>
      </c>
      <c r="AH310" s="2">
        <f>IF($D$276="n/a",0,IF(AH$278&lt;=$C310,0,IF(AH$278&gt;(INDEX($D$276:$W$276,1,$C310)+$C310),INDEX($D$290:$W$290,,$C310)-SUM($D310:AG310),INDEX($D$290:$W$290,,$C310)/INDEX($D$276:$W$276,1,$C310))))</f>
        <v>0</v>
      </c>
      <c r="AI310" s="2">
        <f>IF($D$276="n/a",0,IF(AI$278&lt;=$C310,0,IF(AI$278&gt;(INDEX($D$276:$W$276,1,$C310)+$C310),INDEX($D$290:$W$290,,$C310)-SUM($D310:AH310),INDEX($D$290:$W$290,,$C310)/INDEX($D$276:$W$276,1,$C310))))</f>
        <v>0</v>
      </c>
      <c r="AJ310" s="2">
        <f>IF($D$276="n/a",0,IF(AJ$278&lt;=$C310,0,IF(AJ$278&gt;(INDEX($D$276:$W$276,1,$C310)+$C310),INDEX($D$290:$W$290,,$C310)-SUM($D310:AI310),INDEX($D$290:$W$290,,$C310)/INDEX($D$276:$W$276,1,$C310))))</f>
        <v>0</v>
      </c>
      <c r="AK310" s="2">
        <f>IF($D$276="n/a",0,IF(AK$278&lt;=$C310,0,IF(AK$278&gt;(INDEX($D$276:$W$276,1,$C310)+$C310),INDEX($D$290:$W$290,,$C310)-SUM($D310:AJ310),INDEX($D$290:$W$290,,$C310)/INDEX($D$276:$W$276,1,$C310))))</f>
        <v>0</v>
      </c>
      <c r="AL310" s="2">
        <f>IF($D$276="n/a",0,IF(AL$278&lt;=$C310,0,IF(AL$278&gt;(INDEX($D$276:$W$276,1,$C310)+$C310),INDEX($D$290:$W$290,,$C310)-SUM($D310:AK310),INDEX($D$290:$W$290,,$C310)/INDEX($D$276:$W$276,1,$C310))))</f>
        <v>0</v>
      </c>
      <c r="AM310" s="2">
        <f>IF($D$276="n/a",0,IF(AM$278&lt;=$C310,0,IF(AM$278&gt;(INDEX($D$276:$W$276,1,$C310)+$C310),INDEX($D$290:$W$290,,$C310)-SUM($D310:AL310),INDEX($D$290:$W$290,,$C310)/INDEX($D$276:$W$276,1,$C310))))</f>
        <v>0</v>
      </c>
      <c r="AN310" s="2">
        <f>IF($D$276="n/a",0,IF(AN$278&lt;=$C310,0,IF(AN$278&gt;(INDEX($D$276:$W$276,1,$C310)+$C310),INDEX($D$290:$W$290,,$C310)-SUM($D310:AM310),INDEX($D$290:$W$290,,$C310)/INDEX($D$276:$W$276,1,$C310))))</f>
        <v>0</v>
      </c>
      <c r="AO310" s="2">
        <f>IF($D$276="n/a",0,IF(AO$278&lt;=$C310,0,IF(AO$278&gt;(INDEX($D$276:$W$276,1,$C310)+$C310),INDEX($D$290:$W$290,,$C310)-SUM($D310:AN310),INDEX($D$290:$W$290,,$C310)/INDEX($D$276:$W$276,1,$C310))))</f>
        <v>0</v>
      </c>
      <c r="AP310" s="2">
        <f>IF($D$276="n/a",0,IF(AP$278&lt;=$C310,0,IF(AP$278&gt;(INDEX($D$276:$W$276,1,$C310)+$C310),INDEX($D$290:$W$290,,$C310)-SUM($D310:AO310),INDEX($D$290:$W$290,,$C310)/INDEX($D$276:$W$276,1,$C310))))</f>
        <v>0</v>
      </c>
      <c r="AQ310" s="2">
        <f>IF($D$276="n/a",0,IF(AQ$278&lt;=$C310,0,IF(AQ$278&gt;(INDEX($D$276:$W$276,1,$C310)+$C310),INDEX($D$290:$W$290,,$C310)-SUM($D310:AP310),INDEX($D$290:$W$290,,$C310)/INDEX($D$276:$W$276,1,$C310))))</f>
        <v>0</v>
      </c>
      <c r="AR310" s="2">
        <f>IF($D$276="n/a",0,IF(AR$278&lt;=$C310,0,IF(AR$278&gt;(INDEX($D$276:$W$276,1,$C310)+$C310),INDEX($D$290:$W$290,,$C310)-SUM($D310:AQ310),INDEX($D$290:$W$290,,$C310)/INDEX($D$276:$W$276,1,$C310))))</f>
        <v>0</v>
      </c>
      <c r="AS310" s="2">
        <f>IF($D$276="n/a",0,IF(AS$278&lt;=$C310,0,IF(AS$278&gt;(INDEX($D$276:$W$276,1,$C310)+$C310),INDEX($D$290:$W$290,,$C310)-SUM($D310:AR310),INDEX($D$290:$W$290,,$C310)/INDEX($D$276:$W$276,1,$C310))))</f>
        <v>0</v>
      </c>
      <c r="AT310" s="2">
        <f>IF($D$276="n/a",0,IF(AT$278&lt;=$C310,0,IF(AT$278&gt;(INDEX($D$276:$W$276,1,$C310)+$C310),INDEX($D$290:$W$290,,$C310)-SUM($D310:AS310),INDEX($D$290:$W$290,,$C310)/INDEX($D$276:$W$276,1,$C310))))</f>
        <v>0</v>
      </c>
      <c r="AU310" s="2">
        <f>IF($D$276="n/a",0,IF(AU$278&lt;=$C310,0,IF(AU$278&gt;(INDEX($D$276:$W$276,1,$C310)+$C310),INDEX($D$290:$W$290,,$C310)-SUM($D310:AT310),INDEX($D$290:$W$290,,$C310)/INDEX($D$276:$W$276,1,$C310))))</f>
        <v>0</v>
      </c>
      <c r="AV310" s="2">
        <f>IF($D$276="n/a",0,IF(AV$278&lt;=$C310,0,IF(AV$278&gt;(INDEX($D$276:$W$276,1,$C310)+$C310),INDEX($D$290:$W$290,,$C310)-SUM($D310:AU310),INDEX($D$290:$W$290,,$C310)/INDEX($D$276:$W$276,1,$C310))))</f>
        <v>0</v>
      </c>
      <c r="AW310" s="2">
        <f>IF($D$276="n/a",0,IF(AW$278&lt;=$C310,0,IF(AW$278&gt;(INDEX($D$276:$W$276,1,$C310)+$C310),INDEX($D$290:$W$290,,$C310)-SUM($D310:AV310),INDEX($D$290:$W$290,,$C310)/INDEX($D$276:$W$276,1,$C310))))</f>
        <v>0</v>
      </c>
      <c r="AX310" s="2">
        <f>IF($D$276="n/a",0,IF(AX$278&lt;=$C310,0,IF(AX$278&gt;(INDEX($D$276:$W$276,1,$C310)+$C310),INDEX($D$290:$W$290,,$C310)-SUM($D310:AW310),INDEX($D$290:$W$290,,$C310)/INDEX($D$276:$W$276,1,$C310))))</f>
        <v>0</v>
      </c>
      <c r="AY310" s="2">
        <f>IF($D$276="n/a",0,IF(AY$278&lt;=$C310,0,IF(AY$278&gt;(INDEX($D$276:$W$276,1,$C310)+$C310),INDEX($D$290:$W$290,,$C310)-SUM($D310:AX310),INDEX($D$290:$W$290,,$C310)/INDEX($D$276:$W$276,1,$C310))))</f>
        <v>0</v>
      </c>
      <c r="AZ310" s="2">
        <f>IF($D$276="n/a",0,IF(AZ$278&lt;=$C310,0,IF(AZ$278&gt;(INDEX($D$276:$W$276,1,$C310)+$C310),INDEX($D$290:$W$290,,$C310)-SUM($D310:AY310),INDEX($D$290:$W$290,,$C310)/INDEX($D$276:$W$276,1,$C310))))</f>
        <v>0</v>
      </c>
      <c r="BA310" s="2">
        <f>IF($D$276="n/a",0,IF(BA$278&lt;=$C310,0,IF(BA$278&gt;(INDEX($D$276:$W$276,1,$C310)+$C310),INDEX($D$290:$W$290,,$C310)-SUM($D310:AZ310),INDEX($D$290:$W$290,,$C310)/INDEX($D$276:$W$276,1,$C310))))</f>
        <v>0</v>
      </c>
      <c r="BB310" s="2">
        <f>IF($D$276="n/a",0,IF(BB$278&lt;=$C310,0,IF(BB$278&gt;(INDEX($D$276:$W$276,1,$C310)+$C310),INDEX($D$290:$W$290,,$C310)-SUM($D310:BA310),INDEX($D$290:$W$290,,$C310)/INDEX($D$276:$W$276,1,$C310))))</f>
        <v>0</v>
      </c>
      <c r="BC310" s="2">
        <f>IF($D$276="n/a",0,IF(BC$278&lt;=$C310,0,IF(BC$278&gt;(INDEX($D$276:$W$276,1,$C310)+$C310),INDEX($D$290:$W$290,,$C310)-SUM($D310:BB310),INDEX($D$290:$W$290,,$C310)/INDEX($D$276:$W$276,1,$C310))))</f>
        <v>0</v>
      </c>
      <c r="BD310" s="2">
        <f>IF($D$276="n/a",0,IF(BD$278&lt;=$C310,0,IF(BD$278&gt;(INDEX($D$276:$W$276,1,$C310)+$C310),INDEX($D$290:$W$290,,$C310)-SUM($D310:BC310),INDEX($D$290:$W$290,,$C310)/INDEX($D$276:$W$276,1,$C310))))</f>
        <v>0</v>
      </c>
      <c r="BE310" s="2">
        <f>IF($D$276="n/a",0,IF(BE$278&lt;=$C310,0,IF(BE$278&gt;(INDEX($D$276:$W$276,1,$C310)+$C310),INDEX($D$290:$W$290,,$C310)-SUM($D310:BD310),INDEX($D$290:$W$290,,$C310)/INDEX($D$276:$W$276,1,$C310))))</f>
        <v>0</v>
      </c>
      <c r="BF310" s="2">
        <f>IF($D$276="n/a",0,IF(BF$278&lt;=$C310,0,IF(BF$278&gt;(INDEX($D$276:$W$276,1,$C310)+$C310),INDEX($D$290:$W$290,,$C310)-SUM($D310:BE310),INDEX($D$290:$W$290,,$C310)/INDEX($D$276:$W$276,1,$C310))))</f>
        <v>0</v>
      </c>
      <c r="BG310" s="2">
        <f>IF($D$276="n/a",0,IF(BG$278&lt;=$C310,0,IF(BG$278&gt;(INDEX($D$276:$W$276,1,$C310)+$C310),INDEX($D$290:$W$290,,$C310)-SUM($D310:BF310),INDEX($D$290:$W$290,,$C310)/INDEX($D$276:$W$276,1,$C310))))</f>
        <v>0</v>
      </c>
      <c r="BH310" s="2">
        <f>IF($D$276="n/a",0,IF(BH$278&lt;=$C310,0,IF(BH$278&gt;(INDEX($D$276:$W$276,1,$C310)+$C310),INDEX($D$290:$W$290,,$C310)-SUM($D310:BG310),INDEX($D$290:$W$290,,$C310)/INDEX($D$276:$W$276,1,$C310))))</f>
        <v>0</v>
      </c>
      <c r="BI310" s="2">
        <f>IF($D$276="n/a",0,IF(BI$278&lt;=$C310,0,IF(BI$278&gt;(INDEX($D$276:$W$276,1,$C310)+$C310),INDEX($D$290:$W$290,,$C310)-SUM($D310:BH310),INDEX($D$290:$W$290,,$C310)/INDEX($D$276:$W$276,1,$C310))))</f>
        <v>0</v>
      </c>
      <c r="BJ310" s="2">
        <f>IF($D$276="n/a",0,IF(BJ$278&lt;=$C310,0,IF(BJ$278&gt;(INDEX($D$276:$W$276,1,$C310)+$C310),INDEX($D$290:$W$290,,$C310)-SUM($D310:BI310),INDEX($D$290:$W$290,,$C310)/INDEX($D$276:$W$276,1,$C310))))</f>
        <v>0</v>
      </c>
      <c r="BK310" s="2">
        <f>IF($D$276="n/a",0,IF(BK$278&lt;=$C310,0,IF(BK$278&gt;(INDEX($D$276:$W$276,1,$C310)+$C310),INDEX($D$290:$W$290,,$C310)-SUM($D310:BJ310),INDEX($D$290:$W$290,,$C310)/INDEX($D$276:$W$276,1,$C310))))</f>
        <v>0</v>
      </c>
      <c r="BL310" s="2">
        <f>IF($D$276="n/a",0,IF(BL$278&lt;=$C310,0,IF(BL$278&gt;(INDEX($D$276:$W$276,1,$C310)+$C310),INDEX($D$290:$W$290,,$C310)-SUM($D310:BK310),INDEX($D$290:$W$290,,$C310)/INDEX($D$276:$W$276,1,$C310))))</f>
        <v>0</v>
      </c>
      <c r="BM310" s="2">
        <f>IF($D$276="n/a",0,IF(BM$278&lt;=$C310,0,IF(BM$278&gt;(INDEX($D$276:$W$276,1,$C310)+$C310),INDEX($D$290:$W$290,,$C310)-SUM($D310:BL310),INDEX($D$290:$W$290,,$C310)/INDEX($D$276:$W$276,1,$C310))))</f>
        <v>0</v>
      </c>
      <c r="BN310" s="2">
        <f>IF($D$276="n/a",0,IF(BN$278&lt;=$C310,0,IF(BN$278&gt;(INDEX($D$276:$W$276,1,$C310)+$C310),INDEX($D$290:$W$290,,$C310)-SUM($D310:BM310),INDEX($D$290:$W$290,,$C310)/INDEX($D$276:$W$276,1,$C310))))</f>
        <v>0</v>
      </c>
      <c r="BO310" s="2">
        <f>IF($D$276="n/a",0,IF(BO$278&lt;=$C310,0,IF(BO$278&gt;(INDEX($D$276:$W$276,1,$C310)+$C310),INDEX($D$290:$W$290,,$C310)-SUM($D310:BN310),INDEX($D$290:$W$290,,$C310)/INDEX($D$276:$W$276,1,$C310))))</f>
        <v>0</v>
      </c>
      <c r="BP310" s="2">
        <f>IF($D$276="n/a",0,IF(BP$278&lt;=$C310,0,IF(BP$278&gt;(INDEX($D$276:$W$276,1,$C310)+$C310),INDEX($D$290:$W$290,,$C310)-SUM($D310:BO310),INDEX($D$290:$W$290,,$C310)/INDEX($D$276:$W$276,1,$C310))))</f>
        <v>0</v>
      </c>
    </row>
    <row r="311" spans="2:68" outlineLevel="1">
      <c r="B311" s="20">
        <v>2034</v>
      </c>
      <c r="C311" s="20">
        <v>19</v>
      </c>
      <c r="E311" s="2">
        <f>IF($D$276="n/a",0,IF(E$278&lt;=$C311,0,IF(E$278&gt;(INDEX($D$276:$W$276,1,$C311)+$C311),INDEX($D$290:$W$290,,$C311)-SUM($D311:D311),INDEX($D$290:$W$290,,$C311)/INDEX($D$276:$W$276,1,$C311))))</f>
        <v>0</v>
      </c>
      <c r="F311" s="2">
        <f>IF($D$276="n/a",0,IF(F$278&lt;=$C311,0,IF(F$278&gt;(INDEX($D$276:$W$276,1,$C311)+$C311),INDEX($D$290:$W$290,,$C311)-SUM($D311:E311),INDEX($D$290:$W$290,,$C311)/INDEX($D$276:$W$276,1,$C311))))</f>
        <v>0</v>
      </c>
      <c r="G311" s="2">
        <f>IF($D$276="n/a",0,IF(G$278&lt;=$C311,0,IF(G$278&gt;(INDEX($D$276:$W$276,1,$C311)+$C311),INDEX($D$290:$W$290,,$C311)-SUM($D311:F311),INDEX($D$290:$W$290,,$C311)/INDEX($D$276:$W$276,1,$C311))))</f>
        <v>0</v>
      </c>
      <c r="H311" s="2">
        <f>IF($D$276="n/a",0,IF(H$278&lt;=$C311,0,IF(H$278&gt;(INDEX($D$276:$W$276,1,$C311)+$C311),INDEX($D$290:$W$290,,$C311)-SUM($D311:G311),INDEX($D$290:$W$290,,$C311)/INDEX($D$276:$W$276,1,$C311))))</f>
        <v>0</v>
      </c>
      <c r="I311" s="2">
        <f>IF($D$276="n/a",0,IF(I$278&lt;=$C311,0,IF(I$278&gt;(INDEX($D$276:$W$276,1,$C311)+$C311),INDEX($D$290:$W$290,,$C311)-SUM($D311:H311),INDEX($D$290:$W$290,,$C311)/INDEX($D$276:$W$276,1,$C311))))*0.5</f>
        <v>0</v>
      </c>
      <c r="J311" s="2">
        <f>IF($D$276="n/a",0,IF(J$278&lt;=$C311,0,IF(J$278&gt;(INDEX($D$276:$W$276,1,$C311)+$C311),INDEX($D$290:$W$290,,$C311)-SUM($D311:I311),INDEX($D$290:$W$290,,$C311)/INDEX($D$276:$W$276,1,$C311))))</f>
        <v>0</v>
      </c>
      <c r="K311" s="2">
        <f>IF($D$276="n/a",0,IF(K$278&lt;=$C311,0,IF(K$278&gt;(INDEX($D$276:$W$276,1,$C311)+$C311),INDEX($D$290:$W$290,,$C311)-SUM($D311:J311),INDEX($D$290:$W$290,,$C311)/INDEX($D$276:$W$276,1,$C311))))</f>
        <v>0</v>
      </c>
      <c r="L311" s="2">
        <f>IF($D$276="n/a",0,IF(L$278&lt;=$C311,0,IF(L$278&gt;(INDEX($D$276:$W$276,1,$C311)+$C311),INDEX($D$290:$W$290,,$C311)-SUM($D311:K311),INDEX($D$290:$W$290,,$C311)/INDEX($D$276:$W$276,1,$C311))))</f>
        <v>0</v>
      </c>
      <c r="M311" s="2">
        <f>IF($D$276="n/a",0,IF(M$278&lt;=$C311,0,IF(M$278&gt;(INDEX($D$276:$W$276,1,$C311)+$C311),INDEX($D$290:$W$290,,$C311)-SUM($D311:L311),INDEX($D$290:$W$290,,$C311)/INDEX($D$276:$W$276,1,$C311))))</f>
        <v>0</v>
      </c>
      <c r="N311" s="2">
        <f>IF($D$276="n/a",0,IF(N$278&lt;=$C311,0,IF(N$278&gt;(INDEX($D$276:$W$276,1,$C311)+$C311),INDEX($D$290:$W$290,,$C311)-SUM($D311:M311),INDEX($D$290:$W$290,,$C311)/INDEX($D$276:$W$276,1,$C311))))</f>
        <v>0</v>
      </c>
      <c r="O311" s="2">
        <f>IF($D$276="n/a",0,IF(O$278&lt;=$C311,0,IF(O$278&gt;(INDEX($D$276:$W$276,1,$C311)+$C311),INDEX($D$290:$W$290,,$C311)-SUM($D311:N311),INDEX($D$290:$W$290,,$C311)/INDEX($D$276:$W$276,1,$C311))))</f>
        <v>0</v>
      </c>
      <c r="P311" s="2">
        <f>IF($D$276="n/a",0,IF(P$278&lt;=$C311,0,IF(P$278&gt;(INDEX($D$276:$W$276,1,$C311)+$C311),INDEX($D$290:$W$290,,$C311)-SUM($D311:O311),INDEX($D$290:$W$290,,$C311)/INDEX($D$276:$W$276,1,$C311))))</f>
        <v>0</v>
      </c>
      <c r="Q311" s="2">
        <f>IF($D$276="n/a",0,IF(Q$278&lt;=$C311,0,IF(Q$278&gt;(INDEX($D$276:$W$276,1,$C311)+$C311),INDEX($D$290:$W$290,,$C311)-SUM($D311:P311),INDEX($D$290:$W$290,,$C311)/INDEX($D$276:$W$276,1,$C311))))</f>
        <v>0</v>
      </c>
      <c r="R311" s="2">
        <f>IF($D$276="n/a",0,IF(R$278&lt;=$C311,0,IF(R$278&gt;(INDEX($D$276:$W$276,1,$C311)+$C311),INDEX($D$290:$W$290,,$C311)-SUM($D311:Q311),INDEX($D$290:$W$290,,$C311)/INDEX($D$276:$W$276,1,$C311))))</f>
        <v>0</v>
      </c>
      <c r="S311" s="2">
        <f>IF($D$276="n/a",0,IF(S$278&lt;=$C311,0,IF(S$278&gt;(INDEX($D$276:$W$276,1,$C311)+$C311),INDEX($D$290:$W$290,,$C311)-SUM($D311:R311),INDEX($D$290:$W$290,,$C311)/INDEX($D$276:$W$276,1,$C311))))</f>
        <v>0</v>
      </c>
      <c r="T311" s="2">
        <f>IF($D$276="n/a",0,IF(T$278&lt;=$C311,0,IF(T$278&gt;(INDEX($D$276:$W$276,1,$C311)+$C311),INDEX($D$290:$W$290,,$C311)-SUM($D311:S311),INDEX($D$290:$W$290,,$C311)/INDEX($D$276:$W$276,1,$C311))))</f>
        <v>0</v>
      </c>
      <c r="U311" s="2">
        <f>IF($D$276="n/a",0,IF(U$278&lt;=$C311,0,IF(U$278&gt;(INDEX($D$276:$W$276,1,$C311)+$C311),INDEX($D$290:$W$290,,$C311)-SUM($D311:T311),INDEX($D$290:$W$290,,$C311)/INDEX($D$276:$W$276,1,$C311))))</f>
        <v>0</v>
      </c>
      <c r="V311" s="2">
        <f>IF($D$276="n/a",0,IF(V$278&lt;=$C311,0,IF(V$278&gt;(INDEX($D$276:$W$276,1,$C311)+$C311),INDEX($D$290:$W$290,,$C311)-SUM($D311:U311),INDEX($D$290:$W$290,,$C311)/INDEX($D$276:$W$276,1,$C311))))</f>
        <v>0</v>
      </c>
      <c r="W311" s="2">
        <f>IF($D$276="n/a",0,IF(W$278&lt;=$C311,0,IF(W$278&gt;(INDEX($D$276:$W$276,1,$C311)+$C311),INDEX($D$290:$W$290,,$C311)-SUM($D311:V311),INDEX($D$290:$W$290,,$C311)/INDEX($D$276:$W$276,1,$C311))))</f>
        <v>0</v>
      </c>
      <c r="X311" s="2">
        <f>IF($D$276="n/a",0,IF(X$278&lt;=$C311,0,IF(X$278&gt;(INDEX($D$276:$W$276,1,$C311)+$C311),INDEX($D$290:$W$290,,$C311)-SUM($D311:W311),INDEX($D$290:$W$290,,$C311)/INDEX($D$276:$W$276,1,$C311))))</f>
        <v>0</v>
      </c>
      <c r="Y311" s="2">
        <f>IF($D$276="n/a",0,IF(Y$278&lt;=$C311,0,IF(Y$278&gt;(INDEX($D$276:$W$276,1,$C311)+$C311),INDEX($D$290:$W$290,,$C311)-SUM($D311:X311),INDEX($D$290:$W$290,,$C311)/INDEX($D$276:$W$276,1,$C311))))</f>
        <v>0</v>
      </c>
      <c r="Z311" s="2">
        <f>IF($D$276="n/a",0,IF(Z$278&lt;=$C311,0,IF(Z$278&gt;(INDEX($D$276:$W$276,1,$C311)+$C311),INDEX($D$290:$W$290,,$C311)-SUM($D311:Y311),INDEX($D$290:$W$290,,$C311)/INDEX($D$276:$W$276,1,$C311))))</f>
        <v>0</v>
      </c>
      <c r="AA311" s="2">
        <f>IF($D$276="n/a",0,IF(AA$278&lt;=$C311,0,IF(AA$278&gt;(INDEX($D$276:$W$276,1,$C311)+$C311),INDEX($D$290:$W$290,,$C311)-SUM($D311:Z311),INDEX($D$290:$W$290,,$C311)/INDEX($D$276:$W$276,1,$C311))))</f>
        <v>0</v>
      </c>
      <c r="AB311" s="2">
        <f>IF($D$276="n/a",0,IF(AB$278&lt;=$C311,0,IF(AB$278&gt;(INDEX($D$276:$W$276,1,$C311)+$C311),INDEX($D$290:$W$290,,$C311)-SUM($D311:AA311),INDEX($D$290:$W$290,,$C311)/INDEX($D$276:$W$276,1,$C311))))</f>
        <v>0</v>
      </c>
      <c r="AC311" s="2">
        <f>IF($D$276="n/a",0,IF(AC$278&lt;=$C311,0,IF(AC$278&gt;(INDEX($D$276:$W$276,1,$C311)+$C311),INDEX($D$290:$W$290,,$C311)-SUM($D311:AB311),INDEX($D$290:$W$290,,$C311)/INDEX($D$276:$W$276,1,$C311))))</f>
        <v>0</v>
      </c>
      <c r="AD311" s="2">
        <f>IF($D$276="n/a",0,IF(AD$278&lt;=$C311,0,IF(AD$278&gt;(INDEX($D$276:$W$276,1,$C311)+$C311),INDEX($D$290:$W$290,,$C311)-SUM($D311:AC311),INDEX($D$290:$W$290,,$C311)/INDEX($D$276:$W$276,1,$C311))))</f>
        <v>0</v>
      </c>
      <c r="AE311" s="2">
        <f>IF($D$276="n/a",0,IF(AE$278&lt;=$C311,0,IF(AE$278&gt;(INDEX($D$276:$W$276,1,$C311)+$C311),INDEX($D$290:$W$290,,$C311)-SUM($D311:AD311),INDEX($D$290:$W$290,,$C311)/INDEX($D$276:$W$276,1,$C311))))</f>
        <v>0</v>
      </c>
      <c r="AF311" s="2">
        <f>IF($D$276="n/a",0,IF(AF$278&lt;=$C311,0,IF(AF$278&gt;(INDEX($D$276:$W$276,1,$C311)+$C311),INDEX($D$290:$W$290,,$C311)-SUM($D311:AE311),INDEX($D$290:$W$290,,$C311)/INDEX($D$276:$W$276,1,$C311))))</f>
        <v>0</v>
      </c>
      <c r="AG311" s="2">
        <f>IF($D$276="n/a",0,IF(AG$278&lt;=$C311,0,IF(AG$278&gt;(INDEX($D$276:$W$276,1,$C311)+$C311),INDEX($D$290:$W$290,,$C311)-SUM($D311:AF311),INDEX($D$290:$W$290,,$C311)/INDEX($D$276:$W$276,1,$C311))))</f>
        <v>0</v>
      </c>
      <c r="AH311" s="2">
        <f>IF($D$276="n/a",0,IF(AH$278&lt;=$C311,0,IF(AH$278&gt;(INDEX($D$276:$W$276,1,$C311)+$C311),INDEX($D$290:$W$290,,$C311)-SUM($D311:AG311),INDEX($D$290:$W$290,,$C311)/INDEX($D$276:$W$276,1,$C311))))</f>
        <v>0</v>
      </c>
      <c r="AI311" s="2">
        <f>IF($D$276="n/a",0,IF(AI$278&lt;=$C311,0,IF(AI$278&gt;(INDEX($D$276:$W$276,1,$C311)+$C311),INDEX($D$290:$W$290,,$C311)-SUM($D311:AH311),INDEX($D$290:$W$290,,$C311)/INDEX($D$276:$W$276,1,$C311))))</f>
        <v>0</v>
      </c>
      <c r="AJ311" s="2">
        <f>IF($D$276="n/a",0,IF(AJ$278&lt;=$C311,0,IF(AJ$278&gt;(INDEX($D$276:$W$276,1,$C311)+$C311),INDEX($D$290:$W$290,,$C311)-SUM($D311:AI311),INDEX($D$290:$W$290,,$C311)/INDEX($D$276:$W$276,1,$C311))))</f>
        <v>0</v>
      </c>
      <c r="AK311" s="2">
        <f>IF($D$276="n/a",0,IF(AK$278&lt;=$C311,0,IF(AK$278&gt;(INDEX($D$276:$W$276,1,$C311)+$C311),INDEX($D$290:$W$290,,$C311)-SUM($D311:AJ311),INDEX($D$290:$W$290,,$C311)/INDEX($D$276:$W$276,1,$C311))))</f>
        <v>0</v>
      </c>
      <c r="AL311" s="2">
        <f>IF($D$276="n/a",0,IF(AL$278&lt;=$C311,0,IF(AL$278&gt;(INDEX($D$276:$W$276,1,$C311)+$C311),INDEX($D$290:$W$290,,$C311)-SUM($D311:AK311),INDEX($D$290:$W$290,,$C311)/INDEX($D$276:$W$276,1,$C311))))</f>
        <v>0</v>
      </c>
      <c r="AM311" s="2">
        <f>IF($D$276="n/a",0,IF(AM$278&lt;=$C311,0,IF(AM$278&gt;(INDEX($D$276:$W$276,1,$C311)+$C311),INDEX($D$290:$W$290,,$C311)-SUM($D311:AL311),INDEX($D$290:$W$290,,$C311)/INDEX($D$276:$W$276,1,$C311))))</f>
        <v>0</v>
      </c>
      <c r="AN311" s="2">
        <f>IF($D$276="n/a",0,IF(AN$278&lt;=$C311,0,IF(AN$278&gt;(INDEX($D$276:$W$276,1,$C311)+$C311),INDEX($D$290:$W$290,,$C311)-SUM($D311:AM311),INDEX($D$290:$W$290,,$C311)/INDEX($D$276:$W$276,1,$C311))))</f>
        <v>0</v>
      </c>
      <c r="AO311" s="2">
        <f>IF($D$276="n/a",0,IF(AO$278&lt;=$C311,0,IF(AO$278&gt;(INDEX($D$276:$W$276,1,$C311)+$C311),INDEX($D$290:$W$290,,$C311)-SUM($D311:AN311),INDEX($D$290:$W$290,,$C311)/INDEX($D$276:$W$276,1,$C311))))</f>
        <v>0</v>
      </c>
      <c r="AP311" s="2">
        <f>IF($D$276="n/a",0,IF(AP$278&lt;=$C311,0,IF(AP$278&gt;(INDEX($D$276:$W$276,1,$C311)+$C311),INDEX($D$290:$W$290,,$C311)-SUM($D311:AO311),INDEX($D$290:$W$290,,$C311)/INDEX($D$276:$W$276,1,$C311))))</f>
        <v>0</v>
      </c>
      <c r="AQ311" s="2">
        <f>IF($D$276="n/a",0,IF(AQ$278&lt;=$C311,0,IF(AQ$278&gt;(INDEX($D$276:$W$276,1,$C311)+$C311),INDEX($D$290:$W$290,,$C311)-SUM($D311:AP311),INDEX($D$290:$W$290,,$C311)/INDEX($D$276:$W$276,1,$C311))))</f>
        <v>0</v>
      </c>
      <c r="AR311" s="2">
        <f>IF($D$276="n/a",0,IF(AR$278&lt;=$C311,0,IF(AR$278&gt;(INDEX($D$276:$W$276,1,$C311)+$C311),INDEX($D$290:$W$290,,$C311)-SUM($D311:AQ311),INDEX($D$290:$W$290,,$C311)/INDEX($D$276:$W$276,1,$C311))))</f>
        <v>0</v>
      </c>
      <c r="AS311" s="2">
        <f>IF($D$276="n/a",0,IF(AS$278&lt;=$C311,0,IF(AS$278&gt;(INDEX($D$276:$W$276,1,$C311)+$C311),INDEX($D$290:$W$290,,$C311)-SUM($D311:AR311),INDEX($D$290:$W$290,,$C311)/INDEX($D$276:$W$276,1,$C311))))</f>
        <v>0</v>
      </c>
      <c r="AT311" s="2">
        <f>IF($D$276="n/a",0,IF(AT$278&lt;=$C311,0,IF(AT$278&gt;(INDEX($D$276:$W$276,1,$C311)+$C311),INDEX($D$290:$W$290,,$C311)-SUM($D311:AS311),INDEX($D$290:$W$290,,$C311)/INDEX($D$276:$W$276,1,$C311))))</f>
        <v>0</v>
      </c>
      <c r="AU311" s="2">
        <f>IF($D$276="n/a",0,IF(AU$278&lt;=$C311,0,IF(AU$278&gt;(INDEX($D$276:$W$276,1,$C311)+$C311),INDEX($D$290:$W$290,,$C311)-SUM($D311:AT311),INDEX($D$290:$W$290,,$C311)/INDEX($D$276:$W$276,1,$C311))))</f>
        <v>0</v>
      </c>
      <c r="AV311" s="2">
        <f>IF($D$276="n/a",0,IF(AV$278&lt;=$C311,0,IF(AV$278&gt;(INDEX($D$276:$W$276,1,$C311)+$C311),INDEX($D$290:$W$290,,$C311)-SUM($D311:AU311),INDEX($D$290:$W$290,,$C311)/INDEX($D$276:$W$276,1,$C311))))</f>
        <v>0</v>
      </c>
      <c r="AW311" s="2">
        <f>IF($D$276="n/a",0,IF(AW$278&lt;=$C311,0,IF(AW$278&gt;(INDEX($D$276:$W$276,1,$C311)+$C311),INDEX($D$290:$W$290,,$C311)-SUM($D311:AV311),INDEX($D$290:$W$290,,$C311)/INDEX($D$276:$W$276,1,$C311))))</f>
        <v>0</v>
      </c>
      <c r="AX311" s="2">
        <f>IF($D$276="n/a",0,IF(AX$278&lt;=$C311,0,IF(AX$278&gt;(INDEX($D$276:$W$276,1,$C311)+$C311),INDEX($D$290:$W$290,,$C311)-SUM($D311:AW311),INDEX($D$290:$W$290,,$C311)/INDEX($D$276:$W$276,1,$C311))))</f>
        <v>0</v>
      </c>
      <c r="AY311" s="2">
        <f>IF($D$276="n/a",0,IF(AY$278&lt;=$C311,0,IF(AY$278&gt;(INDEX($D$276:$W$276,1,$C311)+$C311),INDEX($D$290:$W$290,,$C311)-SUM($D311:AX311),INDEX($D$290:$W$290,,$C311)/INDEX($D$276:$W$276,1,$C311))))</f>
        <v>0</v>
      </c>
      <c r="AZ311" s="2">
        <f>IF($D$276="n/a",0,IF(AZ$278&lt;=$C311,0,IF(AZ$278&gt;(INDEX($D$276:$W$276,1,$C311)+$C311),INDEX($D$290:$W$290,,$C311)-SUM($D311:AY311),INDEX($D$290:$W$290,,$C311)/INDEX($D$276:$W$276,1,$C311))))</f>
        <v>0</v>
      </c>
      <c r="BA311" s="2">
        <f>IF($D$276="n/a",0,IF(BA$278&lt;=$C311,0,IF(BA$278&gt;(INDEX($D$276:$W$276,1,$C311)+$C311),INDEX($D$290:$W$290,,$C311)-SUM($D311:AZ311),INDEX($D$290:$W$290,,$C311)/INDEX($D$276:$W$276,1,$C311))))</f>
        <v>0</v>
      </c>
      <c r="BB311" s="2">
        <f>IF($D$276="n/a",0,IF(BB$278&lt;=$C311,0,IF(BB$278&gt;(INDEX($D$276:$W$276,1,$C311)+$C311),INDEX($D$290:$W$290,,$C311)-SUM($D311:BA311),INDEX($D$290:$W$290,,$C311)/INDEX($D$276:$W$276,1,$C311))))</f>
        <v>0</v>
      </c>
      <c r="BC311" s="2">
        <f>IF($D$276="n/a",0,IF(BC$278&lt;=$C311,0,IF(BC$278&gt;(INDEX($D$276:$W$276,1,$C311)+$C311),INDEX($D$290:$W$290,,$C311)-SUM($D311:BB311),INDEX($D$290:$W$290,,$C311)/INDEX($D$276:$W$276,1,$C311))))</f>
        <v>0</v>
      </c>
      <c r="BD311" s="2">
        <f>IF($D$276="n/a",0,IF(BD$278&lt;=$C311,0,IF(BD$278&gt;(INDEX($D$276:$W$276,1,$C311)+$C311),INDEX($D$290:$W$290,,$C311)-SUM($D311:BC311),INDEX($D$290:$W$290,,$C311)/INDEX($D$276:$W$276,1,$C311))))</f>
        <v>0</v>
      </c>
      <c r="BE311" s="2">
        <f>IF($D$276="n/a",0,IF(BE$278&lt;=$C311,0,IF(BE$278&gt;(INDEX($D$276:$W$276,1,$C311)+$C311),INDEX($D$290:$W$290,,$C311)-SUM($D311:BD311),INDEX($D$290:$W$290,,$C311)/INDEX($D$276:$W$276,1,$C311))))</f>
        <v>0</v>
      </c>
      <c r="BF311" s="2">
        <f>IF($D$276="n/a",0,IF(BF$278&lt;=$C311,0,IF(BF$278&gt;(INDEX($D$276:$W$276,1,$C311)+$C311),INDEX($D$290:$W$290,,$C311)-SUM($D311:BE311),INDEX($D$290:$W$290,,$C311)/INDEX($D$276:$W$276,1,$C311))))</f>
        <v>0</v>
      </c>
      <c r="BG311" s="2">
        <f>IF($D$276="n/a",0,IF(BG$278&lt;=$C311,0,IF(BG$278&gt;(INDEX($D$276:$W$276,1,$C311)+$C311),INDEX($D$290:$W$290,,$C311)-SUM($D311:BF311),INDEX($D$290:$W$290,,$C311)/INDEX($D$276:$W$276,1,$C311))))</f>
        <v>0</v>
      </c>
      <c r="BH311" s="2">
        <f>IF($D$276="n/a",0,IF(BH$278&lt;=$C311,0,IF(BH$278&gt;(INDEX($D$276:$W$276,1,$C311)+$C311),INDEX($D$290:$W$290,,$C311)-SUM($D311:BG311),INDEX($D$290:$W$290,,$C311)/INDEX($D$276:$W$276,1,$C311))))</f>
        <v>0</v>
      </c>
      <c r="BI311" s="2">
        <f>IF($D$276="n/a",0,IF(BI$278&lt;=$C311,0,IF(BI$278&gt;(INDEX($D$276:$W$276,1,$C311)+$C311),INDEX($D$290:$W$290,,$C311)-SUM($D311:BH311),INDEX($D$290:$W$290,,$C311)/INDEX($D$276:$W$276,1,$C311))))</f>
        <v>0</v>
      </c>
      <c r="BJ311" s="2">
        <f>IF($D$276="n/a",0,IF(BJ$278&lt;=$C311,0,IF(BJ$278&gt;(INDEX($D$276:$W$276,1,$C311)+$C311),INDEX($D$290:$W$290,,$C311)-SUM($D311:BI311),INDEX($D$290:$W$290,,$C311)/INDEX($D$276:$W$276,1,$C311))))</f>
        <v>0</v>
      </c>
      <c r="BK311" s="2">
        <f>IF($D$276="n/a",0,IF(BK$278&lt;=$C311,0,IF(BK$278&gt;(INDEX($D$276:$W$276,1,$C311)+$C311),INDEX($D$290:$W$290,,$C311)-SUM($D311:BJ311),INDEX($D$290:$W$290,,$C311)/INDEX($D$276:$W$276,1,$C311))))</f>
        <v>0</v>
      </c>
      <c r="BL311" s="2">
        <f>IF($D$276="n/a",0,IF(BL$278&lt;=$C311,0,IF(BL$278&gt;(INDEX($D$276:$W$276,1,$C311)+$C311),INDEX($D$290:$W$290,,$C311)-SUM($D311:BK311),INDEX($D$290:$W$290,,$C311)/INDEX($D$276:$W$276,1,$C311))))</f>
        <v>0</v>
      </c>
      <c r="BM311" s="2">
        <f>IF($D$276="n/a",0,IF(BM$278&lt;=$C311,0,IF(BM$278&gt;(INDEX($D$276:$W$276,1,$C311)+$C311),INDEX($D$290:$W$290,,$C311)-SUM($D311:BL311),INDEX($D$290:$W$290,,$C311)/INDEX($D$276:$W$276,1,$C311))))</f>
        <v>0</v>
      </c>
      <c r="BN311" s="2">
        <f>IF($D$276="n/a",0,IF(BN$278&lt;=$C311,0,IF(BN$278&gt;(INDEX($D$276:$W$276,1,$C311)+$C311),INDEX($D$290:$W$290,,$C311)-SUM($D311:BM311),INDEX($D$290:$W$290,,$C311)/INDEX($D$276:$W$276,1,$C311))))</f>
        <v>0</v>
      </c>
      <c r="BO311" s="2">
        <f>IF($D$276="n/a",0,IF(BO$278&lt;=$C311,0,IF(BO$278&gt;(INDEX($D$276:$W$276,1,$C311)+$C311),INDEX($D$290:$W$290,,$C311)-SUM($D311:BN311),INDEX($D$290:$W$290,,$C311)/INDEX($D$276:$W$276,1,$C311))))</f>
        <v>0</v>
      </c>
      <c r="BP311" s="2">
        <f>IF($D$276="n/a",0,IF(BP$278&lt;=$C311,0,IF(BP$278&gt;(INDEX($D$276:$W$276,1,$C311)+$C311),INDEX($D$290:$W$290,,$C311)-SUM($D311:BO311),INDEX($D$290:$W$290,,$C311)/INDEX($D$276:$W$276,1,$C311))))</f>
        <v>0</v>
      </c>
    </row>
    <row r="312" spans="2:68" outlineLevel="1">
      <c r="B312" s="20">
        <v>2035</v>
      </c>
      <c r="C312" s="20">
        <v>20</v>
      </c>
      <c r="E312" s="2">
        <f>IF($D$276="n/a",0,IF(E$278&lt;=$C312,0,IF(E$278&gt;(INDEX($D$276:$W$276,1,$C312)+$C312),INDEX($D$290:$W$290,,$C312)-SUM($D312:D312),INDEX($D$290:$W$290,,$C312)/INDEX($D$276:$W$276,1,$C312))))</f>
        <v>0</v>
      </c>
      <c r="F312" s="2">
        <f>IF($D$276="n/a",0,IF(F$278&lt;=$C312,0,IF(F$278&gt;(INDEX($D$276:$W$276,1,$C312)+$C312),INDEX($D$290:$W$290,,$C312)-SUM($D312:E312),INDEX($D$290:$W$290,,$C312)/INDEX($D$276:$W$276,1,$C312))))</f>
        <v>0</v>
      </c>
      <c r="G312" s="2">
        <f>IF($D$276="n/a",0,IF(G$278&lt;=$C312,0,IF(G$278&gt;(INDEX($D$276:$W$276,1,$C312)+$C312),INDEX($D$290:$W$290,,$C312)-SUM($D312:F312),INDEX($D$290:$W$290,,$C312)/INDEX($D$276:$W$276,1,$C312))))</f>
        <v>0</v>
      </c>
      <c r="H312" s="2">
        <f>IF($D$276="n/a",0,IF(H$278&lt;=$C312,0,IF(H$278&gt;(INDEX($D$276:$W$276,1,$C312)+$C312),INDEX($D$290:$W$290,,$C312)-SUM($D312:G312),INDEX($D$290:$W$290,,$C312)/INDEX($D$276:$W$276,1,$C312))))</f>
        <v>0</v>
      </c>
      <c r="I312" s="2">
        <f>IF($D$276="n/a",0,IF(I$278&lt;=$C312,0,IF(I$278&gt;(INDEX($D$276:$W$276,1,$C312)+$C312),INDEX($D$290:$W$290,,$C312)-SUM($D312:H312),INDEX($D$290:$W$290,,$C312)/INDEX($D$276:$W$276,1,$C312))))*0.5</f>
        <v>0</v>
      </c>
      <c r="J312" s="2">
        <f>IF($D$276="n/a",0,IF(J$278&lt;=$C312,0,IF(J$278&gt;(INDEX($D$276:$W$276,1,$C312)+$C312),INDEX($D$290:$W$290,,$C312)-SUM($D312:I312),INDEX($D$290:$W$290,,$C312)/INDEX($D$276:$W$276,1,$C312))))</f>
        <v>0</v>
      </c>
      <c r="K312" s="2">
        <f>IF($D$276="n/a",0,IF(K$278&lt;=$C312,0,IF(K$278&gt;(INDEX($D$276:$W$276,1,$C312)+$C312),INDEX($D$290:$W$290,,$C312)-SUM($D312:J312),INDEX($D$290:$W$290,,$C312)/INDEX($D$276:$W$276,1,$C312))))</f>
        <v>0</v>
      </c>
      <c r="L312" s="2">
        <f>IF($D$276="n/a",0,IF(L$278&lt;=$C312,0,IF(L$278&gt;(INDEX($D$276:$W$276,1,$C312)+$C312),INDEX($D$290:$W$290,,$C312)-SUM($D312:K312),INDEX($D$290:$W$290,,$C312)/INDEX($D$276:$W$276,1,$C312))))</f>
        <v>0</v>
      </c>
      <c r="M312" s="2">
        <f>IF($D$276="n/a",0,IF(M$278&lt;=$C312,0,IF(M$278&gt;(INDEX($D$276:$W$276,1,$C312)+$C312),INDEX($D$290:$W$290,,$C312)-SUM($D312:L312),INDEX($D$290:$W$290,,$C312)/INDEX($D$276:$W$276,1,$C312))))</f>
        <v>0</v>
      </c>
      <c r="N312" s="2">
        <f>IF($D$276="n/a",0,IF(N$278&lt;=$C312,0,IF(N$278&gt;(INDEX($D$276:$W$276,1,$C312)+$C312),INDEX($D$290:$W$290,,$C312)-SUM($D312:M312),INDEX($D$290:$W$290,,$C312)/INDEX($D$276:$W$276,1,$C312))))</f>
        <v>0</v>
      </c>
      <c r="O312" s="2">
        <f>IF($D$276="n/a",0,IF(O$278&lt;=$C312,0,IF(O$278&gt;(INDEX($D$276:$W$276,1,$C312)+$C312),INDEX($D$290:$W$290,,$C312)-SUM($D312:N312),INDEX($D$290:$W$290,,$C312)/INDEX($D$276:$W$276,1,$C312))))</f>
        <v>0</v>
      </c>
      <c r="P312" s="2">
        <f>IF($D$276="n/a",0,IF(P$278&lt;=$C312,0,IF(P$278&gt;(INDEX($D$276:$W$276,1,$C312)+$C312),INDEX($D$290:$W$290,,$C312)-SUM($D312:O312),INDEX($D$290:$W$290,,$C312)/INDEX($D$276:$W$276,1,$C312))))</f>
        <v>0</v>
      </c>
      <c r="Q312" s="2">
        <f>IF($D$276="n/a",0,IF(Q$278&lt;=$C312,0,IF(Q$278&gt;(INDEX($D$276:$W$276,1,$C312)+$C312),INDEX($D$290:$W$290,,$C312)-SUM($D312:P312),INDEX($D$290:$W$290,,$C312)/INDEX($D$276:$W$276,1,$C312))))</f>
        <v>0</v>
      </c>
      <c r="R312" s="2">
        <f>IF($D$276="n/a",0,IF(R$278&lt;=$C312,0,IF(R$278&gt;(INDEX($D$276:$W$276,1,$C312)+$C312),INDEX($D$290:$W$290,,$C312)-SUM($D312:Q312),INDEX($D$290:$W$290,,$C312)/INDEX($D$276:$W$276,1,$C312))))</f>
        <v>0</v>
      </c>
      <c r="S312" s="2">
        <f>IF($D$276="n/a",0,IF(S$278&lt;=$C312,0,IF(S$278&gt;(INDEX($D$276:$W$276,1,$C312)+$C312),INDEX($D$290:$W$290,,$C312)-SUM($D312:R312),INDEX($D$290:$W$290,,$C312)/INDEX($D$276:$W$276,1,$C312))))</f>
        <v>0</v>
      </c>
      <c r="T312" s="2">
        <f>IF($D$276="n/a",0,IF(T$278&lt;=$C312,0,IF(T$278&gt;(INDEX($D$276:$W$276,1,$C312)+$C312),INDEX($D$290:$W$290,,$C312)-SUM($D312:S312),INDEX($D$290:$W$290,,$C312)/INDEX($D$276:$W$276,1,$C312))))</f>
        <v>0</v>
      </c>
      <c r="U312" s="2">
        <f>IF($D$276="n/a",0,IF(U$278&lt;=$C312,0,IF(U$278&gt;(INDEX($D$276:$W$276,1,$C312)+$C312),INDEX($D$290:$W$290,,$C312)-SUM($D312:T312),INDEX($D$290:$W$290,,$C312)/INDEX($D$276:$W$276,1,$C312))))</f>
        <v>0</v>
      </c>
      <c r="V312" s="2">
        <f>IF($D$276="n/a",0,IF(V$278&lt;=$C312,0,IF(V$278&gt;(INDEX($D$276:$W$276,1,$C312)+$C312),INDEX($D$290:$W$290,,$C312)-SUM($D312:U312),INDEX($D$290:$W$290,,$C312)/INDEX($D$276:$W$276,1,$C312))))</f>
        <v>0</v>
      </c>
      <c r="W312" s="2">
        <f>IF($D$276="n/a",0,IF(W$278&lt;=$C312,0,IF(W$278&gt;(INDEX($D$276:$W$276,1,$C312)+$C312),INDEX($D$290:$W$290,,$C312)-SUM($D312:V312),INDEX($D$290:$W$290,,$C312)/INDEX($D$276:$W$276,1,$C312))))</f>
        <v>0</v>
      </c>
      <c r="X312" s="2">
        <f>IF($D$276="n/a",0,IF(X$278&lt;=$C312,0,IF(X$278&gt;(INDEX($D$276:$W$276,1,$C312)+$C312),INDEX($D$290:$W$290,,$C312)-SUM($D312:W312),INDEX($D$290:$W$290,,$C312)/INDEX($D$276:$W$276,1,$C312))))</f>
        <v>0</v>
      </c>
      <c r="Y312" s="2">
        <f>IF($D$276="n/a",0,IF(Y$278&lt;=$C312,0,IF(Y$278&gt;(INDEX($D$276:$W$276,1,$C312)+$C312),INDEX($D$290:$W$290,,$C312)-SUM($D312:X312),INDEX($D$290:$W$290,,$C312)/INDEX($D$276:$W$276,1,$C312))))</f>
        <v>0</v>
      </c>
      <c r="Z312" s="2">
        <f>IF($D$276="n/a",0,IF(Z$278&lt;=$C312,0,IF(Z$278&gt;(INDEX($D$276:$W$276,1,$C312)+$C312),INDEX($D$290:$W$290,,$C312)-SUM($D312:Y312),INDEX($D$290:$W$290,,$C312)/INDEX($D$276:$W$276,1,$C312))))</f>
        <v>0</v>
      </c>
      <c r="AA312" s="2">
        <f>IF($D$276="n/a",0,IF(AA$278&lt;=$C312,0,IF(AA$278&gt;(INDEX($D$276:$W$276,1,$C312)+$C312),INDEX($D$290:$W$290,,$C312)-SUM($D312:Z312),INDEX($D$290:$W$290,,$C312)/INDEX($D$276:$W$276,1,$C312))))</f>
        <v>0</v>
      </c>
      <c r="AB312" s="2">
        <f>IF($D$276="n/a",0,IF(AB$278&lt;=$C312,0,IF(AB$278&gt;(INDEX($D$276:$W$276,1,$C312)+$C312),INDEX($D$290:$W$290,,$C312)-SUM($D312:AA312),INDEX($D$290:$W$290,,$C312)/INDEX($D$276:$W$276,1,$C312))))</f>
        <v>0</v>
      </c>
      <c r="AC312" s="2">
        <f>IF($D$276="n/a",0,IF(AC$278&lt;=$C312,0,IF(AC$278&gt;(INDEX($D$276:$W$276,1,$C312)+$C312),INDEX($D$290:$W$290,,$C312)-SUM($D312:AB312),INDEX($D$290:$W$290,,$C312)/INDEX($D$276:$W$276,1,$C312))))</f>
        <v>0</v>
      </c>
      <c r="AD312" s="2">
        <f>IF($D$276="n/a",0,IF(AD$278&lt;=$C312,0,IF(AD$278&gt;(INDEX($D$276:$W$276,1,$C312)+$C312),INDEX($D$290:$W$290,,$C312)-SUM($D312:AC312),INDEX($D$290:$W$290,,$C312)/INDEX($D$276:$W$276,1,$C312))))</f>
        <v>0</v>
      </c>
      <c r="AE312" s="2">
        <f>IF($D$276="n/a",0,IF(AE$278&lt;=$C312,0,IF(AE$278&gt;(INDEX($D$276:$W$276,1,$C312)+$C312),INDEX($D$290:$W$290,,$C312)-SUM($D312:AD312),INDEX($D$290:$W$290,,$C312)/INDEX($D$276:$W$276,1,$C312))))</f>
        <v>0</v>
      </c>
      <c r="AF312" s="2">
        <f>IF($D$276="n/a",0,IF(AF$278&lt;=$C312,0,IF(AF$278&gt;(INDEX($D$276:$W$276,1,$C312)+$C312),INDEX($D$290:$W$290,,$C312)-SUM($D312:AE312),INDEX($D$290:$W$290,,$C312)/INDEX($D$276:$W$276,1,$C312))))</f>
        <v>0</v>
      </c>
      <c r="AG312" s="2">
        <f>IF($D$276="n/a",0,IF(AG$278&lt;=$C312,0,IF(AG$278&gt;(INDEX($D$276:$W$276,1,$C312)+$C312),INDEX($D$290:$W$290,,$C312)-SUM($D312:AF312),INDEX($D$290:$W$290,,$C312)/INDEX($D$276:$W$276,1,$C312))))</f>
        <v>0</v>
      </c>
      <c r="AH312" s="2">
        <f>IF($D$276="n/a",0,IF(AH$278&lt;=$C312,0,IF(AH$278&gt;(INDEX($D$276:$W$276,1,$C312)+$C312),INDEX($D$290:$W$290,,$C312)-SUM($D312:AG312),INDEX($D$290:$W$290,,$C312)/INDEX($D$276:$W$276,1,$C312))))</f>
        <v>0</v>
      </c>
      <c r="AI312" s="2">
        <f>IF($D$276="n/a",0,IF(AI$278&lt;=$C312,0,IF(AI$278&gt;(INDEX($D$276:$W$276,1,$C312)+$C312),INDEX($D$290:$W$290,,$C312)-SUM($D312:AH312),INDEX($D$290:$W$290,,$C312)/INDEX($D$276:$W$276,1,$C312))))</f>
        <v>0</v>
      </c>
      <c r="AJ312" s="2">
        <f>IF($D$276="n/a",0,IF(AJ$278&lt;=$C312,0,IF(AJ$278&gt;(INDEX($D$276:$W$276,1,$C312)+$C312),INDEX($D$290:$W$290,,$C312)-SUM($D312:AI312),INDEX($D$290:$W$290,,$C312)/INDEX($D$276:$W$276,1,$C312))))</f>
        <v>0</v>
      </c>
      <c r="AK312" s="2">
        <f>IF($D$276="n/a",0,IF(AK$278&lt;=$C312,0,IF(AK$278&gt;(INDEX($D$276:$W$276,1,$C312)+$C312),INDEX($D$290:$W$290,,$C312)-SUM($D312:AJ312),INDEX($D$290:$W$290,,$C312)/INDEX($D$276:$W$276,1,$C312))))</f>
        <v>0</v>
      </c>
      <c r="AL312" s="2">
        <f>IF($D$276="n/a",0,IF(AL$278&lt;=$C312,0,IF(AL$278&gt;(INDEX($D$276:$W$276,1,$C312)+$C312),INDEX($D$290:$W$290,,$C312)-SUM($D312:AK312),INDEX($D$290:$W$290,,$C312)/INDEX($D$276:$W$276,1,$C312))))</f>
        <v>0</v>
      </c>
      <c r="AM312" s="2">
        <f>IF($D$276="n/a",0,IF(AM$278&lt;=$C312,0,IF(AM$278&gt;(INDEX($D$276:$W$276,1,$C312)+$C312),INDEX($D$290:$W$290,,$C312)-SUM($D312:AL312),INDEX($D$290:$W$290,,$C312)/INDEX($D$276:$W$276,1,$C312))))</f>
        <v>0</v>
      </c>
      <c r="AN312" s="2">
        <f>IF($D$276="n/a",0,IF(AN$278&lt;=$C312,0,IF(AN$278&gt;(INDEX($D$276:$W$276,1,$C312)+$C312),INDEX($D$290:$W$290,,$C312)-SUM($D312:AM312),INDEX($D$290:$W$290,,$C312)/INDEX($D$276:$W$276,1,$C312))))</f>
        <v>0</v>
      </c>
      <c r="AO312" s="2">
        <f>IF($D$276="n/a",0,IF(AO$278&lt;=$C312,0,IF(AO$278&gt;(INDEX($D$276:$W$276,1,$C312)+$C312),INDEX($D$290:$W$290,,$C312)-SUM($D312:AN312),INDEX($D$290:$W$290,,$C312)/INDEX($D$276:$W$276,1,$C312))))</f>
        <v>0</v>
      </c>
      <c r="AP312" s="2">
        <f>IF($D$276="n/a",0,IF(AP$278&lt;=$C312,0,IF(AP$278&gt;(INDEX($D$276:$W$276,1,$C312)+$C312),INDEX($D$290:$W$290,,$C312)-SUM($D312:AO312),INDEX($D$290:$W$290,,$C312)/INDEX($D$276:$W$276,1,$C312))))</f>
        <v>0</v>
      </c>
      <c r="AQ312" s="2">
        <f>IF($D$276="n/a",0,IF(AQ$278&lt;=$C312,0,IF(AQ$278&gt;(INDEX($D$276:$W$276,1,$C312)+$C312),INDEX($D$290:$W$290,,$C312)-SUM($D312:AP312),INDEX($D$290:$W$290,,$C312)/INDEX($D$276:$W$276,1,$C312))))</f>
        <v>0</v>
      </c>
      <c r="AR312" s="2">
        <f>IF($D$276="n/a",0,IF(AR$278&lt;=$C312,0,IF(AR$278&gt;(INDEX($D$276:$W$276,1,$C312)+$C312),INDEX($D$290:$W$290,,$C312)-SUM($D312:AQ312),INDEX($D$290:$W$290,,$C312)/INDEX($D$276:$W$276,1,$C312))))</f>
        <v>0</v>
      </c>
      <c r="AS312" s="2">
        <f>IF($D$276="n/a",0,IF(AS$278&lt;=$C312,0,IF(AS$278&gt;(INDEX($D$276:$W$276,1,$C312)+$C312),INDEX($D$290:$W$290,,$C312)-SUM($D312:AR312),INDEX($D$290:$W$290,,$C312)/INDEX($D$276:$W$276,1,$C312))))</f>
        <v>0</v>
      </c>
      <c r="AT312" s="2">
        <f>IF($D$276="n/a",0,IF(AT$278&lt;=$C312,0,IF(AT$278&gt;(INDEX($D$276:$W$276,1,$C312)+$C312),INDEX($D$290:$W$290,,$C312)-SUM($D312:AS312),INDEX($D$290:$W$290,,$C312)/INDEX($D$276:$W$276,1,$C312))))</f>
        <v>0</v>
      </c>
      <c r="AU312" s="2">
        <f>IF($D$276="n/a",0,IF(AU$278&lt;=$C312,0,IF(AU$278&gt;(INDEX($D$276:$W$276,1,$C312)+$C312),INDEX($D$290:$W$290,,$C312)-SUM($D312:AT312),INDEX($D$290:$W$290,,$C312)/INDEX($D$276:$W$276,1,$C312))))</f>
        <v>0</v>
      </c>
      <c r="AV312" s="2">
        <f>IF($D$276="n/a",0,IF(AV$278&lt;=$C312,0,IF(AV$278&gt;(INDEX($D$276:$W$276,1,$C312)+$C312),INDEX($D$290:$W$290,,$C312)-SUM($D312:AU312),INDEX($D$290:$W$290,,$C312)/INDEX($D$276:$W$276,1,$C312))))</f>
        <v>0</v>
      </c>
      <c r="AW312" s="2">
        <f>IF($D$276="n/a",0,IF(AW$278&lt;=$C312,0,IF(AW$278&gt;(INDEX($D$276:$W$276,1,$C312)+$C312),INDEX($D$290:$W$290,,$C312)-SUM($D312:AV312),INDEX($D$290:$W$290,,$C312)/INDEX($D$276:$W$276,1,$C312))))</f>
        <v>0</v>
      </c>
      <c r="AX312" s="2">
        <f>IF($D$276="n/a",0,IF(AX$278&lt;=$C312,0,IF(AX$278&gt;(INDEX($D$276:$W$276,1,$C312)+$C312),INDEX($D$290:$W$290,,$C312)-SUM($D312:AW312),INDEX($D$290:$W$290,,$C312)/INDEX($D$276:$W$276,1,$C312))))</f>
        <v>0</v>
      </c>
      <c r="AY312" s="2">
        <f>IF($D$276="n/a",0,IF(AY$278&lt;=$C312,0,IF(AY$278&gt;(INDEX($D$276:$W$276,1,$C312)+$C312),INDEX($D$290:$W$290,,$C312)-SUM($D312:AX312),INDEX($D$290:$W$290,,$C312)/INDEX($D$276:$W$276,1,$C312))))</f>
        <v>0</v>
      </c>
      <c r="AZ312" s="2">
        <f>IF($D$276="n/a",0,IF(AZ$278&lt;=$C312,0,IF(AZ$278&gt;(INDEX($D$276:$W$276,1,$C312)+$C312),INDEX($D$290:$W$290,,$C312)-SUM($D312:AY312),INDEX($D$290:$W$290,,$C312)/INDEX($D$276:$W$276,1,$C312))))</f>
        <v>0</v>
      </c>
      <c r="BA312" s="2">
        <f>IF($D$276="n/a",0,IF(BA$278&lt;=$C312,0,IF(BA$278&gt;(INDEX($D$276:$W$276,1,$C312)+$C312),INDEX($D$290:$W$290,,$C312)-SUM($D312:AZ312),INDEX($D$290:$W$290,,$C312)/INDEX($D$276:$W$276,1,$C312))))</f>
        <v>0</v>
      </c>
      <c r="BB312" s="2">
        <f>IF($D$276="n/a",0,IF(BB$278&lt;=$C312,0,IF(BB$278&gt;(INDEX($D$276:$W$276,1,$C312)+$C312),INDEX($D$290:$W$290,,$C312)-SUM($D312:BA312),INDEX($D$290:$W$290,,$C312)/INDEX($D$276:$W$276,1,$C312))))</f>
        <v>0</v>
      </c>
      <c r="BC312" s="2">
        <f>IF($D$276="n/a",0,IF(BC$278&lt;=$C312,0,IF(BC$278&gt;(INDEX($D$276:$W$276,1,$C312)+$C312),INDEX($D$290:$W$290,,$C312)-SUM($D312:BB312),INDEX($D$290:$W$290,,$C312)/INDEX($D$276:$W$276,1,$C312))))</f>
        <v>0</v>
      </c>
      <c r="BD312" s="2">
        <f>IF($D$276="n/a",0,IF(BD$278&lt;=$C312,0,IF(BD$278&gt;(INDEX($D$276:$W$276,1,$C312)+$C312),INDEX($D$290:$W$290,,$C312)-SUM($D312:BC312),INDEX($D$290:$W$290,,$C312)/INDEX($D$276:$W$276,1,$C312))))</f>
        <v>0</v>
      </c>
      <c r="BE312" s="2">
        <f>IF($D$276="n/a",0,IF(BE$278&lt;=$C312,0,IF(BE$278&gt;(INDEX($D$276:$W$276,1,$C312)+$C312),INDEX($D$290:$W$290,,$C312)-SUM($D312:BD312),INDEX($D$290:$W$290,,$C312)/INDEX($D$276:$W$276,1,$C312))))</f>
        <v>0</v>
      </c>
      <c r="BF312" s="2">
        <f>IF($D$276="n/a",0,IF(BF$278&lt;=$C312,0,IF(BF$278&gt;(INDEX($D$276:$W$276,1,$C312)+$C312),INDEX($D$290:$W$290,,$C312)-SUM($D312:BE312),INDEX($D$290:$W$290,,$C312)/INDEX($D$276:$W$276,1,$C312))))</f>
        <v>0</v>
      </c>
      <c r="BG312" s="2">
        <f>IF($D$276="n/a",0,IF(BG$278&lt;=$C312,0,IF(BG$278&gt;(INDEX($D$276:$W$276,1,$C312)+$C312),INDEX($D$290:$W$290,,$C312)-SUM($D312:BF312),INDEX($D$290:$W$290,,$C312)/INDEX($D$276:$W$276,1,$C312))))</f>
        <v>0</v>
      </c>
      <c r="BH312" s="2">
        <f>IF($D$276="n/a",0,IF(BH$278&lt;=$C312,0,IF(BH$278&gt;(INDEX($D$276:$W$276,1,$C312)+$C312),INDEX($D$290:$W$290,,$C312)-SUM($D312:BG312),INDEX($D$290:$W$290,,$C312)/INDEX($D$276:$W$276,1,$C312))))</f>
        <v>0</v>
      </c>
      <c r="BI312" s="2">
        <f>IF($D$276="n/a",0,IF(BI$278&lt;=$C312,0,IF(BI$278&gt;(INDEX($D$276:$W$276,1,$C312)+$C312),INDEX($D$290:$W$290,,$C312)-SUM($D312:BH312),INDEX($D$290:$W$290,,$C312)/INDEX($D$276:$W$276,1,$C312))))</f>
        <v>0</v>
      </c>
      <c r="BJ312" s="2">
        <f>IF($D$276="n/a",0,IF(BJ$278&lt;=$C312,0,IF(BJ$278&gt;(INDEX($D$276:$W$276,1,$C312)+$C312),INDEX($D$290:$W$290,,$C312)-SUM($D312:BI312),INDEX($D$290:$W$290,,$C312)/INDEX($D$276:$W$276,1,$C312))))</f>
        <v>0</v>
      </c>
      <c r="BK312" s="2">
        <f>IF($D$276="n/a",0,IF(BK$278&lt;=$C312,0,IF(BK$278&gt;(INDEX($D$276:$W$276,1,$C312)+$C312),INDEX($D$290:$W$290,,$C312)-SUM($D312:BJ312),INDEX($D$290:$W$290,,$C312)/INDEX($D$276:$W$276,1,$C312))))</f>
        <v>0</v>
      </c>
      <c r="BL312" s="2">
        <f>IF($D$276="n/a",0,IF(BL$278&lt;=$C312,0,IF(BL$278&gt;(INDEX($D$276:$W$276,1,$C312)+$C312),INDEX($D$290:$W$290,,$C312)-SUM($D312:BK312),INDEX($D$290:$W$290,,$C312)/INDEX($D$276:$W$276,1,$C312))))</f>
        <v>0</v>
      </c>
      <c r="BM312" s="2">
        <f>IF($D$276="n/a",0,IF(BM$278&lt;=$C312,0,IF(BM$278&gt;(INDEX($D$276:$W$276,1,$C312)+$C312),INDEX($D$290:$W$290,,$C312)-SUM($D312:BL312),INDEX($D$290:$W$290,,$C312)/INDEX($D$276:$W$276,1,$C312))))</f>
        <v>0</v>
      </c>
      <c r="BN312" s="2">
        <f>IF($D$276="n/a",0,IF(BN$278&lt;=$C312,0,IF(BN$278&gt;(INDEX($D$276:$W$276,1,$C312)+$C312),INDEX($D$290:$W$290,,$C312)-SUM($D312:BM312),INDEX($D$290:$W$290,,$C312)/INDEX($D$276:$W$276,1,$C312))))</f>
        <v>0</v>
      </c>
      <c r="BO312" s="2">
        <f>IF($D$276="n/a",0,IF(BO$278&lt;=$C312,0,IF(BO$278&gt;(INDEX($D$276:$W$276,1,$C312)+$C312),INDEX($D$290:$W$290,,$C312)-SUM($D312:BN312),INDEX($D$290:$W$290,,$C312)/INDEX($D$276:$W$276,1,$C312))))</f>
        <v>0</v>
      </c>
      <c r="BP312" s="2">
        <f>IF($D$276="n/a",0,IF(BP$278&lt;=$C312,0,IF(BP$278&gt;(INDEX($D$276:$W$276,1,$C312)+$C312),INDEX($D$290:$W$290,,$C312)-SUM($D312:BO312),INDEX($D$290:$W$290,,$C312)/INDEX($D$276:$W$276,1,$C312))))</f>
        <v>0</v>
      </c>
    </row>
    <row r="313" spans="2:68">
      <c r="B313" s="20"/>
      <c r="C313" s="20"/>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68">
      <c r="B314" t="s">
        <v>74</v>
      </c>
      <c r="D314" s="2">
        <f>SUM(D293:D312)</f>
        <v>0</v>
      </c>
      <c r="E314" s="2">
        <f t="shared" ref="E314:BP314" si="253">SUM(E293:E312)</f>
        <v>0</v>
      </c>
      <c r="F314" s="2">
        <f t="shared" si="253"/>
        <v>0</v>
      </c>
      <c r="G314" s="2">
        <f t="shared" si="253"/>
        <v>0</v>
      </c>
      <c r="H314" s="2">
        <f t="shared" si="253"/>
        <v>0</v>
      </c>
      <c r="I314" s="2">
        <f t="shared" si="253"/>
        <v>0</v>
      </c>
      <c r="J314" s="2">
        <f t="shared" si="253"/>
        <v>0</v>
      </c>
      <c r="K314" s="2">
        <f t="shared" si="253"/>
        <v>0</v>
      </c>
      <c r="L314" s="2">
        <f t="shared" si="253"/>
        <v>0</v>
      </c>
      <c r="M314" s="2">
        <f t="shared" si="253"/>
        <v>0</v>
      </c>
      <c r="N314" s="2">
        <f t="shared" si="253"/>
        <v>0</v>
      </c>
      <c r="O314" s="2">
        <f t="shared" si="253"/>
        <v>0</v>
      </c>
      <c r="P314" s="2">
        <f t="shared" si="253"/>
        <v>0</v>
      </c>
      <c r="Q314" s="2">
        <f t="shared" si="253"/>
        <v>0</v>
      </c>
      <c r="R314" s="2">
        <f t="shared" si="253"/>
        <v>0</v>
      </c>
      <c r="S314" s="2">
        <f t="shared" si="253"/>
        <v>0</v>
      </c>
      <c r="T314" s="2">
        <f t="shared" si="253"/>
        <v>0</v>
      </c>
      <c r="U314" s="2">
        <f t="shared" si="253"/>
        <v>0</v>
      </c>
      <c r="V314" s="2">
        <f t="shared" si="253"/>
        <v>0</v>
      </c>
      <c r="W314" s="2">
        <f t="shared" si="253"/>
        <v>0</v>
      </c>
      <c r="X314" s="2">
        <f t="shared" si="253"/>
        <v>0</v>
      </c>
      <c r="Y314" s="2">
        <f t="shared" si="253"/>
        <v>0</v>
      </c>
      <c r="Z314" s="2">
        <f t="shared" si="253"/>
        <v>0</v>
      </c>
      <c r="AA314" s="2">
        <f t="shared" si="253"/>
        <v>0</v>
      </c>
      <c r="AB314" s="2">
        <f t="shared" si="253"/>
        <v>0</v>
      </c>
      <c r="AC314" s="2">
        <f t="shared" si="253"/>
        <v>0</v>
      </c>
      <c r="AD314" s="2">
        <f t="shared" si="253"/>
        <v>0</v>
      </c>
      <c r="AE314" s="2">
        <f t="shared" si="253"/>
        <v>0</v>
      </c>
      <c r="AF314" s="2">
        <f t="shared" si="253"/>
        <v>0</v>
      </c>
      <c r="AG314" s="2">
        <f t="shared" si="253"/>
        <v>0</v>
      </c>
      <c r="AH314" s="2">
        <f t="shared" si="253"/>
        <v>0</v>
      </c>
      <c r="AI314" s="2">
        <f t="shared" si="253"/>
        <v>0</v>
      </c>
      <c r="AJ314" s="2">
        <f t="shared" si="253"/>
        <v>0</v>
      </c>
      <c r="AK314" s="2">
        <f t="shared" si="253"/>
        <v>0</v>
      </c>
      <c r="AL314" s="2">
        <f t="shared" si="253"/>
        <v>0</v>
      </c>
      <c r="AM314" s="2">
        <f t="shared" si="253"/>
        <v>0</v>
      </c>
      <c r="AN314" s="2">
        <f t="shared" si="253"/>
        <v>0</v>
      </c>
      <c r="AO314" s="2">
        <f t="shared" si="253"/>
        <v>0</v>
      </c>
      <c r="AP314" s="2">
        <f t="shared" si="253"/>
        <v>0</v>
      </c>
      <c r="AQ314" s="2">
        <f t="shared" si="253"/>
        <v>0</v>
      </c>
      <c r="AR314" s="2">
        <f t="shared" si="253"/>
        <v>0</v>
      </c>
      <c r="AS314" s="2">
        <f t="shared" si="253"/>
        <v>0</v>
      </c>
      <c r="AT314" s="2">
        <f t="shared" si="253"/>
        <v>0</v>
      </c>
      <c r="AU314" s="2">
        <f t="shared" si="253"/>
        <v>0</v>
      </c>
      <c r="AV314" s="2">
        <f t="shared" si="253"/>
        <v>0</v>
      </c>
      <c r="AW314" s="2">
        <f t="shared" si="253"/>
        <v>0</v>
      </c>
      <c r="AX314" s="2">
        <f t="shared" si="253"/>
        <v>0</v>
      </c>
      <c r="AY314" s="2">
        <f t="shared" si="253"/>
        <v>0</v>
      </c>
      <c r="AZ314" s="2">
        <f t="shared" si="253"/>
        <v>0</v>
      </c>
      <c r="BA314" s="2">
        <f t="shared" si="253"/>
        <v>0</v>
      </c>
      <c r="BB314" s="2">
        <f t="shared" si="253"/>
        <v>0</v>
      </c>
      <c r="BC314" s="2">
        <f t="shared" si="253"/>
        <v>0</v>
      </c>
      <c r="BD314" s="2">
        <f t="shared" si="253"/>
        <v>0</v>
      </c>
      <c r="BE314" s="2">
        <f t="shared" si="253"/>
        <v>0</v>
      </c>
      <c r="BF314" s="2">
        <f t="shared" si="253"/>
        <v>0</v>
      </c>
      <c r="BG314" s="2">
        <f t="shared" si="253"/>
        <v>0</v>
      </c>
      <c r="BH314" s="2">
        <f t="shared" si="253"/>
        <v>0</v>
      </c>
      <c r="BI314" s="2">
        <f t="shared" si="253"/>
        <v>0</v>
      </c>
      <c r="BJ314" s="2">
        <f t="shared" si="253"/>
        <v>0</v>
      </c>
      <c r="BK314" s="2">
        <f t="shared" si="253"/>
        <v>0</v>
      </c>
      <c r="BL314" s="2">
        <f t="shared" si="253"/>
        <v>0</v>
      </c>
      <c r="BM314" s="2">
        <f t="shared" si="253"/>
        <v>0</v>
      </c>
      <c r="BN314" s="2">
        <f t="shared" si="253"/>
        <v>0</v>
      </c>
      <c r="BO314" s="2">
        <f t="shared" si="253"/>
        <v>0</v>
      </c>
      <c r="BP314" s="2">
        <f t="shared" si="253"/>
        <v>0</v>
      </c>
    </row>
    <row r="315" spans="2:68">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68">
      <c r="B316" t="s">
        <v>56</v>
      </c>
      <c r="D316" s="2">
        <f t="shared" ref="D316:BO316" si="254">D281+D314</f>
        <v>0</v>
      </c>
      <c r="E316" s="2">
        <f t="shared" si="254"/>
        <v>0</v>
      </c>
      <c r="F316" s="2">
        <f t="shared" si="254"/>
        <v>0</v>
      </c>
      <c r="G316" s="2">
        <f t="shared" si="254"/>
        <v>0</v>
      </c>
      <c r="H316" s="2">
        <f t="shared" si="254"/>
        <v>0</v>
      </c>
      <c r="I316" s="2">
        <f t="shared" si="254"/>
        <v>0</v>
      </c>
      <c r="J316" s="2">
        <f t="shared" si="254"/>
        <v>0</v>
      </c>
      <c r="K316" s="2">
        <f t="shared" si="254"/>
        <v>0</v>
      </c>
      <c r="L316" s="2">
        <f t="shared" si="254"/>
        <v>0</v>
      </c>
      <c r="M316" s="2">
        <f t="shared" si="254"/>
        <v>0</v>
      </c>
      <c r="N316" s="2">
        <f t="shared" si="254"/>
        <v>0</v>
      </c>
      <c r="O316" s="2">
        <f t="shared" si="254"/>
        <v>0</v>
      </c>
      <c r="P316" s="2">
        <f t="shared" si="254"/>
        <v>0</v>
      </c>
      <c r="Q316" s="2">
        <f t="shared" si="254"/>
        <v>0</v>
      </c>
      <c r="R316" s="2">
        <f t="shared" si="254"/>
        <v>0</v>
      </c>
      <c r="S316" s="2">
        <f t="shared" si="254"/>
        <v>0</v>
      </c>
      <c r="T316" s="2">
        <f t="shared" si="254"/>
        <v>0</v>
      </c>
      <c r="U316" s="2">
        <f t="shared" si="254"/>
        <v>0</v>
      </c>
      <c r="V316" s="2">
        <f t="shared" si="254"/>
        <v>0</v>
      </c>
      <c r="W316" s="2">
        <f t="shared" si="254"/>
        <v>0</v>
      </c>
      <c r="X316" s="2">
        <f t="shared" si="254"/>
        <v>0</v>
      </c>
      <c r="Y316" s="2">
        <f t="shared" si="254"/>
        <v>0</v>
      </c>
      <c r="Z316" s="2">
        <f t="shared" si="254"/>
        <v>0</v>
      </c>
      <c r="AA316" s="2">
        <f t="shared" si="254"/>
        <v>0</v>
      </c>
      <c r="AB316" s="2">
        <f t="shared" si="254"/>
        <v>0</v>
      </c>
      <c r="AC316" s="2">
        <f t="shared" si="254"/>
        <v>0</v>
      </c>
      <c r="AD316" s="2">
        <f t="shared" si="254"/>
        <v>0</v>
      </c>
      <c r="AE316" s="2">
        <f t="shared" si="254"/>
        <v>0</v>
      </c>
      <c r="AF316" s="2">
        <f t="shared" si="254"/>
        <v>0</v>
      </c>
      <c r="AG316" s="2">
        <f t="shared" si="254"/>
        <v>0</v>
      </c>
      <c r="AH316" s="2">
        <f t="shared" si="254"/>
        <v>0</v>
      </c>
      <c r="AI316" s="2">
        <f t="shared" si="254"/>
        <v>0</v>
      </c>
      <c r="AJ316" s="2">
        <f t="shared" si="254"/>
        <v>0</v>
      </c>
      <c r="AK316" s="2">
        <f t="shared" si="254"/>
        <v>0</v>
      </c>
      <c r="AL316" s="2">
        <f t="shared" si="254"/>
        <v>0</v>
      </c>
      <c r="AM316" s="2">
        <f t="shared" si="254"/>
        <v>0</v>
      </c>
      <c r="AN316" s="2">
        <f t="shared" si="254"/>
        <v>0</v>
      </c>
      <c r="AO316" s="2">
        <f t="shared" si="254"/>
        <v>0</v>
      </c>
      <c r="AP316" s="2">
        <f t="shared" si="254"/>
        <v>0</v>
      </c>
      <c r="AQ316" s="2">
        <f t="shared" si="254"/>
        <v>0</v>
      </c>
      <c r="AR316" s="2">
        <f t="shared" si="254"/>
        <v>0</v>
      </c>
      <c r="AS316" s="2">
        <f t="shared" si="254"/>
        <v>0</v>
      </c>
      <c r="AT316" s="2">
        <f t="shared" si="254"/>
        <v>0</v>
      </c>
      <c r="AU316" s="2">
        <f t="shared" si="254"/>
        <v>0</v>
      </c>
      <c r="AV316" s="2">
        <f t="shared" si="254"/>
        <v>0</v>
      </c>
      <c r="AW316" s="2">
        <f t="shared" si="254"/>
        <v>0</v>
      </c>
      <c r="AX316" s="2">
        <f t="shared" si="254"/>
        <v>0</v>
      </c>
      <c r="AY316" s="2">
        <f t="shared" si="254"/>
        <v>0</v>
      </c>
      <c r="AZ316" s="2">
        <f t="shared" si="254"/>
        <v>0</v>
      </c>
      <c r="BA316" s="2">
        <f t="shared" si="254"/>
        <v>0</v>
      </c>
      <c r="BB316" s="2">
        <f t="shared" si="254"/>
        <v>0</v>
      </c>
      <c r="BC316" s="2">
        <f t="shared" si="254"/>
        <v>0</v>
      </c>
      <c r="BD316" s="2">
        <f t="shared" si="254"/>
        <v>0</v>
      </c>
      <c r="BE316" s="2">
        <f t="shared" si="254"/>
        <v>0</v>
      </c>
      <c r="BF316" s="2">
        <f t="shared" si="254"/>
        <v>0</v>
      </c>
      <c r="BG316" s="2">
        <f t="shared" si="254"/>
        <v>0</v>
      </c>
      <c r="BH316" s="2">
        <f t="shared" si="254"/>
        <v>0</v>
      </c>
      <c r="BI316" s="2">
        <f t="shared" si="254"/>
        <v>0</v>
      </c>
      <c r="BJ316" s="2">
        <f t="shared" si="254"/>
        <v>0</v>
      </c>
      <c r="BK316" s="2">
        <f t="shared" si="254"/>
        <v>0</v>
      </c>
      <c r="BL316" s="2">
        <f t="shared" si="254"/>
        <v>0</v>
      </c>
      <c r="BM316" s="2">
        <f t="shared" si="254"/>
        <v>0</v>
      </c>
      <c r="BN316" s="2">
        <f t="shared" si="254"/>
        <v>0</v>
      </c>
      <c r="BO316" s="2">
        <f t="shared" si="254"/>
        <v>0</v>
      </c>
      <c r="BP316" s="2">
        <f t="shared" ref="BP316" si="255">BP281+BP314</f>
        <v>0</v>
      </c>
    </row>
    <row r="317" spans="2:68">
      <c r="B317" t="s">
        <v>79</v>
      </c>
      <c r="D317" s="2">
        <f>D290-D314</f>
        <v>0</v>
      </c>
      <c r="E317" s="2">
        <f t="shared" ref="E317" si="256">E290-E314+D317</f>
        <v>0</v>
      </c>
      <c r="F317" s="2">
        <f t="shared" ref="F317" si="257">F290-F314+E317</f>
        <v>0</v>
      </c>
      <c r="G317" s="2">
        <f t="shared" ref="G317" si="258">G290-G314+F317</f>
        <v>0</v>
      </c>
      <c r="H317" s="2">
        <f t="shared" ref="H317" si="259">H290-H314+G317</f>
        <v>0</v>
      </c>
      <c r="I317" s="2">
        <f t="shared" ref="I317" si="260">I290-I314+H317</f>
        <v>0</v>
      </c>
      <c r="J317" s="2">
        <f t="shared" ref="J317" si="261">J290-J314+I317</f>
        <v>0</v>
      </c>
      <c r="K317" s="2">
        <f t="shared" ref="K317" si="262">K290-K314+J317</f>
        <v>0</v>
      </c>
      <c r="L317" s="2">
        <f t="shared" ref="L317" si="263">L290-L314+K317</f>
        <v>0</v>
      </c>
      <c r="M317" s="2">
        <f t="shared" ref="M317" si="264">M290-M314+L317</f>
        <v>0</v>
      </c>
      <c r="N317" s="2">
        <f t="shared" ref="N317" si="265">N290-N314+M317</f>
        <v>0</v>
      </c>
      <c r="O317" s="2">
        <f t="shared" ref="O317" si="266">O290-O314+N317</f>
        <v>0</v>
      </c>
      <c r="P317" s="2">
        <f t="shared" ref="P317" si="267">P290-P314+O317</f>
        <v>0</v>
      </c>
      <c r="Q317" s="2">
        <f t="shared" ref="Q317" si="268">Q290-Q314+P317</f>
        <v>0</v>
      </c>
      <c r="R317" s="2">
        <f t="shared" ref="R317" si="269">R290-R314+Q317</f>
        <v>0</v>
      </c>
      <c r="S317" s="2">
        <f t="shared" ref="S317" si="270">S290-S314+R317</f>
        <v>0</v>
      </c>
      <c r="T317" s="2">
        <f t="shared" ref="T317" si="271">T290-T314+S317</f>
        <v>0</v>
      </c>
      <c r="U317" s="2">
        <f t="shared" ref="U317" si="272">U290-U314+T317</f>
        <v>0</v>
      </c>
      <c r="V317" s="2">
        <f t="shared" ref="V317" si="273">V290-V314+U317</f>
        <v>0</v>
      </c>
      <c r="W317" s="2">
        <f t="shared" ref="W317" si="274">W290-W314+V317</f>
        <v>0</v>
      </c>
      <c r="X317" s="2">
        <f t="shared" ref="X317" si="275">X290-X314+W317</f>
        <v>0</v>
      </c>
      <c r="Y317" s="2">
        <f t="shared" ref="Y317" si="276">Y290-Y314+X317</f>
        <v>0</v>
      </c>
      <c r="Z317" s="2">
        <f t="shared" ref="Z317" si="277">Z290-Z314+Y317</f>
        <v>0</v>
      </c>
      <c r="AA317" s="2">
        <f t="shared" ref="AA317" si="278">AA290-AA314+Z317</f>
        <v>0</v>
      </c>
      <c r="AB317" s="2">
        <f t="shared" ref="AB317" si="279">AB290-AB314+AA317</f>
        <v>0</v>
      </c>
      <c r="AC317" s="2">
        <f t="shared" ref="AC317" si="280">AC290-AC314+AB317</f>
        <v>0</v>
      </c>
      <c r="AD317" s="2">
        <f t="shared" ref="AD317" si="281">AD290-AD314+AC317</f>
        <v>0</v>
      </c>
      <c r="AE317" s="2">
        <f t="shared" ref="AE317" si="282">AE290-AE314+AD317</f>
        <v>0</v>
      </c>
      <c r="AF317" s="2">
        <f t="shared" ref="AF317" si="283">AF290-AF314+AE317</f>
        <v>0</v>
      </c>
      <c r="AG317" s="2">
        <f t="shared" ref="AG317" si="284">AG290-AG314+AF317</f>
        <v>0</v>
      </c>
      <c r="AH317" s="2">
        <f t="shared" ref="AH317" si="285">AH290-AH314+AG317</f>
        <v>0</v>
      </c>
      <c r="AI317" s="2">
        <f t="shared" ref="AI317" si="286">AI290-AI314+AH317</f>
        <v>0</v>
      </c>
      <c r="AJ317" s="2">
        <f t="shared" ref="AJ317" si="287">AJ290-AJ314+AI317</f>
        <v>0</v>
      </c>
      <c r="AK317" s="2">
        <f t="shared" ref="AK317" si="288">AK290-AK314+AJ317</f>
        <v>0</v>
      </c>
      <c r="AL317" s="2">
        <f t="shared" ref="AL317" si="289">AL290-AL314+AK317</f>
        <v>0</v>
      </c>
      <c r="AM317" s="2">
        <f t="shared" ref="AM317" si="290">AM290-AM314+AL317</f>
        <v>0</v>
      </c>
      <c r="AN317" s="2">
        <f t="shared" ref="AN317" si="291">AN290-AN314+AM317</f>
        <v>0</v>
      </c>
      <c r="AO317" s="2">
        <f t="shared" ref="AO317" si="292">AO290-AO314+AN317</f>
        <v>0</v>
      </c>
      <c r="AP317" s="2">
        <f t="shared" ref="AP317" si="293">AP290-AP314+AO317</f>
        <v>0</v>
      </c>
      <c r="AQ317" s="2">
        <f t="shared" ref="AQ317" si="294">AQ290-AQ314+AP317</f>
        <v>0</v>
      </c>
      <c r="AR317" s="2">
        <f t="shared" ref="AR317" si="295">AR290-AR314+AQ317</f>
        <v>0</v>
      </c>
      <c r="AS317" s="2">
        <f t="shared" ref="AS317" si="296">AS290-AS314+AR317</f>
        <v>0</v>
      </c>
      <c r="AT317" s="2">
        <f t="shared" ref="AT317" si="297">AT290-AT314+AS317</f>
        <v>0</v>
      </c>
      <c r="AU317" s="2">
        <f t="shared" ref="AU317" si="298">AU290-AU314+AT317</f>
        <v>0</v>
      </c>
      <c r="AV317" s="2">
        <f t="shared" ref="AV317" si="299">AV290-AV314+AU317</f>
        <v>0</v>
      </c>
      <c r="AW317" s="2">
        <f t="shared" ref="AW317" si="300">AW290-AW314+AV317</f>
        <v>0</v>
      </c>
      <c r="AX317" s="2">
        <f t="shared" ref="AX317" si="301">AX290-AX314+AW317</f>
        <v>0</v>
      </c>
      <c r="AY317" s="2">
        <f t="shared" ref="AY317" si="302">AY290-AY314+AX317</f>
        <v>0</v>
      </c>
      <c r="AZ317" s="2">
        <f t="shared" ref="AZ317" si="303">AZ290-AZ314+AY317</f>
        <v>0</v>
      </c>
      <c r="BA317" s="2">
        <f t="shared" ref="BA317" si="304">BA290-BA314+AZ317</f>
        <v>0</v>
      </c>
      <c r="BB317" s="2">
        <f t="shared" ref="BB317" si="305">BB290-BB314+BA317</f>
        <v>0</v>
      </c>
      <c r="BC317" s="2">
        <f t="shared" ref="BC317" si="306">BC290-BC314+BB317</f>
        <v>0</v>
      </c>
      <c r="BD317" s="2">
        <f t="shared" ref="BD317" si="307">BD290-BD314+BC317</f>
        <v>0</v>
      </c>
      <c r="BE317" s="2">
        <f t="shared" ref="BE317" si="308">BE290-BE314+BD317</f>
        <v>0</v>
      </c>
      <c r="BF317" s="2">
        <f t="shared" ref="BF317" si="309">BF290-BF314+BE317</f>
        <v>0</v>
      </c>
      <c r="BG317" s="2">
        <f t="shared" ref="BG317" si="310">BG290-BG314+BF317</f>
        <v>0</v>
      </c>
      <c r="BH317" s="2">
        <f t="shared" ref="BH317" si="311">BH290-BH314+BG317</f>
        <v>0</v>
      </c>
      <c r="BI317" s="2">
        <f t="shared" ref="BI317" si="312">BI290-BI314+BH317</f>
        <v>0</v>
      </c>
      <c r="BJ317" s="2">
        <f t="shared" ref="BJ317" si="313">BJ290-BJ314+BI317</f>
        <v>0</v>
      </c>
      <c r="BK317" s="2">
        <f t="shared" ref="BK317" si="314">BK290-BK314+BJ317</f>
        <v>0</v>
      </c>
      <c r="BL317" s="2">
        <f t="shared" ref="BL317" si="315">BL290-BL314+BK317</f>
        <v>0</v>
      </c>
      <c r="BM317" s="2">
        <f t="shared" ref="BM317" si="316">BM290-BM314+BL317</f>
        <v>0</v>
      </c>
      <c r="BN317" s="2">
        <f t="shared" ref="BN317" si="317">BN290-BN314+BM317</f>
        <v>0</v>
      </c>
      <c r="BO317" s="2">
        <f t="shared" ref="BO317" si="318">BO290-BO314+BN317</f>
        <v>0</v>
      </c>
      <c r="BP317" s="2">
        <f t="shared" ref="BP317" si="319">BP290-BP314+BO317</f>
        <v>0</v>
      </c>
    </row>
    <row r="318" spans="2:68">
      <c r="B318" t="s">
        <v>80</v>
      </c>
      <c r="D318" s="2">
        <f t="shared" ref="D318:BO318" si="320">D287+D317</f>
        <v>0</v>
      </c>
      <c r="E318" s="2">
        <f t="shared" si="320"/>
        <v>0</v>
      </c>
      <c r="F318" s="2">
        <f t="shared" si="320"/>
        <v>0</v>
      </c>
      <c r="G318" s="2">
        <f t="shared" si="320"/>
        <v>0</v>
      </c>
      <c r="H318" s="2">
        <f t="shared" si="320"/>
        <v>0</v>
      </c>
      <c r="I318" s="2">
        <f t="shared" si="320"/>
        <v>0</v>
      </c>
      <c r="J318" s="2">
        <f t="shared" si="320"/>
        <v>0</v>
      </c>
      <c r="K318" s="2">
        <f t="shared" si="320"/>
        <v>0</v>
      </c>
      <c r="L318" s="2">
        <f t="shared" si="320"/>
        <v>0</v>
      </c>
      <c r="M318" s="2">
        <f t="shared" si="320"/>
        <v>0</v>
      </c>
      <c r="N318" s="2">
        <f t="shared" si="320"/>
        <v>0</v>
      </c>
      <c r="O318" s="2">
        <f t="shared" si="320"/>
        <v>0</v>
      </c>
      <c r="P318" s="2">
        <f t="shared" si="320"/>
        <v>0</v>
      </c>
      <c r="Q318" s="2">
        <f t="shared" si="320"/>
        <v>0</v>
      </c>
      <c r="R318" s="2">
        <f t="shared" si="320"/>
        <v>0</v>
      </c>
      <c r="S318" s="2">
        <f t="shared" si="320"/>
        <v>0</v>
      </c>
      <c r="T318" s="2">
        <f t="shared" si="320"/>
        <v>0</v>
      </c>
      <c r="U318" s="2">
        <f t="shared" si="320"/>
        <v>0</v>
      </c>
      <c r="V318" s="2">
        <f t="shared" si="320"/>
        <v>0</v>
      </c>
      <c r="W318" s="2">
        <f t="shared" si="320"/>
        <v>0</v>
      </c>
      <c r="X318" s="2">
        <f t="shared" si="320"/>
        <v>0</v>
      </c>
      <c r="Y318" s="2">
        <f t="shared" si="320"/>
        <v>0</v>
      </c>
      <c r="Z318" s="2">
        <f t="shared" si="320"/>
        <v>0</v>
      </c>
      <c r="AA318" s="2">
        <f t="shared" si="320"/>
        <v>0</v>
      </c>
      <c r="AB318" s="2">
        <f t="shared" si="320"/>
        <v>0</v>
      </c>
      <c r="AC318" s="2">
        <f t="shared" si="320"/>
        <v>0</v>
      </c>
      <c r="AD318" s="2">
        <f t="shared" si="320"/>
        <v>0</v>
      </c>
      <c r="AE318" s="2">
        <f t="shared" si="320"/>
        <v>0</v>
      </c>
      <c r="AF318" s="2">
        <f t="shared" si="320"/>
        <v>0</v>
      </c>
      <c r="AG318" s="2">
        <f t="shared" si="320"/>
        <v>0</v>
      </c>
      <c r="AH318" s="2">
        <f t="shared" si="320"/>
        <v>0</v>
      </c>
      <c r="AI318" s="2">
        <f t="shared" si="320"/>
        <v>0</v>
      </c>
      <c r="AJ318" s="2">
        <f t="shared" si="320"/>
        <v>0</v>
      </c>
      <c r="AK318" s="2">
        <f t="shared" si="320"/>
        <v>0</v>
      </c>
      <c r="AL318" s="2">
        <f t="shared" si="320"/>
        <v>0</v>
      </c>
      <c r="AM318" s="2">
        <f t="shared" si="320"/>
        <v>0</v>
      </c>
      <c r="AN318" s="2">
        <f t="shared" si="320"/>
        <v>0</v>
      </c>
      <c r="AO318" s="2">
        <f t="shared" si="320"/>
        <v>0</v>
      </c>
      <c r="AP318" s="2">
        <f t="shared" si="320"/>
        <v>0</v>
      </c>
      <c r="AQ318" s="2">
        <f t="shared" si="320"/>
        <v>0</v>
      </c>
      <c r="AR318" s="2">
        <f t="shared" si="320"/>
        <v>0</v>
      </c>
      <c r="AS318" s="2">
        <f t="shared" si="320"/>
        <v>0</v>
      </c>
      <c r="AT318" s="2">
        <f t="shared" si="320"/>
        <v>0</v>
      </c>
      <c r="AU318" s="2">
        <f t="shared" si="320"/>
        <v>0</v>
      </c>
      <c r="AV318" s="2">
        <f t="shared" si="320"/>
        <v>0</v>
      </c>
      <c r="AW318" s="2">
        <f t="shared" si="320"/>
        <v>0</v>
      </c>
      <c r="AX318" s="2">
        <f t="shared" si="320"/>
        <v>0</v>
      </c>
      <c r="AY318" s="2">
        <f t="shared" si="320"/>
        <v>0</v>
      </c>
      <c r="AZ318" s="2">
        <f t="shared" si="320"/>
        <v>0</v>
      </c>
      <c r="BA318" s="2">
        <f t="shared" si="320"/>
        <v>0</v>
      </c>
      <c r="BB318" s="2">
        <f t="shared" si="320"/>
        <v>0</v>
      </c>
      <c r="BC318" s="2">
        <f t="shared" si="320"/>
        <v>0</v>
      </c>
      <c r="BD318" s="2">
        <f t="shared" si="320"/>
        <v>0</v>
      </c>
      <c r="BE318" s="2">
        <f t="shared" si="320"/>
        <v>0</v>
      </c>
      <c r="BF318" s="2">
        <f t="shared" si="320"/>
        <v>0</v>
      </c>
      <c r="BG318" s="2">
        <f t="shared" si="320"/>
        <v>0</v>
      </c>
      <c r="BH318" s="2">
        <f t="shared" si="320"/>
        <v>0</v>
      </c>
      <c r="BI318" s="2">
        <f t="shared" si="320"/>
        <v>0</v>
      </c>
      <c r="BJ318" s="2">
        <f t="shared" si="320"/>
        <v>0</v>
      </c>
      <c r="BK318" s="2">
        <f t="shared" si="320"/>
        <v>0</v>
      </c>
      <c r="BL318" s="2">
        <f t="shared" si="320"/>
        <v>0</v>
      </c>
      <c r="BM318" s="2">
        <f t="shared" si="320"/>
        <v>0</v>
      </c>
      <c r="BN318" s="2">
        <f t="shared" si="320"/>
        <v>0</v>
      </c>
      <c r="BO318" s="2">
        <f t="shared" si="320"/>
        <v>0</v>
      </c>
      <c r="BP318" s="2">
        <f t="shared" ref="BP318" si="321">BP287+BP317</f>
        <v>0</v>
      </c>
    </row>
    <row r="319" spans="2:68">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68" s="3" customFormat="1">
      <c r="B320" s="3" t="s">
        <v>25</v>
      </c>
    </row>
    <row r="321" spans="2:68" s="4" customFormat="1"/>
    <row r="322" spans="2:68">
      <c r="D322" s="1" t="s">
        <v>63</v>
      </c>
      <c r="E322" s="1" t="s">
        <v>41</v>
      </c>
      <c r="F322" s="1"/>
      <c r="G322" s="1"/>
    </row>
    <row r="323" spans="2:68">
      <c r="B323" t="s">
        <v>64</v>
      </c>
      <c r="D323" s="2">
        <v>0</v>
      </c>
      <c r="E323" s="2"/>
      <c r="F323" s="2"/>
      <c r="G323" s="2"/>
      <c r="I323" s="29"/>
      <c r="J323" s="157" t="s">
        <v>65</v>
      </c>
      <c r="K323" s="4" t="s">
        <v>66</v>
      </c>
      <c r="L323" s="4"/>
      <c r="M323" s="4"/>
      <c r="N323" s="4"/>
    </row>
    <row r="324" spans="2:68">
      <c r="I324" t="s">
        <v>128</v>
      </c>
    </row>
    <row r="325" spans="2:68">
      <c r="D325" s="1">
        <v>2016</v>
      </c>
      <c r="E325" s="1">
        <v>2017</v>
      </c>
      <c r="F325" s="1">
        <v>2018</v>
      </c>
      <c r="G325" s="1">
        <v>2019</v>
      </c>
      <c r="H325" s="1">
        <v>2020</v>
      </c>
      <c r="I325" s="1">
        <v>2021</v>
      </c>
      <c r="J325" s="1">
        <v>2022</v>
      </c>
      <c r="K325" s="1">
        <v>2023</v>
      </c>
      <c r="L325" s="1">
        <v>2024</v>
      </c>
      <c r="M325" s="1">
        <v>2025</v>
      </c>
      <c r="N325" s="1">
        <v>2026</v>
      </c>
      <c r="O325" s="1">
        <v>2027</v>
      </c>
      <c r="P325" s="1">
        <v>2028</v>
      </c>
      <c r="Q325" s="1">
        <v>2029</v>
      </c>
      <c r="R325" s="1">
        <v>2030</v>
      </c>
    </row>
    <row r="326" spans="2:68">
      <c r="B326" t="s">
        <v>82</v>
      </c>
      <c r="I326" s="191">
        <f>Inputs!P104</f>
        <v>7.4442992498535725</v>
      </c>
      <c r="J326" s="149">
        <v>0</v>
      </c>
      <c r="K326" s="149">
        <v>0</v>
      </c>
      <c r="L326" s="150"/>
      <c r="M326" s="150">
        <v>0</v>
      </c>
      <c r="N326" s="21"/>
      <c r="O326" s="21"/>
      <c r="P326" s="4"/>
      <c r="Q326" s="4"/>
      <c r="R326" s="4"/>
    </row>
    <row r="328" spans="2:68">
      <c r="D328" s="1">
        <v>1</v>
      </c>
      <c r="E328" s="1">
        <v>2</v>
      </c>
      <c r="F328" s="1">
        <v>3</v>
      </c>
      <c r="G328" s="1">
        <v>4</v>
      </c>
      <c r="H328" s="1">
        <v>5</v>
      </c>
      <c r="I328" s="1">
        <v>6</v>
      </c>
      <c r="J328" s="1">
        <v>7</v>
      </c>
      <c r="K328" s="1">
        <v>8</v>
      </c>
      <c r="L328" s="1">
        <v>9</v>
      </c>
      <c r="M328" s="1">
        <v>10</v>
      </c>
      <c r="N328" s="1">
        <v>11</v>
      </c>
      <c r="O328" s="1">
        <v>12</v>
      </c>
      <c r="P328" s="1">
        <v>13</v>
      </c>
      <c r="Q328" s="1">
        <v>14</v>
      </c>
      <c r="R328" s="1">
        <v>15</v>
      </c>
      <c r="S328" s="1">
        <v>16</v>
      </c>
      <c r="T328" s="1">
        <v>17</v>
      </c>
      <c r="U328" s="1">
        <v>18</v>
      </c>
      <c r="V328" s="1">
        <v>19</v>
      </c>
      <c r="W328" s="1">
        <v>20</v>
      </c>
      <c r="X328" s="1">
        <v>21</v>
      </c>
      <c r="Y328" s="1">
        <v>22</v>
      </c>
      <c r="Z328" s="1">
        <v>23</v>
      </c>
      <c r="AA328" s="1">
        <v>24</v>
      </c>
      <c r="AB328" s="1">
        <v>25</v>
      </c>
      <c r="AC328" s="1">
        <v>26</v>
      </c>
      <c r="AD328" s="1">
        <v>27</v>
      </c>
      <c r="AE328" s="1">
        <v>28</v>
      </c>
      <c r="AF328" s="1">
        <v>29</v>
      </c>
      <c r="AG328" s="1">
        <v>30</v>
      </c>
      <c r="AH328" s="1">
        <v>31</v>
      </c>
      <c r="AI328" s="1">
        <v>32</v>
      </c>
      <c r="AJ328" s="1">
        <v>33</v>
      </c>
      <c r="AK328" s="1">
        <v>34</v>
      </c>
      <c r="AL328" s="1">
        <v>35</v>
      </c>
      <c r="AM328" s="1">
        <v>36</v>
      </c>
      <c r="AN328" s="1">
        <v>37</v>
      </c>
      <c r="AO328" s="1">
        <v>38</v>
      </c>
      <c r="AP328" s="1">
        <v>39</v>
      </c>
      <c r="AQ328" s="1">
        <v>40</v>
      </c>
      <c r="AR328" s="1">
        <v>41</v>
      </c>
      <c r="AS328" s="1">
        <v>42</v>
      </c>
      <c r="AT328" s="1">
        <v>43</v>
      </c>
      <c r="AU328" s="1">
        <v>44</v>
      </c>
      <c r="AV328" s="1">
        <v>45</v>
      </c>
      <c r="AW328" s="1">
        <v>46</v>
      </c>
      <c r="AX328" s="1">
        <v>47</v>
      </c>
      <c r="AY328" s="1">
        <v>48</v>
      </c>
      <c r="AZ328" s="1">
        <v>49</v>
      </c>
      <c r="BA328" s="1">
        <v>50</v>
      </c>
      <c r="BB328" s="1">
        <v>51</v>
      </c>
      <c r="BC328" s="1">
        <v>52</v>
      </c>
      <c r="BD328" s="1">
        <v>53</v>
      </c>
      <c r="BE328" s="1">
        <v>54</v>
      </c>
      <c r="BF328" s="1">
        <v>55</v>
      </c>
      <c r="BG328" s="1">
        <v>56</v>
      </c>
      <c r="BH328" s="1">
        <v>57</v>
      </c>
      <c r="BI328" s="1">
        <v>58</v>
      </c>
      <c r="BJ328" s="1">
        <v>59</v>
      </c>
      <c r="BK328" s="1">
        <v>60</v>
      </c>
      <c r="BL328" s="1">
        <v>61</v>
      </c>
      <c r="BM328" s="1">
        <v>62</v>
      </c>
      <c r="BN328" s="1">
        <v>63</v>
      </c>
      <c r="BO328" s="1">
        <v>64</v>
      </c>
      <c r="BP328" s="1">
        <v>65</v>
      </c>
    </row>
    <row r="329" spans="2:68">
      <c r="D329" s="1">
        <v>2016</v>
      </c>
      <c r="E329" s="1">
        <v>2017</v>
      </c>
      <c r="F329" s="1">
        <v>2018</v>
      </c>
      <c r="G329" s="1">
        <v>2019</v>
      </c>
      <c r="H329" s="1">
        <v>2020</v>
      </c>
      <c r="I329" s="1">
        <v>2021</v>
      </c>
      <c r="J329" s="1">
        <v>2022</v>
      </c>
      <c r="K329" s="1">
        <v>2023</v>
      </c>
      <c r="L329" s="1">
        <v>2024</v>
      </c>
      <c r="M329" s="1">
        <v>2025</v>
      </c>
      <c r="N329" s="1">
        <v>2026</v>
      </c>
      <c r="O329" s="1">
        <v>2027</v>
      </c>
      <c r="P329" s="1">
        <v>2028</v>
      </c>
      <c r="Q329" s="1">
        <v>2029</v>
      </c>
      <c r="R329" s="1">
        <v>2030</v>
      </c>
      <c r="S329" s="1">
        <v>2031</v>
      </c>
      <c r="T329" s="1">
        <v>2032</v>
      </c>
      <c r="U329" s="1">
        <v>2033</v>
      </c>
      <c r="V329" s="1">
        <v>2034</v>
      </c>
      <c r="W329" s="1">
        <v>2035</v>
      </c>
      <c r="X329" s="1">
        <v>2036</v>
      </c>
      <c r="Y329" s="1">
        <v>2037</v>
      </c>
      <c r="Z329" s="1">
        <v>2038</v>
      </c>
      <c r="AA329" s="1">
        <v>2039</v>
      </c>
      <c r="AB329" s="1">
        <v>2040</v>
      </c>
      <c r="AC329" s="1">
        <v>2041</v>
      </c>
      <c r="AD329" s="1">
        <v>2042</v>
      </c>
      <c r="AE329" s="1">
        <v>2043</v>
      </c>
      <c r="AF329" s="1">
        <v>2044</v>
      </c>
      <c r="AG329" s="1">
        <v>2045</v>
      </c>
      <c r="AH329" s="1">
        <v>2046</v>
      </c>
      <c r="AI329" s="1">
        <v>2047</v>
      </c>
      <c r="AJ329" s="1">
        <v>2048</v>
      </c>
      <c r="AK329" s="1">
        <v>2049</v>
      </c>
      <c r="AL329" s="1">
        <v>2050</v>
      </c>
      <c r="AM329" s="1">
        <v>2051</v>
      </c>
      <c r="AN329" s="1">
        <v>2052</v>
      </c>
      <c r="AO329" s="1">
        <v>2053</v>
      </c>
      <c r="AP329" s="1">
        <v>2054</v>
      </c>
      <c r="AQ329" s="1">
        <v>2055</v>
      </c>
      <c r="AR329" s="1">
        <v>2056</v>
      </c>
      <c r="AS329" s="1">
        <v>2057</v>
      </c>
      <c r="AT329" s="1">
        <v>2058</v>
      </c>
      <c r="AU329" s="1">
        <v>2059</v>
      </c>
      <c r="AV329" s="1">
        <v>2060</v>
      </c>
      <c r="AW329" s="1">
        <v>2061</v>
      </c>
      <c r="AX329" s="1">
        <v>2062</v>
      </c>
      <c r="AY329" s="1">
        <v>2063</v>
      </c>
      <c r="AZ329" s="1">
        <v>2064</v>
      </c>
      <c r="BA329" s="1">
        <v>2065</v>
      </c>
      <c r="BB329" s="1">
        <v>2066</v>
      </c>
      <c r="BC329" s="1">
        <v>2067</v>
      </c>
      <c r="BD329" s="1">
        <v>2068</v>
      </c>
      <c r="BE329" s="1">
        <v>2069</v>
      </c>
      <c r="BF329" s="1">
        <v>2070</v>
      </c>
      <c r="BG329" s="1">
        <v>2071</v>
      </c>
      <c r="BH329" s="1">
        <v>2072</v>
      </c>
      <c r="BI329" s="1">
        <v>2073</v>
      </c>
      <c r="BJ329" s="1">
        <v>2074</v>
      </c>
      <c r="BK329" s="1">
        <v>2075</v>
      </c>
      <c r="BL329" s="1">
        <v>2076</v>
      </c>
      <c r="BM329" s="1">
        <v>2077</v>
      </c>
      <c r="BN329" s="1">
        <v>2078</v>
      </c>
      <c r="BO329" s="1">
        <v>2079</v>
      </c>
      <c r="BP329" s="1">
        <v>2080</v>
      </c>
    </row>
    <row r="331" spans="2:68">
      <c r="B331" t="s">
        <v>67</v>
      </c>
      <c r="D331" s="2">
        <f>IF(AND($E323&lt;1,D328=1),$D323,IF(D328=1,$D323/$E323,IF(D328&gt;$E323,($D323+SUM(C335:$C335))-SUM(C331:$C331),($D323+SUM(C335:$C335))/$E323)))</f>
        <v>0</v>
      </c>
      <c r="E331" s="2">
        <f>IF(AND($E323&lt;1,E328=1),$D323,IF(E328=1,$D323/$E323,IF(E328&gt;$E323,($D323+SUM($C335:D335))-SUM($C331:D331),($D323+SUM($C335:D335))/$E323)))</f>
        <v>0</v>
      </c>
      <c r="F331" s="2">
        <f>IF(AND($E323&lt;1,F328=1),$D323,IF(F328=1,$D323/$E323,IF(F328&gt;$E323,($D323+SUM($C335:E335))-SUM($C331:E331),($D323+SUM($C335:E335))/$E323)))</f>
        <v>0</v>
      </c>
      <c r="G331" s="2">
        <f>IF(AND($E323&lt;1,G328=1),$D323,IF(G328=1,$D323/$E323,IF(G328&gt;$E323,($D323+SUM($C335:F335))-SUM($C331:F331),($D323+SUM($C335:F335))/$E323)))</f>
        <v>0</v>
      </c>
      <c r="H331" s="2">
        <f>IF(AND($E323&lt;1,H328=1),$D323,IF(H328=1,$D323/$E323,IF(H328&gt;$E323,($D323+SUM($C335:G335))-SUM($C331:G331),($D323+SUM($C335:G335))/$E323)))</f>
        <v>0</v>
      </c>
      <c r="I331" s="156">
        <f>IF(I323&gt;0,IF(AND(I328=1,$I323&lt;1),0,IF(I328-5&gt;$I323,$H337,$H337/$I323)),IF(OR(AND(I328=1,$E323&lt;1),$E323="n/a"),0,IF(I328&gt;$E323,($D323+SUM($C335:H336))-SUM($C331:H331),($D323+SUM($C335:H336))/$E323)))*0.5</f>
        <v>0</v>
      </c>
      <c r="J331" s="156">
        <f>IF(AND(J328=1,$I323&lt;1),0,IF(J328-5&gt;$I323,$H337-SUM($I331:I331),$H337/$I323))</f>
        <v>0</v>
      </c>
      <c r="K331" s="156">
        <f>IF(AND(K328=1,$I323&lt;1),0,IF(K328-5&gt;$I323,$H337-SUM($I331:J331),$H337/$I323))</f>
        <v>0</v>
      </c>
      <c r="L331" s="156">
        <f>IF(AND(L328=1,$I323&lt;1),0,IF(L328-5&gt;$I323,$H337-SUM($I331:K331),$H337/$I323))</f>
        <v>0</v>
      </c>
      <c r="M331" s="156">
        <f>IF(AND(M328=1,$I323&lt;1),0,IF(M328-5&gt;$I323,$H337-SUM($I331:L331),$H337/$I323))</f>
        <v>0</v>
      </c>
      <c r="N331" s="156">
        <f>IF(AND(N328=1,$I323&lt;1),0,IF(N328-5&gt;$I323,$H337-SUM($I331:M331),$H337/$I323))</f>
        <v>0</v>
      </c>
      <c r="O331" s="156">
        <f>IF(AND(O328=1,$I323&lt;1),0,IF(O328-5&gt;$I323,$H337-SUM($I331:N331),$H337/$I323))</f>
        <v>0</v>
      </c>
      <c r="P331" s="156">
        <f>IF(AND(P328=1,$I323&lt;1),0,IF(P328-5&gt;$I323,$H337-SUM($I331:O331),$H337/$I323))</f>
        <v>0</v>
      </c>
      <c r="Q331" s="156">
        <f>IF(AND(Q328=1,$I323&lt;1),0,IF(Q328-5&gt;$I323,$H337-SUM($I331:P331),$H337/$I323))</f>
        <v>0</v>
      </c>
      <c r="R331" s="156">
        <f>IF(AND(R328=1,$I323&lt;1),0,IF(R328-5&gt;$I323,$H337-SUM($I331:Q331),$H337/$I323))</f>
        <v>0</v>
      </c>
      <c r="S331" s="156">
        <f>IF(AND(S328=1,$I323&lt;1),0,IF(S328-5&gt;$I323,$H337-SUM($I331:R331),$H337/$I323))</f>
        <v>0</v>
      </c>
      <c r="T331" s="156">
        <f>IF(AND(T328=1,$I323&lt;1),0,IF(T328-5&gt;$I323,$H337-SUM($I331:S331),$H337/$I323))</f>
        <v>0</v>
      </c>
      <c r="U331" s="156">
        <f>IF(AND(U328=1,$I323&lt;1),0,IF(U328-5&gt;$I323,$H337-SUM($I331:T331),$H337/$I323))</f>
        <v>0</v>
      </c>
      <c r="V331" s="156">
        <f>IF(AND(V328=1,$I323&lt;1),0,IF(V328-5&gt;$I323,$H337-SUM($I331:U331),$H337/$I323))</f>
        <v>0</v>
      </c>
      <c r="W331" s="156">
        <f>IF(AND(W328=1,$I323&lt;1),0,IF(W328-5&gt;$I323,$H337-SUM($I331:V331),$H337/$I323))</f>
        <v>0</v>
      </c>
      <c r="X331" s="156">
        <f>IF(AND(X328=1,$I323&lt;1),0,IF(X328-5&gt;$I323,$H337-SUM($I331:W331),$H337/$I323))</f>
        <v>0</v>
      </c>
      <c r="Y331" s="156">
        <f>IF(AND(Y328=1,$I323&lt;1),0,IF(Y328-5&gt;$I323,$H337-SUM($I331:X331),$H337/$I323))</f>
        <v>0</v>
      </c>
      <c r="Z331" s="156">
        <f>IF(AND(Z328=1,$I323&lt;1),0,IF(Z328-5&gt;$I323,$H337-SUM($I331:Y331),$H337/$I323))</f>
        <v>0</v>
      </c>
      <c r="AA331" s="156">
        <f>IF(AND(AA328=1,$I323&lt;1),0,IF(AA328-5&gt;$I323,$H337-SUM($I331:Z331),$H337/$I323))</f>
        <v>0</v>
      </c>
      <c r="AB331" s="156">
        <f>IF(AND(AB328=1,$I323&lt;1),0,IF(AB328-5&gt;$I323,$H337-SUM($I331:AA331),$H337/$I323))</f>
        <v>0</v>
      </c>
      <c r="AC331" s="156">
        <f>IF(AND(AC328=1,$I323&lt;1),0,IF(AC328-5&gt;$I323,$H337-SUM($I331:AB331),$H337/$I323))</f>
        <v>0</v>
      </c>
      <c r="AD331" s="156">
        <f>IF(AND(AD328=1,$I323&lt;1),0,IF(AD328-5&gt;$I323,$H337-SUM($I331:AC331),$H337/$I323))</f>
        <v>0</v>
      </c>
      <c r="AE331" s="156">
        <f>IF(AND(AE328=1,$I323&lt;1),0,IF(AE328-5&gt;$I323,$H337-SUM($I331:AD331),$H337/$I323))</f>
        <v>0</v>
      </c>
      <c r="AF331" s="156">
        <f>IF(AND(AF328=1,$I323&lt;1),0,IF(AF328-5&gt;$I323,$H337-SUM($I331:AE331),$H337/$I323))</f>
        <v>0</v>
      </c>
      <c r="AG331" s="156">
        <f>IF(AND(AG328=1,$I323&lt;1),0,IF(AG328-5&gt;$I323,$H337-SUM($I331:AF331),$H337/$I323))</f>
        <v>0</v>
      </c>
      <c r="AH331" s="156">
        <f>IF(AND(AH328=1,$I323&lt;1),0,IF(AH328-5&gt;$I323,$H337-SUM($I331:AG331),$H337/$I323))</f>
        <v>0</v>
      </c>
      <c r="AI331" s="156">
        <f>IF(AND(AI328=1,$I323&lt;1),0,IF(AI328-5&gt;$I323,$H337-SUM($I331:AH331),$H337/$I323))</f>
        <v>0</v>
      </c>
      <c r="AJ331" s="156">
        <f>IF(AND(AJ328=1,$I323&lt;1),0,IF(AJ328-5&gt;$I323,$H337-SUM($I331:AI331),$H337/$I323))</f>
        <v>0</v>
      </c>
      <c r="AK331" s="156">
        <f>IF(AND(AK328=1,$I323&lt;1),0,IF(AK328-5&gt;$I323,$H337-SUM($I331:AJ331),$H337/$I323))</f>
        <v>0</v>
      </c>
      <c r="AL331" s="156">
        <f>IF(AND(AL328=1,$I323&lt;1),0,IF(AL328-5&gt;$I323,$H337-SUM($I331:AK331),$H337/$I323))</f>
        <v>0</v>
      </c>
      <c r="AM331" s="156">
        <f>IF(AND(AM328=1,$I323&lt;1),0,IF(AM328-5&gt;$I323,$H337-SUM($I331:AL331),$H337/$I323))</f>
        <v>0</v>
      </c>
      <c r="AN331" s="156">
        <f>IF(AND(AN328=1,$I323&lt;1),0,IF(AN328-5&gt;$I323,$H337-SUM($I331:AM331),$H337/$I323))</f>
        <v>0</v>
      </c>
      <c r="AO331" s="156">
        <f>IF(AND(AO328=1,$I323&lt;1),0,IF(AO328-5&gt;$I323,$H337-SUM($I331:AN331),$H337/$I323))</f>
        <v>0</v>
      </c>
      <c r="AP331" s="156">
        <f>IF(AND(AP328=1,$I323&lt;1),0,IF(AP328-5&gt;$I323,$H337-SUM($I331:AO331),$H337/$I323))</f>
        <v>0</v>
      </c>
      <c r="AQ331" s="156">
        <f>IF(AND(AQ328=1,$I323&lt;1),0,IF(AQ328-5&gt;$I323,$H337-SUM($I331:AP331),$H337/$I323))</f>
        <v>0</v>
      </c>
      <c r="AR331" s="156">
        <f>IF(AND(AR328=1,$I323&lt;1),0,IF(AR328-5&gt;$I323,$H337-SUM($I331:AQ331),$H337/$I323))</f>
        <v>0</v>
      </c>
      <c r="AS331" s="156">
        <f>IF(AND(AS328=1,$I323&lt;1),0,IF(AS328-5&gt;$I323,$H337-SUM($I331:AR331),$H337/$I323))</f>
        <v>0</v>
      </c>
      <c r="AT331" s="156">
        <f>IF(AND(AT328=1,$I323&lt;1),0,IF(AT328-5&gt;$I323,$H337-SUM($I331:AS331),$H337/$I323))</f>
        <v>0</v>
      </c>
      <c r="AU331" s="156">
        <f>IF(AND(AU328=1,$I323&lt;1),0,IF(AU328-5&gt;$I323,$H337-SUM($I331:AT331),$H337/$I323))</f>
        <v>0</v>
      </c>
      <c r="AV331" s="156">
        <f>IF(AND(AV328=1,$I323&lt;1),0,IF(AV328-5&gt;$I323,$H337-SUM($I331:AU331),$H337/$I323))</f>
        <v>0</v>
      </c>
      <c r="AW331" s="156">
        <f>IF(AND(AW328=1,$I323&lt;1),0,IF(AW328-5&gt;$I323,$H337-SUM($I331:AV331),$H337/$I323))</f>
        <v>0</v>
      </c>
      <c r="AX331" s="156">
        <f>IF(AND(AX328=1,$I323&lt;1),0,IF(AX328-5&gt;$I323,$H337-SUM($I331:AW331),$H337/$I323))</f>
        <v>0</v>
      </c>
      <c r="AY331" s="156">
        <f>IF(AND(AY328=1,$I323&lt;1),0,IF(AY328-5&gt;$I323,$H337-SUM($I331:AX331),$H337/$I323))</f>
        <v>0</v>
      </c>
      <c r="AZ331" s="156">
        <f>IF(AND(AZ328=1,$I323&lt;1),0,IF(AZ328-5&gt;$I323,$H337-SUM($I331:AY331),$H337/$I323))</f>
        <v>0</v>
      </c>
      <c r="BA331" s="156">
        <f>IF(AND(BA328=1,$I323&lt;1),0,IF(BA328-5&gt;$I323,$H337-SUM($I331:AZ331),$H337/$I323))</f>
        <v>0</v>
      </c>
      <c r="BB331" s="156">
        <f>IF(AND(BB328=1,$I323&lt;1),0,IF(BB328-5&gt;$I323,$H337-SUM($I331:BA331),$H337/$I323))</f>
        <v>0</v>
      </c>
      <c r="BC331" s="156">
        <f>IF(AND(BC328=1,$I323&lt;1),0,IF(BC328-5&gt;$I323,$H337-SUM($I331:BB331),$H337/$I323))</f>
        <v>0</v>
      </c>
      <c r="BD331" s="156">
        <f>IF(AND(BD328=1,$I323&lt;1),0,IF(BD328-5&gt;$I323,$H337-SUM($I331:BC331),$H337/$I323))</f>
        <v>0</v>
      </c>
      <c r="BE331" s="156">
        <f>IF(AND(BE328=1,$I323&lt;1),0,IF(BE328-5&gt;$I323,$H337-SUM($I331:BD331),$H337/$I323))</f>
        <v>0</v>
      </c>
      <c r="BF331" s="156">
        <f>IF(AND(BF328=1,$I323&lt;1),0,IF(BF328-5&gt;$I323,$H337-SUM($I331:BE331),$H337/$I323))</f>
        <v>0</v>
      </c>
      <c r="BG331" s="156">
        <f>IF(AND(BG328=1,$I323&lt;1),0,IF(BG328-5&gt;$I323,$H337-SUM($I331:BF331),$H337/$I323))</f>
        <v>0</v>
      </c>
      <c r="BH331" s="156">
        <f>IF(AND(BH328=1,$I323&lt;1),0,IF(BH328-5&gt;$I323,$H337-SUM($I331:BG331),$H337/$I323))</f>
        <v>0</v>
      </c>
      <c r="BI331" s="156">
        <f>IF(AND(BI328=1,$I323&lt;1),0,IF(BI328-5&gt;$I323,$H337-SUM($I331:BH331),$H337/$I323))</f>
        <v>0</v>
      </c>
      <c r="BJ331" s="156">
        <f>IF(AND(BJ328=1,$I323&lt;1),0,IF(BJ328-5&gt;$I323,$H337-SUM($I331:BI331),$H337/$I323))</f>
        <v>0</v>
      </c>
      <c r="BK331" s="156">
        <f>IF(AND(BK328=1,$I323&lt;1),0,IF(BK328-5&gt;$I323,$H337-SUM($I331:BJ331),$H337/$I323))</f>
        <v>0</v>
      </c>
      <c r="BL331" s="156">
        <f>IF(AND(BL328=1,$I323&lt;1),0,IF(BL328-5&gt;$I323,$H337-SUM($I331:BK331),$H337/$I323))</f>
        <v>0</v>
      </c>
      <c r="BM331" s="156">
        <f>IF(AND(BM328=1,$I323&lt;1),0,IF(BM328-5&gt;$I323,$H337-SUM($I331:BL331),$H337/$I323))</f>
        <v>0</v>
      </c>
      <c r="BN331" s="156">
        <f>IF(AND(BN328=1,$I323&lt;1),0,IF(BN328-5&gt;$I323,$H337-SUM($I331:BM331),$H337/$I323))</f>
        <v>0</v>
      </c>
      <c r="BO331" s="156">
        <f>IF(AND(BO328=1,$I323&lt;1),0,IF(BO328-5&gt;$I323,$H337-SUM($I331:BN331),$H337/$I323))</f>
        <v>0</v>
      </c>
      <c r="BP331" s="156">
        <f>IF(AND(BP328=1,$I323&lt;1),0,IF(BP328-5&gt;$I323,$H337-SUM($I331:BO331),$H337/$I323))</f>
        <v>0</v>
      </c>
    </row>
    <row r="332" spans="2:68">
      <c r="B332" t="s">
        <v>81</v>
      </c>
      <c r="I332" s="192"/>
    </row>
    <row r="333" spans="2:68">
      <c r="B333" s="10" t="s">
        <v>69</v>
      </c>
      <c r="C333" s="10"/>
      <c r="H333" s="38"/>
      <c r="I333" s="4"/>
    </row>
    <row r="334" spans="2:68">
      <c r="B334" s="10" t="s">
        <v>70</v>
      </c>
      <c r="C334" s="10"/>
      <c r="D334" s="12"/>
      <c r="E334" s="12"/>
      <c r="F334" s="12"/>
      <c r="G334" s="12"/>
      <c r="H334" s="13"/>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row>
    <row r="335" spans="2:68">
      <c r="B335" s="10" t="s">
        <v>57</v>
      </c>
      <c r="C335" s="10"/>
      <c r="D335" s="2">
        <f t="shared" ref="D335:G335" si="322">SUM(D333:D334)</f>
        <v>0</v>
      </c>
      <c r="E335" s="2">
        <f t="shared" si="322"/>
        <v>0</v>
      </c>
      <c r="F335" s="2">
        <f t="shared" si="322"/>
        <v>0</v>
      </c>
      <c r="G335" s="2">
        <f t="shared" si="322"/>
        <v>0</v>
      </c>
      <c r="H335" s="2">
        <f>SUM(H333:H334)</f>
        <v>0</v>
      </c>
      <c r="I335" s="2">
        <f t="shared" ref="I335:BP335" si="323">SUM(I333:I334)</f>
        <v>0</v>
      </c>
      <c r="J335" s="2">
        <f t="shared" si="323"/>
        <v>0</v>
      </c>
      <c r="K335" s="2">
        <f t="shared" si="323"/>
        <v>0</v>
      </c>
      <c r="L335" s="2">
        <f t="shared" si="323"/>
        <v>0</v>
      </c>
      <c r="M335" s="2">
        <f t="shared" si="323"/>
        <v>0</v>
      </c>
      <c r="N335" s="2">
        <f t="shared" si="323"/>
        <v>0</v>
      </c>
      <c r="O335" s="2">
        <f t="shared" si="323"/>
        <v>0</v>
      </c>
      <c r="P335" s="2">
        <f t="shared" si="323"/>
        <v>0</v>
      </c>
      <c r="Q335" s="2">
        <f t="shared" si="323"/>
        <v>0</v>
      </c>
      <c r="R335" s="2">
        <f t="shared" si="323"/>
        <v>0</v>
      </c>
      <c r="S335" s="2">
        <f t="shared" si="323"/>
        <v>0</v>
      </c>
      <c r="T335" s="2">
        <f t="shared" si="323"/>
        <v>0</v>
      </c>
      <c r="U335" s="2">
        <f t="shared" si="323"/>
        <v>0</v>
      </c>
      <c r="V335" s="2">
        <f t="shared" si="323"/>
        <v>0</v>
      </c>
      <c r="W335" s="2">
        <f t="shared" si="323"/>
        <v>0</v>
      </c>
      <c r="X335" s="2">
        <f t="shared" si="323"/>
        <v>0</v>
      </c>
      <c r="Y335" s="2">
        <f t="shared" si="323"/>
        <v>0</v>
      </c>
      <c r="Z335" s="2">
        <f t="shared" si="323"/>
        <v>0</v>
      </c>
      <c r="AA335" s="2">
        <f t="shared" si="323"/>
        <v>0</v>
      </c>
      <c r="AB335" s="2">
        <f t="shared" si="323"/>
        <v>0</v>
      </c>
      <c r="AC335" s="2">
        <f t="shared" si="323"/>
        <v>0</v>
      </c>
      <c r="AD335" s="2">
        <f t="shared" si="323"/>
        <v>0</v>
      </c>
      <c r="AE335" s="2">
        <f t="shared" si="323"/>
        <v>0</v>
      </c>
      <c r="AF335" s="2">
        <f t="shared" si="323"/>
        <v>0</v>
      </c>
      <c r="AG335" s="2">
        <f t="shared" si="323"/>
        <v>0</v>
      </c>
      <c r="AH335" s="2">
        <f t="shared" si="323"/>
        <v>0</v>
      </c>
      <c r="AI335" s="2">
        <f t="shared" si="323"/>
        <v>0</v>
      </c>
      <c r="AJ335" s="2">
        <f t="shared" si="323"/>
        <v>0</v>
      </c>
      <c r="AK335" s="2">
        <f t="shared" si="323"/>
        <v>0</v>
      </c>
      <c r="AL335" s="2">
        <f t="shared" si="323"/>
        <v>0</v>
      </c>
      <c r="AM335" s="2">
        <f t="shared" si="323"/>
        <v>0</v>
      </c>
      <c r="AN335" s="2">
        <f t="shared" si="323"/>
        <v>0</v>
      </c>
      <c r="AO335" s="2">
        <f t="shared" si="323"/>
        <v>0</v>
      </c>
      <c r="AP335" s="2">
        <f t="shared" si="323"/>
        <v>0</v>
      </c>
      <c r="AQ335" s="2">
        <f t="shared" si="323"/>
        <v>0</v>
      </c>
      <c r="AR335" s="2">
        <f t="shared" si="323"/>
        <v>0</v>
      </c>
      <c r="AS335" s="2">
        <f t="shared" si="323"/>
        <v>0</v>
      </c>
      <c r="AT335" s="2">
        <f t="shared" si="323"/>
        <v>0</v>
      </c>
      <c r="AU335" s="2">
        <f t="shared" si="323"/>
        <v>0</v>
      </c>
      <c r="AV335" s="2">
        <f t="shared" si="323"/>
        <v>0</v>
      </c>
      <c r="AW335" s="2">
        <f t="shared" si="323"/>
        <v>0</v>
      </c>
      <c r="AX335" s="2">
        <f t="shared" si="323"/>
        <v>0</v>
      </c>
      <c r="AY335" s="2">
        <f t="shared" si="323"/>
        <v>0</v>
      </c>
      <c r="AZ335" s="2">
        <f t="shared" si="323"/>
        <v>0</v>
      </c>
      <c r="BA335" s="2">
        <f t="shared" si="323"/>
        <v>0</v>
      </c>
      <c r="BB335" s="2">
        <f t="shared" si="323"/>
        <v>0</v>
      </c>
      <c r="BC335" s="2">
        <f t="shared" si="323"/>
        <v>0</v>
      </c>
      <c r="BD335" s="2">
        <f t="shared" si="323"/>
        <v>0</v>
      </c>
      <c r="BE335" s="2">
        <f t="shared" si="323"/>
        <v>0</v>
      </c>
      <c r="BF335" s="2">
        <f t="shared" si="323"/>
        <v>0</v>
      </c>
      <c r="BG335" s="2">
        <f t="shared" si="323"/>
        <v>0</v>
      </c>
      <c r="BH335" s="2">
        <f t="shared" si="323"/>
        <v>0</v>
      </c>
      <c r="BI335" s="2">
        <f t="shared" si="323"/>
        <v>0</v>
      </c>
      <c r="BJ335" s="2">
        <f t="shared" si="323"/>
        <v>0</v>
      </c>
      <c r="BK335" s="2">
        <f t="shared" si="323"/>
        <v>0</v>
      </c>
      <c r="BL335" s="2">
        <f t="shared" si="323"/>
        <v>0</v>
      </c>
      <c r="BM335" s="2">
        <f t="shared" si="323"/>
        <v>0</v>
      </c>
      <c r="BN335" s="2">
        <f t="shared" si="323"/>
        <v>0</v>
      </c>
      <c r="BO335" s="2">
        <f t="shared" si="323"/>
        <v>0</v>
      </c>
      <c r="BP335" s="2">
        <f t="shared" si="323"/>
        <v>0</v>
      </c>
    </row>
    <row r="336" spans="2:68">
      <c r="B336" s="10"/>
      <c r="C336" s="10"/>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68">
      <c r="B337" t="s">
        <v>72</v>
      </c>
      <c r="C337" s="39">
        <f>D323</f>
        <v>0</v>
      </c>
      <c r="D337" s="38">
        <f t="shared" ref="D337" si="324">C337-D331+D335+D336</f>
        <v>0</v>
      </c>
      <c r="E337" s="2">
        <f>D337-E331+E335</f>
        <v>0</v>
      </c>
      <c r="F337" s="2">
        <f t="shared" ref="F337" si="325">E337-F331+F335</f>
        <v>0</v>
      </c>
      <c r="G337" s="2">
        <f t="shared" ref="G337" si="326">F337-G331+G335</f>
        <v>0</v>
      </c>
      <c r="H337" s="2">
        <f t="shared" ref="H337" si="327">G337-H331+H335</f>
        <v>0</v>
      </c>
      <c r="I337" s="2">
        <f t="shared" ref="I337" si="328">H337-I331+I335</f>
        <v>0</v>
      </c>
      <c r="J337" s="2">
        <f t="shared" ref="J337" si="329">I337-J331+J335</f>
        <v>0</v>
      </c>
      <c r="K337" s="2">
        <f t="shared" ref="K337" si="330">J337-K331+K335</f>
        <v>0</v>
      </c>
      <c r="L337" s="2">
        <f t="shared" ref="L337" si="331">K337-L331+L335</f>
        <v>0</v>
      </c>
      <c r="M337" s="2">
        <f t="shared" ref="M337" si="332">L337-M331+M335</f>
        <v>0</v>
      </c>
      <c r="N337" s="2">
        <f t="shared" ref="N337" si="333">M337-N331+N335</f>
        <v>0</v>
      </c>
      <c r="O337" s="2">
        <f t="shared" ref="O337" si="334">N337-O331+O335</f>
        <v>0</v>
      </c>
      <c r="P337" s="2">
        <f t="shared" ref="P337" si="335">O337-P331+P335</f>
        <v>0</v>
      </c>
      <c r="Q337" s="2">
        <f t="shared" ref="Q337" si="336">P337-Q331+Q335</f>
        <v>0</v>
      </c>
      <c r="R337" s="2">
        <f t="shared" ref="R337" si="337">Q337-R331+R335</f>
        <v>0</v>
      </c>
      <c r="S337" s="2">
        <f t="shared" ref="S337" si="338">R337-S331+S335</f>
        <v>0</v>
      </c>
      <c r="T337" s="2">
        <f t="shared" ref="T337" si="339">S337-T331+T335</f>
        <v>0</v>
      </c>
      <c r="U337" s="2">
        <f t="shared" ref="U337" si="340">T337-U331+U335</f>
        <v>0</v>
      </c>
      <c r="V337" s="2">
        <f t="shared" ref="V337" si="341">U337-V331+V335</f>
        <v>0</v>
      </c>
      <c r="W337" s="2">
        <f t="shared" ref="W337" si="342">V337-W331+W335</f>
        <v>0</v>
      </c>
      <c r="X337" s="2">
        <f t="shared" ref="X337" si="343">W337-X331+X335</f>
        <v>0</v>
      </c>
      <c r="Y337" s="2">
        <f t="shared" ref="Y337" si="344">X337-Y331+Y335</f>
        <v>0</v>
      </c>
      <c r="Z337" s="2">
        <f t="shared" ref="Z337" si="345">Y337-Z331+Z335</f>
        <v>0</v>
      </c>
      <c r="AA337" s="2">
        <f t="shared" ref="AA337" si="346">Z337-AA331+AA335</f>
        <v>0</v>
      </c>
      <c r="AB337" s="2">
        <f t="shared" ref="AB337" si="347">AA337-AB331+AB335</f>
        <v>0</v>
      </c>
      <c r="AC337" s="2">
        <f t="shared" ref="AC337" si="348">AB337-AC331+AC335</f>
        <v>0</v>
      </c>
      <c r="AD337" s="2">
        <f t="shared" ref="AD337" si="349">AC337-AD331+AD335</f>
        <v>0</v>
      </c>
      <c r="AE337" s="2">
        <f t="shared" ref="AE337" si="350">AD337-AE331+AE335</f>
        <v>0</v>
      </c>
      <c r="AF337" s="2">
        <f t="shared" ref="AF337" si="351">AE337-AF331+AF335</f>
        <v>0</v>
      </c>
      <c r="AG337" s="2">
        <f t="shared" ref="AG337" si="352">AF337-AG331+AG335</f>
        <v>0</v>
      </c>
      <c r="AH337" s="2">
        <f t="shared" ref="AH337" si="353">AG337-AH331+AH335</f>
        <v>0</v>
      </c>
      <c r="AI337" s="2">
        <f t="shared" ref="AI337" si="354">AH337-AI331+AI335</f>
        <v>0</v>
      </c>
      <c r="AJ337" s="2">
        <f t="shared" ref="AJ337" si="355">AI337-AJ331+AJ335</f>
        <v>0</v>
      </c>
      <c r="AK337" s="2">
        <f t="shared" ref="AK337" si="356">AJ337-AK331+AK335</f>
        <v>0</v>
      </c>
      <c r="AL337" s="2">
        <f t="shared" ref="AL337" si="357">AK337-AL331+AL335</f>
        <v>0</v>
      </c>
      <c r="AM337" s="2">
        <f t="shared" ref="AM337" si="358">AL337-AM331+AM335</f>
        <v>0</v>
      </c>
      <c r="AN337" s="2">
        <f t="shared" ref="AN337" si="359">AM337-AN331+AN335</f>
        <v>0</v>
      </c>
      <c r="AO337" s="2">
        <f t="shared" ref="AO337" si="360">AN337-AO331+AO335</f>
        <v>0</v>
      </c>
      <c r="AP337" s="2">
        <f t="shared" ref="AP337" si="361">AO337-AP331+AP335</f>
        <v>0</v>
      </c>
      <c r="AQ337" s="2">
        <f t="shared" ref="AQ337" si="362">AP337-AQ331+AQ335</f>
        <v>0</v>
      </c>
      <c r="AR337" s="2">
        <f t="shared" ref="AR337" si="363">AQ337-AR331+AR335</f>
        <v>0</v>
      </c>
      <c r="AS337" s="2">
        <f t="shared" ref="AS337" si="364">AR337-AS331+AS335</f>
        <v>0</v>
      </c>
      <c r="AT337" s="2">
        <f t="shared" ref="AT337" si="365">AS337-AT331+AT335</f>
        <v>0</v>
      </c>
      <c r="AU337" s="2">
        <f t="shared" ref="AU337" si="366">AT337-AU331+AU335</f>
        <v>0</v>
      </c>
      <c r="AV337" s="2">
        <f t="shared" ref="AV337" si="367">AU337-AV331+AV335</f>
        <v>0</v>
      </c>
      <c r="AW337" s="2">
        <f t="shared" ref="AW337" si="368">AV337-AW331+AW335</f>
        <v>0</v>
      </c>
      <c r="AX337" s="2">
        <f t="shared" ref="AX337" si="369">AW337-AX331+AX335</f>
        <v>0</v>
      </c>
      <c r="AY337" s="2">
        <f t="shared" ref="AY337" si="370">AX337-AY331+AY335</f>
        <v>0</v>
      </c>
      <c r="AZ337" s="2">
        <f t="shared" ref="AZ337" si="371">AY337-AZ331+AZ335</f>
        <v>0</v>
      </c>
      <c r="BA337" s="2">
        <f t="shared" ref="BA337" si="372">AZ337-BA331+BA335</f>
        <v>0</v>
      </c>
      <c r="BB337" s="2">
        <f t="shared" ref="BB337" si="373">BA337-BB331+BB335</f>
        <v>0</v>
      </c>
      <c r="BC337" s="2">
        <f t="shared" ref="BC337" si="374">BB337-BC331+BC335</f>
        <v>0</v>
      </c>
      <c r="BD337" s="2">
        <f t="shared" ref="BD337" si="375">BC337-BD331+BD335</f>
        <v>0</v>
      </c>
      <c r="BE337" s="2">
        <f t="shared" ref="BE337" si="376">BD337-BE331+BE335</f>
        <v>0</v>
      </c>
      <c r="BF337" s="2">
        <f t="shared" ref="BF337" si="377">BE337-BF331+BF335</f>
        <v>0</v>
      </c>
      <c r="BG337" s="2">
        <f t="shared" ref="BG337" si="378">BF337-BG331+BG335</f>
        <v>0</v>
      </c>
      <c r="BH337" s="2">
        <f t="shared" ref="BH337" si="379">BG337-BH331+BH335</f>
        <v>0</v>
      </c>
      <c r="BI337" s="2">
        <f t="shared" ref="BI337" si="380">BH337-BI331+BI335</f>
        <v>0</v>
      </c>
      <c r="BJ337" s="2">
        <f t="shared" ref="BJ337" si="381">BI337-BJ331+BJ335</f>
        <v>0</v>
      </c>
      <c r="BK337" s="2">
        <f t="shared" ref="BK337" si="382">BJ337-BK331+BK335</f>
        <v>0</v>
      </c>
      <c r="BL337" s="2">
        <f t="shared" ref="BL337" si="383">BK337-BL331+BL335</f>
        <v>0</v>
      </c>
      <c r="BM337" s="2">
        <f t="shared" ref="BM337" si="384">BL337-BM331+BM335</f>
        <v>0</v>
      </c>
      <c r="BN337" s="2">
        <f t="shared" ref="BN337" si="385">BM337-BN331+BN335</f>
        <v>0</v>
      </c>
      <c r="BO337" s="2">
        <f t="shared" ref="BO337" si="386">BN337-BO331+BO335</f>
        <v>0</v>
      </c>
      <c r="BP337" s="2">
        <f t="shared" ref="BP337" si="387">BO337-BP331+BP335</f>
        <v>0</v>
      </c>
    </row>
    <row r="338" spans="2:68">
      <c r="B338" s="192" t="str">
        <f>Inputs!B103</f>
        <v>Forecast Final Year (1 Jan 2021 - 30 June 2021) Asset Adjustments ($m Nominal)</v>
      </c>
      <c r="C338" s="192"/>
      <c r="D338" s="192"/>
      <c r="E338" s="192"/>
      <c r="F338" s="192"/>
      <c r="G338" s="197" t="s">
        <v>144</v>
      </c>
      <c r="I338" s="191">
        <f>Inputs!O104/Inputs!O5*Inputs!I5</f>
        <v>4.6840444754327191</v>
      </c>
    </row>
    <row r="340" spans="2:68">
      <c r="B340" t="s">
        <v>55</v>
      </c>
      <c r="D340" s="2">
        <f>INDEX(Inputs!$E$34:$X$44,MATCH('Depr schedule - Actual'!$B320,Inputs!$B$34:$B$44,0),MATCH('Depr schedule - Actual'!D329,Inputs!$E$18:$X$18,0))*IF(D329&gt;=Base_Reg_Year,(1+D$3)^0.5,(1+D$4)^0.5)</f>
        <v>0</v>
      </c>
      <c r="E340" s="2">
        <f>INDEX(Inputs!$E$34:$X$44,MATCH('Depr schedule - Actual'!$B320,Inputs!$B$34:$B$44,0),MATCH('Depr schedule - Actual'!E329,Inputs!$E$18:$X$18,0))*IF(E329&gt;=Base_Reg_Year,(1+E$3)^0.5,(1+E$4)^0.5)</f>
        <v>0</v>
      </c>
      <c r="F340" s="2">
        <f>INDEX(Inputs!$E$34:$X$44,MATCH('Depr schedule - Actual'!$B320,Inputs!$B$34:$B$44,0),MATCH('Depr schedule - Actual'!F329,Inputs!$E$18:$X$18,0))*IF(F329&gt;=Base_Reg_Year,(1+F$3)^0.5,(1+F$4)^0.5)</f>
        <v>0</v>
      </c>
      <c r="G340" s="2">
        <f>INDEX(Inputs!$E$34:$X$44,MATCH('Depr schedule - Actual'!$B320,Inputs!$B$34:$B$44,0),MATCH('Depr schedule - Actual'!G329,Inputs!$E$18:$X$18,0))*IF(G329&gt;=Base_Reg_Year,(1+G$3)^0.5,(1+G$4)^0.5)</f>
        <v>0</v>
      </c>
      <c r="H340" s="2">
        <f>INDEX(Inputs!$E$34:$X$44,MATCH('Depr schedule - Actual'!$B320,Inputs!$B$34:$B$44,0),MATCH('Depr schedule - Actual'!H329,Inputs!$E$18:$X$18,0))*IF(H329&gt;=Base_Reg_Year,(1+H$3)^0.5,(1+H$4)^0.5)</f>
        <v>0</v>
      </c>
      <c r="I340" s="191">
        <f>INDEX(Inputs!$E$34:$X$44,MATCH('Depr schedule - Actual'!$B320,Inputs!$B$34:$B$44,0),MATCH('Depr schedule - Actual'!I329,Inputs!$E$18:$X$18,0))*IF(I329&gt;=Base_Reg_Year,(1+I$3)^0.5,(1+I$4)^0.5)+I338</f>
        <v>4.6840444754327191</v>
      </c>
      <c r="J340" s="2">
        <f>INDEX(Inputs!$E$34:$X$44,MATCH('Depr schedule - Actual'!$B320,Inputs!$B$34:$B$44,0),MATCH('Depr schedule - Actual'!J329,Inputs!$E$18:$X$18,0))*IF(J329&gt;=Base_Reg_Year,(1+J$3)^0.5,(1+J$4)^0.5)</f>
        <v>0</v>
      </c>
      <c r="K340" s="2">
        <f>INDEX(Inputs!$E$34:$X$44,MATCH('Depr schedule - Actual'!$B320,Inputs!$B$34:$B$44,0),MATCH('Depr schedule - Actual'!K329,Inputs!$E$18:$X$18,0))*IF(K329&gt;=Base_Reg_Year,(1+K$3)^0.5,(1+K$4)^0.5)</f>
        <v>0</v>
      </c>
      <c r="L340" s="2">
        <f>INDEX(Inputs!$E$34:$X$44,MATCH('Depr schedule - Actual'!$B320,Inputs!$B$34:$B$44,0),MATCH('Depr schedule - Actual'!L329,Inputs!$E$18:$X$18,0))*IF(L329&gt;=Base_Reg_Year,(1+L$3)^0.5,(1+L$4)^0.5)</f>
        <v>0</v>
      </c>
      <c r="M340" s="2">
        <f>INDEX(Inputs!$E$34:$X$44,MATCH('Depr schedule - Actual'!$B320,Inputs!$B$34:$B$44,0),MATCH('Depr schedule - Actual'!M329,Inputs!$E$18:$X$18,0))*IF(M329&gt;=Base_Reg_Year,(1+M$3)^0.5,(1+M$4)^0.5)</f>
        <v>0</v>
      </c>
      <c r="N340" s="2">
        <f>INDEX(Inputs!$E$34:$X$44,MATCH('Depr schedule - Actual'!$B320,Inputs!$B$34:$B$44,0),MATCH('Depr schedule - Actual'!N329,Inputs!$E$18:$X$18,0))*IF(N329&gt;=Base_Reg_Year,(1+N$3)^0.5,(1+N$4)^0.5)</f>
        <v>0</v>
      </c>
      <c r="O340" s="2">
        <f>INDEX(Inputs!$E$34:$X$44,MATCH('Depr schedule - Actual'!$B320,Inputs!$B$34:$B$44,0),MATCH('Depr schedule - Actual'!O329,Inputs!$E$18:$X$18,0))*IF(O329&gt;=Base_Reg_Year,(1+O$3)^0.5,(1+O$4)^0.5)</f>
        <v>0</v>
      </c>
      <c r="P340" s="2">
        <f>INDEX(Inputs!$E$34:$X$44,MATCH('Depr schedule - Actual'!$B320,Inputs!$B$34:$B$44,0),MATCH('Depr schedule - Actual'!P329,Inputs!$E$18:$X$18,0))*IF(P329&gt;=Base_Reg_Year,(1+P$3)^0.5,(1+P$4)^0.5)</f>
        <v>0</v>
      </c>
      <c r="Q340" s="2">
        <f>INDEX(Inputs!$E$34:$X$44,MATCH('Depr schedule - Actual'!$B320,Inputs!$B$34:$B$44,0),MATCH('Depr schedule - Actual'!Q329,Inputs!$E$18:$X$18,0))*IF(Q329&gt;=Base_Reg_Year,(1+Q$3)^0.5,(1+Q$4)^0.5)</f>
        <v>0</v>
      </c>
      <c r="R340" s="2">
        <f>INDEX(Inputs!$E$34:$X$44,MATCH('Depr schedule - Actual'!$B320,Inputs!$B$34:$B$44,0),MATCH('Depr schedule - Actual'!R329,Inputs!$E$18:$X$18,0))*IF(R329&gt;=Base_Reg_Year,(1+R$3)^0.5,(1+R$4)^0.5)</f>
        <v>0</v>
      </c>
      <c r="S340" s="2"/>
      <c r="T340" s="2"/>
      <c r="U340" s="2"/>
      <c r="V340" s="2"/>
      <c r="W340" s="2"/>
    </row>
    <row r="341" spans="2:68">
      <c r="I341" s="2"/>
      <c r="J341" s="2"/>
      <c r="K341" s="2"/>
      <c r="L341" s="2"/>
      <c r="M341" s="2"/>
    </row>
    <row r="342" spans="2:68">
      <c r="B342" t="s">
        <v>73</v>
      </c>
    </row>
    <row r="343" spans="2:68">
      <c r="B343" s="20">
        <v>2016</v>
      </c>
      <c r="C343" s="20">
        <v>1</v>
      </c>
      <c r="E343" s="2">
        <f>IF($D$326="n/a",0,IF(E$328&lt;=$C343,0,IF(E$328&gt;(INDEX($D$326:$W$326,1,$C343)+$C343),INDEX($D$340:$W$340,,$C343)-SUM($D343:D343),INDEX($D$340:$W$340,,$C343)/INDEX($D$326:$W$326,1,$C343))))</f>
        <v>0</v>
      </c>
      <c r="F343" s="2">
        <f>IF($D$326="n/a",0,IF(F$328&lt;=$C343,0,IF(F$328&gt;(INDEX($D$326:$W$326,1,$C343)+$C343),INDEX($D$340:$W$340,,$C343)-SUM($D343:E343),INDEX($D$340:$W$340,,$C343)/INDEX($D$326:$W$326,1,$C343))))</f>
        <v>0</v>
      </c>
      <c r="G343" s="2">
        <f>IF($D$326="n/a",0,IF(G$328&lt;=$C343,0,IF(G$328&gt;(INDEX($D$326:$W$326,1,$C343)+$C343),INDEX($D$340:$W$340,,$C343)-SUM($D343:F343),INDEX($D$340:$W$340,,$C343)/INDEX($D$326:$W$326,1,$C343))))</f>
        <v>0</v>
      </c>
      <c r="H343" s="2">
        <f>IF($D$326="n/a",0,IF(H$328&lt;=$C343,0,IF(H$328&gt;(INDEX($D$326:$W$326,1,$C343)+$C343),INDEX($D$340:$W$340,,$C343)-SUM($D343:G343),INDEX($D$340:$W$340,,$C343)/INDEX($D$326:$W$326,1,$C343))))</f>
        <v>0</v>
      </c>
      <c r="I343" s="2">
        <f>IF($D$326="n/a",0,IF(I$328&lt;=$C343,0,IF(I$328&gt;(INDEX($D$326:$W$326,1,$C343)+$C343),INDEX($D$340:$W$340,,$C343)-SUM($D343:H343),INDEX($D$340:$W$340,,$C343)/INDEX($D$326:$W$326,1,$C343))))*0.5</f>
        <v>0</v>
      </c>
      <c r="J343" s="2">
        <f>IF($D$326="n/a",0,IF(J$328&lt;=$C343,0,IF(J$328&gt;(INDEX($D$326:$W$326,1,$C343)+$C343),INDEX($D$340:$W$340,,$C343)-SUM($D343:I343),INDEX($D$340:$W$340,,$C343)/INDEX($D$326:$W$326,1,$C343))))</f>
        <v>0</v>
      </c>
      <c r="K343" s="2">
        <f>IF($D$326="n/a",0,IF(K$328&lt;=$C343,0,IF(K$328&gt;(INDEX($D$326:$W$326,1,$C343)+$C343),INDEX($D$340:$W$340,,$C343)-SUM($D343:J343),INDEX($D$340:$W$340,,$C343)/INDEX($D$326:$W$326,1,$C343))))</f>
        <v>0</v>
      </c>
      <c r="L343" s="2">
        <f>IF($D$326="n/a",0,IF(L$328&lt;=$C343,0,IF(L$328&gt;(INDEX($D$326:$W$326,1,$C343)+$C343),INDEX($D$340:$W$340,,$C343)-SUM($D343:K343),INDEX($D$340:$W$340,,$C343)/INDEX($D$326:$W$326,1,$C343))))</f>
        <v>0</v>
      </c>
      <c r="M343" s="2">
        <f>IF($D$326="n/a",0,IF(M$328&lt;=$C343,0,IF(M$328&gt;(INDEX($D$326:$W$326,1,$C343)+$C343),INDEX($D$340:$W$340,,$C343)-SUM($D343:L343),INDEX($D$340:$W$340,,$C343)/INDEX($D$326:$W$326,1,$C343))))</f>
        <v>0</v>
      </c>
      <c r="N343" s="2">
        <f>IF($D$326="n/a",0,IF(N$328&lt;=$C343,0,IF(N$328&gt;(INDEX($D$326:$W$326,1,$C343)+$C343),INDEX($D$340:$W$340,,$C343)-SUM($D343:M343),INDEX($D$340:$W$340,,$C343)/INDEX($D$326:$W$326,1,$C343))))</f>
        <v>0</v>
      </c>
      <c r="O343" s="2">
        <f>IF($D$326="n/a",0,IF(O$328&lt;=$C343,0,IF(O$328&gt;(INDEX($D$326:$W$326,1,$C343)+$C343),INDEX($D$340:$W$340,,$C343)-SUM($D343:N343),INDEX($D$340:$W$340,,$C343)/INDEX($D$326:$W$326,1,$C343))))</f>
        <v>0</v>
      </c>
      <c r="P343" s="2">
        <f>IF($D$326="n/a",0,IF(P$328&lt;=$C343,0,IF(P$328&gt;(INDEX($D$326:$W$326,1,$C343)+$C343),INDEX($D$340:$W$340,,$C343)-SUM($D343:O343),INDEX($D$340:$W$340,,$C343)/INDEX($D$326:$W$326,1,$C343))))</f>
        <v>0</v>
      </c>
      <c r="Q343" s="2">
        <f>IF($D$326="n/a",0,IF(Q$328&lt;=$C343,0,IF(Q$328&gt;(INDEX($D$326:$W$326,1,$C343)+$C343),INDEX($D$340:$W$340,,$C343)-SUM($D343:P343),INDEX($D$340:$W$340,,$C343)/INDEX($D$326:$W$326,1,$C343))))</f>
        <v>0</v>
      </c>
      <c r="R343" s="2">
        <f>IF($D$326="n/a",0,IF(R$328&lt;=$C343,0,IF(R$328&gt;(INDEX($D$326:$W$326,1,$C343)+$C343),INDEX($D$340:$W$340,,$C343)-SUM($D343:Q343),INDEX($D$340:$W$340,,$C343)/INDEX($D$326:$W$326,1,$C343))))</f>
        <v>0</v>
      </c>
      <c r="S343" s="2">
        <f>IF($D$326="n/a",0,IF(S$328&lt;=$C343,0,IF(S$328&gt;(INDEX($D$326:$W$326,1,$C343)+$C343),INDEX($D$340:$W$340,,$C343)-SUM($D343:R343),INDEX($D$340:$W$340,,$C343)/INDEX($D$326:$W$326,1,$C343))))</f>
        <v>0</v>
      </c>
      <c r="T343" s="2">
        <f>IF($D$326="n/a",0,IF(T$328&lt;=$C343,0,IF(T$328&gt;(INDEX($D$326:$W$326,1,$C343)+$C343),INDEX($D$340:$W$340,,$C343)-SUM($D343:S343),INDEX($D$340:$W$340,,$C343)/INDEX($D$326:$W$326,1,$C343))))</f>
        <v>0</v>
      </c>
      <c r="U343" s="2">
        <f>IF($D$326="n/a",0,IF(U$328&lt;=$C343,0,IF(U$328&gt;(INDEX($D$326:$W$326,1,$C343)+$C343),INDEX($D$340:$W$340,,$C343)-SUM($D343:T343),INDEX($D$340:$W$340,,$C343)/INDEX($D$326:$W$326,1,$C343))))</f>
        <v>0</v>
      </c>
      <c r="V343" s="2">
        <f>IF($D$326="n/a",0,IF(V$328&lt;=$C343,0,IF(V$328&gt;(INDEX($D$326:$W$326,1,$C343)+$C343),INDEX($D$340:$W$340,,$C343)-SUM($D343:U343),INDEX($D$340:$W$340,,$C343)/INDEX($D$326:$W$326,1,$C343))))</f>
        <v>0</v>
      </c>
      <c r="W343" s="2">
        <f>IF($D$326="n/a",0,IF(W$328&lt;=$C343,0,IF(W$328&gt;(INDEX($D$326:$W$326,1,$C343)+$C343),INDEX($D$340:$W$340,,$C343)-SUM($D343:V343),INDEX($D$340:$W$340,,$C343)/INDEX($D$326:$W$326,1,$C343))))</f>
        <v>0</v>
      </c>
      <c r="X343" s="2">
        <f>IF($D$326="n/a",0,IF(X$328&lt;=$C343,0,IF(X$328&gt;(INDEX($D$326:$W$326,1,$C343)+$C343),INDEX($D$340:$W$340,,$C343)-SUM($D343:W343),INDEX($D$340:$W$340,,$C343)/INDEX($D$326:$W$326,1,$C343))))</f>
        <v>0</v>
      </c>
      <c r="Y343" s="2">
        <f>IF($D$326="n/a",0,IF(Y$328&lt;=$C343,0,IF(Y$328&gt;(INDEX($D$326:$W$326,1,$C343)+$C343),INDEX($D$340:$W$340,,$C343)-SUM($D343:X343),INDEX($D$340:$W$340,,$C343)/INDEX($D$326:$W$326,1,$C343))))</f>
        <v>0</v>
      </c>
      <c r="Z343" s="2">
        <f>IF($D$326="n/a",0,IF(Z$328&lt;=$C343,0,IF(Z$328&gt;(INDEX($D$326:$W$326,1,$C343)+$C343),INDEX($D$340:$W$340,,$C343)-SUM($D343:Y343),INDEX($D$340:$W$340,,$C343)/INDEX($D$326:$W$326,1,$C343))))</f>
        <v>0</v>
      </c>
      <c r="AA343" s="2">
        <f>IF($D$326="n/a",0,IF(AA$328&lt;=$C343,0,IF(AA$328&gt;(INDEX($D$326:$W$326,1,$C343)+$C343),INDEX($D$340:$W$340,,$C343)-SUM($D343:Z343),INDEX($D$340:$W$340,,$C343)/INDEX($D$326:$W$326,1,$C343))))</f>
        <v>0</v>
      </c>
      <c r="AB343" s="2">
        <f>IF($D$326="n/a",0,IF(AB$328&lt;=$C343,0,IF(AB$328&gt;(INDEX($D$326:$W$326,1,$C343)+$C343),INDEX($D$340:$W$340,,$C343)-SUM($D343:AA343),INDEX($D$340:$W$340,,$C343)/INDEX($D$326:$W$326,1,$C343))))</f>
        <v>0</v>
      </c>
      <c r="AC343" s="2">
        <f>IF($D$326="n/a",0,IF(AC$328&lt;=$C343,0,IF(AC$328&gt;(INDEX($D$326:$W$326,1,$C343)+$C343),INDEX($D$340:$W$340,,$C343)-SUM($D343:AB343),INDEX($D$340:$W$340,,$C343)/INDEX($D$326:$W$326,1,$C343))))</f>
        <v>0</v>
      </c>
      <c r="AD343" s="2">
        <f>IF($D$326="n/a",0,IF(AD$328&lt;=$C343,0,IF(AD$328&gt;(INDEX($D$326:$W$326,1,$C343)+$C343),INDEX($D$340:$W$340,,$C343)-SUM($D343:AC343),INDEX($D$340:$W$340,,$C343)/INDEX($D$326:$W$326,1,$C343))))</f>
        <v>0</v>
      </c>
      <c r="AE343" s="2">
        <f>IF($D$326="n/a",0,IF(AE$328&lt;=$C343,0,IF(AE$328&gt;(INDEX($D$326:$W$326,1,$C343)+$C343),INDEX($D$340:$W$340,,$C343)-SUM($D343:AD343),INDEX($D$340:$W$340,,$C343)/INDEX($D$326:$W$326,1,$C343))))</f>
        <v>0</v>
      </c>
      <c r="AF343" s="2">
        <f>IF($D$326="n/a",0,IF(AF$328&lt;=$C343,0,IF(AF$328&gt;(INDEX($D$326:$W$326,1,$C343)+$C343),INDEX($D$340:$W$340,,$C343)-SUM($D343:AE343),INDEX($D$340:$W$340,,$C343)/INDEX($D$326:$W$326,1,$C343))))</f>
        <v>0</v>
      </c>
      <c r="AG343" s="2">
        <f>IF($D$326="n/a",0,IF(AG$328&lt;=$C343,0,IF(AG$328&gt;(INDEX($D$326:$W$326,1,$C343)+$C343),INDEX($D$340:$W$340,,$C343)-SUM($D343:AF343),INDEX($D$340:$W$340,,$C343)/INDEX($D$326:$W$326,1,$C343))))</f>
        <v>0</v>
      </c>
      <c r="AH343" s="2">
        <f>IF($D$326="n/a",0,IF(AH$328&lt;=$C343,0,IF(AH$328&gt;(INDEX($D$326:$W$326,1,$C343)+$C343),INDEX($D$340:$W$340,,$C343)-SUM($D343:AG343),INDEX($D$340:$W$340,,$C343)/INDEX($D$326:$W$326,1,$C343))))</f>
        <v>0</v>
      </c>
      <c r="AI343" s="2">
        <f>IF($D$326="n/a",0,IF(AI$328&lt;=$C343,0,IF(AI$328&gt;(INDEX($D$326:$W$326,1,$C343)+$C343),INDEX($D$340:$W$340,,$C343)-SUM($D343:AH343),INDEX($D$340:$W$340,,$C343)/INDEX($D$326:$W$326,1,$C343))))</f>
        <v>0</v>
      </c>
      <c r="AJ343" s="2">
        <f>IF($D$326="n/a",0,IF(AJ$328&lt;=$C343,0,IF(AJ$328&gt;(INDEX($D$326:$W$326,1,$C343)+$C343),INDEX($D$340:$W$340,,$C343)-SUM($D343:AI343),INDEX($D$340:$W$340,,$C343)/INDEX($D$326:$W$326,1,$C343))))</f>
        <v>0</v>
      </c>
      <c r="AK343" s="2">
        <f>IF($D$326="n/a",0,IF(AK$328&lt;=$C343,0,IF(AK$328&gt;(INDEX($D$326:$W$326,1,$C343)+$C343),INDEX($D$340:$W$340,,$C343)-SUM($D343:AJ343),INDEX($D$340:$W$340,,$C343)/INDEX($D$326:$W$326,1,$C343))))</f>
        <v>0</v>
      </c>
      <c r="AL343" s="2">
        <f>IF($D$326="n/a",0,IF(AL$328&lt;=$C343,0,IF(AL$328&gt;(INDEX($D$326:$W$326,1,$C343)+$C343),INDEX($D$340:$W$340,,$C343)-SUM($D343:AK343),INDEX($D$340:$W$340,,$C343)/INDEX($D$326:$W$326,1,$C343))))</f>
        <v>0</v>
      </c>
      <c r="AM343" s="2">
        <f>IF($D$326="n/a",0,IF(AM$328&lt;=$C343,0,IF(AM$328&gt;(INDEX($D$326:$W$326,1,$C343)+$C343),INDEX($D$340:$W$340,,$C343)-SUM($D343:AL343),INDEX($D$340:$W$340,,$C343)/INDEX($D$326:$W$326,1,$C343))))</f>
        <v>0</v>
      </c>
      <c r="AN343" s="2">
        <f>IF($D$326="n/a",0,IF(AN$328&lt;=$C343,0,IF(AN$328&gt;(INDEX($D$326:$W$326,1,$C343)+$C343),INDEX($D$340:$W$340,,$C343)-SUM($D343:AM343),INDEX($D$340:$W$340,,$C343)/INDEX($D$326:$W$326,1,$C343))))</f>
        <v>0</v>
      </c>
      <c r="AO343" s="2">
        <f>IF($D$326="n/a",0,IF(AO$328&lt;=$C343,0,IF(AO$328&gt;(INDEX($D$326:$W$326,1,$C343)+$C343),INDEX($D$340:$W$340,,$C343)-SUM($D343:AN343),INDEX($D$340:$W$340,,$C343)/INDEX($D$326:$W$326,1,$C343))))</f>
        <v>0</v>
      </c>
      <c r="AP343" s="2">
        <f>IF($D$326="n/a",0,IF(AP$328&lt;=$C343,0,IF(AP$328&gt;(INDEX($D$326:$W$326,1,$C343)+$C343),INDEX($D$340:$W$340,,$C343)-SUM($D343:AO343),INDEX($D$340:$W$340,,$C343)/INDEX($D$326:$W$326,1,$C343))))</f>
        <v>0</v>
      </c>
      <c r="AQ343" s="2">
        <f>IF($D$326="n/a",0,IF(AQ$328&lt;=$C343,0,IF(AQ$328&gt;(INDEX($D$326:$W$326,1,$C343)+$C343),INDEX($D$340:$W$340,,$C343)-SUM($D343:AP343),INDEX($D$340:$W$340,,$C343)/INDEX($D$326:$W$326,1,$C343))))</f>
        <v>0</v>
      </c>
      <c r="AR343" s="2">
        <f>IF($D$326="n/a",0,IF(AR$328&lt;=$C343,0,IF(AR$328&gt;(INDEX($D$326:$W$326,1,$C343)+$C343),INDEX($D$340:$W$340,,$C343)-SUM($D343:AQ343),INDEX($D$340:$W$340,,$C343)/INDEX($D$326:$W$326,1,$C343))))</f>
        <v>0</v>
      </c>
      <c r="AS343" s="2">
        <f>IF($D$326="n/a",0,IF(AS$328&lt;=$C343,0,IF(AS$328&gt;(INDEX($D$326:$W$326,1,$C343)+$C343),INDEX($D$340:$W$340,,$C343)-SUM($D343:AR343),INDEX($D$340:$W$340,,$C343)/INDEX($D$326:$W$326,1,$C343))))</f>
        <v>0</v>
      </c>
      <c r="AT343" s="2">
        <f>IF($D$326="n/a",0,IF(AT$328&lt;=$C343,0,IF(AT$328&gt;(INDEX($D$326:$W$326,1,$C343)+$C343),INDEX($D$340:$W$340,,$C343)-SUM($D343:AS343),INDEX($D$340:$W$340,,$C343)/INDEX($D$326:$W$326,1,$C343))))</f>
        <v>0</v>
      </c>
      <c r="AU343" s="2">
        <f>IF($D$326="n/a",0,IF(AU$328&lt;=$C343,0,IF(AU$328&gt;(INDEX($D$326:$W$326,1,$C343)+$C343),INDEX($D$340:$W$340,,$C343)-SUM($D343:AT343),INDEX($D$340:$W$340,,$C343)/INDEX($D$326:$W$326,1,$C343))))</f>
        <v>0</v>
      </c>
      <c r="AV343" s="2">
        <f>IF($D$326="n/a",0,IF(AV$328&lt;=$C343,0,IF(AV$328&gt;(INDEX($D$326:$W$326,1,$C343)+$C343),INDEX($D$340:$W$340,,$C343)-SUM($D343:AU343),INDEX($D$340:$W$340,,$C343)/INDEX($D$326:$W$326,1,$C343))))</f>
        <v>0</v>
      </c>
      <c r="AW343" s="2">
        <f>IF($D$326="n/a",0,IF(AW$328&lt;=$C343,0,IF(AW$328&gt;(INDEX($D$326:$W$326,1,$C343)+$C343),INDEX($D$340:$W$340,,$C343)-SUM($D343:AV343),INDEX($D$340:$W$340,,$C343)/INDEX($D$326:$W$326,1,$C343))))</f>
        <v>0</v>
      </c>
      <c r="AX343" s="2">
        <f>IF($D$326="n/a",0,IF(AX$328&lt;=$C343,0,IF(AX$328&gt;(INDEX($D$326:$W$326,1,$C343)+$C343),INDEX($D$340:$W$340,,$C343)-SUM($D343:AW343),INDEX($D$340:$W$340,,$C343)/INDEX($D$326:$W$326,1,$C343))))</f>
        <v>0</v>
      </c>
      <c r="AY343" s="2">
        <f>IF($D$326="n/a",0,IF(AY$328&lt;=$C343,0,IF(AY$328&gt;(INDEX($D$326:$W$326,1,$C343)+$C343),INDEX($D$340:$W$340,,$C343)-SUM($D343:AX343),INDEX($D$340:$W$340,,$C343)/INDEX($D$326:$W$326,1,$C343))))</f>
        <v>0</v>
      </c>
      <c r="AZ343" s="2">
        <f>IF($D$326="n/a",0,IF(AZ$328&lt;=$C343,0,IF(AZ$328&gt;(INDEX($D$326:$W$326,1,$C343)+$C343),INDEX($D$340:$W$340,,$C343)-SUM($D343:AY343),INDEX($D$340:$W$340,,$C343)/INDEX($D$326:$W$326,1,$C343))))</f>
        <v>0</v>
      </c>
      <c r="BA343" s="2">
        <f>IF($D$326="n/a",0,IF(BA$328&lt;=$C343,0,IF(BA$328&gt;(INDEX($D$326:$W$326,1,$C343)+$C343),INDEX($D$340:$W$340,,$C343)-SUM($D343:AZ343),INDEX($D$340:$W$340,,$C343)/INDEX($D$326:$W$326,1,$C343))))</f>
        <v>0</v>
      </c>
      <c r="BB343" s="2">
        <f>IF($D$326="n/a",0,IF(BB$328&lt;=$C343,0,IF(BB$328&gt;(INDEX($D$326:$W$326,1,$C343)+$C343),INDEX($D$340:$W$340,,$C343)-SUM($D343:BA343),INDEX($D$340:$W$340,,$C343)/INDEX($D$326:$W$326,1,$C343))))</f>
        <v>0</v>
      </c>
      <c r="BC343" s="2">
        <f>IF($D$326="n/a",0,IF(BC$328&lt;=$C343,0,IF(BC$328&gt;(INDEX($D$326:$W$326,1,$C343)+$C343),INDEX($D$340:$W$340,,$C343)-SUM($D343:BB343),INDEX($D$340:$W$340,,$C343)/INDEX($D$326:$W$326,1,$C343))))</f>
        <v>0</v>
      </c>
      <c r="BD343" s="2">
        <f>IF($D$326="n/a",0,IF(BD$328&lt;=$C343,0,IF(BD$328&gt;(INDEX($D$326:$W$326,1,$C343)+$C343),INDEX($D$340:$W$340,,$C343)-SUM($D343:BC343),INDEX($D$340:$W$340,,$C343)/INDEX($D$326:$W$326,1,$C343))))</f>
        <v>0</v>
      </c>
      <c r="BE343" s="2">
        <f>IF($D$326="n/a",0,IF(BE$328&lt;=$C343,0,IF(BE$328&gt;(INDEX($D$326:$W$326,1,$C343)+$C343),INDEX($D$340:$W$340,,$C343)-SUM($D343:BD343),INDEX($D$340:$W$340,,$C343)/INDEX($D$326:$W$326,1,$C343))))</f>
        <v>0</v>
      </c>
      <c r="BF343" s="2">
        <f>IF($D$326="n/a",0,IF(BF$328&lt;=$C343,0,IF(BF$328&gt;(INDEX($D$326:$W$326,1,$C343)+$C343),INDEX($D$340:$W$340,,$C343)-SUM($D343:BE343),INDEX($D$340:$W$340,,$C343)/INDEX($D$326:$W$326,1,$C343))))</f>
        <v>0</v>
      </c>
      <c r="BG343" s="2">
        <f>IF($D$326="n/a",0,IF(BG$328&lt;=$C343,0,IF(BG$328&gt;(INDEX($D$326:$W$326,1,$C343)+$C343),INDEX($D$340:$W$340,,$C343)-SUM($D343:BF343),INDEX($D$340:$W$340,,$C343)/INDEX($D$326:$W$326,1,$C343))))</f>
        <v>0</v>
      </c>
      <c r="BH343" s="2">
        <f>IF($D$326="n/a",0,IF(BH$328&lt;=$C343,0,IF(BH$328&gt;(INDEX($D$326:$W$326,1,$C343)+$C343),INDEX($D$340:$W$340,,$C343)-SUM($D343:BG343),INDEX($D$340:$W$340,,$C343)/INDEX($D$326:$W$326,1,$C343))))</f>
        <v>0</v>
      </c>
      <c r="BI343" s="2">
        <f>IF($D$326="n/a",0,IF(BI$328&lt;=$C343,0,IF(BI$328&gt;(INDEX($D$326:$W$326,1,$C343)+$C343),INDEX($D$340:$W$340,,$C343)-SUM($D343:BH343),INDEX($D$340:$W$340,,$C343)/INDEX($D$326:$W$326,1,$C343))))</f>
        <v>0</v>
      </c>
      <c r="BJ343" s="2">
        <f>IF($D$326="n/a",0,IF(BJ$328&lt;=$C343,0,IF(BJ$328&gt;(INDEX($D$326:$W$326,1,$C343)+$C343),INDEX($D$340:$W$340,,$C343)-SUM($D343:BI343),INDEX($D$340:$W$340,,$C343)/INDEX($D$326:$W$326,1,$C343))))</f>
        <v>0</v>
      </c>
      <c r="BK343" s="2">
        <f>IF($D$326="n/a",0,IF(BK$328&lt;=$C343,0,IF(BK$328&gt;(INDEX($D$326:$W$326,1,$C343)+$C343),INDEX($D$340:$W$340,,$C343)-SUM($D343:BJ343),INDEX($D$340:$W$340,,$C343)/INDEX($D$326:$W$326,1,$C343))))</f>
        <v>0</v>
      </c>
      <c r="BL343" s="2">
        <f>IF($D$326="n/a",0,IF(BL$328&lt;=$C343,0,IF(BL$328&gt;(INDEX($D$326:$W$326,1,$C343)+$C343),INDEX($D$340:$W$340,,$C343)-SUM($D343:BK343),INDEX($D$340:$W$340,,$C343)/INDEX($D$326:$W$326,1,$C343))))</f>
        <v>0</v>
      </c>
      <c r="BM343" s="2">
        <f>IF($D$326="n/a",0,IF(BM$328&lt;=$C343,0,IF(BM$328&gt;(INDEX($D$326:$W$326,1,$C343)+$C343),INDEX($D$340:$W$340,,$C343)-SUM($D343:BL343),INDEX($D$340:$W$340,,$C343)/INDEX($D$326:$W$326,1,$C343))))</f>
        <v>0</v>
      </c>
      <c r="BN343" s="2">
        <f>IF($D$326="n/a",0,IF(BN$328&lt;=$C343,0,IF(BN$328&gt;(INDEX($D$326:$W$326,1,$C343)+$C343),INDEX($D$340:$W$340,,$C343)-SUM($D343:BM343),INDEX($D$340:$W$340,,$C343)/INDEX($D$326:$W$326,1,$C343))))</f>
        <v>0</v>
      </c>
      <c r="BO343" s="2">
        <f>IF($D$326="n/a",0,IF(BO$328&lt;=$C343,0,IF(BO$328&gt;(INDEX($D$326:$W$326,1,$C343)+$C343),INDEX($D$340:$W$340,,$C343)-SUM($D343:BN343),INDEX($D$340:$W$340,,$C343)/INDEX($D$326:$W$326,1,$C343))))</f>
        <v>0</v>
      </c>
      <c r="BP343" s="2">
        <f>IF($D$326="n/a",0,IF(BP$328&lt;=$C343,0,IF(BP$328&gt;(INDEX($D$326:$W$326,1,$C343)+$C343),INDEX($D$340:$W$340,,$C343)-SUM($D343:BO343),INDEX($D$340:$W$340,,$C343)/INDEX($D$326:$W$326,1,$C343))))</f>
        <v>0</v>
      </c>
    </row>
    <row r="344" spans="2:68">
      <c r="B344" s="20">
        <v>2017</v>
      </c>
      <c r="C344" s="20">
        <v>2</v>
      </c>
      <c r="E344" s="2">
        <f>IF($D$326="n/a",0,IF(E$328&lt;=$C344,0,IF(E$328&gt;(INDEX($D$326:$W$326,1,$C344)+$C344),INDEX($D$340:$W$340,,$C344)-SUM($D344:D344),INDEX($D$340:$W$340,,$C344)/INDEX($D$326:$W$326,1,$C344))))</f>
        <v>0</v>
      </c>
      <c r="F344" s="2">
        <f>IF($D$326="n/a",0,IF(F$328&lt;=$C344,0,IF(F$328&gt;(INDEX($D$326:$W$326,1,$C344)+$C344),INDEX($D$340:$W$340,,$C344)-SUM($D344:E344),INDEX($D$340:$W$340,,$C344)/INDEX($D$326:$W$326,1,$C344))))</f>
        <v>0</v>
      </c>
      <c r="G344" s="2">
        <f>IF($D$326="n/a",0,IF(G$328&lt;=$C344,0,IF(G$328&gt;(INDEX($D$326:$W$326,1,$C344)+$C344),INDEX($D$340:$W$340,,$C344)-SUM($D344:F344),INDEX($D$340:$W$340,,$C344)/INDEX($D$326:$W$326,1,$C344))))</f>
        <v>0</v>
      </c>
      <c r="H344" s="2">
        <f>IF($D$326="n/a",0,IF(H$328&lt;=$C344,0,IF(H$328&gt;(INDEX($D$326:$W$326,1,$C344)+$C344),INDEX($D$340:$W$340,,$C344)-SUM($D344:G344),INDEX($D$340:$W$340,,$C344)/INDEX($D$326:$W$326,1,$C344))))</f>
        <v>0</v>
      </c>
      <c r="I344" s="2">
        <f>IF($D$326="n/a",0,IF(I$328&lt;=$C344,0,IF(I$328&gt;(INDEX($D$326:$W$326,1,$C344)+$C344),INDEX($D$340:$W$340,,$C344)-SUM($D344:H344),INDEX($D$340:$W$340,,$C344)/INDEX($D$326:$W$326,1,$C344))))*0.5</f>
        <v>0</v>
      </c>
      <c r="J344" s="2">
        <f>IF($D$326="n/a",0,IF(J$328&lt;=$C344,0,IF(J$328&gt;(INDEX($D$326:$W$326,1,$C344)+$C344),INDEX($D$340:$W$340,,$C344)-SUM($D344:I344),INDEX($D$340:$W$340,,$C344)/INDEX($D$326:$W$326,1,$C344))))</f>
        <v>0</v>
      </c>
      <c r="K344" s="2">
        <f>IF($D$326="n/a",0,IF(K$328&lt;=$C344,0,IF(K$328&gt;(INDEX($D$326:$W$326,1,$C344)+$C344),INDEX($D$340:$W$340,,$C344)-SUM($D344:J344),INDEX($D$340:$W$340,,$C344)/INDEX($D$326:$W$326,1,$C344))))</f>
        <v>0</v>
      </c>
      <c r="L344" s="2">
        <f>IF($D$326="n/a",0,IF(L$328&lt;=$C344,0,IF(L$328&gt;(INDEX($D$326:$W$326,1,$C344)+$C344),INDEX($D$340:$W$340,,$C344)-SUM($D344:K344),INDEX($D$340:$W$340,,$C344)/INDEX($D$326:$W$326,1,$C344))))</f>
        <v>0</v>
      </c>
      <c r="M344" s="2">
        <f>IF($D$326="n/a",0,IF(M$328&lt;=$C344,0,IF(M$328&gt;(INDEX($D$326:$W$326,1,$C344)+$C344),INDEX($D$340:$W$340,,$C344)-SUM($D344:L344),INDEX($D$340:$W$340,,$C344)/INDEX($D$326:$W$326,1,$C344))))</f>
        <v>0</v>
      </c>
      <c r="N344" s="2">
        <f>IF($D$326="n/a",0,IF(N$328&lt;=$C344,0,IF(N$328&gt;(INDEX($D$326:$W$326,1,$C344)+$C344),INDEX($D$340:$W$340,,$C344)-SUM($D344:M344),INDEX($D$340:$W$340,,$C344)/INDEX($D$326:$W$326,1,$C344))))</f>
        <v>0</v>
      </c>
      <c r="O344" s="2">
        <f>IF($D$326="n/a",0,IF(O$328&lt;=$C344,0,IF(O$328&gt;(INDEX($D$326:$W$326,1,$C344)+$C344),INDEX($D$340:$W$340,,$C344)-SUM($D344:N344),INDEX($D$340:$W$340,,$C344)/INDEX($D$326:$W$326,1,$C344))))</f>
        <v>0</v>
      </c>
      <c r="P344" s="2">
        <f>IF($D$326="n/a",0,IF(P$328&lt;=$C344,0,IF(P$328&gt;(INDEX($D$326:$W$326,1,$C344)+$C344),INDEX($D$340:$W$340,,$C344)-SUM($D344:O344),INDEX($D$340:$W$340,,$C344)/INDEX($D$326:$W$326,1,$C344))))</f>
        <v>0</v>
      </c>
      <c r="Q344" s="2">
        <f>IF($D$326="n/a",0,IF(Q$328&lt;=$C344,0,IF(Q$328&gt;(INDEX($D$326:$W$326,1,$C344)+$C344),INDEX($D$340:$W$340,,$C344)-SUM($D344:P344),INDEX($D$340:$W$340,,$C344)/INDEX($D$326:$W$326,1,$C344))))</f>
        <v>0</v>
      </c>
      <c r="R344" s="2">
        <f>IF($D$326="n/a",0,IF(R$328&lt;=$C344,0,IF(R$328&gt;(INDEX($D$326:$W$326,1,$C344)+$C344),INDEX($D$340:$W$340,,$C344)-SUM($D344:Q344),INDEX($D$340:$W$340,,$C344)/INDEX($D$326:$W$326,1,$C344))))</f>
        <v>0</v>
      </c>
      <c r="S344" s="2">
        <f>IF($D$326="n/a",0,IF(S$328&lt;=$C344,0,IF(S$328&gt;(INDEX($D$326:$W$326,1,$C344)+$C344),INDEX($D$340:$W$340,,$C344)-SUM($D344:R344),INDEX($D$340:$W$340,,$C344)/INDEX($D$326:$W$326,1,$C344))))</f>
        <v>0</v>
      </c>
      <c r="T344" s="2">
        <f>IF($D$326="n/a",0,IF(T$328&lt;=$C344,0,IF(T$328&gt;(INDEX($D$326:$W$326,1,$C344)+$C344),INDEX($D$340:$W$340,,$C344)-SUM($D344:S344),INDEX($D$340:$W$340,,$C344)/INDEX($D$326:$W$326,1,$C344))))</f>
        <v>0</v>
      </c>
      <c r="U344" s="2">
        <f>IF($D$326="n/a",0,IF(U$328&lt;=$C344,0,IF(U$328&gt;(INDEX($D$326:$W$326,1,$C344)+$C344),INDEX($D$340:$W$340,,$C344)-SUM($D344:T344),INDEX($D$340:$W$340,,$C344)/INDEX($D$326:$W$326,1,$C344))))</f>
        <v>0</v>
      </c>
      <c r="V344" s="2">
        <f>IF($D$326="n/a",0,IF(V$328&lt;=$C344,0,IF(V$328&gt;(INDEX($D$326:$W$326,1,$C344)+$C344),INDEX($D$340:$W$340,,$C344)-SUM($D344:U344),INDEX($D$340:$W$340,,$C344)/INDEX($D$326:$W$326,1,$C344))))</f>
        <v>0</v>
      </c>
      <c r="W344" s="2">
        <f>IF($D$326="n/a",0,IF(W$328&lt;=$C344,0,IF(W$328&gt;(INDEX($D$326:$W$326,1,$C344)+$C344),INDEX($D$340:$W$340,,$C344)-SUM($D344:V344),INDEX($D$340:$W$340,,$C344)/INDEX($D$326:$W$326,1,$C344))))</f>
        <v>0</v>
      </c>
      <c r="X344" s="2">
        <f>IF($D$326="n/a",0,IF(X$328&lt;=$C344,0,IF(X$328&gt;(INDEX($D$326:$W$326,1,$C344)+$C344),INDEX($D$340:$W$340,,$C344)-SUM($D344:W344),INDEX($D$340:$W$340,,$C344)/INDEX($D$326:$W$326,1,$C344))))</f>
        <v>0</v>
      </c>
      <c r="Y344" s="2">
        <f>IF($D$326="n/a",0,IF(Y$328&lt;=$C344,0,IF(Y$328&gt;(INDEX($D$326:$W$326,1,$C344)+$C344),INDEX($D$340:$W$340,,$C344)-SUM($D344:X344),INDEX($D$340:$W$340,,$C344)/INDEX($D$326:$W$326,1,$C344))))</f>
        <v>0</v>
      </c>
      <c r="Z344" s="2">
        <f>IF($D$326="n/a",0,IF(Z$328&lt;=$C344,0,IF(Z$328&gt;(INDEX($D$326:$W$326,1,$C344)+$C344),INDEX($D$340:$W$340,,$C344)-SUM($D344:Y344),INDEX($D$340:$W$340,,$C344)/INDEX($D$326:$W$326,1,$C344))))</f>
        <v>0</v>
      </c>
      <c r="AA344" s="2">
        <f>IF($D$326="n/a",0,IF(AA$328&lt;=$C344,0,IF(AA$328&gt;(INDEX($D$326:$W$326,1,$C344)+$C344),INDEX($D$340:$W$340,,$C344)-SUM($D344:Z344),INDEX($D$340:$W$340,,$C344)/INDEX($D$326:$W$326,1,$C344))))</f>
        <v>0</v>
      </c>
      <c r="AB344" s="2">
        <f>IF($D$326="n/a",0,IF(AB$328&lt;=$C344,0,IF(AB$328&gt;(INDEX($D$326:$W$326,1,$C344)+$C344),INDEX($D$340:$W$340,,$C344)-SUM($D344:AA344),INDEX($D$340:$W$340,,$C344)/INDEX($D$326:$W$326,1,$C344))))</f>
        <v>0</v>
      </c>
      <c r="AC344" s="2">
        <f>IF($D$326="n/a",0,IF(AC$328&lt;=$C344,0,IF(AC$328&gt;(INDEX($D$326:$W$326,1,$C344)+$C344),INDEX($D$340:$W$340,,$C344)-SUM($D344:AB344),INDEX($D$340:$W$340,,$C344)/INDEX($D$326:$W$326,1,$C344))))</f>
        <v>0</v>
      </c>
      <c r="AD344" s="2">
        <f>IF($D$326="n/a",0,IF(AD$328&lt;=$C344,0,IF(AD$328&gt;(INDEX($D$326:$W$326,1,$C344)+$C344),INDEX($D$340:$W$340,,$C344)-SUM($D344:AC344),INDEX($D$340:$W$340,,$C344)/INDEX($D$326:$W$326,1,$C344))))</f>
        <v>0</v>
      </c>
      <c r="AE344" s="2">
        <f>IF($D$326="n/a",0,IF(AE$328&lt;=$C344,0,IF(AE$328&gt;(INDEX($D$326:$W$326,1,$C344)+$C344),INDEX($D$340:$W$340,,$C344)-SUM($D344:AD344),INDEX($D$340:$W$340,,$C344)/INDEX($D$326:$W$326,1,$C344))))</f>
        <v>0</v>
      </c>
      <c r="AF344" s="2">
        <f>IF($D$326="n/a",0,IF(AF$328&lt;=$C344,0,IF(AF$328&gt;(INDEX($D$326:$W$326,1,$C344)+$C344),INDEX($D$340:$W$340,,$C344)-SUM($D344:AE344),INDEX($D$340:$W$340,,$C344)/INDEX($D$326:$W$326,1,$C344))))</f>
        <v>0</v>
      </c>
      <c r="AG344" s="2">
        <f>IF($D$326="n/a",0,IF(AG$328&lt;=$C344,0,IF(AG$328&gt;(INDEX($D$326:$W$326,1,$C344)+$C344),INDEX($D$340:$W$340,,$C344)-SUM($D344:AF344),INDEX($D$340:$W$340,,$C344)/INDEX($D$326:$W$326,1,$C344))))</f>
        <v>0</v>
      </c>
      <c r="AH344" s="2">
        <f>IF($D$326="n/a",0,IF(AH$328&lt;=$C344,0,IF(AH$328&gt;(INDEX($D$326:$W$326,1,$C344)+$C344),INDEX($D$340:$W$340,,$C344)-SUM($D344:AG344),INDEX($D$340:$W$340,,$C344)/INDEX($D$326:$W$326,1,$C344))))</f>
        <v>0</v>
      </c>
      <c r="AI344" s="2">
        <f>IF($D$326="n/a",0,IF(AI$328&lt;=$C344,0,IF(AI$328&gt;(INDEX($D$326:$W$326,1,$C344)+$C344),INDEX($D$340:$W$340,,$C344)-SUM($D344:AH344),INDEX($D$340:$W$340,,$C344)/INDEX($D$326:$W$326,1,$C344))))</f>
        <v>0</v>
      </c>
      <c r="AJ344" s="2">
        <f>IF($D$326="n/a",0,IF(AJ$328&lt;=$C344,0,IF(AJ$328&gt;(INDEX($D$326:$W$326,1,$C344)+$C344),INDEX($D$340:$W$340,,$C344)-SUM($D344:AI344),INDEX($D$340:$W$340,,$C344)/INDEX($D$326:$W$326,1,$C344))))</f>
        <v>0</v>
      </c>
      <c r="AK344" s="2">
        <f>IF($D$326="n/a",0,IF(AK$328&lt;=$C344,0,IF(AK$328&gt;(INDEX($D$326:$W$326,1,$C344)+$C344),INDEX($D$340:$W$340,,$C344)-SUM($D344:AJ344),INDEX($D$340:$W$340,,$C344)/INDEX($D$326:$W$326,1,$C344))))</f>
        <v>0</v>
      </c>
      <c r="AL344" s="2">
        <f>IF($D$326="n/a",0,IF(AL$328&lt;=$C344,0,IF(AL$328&gt;(INDEX($D$326:$W$326,1,$C344)+$C344),INDEX($D$340:$W$340,,$C344)-SUM($D344:AK344),INDEX($D$340:$W$340,,$C344)/INDEX($D$326:$W$326,1,$C344))))</f>
        <v>0</v>
      </c>
      <c r="AM344" s="2">
        <f>IF($D$326="n/a",0,IF(AM$328&lt;=$C344,0,IF(AM$328&gt;(INDEX($D$326:$W$326,1,$C344)+$C344),INDEX($D$340:$W$340,,$C344)-SUM($D344:AL344),INDEX($D$340:$W$340,,$C344)/INDEX($D$326:$W$326,1,$C344))))</f>
        <v>0</v>
      </c>
      <c r="AN344" s="2">
        <f>IF($D$326="n/a",0,IF(AN$328&lt;=$C344,0,IF(AN$328&gt;(INDEX($D$326:$W$326,1,$C344)+$C344),INDEX($D$340:$W$340,,$C344)-SUM($D344:AM344),INDEX($D$340:$W$340,,$C344)/INDEX($D$326:$W$326,1,$C344))))</f>
        <v>0</v>
      </c>
      <c r="AO344" s="2">
        <f>IF($D$326="n/a",0,IF(AO$328&lt;=$C344,0,IF(AO$328&gt;(INDEX($D$326:$W$326,1,$C344)+$C344),INDEX($D$340:$W$340,,$C344)-SUM($D344:AN344),INDEX($D$340:$W$340,,$C344)/INDEX($D$326:$W$326,1,$C344))))</f>
        <v>0</v>
      </c>
      <c r="AP344" s="2">
        <f>IF($D$326="n/a",0,IF(AP$328&lt;=$C344,0,IF(AP$328&gt;(INDEX($D$326:$W$326,1,$C344)+$C344),INDEX($D$340:$W$340,,$C344)-SUM($D344:AO344),INDEX($D$340:$W$340,,$C344)/INDEX($D$326:$W$326,1,$C344))))</f>
        <v>0</v>
      </c>
      <c r="AQ344" s="2">
        <f>IF($D$326="n/a",0,IF(AQ$328&lt;=$C344,0,IF(AQ$328&gt;(INDEX($D$326:$W$326,1,$C344)+$C344),INDEX($D$340:$W$340,,$C344)-SUM($D344:AP344),INDEX($D$340:$W$340,,$C344)/INDEX($D$326:$W$326,1,$C344))))</f>
        <v>0</v>
      </c>
      <c r="AR344" s="2">
        <f>IF($D$326="n/a",0,IF(AR$328&lt;=$C344,0,IF(AR$328&gt;(INDEX($D$326:$W$326,1,$C344)+$C344),INDEX($D$340:$W$340,,$C344)-SUM($D344:AQ344),INDEX($D$340:$W$340,,$C344)/INDEX($D$326:$W$326,1,$C344))))</f>
        <v>0</v>
      </c>
      <c r="AS344" s="2">
        <f>IF($D$326="n/a",0,IF(AS$328&lt;=$C344,0,IF(AS$328&gt;(INDEX($D$326:$W$326,1,$C344)+$C344),INDEX($D$340:$W$340,,$C344)-SUM($D344:AR344),INDEX($D$340:$W$340,,$C344)/INDEX($D$326:$W$326,1,$C344))))</f>
        <v>0</v>
      </c>
      <c r="AT344" s="2">
        <f>IF($D$326="n/a",0,IF(AT$328&lt;=$C344,0,IF(AT$328&gt;(INDEX($D$326:$W$326,1,$C344)+$C344),INDEX($D$340:$W$340,,$C344)-SUM($D344:AS344),INDEX($D$340:$W$340,,$C344)/INDEX($D$326:$W$326,1,$C344))))</f>
        <v>0</v>
      </c>
      <c r="AU344" s="2">
        <f>IF($D$326="n/a",0,IF(AU$328&lt;=$C344,0,IF(AU$328&gt;(INDEX($D$326:$W$326,1,$C344)+$C344),INDEX($D$340:$W$340,,$C344)-SUM($D344:AT344),INDEX($D$340:$W$340,,$C344)/INDEX($D$326:$W$326,1,$C344))))</f>
        <v>0</v>
      </c>
      <c r="AV344" s="2">
        <f>IF($D$326="n/a",0,IF(AV$328&lt;=$C344,0,IF(AV$328&gt;(INDEX($D$326:$W$326,1,$C344)+$C344),INDEX($D$340:$W$340,,$C344)-SUM($D344:AU344),INDEX($D$340:$W$340,,$C344)/INDEX($D$326:$W$326,1,$C344))))</f>
        <v>0</v>
      </c>
      <c r="AW344" s="2">
        <f>IF($D$326="n/a",0,IF(AW$328&lt;=$C344,0,IF(AW$328&gt;(INDEX($D$326:$W$326,1,$C344)+$C344),INDEX($D$340:$W$340,,$C344)-SUM($D344:AV344),INDEX($D$340:$W$340,,$C344)/INDEX($D$326:$W$326,1,$C344))))</f>
        <v>0</v>
      </c>
      <c r="AX344" s="2">
        <f>IF($D$326="n/a",0,IF(AX$328&lt;=$C344,0,IF(AX$328&gt;(INDEX($D$326:$W$326,1,$C344)+$C344),INDEX($D$340:$W$340,,$C344)-SUM($D344:AW344),INDEX($D$340:$W$340,,$C344)/INDEX($D$326:$W$326,1,$C344))))</f>
        <v>0</v>
      </c>
      <c r="AY344" s="2">
        <f>IF($D$326="n/a",0,IF(AY$328&lt;=$C344,0,IF(AY$328&gt;(INDEX($D$326:$W$326,1,$C344)+$C344),INDEX($D$340:$W$340,,$C344)-SUM($D344:AX344),INDEX($D$340:$W$340,,$C344)/INDEX($D$326:$W$326,1,$C344))))</f>
        <v>0</v>
      </c>
      <c r="AZ344" s="2">
        <f>IF($D$326="n/a",0,IF(AZ$328&lt;=$C344,0,IF(AZ$328&gt;(INDEX($D$326:$W$326,1,$C344)+$C344),INDEX($D$340:$W$340,,$C344)-SUM($D344:AY344),INDEX($D$340:$W$340,,$C344)/INDEX($D$326:$W$326,1,$C344))))</f>
        <v>0</v>
      </c>
      <c r="BA344" s="2">
        <f>IF($D$326="n/a",0,IF(BA$328&lt;=$C344,0,IF(BA$328&gt;(INDEX($D$326:$W$326,1,$C344)+$C344),INDEX($D$340:$W$340,,$C344)-SUM($D344:AZ344),INDEX($D$340:$W$340,,$C344)/INDEX($D$326:$W$326,1,$C344))))</f>
        <v>0</v>
      </c>
      <c r="BB344" s="2">
        <f>IF($D$326="n/a",0,IF(BB$328&lt;=$C344,0,IF(BB$328&gt;(INDEX($D$326:$W$326,1,$C344)+$C344),INDEX($D$340:$W$340,,$C344)-SUM($D344:BA344),INDEX($D$340:$W$340,,$C344)/INDEX($D$326:$W$326,1,$C344))))</f>
        <v>0</v>
      </c>
      <c r="BC344" s="2">
        <f>IF($D$326="n/a",0,IF(BC$328&lt;=$C344,0,IF(BC$328&gt;(INDEX($D$326:$W$326,1,$C344)+$C344),INDEX($D$340:$W$340,,$C344)-SUM($D344:BB344),INDEX($D$340:$W$340,,$C344)/INDEX($D$326:$W$326,1,$C344))))</f>
        <v>0</v>
      </c>
      <c r="BD344" s="2">
        <f>IF($D$326="n/a",0,IF(BD$328&lt;=$C344,0,IF(BD$328&gt;(INDEX($D$326:$W$326,1,$C344)+$C344),INDEX($D$340:$W$340,,$C344)-SUM($D344:BC344),INDEX($D$340:$W$340,,$C344)/INDEX($D$326:$W$326,1,$C344))))</f>
        <v>0</v>
      </c>
      <c r="BE344" s="2">
        <f>IF($D$326="n/a",0,IF(BE$328&lt;=$C344,0,IF(BE$328&gt;(INDEX($D$326:$W$326,1,$C344)+$C344),INDEX($D$340:$W$340,,$C344)-SUM($D344:BD344),INDEX($D$340:$W$340,,$C344)/INDEX($D$326:$W$326,1,$C344))))</f>
        <v>0</v>
      </c>
      <c r="BF344" s="2">
        <f>IF($D$326="n/a",0,IF(BF$328&lt;=$C344,0,IF(BF$328&gt;(INDEX($D$326:$W$326,1,$C344)+$C344),INDEX($D$340:$W$340,,$C344)-SUM($D344:BE344),INDEX($D$340:$W$340,,$C344)/INDEX($D$326:$W$326,1,$C344))))</f>
        <v>0</v>
      </c>
      <c r="BG344" s="2">
        <f>IF($D$326="n/a",0,IF(BG$328&lt;=$C344,0,IF(BG$328&gt;(INDEX($D$326:$W$326,1,$C344)+$C344),INDEX($D$340:$W$340,,$C344)-SUM($D344:BF344),INDEX($D$340:$W$340,,$C344)/INDEX($D$326:$W$326,1,$C344))))</f>
        <v>0</v>
      </c>
      <c r="BH344" s="2">
        <f>IF($D$326="n/a",0,IF(BH$328&lt;=$C344,0,IF(BH$328&gt;(INDEX($D$326:$W$326,1,$C344)+$C344),INDEX($D$340:$W$340,,$C344)-SUM($D344:BG344),INDEX($D$340:$W$340,,$C344)/INDEX($D$326:$W$326,1,$C344))))</f>
        <v>0</v>
      </c>
      <c r="BI344" s="2">
        <f>IF($D$326="n/a",0,IF(BI$328&lt;=$C344,0,IF(BI$328&gt;(INDEX($D$326:$W$326,1,$C344)+$C344),INDEX($D$340:$W$340,,$C344)-SUM($D344:BH344),INDEX($D$340:$W$340,,$C344)/INDEX($D$326:$W$326,1,$C344))))</f>
        <v>0</v>
      </c>
      <c r="BJ344" s="2">
        <f>IF($D$326="n/a",0,IF(BJ$328&lt;=$C344,0,IF(BJ$328&gt;(INDEX($D$326:$W$326,1,$C344)+$C344),INDEX($D$340:$W$340,,$C344)-SUM($D344:BI344),INDEX($D$340:$W$340,,$C344)/INDEX($D$326:$W$326,1,$C344))))</f>
        <v>0</v>
      </c>
      <c r="BK344" s="2">
        <f>IF($D$326="n/a",0,IF(BK$328&lt;=$C344,0,IF(BK$328&gt;(INDEX($D$326:$W$326,1,$C344)+$C344),INDEX($D$340:$W$340,,$C344)-SUM($D344:BJ344),INDEX($D$340:$W$340,,$C344)/INDEX($D$326:$W$326,1,$C344))))</f>
        <v>0</v>
      </c>
      <c r="BL344" s="2">
        <f>IF($D$326="n/a",0,IF(BL$328&lt;=$C344,0,IF(BL$328&gt;(INDEX($D$326:$W$326,1,$C344)+$C344),INDEX($D$340:$W$340,,$C344)-SUM($D344:BK344),INDEX($D$340:$W$340,,$C344)/INDEX($D$326:$W$326,1,$C344))))</f>
        <v>0</v>
      </c>
      <c r="BM344" s="2">
        <f>IF($D$326="n/a",0,IF(BM$328&lt;=$C344,0,IF(BM$328&gt;(INDEX($D$326:$W$326,1,$C344)+$C344),INDEX($D$340:$W$340,,$C344)-SUM($D344:BL344),INDEX($D$340:$W$340,,$C344)/INDEX($D$326:$W$326,1,$C344))))</f>
        <v>0</v>
      </c>
      <c r="BN344" s="2">
        <f>IF($D$326="n/a",0,IF(BN$328&lt;=$C344,0,IF(BN$328&gt;(INDEX($D$326:$W$326,1,$C344)+$C344),INDEX($D$340:$W$340,,$C344)-SUM($D344:BM344),INDEX($D$340:$W$340,,$C344)/INDEX($D$326:$W$326,1,$C344))))</f>
        <v>0</v>
      </c>
      <c r="BO344" s="2">
        <f>IF($D$326="n/a",0,IF(BO$328&lt;=$C344,0,IF(BO$328&gt;(INDEX($D$326:$W$326,1,$C344)+$C344),INDEX($D$340:$W$340,,$C344)-SUM($D344:BN344),INDEX($D$340:$W$340,,$C344)/INDEX($D$326:$W$326,1,$C344))))</f>
        <v>0</v>
      </c>
      <c r="BP344" s="2">
        <f>IF($D$326="n/a",0,IF(BP$328&lt;=$C344,0,IF(BP$328&gt;(INDEX($D$326:$W$326,1,$C344)+$C344),INDEX($D$340:$W$340,,$C344)-SUM($D344:BO344),INDEX($D$340:$W$340,,$C344)/INDEX($D$326:$W$326,1,$C344))))</f>
        <v>0</v>
      </c>
    </row>
    <row r="345" spans="2:68">
      <c r="B345" s="20">
        <v>2018</v>
      </c>
      <c r="C345" s="20">
        <v>3</v>
      </c>
      <c r="E345" s="2">
        <f>IF($D$326="n/a",0,IF(E$328&lt;=$C345,0,IF(E$328&gt;(INDEX($D$326:$W$326,1,$C345)+$C345),INDEX($D$340:$W$340,,$C345)-SUM($D345:D345),INDEX($D$340:$W$340,,$C345)/INDEX($D$326:$W$326,1,$C345))))</f>
        <v>0</v>
      </c>
      <c r="F345" s="2">
        <f>IF($D$326="n/a",0,IF(F$328&lt;=$C345,0,IF(F$328&gt;(INDEX($D$326:$W$326,1,$C345)+$C345),INDEX($D$340:$W$340,,$C345)-SUM($D345:E345),INDEX($D$340:$W$340,,$C345)/INDEX($D$326:$W$326,1,$C345))))</f>
        <v>0</v>
      </c>
      <c r="G345" s="2">
        <f>IF($D$326="n/a",0,IF(G$328&lt;=$C345,0,IF(G$328&gt;(INDEX($D$326:$W$326,1,$C345)+$C345),INDEX($D$340:$W$340,,$C345)-SUM($D345:F345),INDEX($D$340:$W$340,,$C345)/INDEX($D$326:$W$326,1,$C345))))</f>
        <v>0</v>
      </c>
      <c r="H345" s="2">
        <f>IF($D$326="n/a",0,IF(H$328&lt;=$C345,0,IF(H$328&gt;(INDEX($D$326:$W$326,1,$C345)+$C345),INDEX($D$340:$W$340,,$C345)-SUM($D345:G345),INDEX($D$340:$W$340,,$C345)/INDEX($D$326:$W$326,1,$C345))))</f>
        <v>0</v>
      </c>
      <c r="I345" s="2">
        <f>IF($D$326="n/a",0,IF(I$328&lt;=$C345,0,IF(I$328&gt;(INDEX($D$326:$W$326,1,$C345)+$C345),INDEX($D$340:$W$340,,$C345)-SUM($D345:H345),INDEX($D$340:$W$340,,$C345)/INDEX($D$326:$W$326,1,$C345))))*0.5</f>
        <v>0</v>
      </c>
      <c r="J345" s="2">
        <f>IF($D$326="n/a",0,IF(J$328&lt;=$C345,0,IF(J$328&gt;(INDEX($D$326:$W$326,1,$C345)+$C345),INDEX($D$340:$W$340,,$C345)-SUM($D345:I345),INDEX($D$340:$W$340,,$C345)/INDEX($D$326:$W$326,1,$C345))))</f>
        <v>0</v>
      </c>
      <c r="K345" s="2">
        <f>IF($D$326="n/a",0,IF(K$328&lt;=$C345,0,IF(K$328&gt;(INDEX($D$326:$W$326,1,$C345)+$C345),INDEX($D$340:$W$340,,$C345)-SUM($D345:J345),INDEX($D$340:$W$340,,$C345)/INDEX($D$326:$W$326,1,$C345))))</f>
        <v>0</v>
      </c>
      <c r="L345" s="2">
        <f>IF($D$326="n/a",0,IF(L$328&lt;=$C345,0,IF(L$328&gt;(INDEX($D$326:$W$326,1,$C345)+$C345),INDEX($D$340:$W$340,,$C345)-SUM($D345:K345),INDEX($D$340:$W$340,,$C345)/INDEX($D$326:$W$326,1,$C345))))</f>
        <v>0</v>
      </c>
      <c r="M345" s="2">
        <f>IF($D$326="n/a",0,IF(M$328&lt;=$C345,0,IF(M$328&gt;(INDEX($D$326:$W$326,1,$C345)+$C345),INDEX($D$340:$W$340,,$C345)-SUM($D345:L345),INDEX($D$340:$W$340,,$C345)/INDEX($D$326:$W$326,1,$C345))))</f>
        <v>0</v>
      </c>
      <c r="N345" s="2">
        <f>IF($D$326="n/a",0,IF(N$328&lt;=$C345,0,IF(N$328&gt;(INDEX($D$326:$W$326,1,$C345)+$C345),INDEX($D$340:$W$340,,$C345)-SUM($D345:M345),INDEX($D$340:$W$340,,$C345)/INDEX($D$326:$W$326,1,$C345))))</f>
        <v>0</v>
      </c>
      <c r="O345" s="2">
        <f>IF($D$326="n/a",0,IF(O$328&lt;=$C345,0,IF(O$328&gt;(INDEX($D$326:$W$326,1,$C345)+$C345),INDEX($D$340:$W$340,,$C345)-SUM($D345:N345),INDEX($D$340:$W$340,,$C345)/INDEX($D$326:$W$326,1,$C345))))</f>
        <v>0</v>
      </c>
      <c r="P345" s="2">
        <f>IF($D$326="n/a",0,IF(P$328&lt;=$C345,0,IF(P$328&gt;(INDEX($D$326:$W$326,1,$C345)+$C345),INDEX($D$340:$W$340,,$C345)-SUM($D345:O345),INDEX($D$340:$W$340,,$C345)/INDEX($D$326:$W$326,1,$C345))))</f>
        <v>0</v>
      </c>
      <c r="Q345" s="2">
        <f>IF($D$326="n/a",0,IF(Q$328&lt;=$C345,0,IF(Q$328&gt;(INDEX($D$326:$W$326,1,$C345)+$C345),INDEX($D$340:$W$340,,$C345)-SUM($D345:P345),INDEX($D$340:$W$340,,$C345)/INDEX($D$326:$W$326,1,$C345))))</f>
        <v>0</v>
      </c>
      <c r="R345" s="2">
        <f>IF($D$326="n/a",0,IF(R$328&lt;=$C345,0,IF(R$328&gt;(INDEX($D$326:$W$326,1,$C345)+$C345),INDEX($D$340:$W$340,,$C345)-SUM($D345:Q345),INDEX($D$340:$W$340,,$C345)/INDEX($D$326:$W$326,1,$C345))))</f>
        <v>0</v>
      </c>
      <c r="S345" s="2">
        <f>IF($D$326="n/a",0,IF(S$328&lt;=$C345,0,IF(S$328&gt;(INDEX($D$326:$W$326,1,$C345)+$C345),INDEX($D$340:$W$340,,$C345)-SUM($D345:R345),INDEX($D$340:$W$340,,$C345)/INDEX($D$326:$W$326,1,$C345))))</f>
        <v>0</v>
      </c>
      <c r="T345" s="2">
        <f>IF($D$326="n/a",0,IF(T$328&lt;=$C345,0,IF(T$328&gt;(INDEX($D$326:$W$326,1,$C345)+$C345),INDEX($D$340:$W$340,,$C345)-SUM($D345:S345),INDEX($D$340:$W$340,,$C345)/INDEX($D$326:$W$326,1,$C345))))</f>
        <v>0</v>
      </c>
      <c r="U345" s="2">
        <f>IF($D$326="n/a",0,IF(U$328&lt;=$C345,0,IF(U$328&gt;(INDEX($D$326:$W$326,1,$C345)+$C345),INDEX($D$340:$W$340,,$C345)-SUM($D345:T345),INDEX($D$340:$W$340,,$C345)/INDEX($D$326:$W$326,1,$C345))))</f>
        <v>0</v>
      </c>
      <c r="V345" s="2">
        <f>IF($D$326="n/a",0,IF(V$328&lt;=$C345,0,IF(V$328&gt;(INDEX($D$326:$W$326,1,$C345)+$C345),INDEX($D$340:$W$340,,$C345)-SUM($D345:U345),INDEX($D$340:$W$340,,$C345)/INDEX($D$326:$W$326,1,$C345))))</f>
        <v>0</v>
      </c>
      <c r="W345" s="2">
        <f>IF($D$326="n/a",0,IF(W$328&lt;=$C345,0,IF(W$328&gt;(INDEX($D$326:$W$326,1,$C345)+$C345),INDEX($D$340:$W$340,,$C345)-SUM($D345:V345),INDEX($D$340:$W$340,,$C345)/INDEX($D$326:$W$326,1,$C345))))</f>
        <v>0</v>
      </c>
      <c r="X345" s="2">
        <f>IF($D$326="n/a",0,IF(X$328&lt;=$C345,0,IF(X$328&gt;(INDEX($D$326:$W$326,1,$C345)+$C345),INDEX($D$340:$W$340,,$C345)-SUM($D345:W345),INDEX($D$340:$W$340,,$C345)/INDEX($D$326:$W$326,1,$C345))))</f>
        <v>0</v>
      </c>
      <c r="Y345" s="2">
        <f>IF($D$326="n/a",0,IF(Y$328&lt;=$C345,0,IF(Y$328&gt;(INDEX($D$326:$W$326,1,$C345)+$C345),INDEX($D$340:$W$340,,$C345)-SUM($D345:X345),INDEX($D$340:$W$340,,$C345)/INDEX($D$326:$W$326,1,$C345))))</f>
        <v>0</v>
      </c>
      <c r="Z345" s="2">
        <f>IF($D$326="n/a",0,IF(Z$328&lt;=$C345,0,IF(Z$328&gt;(INDEX($D$326:$W$326,1,$C345)+$C345),INDEX($D$340:$W$340,,$C345)-SUM($D345:Y345),INDEX($D$340:$W$340,,$C345)/INDEX($D$326:$W$326,1,$C345))))</f>
        <v>0</v>
      </c>
      <c r="AA345" s="2">
        <f>IF($D$326="n/a",0,IF(AA$328&lt;=$C345,0,IF(AA$328&gt;(INDEX($D$326:$W$326,1,$C345)+$C345),INDEX($D$340:$W$340,,$C345)-SUM($D345:Z345),INDEX($D$340:$W$340,,$C345)/INDEX($D$326:$W$326,1,$C345))))</f>
        <v>0</v>
      </c>
      <c r="AB345" s="2">
        <f>IF($D$326="n/a",0,IF(AB$328&lt;=$C345,0,IF(AB$328&gt;(INDEX($D$326:$W$326,1,$C345)+$C345),INDEX($D$340:$W$340,,$C345)-SUM($D345:AA345),INDEX($D$340:$W$340,,$C345)/INDEX($D$326:$W$326,1,$C345))))</f>
        <v>0</v>
      </c>
      <c r="AC345" s="2">
        <f>IF($D$326="n/a",0,IF(AC$328&lt;=$C345,0,IF(AC$328&gt;(INDEX($D$326:$W$326,1,$C345)+$C345),INDEX($D$340:$W$340,,$C345)-SUM($D345:AB345),INDEX($D$340:$W$340,,$C345)/INDEX($D$326:$W$326,1,$C345))))</f>
        <v>0</v>
      </c>
      <c r="AD345" s="2">
        <f>IF($D$326="n/a",0,IF(AD$328&lt;=$C345,0,IF(AD$328&gt;(INDEX($D$326:$W$326,1,$C345)+$C345),INDEX($D$340:$W$340,,$C345)-SUM($D345:AC345),INDEX($D$340:$W$340,,$C345)/INDEX($D$326:$W$326,1,$C345))))</f>
        <v>0</v>
      </c>
      <c r="AE345" s="2">
        <f>IF($D$326="n/a",0,IF(AE$328&lt;=$C345,0,IF(AE$328&gt;(INDEX($D$326:$W$326,1,$C345)+$C345),INDEX($D$340:$W$340,,$C345)-SUM($D345:AD345),INDEX($D$340:$W$340,,$C345)/INDEX($D$326:$W$326,1,$C345))))</f>
        <v>0</v>
      </c>
      <c r="AF345" s="2">
        <f>IF($D$326="n/a",0,IF(AF$328&lt;=$C345,0,IF(AF$328&gt;(INDEX($D$326:$W$326,1,$C345)+$C345),INDEX($D$340:$W$340,,$C345)-SUM($D345:AE345),INDEX($D$340:$W$340,,$C345)/INDEX($D$326:$W$326,1,$C345))))</f>
        <v>0</v>
      </c>
      <c r="AG345" s="2">
        <f>IF($D$326="n/a",0,IF(AG$328&lt;=$C345,0,IF(AG$328&gt;(INDEX($D$326:$W$326,1,$C345)+$C345),INDEX($D$340:$W$340,,$C345)-SUM($D345:AF345),INDEX($D$340:$W$340,,$C345)/INDEX($D$326:$W$326,1,$C345))))</f>
        <v>0</v>
      </c>
      <c r="AH345" s="2">
        <f>IF($D$326="n/a",0,IF(AH$328&lt;=$C345,0,IF(AH$328&gt;(INDEX($D$326:$W$326,1,$C345)+$C345),INDEX($D$340:$W$340,,$C345)-SUM($D345:AG345),INDEX($D$340:$W$340,,$C345)/INDEX($D$326:$W$326,1,$C345))))</f>
        <v>0</v>
      </c>
      <c r="AI345" s="2">
        <f>IF($D$326="n/a",0,IF(AI$328&lt;=$C345,0,IF(AI$328&gt;(INDEX($D$326:$W$326,1,$C345)+$C345),INDEX($D$340:$W$340,,$C345)-SUM($D345:AH345),INDEX($D$340:$W$340,,$C345)/INDEX($D$326:$W$326,1,$C345))))</f>
        <v>0</v>
      </c>
      <c r="AJ345" s="2">
        <f>IF($D$326="n/a",0,IF(AJ$328&lt;=$C345,0,IF(AJ$328&gt;(INDEX($D$326:$W$326,1,$C345)+$C345),INDEX($D$340:$W$340,,$C345)-SUM($D345:AI345),INDEX($D$340:$W$340,,$C345)/INDEX($D$326:$W$326,1,$C345))))</f>
        <v>0</v>
      </c>
      <c r="AK345" s="2">
        <f>IF($D$326="n/a",0,IF(AK$328&lt;=$C345,0,IF(AK$328&gt;(INDEX($D$326:$W$326,1,$C345)+$C345),INDEX($D$340:$W$340,,$C345)-SUM($D345:AJ345),INDEX($D$340:$W$340,,$C345)/INDEX($D$326:$W$326,1,$C345))))</f>
        <v>0</v>
      </c>
      <c r="AL345" s="2">
        <f>IF($D$326="n/a",0,IF(AL$328&lt;=$C345,0,IF(AL$328&gt;(INDEX($D$326:$W$326,1,$C345)+$C345),INDEX($D$340:$W$340,,$C345)-SUM($D345:AK345),INDEX($D$340:$W$340,,$C345)/INDEX($D$326:$W$326,1,$C345))))</f>
        <v>0</v>
      </c>
      <c r="AM345" s="2">
        <f>IF($D$326="n/a",0,IF(AM$328&lt;=$C345,0,IF(AM$328&gt;(INDEX($D$326:$W$326,1,$C345)+$C345),INDEX($D$340:$W$340,,$C345)-SUM($D345:AL345),INDEX($D$340:$W$340,,$C345)/INDEX($D$326:$W$326,1,$C345))))</f>
        <v>0</v>
      </c>
      <c r="AN345" s="2">
        <f>IF($D$326="n/a",0,IF(AN$328&lt;=$C345,0,IF(AN$328&gt;(INDEX($D$326:$W$326,1,$C345)+$C345),INDEX($D$340:$W$340,,$C345)-SUM($D345:AM345),INDEX($D$340:$W$340,,$C345)/INDEX($D$326:$W$326,1,$C345))))</f>
        <v>0</v>
      </c>
      <c r="AO345" s="2">
        <f>IF($D$326="n/a",0,IF(AO$328&lt;=$C345,0,IF(AO$328&gt;(INDEX($D$326:$W$326,1,$C345)+$C345),INDEX($D$340:$W$340,,$C345)-SUM($D345:AN345),INDEX($D$340:$W$340,,$C345)/INDEX($D$326:$W$326,1,$C345))))</f>
        <v>0</v>
      </c>
      <c r="AP345" s="2">
        <f>IF($D$326="n/a",0,IF(AP$328&lt;=$C345,0,IF(AP$328&gt;(INDEX($D$326:$W$326,1,$C345)+$C345),INDEX($D$340:$W$340,,$C345)-SUM($D345:AO345),INDEX($D$340:$W$340,,$C345)/INDEX($D$326:$W$326,1,$C345))))</f>
        <v>0</v>
      </c>
      <c r="AQ345" s="2">
        <f>IF($D$326="n/a",0,IF(AQ$328&lt;=$C345,0,IF(AQ$328&gt;(INDEX($D$326:$W$326,1,$C345)+$C345),INDEX($D$340:$W$340,,$C345)-SUM($D345:AP345),INDEX($D$340:$W$340,,$C345)/INDEX($D$326:$W$326,1,$C345))))</f>
        <v>0</v>
      </c>
      <c r="AR345" s="2">
        <f>IF($D$326="n/a",0,IF(AR$328&lt;=$C345,0,IF(AR$328&gt;(INDEX($D$326:$W$326,1,$C345)+$C345),INDEX($D$340:$W$340,,$C345)-SUM($D345:AQ345),INDEX($D$340:$W$340,,$C345)/INDEX($D$326:$W$326,1,$C345))))</f>
        <v>0</v>
      </c>
      <c r="AS345" s="2">
        <f>IF($D$326="n/a",0,IF(AS$328&lt;=$C345,0,IF(AS$328&gt;(INDEX($D$326:$W$326,1,$C345)+$C345),INDEX($D$340:$W$340,,$C345)-SUM($D345:AR345),INDEX($D$340:$W$340,,$C345)/INDEX($D$326:$W$326,1,$C345))))</f>
        <v>0</v>
      </c>
      <c r="AT345" s="2">
        <f>IF($D$326="n/a",0,IF(AT$328&lt;=$C345,0,IF(AT$328&gt;(INDEX($D$326:$W$326,1,$C345)+$C345),INDEX($D$340:$W$340,,$C345)-SUM($D345:AS345),INDEX($D$340:$W$340,,$C345)/INDEX($D$326:$W$326,1,$C345))))</f>
        <v>0</v>
      </c>
      <c r="AU345" s="2">
        <f>IF($D$326="n/a",0,IF(AU$328&lt;=$C345,0,IF(AU$328&gt;(INDEX($D$326:$W$326,1,$C345)+$C345),INDEX($D$340:$W$340,,$C345)-SUM($D345:AT345),INDEX($D$340:$W$340,,$C345)/INDEX($D$326:$W$326,1,$C345))))</f>
        <v>0</v>
      </c>
      <c r="AV345" s="2">
        <f>IF($D$326="n/a",0,IF(AV$328&lt;=$C345,0,IF(AV$328&gt;(INDEX($D$326:$W$326,1,$C345)+$C345),INDEX($D$340:$W$340,,$C345)-SUM($D345:AU345),INDEX($D$340:$W$340,,$C345)/INDEX($D$326:$W$326,1,$C345))))</f>
        <v>0</v>
      </c>
      <c r="AW345" s="2">
        <f>IF($D$326="n/a",0,IF(AW$328&lt;=$C345,0,IF(AW$328&gt;(INDEX($D$326:$W$326,1,$C345)+$C345),INDEX($D$340:$W$340,,$C345)-SUM($D345:AV345),INDEX($D$340:$W$340,,$C345)/INDEX($D$326:$W$326,1,$C345))))</f>
        <v>0</v>
      </c>
      <c r="AX345" s="2">
        <f>IF($D$326="n/a",0,IF(AX$328&lt;=$C345,0,IF(AX$328&gt;(INDEX($D$326:$W$326,1,$C345)+$C345),INDEX($D$340:$W$340,,$C345)-SUM($D345:AW345),INDEX($D$340:$W$340,,$C345)/INDEX($D$326:$W$326,1,$C345))))</f>
        <v>0</v>
      </c>
      <c r="AY345" s="2">
        <f>IF($D$326="n/a",0,IF(AY$328&lt;=$C345,0,IF(AY$328&gt;(INDEX($D$326:$W$326,1,$C345)+$C345),INDEX($D$340:$W$340,,$C345)-SUM($D345:AX345),INDEX($D$340:$W$340,,$C345)/INDEX($D$326:$W$326,1,$C345))))</f>
        <v>0</v>
      </c>
      <c r="AZ345" s="2">
        <f>IF($D$326="n/a",0,IF(AZ$328&lt;=$C345,0,IF(AZ$328&gt;(INDEX($D$326:$W$326,1,$C345)+$C345),INDEX($D$340:$W$340,,$C345)-SUM($D345:AY345),INDEX($D$340:$W$340,,$C345)/INDEX($D$326:$W$326,1,$C345))))</f>
        <v>0</v>
      </c>
      <c r="BA345" s="2">
        <f>IF($D$326="n/a",0,IF(BA$328&lt;=$C345,0,IF(BA$328&gt;(INDEX($D$326:$W$326,1,$C345)+$C345),INDEX($D$340:$W$340,,$C345)-SUM($D345:AZ345),INDEX($D$340:$W$340,,$C345)/INDEX($D$326:$W$326,1,$C345))))</f>
        <v>0</v>
      </c>
      <c r="BB345" s="2">
        <f>IF($D$326="n/a",0,IF(BB$328&lt;=$C345,0,IF(BB$328&gt;(INDEX($D$326:$W$326,1,$C345)+$C345),INDEX($D$340:$W$340,,$C345)-SUM($D345:BA345),INDEX($D$340:$W$340,,$C345)/INDEX($D$326:$W$326,1,$C345))))</f>
        <v>0</v>
      </c>
      <c r="BC345" s="2">
        <f>IF($D$326="n/a",0,IF(BC$328&lt;=$C345,0,IF(BC$328&gt;(INDEX($D$326:$W$326,1,$C345)+$C345),INDEX($D$340:$W$340,,$C345)-SUM($D345:BB345),INDEX($D$340:$W$340,,$C345)/INDEX($D$326:$W$326,1,$C345))))</f>
        <v>0</v>
      </c>
      <c r="BD345" s="2">
        <f>IF($D$326="n/a",0,IF(BD$328&lt;=$C345,0,IF(BD$328&gt;(INDEX($D$326:$W$326,1,$C345)+$C345),INDEX($D$340:$W$340,,$C345)-SUM($D345:BC345),INDEX($D$340:$W$340,,$C345)/INDEX($D$326:$W$326,1,$C345))))</f>
        <v>0</v>
      </c>
      <c r="BE345" s="2">
        <f>IF($D$326="n/a",0,IF(BE$328&lt;=$C345,0,IF(BE$328&gt;(INDEX($D$326:$W$326,1,$C345)+$C345),INDEX($D$340:$W$340,,$C345)-SUM($D345:BD345),INDEX($D$340:$W$340,,$C345)/INDEX($D$326:$W$326,1,$C345))))</f>
        <v>0</v>
      </c>
      <c r="BF345" s="2">
        <f>IF($D$326="n/a",0,IF(BF$328&lt;=$C345,0,IF(BF$328&gt;(INDEX($D$326:$W$326,1,$C345)+$C345),INDEX($D$340:$W$340,,$C345)-SUM($D345:BE345),INDEX($D$340:$W$340,,$C345)/INDEX($D$326:$W$326,1,$C345))))</f>
        <v>0</v>
      </c>
      <c r="BG345" s="2">
        <f>IF($D$326="n/a",0,IF(BG$328&lt;=$C345,0,IF(BG$328&gt;(INDEX($D$326:$W$326,1,$C345)+$C345),INDEX($D$340:$W$340,,$C345)-SUM($D345:BF345),INDEX($D$340:$W$340,,$C345)/INDEX($D$326:$W$326,1,$C345))))</f>
        <v>0</v>
      </c>
      <c r="BH345" s="2">
        <f>IF($D$326="n/a",0,IF(BH$328&lt;=$C345,0,IF(BH$328&gt;(INDEX($D$326:$W$326,1,$C345)+$C345),INDEX($D$340:$W$340,,$C345)-SUM($D345:BG345),INDEX($D$340:$W$340,,$C345)/INDEX($D$326:$W$326,1,$C345))))</f>
        <v>0</v>
      </c>
      <c r="BI345" s="2">
        <f>IF($D$326="n/a",0,IF(BI$328&lt;=$C345,0,IF(BI$328&gt;(INDEX($D$326:$W$326,1,$C345)+$C345),INDEX($D$340:$W$340,,$C345)-SUM($D345:BH345),INDEX($D$340:$W$340,,$C345)/INDEX($D$326:$W$326,1,$C345))))</f>
        <v>0</v>
      </c>
      <c r="BJ345" s="2">
        <f>IF($D$326="n/a",0,IF(BJ$328&lt;=$C345,0,IF(BJ$328&gt;(INDEX($D$326:$W$326,1,$C345)+$C345),INDEX($D$340:$W$340,,$C345)-SUM($D345:BI345),INDEX($D$340:$W$340,,$C345)/INDEX($D$326:$W$326,1,$C345))))</f>
        <v>0</v>
      </c>
      <c r="BK345" s="2">
        <f>IF($D$326="n/a",0,IF(BK$328&lt;=$C345,0,IF(BK$328&gt;(INDEX($D$326:$W$326,1,$C345)+$C345),INDEX($D$340:$W$340,,$C345)-SUM($D345:BJ345),INDEX($D$340:$W$340,,$C345)/INDEX($D$326:$W$326,1,$C345))))</f>
        <v>0</v>
      </c>
      <c r="BL345" s="2">
        <f>IF($D$326="n/a",0,IF(BL$328&lt;=$C345,0,IF(BL$328&gt;(INDEX($D$326:$W$326,1,$C345)+$C345),INDEX($D$340:$W$340,,$C345)-SUM($D345:BK345),INDEX($D$340:$W$340,,$C345)/INDEX($D$326:$W$326,1,$C345))))</f>
        <v>0</v>
      </c>
      <c r="BM345" s="2">
        <f>IF($D$326="n/a",0,IF(BM$328&lt;=$C345,0,IF(BM$328&gt;(INDEX($D$326:$W$326,1,$C345)+$C345),INDEX($D$340:$W$340,,$C345)-SUM($D345:BL345),INDEX($D$340:$W$340,,$C345)/INDEX($D$326:$W$326,1,$C345))))</f>
        <v>0</v>
      </c>
      <c r="BN345" s="2">
        <f>IF($D$326="n/a",0,IF(BN$328&lt;=$C345,0,IF(BN$328&gt;(INDEX($D$326:$W$326,1,$C345)+$C345),INDEX($D$340:$W$340,,$C345)-SUM($D345:BM345),INDEX($D$340:$W$340,,$C345)/INDEX($D$326:$W$326,1,$C345))))</f>
        <v>0</v>
      </c>
      <c r="BO345" s="2">
        <f>IF($D$326="n/a",0,IF(BO$328&lt;=$C345,0,IF(BO$328&gt;(INDEX($D$326:$W$326,1,$C345)+$C345),INDEX($D$340:$W$340,,$C345)-SUM($D345:BN345),INDEX($D$340:$W$340,,$C345)/INDEX($D$326:$W$326,1,$C345))))</f>
        <v>0</v>
      </c>
      <c r="BP345" s="2">
        <f>IF($D$326="n/a",0,IF(BP$328&lt;=$C345,0,IF(BP$328&gt;(INDEX($D$326:$W$326,1,$C345)+$C345),INDEX($D$340:$W$340,,$C345)-SUM($D345:BO345),INDEX($D$340:$W$340,,$C345)/INDEX($D$326:$W$326,1,$C345))))</f>
        <v>0</v>
      </c>
    </row>
    <row r="346" spans="2:68">
      <c r="B346" s="20">
        <v>2019</v>
      </c>
      <c r="C346" s="20">
        <v>4</v>
      </c>
      <c r="E346" s="2">
        <f>IF($D$326="n/a",0,IF(E$328&lt;=$C346,0,IF(E$328&gt;(INDEX($D$326:$W$326,1,$C346)+$C346),INDEX($D$340:$W$340,,$C346)-SUM($D346:D346),INDEX($D$340:$W$340,,$C346)/INDEX($D$326:$W$326,1,$C346))))</f>
        <v>0</v>
      </c>
      <c r="F346" s="2">
        <f>IF($D$326="n/a",0,IF(F$328&lt;=$C346,0,IF(F$328&gt;(INDEX($D$326:$W$326,1,$C346)+$C346),INDEX($D$340:$W$340,,$C346)-SUM($D346:E346),INDEX($D$340:$W$340,,$C346)/INDEX($D$326:$W$326,1,$C346))))</f>
        <v>0</v>
      </c>
      <c r="G346" s="2">
        <f>IF($D$326="n/a",0,IF(G$328&lt;=$C346,0,IF(G$328&gt;(INDEX($D$326:$W$326,1,$C346)+$C346),INDEX($D$340:$W$340,,$C346)-SUM($D346:F346),INDEX($D$340:$W$340,,$C346)/INDEX($D$326:$W$326,1,$C346))))</f>
        <v>0</v>
      </c>
      <c r="H346" s="2">
        <f>IF($D$326="n/a",0,IF(H$328&lt;=$C346,0,IF(H$328&gt;(INDEX($D$326:$W$326,1,$C346)+$C346),INDEX($D$340:$W$340,,$C346)-SUM($D346:G346),INDEX($D$340:$W$340,,$C346)/INDEX($D$326:$W$326,1,$C346))))</f>
        <v>0</v>
      </c>
      <c r="I346" s="2">
        <f>IF($D$326="n/a",0,IF(I$328&lt;=$C346,0,IF(I$328&gt;(INDEX($D$326:$W$326,1,$C346)+$C346),INDEX($D$340:$W$340,,$C346)-SUM($D346:H346),INDEX($D$340:$W$340,,$C346)/INDEX($D$326:$W$326,1,$C346))))*0.5</f>
        <v>0</v>
      </c>
      <c r="J346" s="2">
        <f>IF($D$326="n/a",0,IF(J$328&lt;=$C346,0,IF(J$328&gt;(INDEX($D$326:$W$326,1,$C346)+$C346),INDEX($D$340:$W$340,,$C346)-SUM($D346:I346),INDEX($D$340:$W$340,,$C346)/INDEX($D$326:$W$326,1,$C346))))</f>
        <v>0</v>
      </c>
      <c r="K346" s="2">
        <f>IF($D$326="n/a",0,IF(K$328&lt;=$C346,0,IF(K$328&gt;(INDEX($D$326:$W$326,1,$C346)+$C346),INDEX($D$340:$W$340,,$C346)-SUM($D346:J346),INDEX($D$340:$W$340,,$C346)/INDEX($D$326:$W$326,1,$C346))))</f>
        <v>0</v>
      </c>
      <c r="L346" s="2">
        <f>IF($D$326="n/a",0,IF(L$328&lt;=$C346,0,IF(L$328&gt;(INDEX($D$326:$W$326,1,$C346)+$C346),INDEX($D$340:$W$340,,$C346)-SUM($D346:K346),INDEX($D$340:$W$340,,$C346)/INDEX($D$326:$W$326,1,$C346))))</f>
        <v>0</v>
      </c>
      <c r="M346" s="2">
        <f>IF($D$326="n/a",0,IF(M$328&lt;=$C346,0,IF(M$328&gt;(INDEX($D$326:$W$326,1,$C346)+$C346),INDEX($D$340:$W$340,,$C346)-SUM($D346:L346),INDEX($D$340:$W$340,,$C346)/INDEX($D$326:$W$326,1,$C346))))</f>
        <v>0</v>
      </c>
      <c r="N346" s="2">
        <f>IF($D$326="n/a",0,IF(N$328&lt;=$C346,0,IF(N$328&gt;(INDEX($D$326:$W$326,1,$C346)+$C346),INDEX($D$340:$W$340,,$C346)-SUM($D346:M346),INDEX($D$340:$W$340,,$C346)/INDEX($D$326:$W$326,1,$C346))))</f>
        <v>0</v>
      </c>
      <c r="O346" s="2">
        <f>IF($D$326="n/a",0,IF(O$328&lt;=$C346,0,IF(O$328&gt;(INDEX($D$326:$W$326,1,$C346)+$C346),INDEX($D$340:$W$340,,$C346)-SUM($D346:N346),INDEX($D$340:$W$340,,$C346)/INDEX($D$326:$W$326,1,$C346))))</f>
        <v>0</v>
      </c>
      <c r="P346" s="2">
        <f>IF($D$326="n/a",0,IF(P$328&lt;=$C346,0,IF(P$328&gt;(INDEX($D$326:$W$326,1,$C346)+$C346),INDEX($D$340:$W$340,,$C346)-SUM($D346:O346),INDEX($D$340:$W$340,,$C346)/INDEX($D$326:$W$326,1,$C346))))</f>
        <v>0</v>
      </c>
      <c r="Q346" s="2">
        <f>IF($D$326="n/a",0,IF(Q$328&lt;=$C346,0,IF(Q$328&gt;(INDEX($D$326:$W$326,1,$C346)+$C346),INDEX($D$340:$W$340,,$C346)-SUM($D346:P346),INDEX($D$340:$W$340,,$C346)/INDEX($D$326:$W$326,1,$C346))))</f>
        <v>0</v>
      </c>
      <c r="R346" s="2">
        <f>IF($D$326="n/a",0,IF(R$328&lt;=$C346,0,IF(R$328&gt;(INDEX($D$326:$W$326,1,$C346)+$C346),INDEX($D$340:$W$340,,$C346)-SUM($D346:Q346),INDEX($D$340:$W$340,,$C346)/INDEX($D$326:$W$326,1,$C346))))</f>
        <v>0</v>
      </c>
      <c r="S346" s="2">
        <f>IF($D$326="n/a",0,IF(S$328&lt;=$C346,0,IF(S$328&gt;(INDEX($D$326:$W$326,1,$C346)+$C346),INDEX($D$340:$W$340,,$C346)-SUM($D346:R346),INDEX($D$340:$W$340,,$C346)/INDEX($D$326:$W$326,1,$C346))))</f>
        <v>0</v>
      </c>
      <c r="T346" s="2">
        <f>IF($D$326="n/a",0,IF(T$328&lt;=$C346,0,IF(T$328&gt;(INDEX($D$326:$W$326,1,$C346)+$C346),INDEX($D$340:$W$340,,$C346)-SUM($D346:S346),INDEX($D$340:$W$340,,$C346)/INDEX($D$326:$W$326,1,$C346))))</f>
        <v>0</v>
      </c>
      <c r="U346" s="2">
        <f>IF($D$326="n/a",0,IF(U$328&lt;=$C346,0,IF(U$328&gt;(INDEX($D$326:$W$326,1,$C346)+$C346),INDEX($D$340:$W$340,,$C346)-SUM($D346:T346),INDEX($D$340:$W$340,,$C346)/INDEX($D$326:$W$326,1,$C346))))</f>
        <v>0</v>
      </c>
      <c r="V346" s="2">
        <f>IF($D$326="n/a",0,IF(V$328&lt;=$C346,0,IF(V$328&gt;(INDEX($D$326:$W$326,1,$C346)+$C346),INDEX($D$340:$W$340,,$C346)-SUM($D346:U346),INDEX($D$340:$W$340,,$C346)/INDEX($D$326:$W$326,1,$C346))))</f>
        <v>0</v>
      </c>
      <c r="W346" s="2">
        <f>IF($D$326="n/a",0,IF(W$328&lt;=$C346,0,IF(W$328&gt;(INDEX($D$326:$W$326,1,$C346)+$C346),INDEX($D$340:$W$340,,$C346)-SUM($D346:V346),INDEX($D$340:$W$340,,$C346)/INDEX($D$326:$W$326,1,$C346))))</f>
        <v>0</v>
      </c>
      <c r="X346" s="2">
        <f>IF($D$326="n/a",0,IF(X$328&lt;=$C346,0,IF(X$328&gt;(INDEX($D$326:$W$326,1,$C346)+$C346),INDEX($D$340:$W$340,,$C346)-SUM($D346:W346),INDEX($D$340:$W$340,,$C346)/INDEX($D$326:$W$326,1,$C346))))</f>
        <v>0</v>
      </c>
      <c r="Y346" s="2">
        <f>IF($D$326="n/a",0,IF(Y$328&lt;=$C346,0,IF(Y$328&gt;(INDEX($D$326:$W$326,1,$C346)+$C346),INDEX($D$340:$W$340,,$C346)-SUM($D346:X346),INDEX($D$340:$W$340,,$C346)/INDEX($D$326:$W$326,1,$C346))))</f>
        <v>0</v>
      </c>
      <c r="Z346" s="2">
        <f>IF($D$326="n/a",0,IF(Z$328&lt;=$C346,0,IF(Z$328&gt;(INDEX($D$326:$W$326,1,$C346)+$C346),INDEX($D$340:$W$340,,$C346)-SUM($D346:Y346),INDEX($D$340:$W$340,,$C346)/INDEX($D$326:$W$326,1,$C346))))</f>
        <v>0</v>
      </c>
      <c r="AA346" s="2">
        <f>IF($D$326="n/a",0,IF(AA$328&lt;=$C346,0,IF(AA$328&gt;(INDEX($D$326:$W$326,1,$C346)+$C346),INDEX($D$340:$W$340,,$C346)-SUM($D346:Z346),INDEX($D$340:$W$340,,$C346)/INDEX($D$326:$W$326,1,$C346))))</f>
        <v>0</v>
      </c>
      <c r="AB346" s="2">
        <f>IF($D$326="n/a",0,IF(AB$328&lt;=$C346,0,IF(AB$328&gt;(INDEX($D$326:$W$326,1,$C346)+$C346),INDEX($D$340:$W$340,,$C346)-SUM($D346:AA346),INDEX($D$340:$W$340,,$C346)/INDEX($D$326:$W$326,1,$C346))))</f>
        <v>0</v>
      </c>
      <c r="AC346" s="2">
        <f>IF($D$326="n/a",0,IF(AC$328&lt;=$C346,0,IF(AC$328&gt;(INDEX($D$326:$W$326,1,$C346)+$C346),INDEX($D$340:$W$340,,$C346)-SUM($D346:AB346),INDEX($D$340:$W$340,,$C346)/INDEX($D$326:$W$326,1,$C346))))</f>
        <v>0</v>
      </c>
      <c r="AD346" s="2">
        <f>IF($D$326="n/a",0,IF(AD$328&lt;=$C346,0,IF(AD$328&gt;(INDEX($D$326:$W$326,1,$C346)+$C346),INDEX($D$340:$W$340,,$C346)-SUM($D346:AC346),INDEX($D$340:$W$340,,$C346)/INDEX($D$326:$W$326,1,$C346))))</f>
        <v>0</v>
      </c>
      <c r="AE346" s="2">
        <f>IF($D$326="n/a",0,IF(AE$328&lt;=$C346,0,IF(AE$328&gt;(INDEX($D$326:$W$326,1,$C346)+$C346),INDEX($D$340:$W$340,,$C346)-SUM($D346:AD346),INDEX($D$340:$W$340,,$C346)/INDEX($D$326:$W$326,1,$C346))))</f>
        <v>0</v>
      </c>
      <c r="AF346" s="2">
        <f>IF($D$326="n/a",0,IF(AF$328&lt;=$C346,0,IF(AF$328&gt;(INDEX($D$326:$W$326,1,$C346)+$C346),INDEX($D$340:$W$340,,$C346)-SUM($D346:AE346),INDEX($D$340:$W$340,,$C346)/INDEX($D$326:$W$326,1,$C346))))</f>
        <v>0</v>
      </c>
      <c r="AG346" s="2">
        <f>IF($D$326="n/a",0,IF(AG$328&lt;=$C346,0,IF(AG$328&gt;(INDEX($D$326:$W$326,1,$C346)+$C346),INDEX($D$340:$W$340,,$C346)-SUM($D346:AF346),INDEX($D$340:$W$340,,$C346)/INDEX($D$326:$W$326,1,$C346))))</f>
        <v>0</v>
      </c>
      <c r="AH346" s="2">
        <f>IF($D$326="n/a",0,IF(AH$328&lt;=$C346,0,IF(AH$328&gt;(INDEX($D$326:$W$326,1,$C346)+$C346),INDEX($D$340:$W$340,,$C346)-SUM($D346:AG346),INDEX($D$340:$W$340,,$C346)/INDEX($D$326:$W$326,1,$C346))))</f>
        <v>0</v>
      </c>
      <c r="AI346" s="2">
        <f>IF($D$326="n/a",0,IF(AI$328&lt;=$C346,0,IF(AI$328&gt;(INDEX($D$326:$W$326,1,$C346)+$C346),INDEX($D$340:$W$340,,$C346)-SUM($D346:AH346),INDEX($D$340:$W$340,,$C346)/INDEX($D$326:$W$326,1,$C346))))</f>
        <v>0</v>
      </c>
      <c r="AJ346" s="2">
        <f>IF($D$326="n/a",0,IF(AJ$328&lt;=$C346,0,IF(AJ$328&gt;(INDEX($D$326:$W$326,1,$C346)+$C346),INDEX($D$340:$W$340,,$C346)-SUM($D346:AI346),INDEX($D$340:$W$340,,$C346)/INDEX($D$326:$W$326,1,$C346))))</f>
        <v>0</v>
      </c>
      <c r="AK346" s="2">
        <f>IF($D$326="n/a",0,IF(AK$328&lt;=$C346,0,IF(AK$328&gt;(INDEX($D$326:$W$326,1,$C346)+$C346),INDEX($D$340:$W$340,,$C346)-SUM($D346:AJ346),INDEX($D$340:$W$340,,$C346)/INDEX($D$326:$W$326,1,$C346))))</f>
        <v>0</v>
      </c>
      <c r="AL346" s="2">
        <f>IF($D$326="n/a",0,IF(AL$328&lt;=$C346,0,IF(AL$328&gt;(INDEX($D$326:$W$326,1,$C346)+$C346),INDEX($D$340:$W$340,,$C346)-SUM($D346:AK346),INDEX($D$340:$W$340,,$C346)/INDEX($D$326:$W$326,1,$C346))))</f>
        <v>0</v>
      </c>
      <c r="AM346" s="2">
        <f>IF($D$326="n/a",0,IF(AM$328&lt;=$C346,0,IF(AM$328&gt;(INDEX($D$326:$W$326,1,$C346)+$C346),INDEX($D$340:$W$340,,$C346)-SUM($D346:AL346),INDEX($D$340:$W$340,,$C346)/INDEX($D$326:$W$326,1,$C346))))</f>
        <v>0</v>
      </c>
      <c r="AN346" s="2">
        <f>IF($D$326="n/a",0,IF(AN$328&lt;=$C346,0,IF(AN$328&gt;(INDEX($D$326:$W$326,1,$C346)+$C346),INDEX($D$340:$W$340,,$C346)-SUM($D346:AM346),INDEX($D$340:$W$340,,$C346)/INDEX($D$326:$W$326,1,$C346))))</f>
        <v>0</v>
      </c>
      <c r="AO346" s="2">
        <f>IF($D$326="n/a",0,IF(AO$328&lt;=$C346,0,IF(AO$328&gt;(INDEX($D$326:$W$326,1,$C346)+$C346),INDEX($D$340:$W$340,,$C346)-SUM($D346:AN346),INDEX($D$340:$W$340,,$C346)/INDEX($D$326:$W$326,1,$C346))))</f>
        <v>0</v>
      </c>
      <c r="AP346" s="2">
        <f>IF($D$326="n/a",0,IF(AP$328&lt;=$C346,0,IF(AP$328&gt;(INDEX($D$326:$W$326,1,$C346)+$C346),INDEX($D$340:$W$340,,$C346)-SUM($D346:AO346),INDEX($D$340:$W$340,,$C346)/INDEX($D$326:$W$326,1,$C346))))</f>
        <v>0</v>
      </c>
      <c r="AQ346" s="2">
        <f>IF($D$326="n/a",0,IF(AQ$328&lt;=$C346,0,IF(AQ$328&gt;(INDEX($D$326:$W$326,1,$C346)+$C346),INDEX($D$340:$W$340,,$C346)-SUM($D346:AP346),INDEX($D$340:$W$340,,$C346)/INDEX($D$326:$W$326,1,$C346))))</f>
        <v>0</v>
      </c>
      <c r="AR346" s="2">
        <f>IF($D$326="n/a",0,IF(AR$328&lt;=$C346,0,IF(AR$328&gt;(INDEX($D$326:$W$326,1,$C346)+$C346),INDEX($D$340:$W$340,,$C346)-SUM($D346:AQ346),INDEX($D$340:$W$340,,$C346)/INDEX($D$326:$W$326,1,$C346))))</f>
        <v>0</v>
      </c>
      <c r="AS346" s="2">
        <f>IF($D$326="n/a",0,IF(AS$328&lt;=$C346,0,IF(AS$328&gt;(INDEX($D$326:$W$326,1,$C346)+$C346),INDEX($D$340:$W$340,,$C346)-SUM($D346:AR346),INDEX($D$340:$W$340,,$C346)/INDEX($D$326:$W$326,1,$C346))))</f>
        <v>0</v>
      </c>
      <c r="AT346" s="2">
        <f>IF($D$326="n/a",0,IF(AT$328&lt;=$C346,0,IF(AT$328&gt;(INDEX($D$326:$W$326,1,$C346)+$C346),INDEX($D$340:$W$340,,$C346)-SUM($D346:AS346),INDEX($D$340:$W$340,,$C346)/INDEX($D$326:$W$326,1,$C346))))</f>
        <v>0</v>
      </c>
      <c r="AU346" s="2">
        <f>IF($D$326="n/a",0,IF(AU$328&lt;=$C346,0,IF(AU$328&gt;(INDEX($D$326:$W$326,1,$C346)+$C346),INDEX($D$340:$W$340,,$C346)-SUM($D346:AT346),INDEX($D$340:$W$340,,$C346)/INDEX($D$326:$W$326,1,$C346))))</f>
        <v>0</v>
      </c>
      <c r="AV346" s="2">
        <f>IF($D$326="n/a",0,IF(AV$328&lt;=$C346,0,IF(AV$328&gt;(INDEX($D$326:$W$326,1,$C346)+$C346),INDEX($D$340:$W$340,,$C346)-SUM($D346:AU346),INDEX($D$340:$W$340,,$C346)/INDEX($D$326:$W$326,1,$C346))))</f>
        <v>0</v>
      </c>
      <c r="AW346" s="2">
        <f>IF($D$326="n/a",0,IF(AW$328&lt;=$C346,0,IF(AW$328&gt;(INDEX($D$326:$W$326,1,$C346)+$C346),INDEX($D$340:$W$340,,$C346)-SUM($D346:AV346),INDEX($D$340:$W$340,,$C346)/INDEX($D$326:$W$326,1,$C346))))</f>
        <v>0</v>
      </c>
      <c r="AX346" s="2">
        <f>IF($D$326="n/a",0,IF(AX$328&lt;=$C346,0,IF(AX$328&gt;(INDEX($D$326:$W$326,1,$C346)+$C346),INDEX($D$340:$W$340,,$C346)-SUM($D346:AW346),INDEX($D$340:$W$340,,$C346)/INDEX($D$326:$W$326,1,$C346))))</f>
        <v>0</v>
      </c>
      <c r="AY346" s="2">
        <f>IF($D$326="n/a",0,IF(AY$328&lt;=$C346,0,IF(AY$328&gt;(INDEX($D$326:$W$326,1,$C346)+$C346),INDEX($D$340:$W$340,,$C346)-SUM($D346:AX346),INDEX($D$340:$W$340,,$C346)/INDEX($D$326:$W$326,1,$C346))))</f>
        <v>0</v>
      </c>
      <c r="AZ346" s="2">
        <f>IF($D$326="n/a",0,IF(AZ$328&lt;=$C346,0,IF(AZ$328&gt;(INDEX($D$326:$W$326,1,$C346)+$C346),INDEX($D$340:$W$340,,$C346)-SUM($D346:AY346),INDEX($D$340:$W$340,,$C346)/INDEX($D$326:$W$326,1,$C346))))</f>
        <v>0</v>
      </c>
      <c r="BA346" s="2">
        <f>IF($D$326="n/a",0,IF(BA$328&lt;=$C346,0,IF(BA$328&gt;(INDEX($D$326:$W$326,1,$C346)+$C346),INDEX($D$340:$W$340,,$C346)-SUM($D346:AZ346),INDEX($D$340:$W$340,,$C346)/INDEX($D$326:$W$326,1,$C346))))</f>
        <v>0</v>
      </c>
      <c r="BB346" s="2">
        <f>IF($D$326="n/a",0,IF(BB$328&lt;=$C346,0,IF(BB$328&gt;(INDEX($D$326:$W$326,1,$C346)+$C346),INDEX($D$340:$W$340,,$C346)-SUM($D346:BA346),INDEX($D$340:$W$340,,$C346)/INDEX($D$326:$W$326,1,$C346))))</f>
        <v>0</v>
      </c>
      <c r="BC346" s="2">
        <f>IF($D$326="n/a",0,IF(BC$328&lt;=$C346,0,IF(BC$328&gt;(INDEX($D$326:$W$326,1,$C346)+$C346),INDEX($D$340:$W$340,,$C346)-SUM($D346:BB346),INDEX($D$340:$W$340,,$C346)/INDEX($D$326:$W$326,1,$C346))))</f>
        <v>0</v>
      </c>
      <c r="BD346" s="2">
        <f>IF($D$326="n/a",0,IF(BD$328&lt;=$C346,0,IF(BD$328&gt;(INDEX($D$326:$W$326,1,$C346)+$C346),INDEX($D$340:$W$340,,$C346)-SUM($D346:BC346),INDEX($D$340:$W$340,,$C346)/INDEX($D$326:$W$326,1,$C346))))</f>
        <v>0</v>
      </c>
      <c r="BE346" s="2">
        <f>IF($D$326="n/a",0,IF(BE$328&lt;=$C346,0,IF(BE$328&gt;(INDEX($D$326:$W$326,1,$C346)+$C346),INDEX($D$340:$W$340,,$C346)-SUM($D346:BD346),INDEX($D$340:$W$340,,$C346)/INDEX($D$326:$W$326,1,$C346))))</f>
        <v>0</v>
      </c>
      <c r="BF346" s="2">
        <f>IF($D$326="n/a",0,IF(BF$328&lt;=$C346,0,IF(BF$328&gt;(INDEX($D$326:$W$326,1,$C346)+$C346),INDEX($D$340:$W$340,,$C346)-SUM($D346:BE346),INDEX($D$340:$W$340,,$C346)/INDEX($D$326:$W$326,1,$C346))))</f>
        <v>0</v>
      </c>
      <c r="BG346" s="2">
        <f>IF($D$326="n/a",0,IF(BG$328&lt;=$C346,0,IF(BG$328&gt;(INDEX($D$326:$W$326,1,$C346)+$C346),INDEX($D$340:$W$340,,$C346)-SUM($D346:BF346),INDEX($D$340:$W$340,,$C346)/INDEX($D$326:$W$326,1,$C346))))</f>
        <v>0</v>
      </c>
      <c r="BH346" s="2">
        <f>IF($D$326="n/a",0,IF(BH$328&lt;=$C346,0,IF(BH$328&gt;(INDEX($D$326:$W$326,1,$C346)+$C346),INDEX($D$340:$W$340,,$C346)-SUM($D346:BG346),INDEX($D$340:$W$340,,$C346)/INDEX($D$326:$W$326,1,$C346))))</f>
        <v>0</v>
      </c>
      <c r="BI346" s="2">
        <f>IF($D$326="n/a",0,IF(BI$328&lt;=$C346,0,IF(BI$328&gt;(INDEX($D$326:$W$326,1,$C346)+$C346),INDEX($D$340:$W$340,,$C346)-SUM($D346:BH346),INDEX($D$340:$W$340,,$C346)/INDEX($D$326:$W$326,1,$C346))))</f>
        <v>0</v>
      </c>
      <c r="BJ346" s="2">
        <f>IF($D$326="n/a",0,IF(BJ$328&lt;=$C346,0,IF(BJ$328&gt;(INDEX($D$326:$W$326,1,$C346)+$C346),INDEX($D$340:$W$340,,$C346)-SUM($D346:BI346),INDEX($D$340:$W$340,,$C346)/INDEX($D$326:$W$326,1,$C346))))</f>
        <v>0</v>
      </c>
      <c r="BK346" s="2">
        <f>IF($D$326="n/a",0,IF(BK$328&lt;=$C346,0,IF(BK$328&gt;(INDEX($D$326:$W$326,1,$C346)+$C346),INDEX($D$340:$W$340,,$C346)-SUM($D346:BJ346),INDEX($D$340:$W$340,,$C346)/INDEX($D$326:$W$326,1,$C346))))</f>
        <v>0</v>
      </c>
      <c r="BL346" s="2">
        <f>IF($D$326="n/a",0,IF(BL$328&lt;=$C346,0,IF(BL$328&gt;(INDEX($D$326:$W$326,1,$C346)+$C346),INDEX($D$340:$W$340,,$C346)-SUM($D346:BK346),INDEX($D$340:$W$340,,$C346)/INDEX($D$326:$W$326,1,$C346))))</f>
        <v>0</v>
      </c>
      <c r="BM346" s="2">
        <f>IF($D$326="n/a",0,IF(BM$328&lt;=$C346,0,IF(BM$328&gt;(INDEX($D$326:$W$326,1,$C346)+$C346),INDEX($D$340:$W$340,,$C346)-SUM($D346:BL346),INDEX($D$340:$W$340,,$C346)/INDEX($D$326:$W$326,1,$C346))))</f>
        <v>0</v>
      </c>
      <c r="BN346" s="2">
        <f>IF($D$326="n/a",0,IF(BN$328&lt;=$C346,0,IF(BN$328&gt;(INDEX($D$326:$W$326,1,$C346)+$C346),INDEX($D$340:$W$340,,$C346)-SUM($D346:BM346),INDEX($D$340:$W$340,,$C346)/INDEX($D$326:$W$326,1,$C346))))</f>
        <v>0</v>
      </c>
      <c r="BO346" s="2">
        <f>IF($D$326="n/a",0,IF(BO$328&lt;=$C346,0,IF(BO$328&gt;(INDEX($D$326:$W$326,1,$C346)+$C346),INDEX($D$340:$W$340,,$C346)-SUM($D346:BN346),INDEX($D$340:$W$340,,$C346)/INDEX($D$326:$W$326,1,$C346))))</f>
        <v>0</v>
      </c>
      <c r="BP346" s="2">
        <f>IF($D$326="n/a",0,IF(BP$328&lt;=$C346,0,IF(BP$328&gt;(INDEX($D$326:$W$326,1,$C346)+$C346),INDEX($D$340:$W$340,,$C346)-SUM($D346:BO346),INDEX($D$340:$W$340,,$C346)/INDEX($D$326:$W$326,1,$C346))))</f>
        <v>0</v>
      </c>
    </row>
    <row r="347" spans="2:68">
      <c r="B347" s="20">
        <v>2020</v>
      </c>
      <c r="C347" s="20">
        <v>5</v>
      </c>
      <c r="E347" s="2">
        <f>IF($D$326="n/a",0,IF(E$328&lt;=$C347,0,IF(E$328&gt;(INDEX($D$326:$W$326,1,$C347)+$C347),INDEX($D$340:$W$340,,$C347)-SUM($D347:D347),INDEX($D$340:$W$340,,$C347)/INDEX($D$326:$W$326,1,$C347))))</f>
        <v>0</v>
      </c>
      <c r="F347" s="2">
        <f>IF($D$326="n/a",0,IF(F$328&lt;=$C347,0,IF(F$328&gt;(INDEX($D$326:$W$326,1,$C347)+$C347),INDEX($D$340:$W$340,,$C347)-SUM($D347:E347),INDEX($D$340:$W$340,,$C347)/INDEX($D$326:$W$326,1,$C347))))</f>
        <v>0</v>
      </c>
      <c r="G347" s="2">
        <f>IF($D$326="n/a",0,IF(G$328&lt;=$C347,0,IF(G$328&gt;(INDEX($D$326:$W$326,1,$C347)+$C347),INDEX($D$340:$W$340,,$C347)-SUM($D347:F347),INDEX($D$340:$W$340,,$C347)/INDEX($D$326:$W$326,1,$C347))))</f>
        <v>0</v>
      </c>
      <c r="H347" s="2">
        <f>IF($D$326="n/a",0,IF(H$328&lt;=$C347,0,IF(H$328&gt;(INDEX($D$326:$W$326,1,$C347)+$C347),INDEX($D$340:$W$340,,$C347)-SUM($D347:G347),INDEX($D$340:$W$340,,$C347)/INDEX($D$326:$W$326,1,$C347))))</f>
        <v>0</v>
      </c>
      <c r="I347" s="2">
        <f>IF($D$326="n/a",0,IF(I$328&lt;=$C347,0,IF(I$328&gt;(INDEX($D$326:$W$326,1,$C347)+$C347),INDEX($D$340:$W$340,,$C347)-SUM($D347:H347),INDEX($D$340:$W$340,,$C347)/INDEX($D$326:$W$326,1,$C347))))*0.5</f>
        <v>0</v>
      </c>
      <c r="J347" s="2">
        <f>IF($D$326="n/a",0,IF(J$328&lt;=$C347,0,IF(J$328&gt;(INDEX($D$326:$W$326,1,$C347)+$C347),INDEX($D$340:$W$340,,$C347)-SUM($D347:I347),INDEX($D$340:$W$340,,$C347)/INDEX($D$326:$W$326,1,$C347))))</f>
        <v>0</v>
      </c>
      <c r="K347" s="2">
        <f>IF($D$326="n/a",0,IF(K$328&lt;=$C347,0,IF(K$328&gt;(INDEX($D$326:$W$326,1,$C347)+$C347),INDEX($D$340:$W$340,,$C347)-SUM($D347:J347),INDEX($D$340:$W$340,,$C347)/INDEX($D$326:$W$326,1,$C347))))</f>
        <v>0</v>
      </c>
      <c r="L347" s="2">
        <f>IF($D$326="n/a",0,IF(L$328&lt;=$C347,0,IF(L$328&gt;(INDEX($D$326:$W$326,1,$C347)+$C347),INDEX($D$340:$W$340,,$C347)-SUM($D347:K347),INDEX($D$340:$W$340,,$C347)/INDEX($D$326:$W$326,1,$C347))))</f>
        <v>0</v>
      </c>
      <c r="M347" s="2">
        <f>IF($D$326="n/a",0,IF(M$328&lt;=$C347,0,IF(M$328&gt;(INDEX($D$326:$W$326,1,$C347)+$C347),INDEX($D$340:$W$340,,$C347)-SUM($D347:L347),INDEX($D$340:$W$340,,$C347)/INDEX($D$326:$W$326,1,$C347))))</f>
        <v>0</v>
      </c>
      <c r="N347" s="2">
        <f>IF($D$326="n/a",0,IF(N$328&lt;=$C347,0,IF(N$328&gt;(INDEX($D$326:$W$326,1,$C347)+$C347),INDEX($D$340:$W$340,,$C347)-SUM($D347:M347),INDEX($D$340:$W$340,,$C347)/INDEX($D$326:$W$326,1,$C347))))</f>
        <v>0</v>
      </c>
      <c r="O347" s="2">
        <f>IF($D$326="n/a",0,IF(O$328&lt;=$C347,0,IF(O$328&gt;(INDEX($D$326:$W$326,1,$C347)+$C347),INDEX($D$340:$W$340,,$C347)-SUM($D347:N347),INDEX($D$340:$W$340,,$C347)/INDEX($D$326:$W$326,1,$C347))))</f>
        <v>0</v>
      </c>
      <c r="P347" s="2">
        <f>IF($D$326="n/a",0,IF(P$328&lt;=$C347,0,IF(P$328&gt;(INDEX($D$326:$W$326,1,$C347)+$C347),INDEX($D$340:$W$340,,$C347)-SUM($D347:O347),INDEX($D$340:$W$340,,$C347)/INDEX($D$326:$W$326,1,$C347))))</f>
        <v>0</v>
      </c>
      <c r="Q347" s="2">
        <f>IF($D$326="n/a",0,IF(Q$328&lt;=$C347,0,IF(Q$328&gt;(INDEX($D$326:$W$326,1,$C347)+$C347),INDEX($D$340:$W$340,,$C347)-SUM($D347:P347),INDEX($D$340:$W$340,,$C347)/INDEX($D$326:$W$326,1,$C347))))</f>
        <v>0</v>
      </c>
      <c r="R347" s="2">
        <f>IF($D$326="n/a",0,IF(R$328&lt;=$C347,0,IF(R$328&gt;(INDEX($D$326:$W$326,1,$C347)+$C347),INDEX($D$340:$W$340,,$C347)-SUM($D347:Q347),INDEX($D$340:$W$340,,$C347)/INDEX($D$326:$W$326,1,$C347))))</f>
        <v>0</v>
      </c>
      <c r="S347" s="2">
        <f>IF($D$326="n/a",0,IF(S$328&lt;=$C347,0,IF(S$328&gt;(INDEX($D$326:$W$326,1,$C347)+$C347),INDEX($D$340:$W$340,,$C347)-SUM($D347:R347),INDEX($D$340:$W$340,,$C347)/INDEX($D$326:$W$326,1,$C347))))</f>
        <v>0</v>
      </c>
      <c r="T347" s="2">
        <f>IF($D$326="n/a",0,IF(T$328&lt;=$C347,0,IF(T$328&gt;(INDEX($D$326:$W$326,1,$C347)+$C347),INDEX($D$340:$W$340,,$C347)-SUM($D347:S347),INDEX($D$340:$W$340,,$C347)/INDEX($D$326:$W$326,1,$C347))))</f>
        <v>0</v>
      </c>
      <c r="U347" s="2">
        <f>IF($D$326="n/a",0,IF(U$328&lt;=$C347,0,IF(U$328&gt;(INDEX($D$326:$W$326,1,$C347)+$C347),INDEX($D$340:$W$340,,$C347)-SUM($D347:T347),INDEX($D$340:$W$340,,$C347)/INDEX($D$326:$W$326,1,$C347))))</f>
        <v>0</v>
      </c>
      <c r="V347" s="2">
        <f>IF($D$326="n/a",0,IF(V$328&lt;=$C347,0,IF(V$328&gt;(INDEX($D$326:$W$326,1,$C347)+$C347),INDEX($D$340:$W$340,,$C347)-SUM($D347:U347),INDEX($D$340:$W$340,,$C347)/INDEX($D$326:$W$326,1,$C347))))</f>
        <v>0</v>
      </c>
      <c r="W347" s="2">
        <f>IF($D$326="n/a",0,IF(W$328&lt;=$C347,0,IF(W$328&gt;(INDEX($D$326:$W$326,1,$C347)+$C347),INDEX($D$340:$W$340,,$C347)-SUM($D347:V347),INDEX($D$340:$W$340,,$C347)/INDEX($D$326:$W$326,1,$C347))))</f>
        <v>0</v>
      </c>
      <c r="X347" s="2">
        <f>IF($D$326="n/a",0,IF(X$328&lt;=$C347,0,IF(X$328&gt;(INDEX($D$326:$W$326,1,$C347)+$C347),INDEX($D$340:$W$340,,$C347)-SUM($D347:W347),INDEX($D$340:$W$340,,$C347)/INDEX($D$326:$W$326,1,$C347))))</f>
        <v>0</v>
      </c>
      <c r="Y347" s="2">
        <f>IF($D$326="n/a",0,IF(Y$328&lt;=$C347,0,IF(Y$328&gt;(INDEX($D$326:$W$326,1,$C347)+$C347),INDEX($D$340:$W$340,,$C347)-SUM($D347:X347),INDEX($D$340:$W$340,,$C347)/INDEX($D$326:$W$326,1,$C347))))</f>
        <v>0</v>
      </c>
      <c r="Z347" s="2">
        <f>IF($D$326="n/a",0,IF(Z$328&lt;=$C347,0,IF(Z$328&gt;(INDEX($D$326:$W$326,1,$C347)+$C347),INDEX($D$340:$W$340,,$C347)-SUM($D347:Y347),INDEX($D$340:$W$340,,$C347)/INDEX($D$326:$W$326,1,$C347))))</f>
        <v>0</v>
      </c>
      <c r="AA347" s="2">
        <f>IF($D$326="n/a",0,IF(AA$328&lt;=$C347,0,IF(AA$328&gt;(INDEX($D$326:$W$326,1,$C347)+$C347),INDEX($D$340:$W$340,,$C347)-SUM($D347:Z347),INDEX($D$340:$W$340,,$C347)/INDEX($D$326:$W$326,1,$C347))))</f>
        <v>0</v>
      </c>
      <c r="AB347" s="2">
        <f>IF($D$326="n/a",0,IF(AB$328&lt;=$C347,0,IF(AB$328&gt;(INDEX($D$326:$W$326,1,$C347)+$C347),INDEX($D$340:$W$340,,$C347)-SUM($D347:AA347),INDEX($D$340:$W$340,,$C347)/INDEX($D$326:$W$326,1,$C347))))</f>
        <v>0</v>
      </c>
      <c r="AC347" s="2">
        <f>IF($D$326="n/a",0,IF(AC$328&lt;=$C347,0,IF(AC$328&gt;(INDEX($D$326:$W$326,1,$C347)+$C347),INDEX($D$340:$W$340,,$C347)-SUM($D347:AB347),INDEX($D$340:$W$340,,$C347)/INDEX($D$326:$W$326,1,$C347))))</f>
        <v>0</v>
      </c>
      <c r="AD347" s="2">
        <f>IF($D$326="n/a",0,IF(AD$328&lt;=$C347,0,IF(AD$328&gt;(INDEX($D$326:$W$326,1,$C347)+$C347),INDEX($D$340:$W$340,,$C347)-SUM($D347:AC347),INDEX($D$340:$W$340,,$C347)/INDEX($D$326:$W$326,1,$C347))))</f>
        <v>0</v>
      </c>
      <c r="AE347" s="2">
        <f>IF($D$326="n/a",0,IF(AE$328&lt;=$C347,0,IF(AE$328&gt;(INDEX($D$326:$W$326,1,$C347)+$C347),INDEX($D$340:$W$340,,$C347)-SUM($D347:AD347),INDEX($D$340:$W$340,,$C347)/INDEX($D$326:$W$326,1,$C347))))</f>
        <v>0</v>
      </c>
      <c r="AF347" s="2">
        <f>IF($D$326="n/a",0,IF(AF$328&lt;=$C347,0,IF(AF$328&gt;(INDEX($D$326:$W$326,1,$C347)+$C347),INDEX($D$340:$W$340,,$C347)-SUM($D347:AE347),INDEX($D$340:$W$340,,$C347)/INDEX($D$326:$W$326,1,$C347))))</f>
        <v>0</v>
      </c>
      <c r="AG347" s="2">
        <f>IF($D$326="n/a",0,IF(AG$328&lt;=$C347,0,IF(AG$328&gt;(INDEX($D$326:$W$326,1,$C347)+$C347),INDEX($D$340:$W$340,,$C347)-SUM($D347:AF347),INDEX($D$340:$W$340,,$C347)/INDEX($D$326:$W$326,1,$C347))))</f>
        <v>0</v>
      </c>
      <c r="AH347" s="2">
        <f>IF($D$326="n/a",0,IF(AH$328&lt;=$C347,0,IF(AH$328&gt;(INDEX($D$326:$W$326,1,$C347)+$C347),INDEX($D$340:$W$340,,$C347)-SUM($D347:AG347),INDEX($D$340:$W$340,,$C347)/INDEX($D$326:$W$326,1,$C347))))</f>
        <v>0</v>
      </c>
      <c r="AI347" s="2">
        <f>IF($D$326="n/a",0,IF(AI$328&lt;=$C347,0,IF(AI$328&gt;(INDEX($D$326:$W$326,1,$C347)+$C347),INDEX($D$340:$W$340,,$C347)-SUM($D347:AH347),INDEX($D$340:$W$340,,$C347)/INDEX($D$326:$W$326,1,$C347))))</f>
        <v>0</v>
      </c>
      <c r="AJ347" s="2">
        <f>IF($D$326="n/a",0,IF(AJ$328&lt;=$C347,0,IF(AJ$328&gt;(INDEX($D$326:$W$326,1,$C347)+$C347),INDEX($D$340:$W$340,,$C347)-SUM($D347:AI347),INDEX($D$340:$W$340,,$C347)/INDEX($D$326:$W$326,1,$C347))))</f>
        <v>0</v>
      </c>
      <c r="AK347" s="2">
        <f>IF($D$326="n/a",0,IF(AK$328&lt;=$C347,0,IF(AK$328&gt;(INDEX($D$326:$W$326,1,$C347)+$C347),INDEX($D$340:$W$340,,$C347)-SUM($D347:AJ347),INDEX($D$340:$W$340,,$C347)/INDEX($D$326:$W$326,1,$C347))))</f>
        <v>0</v>
      </c>
      <c r="AL347" s="2">
        <f>IF($D$326="n/a",0,IF(AL$328&lt;=$C347,0,IF(AL$328&gt;(INDEX($D$326:$W$326,1,$C347)+$C347),INDEX($D$340:$W$340,,$C347)-SUM($D347:AK347),INDEX($D$340:$W$340,,$C347)/INDEX($D$326:$W$326,1,$C347))))</f>
        <v>0</v>
      </c>
      <c r="AM347" s="2">
        <f>IF($D$326="n/a",0,IF(AM$328&lt;=$C347,0,IF(AM$328&gt;(INDEX($D$326:$W$326,1,$C347)+$C347),INDEX($D$340:$W$340,,$C347)-SUM($D347:AL347),INDEX($D$340:$W$340,,$C347)/INDEX($D$326:$W$326,1,$C347))))</f>
        <v>0</v>
      </c>
      <c r="AN347" s="2">
        <f>IF($D$326="n/a",0,IF(AN$328&lt;=$C347,0,IF(AN$328&gt;(INDEX($D$326:$W$326,1,$C347)+$C347),INDEX($D$340:$W$340,,$C347)-SUM($D347:AM347),INDEX($D$340:$W$340,,$C347)/INDEX($D$326:$W$326,1,$C347))))</f>
        <v>0</v>
      </c>
      <c r="AO347" s="2">
        <f>IF($D$326="n/a",0,IF(AO$328&lt;=$C347,0,IF(AO$328&gt;(INDEX($D$326:$W$326,1,$C347)+$C347),INDEX($D$340:$W$340,,$C347)-SUM($D347:AN347),INDEX($D$340:$W$340,,$C347)/INDEX($D$326:$W$326,1,$C347))))</f>
        <v>0</v>
      </c>
      <c r="AP347" s="2">
        <f>IF($D$326="n/a",0,IF(AP$328&lt;=$C347,0,IF(AP$328&gt;(INDEX($D$326:$W$326,1,$C347)+$C347),INDEX($D$340:$W$340,,$C347)-SUM($D347:AO347),INDEX($D$340:$W$340,,$C347)/INDEX($D$326:$W$326,1,$C347))))</f>
        <v>0</v>
      </c>
      <c r="AQ347" s="2">
        <f>IF($D$326="n/a",0,IF(AQ$328&lt;=$C347,0,IF(AQ$328&gt;(INDEX($D$326:$W$326,1,$C347)+$C347),INDEX($D$340:$W$340,,$C347)-SUM($D347:AP347),INDEX($D$340:$W$340,,$C347)/INDEX($D$326:$W$326,1,$C347))))</f>
        <v>0</v>
      </c>
      <c r="AR347" s="2">
        <f>IF($D$326="n/a",0,IF(AR$328&lt;=$C347,0,IF(AR$328&gt;(INDEX($D$326:$W$326,1,$C347)+$C347),INDEX($D$340:$W$340,,$C347)-SUM($D347:AQ347),INDEX($D$340:$W$340,,$C347)/INDEX($D$326:$W$326,1,$C347))))</f>
        <v>0</v>
      </c>
      <c r="AS347" s="2">
        <f>IF($D$326="n/a",0,IF(AS$328&lt;=$C347,0,IF(AS$328&gt;(INDEX($D$326:$W$326,1,$C347)+$C347),INDEX($D$340:$W$340,,$C347)-SUM($D347:AR347),INDEX($D$340:$W$340,,$C347)/INDEX($D$326:$W$326,1,$C347))))</f>
        <v>0</v>
      </c>
      <c r="AT347" s="2">
        <f>IF($D$326="n/a",0,IF(AT$328&lt;=$C347,0,IF(AT$328&gt;(INDEX($D$326:$W$326,1,$C347)+$C347),INDEX($D$340:$W$340,,$C347)-SUM($D347:AS347),INDEX($D$340:$W$340,,$C347)/INDEX($D$326:$W$326,1,$C347))))</f>
        <v>0</v>
      </c>
      <c r="AU347" s="2">
        <f>IF($D$326="n/a",0,IF(AU$328&lt;=$C347,0,IF(AU$328&gt;(INDEX($D$326:$W$326,1,$C347)+$C347),INDEX($D$340:$W$340,,$C347)-SUM($D347:AT347),INDEX($D$340:$W$340,,$C347)/INDEX($D$326:$W$326,1,$C347))))</f>
        <v>0</v>
      </c>
      <c r="AV347" s="2">
        <f>IF($D$326="n/a",0,IF(AV$328&lt;=$C347,0,IF(AV$328&gt;(INDEX($D$326:$W$326,1,$C347)+$C347),INDEX($D$340:$W$340,,$C347)-SUM($D347:AU347),INDEX($D$340:$W$340,,$C347)/INDEX($D$326:$W$326,1,$C347))))</f>
        <v>0</v>
      </c>
      <c r="AW347" s="2">
        <f>IF($D$326="n/a",0,IF(AW$328&lt;=$C347,0,IF(AW$328&gt;(INDEX($D$326:$W$326,1,$C347)+$C347),INDEX($D$340:$W$340,,$C347)-SUM($D347:AV347),INDEX($D$340:$W$340,,$C347)/INDEX($D$326:$W$326,1,$C347))))</f>
        <v>0</v>
      </c>
      <c r="AX347" s="2">
        <f>IF($D$326="n/a",0,IF(AX$328&lt;=$C347,0,IF(AX$328&gt;(INDEX($D$326:$W$326,1,$C347)+$C347),INDEX($D$340:$W$340,,$C347)-SUM($D347:AW347),INDEX($D$340:$W$340,,$C347)/INDEX($D$326:$W$326,1,$C347))))</f>
        <v>0</v>
      </c>
      <c r="AY347" s="2">
        <f>IF($D$326="n/a",0,IF(AY$328&lt;=$C347,0,IF(AY$328&gt;(INDEX($D$326:$W$326,1,$C347)+$C347),INDEX($D$340:$W$340,,$C347)-SUM($D347:AX347),INDEX($D$340:$W$340,,$C347)/INDEX($D$326:$W$326,1,$C347))))</f>
        <v>0</v>
      </c>
      <c r="AZ347" s="2">
        <f>IF($D$326="n/a",0,IF(AZ$328&lt;=$C347,0,IF(AZ$328&gt;(INDEX($D$326:$W$326,1,$C347)+$C347),INDEX($D$340:$W$340,,$C347)-SUM($D347:AY347),INDEX($D$340:$W$340,,$C347)/INDEX($D$326:$W$326,1,$C347))))</f>
        <v>0</v>
      </c>
      <c r="BA347" s="2">
        <f>IF($D$326="n/a",0,IF(BA$328&lt;=$C347,0,IF(BA$328&gt;(INDEX($D$326:$W$326,1,$C347)+$C347),INDEX($D$340:$W$340,,$C347)-SUM($D347:AZ347),INDEX($D$340:$W$340,,$C347)/INDEX($D$326:$W$326,1,$C347))))</f>
        <v>0</v>
      </c>
      <c r="BB347" s="2">
        <f>IF($D$326="n/a",0,IF(BB$328&lt;=$C347,0,IF(BB$328&gt;(INDEX($D$326:$W$326,1,$C347)+$C347),INDEX($D$340:$W$340,,$C347)-SUM($D347:BA347),INDEX($D$340:$W$340,,$C347)/INDEX($D$326:$W$326,1,$C347))))</f>
        <v>0</v>
      </c>
      <c r="BC347" s="2">
        <f>IF($D$326="n/a",0,IF(BC$328&lt;=$C347,0,IF(BC$328&gt;(INDEX($D$326:$W$326,1,$C347)+$C347),INDEX($D$340:$W$340,,$C347)-SUM($D347:BB347),INDEX($D$340:$W$340,,$C347)/INDEX($D$326:$W$326,1,$C347))))</f>
        <v>0</v>
      </c>
      <c r="BD347" s="2">
        <f>IF($D$326="n/a",0,IF(BD$328&lt;=$C347,0,IF(BD$328&gt;(INDEX($D$326:$W$326,1,$C347)+$C347),INDEX($D$340:$W$340,,$C347)-SUM($D347:BC347),INDEX($D$340:$W$340,,$C347)/INDEX($D$326:$W$326,1,$C347))))</f>
        <v>0</v>
      </c>
      <c r="BE347" s="2">
        <f>IF($D$326="n/a",0,IF(BE$328&lt;=$C347,0,IF(BE$328&gt;(INDEX($D$326:$W$326,1,$C347)+$C347),INDEX($D$340:$W$340,,$C347)-SUM($D347:BD347),INDEX($D$340:$W$340,,$C347)/INDEX($D$326:$W$326,1,$C347))))</f>
        <v>0</v>
      </c>
      <c r="BF347" s="2">
        <f>IF($D$326="n/a",0,IF(BF$328&lt;=$C347,0,IF(BF$328&gt;(INDEX($D$326:$W$326,1,$C347)+$C347),INDEX($D$340:$W$340,,$C347)-SUM($D347:BE347),INDEX($D$340:$W$340,,$C347)/INDEX($D$326:$W$326,1,$C347))))</f>
        <v>0</v>
      </c>
      <c r="BG347" s="2">
        <f>IF($D$326="n/a",0,IF(BG$328&lt;=$C347,0,IF(BG$328&gt;(INDEX($D$326:$W$326,1,$C347)+$C347),INDEX($D$340:$W$340,,$C347)-SUM($D347:BF347),INDEX($D$340:$W$340,,$C347)/INDEX($D$326:$W$326,1,$C347))))</f>
        <v>0</v>
      </c>
      <c r="BH347" s="2">
        <f>IF($D$326="n/a",0,IF(BH$328&lt;=$C347,0,IF(BH$328&gt;(INDEX($D$326:$W$326,1,$C347)+$C347),INDEX($D$340:$W$340,,$C347)-SUM($D347:BG347),INDEX($D$340:$W$340,,$C347)/INDEX($D$326:$W$326,1,$C347))))</f>
        <v>0</v>
      </c>
      <c r="BI347" s="2">
        <f>IF($D$326="n/a",0,IF(BI$328&lt;=$C347,0,IF(BI$328&gt;(INDEX($D$326:$W$326,1,$C347)+$C347),INDEX($D$340:$W$340,,$C347)-SUM($D347:BH347),INDEX($D$340:$W$340,,$C347)/INDEX($D$326:$W$326,1,$C347))))</f>
        <v>0</v>
      </c>
      <c r="BJ347" s="2">
        <f>IF($D$326="n/a",0,IF(BJ$328&lt;=$C347,0,IF(BJ$328&gt;(INDEX($D$326:$W$326,1,$C347)+$C347),INDEX($D$340:$W$340,,$C347)-SUM($D347:BI347),INDEX($D$340:$W$340,,$C347)/INDEX($D$326:$W$326,1,$C347))))</f>
        <v>0</v>
      </c>
      <c r="BK347" s="2">
        <f>IF($D$326="n/a",0,IF(BK$328&lt;=$C347,0,IF(BK$328&gt;(INDEX($D$326:$W$326,1,$C347)+$C347),INDEX($D$340:$W$340,,$C347)-SUM($D347:BJ347),INDEX($D$340:$W$340,,$C347)/INDEX($D$326:$W$326,1,$C347))))</f>
        <v>0</v>
      </c>
      <c r="BL347" s="2">
        <f>IF($D$326="n/a",0,IF(BL$328&lt;=$C347,0,IF(BL$328&gt;(INDEX($D$326:$W$326,1,$C347)+$C347),INDEX($D$340:$W$340,,$C347)-SUM($D347:BK347),INDEX($D$340:$W$340,,$C347)/INDEX($D$326:$W$326,1,$C347))))</f>
        <v>0</v>
      </c>
      <c r="BM347" s="2">
        <f>IF($D$326="n/a",0,IF(BM$328&lt;=$C347,0,IF(BM$328&gt;(INDEX($D$326:$W$326,1,$C347)+$C347),INDEX($D$340:$W$340,,$C347)-SUM($D347:BL347),INDEX($D$340:$W$340,,$C347)/INDEX($D$326:$W$326,1,$C347))))</f>
        <v>0</v>
      </c>
      <c r="BN347" s="2">
        <f>IF($D$326="n/a",0,IF(BN$328&lt;=$C347,0,IF(BN$328&gt;(INDEX($D$326:$W$326,1,$C347)+$C347),INDEX($D$340:$W$340,,$C347)-SUM($D347:BM347),INDEX($D$340:$W$340,,$C347)/INDEX($D$326:$W$326,1,$C347))))</f>
        <v>0</v>
      </c>
      <c r="BO347" s="2">
        <f>IF($D$326="n/a",0,IF(BO$328&lt;=$C347,0,IF(BO$328&gt;(INDEX($D$326:$W$326,1,$C347)+$C347),INDEX($D$340:$W$340,,$C347)-SUM($D347:BN347),INDEX($D$340:$W$340,,$C347)/INDEX($D$326:$W$326,1,$C347))))</f>
        <v>0</v>
      </c>
      <c r="BP347" s="2">
        <f>IF($D$326="n/a",0,IF(BP$328&lt;=$C347,0,IF(BP$328&gt;(INDEX($D$326:$W$326,1,$C347)+$C347),INDEX($D$340:$W$340,,$C347)-SUM($D347:BO347),INDEX($D$340:$W$340,,$C347)/INDEX($D$326:$W$326,1,$C347))))</f>
        <v>0</v>
      </c>
    </row>
    <row r="348" spans="2:68">
      <c r="B348" s="20">
        <v>2021</v>
      </c>
      <c r="C348" s="20">
        <v>6</v>
      </c>
      <c r="E348" s="2">
        <f>IF($D$326="n/a",0,IF(E$328&lt;=$C348,0,IF(E$328&gt;(INDEX($D$326:$W$326,1,$C348)+$C348),INDEX($D$340:$W$340,,$C348)-SUM($D348:D348),INDEX($D$340:$W$340,,$C348)/INDEX($D$326:$W$326,1,$C348))))</f>
        <v>0</v>
      </c>
      <c r="F348" s="2">
        <f>IF($D$326="n/a",0,IF(F$328&lt;=$C348,0,IF(F$328&gt;(INDEX($D$326:$W$326,1,$C348)+$C348),INDEX($D$340:$W$340,,$C348)-SUM($D348:E348),INDEX($D$340:$W$340,,$C348)/INDEX($D$326:$W$326,1,$C348))))</f>
        <v>0</v>
      </c>
      <c r="G348" s="2">
        <f>IF($D$326="n/a",0,IF(G$328&lt;=$C348,0,IF(G$328&gt;(INDEX($D$326:$W$326,1,$C348)+$C348),INDEX($D$340:$W$340,,$C348)-SUM($D348:F348),INDEX($D$340:$W$340,,$C348)/INDEX($D$326:$W$326,1,$C348))))</f>
        <v>0</v>
      </c>
      <c r="H348" s="2">
        <f>IF($D$326="n/a",0,IF(H$328&lt;=$C348,0,IF(H$328&gt;(INDEX($D$326:$W$326,1,$C348)+$C348),INDEX($D$340:$W$340,,$C348)-SUM($D348:G348),INDEX($D$340:$W$340,,$C348)/INDEX($D$326:$W$326,1,$C348))))</f>
        <v>0</v>
      </c>
      <c r="I348" s="2">
        <f>IF($D$326="n/a",0,IF(I$328&lt;=$C348,0,IF(I$328&gt;(INDEX($D$326:$W$326,1,$C348)+$C348),INDEX($D$340:$W$340,,$C348)-SUM($D348:H348),INDEX($D$340:$W$340,,$C348)/INDEX($D$326:$W$326,1,$C348))))*0.5</f>
        <v>0</v>
      </c>
      <c r="J348" s="2">
        <f>IF($D$326="n/a",0,IF(J$328&lt;=$C348,0,IF(J$328&gt;(INDEX($D$326:$W$326,1,$C348)+$C348),INDEX($D$340:$W$340,,$C348)-SUM($D348:I348),INDEX($D$340:$W$340,,$C348)/INDEX($D$326:$W$326,1,$C348))))</f>
        <v>0.62921227616217246</v>
      </c>
      <c r="K348" s="2">
        <f>IF($D$326="n/a",0,IF(K$328&lt;=$C348,0,IF(K$328&gt;(INDEX($D$326:$W$326,1,$C348)+$C348),INDEX($D$340:$W$340,,$C348)-SUM($D348:J348),INDEX($D$340:$W$340,,$C348)/INDEX($D$326:$W$326,1,$C348))))</f>
        <v>0.62921227616217246</v>
      </c>
      <c r="L348" s="2">
        <f>IF($D$326="n/a",0,IF(L$328&lt;=$C348,0,IF(L$328&gt;(INDEX($D$326:$W$326,1,$C348)+$C348),INDEX($D$340:$W$340,,$C348)-SUM($D348:K348),INDEX($D$340:$W$340,,$C348)/INDEX($D$326:$W$326,1,$C348))))</f>
        <v>0.62921227616217246</v>
      </c>
      <c r="M348" s="2">
        <f>IF($D$326="n/a",0,IF(M$328&lt;=$C348,0,IF(M$328&gt;(INDEX($D$326:$W$326,1,$C348)+$C348),INDEX($D$340:$W$340,,$C348)-SUM($D348:L348),INDEX($D$340:$W$340,,$C348)/INDEX($D$326:$W$326,1,$C348))))</f>
        <v>0.62921227616217246</v>
      </c>
      <c r="N348" s="2">
        <f>IF($D$326="n/a",0,IF(N$328&lt;=$C348,0,IF(N$328&gt;(INDEX($D$326:$W$326,1,$C348)+$C348),INDEX($D$340:$W$340,,$C348)-SUM($D348:M348),INDEX($D$340:$W$340,,$C348)/INDEX($D$326:$W$326,1,$C348))))</f>
        <v>0.62921227616217246</v>
      </c>
      <c r="O348" s="2">
        <f>IF($D$326="n/a",0,IF(O$328&lt;=$C348,0,IF(O$328&gt;(INDEX($D$326:$W$326,1,$C348)+$C348),INDEX($D$340:$W$340,,$C348)-SUM($D348:N348),INDEX($D$340:$W$340,,$C348)/INDEX($D$326:$W$326,1,$C348))))</f>
        <v>0.62921227616217246</v>
      </c>
      <c r="P348" s="2">
        <f>IF($D$326="n/a",0,IF(P$328&lt;=$C348,0,IF(P$328&gt;(INDEX($D$326:$W$326,1,$C348)+$C348),INDEX($D$340:$W$340,,$C348)-SUM($D348:O348),INDEX($D$340:$W$340,,$C348)/INDEX($D$326:$W$326,1,$C348))))</f>
        <v>0.62921227616217246</v>
      </c>
      <c r="Q348" s="2">
        <f>IF($D$326="n/a",0,IF(Q$328&lt;=$C348,0,IF(Q$328&gt;(INDEX($D$326:$W$326,1,$C348)+$C348),INDEX($D$340:$W$340,,$C348)-SUM($D348:P348),INDEX($D$340:$W$340,,$C348)/INDEX($D$326:$W$326,1,$C348))))</f>
        <v>0.27955854229751154</v>
      </c>
      <c r="R348" s="2">
        <f>IF($D$326="n/a",0,IF(R$328&lt;=$C348,0,IF(R$328&gt;(INDEX($D$326:$W$326,1,$C348)+$C348),INDEX($D$340:$W$340,,$C348)-SUM($D348:Q348),INDEX($D$340:$W$340,,$C348)/INDEX($D$326:$W$326,1,$C348))))</f>
        <v>0</v>
      </c>
      <c r="S348" s="2">
        <f>IF($D$326="n/a",0,IF(S$328&lt;=$C348,0,IF(S$328&gt;(INDEX($D$326:$W$326,1,$C348)+$C348),INDEX($D$340:$W$340,,$C348)-SUM($D348:R348),INDEX($D$340:$W$340,,$C348)/INDEX($D$326:$W$326,1,$C348))))</f>
        <v>0</v>
      </c>
      <c r="T348" s="2">
        <f>IF($D$326="n/a",0,IF(T$328&lt;=$C348,0,IF(T$328&gt;(INDEX($D$326:$W$326,1,$C348)+$C348),INDEX($D$340:$W$340,,$C348)-SUM($D348:S348),INDEX($D$340:$W$340,,$C348)/INDEX($D$326:$W$326,1,$C348))))</f>
        <v>0</v>
      </c>
      <c r="U348" s="2">
        <f>IF($D$326="n/a",0,IF(U$328&lt;=$C348,0,IF(U$328&gt;(INDEX($D$326:$W$326,1,$C348)+$C348),INDEX($D$340:$W$340,,$C348)-SUM($D348:T348),INDEX($D$340:$W$340,,$C348)/INDEX($D$326:$W$326,1,$C348))))</f>
        <v>0</v>
      </c>
      <c r="V348" s="2">
        <f>IF($D$326="n/a",0,IF(V$328&lt;=$C348,0,IF(V$328&gt;(INDEX($D$326:$W$326,1,$C348)+$C348),INDEX($D$340:$W$340,,$C348)-SUM($D348:U348),INDEX($D$340:$W$340,,$C348)/INDEX($D$326:$W$326,1,$C348))))</f>
        <v>0</v>
      </c>
      <c r="W348" s="2">
        <f>IF($D$326="n/a",0,IF(W$328&lt;=$C348,0,IF(W$328&gt;(INDEX($D$326:$W$326,1,$C348)+$C348),INDEX($D$340:$W$340,,$C348)-SUM($D348:V348),INDEX($D$340:$W$340,,$C348)/INDEX($D$326:$W$326,1,$C348))))</f>
        <v>0</v>
      </c>
      <c r="X348" s="2">
        <f>IF($D$326="n/a",0,IF(X$328&lt;=$C348,0,IF(X$328&gt;(INDEX($D$326:$W$326,1,$C348)+$C348),INDEX($D$340:$W$340,,$C348)-SUM($D348:W348),INDEX($D$340:$W$340,,$C348)/INDEX($D$326:$W$326,1,$C348))))</f>
        <v>0</v>
      </c>
      <c r="Y348" s="2">
        <f>IF($D$326="n/a",0,IF(Y$328&lt;=$C348,0,IF(Y$328&gt;(INDEX($D$326:$W$326,1,$C348)+$C348),INDEX($D$340:$W$340,,$C348)-SUM($D348:X348),INDEX($D$340:$W$340,,$C348)/INDEX($D$326:$W$326,1,$C348))))</f>
        <v>0</v>
      </c>
      <c r="Z348" s="2">
        <f>IF($D$326="n/a",0,IF(Z$328&lt;=$C348,0,IF(Z$328&gt;(INDEX($D$326:$W$326,1,$C348)+$C348),INDEX($D$340:$W$340,,$C348)-SUM($D348:Y348),INDEX($D$340:$W$340,,$C348)/INDEX($D$326:$W$326,1,$C348))))</f>
        <v>0</v>
      </c>
      <c r="AA348" s="2">
        <f>IF($D$326="n/a",0,IF(AA$328&lt;=$C348,0,IF(AA$328&gt;(INDEX($D$326:$W$326,1,$C348)+$C348),INDEX($D$340:$W$340,,$C348)-SUM($D348:Z348),INDEX($D$340:$W$340,,$C348)/INDEX($D$326:$W$326,1,$C348))))</f>
        <v>0</v>
      </c>
      <c r="AB348" s="2">
        <f>IF($D$326="n/a",0,IF(AB$328&lt;=$C348,0,IF(AB$328&gt;(INDEX($D$326:$W$326,1,$C348)+$C348),INDEX($D$340:$W$340,,$C348)-SUM($D348:AA348),INDEX($D$340:$W$340,,$C348)/INDEX($D$326:$W$326,1,$C348))))</f>
        <v>0</v>
      </c>
      <c r="AC348" s="2">
        <f>IF($D$326="n/a",0,IF(AC$328&lt;=$C348,0,IF(AC$328&gt;(INDEX($D$326:$W$326,1,$C348)+$C348),INDEX($D$340:$W$340,,$C348)-SUM($D348:AB348),INDEX($D$340:$W$340,,$C348)/INDEX($D$326:$W$326,1,$C348))))</f>
        <v>0</v>
      </c>
      <c r="AD348" s="2">
        <f>IF($D$326="n/a",0,IF(AD$328&lt;=$C348,0,IF(AD$328&gt;(INDEX($D$326:$W$326,1,$C348)+$C348),INDEX($D$340:$W$340,,$C348)-SUM($D348:AC348),INDEX($D$340:$W$340,,$C348)/INDEX($D$326:$W$326,1,$C348))))</f>
        <v>0</v>
      </c>
      <c r="AE348" s="2">
        <f>IF($D$326="n/a",0,IF(AE$328&lt;=$C348,0,IF(AE$328&gt;(INDEX($D$326:$W$326,1,$C348)+$C348),INDEX($D$340:$W$340,,$C348)-SUM($D348:AD348),INDEX($D$340:$W$340,,$C348)/INDEX($D$326:$W$326,1,$C348))))</f>
        <v>0</v>
      </c>
      <c r="AF348" s="2">
        <f>IF($D$326="n/a",0,IF(AF$328&lt;=$C348,0,IF(AF$328&gt;(INDEX($D$326:$W$326,1,$C348)+$C348),INDEX($D$340:$W$340,,$C348)-SUM($D348:AE348),INDEX($D$340:$W$340,,$C348)/INDEX($D$326:$W$326,1,$C348))))</f>
        <v>0</v>
      </c>
      <c r="AG348" s="2">
        <f>IF($D$326="n/a",0,IF(AG$328&lt;=$C348,0,IF(AG$328&gt;(INDEX($D$326:$W$326,1,$C348)+$C348),INDEX($D$340:$W$340,,$C348)-SUM($D348:AF348),INDEX($D$340:$W$340,,$C348)/INDEX($D$326:$W$326,1,$C348))))</f>
        <v>0</v>
      </c>
      <c r="AH348" s="2">
        <f>IF($D$326="n/a",0,IF(AH$328&lt;=$C348,0,IF(AH$328&gt;(INDEX($D$326:$W$326,1,$C348)+$C348),INDEX($D$340:$W$340,,$C348)-SUM($D348:AG348),INDEX($D$340:$W$340,,$C348)/INDEX($D$326:$W$326,1,$C348))))</f>
        <v>0</v>
      </c>
      <c r="AI348" s="2">
        <f>IF($D$326="n/a",0,IF(AI$328&lt;=$C348,0,IF(AI$328&gt;(INDEX($D$326:$W$326,1,$C348)+$C348),INDEX($D$340:$W$340,,$C348)-SUM($D348:AH348),INDEX($D$340:$W$340,,$C348)/INDEX($D$326:$W$326,1,$C348))))</f>
        <v>0</v>
      </c>
      <c r="AJ348" s="2">
        <f>IF($D$326="n/a",0,IF(AJ$328&lt;=$C348,0,IF(AJ$328&gt;(INDEX($D$326:$W$326,1,$C348)+$C348),INDEX($D$340:$W$340,,$C348)-SUM($D348:AI348),INDEX($D$340:$W$340,,$C348)/INDEX($D$326:$W$326,1,$C348))))</f>
        <v>0</v>
      </c>
      <c r="AK348" s="2">
        <f>IF($D$326="n/a",0,IF(AK$328&lt;=$C348,0,IF(AK$328&gt;(INDEX($D$326:$W$326,1,$C348)+$C348),INDEX($D$340:$W$340,,$C348)-SUM($D348:AJ348),INDEX($D$340:$W$340,,$C348)/INDEX($D$326:$W$326,1,$C348))))</f>
        <v>0</v>
      </c>
      <c r="AL348" s="2">
        <f>IF($D$326="n/a",0,IF(AL$328&lt;=$C348,0,IF(AL$328&gt;(INDEX($D$326:$W$326,1,$C348)+$C348),INDEX($D$340:$W$340,,$C348)-SUM($D348:AK348),INDEX($D$340:$W$340,,$C348)/INDEX($D$326:$W$326,1,$C348))))</f>
        <v>0</v>
      </c>
      <c r="AM348" s="2">
        <f>IF($D$326="n/a",0,IF(AM$328&lt;=$C348,0,IF(AM$328&gt;(INDEX($D$326:$W$326,1,$C348)+$C348),INDEX($D$340:$W$340,,$C348)-SUM($D348:AL348),INDEX($D$340:$W$340,,$C348)/INDEX($D$326:$W$326,1,$C348))))</f>
        <v>0</v>
      </c>
      <c r="AN348" s="2">
        <f>IF($D$326="n/a",0,IF(AN$328&lt;=$C348,0,IF(AN$328&gt;(INDEX($D$326:$W$326,1,$C348)+$C348),INDEX($D$340:$W$340,,$C348)-SUM($D348:AM348),INDEX($D$340:$W$340,,$C348)/INDEX($D$326:$W$326,1,$C348))))</f>
        <v>0</v>
      </c>
      <c r="AO348" s="2">
        <f>IF($D$326="n/a",0,IF(AO$328&lt;=$C348,0,IF(AO$328&gt;(INDEX($D$326:$W$326,1,$C348)+$C348),INDEX($D$340:$W$340,,$C348)-SUM($D348:AN348),INDEX($D$340:$W$340,,$C348)/INDEX($D$326:$W$326,1,$C348))))</f>
        <v>0</v>
      </c>
      <c r="AP348" s="2">
        <f>IF($D$326="n/a",0,IF(AP$328&lt;=$C348,0,IF(AP$328&gt;(INDEX($D$326:$W$326,1,$C348)+$C348),INDEX($D$340:$W$340,,$C348)-SUM($D348:AO348),INDEX($D$340:$W$340,,$C348)/INDEX($D$326:$W$326,1,$C348))))</f>
        <v>0</v>
      </c>
      <c r="AQ348" s="2">
        <f>IF($D$326="n/a",0,IF(AQ$328&lt;=$C348,0,IF(AQ$328&gt;(INDEX($D$326:$W$326,1,$C348)+$C348),INDEX($D$340:$W$340,,$C348)-SUM($D348:AP348),INDEX($D$340:$W$340,,$C348)/INDEX($D$326:$W$326,1,$C348))))</f>
        <v>0</v>
      </c>
      <c r="AR348" s="2">
        <f>IF($D$326="n/a",0,IF(AR$328&lt;=$C348,0,IF(AR$328&gt;(INDEX($D$326:$W$326,1,$C348)+$C348),INDEX($D$340:$W$340,,$C348)-SUM($D348:AQ348),INDEX($D$340:$W$340,,$C348)/INDEX($D$326:$W$326,1,$C348))))</f>
        <v>0</v>
      </c>
      <c r="AS348" s="2">
        <f>IF($D$326="n/a",0,IF(AS$328&lt;=$C348,0,IF(AS$328&gt;(INDEX($D$326:$W$326,1,$C348)+$C348),INDEX($D$340:$W$340,,$C348)-SUM($D348:AR348),INDEX($D$340:$W$340,,$C348)/INDEX($D$326:$W$326,1,$C348))))</f>
        <v>0</v>
      </c>
      <c r="AT348" s="2">
        <f>IF($D$326="n/a",0,IF(AT$328&lt;=$C348,0,IF(AT$328&gt;(INDEX($D$326:$W$326,1,$C348)+$C348),INDEX($D$340:$W$340,,$C348)-SUM($D348:AS348),INDEX($D$340:$W$340,,$C348)/INDEX($D$326:$W$326,1,$C348))))</f>
        <v>0</v>
      </c>
      <c r="AU348" s="2">
        <f>IF($D$326="n/a",0,IF(AU$328&lt;=$C348,0,IF(AU$328&gt;(INDEX($D$326:$W$326,1,$C348)+$C348),INDEX($D$340:$W$340,,$C348)-SUM($D348:AT348),INDEX($D$340:$W$340,,$C348)/INDEX($D$326:$W$326,1,$C348))))</f>
        <v>0</v>
      </c>
      <c r="AV348" s="2">
        <f>IF($D$326="n/a",0,IF(AV$328&lt;=$C348,0,IF(AV$328&gt;(INDEX($D$326:$W$326,1,$C348)+$C348),INDEX($D$340:$W$340,,$C348)-SUM($D348:AU348),INDEX($D$340:$W$340,,$C348)/INDEX($D$326:$W$326,1,$C348))))</f>
        <v>0</v>
      </c>
      <c r="AW348" s="2">
        <f>IF($D$326="n/a",0,IF(AW$328&lt;=$C348,0,IF(AW$328&gt;(INDEX($D$326:$W$326,1,$C348)+$C348),INDEX($D$340:$W$340,,$C348)-SUM($D348:AV348),INDEX($D$340:$W$340,,$C348)/INDEX($D$326:$W$326,1,$C348))))</f>
        <v>0</v>
      </c>
      <c r="AX348" s="2">
        <f>IF($D$326="n/a",0,IF(AX$328&lt;=$C348,0,IF(AX$328&gt;(INDEX($D$326:$W$326,1,$C348)+$C348),INDEX($D$340:$W$340,,$C348)-SUM($D348:AW348),INDEX($D$340:$W$340,,$C348)/INDEX($D$326:$W$326,1,$C348))))</f>
        <v>0</v>
      </c>
      <c r="AY348" s="2">
        <f>IF($D$326="n/a",0,IF(AY$328&lt;=$C348,0,IF(AY$328&gt;(INDEX($D$326:$W$326,1,$C348)+$C348),INDEX($D$340:$W$340,,$C348)-SUM($D348:AX348),INDEX($D$340:$W$340,,$C348)/INDEX($D$326:$W$326,1,$C348))))</f>
        <v>0</v>
      </c>
      <c r="AZ348" s="2">
        <f>IF($D$326="n/a",0,IF(AZ$328&lt;=$C348,0,IF(AZ$328&gt;(INDEX($D$326:$W$326,1,$C348)+$C348),INDEX($D$340:$W$340,,$C348)-SUM($D348:AY348),INDEX($D$340:$W$340,,$C348)/INDEX($D$326:$W$326,1,$C348))))</f>
        <v>0</v>
      </c>
      <c r="BA348" s="2">
        <f>IF($D$326="n/a",0,IF(BA$328&lt;=$C348,0,IF(BA$328&gt;(INDEX($D$326:$W$326,1,$C348)+$C348),INDEX($D$340:$W$340,,$C348)-SUM($D348:AZ348),INDEX($D$340:$W$340,,$C348)/INDEX($D$326:$W$326,1,$C348))))</f>
        <v>0</v>
      </c>
      <c r="BB348" s="2">
        <f>IF($D$326="n/a",0,IF(BB$328&lt;=$C348,0,IF(BB$328&gt;(INDEX($D$326:$W$326,1,$C348)+$C348),INDEX($D$340:$W$340,,$C348)-SUM($D348:BA348),INDEX($D$340:$W$340,,$C348)/INDEX($D$326:$W$326,1,$C348))))</f>
        <v>0</v>
      </c>
      <c r="BC348" s="2">
        <f>IF($D$326="n/a",0,IF(BC$328&lt;=$C348,0,IF(BC$328&gt;(INDEX($D$326:$W$326,1,$C348)+$C348),INDEX($D$340:$W$340,,$C348)-SUM($D348:BB348),INDEX($D$340:$W$340,,$C348)/INDEX($D$326:$W$326,1,$C348))))</f>
        <v>0</v>
      </c>
      <c r="BD348" s="2">
        <f>IF($D$326="n/a",0,IF(BD$328&lt;=$C348,0,IF(BD$328&gt;(INDEX($D$326:$W$326,1,$C348)+$C348),INDEX($D$340:$W$340,,$C348)-SUM($D348:BC348),INDEX($D$340:$W$340,,$C348)/INDEX($D$326:$W$326,1,$C348))))</f>
        <v>0</v>
      </c>
      <c r="BE348" s="2">
        <f>IF($D$326="n/a",0,IF(BE$328&lt;=$C348,0,IF(BE$328&gt;(INDEX($D$326:$W$326,1,$C348)+$C348),INDEX($D$340:$W$340,,$C348)-SUM($D348:BD348),INDEX($D$340:$W$340,,$C348)/INDEX($D$326:$W$326,1,$C348))))</f>
        <v>0</v>
      </c>
      <c r="BF348" s="2">
        <f>IF($D$326="n/a",0,IF(BF$328&lt;=$C348,0,IF(BF$328&gt;(INDEX($D$326:$W$326,1,$C348)+$C348),INDEX($D$340:$W$340,,$C348)-SUM($D348:BE348),INDEX($D$340:$W$340,,$C348)/INDEX($D$326:$W$326,1,$C348))))</f>
        <v>0</v>
      </c>
      <c r="BG348" s="2">
        <f>IF($D$326="n/a",0,IF(BG$328&lt;=$C348,0,IF(BG$328&gt;(INDEX($D$326:$W$326,1,$C348)+$C348),INDEX($D$340:$W$340,,$C348)-SUM($D348:BF348),INDEX($D$340:$W$340,,$C348)/INDEX($D$326:$W$326,1,$C348))))</f>
        <v>0</v>
      </c>
      <c r="BH348" s="2">
        <f>IF($D$326="n/a",0,IF(BH$328&lt;=$C348,0,IF(BH$328&gt;(INDEX($D$326:$W$326,1,$C348)+$C348),INDEX($D$340:$W$340,,$C348)-SUM($D348:BG348),INDEX($D$340:$W$340,,$C348)/INDEX($D$326:$W$326,1,$C348))))</f>
        <v>0</v>
      </c>
      <c r="BI348" s="2">
        <f>IF($D$326="n/a",0,IF(BI$328&lt;=$C348,0,IF(BI$328&gt;(INDEX($D$326:$W$326,1,$C348)+$C348),INDEX($D$340:$W$340,,$C348)-SUM($D348:BH348),INDEX($D$340:$W$340,,$C348)/INDEX($D$326:$W$326,1,$C348))))</f>
        <v>0</v>
      </c>
      <c r="BJ348" s="2">
        <f>IF($D$326="n/a",0,IF(BJ$328&lt;=$C348,0,IF(BJ$328&gt;(INDEX($D$326:$W$326,1,$C348)+$C348),INDEX($D$340:$W$340,,$C348)-SUM($D348:BI348),INDEX($D$340:$W$340,,$C348)/INDEX($D$326:$W$326,1,$C348))))</f>
        <v>0</v>
      </c>
      <c r="BK348" s="2">
        <f>IF($D$326="n/a",0,IF(BK$328&lt;=$C348,0,IF(BK$328&gt;(INDEX($D$326:$W$326,1,$C348)+$C348),INDEX($D$340:$W$340,,$C348)-SUM($D348:BJ348),INDEX($D$340:$W$340,,$C348)/INDEX($D$326:$W$326,1,$C348))))</f>
        <v>0</v>
      </c>
      <c r="BL348" s="2">
        <f>IF($D$326="n/a",0,IF(BL$328&lt;=$C348,0,IF(BL$328&gt;(INDEX($D$326:$W$326,1,$C348)+$C348),INDEX($D$340:$W$340,,$C348)-SUM($D348:BK348),INDEX($D$340:$W$340,,$C348)/INDEX($D$326:$W$326,1,$C348))))</f>
        <v>0</v>
      </c>
      <c r="BM348" s="2">
        <f>IF($D$326="n/a",0,IF(BM$328&lt;=$C348,0,IF(BM$328&gt;(INDEX($D$326:$W$326,1,$C348)+$C348),INDEX($D$340:$W$340,,$C348)-SUM($D348:BL348),INDEX($D$340:$W$340,,$C348)/INDEX($D$326:$W$326,1,$C348))))</f>
        <v>0</v>
      </c>
      <c r="BN348" s="2">
        <f>IF($D$326="n/a",0,IF(BN$328&lt;=$C348,0,IF(BN$328&gt;(INDEX($D$326:$W$326,1,$C348)+$C348),INDEX($D$340:$W$340,,$C348)-SUM($D348:BM348),INDEX($D$340:$W$340,,$C348)/INDEX($D$326:$W$326,1,$C348))))</f>
        <v>0</v>
      </c>
      <c r="BO348" s="2">
        <f>IF($D$326="n/a",0,IF(BO$328&lt;=$C348,0,IF(BO$328&gt;(INDEX($D$326:$W$326,1,$C348)+$C348),INDEX($D$340:$W$340,,$C348)-SUM($D348:BN348),INDEX($D$340:$W$340,,$C348)/INDEX($D$326:$W$326,1,$C348))))</f>
        <v>0</v>
      </c>
      <c r="BP348" s="2">
        <f>IF($D$326="n/a",0,IF(BP$328&lt;=$C348,0,IF(BP$328&gt;(INDEX($D$326:$W$326,1,$C348)+$C348),INDEX($D$340:$W$340,,$C348)-SUM($D348:BO348),INDEX($D$340:$W$340,,$C348)/INDEX($D$326:$W$326,1,$C348))))</f>
        <v>0</v>
      </c>
    </row>
    <row r="349" spans="2:68">
      <c r="B349" s="20">
        <v>2022</v>
      </c>
      <c r="C349" s="20">
        <v>7</v>
      </c>
      <c r="E349" s="2">
        <f>IF($D$326="n/a",0,IF(E$328&lt;=$C349,0,IF(E$328&gt;(INDEX($D$326:$W$326,1,$C349)+$C349),INDEX($D$340:$W$340,,$C349)-SUM($D349:D349),INDEX($D$340:$W$340,,$C349)/INDEX($D$326:$W$326,1,$C349))))</f>
        <v>0</v>
      </c>
      <c r="F349" s="2">
        <f>IF($D$326="n/a",0,IF(F$328&lt;=$C349,0,IF(F$328&gt;(INDEX($D$326:$W$326,1,$C349)+$C349),INDEX($D$340:$W$340,,$C349)-SUM($D349:E349),INDEX($D$340:$W$340,,$C349)/INDEX($D$326:$W$326,1,$C349))))</f>
        <v>0</v>
      </c>
      <c r="G349" s="2">
        <f>IF($D$326="n/a",0,IF(G$328&lt;=$C349,0,IF(G$328&gt;(INDEX($D$326:$W$326,1,$C349)+$C349),INDEX($D$340:$W$340,,$C349)-SUM($D349:F349),INDEX($D$340:$W$340,,$C349)/INDEX($D$326:$W$326,1,$C349))))</f>
        <v>0</v>
      </c>
      <c r="H349" s="2">
        <f>IF($D$326="n/a",0,IF(H$328&lt;=$C349,0,IF(H$328&gt;(INDEX($D$326:$W$326,1,$C349)+$C349),INDEX($D$340:$W$340,,$C349)-SUM($D349:G349),INDEX($D$340:$W$340,,$C349)/INDEX($D$326:$W$326,1,$C349))))</f>
        <v>0</v>
      </c>
      <c r="I349" s="2">
        <f>IF($D$326="n/a",0,IF(I$328&lt;=$C349,0,IF(I$328&gt;(INDEX($D$326:$W$326,1,$C349)+$C349),INDEX($D$340:$W$340,,$C349)-SUM($D349:H349),INDEX($D$340:$W$340,,$C349)/INDEX($D$326:$W$326,1,$C349))))*0.5</f>
        <v>0</v>
      </c>
      <c r="J349" s="2">
        <f>IF($D$326="n/a",0,IF(J$328&lt;=$C349,0,IF(J$328&gt;(INDEX($D$326:$W$326,1,$C349)+$C349),INDEX($D$340:$W$340,,$C349)-SUM($D349:I349),INDEX($D$340:$W$340,,$C349)/INDEX($D$326:$W$326,1,$C349))))</f>
        <v>0</v>
      </c>
      <c r="K349" s="2">
        <f>IF($D$326="n/a",0,IF(K$328&lt;=$C349,0,IF(K$328&gt;(INDEX($D$326:$W$326,1,$C349)+$C349),INDEX($D$340:$W$340,,$C349)-SUM($D349:J349),INDEX($D$340:$W$340,,$C349)/INDEX($D$326:$W$326,1,$C349))))</f>
        <v>0</v>
      </c>
      <c r="L349" s="2">
        <f>IF($D$326="n/a",0,IF(L$328&lt;=$C349,0,IF(L$328&gt;(INDEX($D$326:$W$326,1,$C349)+$C349),INDEX($D$340:$W$340,,$C349)-SUM($D349:K349),INDEX($D$340:$W$340,,$C349)/INDEX($D$326:$W$326,1,$C349))))</f>
        <v>0</v>
      </c>
      <c r="M349" s="2">
        <f>IF($D$326="n/a",0,IF(M$328&lt;=$C349,0,IF(M$328&gt;(INDEX($D$326:$W$326,1,$C349)+$C349),INDEX($D$340:$W$340,,$C349)-SUM($D349:L349),INDEX($D$340:$W$340,,$C349)/INDEX($D$326:$W$326,1,$C349))))</f>
        <v>0</v>
      </c>
      <c r="N349" s="2">
        <f>IF($D$326="n/a",0,IF(N$328&lt;=$C349,0,IF(N$328&gt;(INDEX($D$326:$W$326,1,$C349)+$C349),INDEX($D$340:$W$340,,$C349)-SUM($D349:M349),INDEX($D$340:$W$340,,$C349)/INDEX($D$326:$W$326,1,$C349))))</f>
        <v>0</v>
      </c>
      <c r="O349" s="2">
        <f>IF($D$326="n/a",0,IF(O$328&lt;=$C349,0,IF(O$328&gt;(INDEX($D$326:$W$326,1,$C349)+$C349),INDEX($D$340:$W$340,,$C349)-SUM($D349:N349),INDEX($D$340:$W$340,,$C349)/INDEX($D$326:$W$326,1,$C349))))</f>
        <v>0</v>
      </c>
      <c r="P349" s="2">
        <f>IF($D$326="n/a",0,IF(P$328&lt;=$C349,0,IF(P$328&gt;(INDEX($D$326:$W$326,1,$C349)+$C349),INDEX($D$340:$W$340,,$C349)-SUM($D349:O349),INDEX($D$340:$W$340,,$C349)/INDEX($D$326:$W$326,1,$C349))))</f>
        <v>0</v>
      </c>
      <c r="Q349" s="2">
        <f>IF($D$326="n/a",0,IF(Q$328&lt;=$C349,0,IF(Q$328&gt;(INDEX($D$326:$W$326,1,$C349)+$C349),INDEX($D$340:$W$340,,$C349)-SUM($D349:P349),INDEX($D$340:$W$340,,$C349)/INDEX($D$326:$W$326,1,$C349))))</f>
        <v>0</v>
      </c>
      <c r="R349" s="2">
        <f>IF($D$326="n/a",0,IF(R$328&lt;=$C349,0,IF(R$328&gt;(INDEX($D$326:$W$326,1,$C349)+$C349),INDEX($D$340:$W$340,,$C349)-SUM($D349:Q349),INDEX($D$340:$W$340,,$C349)/INDEX($D$326:$W$326,1,$C349))))</f>
        <v>0</v>
      </c>
      <c r="S349" s="2">
        <f>IF($D$326="n/a",0,IF(S$328&lt;=$C349,0,IF(S$328&gt;(INDEX($D$326:$W$326,1,$C349)+$C349),INDEX($D$340:$W$340,,$C349)-SUM($D349:R349),INDEX($D$340:$W$340,,$C349)/INDEX($D$326:$W$326,1,$C349))))</f>
        <v>0</v>
      </c>
      <c r="T349" s="2">
        <f>IF($D$326="n/a",0,IF(T$328&lt;=$C349,0,IF(T$328&gt;(INDEX($D$326:$W$326,1,$C349)+$C349),INDEX($D$340:$W$340,,$C349)-SUM($D349:S349),INDEX($D$340:$W$340,,$C349)/INDEX($D$326:$W$326,1,$C349))))</f>
        <v>0</v>
      </c>
      <c r="U349" s="2">
        <f>IF($D$326="n/a",0,IF(U$328&lt;=$C349,0,IF(U$328&gt;(INDEX($D$326:$W$326,1,$C349)+$C349),INDEX($D$340:$W$340,,$C349)-SUM($D349:T349),INDEX($D$340:$W$340,,$C349)/INDEX($D$326:$W$326,1,$C349))))</f>
        <v>0</v>
      </c>
      <c r="V349" s="2">
        <f>IF($D$326="n/a",0,IF(V$328&lt;=$C349,0,IF(V$328&gt;(INDEX($D$326:$W$326,1,$C349)+$C349),INDEX($D$340:$W$340,,$C349)-SUM($D349:U349),INDEX($D$340:$W$340,,$C349)/INDEX($D$326:$W$326,1,$C349))))</f>
        <v>0</v>
      </c>
      <c r="W349" s="2">
        <f>IF($D$326="n/a",0,IF(W$328&lt;=$C349,0,IF(W$328&gt;(INDEX($D$326:$W$326,1,$C349)+$C349),INDEX($D$340:$W$340,,$C349)-SUM($D349:V349),INDEX($D$340:$W$340,,$C349)/INDEX($D$326:$W$326,1,$C349))))</f>
        <v>0</v>
      </c>
      <c r="X349" s="2">
        <f>IF($D$326="n/a",0,IF(X$328&lt;=$C349,0,IF(X$328&gt;(INDEX($D$326:$W$326,1,$C349)+$C349),INDEX($D$340:$W$340,,$C349)-SUM($D349:W349),INDEX($D$340:$W$340,,$C349)/INDEX($D$326:$W$326,1,$C349))))</f>
        <v>0</v>
      </c>
      <c r="Y349" s="2">
        <f>IF($D$326="n/a",0,IF(Y$328&lt;=$C349,0,IF(Y$328&gt;(INDEX($D$326:$W$326,1,$C349)+$C349),INDEX($D$340:$W$340,,$C349)-SUM($D349:X349),INDEX($D$340:$W$340,,$C349)/INDEX($D$326:$W$326,1,$C349))))</f>
        <v>0</v>
      </c>
      <c r="Z349" s="2">
        <f>IF($D$326="n/a",0,IF(Z$328&lt;=$C349,0,IF(Z$328&gt;(INDEX($D$326:$W$326,1,$C349)+$C349),INDEX($D$340:$W$340,,$C349)-SUM($D349:Y349),INDEX($D$340:$W$340,,$C349)/INDEX($D$326:$W$326,1,$C349))))</f>
        <v>0</v>
      </c>
      <c r="AA349" s="2">
        <f>IF($D$326="n/a",0,IF(AA$328&lt;=$C349,0,IF(AA$328&gt;(INDEX($D$326:$W$326,1,$C349)+$C349),INDEX($D$340:$W$340,,$C349)-SUM($D349:Z349),INDEX($D$340:$W$340,,$C349)/INDEX($D$326:$W$326,1,$C349))))</f>
        <v>0</v>
      </c>
      <c r="AB349" s="2">
        <f>IF($D$326="n/a",0,IF(AB$328&lt;=$C349,0,IF(AB$328&gt;(INDEX($D$326:$W$326,1,$C349)+$C349),INDEX($D$340:$W$340,,$C349)-SUM($D349:AA349),INDEX($D$340:$W$340,,$C349)/INDEX($D$326:$W$326,1,$C349))))</f>
        <v>0</v>
      </c>
      <c r="AC349" s="2">
        <f>IF($D$326="n/a",0,IF(AC$328&lt;=$C349,0,IF(AC$328&gt;(INDEX($D$326:$W$326,1,$C349)+$C349),INDEX($D$340:$W$340,,$C349)-SUM($D349:AB349),INDEX($D$340:$W$340,,$C349)/INDEX($D$326:$W$326,1,$C349))))</f>
        <v>0</v>
      </c>
      <c r="AD349" s="2">
        <f>IF($D$326="n/a",0,IF(AD$328&lt;=$C349,0,IF(AD$328&gt;(INDEX($D$326:$W$326,1,$C349)+$C349),INDEX($D$340:$W$340,,$C349)-SUM($D349:AC349),INDEX($D$340:$W$340,,$C349)/INDEX($D$326:$W$326,1,$C349))))</f>
        <v>0</v>
      </c>
      <c r="AE349" s="2">
        <f>IF($D$326="n/a",0,IF(AE$328&lt;=$C349,0,IF(AE$328&gt;(INDEX($D$326:$W$326,1,$C349)+$C349),INDEX($D$340:$W$340,,$C349)-SUM($D349:AD349),INDEX($D$340:$W$340,,$C349)/INDEX($D$326:$W$326,1,$C349))))</f>
        <v>0</v>
      </c>
      <c r="AF349" s="2">
        <f>IF($D$326="n/a",0,IF(AF$328&lt;=$C349,0,IF(AF$328&gt;(INDEX($D$326:$W$326,1,$C349)+$C349),INDEX($D$340:$W$340,,$C349)-SUM($D349:AE349),INDEX($D$340:$W$340,,$C349)/INDEX($D$326:$W$326,1,$C349))))</f>
        <v>0</v>
      </c>
      <c r="AG349" s="2">
        <f>IF($D$326="n/a",0,IF(AG$328&lt;=$C349,0,IF(AG$328&gt;(INDEX($D$326:$W$326,1,$C349)+$C349),INDEX($D$340:$W$340,,$C349)-SUM($D349:AF349),INDEX($D$340:$W$340,,$C349)/INDEX($D$326:$W$326,1,$C349))))</f>
        <v>0</v>
      </c>
      <c r="AH349" s="2">
        <f>IF($D$326="n/a",0,IF(AH$328&lt;=$C349,0,IF(AH$328&gt;(INDEX($D$326:$W$326,1,$C349)+$C349),INDEX($D$340:$W$340,,$C349)-SUM($D349:AG349),INDEX($D$340:$W$340,,$C349)/INDEX($D$326:$W$326,1,$C349))))</f>
        <v>0</v>
      </c>
      <c r="AI349" s="2">
        <f>IF($D$326="n/a",0,IF(AI$328&lt;=$C349,0,IF(AI$328&gt;(INDEX($D$326:$W$326,1,$C349)+$C349),INDEX($D$340:$W$340,,$C349)-SUM($D349:AH349),INDEX($D$340:$W$340,,$C349)/INDEX($D$326:$W$326,1,$C349))))</f>
        <v>0</v>
      </c>
      <c r="AJ349" s="2">
        <f>IF($D$326="n/a",0,IF(AJ$328&lt;=$C349,0,IF(AJ$328&gt;(INDEX($D$326:$W$326,1,$C349)+$C349),INDEX($D$340:$W$340,,$C349)-SUM($D349:AI349),INDEX($D$340:$W$340,,$C349)/INDEX($D$326:$W$326,1,$C349))))</f>
        <v>0</v>
      </c>
      <c r="AK349" s="2">
        <f>IF($D$326="n/a",0,IF(AK$328&lt;=$C349,0,IF(AK$328&gt;(INDEX($D$326:$W$326,1,$C349)+$C349),INDEX($D$340:$W$340,,$C349)-SUM($D349:AJ349),INDEX($D$340:$W$340,,$C349)/INDEX($D$326:$W$326,1,$C349))))</f>
        <v>0</v>
      </c>
      <c r="AL349" s="2">
        <f>IF($D$326="n/a",0,IF(AL$328&lt;=$C349,0,IF(AL$328&gt;(INDEX($D$326:$W$326,1,$C349)+$C349),INDEX($D$340:$W$340,,$C349)-SUM($D349:AK349),INDEX($D$340:$W$340,,$C349)/INDEX($D$326:$W$326,1,$C349))))</f>
        <v>0</v>
      </c>
      <c r="AM349" s="2">
        <f>IF($D$326="n/a",0,IF(AM$328&lt;=$C349,0,IF(AM$328&gt;(INDEX($D$326:$W$326,1,$C349)+$C349),INDEX($D$340:$W$340,,$C349)-SUM($D349:AL349),INDEX($D$340:$W$340,,$C349)/INDEX($D$326:$W$326,1,$C349))))</f>
        <v>0</v>
      </c>
      <c r="AN349" s="2">
        <f>IF($D$326="n/a",0,IF(AN$328&lt;=$C349,0,IF(AN$328&gt;(INDEX($D$326:$W$326,1,$C349)+$C349),INDEX($D$340:$W$340,,$C349)-SUM($D349:AM349),INDEX($D$340:$W$340,,$C349)/INDEX($D$326:$W$326,1,$C349))))</f>
        <v>0</v>
      </c>
      <c r="AO349" s="2">
        <f>IF($D$326="n/a",0,IF(AO$328&lt;=$C349,0,IF(AO$328&gt;(INDEX($D$326:$W$326,1,$C349)+$C349),INDEX($D$340:$W$340,,$C349)-SUM($D349:AN349),INDEX($D$340:$W$340,,$C349)/INDEX($D$326:$W$326,1,$C349))))</f>
        <v>0</v>
      </c>
      <c r="AP349" s="2">
        <f>IF($D$326="n/a",0,IF(AP$328&lt;=$C349,0,IF(AP$328&gt;(INDEX($D$326:$W$326,1,$C349)+$C349),INDEX($D$340:$W$340,,$C349)-SUM($D349:AO349),INDEX($D$340:$W$340,,$C349)/INDEX($D$326:$W$326,1,$C349))))</f>
        <v>0</v>
      </c>
      <c r="AQ349" s="2">
        <f>IF($D$326="n/a",0,IF(AQ$328&lt;=$C349,0,IF(AQ$328&gt;(INDEX($D$326:$W$326,1,$C349)+$C349),INDEX($D$340:$W$340,,$C349)-SUM($D349:AP349),INDEX($D$340:$W$340,,$C349)/INDEX($D$326:$W$326,1,$C349))))</f>
        <v>0</v>
      </c>
      <c r="AR349" s="2">
        <f>IF($D$326="n/a",0,IF(AR$328&lt;=$C349,0,IF(AR$328&gt;(INDEX($D$326:$W$326,1,$C349)+$C349),INDEX($D$340:$W$340,,$C349)-SUM($D349:AQ349),INDEX($D$340:$W$340,,$C349)/INDEX($D$326:$W$326,1,$C349))))</f>
        <v>0</v>
      </c>
      <c r="AS349" s="2">
        <f>IF($D$326="n/a",0,IF(AS$328&lt;=$C349,0,IF(AS$328&gt;(INDEX($D$326:$W$326,1,$C349)+$C349),INDEX($D$340:$W$340,,$C349)-SUM($D349:AR349),INDEX($D$340:$W$340,,$C349)/INDEX($D$326:$W$326,1,$C349))))</f>
        <v>0</v>
      </c>
      <c r="AT349" s="2">
        <f>IF($D$326="n/a",0,IF(AT$328&lt;=$C349,0,IF(AT$328&gt;(INDEX($D$326:$W$326,1,$C349)+$C349),INDEX($D$340:$W$340,,$C349)-SUM($D349:AS349),INDEX($D$340:$W$340,,$C349)/INDEX($D$326:$W$326,1,$C349))))</f>
        <v>0</v>
      </c>
      <c r="AU349" s="2">
        <f>IF($D$326="n/a",0,IF(AU$328&lt;=$C349,0,IF(AU$328&gt;(INDEX($D$326:$W$326,1,$C349)+$C349),INDEX($D$340:$W$340,,$C349)-SUM($D349:AT349),INDEX($D$340:$W$340,,$C349)/INDEX($D$326:$W$326,1,$C349))))</f>
        <v>0</v>
      </c>
      <c r="AV349" s="2">
        <f>IF($D$326="n/a",0,IF(AV$328&lt;=$C349,0,IF(AV$328&gt;(INDEX($D$326:$W$326,1,$C349)+$C349),INDEX($D$340:$W$340,,$C349)-SUM($D349:AU349),INDEX($D$340:$W$340,,$C349)/INDEX($D$326:$W$326,1,$C349))))</f>
        <v>0</v>
      </c>
      <c r="AW349" s="2">
        <f>IF($D$326="n/a",0,IF(AW$328&lt;=$C349,0,IF(AW$328&gt;(INDEX($D$326:$W$326,1,$C349)+$C349),INDEX($D$340:$W$340,,$C349)-SUM($D349:AV349),INDEX($D$340:$W$340,,$C349)/INDEX($D$326:$W$326,1,$C349))))</f>
        <v>0</v>
      </c>
      <c r="AX349" s="2">
        <f>IF($D$326="n/a",0,IF(AX$328&lt;=$C349,0,IF(AX$328&gt;(INDEX($D$326:$W$326,1,$C349)+$C349),INDEX($D$340:$W$340,,$C349)-SUM($D349:AW349),INDEX($D$340:$W$340,,$C349)/INDEX($D$326:$W$326,1,$C349))))</f>
        <v>0</v>
      </c>
      <c r="AY349" s="2">
        <f>IF($D$326="n/a",0,IF(AY$328&lt;=$C349,0,IF(AY$328&gt;(INDEX($D$326:$W$326,1,$C349)+$C349),INDEX($D$340:$W$340,,$C349)-SUM($D349:AX349),INDEX($D$340:$W$340,,$C349)/INDEX($D$326:$W$326,1,$C349))))</f>
        <v>0</v>
      </c>
      <c r="AZ349" s="2">
        <f>IF($D$326="n/a",0,IF(AZ$328&lt;=$C349,0,IF(AZ$328&gt;(INDEX($D$326:$W$326,1,$C349)+$C349),INDEX($D$340:$W$340,,$C349)-SUM($D349:AY349),INDEX($D$340:$W$340,,$C349)/INDEX($D$326:$W$326,1,$C349))))</f>
        <v>0</v>
      </c>
      <c r="BA349" s="2">
        <f>IF($D$326="n/a",0,IF(BA$328&lt;=$C349,0,IF(BA$328&gt;(INDEX($D$326:$W$326,1,$C349)+$C349),INDEX($D$340:$W$340,,$C349)-SUM($D349:AZ349),INDEX($D$340:$W$340,,$C349)/INDEX($D$326:$W$326,1,$C349))))</f>
        <v>0</v>
      </c>
      <c r="BB349" s="2">
        <f>IF($D$326="n/a",0,IF(BB$328&lt;=$C349,0,IF(BB$328&gt;(INDEX($D$326:$W$326,1,$C349)+$C349),INDEX($D$340:$W$340,,$C349)-SUM($D349:BA349),INDEX($D$340:$W$340,,$C349)/INDEX($D$326:$W$326,1,$C349))))</f>
        <v>0</v>
      </c>
      <c r="BC349" s="2">
        <f>IF($D$326="n/a",0,IF(BC$328&lt;=$C349,0,IF(BC$328&gt;(INDEX($D$326:$W$326,1,$C349)+$C349),INDEX($D$340:$W$340,,$C349)-SUM($D349:BB349),INDEX($D$340:$W$340,,$C349)/INDEX($D$326:$W$326,1,$C349))))</f>
        <v>0</v>
      </c>
      <c r="BD349" s="2">
        <f>IF($D$326="n/a",0,IF(BD$328&lt;=$C349,0,IF(BD$328&gt;(INDEX($D$326:$W$326,1,$C349)+$C349),INDEX($D$340:$W$340,,$C349)-SUM($D349:BC349),INDEX($D$340:$W$340,,$C349)/INDEX($D$326:$W$326,1,$C349))))</f>
        <v>0</v>
      </c>
      <c r="BE349" s="2">
        <f>IF($D$326="n/a",0,IF(BE$328&lt;=$C349,0,IF(BE$328&gt;(INDEX($D$326:$W$326,1,$C349)+$C349),INDEX($D$340:$W$340,,$C349)-SUM($D349:BD349),INDEX($D$340:$W$340,,$C349)/INDEX($D$326:$W$326,1,$C349))))</f>
        <v>0</v>
      </c>
      <c r="BF349" s="2">
        <f>IF($D$326="n/a",0,IF(BF$328&lt;=$C349,0,IF(BF$328&gt;(INDEX($D$326:$W$326,1,$C349)+$C349),INDEX($D$340:$W$340,,$C349)-SUM($D349:BE349),INDEX($D$340:$W$340,,$C349)/INDEX($D$326:$W$326,1,$C349))))</f>
        <v>0</v>
      </c>
      <c r="BG349" s="2">
        <f>IF($D$326="n/a",0,IF(BG$328&lt;=$C349,0,IF(BG$328&gt;(INDEX($D$326:$W$326,1,$C349)+$C349),INDEX($D$340:$W$340,,$C349)-SUM($D349:BF349),INDEX($D$340:$W$340,,$C349)/INDEX($D$326:$W$326,1,$C349))))</f>
        <v>0</v>
      </c>
      <c r="BH349" s="2">
        <f>IF($D$326="n/a",0,IF(BH$328&lt;=$C349,0,IF(BH$328&gt;(INDEX($D$326:$W$326,1,$C349)+$C349),INDEX($D$340:$W$340,,$C349)-SUM($D349:BG349),INDEX($D$340:$W$340,,$C349)/INDEX($D$326:$W$326,1,$C349))))</f>
        <v>0</v>
      </c>
      <c r="BI349" s="2">
        <f>IF($D$326="n/a",0,IF(BI$328&lt;=$C349,0,IF(BI$328&gt;(INDEX($D$326:$W$326,1,$C349)+$C349),INDEX($D$340:$W$340,,$C349)-SUM($D349:BH349),INDEX($D$340:$W$340,,$C349)/INDEX($D$326:$W$326,1,$C349))))</f>
        <v>0</v>
      </c>
      <c r="BJ349" s="2">
        <f>IF($D$326="n/a",0,IF(BJ$328&lt;=$C349,0,IF(BJ$328&gt;(INDEX($D$326:$W$326,1,$C349)+$C349),INDEX($D$340:$W$340,,$C349)-SUM($D349:BI349),INDEX($D$340:$W$340,,$C349)/INDEX($D$326:$W$326,1,$C349))))</f>
        <v>0</v>
      </c>
      <c r="BK349" s="2">
        <f>IF($D$326="n/a",0,IF(BK$328&lt;=$C349,0,IF(BK$328&gt;(INDEX($D$326:$W$326,1,$C349)+$C349),INDEX($D$340:$W$340,,$C349)-SUM($D349:BJ349),INDEX($D$340:$W$340,,$C349)/INDEX($D$326:$W$326,1,$C349))))</f>
        <v>0</v>
      </c>
      <c r="BL349" s="2">
        <f>IF($D$326="n/a",0,IF(BL$328&lt;=$C349,0,IF(BL$328&gt;(INDEX($D$326:$W$326,1,$C349)+$C349),INDEX($D$340:$W$340,,$C349)-SUM($D349:BK349),INDEX($D$340:$W$340,,$C349)/INDEX($D$326:$W$326,1,$C349))))</f>
        <v>0</v>
      </c>
      <c r="BM349" s="2">
        <f>IF($D$326="n/a",0,IF(BM$328&lt;=$C349,0,IF(BM$328&gt;(INDEX($D$326:$W$326,1,$C349)+$C349),INDEX($D$340:$W$340,,$C349)-SUM($D349:BL349),INDEX($D$340:$W$340,,$C349)/INDEX($D$326:$W$326,1,$C349))))</f>
        <v>0</v>
      </c>
      <c r="BN349" s="2">
        <f>IF($D$326="n/a",0,IF(BN$328&lt;=$C349,0,IF(BN$328&gt;(INDEX($D$326:$W$326,1,$C349)+$C349),INDEX($D$340:$W$340,,$C349)-SUM($D349:BM349),INDEX($D$340:$W$340,,$C349)/INDEX($D$326:$W$326,1,$C349))))</f>
        <v>0</v>
      </c>
      <c r="BO349" s="2">
        <f>IF($D$326="n/a",0,IF(BO$328&lt;=$C349,0,IF(BO$328&gt;(INDEX($D$326:$W$326,1,$C349)+$C349),INDEX($D$340:$W$340,,$C349)-SUM($D349:BN349),INDEX($D$340:$W$340,,$C349)/INDEX($D$326:$W$326,1,$C349))))</f>
        <v>0</v>
      </c>
      <c r="BP349" s="2">
        <f>IF($D$326="n/a",0,IF(BP$328&lt;=$C349,0,IF(BP$328&gt;(INDEX($D$326:$W$326,1,$C349)+$C349),INDEX($D$340:$W$340,,$C349)-SUM($D349:BO349),INDEX($D$340:$W$340,,$C349)/INDEX($D$326:$W$326,1,$C349))))</f>
        <v>0</v>
      </c>
    </row>
    <row r="350" spans="2:68">
      <c r="B350" s="20">
        <v>2023</v>
      </c>
      <c r="C350" s="20">
        <v>8</v>
      </c>
      <c r="E350" s="2">
        <f>IF($D$326="n/a",0,IF(E$328&lt;=$C350,0,IF(E$328&gt;(INDEX($D$326:$W$326,1,$C350)+$C350),INDEX($D$340:$W$340,,$C350)-SUM($D350:D350),INDEX($D$340:$W$340,,$C350)/INDEX($D$326:$W$326,1,$C350))))</f>
        <v>0</v>
      </c>
      <c r="F350" s="2">
        <f>IF($D$326="n/a",0,IF(F$328&lt;=$C350,0,IF(F$328&gt;(INDEX($D$326:$W$326,1,$C350)+$C350),INDEX($D$340:$W$340,,$C350)-SUM($D350:E350),INDEX($D$340:$W$340,,$C350)/INDEX($D$326:$W$326,1,$C350))))</f>
        <v>0</v>
      </c>
      <c r="G350" s="2">
        <f>IF($D$326="n/a",0,IF(G$328&lt;=$C350,0,IF(G$328&gt;(INDEX($D$326:$W$326,1,$C350)+$C350),INDEX($D$340:$W$340,,$C350)-SUM($D350:F350),INDEX($D$340:$W$340,,$C350)/INDEX($D$326:$W$326,1,$C350))))</f>
        <v>0</v>
      </c>
      <c r="H350" s="2">
        <f>IF($D$326="n/a",0,IF(H$328&lt;=$C350,0,IF(H$328&gt;(INDEX($D$326:$W$326,1,$C350)+$C350),INDEX($D$340:$W$340,,$C350)-SUM($D350:G350),INDEX($D$340:$W$340,,$C350)/INDEX($D$326:$W$326,1,$C350))))</f>
        <v>0</v>
      </c>
      <c r="I350" s="2">
        <f>IF($D$326="n/a",0,IF(I$328&lt;=$C350,0,IF(I$328&gt;(INDEX($D$326:$W$326,1,$C350)+$C350),INDEX($D$340:$W$340,,$C350)-SUM($D350:H350),INDEX($D$340:$W$340,,$C350)/INDEX($D$326:$W$326,1,$C350))))*0.5</f>
        <v>0</v>
      </c>
      <c r="J350" s="2">
        <f>IF($D$326="n/a",0,IF(J$328&lt;=$C350,0,IF(J$328&gt;(INDEX($D$326:$W$326,1,$C350)+$C350),INDEX($D$340:$W$340,,$C350)-SUM($D350:I350),INDEX($D$340:$W$340,,$C350)/INDEX($D$326:$W$326,1,$C350))))</f>
        <v>0</v>
      </c>
      <c r="K350" s="2">
        <f>IF($D$326="n/a",0,IF(K$328&lt;=$C350,0,IF(K$328&gt;(INDEX($D$326:$W$326,1,$C350)+$C350),INDEX($D$340:$W$340,,$C350)-SUM($D350:J350),INDEX($D$340:$W$340,,$C350)/INDEX($D$326:$W$326,1,$C350))))</f>
        <v>0</v>
      </c>
      <c r="L350" s="2">
        <f>IF($D$326="n/a",0,IF(L$328&lt;=$C350,0,IF(L$328&gt;(INDEX($D$326:$W$326,1,$C350)+$C350),INDEX($D$340:$W$340,,$C350)-SUM($D350:K350),INDEX($D$340:$W$340,,$C350)/INDEX($D$326:$W$326,1,$C350))))</f>
        <v>0</v>
      </c>
      <c r="M350" s="2">
        <f>IF($D$326="n/a",0,IF(M$328&lt;=$C350,0,IF(M$328&gt;(INDEX($D$326:$W$326,1,$C350)+$C350),INDEX($D$340:$W$340,,$C350)-SUM($D350:L350),INDEX($D$340:$W$340,,$C350)/INDEX($D$326:$W$326,1,$C350))))</f>
        <v>0</v>
      </c>
      <c r="N350" s="2">
        <f>IF($D$326="n/a",0,IF(N$328&lt;=$C350,0,IF(N$328&gt;(INDEX($D$326:$W$326,1,$C350)+$C350),INDEX($D$340:$W$340,,$C350)-SUM($D350:M350),INDEX($D$340:$W$340,,$C350)/INDEX($D$326:$W$326,1,$C350))))</f>
        <v>0</v>
      </c>
      <c r="O350" s="2">
        <f>IF($D$326="n/a",0,IF(O$328&lt;=$C350,0,IF(O$328&gt;(INDEX($D$326:$W$326,1,$C350)+$C350),INDEX($D$340:$W$340,,$C350)-SUM($D350:N350),INDEX($D$340:$W$340,,$C350)/INDEX($D$326:$W$326,1,$C350))))</f>
        <v>0</v>
      </c>
      <c r="P350" s="2">
        <f>IF($D$326="n/a",0,IF(P$328&lt;=$C350,0,IF(P$328&gt;(INDEX($D$326:$W$326,1,$C350)+$C350),INDEX($D$340:$W$340,,$C350)-SUM($D350:O350),INDEX($D$340:$W$340,,$C350)/INDEX($D$326:$W$326,1,$C350))))</f>
        <v>0</v>
      </c>
      <c r="Q350" s="2">
        <f>IF($D$326="n/a",0,IF(Q$328&lt;=$C350,0,IF(Q$328&gt;(INDEX($D$326:$W$326,1,$C350)+$C350),INDEX($D$340:$W$340,,$C350)-SUM($D350:P350),INDEX($D$340:$W$340,,$C350)/INDEX($D$326:$W$326,1,$C350))))</f>
        <v>0</v>
      </c>
      <c r="R350" s="2">
        <f>IF($D$326="n/a",0,IF(R$328&lt;=$C350,0,IF(R$328&gt;(INDEX($D$326:$W$326,1,$C350)+$C350),INDEX($D$340:$W$340,,$C350)-SUM($D350:Q350),INDEX($D$340:$W$340,,$C350)/INDEX($D$326:$W$326,1,$C350))))</f>
        <v>0</v>
      </c>
      <c r="S350" s="2">
        <f>IF($D$326="n/a",0,IF(S$328&lt;=$C350,0,IF(S$328&gt;(INDEX($D$326:$W$326,1,$C350)+$C350),INDEX($D$340:$W$340,,$C350)-SUM($D350:R350),INDEX($D$340:$W$340,,$C350)/INDEX($D$326:$W$326,1,$C350))))</f>
        <v>0</v>
      </c>
      <c r="T350" s="2">
        <f>IF($D$326="n/a",0,IF(T$328&lt;=$C350,0,IF(T$328&gt;(INDEX($D$326:$W$326,1,$C350)+$C350),INDEX($D$340:$W$340,,$C350)-SUM($D350:S350),INDEX($D$340:$W$340,,$C350)/INDEX($D$326:$W$326,1,$C350))))</f>
        <v>0</v>
      </c>
      <c r="U350" s="2">
        <f>IF($D$326="n/a",0,IF(U$328&lt;=$C350,0,IF(U$328&gt;(INDEX($D$326:$W$326,1,$C350)+$C350),INDEX($D$340:$W$340,,$C350)-SUM($D350:T350),INDEX($D$340:$W$340,,$C350)/INDEX($D$326:$W$326,1,$C350))))</f>
        <v>0</v>
      </c>
      <c r="V350" s="2">
        <f>IF($D$326="n/a",0,IF(V$328&lt;=$C350,0,IF(V$328&gt;(INDEX($D$326:$W$326,1,$C350)+$C350),INDEX($D$340:$W$340,,$C350)-SUM($D350:U350),INDEX($D$340:$W$340,,$C350)/INDEX($D$326:$W$326,1,$C350))))</f>
        <v>0</v>
      </c>
      <c r="W350" s="2">
        <f>IF($D$326="n/a",0,IF(W$328&lt;=$C350,0,IF(W$328&gt;(INDEX($D$326:$W$326,1,$C350)+$C350),INDEX($D$340:$W$340,,$C350)-SUM($D350:V350),INDEX($D$340:$W$340,,$C350)/INDEX($D$326:$W$326,1,$C350))))</f>
        <v>0</v>
      </c>
      <c r="X350" s="2">
        <f>IF($D$326="n/a",0,IF(X$328&lt;=$C350,0,IF(X$328&gt;(INDEX($D$326:$W$326,1,$C350)+$C350),INDEX($D$340:$W$340,,$C350)-SUM($D350:W350),INDEX($D$340:$W$340,,$C350)/INDEX($D$326:$W$326,1,$C350))))</f>
        <v>0</v>
      </c>
      <c r="Y350" s="2">
        <f>IF($D$326="n/a",0,IF(Y$328&lt;=$C350,0,IF(Y$328&gt;(INDEX($D$326:$W$326,1,$C350)+$C350),INDEX($D$340:$W$340,,$C350)-SUM($D350:X350),INDEX($D$340:$W$340,,$C350)/INDEX($D$326:$W$326,1,$C350))))</f>
        <v>0</v>
      </c>
      <c r="Z350" s="2">
        <f>IF($D$326="n/a",0,IF(Z$328&lt;=$C350,0,IF(Z$328&gt;(INDEX($D$326:$W$326,1,$C350)+$C350),INDEX($D$340:$W$340,,$C350)-SUM($D350:Y350),INDEX($D$340:$W$340,,$C350)/INDEX($D$326:$W$326,1,$C350))))</f>
        <v>0</v>
      </c>
      <c r="AA350" s="2">
        <f>IF($D$326="n/a",0,IF(AA$328&lt;=$C350,0,IF(AA$328&gt;(INDEX($D$326:$W$326,1,$C350)+$C350),INDEX($D$340:$W$340,,$C350)-SUM($D350:Z350),INDEX($D$340:$W$340,,$C350)/INDEX($D$326:$W$326,1,$C350))))</f>
        <v>0</v>
      </c>
      <c r="AB350" s="2">
        <f>IF($D$326="n/a",0,IF(AB$328&lt;=$C350,0,IF(AB$328&gt;(INDEX($D$326:$W$326,1,$C350)+$C350),INDEX($D$340:$W$340,,$C350)-SUM($D350:AA350),INDEX($D$340:$W$340,,$C350)/INDEX($D$326:$W$326,1,$C350))))</f>
        <v>0</v>
      </c>
      <c r="AC350" s="2">
        <f>IF($D$326="n/a",0,IF(AC$328&lt;=$C350,0,IF(AC$328&gt;(INDEX($D$326:$W$326,1,$C350)+$C350),INDEX($D$340:$W$340,,$C350)-SUM($D350:AB350),INDEX($D$340:$W$340,,$C350)/INDEX($D$326:$W$326,1,$C350))))</f>
        <v>0</v>
      </c>
      <c r="AD350" s="2">
        <f>IF($D$326="n/a",0,IF(AD$328&lt;=$C350,0,IF(AD$328&gt;(INDEX($D$326:$W$326,1,$C350)+$C350),INDEX($D$340:$W$340,,$C350)-SUM($D350:AC350),INDEX($D$340:$W$340,,$C350)/INDEX($D$326:$W$326,1,$C350))))</f>
        <v>0</v>
      </c>
      <c r="AE350" s="2">
        <f>IF($D$326="n/a",0,IF(AE$328&lt;=$C350,0,IF(AE$328&gt;(INDEX($D$326:$W$326,1,$C350)+$C350),INDEX($D$340:$W$340,,$C350)-SUM($D350:AD350),INDEX($D$340:$W$340,,$C350)/INDEX($D$326:$W$326,1,$C350))))</f>
        <v>0</v>
      </c>
      <c r="AF350" s="2">
        <f>IF($D$326="n/a",0,IF(AF$328&lt;=$C350,0,IF(AF$328&gt;(INDEX($D$326:$W$326,1,$C350)+$C350),INDEX($D$340:$W$340,,$C350)-SUM($D350:AE350),INDEX($D$340:$W$340,,$C350)/INDEX($D$326:$W$326,1,$C350))))</f>
        <v>0</v>
      </c>
      <c r="AG350" s="2">
        <f>IF($D$326="n/a",0,IF(AG$328&lt;=$C350,0,IF(AG$328&gt;(INDEX($D$326:$W$326,1,$C350)+$C350),INDEX($D$340:$W$340,,$C350)-SUM($D350:AF350),INDEX($D$340:$W$340,,$C350)/INDEX($D$326:$W$326,1,$C350))))</f>
        <v>0</v>
      </c>
      <c r="AH350" s="2">
        <f>IF($D$326="n/a",0,IF(AH$328&lt;=$C350,0,IF(AH$328&gt;(INDEX($D$326:$W$326,1,$C350)+$C350),INDEX($D$340:$W$340,,$C350)-SUM($D350:AG350),INDEX($D$340:$W$340,,$C350)/INDEX($D$326:$W$326,1,$C350))))</f>
        <v>0</v>
      </c>
      <c r="AI350" s="2">
        <f>IF($D$326="n/a",0,IF(AI$328&lt;=$C350,0,IF(AI$328&gt;(INDEX($D$326:$W$326,1,$C350)+$C350),INDEX($D$340:$W$340,,$C350)-SUM($D350:AH350),INDEX($D$340:$W$340,,$C350)/INDEX($D$326:$W$326,1,$C350))))</f>
        <v>0</v>
      </c>
      <c r="AJ350" s="2">
        <f>IF($D$326="n/a",0,IF(AJ$328&lt;=$C350,0,IF(AJ$328&gt;(INDEX($D$326:$W$326,1,$C350)+$C350),INDEX($D$340:$W$340,,$C350)-SUM($D350:AI350),INDEX($D$340:$W$340,,$C350)/INDEX($D$326:$W$326,1,$C350))))</f>
        <v>0</v>
      </c>
      <c r="AK350" s="2">
        <f>IF($D$326="n/a",0,IF(AK$328&lt;=$C350,0,IF(AK$328&gt;(INDEX($D$326:$W$326,1,$C350)+$C350),INDEX($D$340:$W$340,,$C350)-SUM($D350:AJ350),INDEX($D$340:$W$340,,$C350)/INDEX($D$326:$W$326,1,$C350))))</f>
        <v>0</v>
      </c>
      <c r="AL350" s="2">
        <f>IF($D$326="n/a",0,IF(AL$328&lt;=$C350,0,IF(AL$328&gt;(INDEX($D$326:$W$326,1,$C350)+$C350),INDEX($D$340:$W$340,,$C350)-SUM($D350:AK350),INDEX($D$340:$W$340,,$C350)/INDEX($D$326:$W$326,1,$C350))))</f>
        <v>0</v>
      </c>
      <c r="AM350" s="2">
        <f>IF($D$326="n/a",0,IF(AM$328&lt;=$C350,0,IF(AM$328&gt;(INDEX($D$326:$W$326,1,$C350)+$C350),INDEX($D$340:$W$340,,$C350)-SUM($D350:AL350),INDEX($D$340:$W$340,,$C350)/INDEX($D$326:$W$326,1,$C350))))</f>
        <v>0</v>
      </c>
      <c r="AN350" s="2">
        <f>IF($D$326="n/a",0,IF(AN$328&lt;=$C350,0,IF(AN$328&gt;(INDEX($D$326:$W$326,1,$C350)+$C350),INDEX($D$340:$W$340,,$C350)-SUM($D350:AM350),INDEX($D$340:$W$340,,$C350)/INDEX($D$326:$W$326,1,$C350))))</f>
        <v>0</v>
      </c>
      <c r="AO350" s="2">
        <f>IF($D$326="n/a",0,IF(AO$328&lt;=$C350,0,IF(AO$328&gt;(INDEX($D$326:$W$326,1,$C350)+$C350),INDEX($D$340:$W$340,,$C350)-SUM($D350:AN350),INDEX($D$340:$W$340,,$C350)/INDEX($D$326:$W$326,1,$C350))))</f>
        <v>0</v>
      </c>
      <c r="AP350" s="2">
        <f>IF($D$326="n/a",0,IF(AP$328&lt;=$C350,0,IF(AP$328&gt;(INDEX($D$326:$W$326,1,$C350)+$C350),INDEX($D$340:$W$340,,$C350)-SUM($D350:AO350),INDEX($D$340:$W$340,,$C350)/INDEX($D$326:$W$326,1,$C350))))</f>
        <v>0</v>
      </c>
      <c r="AQ350" s="2">
        <f>IF($D$326="n/a",0,IF(AQ$328&lt;=$C350,0,IF(AQ$328&gt;(INDEX($D$326:$W$326,1,$C350)+$C350),INDEX($D$340:$W$340,,$C350)-SUM($D350:AP350),INDEX($D$340:$W$340,,$C350)/INDEX($D$326:$W$326,1,$C350))))</f>
        <v>0</v>
      </c>
      <c r="AR350" s="2">
        <f>IF($D$326="n/a",0,IF(AR$328&lt;=$C350,0,IF(AR$328&gt;(INDEX($D$326:$W$326,1,$C350)+$C350),INDEX($D$340:$W$340,,$C350)-SUM($D350:AQ350),INDEX($D$340:$W$340,,$C350)/INDEX($D$326:$W$326,1,$C350))))</f>
        <v>0</v>
      </c>
      <c r="AS350" s="2">
        <f>IF($D$326="n/a",0,IF(AS$328&lt;=$C350,0,IF(AS$328&gt;(INDEX($D$326:$W$326,1,$C350)+$C350),INDEX($D$340:$W$340,,$C350)-SUM($D350:AR350),INDEX($D$340:$W$340,,$C350)/INDEX($D$326:$W$326,1,$C350))))</f>
        <v>0</v>
      </c>
      <c r="AT350" s="2">
        <f>IF($D$326="n/a",0,IF(AT$328&lt;=$C350,0,IF(AT$328&gt;(INDEX($D$326:$W$326,1,$C350)+$C350),INDEX($D$340:$W$340,,$C350)-SUM($D350:AS350),INDEX($D$340:$W$340,,$C350)/INDEX($D$326:$W$326,1,$C350))))</f>
        <v>0</v>
      </c>
      <c r="AU350" s="2">
        <f>IF($D$326="n/a",0,IF(AU$328&lt;=$C350,0,IF(AU$328&gt;(INDEX($D$326:$W$326,1,$C350)+$C350),INDEX($D$340:$W$340,,$C350)-SUM($D350:AT350),INDEX($D$340:$W$340,,$C350)/INDEX($D$326:$W$326,1,$C350))))</f>
        <v>0</v>
      </c>
      <c r="AV350" s="2">
        <f>IF($D$326="n/a",0,IF(AV$328&lt;=$C350,0,IF(AV$328&gt;(INDEX($D$326:$W$326,1,$C350)+$C350),INDEX($D$340:$W$340,,$C350)-SUM($D350:AU350),INDEX($D$340:$W$340,,$C350)/INDEX($D$326:$W$326,1,$C350))))</f>
        <v>0</v>
      </c>
      <c r="AW350" s="2">
        <f>IF($D$326="n/a",0,IF(AW$328&lt;=$C350,0,IF(AW$328&gt;(INDEX($D$326:$W$326,1,$C350)+$C350),INDEX($D$340:$W$340,,$C350)-SUM($D350:AV350),INDEX($D$340:$W$340,,$C350)/INDEX($D$326:$W$326,1,$C350))))</f>
        <v>0</v>
      </c>
      <c r="AX350" s="2">
        <f>IF($D$326="n/a",0,IF(AX$328&lt;=$C350,0,IF(AX$328&gt;(INDEX($D$326:$W$326,1,$C350)+$C350),INDEX($D$340:$W$340,,$C350)-SUM($D350:AW350),INDEX($D$340:$W$340,,$C350)/INDEX($D$326:$W$326,1,$C350))))</f>
        <v>0</v>
      </c>
      <c r="AY350" s="2">
        <f>IF($D$326="n/a",0,IF(AY$328&lt;=$C350,0,IF(AY$328&gt;(INDEX($D$326:$W$326,1,$C350)+$C350),INDEX($D$340:$W$340,,$C350)-SUM($D350:AX350),INDEX($D$340:$W$340,,$C350)/INDEX($D$326:$W$326,1,$C350))))</f>
        <v>0</v>
      </c>
      <c r="AZ350" s="2">
        <f>IF($D$326="n/a",0,IF(AZ$328&lt;=$C350,0,IF(AZ$328&gt;(INDEX($D$326:$W$326,1,$C350)+$C350),INDEX($D$340:$W$340,,$C350)-SUM($D350:AY350),INDEX($D$340:$W$340,,$C350)/INDEX($D$326:$W$326,1,$C350))))</f>
        <v>0</v>
      </c>
      <c r="BA350" s="2">
        <f>IF($D$326="n/a",0,IF(BA$328&lt;=$C350,0,IF(BA$328&gt;(INDEX($D$326:$W$326,1,$C350)+$C350),INDEX($D$340:$W$340,,$C350)-SUM($D350:AZ350),INDEX($D$340:$W$340,,$C350)/INDEX($D$326:$W$326,1,$C350))))</f>
        <v>0</v>
      </c>
      <c r="BB350" s="2">
        <f>IF($D$326="n/a",0,IF(BB$328&lt;=$C350,0,IF(BB$328&gt;(INDEX($D$326:$W$326,1,$C350)+$C350),INDEX($D$340:$W$340,,$C350)-SUM($D350:BA350),INDEX($D$340:$W$340,,$C350)/INDEX($D$326:$W$326,1,$C350))))</f>
        <v>0</v>
      </c>
      <c r="BC350" s="2">
        <f>IF($D$326="n/a",0,IF(BC$328&lt;=$C350,0,IF(BC$328&gt;(INDEX($D$326:$W$326,1,$C350)+$C350),INDEX($D$340:$W$340,,$C350)-SUM($D350:BB350),INDEX($D$340:$W$340,,$C350)/INDEX($D$326:$W$326,1,$C350))))</f>
        <v>0</v>
      </c>
      <c r="BD350" s="2">
        <f>IF($D$326="n/a",0,IF(BD$328&lt;=$C350,0,IF(BD$328&gt;(INDEX($D$326:$W$326,1,$C350)+$C350),INDEX($D$340:$W$340,,$C350)-SUM($D350:BC350),INDEX($D$340:$W$340,,$C350)/INDEX($D$326:$W$326,1,$C350))))</f>
        <v>0</v>
      </c>
      <c r="BE350" s="2">
        <f>IF($D$326="n/a",0,IF(BE$328&lt;=$C350,0,IF(BE$328&gt;(INDEX($D$326:$W$326,1,$C350)+$C350),INDEX($D$340:$W$340,,$C350)-SUM($D350:BD350),INDEX($D$340:$W$340,,$C350)/INDEX($D$326:$W$326,1,$C350))))</f>
        <v>0</v>
      </c>
      <c r="BF350" s="2">
        <f>IF($D$326="n/a",0,IF(BF$328&lt;=$C350,0,IF(BF$328&gt;(INDEX($D$326:$W$326,1,$C350)+$C350),INDEX($D$340:$W$340,,$C350)-SUM($D350:BE350),INDEX($D$340:$W$340,,$C350)/INDEX($D$326:$W$326,1,$C350))))</f>
        <v>0</v>
      </c>
      <c r="BG350" s="2">
        <f>IF($D$326="n/a",0,IF(BG$328&lt;=$C350,0,IF(BG$328&gt;(INDEX($D$326:$W$326,1,$C350)+$C350),INDEX($D$340:$W$340,,$C350)-SUM($D350:BF350),INDEX($D$340:$W$340,,$C350)/INDEX($D$326:$W$326,1,$C350))))</f>
        <v>0</v>
      </c>
      <c r="BH350" s="2">
        <f>IF($D$326="n/a",0,IF(BH$328&lt;=$C350,0,IF(BH$328&gt;(INDEX($D$326:$W$326,1,$C350)+$C350),INDEX($D$340:$W$340,,$C350)-SUM($D350:BG350),INDEX($D$340:$W$340,,$C350)/INDEX($D$326:$W$326,1,$C350))))</f>
        <v>0</v>
      </c>
      <c r="BI350" s="2">
        <f>IF($D$326="n/a",0,IF(BI$328&lt;=$C350,0,IF(BI$328&gt;(INDEX($D$326:$W$326,1,$C350)+$C350),INDEX($D$340:$W$340,,$C350)-SUM($D350:BH350),INDEX($D$340:$W$340,,$C350)/INDEX($D$326:$W$326,1,$C350))))</f>
        <v>0</v>
      </c>
      <c r="BJ350" s="2">
        <f>IF($D$326="n/a",0,IF(BJ$328&lt;=$C350,0,IF(BJ$328&gt;(INDEX($D$326:$W$326,1,$C350)+$C350),INDEX($D$340:$W$340,,$C350)-SUM($D350:BI350),INDEX($D$340:$W$340,,$C350)/INDEX($D$326:$W$326,1,$C350))))</f>
        <v>0</v>
      </c>
      <c r="BK350" s="2">
        <f>IF($D$326="n/a",0,IF(BK$328&lt;=$C350,0,IF(BK$328&gt;(INDEX($D$326:$W$326,1,$C350)+$C350),INDEX($D$340:$W$340,,$C350)-SUM($D350:BJ350),INDEX($D$340:$W$340,,$C350)/INDEX($D$326:$W$326,1,$C350))))</f>
        <v>0</v>
      </c>
      <c r="BL350" s="2">
        <f>IF($D$326="n/a",0,IF(BL$328&lt;=$C350,0,IF(BL$328&gt;(INDEX($D$326:$W$326,1,$C350)+$C350),INDEX($D$340:$W$340,,$C350)-SUM($D350:BK350),INDEX($D$340:$W$340,,$C350)/INDEX($D$326:$W$326,1,$C350))))</f>
        <v>0</v>
      </c>
      <c r="BM350" s="2">
        <f>IF($D$326="n/a",0,IF(BM$328&lt;=$C350,0,IF(BM$328&gt;(INDEX($D$326:$W$326,1,$C350)+$C350),INDEX($D$340:$W$340,,$C350)-SUM($D350:BL350),INDEX($D$340:$W$340,,$C350)/INDEX($D$326:$W$326,1,$C350))))</f>
        <v>0</v>
      </c>
      <c r="BN350" s="2">
        <f>IF($D$326="n/a",0,IF(BN$328&lt;=$C350,0,IF(BN$328&gt;(INDEX($D$326:$W$326,1,$C350)+$C350),INDEX($D$340:$W$340,,$C350)-SUM($D350:BM350),INDEX($D$340:$W$340,,$C350)/INDEX($D$326:$W$326,1,$C350))))</f>
        <v>0</v>
      </c>
      <c r="BO350" s="2">
        <f>IF($D$326="n/a",0,IF(BO$328&lt;=$C350,0,IF(BO$328&gt;(INDEX($D$326:$W$326,1,$C350)+$C350),INDEX($D$340:$W$340,,$C350)-SUM($D350:BN350),INDEX($D$340:$W$340,,$C350)/INDEX($D$326:$W$326,1,$C350))))</f>
        <v>0</v>
      </c>
      <c r="BP350" s="2">
        <f>IF($D$326="n/a",0,IF(BP$328&lt;=$C350,0,IF(BP$328&gt;(INDEX($D$326:$W$326,1,$C350)+$C350),INDEX($D$340:$W$340,,$C350)-SUM($D350:BO350),INDEX($D$340:$W$340,,$C350)/INDEX($D$326:$W$326,1,$C350))))</f>
        <v>0</v>
      </c>
    </row>
    <row r="351" spans="2:68">
      <c r="B351" s="20">
        <v>2024</v>
      </c>
      <c r="C351" s="20">
        <v>9</v>
      </c>
      <c r="E351" s="2">
        <f>IF($D$326="n/a",0,IF(E$328&lt;=$C351,0,IF(E$328&gt;(INDEX($D$326:$W$326,1,$C351)+$C351),INDEX($D$340:$W$340,,$C351)-SUM($D351:D351),INDEX($D$340:$W$340,,$C351)/INDEX($D$326:$W$326,1,$C351))))</f>
        <v>0</v>
      </c>
      <c r="F351" s="2">
        <f>IF($D$326="n/a",0,IF(F$328&lt;=$C351,0,IF(F$328&gt;(INDEX($D$326:$W$326,1,$C351)+$C351),INDEX($D$340:$W$340,,$C351)-SUM($D351:E351),INDEX($D$340:$W$340,,$C351)/INDEX($D$326:$W$326,1,$C351))))</f>
        <v>0</v>
      </c>
      <c r="G351" s="2">
        <f>IF($D$326="n/a",0,IF(G$328&lt;=$C351,0,IF(G$328&gt;(INDEX($D$326:$W$326,1,$C351)+$C351),INDEX($D$340:$W$340,,$C351)-SUM($D351:F351),INDEX($D$340:$W$340,,$C351)/INDEX($D$326:$W$326,1,$C351))))</f>
        <v>0</v>
      </c>
      <c r="H351" s="2">
        <f>IF($D$326="n/a",0,IF(H$328&lt;=$C351,0,IF(H$328&gt;(INDEX($D$326:$W$326,1,$C351)+$C351),INDEX($D$340:$W$340,,$C351)-SUM($D351:G351),INDEX($D$340:$W$340,,$C351)/INDEX($D$326:$W$326,1,$C351))))</f>
        <v>0</v>
      </c>
      <c r="I351" s="2">
        <f>IF($D$326="n/a",0,IF(I$328&lt;=$C351,0,IF(I$328&gt;(INDEX($D$326:$W$326,1,$C351)+$C351),INDEX($D$340:$W$340,,$C351)-SUM($D351:H351),INDEX($D$340:$W$340,,$C351)/INDEX($D$326:$W$326,1,$C351))))*0.5</f>
        <v>0</v>
      </c>
      <c r="J351" s="2">
        <f>IF($D$326="n/a",0,IF(J$328&lt;=$C351,0,IF(J$328&gt;(INDEX($D$326:$W$326,1,$C351)+$C351),INDEX($D$340:$W$340,,$C351)-SUM($D351:I351),INDEX($D$340:$W$340,,$C351)/INDEX($D$326:$W$326,1,$C351))))</f>
        <v>0</v>
      </c>
      <c r="K351" s="2">
        <f>IF($D$326="n/a",0,IF(K$328&lt;=$C351,0,IF(K$328&gt;(INDEX($D$326:$W$326,1,$C351)+$C351),INDEX($D$340:$W$340,,$C351)-SUM($D351:J351),INDEX($D$340:$W$340,,$C351)/INDEX($D$326:$W$326,1,$C351))))</f>
        <v>0</v>
      </c>
      <c r="L351" s="2">
        <f>IF($D$326="n/a",0,IF(L$328&lt;=$C351,0,IF(L$328&gt;(INDEX($D$326:$W$326,1,$C351)+$C351),INDEX($D$340:$W$340,,$C351)-SUM($D351:K351),INDEX($D$340:$W$340,,$C351)/INDEX($D$326:$W$326,1,$C351))))</f>
        <v>0</v>
      </c>
      <c r="M351" s="2">
        <f>IF($D$326="n/a",0,IF(M$328&lt;=$C351,0,IF(M$328&gt;(INDEX($D$326:$W$326,1,$C351)+$C351),INDEX($D$340:$W$340,,$C351)-SUM($D351:L351),INDEX($D$340:$W$340,,$C351)/INDEX($D$326:$W$326,1,$C351))))</f>
        <v>0</v>
      </c>
      <c r="N351" s="2">
        <f>IF($D$326="n/a",0,IF(N$328&lt;=$C351,0,IF(N$328&gt;(INDEX($D$326:$W$326,1,$C351)+$C351),INDEX($D$340:$W$340,,$C351)-SUM($D351:M351),INDEX($D$340:$W$340,,$C351)/INDEX($D$326:$W$326,1,$C351))))</f>
        <v>0</v>
      </c>
      <c r="O351" s="2">
        <f>IF($D$326="n/a",0,IF(O$328&lt;=$C351,0,IF(O$328&gt;(INDEX($D$326:$W$326,1,$C351)+$C351),INDEX($D$340:$W$340,,$C351)-SUM($D351:N351),INDEX($D$340:$W$340,,$C351)/INDEX($D$326:$W$326,1,$C351))))</f>
        <v>0</v>
      </c>
      <c r="P351" s="2">
        <f>IF($D$326="n/a",0,IF(P$328&lt;=$C351,0,IF(P$328&gt;(INDEX($D$326:$W$326,1,$C351)+$C351),INDEX($D$340:$W$340,,$C351)-SUM($D351:O351),INDEX($D$340:$W$340,,$C351)/INDEX($D$326:$W$326,1,$C351))))</f>
        <v>0</v>
      </c>
      <c r="Q351" s="2">
        <f>IF($D$326="n/a",0,IF(Q$328&lt;=$C351,0,IF(Q$328&gt;(INDEX($D$326:$W$326,1,$C351)+$C351),INDEX($D$340:$W$340,,$C351)-SUM($D351:P351),INDEX($D$340:$W$340,,$C351)/INDEX($D$326:$W$326,1,$C351))))</f>
        <v>0</v>
      </c>
      <c r="R351" s="2">
        <f>IF($D$326="n/a",0,IF(R$328&lt;=$C351,0,IF(R$328&gt;(INDEX($D$326:$W$326,1,$C351)+$C351),INDEX($D$340:$W$340,,$C351)-SUM($D351:Q351),INDEX($D$340:$W$340,,$C351)/INDEX($D$326:$W$326,1,$C351))))</f>
        <v>0</v>
      </c>
      <c r="S351" s="2">
        <f>IF($D$326="n/a",0,IF(S$328&lt;=$C351,0,IF(S$328&gt;(INDEX($D$326:$W$326,1,$C351)+$C351),INDEX($D$340:$W$340,,$C351)-SUM($D351:R351),INDEX($D$340:$W$340,,$C351)/INDEX($D$326:$W$326,1,$C351))))</f>
        <v>0</v>
      </c>
      <c r="T351" s="2">
        <f>IF($D$326="n/a",0,IF(T$328&lt;=$C351,0,IF(T$328&gt;(INDEX($D$326:$W$326,1,$C351)+$C351),INDEX($D$340:$W$340,,$C351)-SUM($D351:S351),INDEX($D$340:$W$340,,$C351)/INDEX($D$326:$W$326,1,$C351))))</f>
        <v>0</v>
      </c>
      <c r="U351" s="2">
        <f>IF($D$326="n/a",0,IF(U$328&lt;=$C351,0,IF(U$328&gt;(INDEX($D$326:$W$326,1,$C351)+$C351),INDEX($D$340:$W$340,,$C351)-SUM($D351:T351),INDEX($D$340:$W$340,,$C351)/INDEX($D$326:$W$326,1,$C351))))</f>
        <v>0</v>
      </c>
      <c r="V351" s="2">
        <f>IF($D$326="n/a",0,IF(V$328&lt;=$C351,0,IF(V$328&gt;(INDEX($D$326:$W$326,1,$C351)+$C351),INDEX($D$340:$W$340,,$C351)-SUM($D351:U351),INDEX($D$340:$W$340,,$C351)/INDEX($D$326:$W$326,1,$C351))))</f>
        <v>0</v>
      </c>
      <c r="W351" s="2">
        <f>IF($D$326="n/a",0,IF(W$328&lt;=$C351,0,IF(W$328&gt;(INDEX($D$326:$W$326,1,$C351)+$C351),INDEX($D$340:$W$340,,$C351)-SUM($D351:V351),INDEX($D$340:$W$340,,$C351)/INDEX($D$326:$W$326,1,$C351))))</f>
        <v>0</v>
      </c>
      <c r="X351" s="2">
        <f>IF($D$326="n/a",0,IF(X$328&lt;=$C351,0,IF(X$328&gt;(INDEX($D$326:$W$326,1,$C351)+$C351),INDEX($D$340:$W$340,,$C351)-SUM($D351:W351),INDEX($D$340:$W$340,,$C351)/INDEX($D$326:$W$326,1,$C351))))</f>
        <v>0</v>
      </c>
      <c r="Y351" s="2">
        <f>IF($D$326="n/a",0,IF(Y$328&lt;=$C351,0,IF(Y$328&gt;(INDEX($D$326:$W$326,1,$C351)+$C351),INDEX($D$340:$W$340,,$C351)-SUM($D351:X351),INDEX($D$340:$W$340,,$C351)/INDEX($D$326:$W$326,1,$C351))))</f>
        <v>0</v>
      </c>
      <c r="Z351" s="2">
        <f>IF($D$326="n/a",0,IF(Z$328&lt;=$C351,0,IF(Z$328&gt;(INDEX($D$326:$W$326,1,$C351)+$C351),INDEX($D$340:$W$340,,$C351)-SUM($D351:Y351),INDEX($D$340:$W$340,,$C351)/INDEX($D$326:$W$326,1,$C351))))</f>
        <v>0</v>
      </c>
      <c r="AA351" s="2">
        <f>IF($D$326="n/a",0,IF(AA$328&lt;=$C351,0,IF(AA$328&gt;(INDEX($D$326:$W$326,1,$C351)+$C351),INDEX($D$340:$W$340,,$C351)-SUM($D351:Z351),INDEX($D$340:$W$340,,$C351)/INDEX($D$326:$W$326,1,$C351))))</f>
        <v>0</v>
      </c>
      <c r="AB351" s="2">
        <f>IF($D$326="n/a",0,IF(AB$328&lt;=$C351,0,IF(AB$328&gt;(INDEX($D$326:$W$326,1,$C351)+$C351),INDEX($D$340:$W$340,,$C351)-SUM($D351:AA351),INDEX($D$340:$W$340,,$C351)/INDEX($D$326:$W$326,1,$C351))))</f>
        <v>0</v>
      </c>
      <c r="AC351" s="2">
        <f>IF($D$326="n/a",0,IF(AC$328&lt;=$C351,0,IF(AC$328&gt;(INDEX($D$326:$W$326,1,$C351)+$C351),INDEX($D$340:$W$340,,$C351)-SUM($D351:AB351),INDEX($D$340:$W$340,,$C351)/INDEX($D$326:$W$326,1,$C351))))</f>
        <v>0</v>
      </c>
      <c r="AD351" s="2">
        <f>IF($D$326="n/a",0,IF(AD$328&lt;=$C351,0,IF(AD$328&gt;(INDEX($D$326:$W$326,1,$C351)+$C351),INDEX($D$340:$W$340,,$C351)-SUM($D351:AC351),INDEX($D$340:$W$340,,$C351)/INDEX($D$326:$W$326,1,$C351))))</f>
        <v>0</v>
      </c>
      <c r="AE351" s="2">
        <f>IF($D$326="n/a",0,IF(AE$328&lt;=$C351,0,IF(AE$328&gt;(INDEX($D$326:$W$326,1,$C351)+$C351),INDEX($D$340:$W$340,,$C351)-SUM($D351:AD351),INDEX($D$340:$W$340,,$C351)/INDEX($D$326:$W$326,1,$C351))))</f>
        <v>0</v>
      </c>
      <c r="AF351" s="2">
        <f>IF($D$326="n/a",0,IF(AF$328&lt;=$C351,0,IF(AF$328&gt;(INDEX($D$326:$W$326,1,$C351)+$C351),INDEX($D$340:$W$340,,$C351)-SUM($D351:AE351),INDEX($D$340:$W$340,,$C351)/INDEX($D$326:$W$326,1,$C351))))</f>
        <v>0</v>
      </c>
      <c r="AG351" s="2">
        <f>IF($D$326="n/a",0,IF(AG$328&lt;=$C351,0,IF(AG$328&gt;(INDEX($D$326:$W$326,1,$C351)+$C351),INDEX($D$340:$W$340,,$C351)-SUM($D351:AF351),INDEX($D$340:$W$340,,$C351)/INDEX($D$326:$W$326,1,$C351))))</f>
        <v>0</v>
      </c>
      <c r="AH351" s="2">
        <f>IF($D$326="n/a",0,IF(AH$328&lt;=$C351,0,IF(AH$328&gt;(INDEX($D$326:$W$326,1,$C351)+$C351),INDEX($D$340:$W$340,,$C351)-SUM($D351:AG351),INDEX($D$340:$W$340,,$C351)/INDEX($D$326:$W$326,1,$C351))))</f>
        <v>0</v>
      </c>
      <c r="AI351" s="2">
        <f>IF($D$326="n/a",0,IF(AI$328&lt;=$C351,0,IF(AI$328&gt;(INDEX($D$326:$W$326,1,$C351)+$C351),INDEX($D$340:$W$340,,$C351)-SUM($D351:AH351),INDEX($D$340:$W$340,,$C351)/INDEX($D$326:$W$326,1,$C351))))</f>
        <v>0</v>
      </c>
      <c r="AJ351" s="2">
        <f>IF($D$326="n/a",0,IF(AJ$328&lt;=$C351,0,IF(AJ$328&gt;(INDEX($D$326:$W$326,1,$C351)+$C351),INDEX($D$340:$W$340,,$C351)-SUM($D351:AI351),INDEX($D$340:$W$340,,$C351)/INDEX($D$326:$W$326,1,$C351))))</f>
        <v>0</v>
      </c>
      <c r="AK351" s="2">
        <f>IF($D$326="n/a",0,IF(AK$328&lt;=$C351,0,IF(AK$328&gt;(INDEX($D$326:$W$326,1,$C351)+$C351),INDEX($D$340:$W$340,,$C351)-SUM($D351:AJ351),INDEX($D$340:$W$340,,$C351)/INDEX($D$326:$W$326,1,$C351))))</f>
        <v>0</v>
      </c>
      <c r="AL351" s="2">
        <f>IF($D$326="n/a",0,IF(AL$328&lt;=$C351,0,IF(AL$328&gt;(INDEX($D$326:$W$326,1,$C351)+$C351),INDEX($D$340:$W$340,,$C351)-SUM($D351:AK351),INDEX($D$340:$W$340,,$C351)/INDEX($D$326:$W$326,1,$C351))))</f>
        <v>0</v>
      </c>
      <c r="AM351" s="2">
        <f>IF($D$326="n/a",0,IF(AM$328&lt;=$C351,0,IF(AM$328&gt;(INDEX($D$326:$W$326,1,$C351)+$C351),INDEX($D$340:$W$340,,$C351)-SUM($D351:AL351),INDEX($D$340:$W$340,,$C351)/INDEX($D$326:$W$326,1,$C351))))</f>
        <v>0</v>
      </c>
      <c r="AN351" s="2">
        <f>IF($D$326="n/a",0,IF(AN$328&lt;=$C351,0,IF(AN$328&gt;(INDEX($D$326:$W$326,1,$C351)+$C351),INDEX($D$340:$W$340,,$C351)-SUM($D351:AM351),INDEX($D$340:$W$340,,$C351)/INDEX($D$326:$W$326,1,$C351))))</f>
        <v>0</v>
      </c>
      <c r="AO351" s="2">
        <f>IF($D$326="n/a",0,IF(AO$328&lt;=$C351,0,IF(AO$328&gt;(INDEX($D$326:$W$326,1,$C351)+$C351),INDEX($D$340:$W$340,,$C351)-SUM($D351:AN351),INDEX($D$340:$W$340,,$C351)/INDEX($D$326:$W$326,1,$C351))))</f>
        <v>0</v>
      </c>
      <c r="AP351" s="2">
        <f>IF($D$326="n/a",0,IF(AP$328&lt;=$C351,0,IF(AP$328&gt;(INDEX($D$326:$W$326,1,$C351)+$C351),INDEX($D$340:$W$340,,$C351)-SUM($D351:AO351),INDEX($D$340:$W$340,,$C351)/INDEX($D$326:$W$326,1,$C351))))</f>
        <v>0</v>
      </c>
      <c r="AQ351" s="2">
        <f>IF($D$326="n/a",0,IF(AQ$328&lt;=$C351,0,IF(AQ$328&gt;(INDEX($D$326:$W$326,1,$C351)+$C351),INDEX($D$340:$W$340,,$C351)-SUM($D351:AP351),INDEX($D$340:$W$340,,$C351)/INDEX($D$326:$W$326,1,$C351))))</f>
        <v>0</v>
      </c>
      <c r="AR351" s="2">
        <f>IF($D$326="n/a",0,IF(AR$328&lt;=$C351,0,IF(AR$328&gt;(INDEX($D$326:$W$326,1,$C351)+$C351),INDEX($D$340:$W$340,,$C351)-SUM($D351:AQ351),INDEX($D$340:$W$340,,$C351)/INDEX($D$326:$W$326,1,$C351))))</f>
        <v>0</v>
      </c>
      <c r="AS351" s="2">
        <f>IF($D$326="n/a",0,IF(AS$328&lt;=$C351,0,IF(AS$328&gt;(INDEX($D$326:$W$326,1,$C351)+$C351),INDEX($D$340:$W$340,,$C351)-SUM($D351:AR351),INDEX($D$340:$W$340,,$C351)/INDEX($D$326:$W$326,1,$C351))))</f>
        <v>0</v>
      </c>
      <c r="AT351" s="2">
        <f>IF($D$326="n/a",0,IF(AT$328&lt;=$C351,0,IF(AT$328&gt;(INDEX($D$326:$W$326,1,$C351)+$C351),INDEX($D$340:$W$340,,$C351)-SUM($D351:AS351),INDEX($D$340:$W$340,,$C351)/INDEX($D$326:$W$326,1,$C351))))</f>
        <v>0</v>
      </c>
      <c r="AU351" s="2">
        <f>IF($D$326="n/a",0,IF(AU$328&lt;=$C351,0,IF(AU$328&gt;(INDEX($D$326:$W$326,1,$C351)+$C351),INDEX($D$340:$W$340,,$C351)-SUM($D351:AT351),INDEX($D$340:$W$340,,$C351)/INDEX($D$326:$W$326,1,$C351))))</f>
        <v>0</v>
      </c>
      <c r="AV351" s="2">
        <f>IF($D$326="n/a",0,IF(AV$328&lt;=$C351,0,IF(AV$328&gt;(INDEX($D$326:$W$326,1,$C351)+$C351),INDEX($D$340:$W$340,,$C351)-SUM($D351:AU351),INDEX($D$340:$W$340,,$C351)/INDEX($D$326:$W$326,1,$C351))))</f>
        <v>0</v>
      </c>
      <c r="AW351" s="2">
        <f>IF($D$326="n/a",0,IF(AW$328&lt;=$C351,0,IF(AW$328&gt;(INDEX($D$326:$W$326,1,$C351)+$C351),INDEX($D$340:$W$340,,$C351)-SUM($D351:AV351),INDEX($D$340:$W$340,,$C351)/INDEX($D$326:$W$326,1,$C351))))</f>
        <v>0</v>
      </c>
      <c r="AX351" s="2">
        <f>IF($D$326="n/a",0,IF(AX$328&lt;=$C351,0,IF(AX$328&gt;(INDEX($D$326:$W$326,1,$C351)+$C351),INDEX($D$340:$W$340,,$C351)-SUM($D351:AW351),INDEX($D$340:$W$340,,$C351)/INDEX($D$326:$W$326,1,$C351))))</f>
        <v>0</v>
      </c>
      <c r="AY351" s="2">
        <f>IF($D$326="n/a",0,IF(AY$328&lt;=$C351,0,IF(AY$328&gt;(INDEX($D$326:$W$326,1,$C351)+$C351),INDEX($D$340:$W$340,,$C351)-SUM($D351:AX351),INDEX($D$340:$W$340,,$C351)/INDEX($D$326:$W$326,1,$C351))))</f>
        <v>0</v>
      </c>
      <c r="AZ351" s="2">
        <f>IF($D$326="n/a",0,IF(AZ$328&lt;=$C351,0,IF(AZ$328&gt;(INDEX($D$326:$W$326,1,$C351)+$C351),INDEX($D$340:$W$340,,$C351)-SUM($D351:AY351),INDEX($D$340:$W$340,,$C351)/INDEX($D$326:$W$326,1,$C351))))</f>
        <v>0</v>
      </c>
      <c r="BA351" s="2">
        <f>IF($D$326="n/a",0,IF(BA$328&lt;=$C351,0,IF(BA$328&gt;(INDEX($D$326:$W$326,1,$C351)+$C351),INDEX($D$340:$W$340,,$C351)-SUM($D351:AZ351),INDEX($D$340:$W$340,,$C351)/INDEX($D$326:$W$326,1,$C351))))</f>
        <v>0</v>
      </c>
      <c r="BB351" s="2">
        <f>IF($D$326="n/a",0,IF(BB$328&lt;=$C351,0,IF(BB$328&gt;(INDEX($D$326:$W$326,1,$C351)+$C351),INDEX($D$340:$W$340,,$C351)-SUM($D351:BA351),INDEX($D$340:$W$340,,$C351)/INDEX($D$326:$W$326,1,$C351))))</f>
        <v>0</v>
      </c>
      <c r="BC351" s="2">
        <f>IF($D$326="n/a",0,IF(BC$328&lt;=$C351,0,IF(BC$328&gt;(INDEX($D$326:$W$326,1,$C351)+$C351),INDEX($D$340:$W$340,,$C351)-SUM($D351:BB351),INDEX($D$340:$W$340,,$C351)/INDEX($D$326:$W$326,1,$C351))))</f>
        <v>0</v>
      </c>
      <c r="BD351" s="2">
        <f>IF($D$326="n/a",0,IF(BD$328&lt;=$C351,0,IF(BD$328&gt;(INDEX($D$326:$W$326,1,$C351)+$C351),INDEX($D$340:$W$340,,$C351)-SUM($D351:BC351),INDEX($D$340:$W$340,,$C351)/INDEX($D$326:$W$326,1,$C351))))</f>
        <v>0</v>
      </c>
      <c r="BE351" s="2">
        <f>IF($D$326="n/a",0,IF(BE$328&lt;=$C351,0,IF(BE$328&gt;(INDEX($D$326:$W$326,1,$C351)+$C351),INDEX($D$340:$W$340,,$C351)-SUM($D351:BD351),INDEX($D$340:$W$340,,$C351)/INDEX($D$326:$W$326,1,$C351))))</f>
        <v>0</v>
      </c>
      <c r="BF351" s="2">
        <f>IF($D$326="n/a",0,IF(BF$328&lt;=$C351,0,IF(BF$328&gt;(INDEX($D$326:$W$326,1,$C351)+$C351),INDEX($D$340:$W$340,,$C351)-SUM($D351:BE351),INDEX($D$340:$W$340,,$C351)/INDEX($D$326:$W$326,1,$C351))))</f>
        <v>0</v>
      </c>
      <c r="BG351" s="2">
        <f>IF($D$326="n/a",0,IF(BG$328&lt;=$C351,0,IF(BG$328&gt;(INDEX($D$326:$W$326,1,$C351)+$C351),INDEX($D$340:$W$340,,$C351)-SUM($D351:BF351),INDEX($D$340:$W$340,,$C351)/INDEX($D$326:$W$326,1,$C351))))</f>
        <v>0</v>
      </c>
      <c r="BH351" s="2">
        <f>IF($D$326="n/a",0,IF(BH$328&lt;=$C351,0,IF(BH$328&gt;(INDEX($D$326:$W$326,1,$C351)+$C351),INDEX($D$340:$W$340,,$C351)-SUM($D351:BG351),INDEX($D$340:$W$340,,$C351)/INDEX($D$326:$W$326,1,$C351))))</f>
        <v>0</v>
      </c>
      <c r="BI351" s="2">
        <f>IF($D$326="n/a",0,IF(BI$328&lt;=$C351,0,IF(BI$328&gt;(INDEX($D$326:$W$326,1,$C351)+$C351),INDEX($D$340:$W$340,,$C351)-SUM($D351:BH351),INDEX($D$340:$W$340,,$C351)/INDEX($D$326:$W$326,1,$C351))))</f>
        <v>0</v>
      </c>
      <c r="BJ351" s="2">
        <f>IF($D$326="n/a",0,IF(BJ$328&lt;=$C351,0,IF(BJ$328&gt;(INDEX($D$326:$W$326,1,$C351)+$C351),INDEX($D$340:$W$340,,$C351)-SUM($D351:BI351),INDEX($D$340:$W$340,,$C351)/INDEX($D$326:$W$326,1,$C351))))</f>
        <v>0</v>
      </c>
      <c r="BK351" s="2">
        <f>IF($D$326="n/a",0,IF(BK$328&lt;=$C351,0,IF(BK$328&gt;(INDEX($D$326:$W$326,1,$C351)+$C351),INDEX($D$340:$W$340,,$C351)-SUM($D351:BJ351),INDEX($D$340:$W$340,,$C351)/INDEX($D$326:$W$326,1,$C351))))</f>
        <v>0</v>
      </c>
      <c r="BL351" s="2">
        <f>IF($D$326="n/a",0,IF(BL$328&lt;=$C351,0,IF(BL$328&gt;(INDEX($D$326:$W$326,1,$C351)+$C351),INDEX($D$340:$W$340,,$C351)-SUM($D351:BK351),INDEX($D$340:$W$340,,$C351)/INDEX($D$326:$W$326,1,$C351))))</f>
        <v>0</v>
      </c>
      <c r="BM351" s="2">
        <f>IF($D$326="n/a",0,IF(BM$328&lt;=$C351,0,IF(BM$328&gt;(INDEX($D$326:$W$326,1,$C351)+$C351),INDEX($D$340:$W$340,,$C351)-SUM($D351:BL351),INDEX($D$340:$W$340,,$C351)/INDEX($D$326:$W$326,1,$C351))))</f>
        <v>0</v>
      </c>
      <c r="BN351" s="2">
        <f>IF($D$326="n/a",0,IF(BN$328&lt;=$C351,0,IF(BN$328&gt;(INDEX($D$326:$W$326,1,$C351)+$C351),INDEX($D$340:$W$340,,$C351)-SUM($D351:BM351),INDEX($D$340:$W$340,,$C351)/INDEX($D$326:$W$326,1,$C351))))</f>
        <v>0</v>
      </c>
      <c r="BO351" s="2">
        <f>IF($D$326="n/a",0,IF(BO$328&lt;=$C351,0,IF(BO$328&gt;(INDEX($D$326:$W$326,1,$C351)+$C351),INDEX($D$340:$W$340,,$C351)-SUM($D351:BN351),INDEX($D$340:$W$340,,$C351)/INDEX($D$326:$W$326,1,$C351))))</f>
        <v>0</v>
      </c>
      <c r="BP351" s="2">
        <f>IF($D$326="n/a",0,IF(BP$328&lt;=$C351,0,IF(BP$328&gt;(INDEX($D$326:$W$326,1,$C351)+$C351),INDEX($D$340:$W$340,,$C351)-SUM($D351:BO351),INDEX($D$340:$W$340,,$C351)/INDEX($D$326:$W$326,1,$C351))))</f>
        <v>0</v>
      </c>
    </row>
    <row r="352" spans="2:68">
      <c r="B352" s="20">
        <v>2025</v>
      </c>
      <c r="C352" s="20">
        <v>10</v>
      </c>
      <c r="E352" s="2">
        <f>IF($D$326="n/a",0,IF(E$328&lt;=$C352,0,IF(E$328&gt;(INDEX($D$326:$W$326,1,$C352)+$C352),INDEX($D$340:$W$340,,$C352)-SUM($D352:D352),INDEX($D$340:$W$340,,$C352)/INDEX($D$326:$W$326,1,$C352))))</f>
        <v>0</v>
      </c>
      <c r="F352" s="2">
        <f>IF($D$326="n/a",0,IF(F$328&lt;=$C352,0,IF(F$328&gt;(INDEX($D$326:$W$326,1,$C352)+$C352),INDEX($D$340:$W$340,,$C352)-SUM($D352:E352),INDEX($D$340:$W$340,,$C352)/INDEX($D$326:$W$326,1,$C352))))</f>
        <v>0</v>
      </c>
      <c r="G352" s="2">
        <f>IF($D$326="n/a",0,IF(G$328&lt;=$C352,0,IF(G$328&gt;(INDEX($D$326:$W$326,1,$C352)+$C352),INDEX($D$340:$W$340,,$C352)-SUM($D352:F352),INDEX($D$340:$W$340,,$C352)/INDEX($D$326:$W$326,1,$C352))))</f>
        <v>0</v>
      </c>
      <c r="H352" s="2">
        <f>IF($D$326="n/a",0,IF(H$328&lt;=$C352,0,IF(H$328&gt;(INDEX($D$326:$W$326,1,$C352)+$C352),INDEX($D$340:$W$340,,$C352)-SUM($D352:G352),INDEX($D$340:$W$340,,$C352)/INDEX($D$326:$W$326,1,$C352))))</f>
        <v>0</v>
      </c>
      <c r="I352" s="2">
        <f>IF($D$326="n/a",0,IF(I$328&lt;=$C352,0,IF(I$328&gt;(INDEX($D$326:$W$326,1,$C352)+$C352),INDEX($D$340:$W$340,,$C352)-SUM($D352:H352),INDEX($D$340:$W$340,,$C352)/INDEX($D$326:$W$326,1,$C352))))*0.5</f>
        <v>0</v>
      </c>
      <c r="J352" s="2">
        <f>IF($D$326="n/a",0,IF(J$328&lt;=$C352,0,IF(J$328&gt;(INDEX($D$326:$W$326,1,$C352)+$C352),INDEX($D$340:$W$340,,$C352)-SUM($D352:I352),INDEX($D$340:$W$340,,$C352)/INDEX($D$326:$W$326,1,$C352))))</f>
        <v>0</v>
      </c>
      <c r="K352" s="2">
        <f>IF($D$326="n/a",0,IF(K$328&lt;=$C352,0,IF(K$328&gt;(INDEX($D$326:$W$326,1,$C352)+$C352),INDEX($D$340:$W$340,,$C352)-SUM($D352:J352),INDEX($D$340:$W$340,,$C352)/INDEX($D$326:$W$326,1,$C352))))</f>
        <v>0</v>
      </c>
      <c r="L352" s="2">
        <f>IF($D$326="n/a",0,IF(L$328&lt;=$C352,0,IF(L$328&gt;(INDEX($D$326:$W$326,1,$C352)+$C352),INDEX($D$340:$W$340,,$C352)-SUM($D352:K352),INDEX($D$340:$W$340,,$C352)/INDEX($D$326:$W$326,1,$C352))))</f>
        <v>0</v>
      </c>
      <c r="M352" s="2">
        <f>IF($D$326="n/a",0,IF(M$328&lt;=$C352,0,IF(M$328&gt;(INDEX($D$326:$W$326,1,$C352)+$C352),INDEX($D$340:$W$340,,$C352)-SUM($D352:L352),INDEX($D$340:$W$340,,$C352)/INDEX($D$326:$W$326,1,$C352))))</f>
        <v>0</v>
      </c>
      <c r="N352" s="2">
        <f>IF($D$326="n/a",0,IF(N$328&lt;=$C352,0,IF(N$328&gt;(INDEX($D$326:$W$326,1,$C352)+$C352),INDEX($D$340:$W$340,,$C352)-SUM($D352:M352),INDEX($D$340:$W$340,,$C352)/INDEX($D$326:$W$326,1,$C352))))</f>
        <v>0</v>
      </c>
      <c r="O352" s="2">
        <f>IF($D$326="n/a",0,IF(O$328&lt;=$C352,0,IF(O$328&gt;(INDEX($D$326:$W$326,1,$C352)+$C352),INDEX($D$340:$W$340,,$C352)-SUM($D352:N352),INDEX($D$340:$W$340,,$C352)/INDEX($D$326:$W$326,1,$C352))))</f>
        <v>0</v>
      </c>
      <c r="P352" s="2">
        <f>IF($D$326="n/a",0,IF(P$328&lt;=$C352,0,IF(P$328&gt;(INDEX($D$326:$W$326,1,$C352)+$C352),INDEX($D$340:$W$340,,$C352)-SUM($D352:O352),INDEX($D$340:$W$340,,$C352)/INDEX($D$326:$W$326,1,$C352))))</f>
        <v>0</v>
      </c>
      <c r="Q352" s="2">
        <f>IF($D$326="n/a",0,IF(Q$328&lt;=$C352,0,IF(Q$328&gt;(INDEX($D$326:$W$326,1,$C352)+$C352),INDEX($D$340:$W$340,,$C352)-SUM($D352:P352),INDEX($D$340:$W$340,,$C352)/INDEX($D$326:$W$326,1,$C352))))</f>
        <v>0</v>
      </c>
      <c r="R352" s="2">
        <f>IF($D$326="n/a",0,IF(R$328&lt;=$C352,0,IF(R$328&gt;(INDEX($D$326:$W$326,1,$C352)+$C352),INDEX($D$340:$W$340,,$C352)-SUM($D352:Q352),INDEX($D$340:$W$340,,$C352)/INDEX($D$326:$W$326,1,$C352))))</f>
        <v>0</v>
      </c>
      <c r="S352" s="2">
        <f>IF($D$326="n/a",0,IF(S$328&lt;=$C352,0,IF(S$328&gt;(INDEX($D$326:$W$326,1,$C352)+$C352),INDEX($D$340:$W$340,,$C352)-SUM($D352:R352),INDEX($D$340:$W$340,,$C352)/INDEX($D$326:$W$326,1,$C352))))</f>
        <v>0</v>
      </c>
      <c r="T352" s="2">
        <f>IF($D$326="n/a",0,IF(T$328&lt;=$C352,0,IF(T$328&gt;(INDEX($D$326:$W$326,1,$C352)+$C352),INDEX($D$340:$W$340,,$C352)-SUM($D352:S352),INDEX($D$340:$W$340,,$C352)/INDEX($D$326:$W$326,1,$C352))))</f>
        <v>0</v>
      </c>
      <c r="U352" s="2">
        <f>IF($D$326="n/a",0,IF(U$328&lt;=$C352,0,IF(U$328&gt;(INDEX($D$326:$W$326,1,$C352)+$C352),INDEX($D$340:$W$340,,$C352)-SUM($D352:T352),INDEX($D$340:$W$340,,$C352)/INDEX($D$326:$W$326,1,$C352))))</f>
        <v>0</v>
      </c>
      <c r="V352" s="2">
        <f>IF($D$326="n/a",0,IF(V$328&lt;=$C352,0,IF(V$328&gt;(INDEX($D$326:$W$326,1,$C352)+$C352),INDEX($D$340:$W$340,,$C352)-SUM($D352:U352),INDEX($D$340:$W$340,,$C352)/INDEX($D$326:$W$326,1,$C352))))</f>
        <v>0</v>
      </c>
      <c r="W352" s="2">
        <f>IF($D$326="n/a",0,IF(W$328&lt;=$C352,0,IF(W$328&gt;(INDEX($D$326:$W$326,1,$C352)+$C352),INDEX($D$340:$W$340,,$C352)-SUM($D352:V352),INDEX($D$340:$W$340,,$C352)/INDEX($D$326:$W$326,1,$C352))))</f>
        <v>0</v>
      </c>
      <c r="X352" s="2">
        <f>IF($D$326="n/a",0,IF(X$328&lt;=$C352,0,IF(X$328&gt;(INDEX($D$326:$W$326,1,$C352)+$C352),INDEX($D$340:$W$340,,$C352)-SUM($D352:W352),INDEX($D$340:$W$340,,$C352)/INDEX($D$326:$W$326,1,$C352))))</f>
        <v>0</v>
      </c>
      <c r="Y352" s="2">
        <f>IF($D$326="n/a",0,IF(Y$328&lt;=$C352,0,IF(Y$328&gt;(INDEX($D$326:$W$326,1,$C352)+$C352),INDEX($D$340:$W$340,,$C352)-SUM($D352:X352),INDEX($D$340:$W$340,,$C352)/INDEX($D$326:$W$326,1,$C352))))</f>
        <v>0</v>
      </c>
      <c r="Z352" s="2">
        <f>IF($D$326="n/a",0,IF(Z$328&lt;=$C352,0,IF(Z$328&gt;(INDEX($D$326:$W$326,1,$C352)+$C352),INDEX($D$340:$W$340,,$C352)-SUM($D352:Y352),INDEX($D$340:$W$340,,$C352)/INDEX($D$326:$W$326,1,$C352))))</f>
        <v>0</v>
      </c>
      <c r="AA352" s="2">
        <f>IF($D$326="n/a",0,IF(AA$328&lt;=$C352,0,IF(AA$328&gt;(INDEX($D$326:$W$326,1,$C352)+$C352),INDEX($D$340:$W$340,,$C352)-SUM($D352:Z352),INDEX($D$340:$W$340,,$C352)/INDEX($D$326:$W$326,1,$C352))))</f>
        <v>0</v>
      </c>
      <c r="AB352" s="2">
        <f>IF($D$326="n/a",0,IF(AB$328&lt;=$C352,0,IF(AB$328&gt;(INDEX($D$326:$W$326,1,$C352)+$C352),INDEX($D$340:$W$340,,$C352)-SUM($D352:AA352),INDEX($D$340:$W$340,,$C352)/INDEX($D$326:$W$326,1,$C352))))</f>
        <v>0</v>
      </c>
      <c r="AC352" s="2">
        <f>IF($D$326="n/a",0,IF(AC$328&lt;=$C352,0,IF(AC$328&gt;(INDEX($D$326:$W$326,1,$C352)+$C352),INDEX($D$340:$W$340,,$C352)-SUM($D352:AB352),INDEX($D$340:$W$340,,$C352)/INDEX($D$326:$W$326,1,$C352))))</f>
        <v>0</v>
      </c>
      <c r="AD352" s="2">
        <f>IF($D$326="n/a",0,IF(AD$328&lt;=$C352,0,IF(AD$328&gt;(INDEX($D$326:$W$326,1,$C352)+$C352),INDEX($D$340:$W$340,,$C352)-SUM($D352:AC352),INDEX($D$340:$W$340,,$C352)/INDEX($D$326:$W$326,1,$C352))))</f>
        <v>0</v>
      </c>
      <c r="AE352" s="2">
        <f>IF($D$326="n/a",0,IF(AE$328&lt;=$C352,0,IF(AE$328&gt;(INDEX($D$326:$W$326,1,$C352)+$C352),INDEX($D$340:$W$340,,$C352)-SUM($D352:AD352),INDEX($D$340:$W$340,,$C352)/INDEX($D$326:$W$326,1,$C352))))</f>
        <v>0</v>
      </c>
      <c r="AF352" s="2">
        <f>IF($D$326="n/a",0,IF(AF$328&lt;=$C352,0,IF(AF$328&gt;(INDEX($D$326:$W$326,1,$C352)+$C352),INDEX($D$340:$W$340,,$C352)-SUM($D352:AE352),INDEX($D$340:$W$340,,$C352)/INDEX($D$326:$W$326,1,$C352))))</f>
        <v>0</v>
      </c>
      <c r="AG352" s="2">
        <f>IF($D$326="n/a",0,IF(AG$328&lt;=$C352,0,IF(AG$328&gt;(INDEX($D$326:$W$326,1,$C352)+$C352),INDEX($D$340:$W$340,,$C352)-SUM($D352:AF352),INDEX($D$340:$W$340,,$C352)/INDEX($D$326:$W$326,1,$C352))))</f>
        <v>0</v>
      </c>
      <c r="AH352" s="2">
        <f>IF($D$326="n/a",0,IF(AH$328&lt;=$C352,0,IF(AH$328&gt;(INDEX($D$326:$W$326,1,$C352)+$C352),INDEX($D$340:$W$340,,$C352)-SUM($D352:AG352),INDEX($D$340:$W$340,,$C352)/INDEX($D$326:$W$326,1,$C352))))</f>
        <v>0</v>
      </c>
      <c r="AI352" s="2">
        <f>IF($D$326="n/a",0,IF(AI$328&lt;=$C352,0,IF(AI$328&gt;(INDEX($D$326:$W$326,1,$C352)+$C352),INDEX($D$340:$W$340,,$C352)-SUM($D352:AH352),INDEX($D$340:$W$340,,$C352)/INDEX($D$326:$W$326,1,$C352))))</f>
        <v>0</v>
      </c>
      <c r="AJ352" s="2">
        <f>IF($D$326="n/a",0,IF(AJ$328&lt;=$C352,0,IF(AJ$328&gt;(INDEX($D$326:$W$326,1,$C352)+$C352),INDEX($D$340:$W$340,,$C352)-SUM($D352:AI352),INDEX($D$340:$W$340,,$C352)/INDEX($D$326:$W$326,1,$C352))))</f>
        <v>0</v>
      </c>
      <c r="AK352" s="2">
        <f>IF($D$326="n/a",0,IF(AK$328&lt;=$C352,0,IF(AK$328&gt;(INDEX($D$326:$W$326,1,$C352)+$C352),INDEX($D$340:$W$340,,$C352)-SUM($D352:AJ352),INDEX($D$340:$W$340,,$C352)/INDEX($D$326:$W$326,1,$C352))))</f>
        <v>0</v>
      </c>
      <c r="AL352" s="2">
        <f>IF($D$326="n/a",0,IF(AL$328&lt;=$C352,0,IF(AL$328&gt;(INDEX($D$326:$W$326,1,$C352)+$C352),INDEX($D$340:$W$340,,$C352)-SUM($D352:AK352),INDEX($D$340:$W$340,,$C352)/INDEX($D$326:$W$326,1,$C352))))</f>
        <v>0</v>
      </c>
      <c r="AM352" s="2">
        <f>IF($D$326="n/a",0,IF(AM$328&lt;=$C352,0,IF(AM$328&gt;(INDEX($D$326:$W$326,1,$C352)+$C352),INDEX($D$340:$W$340,,$C352)-SUM($D352:AL352),INDEX($D$340:$W$340,,$C352)/INDEX($D$326:$W$326,1,$C352))))</f>
        <v>0</v>
      </c>
      <c r="AN352" s="2">
        <f>IF($D$326="n/a",0,IF(AN$328&lt;=$C352,0,IF(AN$328&gt;(INDEX($D$326:$W$326,1,$C352)+$C352),INDEX($D$340:$W$340,,$C352)-SUM($D352:AM352),INDEX($D$340:$W$340,,$C352)/INDEX($D$326:$W$326,1,$C352))))</f>
        <v>0</v>
      </c>
      <c r="AO352" s="2">
        <f>IF($D$326="n/a",0,IF(AO$328&lt;=$C352,0,IF(AO$328&gt;(INDEX($D$326:$W$326,1,$C352)+$C352),INDEX($D$340:$W$340,,$C352)-SUM($D352:AN352),INDEX($D$340:$W$340,,$C352)/INDEX($D$326:$W$326,1,$C352))))</f>
        <v>0</v>
      </c>
      <c r="AP352" s="2">
        <f>IF($D$326="n/a",0,IF(AP$328&lt;=$C352,0,IF(AP$328&gt;(INDEX($D$326:$W$326,1,$C352)+$C352),INDEX($D$340:$W$340,,$C352)-SUM($D352:AO352),INDEX($D$340:$W$340,,$C352)/INDEX($D$326:$W$326,1,$C352))))</f>
        <v>0</v>
      </c>
      <c r="AQ352" s="2">
        <f>IF($D$326="n/a",0,IF(AQ$328&lt;=$C352,0,IF(AQ$328&gt;(INDEX($D$326:$W$326,1,$C352)+$C352),INDEX($D$340:$W$340,,$C352)-SUM($D352:AP352),INDEX($D$340:$W$340,,$C352)/INDEX($D$326:$W$326,1,$C352))))</f>
        <v>0</v>
      </c>
      <c r="AR352" s="2">
        <f>IF($D$326="n/a",0,IF(AR$328&lt;=$C352,0,IF(AR$328&gt;(INDEX($D$326:$W$326,1,$C352)+$C352),INDEX($D$340:$W$340,,$C352)-SUM($D352:AQ352),INDEX($D$340:$W$340,,$C352)/INDEX($D$326:$W$326,1,$C352))))</f>
        <v>0</v>
      </c>
      <c r="AS352" s="2">
        <f>IF($D$326="n/a",0,IF(AS$328&lt;=$C352,0,IF(AS$328&gt;(INDEX($D$326:$W$326,1,$C352)+$C352),INDEX($D$340:$W$340,,$C352)-SUM($D352:AR352),INDEX($D$340:$W$340,,$C352)/INDEX($D$326:$W$326,1,$C352))))</f>
        <v>0</v>
      </c>
      <c r="AT352" s="2">
        <f>IF($D$326="n/a",0,IF(AT$328&lt;=$C352,0,IF(AT$328&gt;(INDEX($D$326:$W$326,1,$C352)+$C352),INDEX($D$340:$W$340,,$C352)-SUM($D352:AS352),INDEX($D$340:$W$340,,$C352)/INDEX($D$326:$W$326,1,$C352))))</f>
        <v>0</v>
      </c>
      <c r="AU352" s="2">
        <f>IF($D$326="n/a",0,IF(AU$328&lt;=$C352,0,IF(AU$328&gt;(INDEX($D$326:$W$326,1,$C352)+$C352),INDEX($D$340:$W$340,,$C352)-SUM($D352:AT352),INDEX($D$340:$W$340,,$C352)/INDEX($D$326:$W$326,1,$C352))))</f>
        <v>0</v>
      </c>
      <c r="AV352" s="2">
        <f>IF($D$326="n/a",0,IF(AV$328&lt;=$C352,0,IF(AV$328&gt;(INDEX($D$326:$W$326,1,$C352)+$C352),INDEX($D$340:$W$340,,$C352)-SUM($D352:AU352),INDEX($D$340:$W$340,,$C352)/INDEX($D$326:$W$326,1,$C352))))</f>
        <v>0</v>
      </c>
      <c r="AW352" s="2">
        <f>IF($D$326="n/a",0,IF(AW$328&lt;=$C352,0,IF(AW$328&gt;(INDEX($D$326:$W$326,1,$C352)+$C352),INDEX($D$340:$W$340,,$C352)-SUM($D352:AV352),INDEX($D$340:$W$340,,$C352)/INDEX($D$326:$W$326,1,$C352))))</f>
        <v>0</v>
      </c>
      <c r="AX352" s="2">
        <f>IF($D$326="n/a",0,IF(AX$328&lt;=$C352,0,IF(AX$328&gt;(INDEX($D$326:$W$326,1,$C352)+$C352),INDEX($D$340:$W$340,,$C352)-SUM($D352:AW352),INDEX($D$340:$W$340,,$C352)/INDEX($D$326:$W$326,1,$C352))))</f>
        <v>0</v>
      </c>
      <c r="AY352" s="2">
        <f>IF($D$326="n/a",0,IF(AY$328&lt;=$C352,0,IF(AY$328&gt;(INDEX($D$326:$W$326,1,$C352)+$C352),INDEX($D$340:$W$340,,$C352)-SUM($D352:AX352),INDEX($D$340:$W$340,,$C352)/INDEX($D$326:$W$326,1,$C352))))</f>
        <v>0</v>
      </c>
      <c r="AZ352" s="2">
        <f>IF($D$326="n/a",0,IF(AZ$328&lt;=$C352,0,IF(AZ$328&gt;(INDEX($D$326:$W$326,1,$C352)+$C352),INDEX($D$340:$W$340,,$C352)-SUM($D352:AY352),INDEX($D$340:$W$340,,$C352)/INDEX($D$326:$W$326,1,$C352))))</f>
        <v>0</v>
      </c>
      <c r="BA352" s="2">
        <f>IF($D$326="n/a",0,IF(BA$328&lt;=$C352,0,IF(BA$328&gt;(INDEX($D$326:$W$326,1,$C352)+$C352),INDEX($D$340:$W$340,,$C352)-SUM($D352:AZ352),INDEX($D$340:$W$340,,$C352)/INDEX($D$326:$W$326,1,$C352))))</f>
        <v>0</v>
      </c>
      <c r="BB352" s="2">
        <f>IF($D$326="n/a",0,IF(BB$328&lt;=$C352,0,IF(BB$328&gt;(INDEX($D$326:$W$326,1,$C352)+$C352),INDEX($D$340:$W$340,,$C352)-SUM($D352:BA352),INDEX($D$340:$W$340,,$C352)/INDEX($D$326:$W$326,1,$C352))))</f>
        <v>0</v>
      </c>
      <c r="BC352" s="2">
        <f>IF($D$326="n/a",0,IF(BC$328&lt;=$C352,0,IF(BC$328&gt;(INDEX($D$326:$W$326,1,$C352)+$C352),INDEX($D$340:$W$340,,$C352)-SUM($D352:BB352),INDEX($D$340:$W$340,,$C352)/INDEX($D$326:$W$326,1,$C352))))</f>
        <v>0</v>
      </c>
      <c r="BD352" s="2">
        <f>IF($D$326="n/a",0,IF(BD$328&lt;=$C352,0,IF(BD$328&gt;(INDEX($D$326:$W$326,1,$C352)+$C352),INDEX($D$340:$W$340,,$C352)-SUM($D352:BC352),INDEX($D$340:$W$340,,$C352)/INDEX($D$326:$W$326,1,$C352))))</f>
        <v>0</v>
      </c>
      <c r="BE352" s="2">
        <f>IF($D$326="n/a",0,IF(BE$328&lt;=$C352,0,IF(BE$328&gt;(INDEX($D$326:$W$326,1,$C352)+$C352),INDEX($D$340:$W$340,,$C352)-SUM($D352:BD352),INDEX($D$340:$W$340,,$C352)/INDEX($D$326:$W$326,1,$C352))))</f>
        <v>0</v>
      </c>
      <c r="BF352" s="2">
        <f>IF($D$326="n/a",0,IF(BF$328&lt;=$C352,0,IF(BF$328&gt;(INDEX($D$326:$W$326,1,$C352)+$C352),INDEX($D$340:$W$340,,$C352)-SUM($D352:BE352),INDEX($D$340:$W$340,,$C352)/INDEX($D$326:$W$326,1,$C352))))</f>
        <v>0</v>
      </c>
      <c r="BG352" s="2">
        <f>IF($D$326="n/a",0,IF(BG$328&lt;=$C352,0,IF(BG$328&gt;(INDEX($D$326:$W$326,1,$C352)+$C352),INDEX($D$340:$W$340,,$C352)-SUM($D352:BF352),INDEX($D$340:$W$340,,$C352)/INDEX($D$326:$W$326,1,$C352))))</f>
        <v>0</v>
      </c>
      <c r="BH352" s="2">
        <f>IF($D$326="n/a",0,IF(BH$328&lt;=$C352,0,IF(BH$328&gt;(INDEX($D$326:$W$326,1,$C352)+$C352),INDEX($D$340:$W$340,,$C352)-SUM($D352:BG352),INDEX($D$340:$W$340,,$C352)/INDEX($D$326:$W$326,1,$C352))))</f>
        <v>0</v>
      </c>
      <c r="BI352" s="2">
        <f>IF($D$326="n/a",0,IF(BI$328&lt;=$C352,0,IF(BI$328&gt;(INDEX($D$326:$W$326,1,$C352)+$C352),INDEX($D$340:$W$340,,$C352)-SUM($D352:BH352),INDEX($D$340:$W$340,,$C352)/INDEX($D$326:$W$326,1,$C352))))</f>
        <v>0</v>
      </c>
      <c r="BJ352" s="2">
        <f>IF($D$326="n/a",0,IF(BJ$328&lt;=$C352,0,IF(BJ$328&gt;(INDEX($D$326:$W$326,1,$C352)+$C352),INDEX($D$340:$W$340,,$C352)-SUM($D352:BI352),INDEX($D$340:$W$340,,$C352)/INDEX($D$326:$W$326,1,$C352))))</f>
        <v>0</v>
      </c>
      <c r="BK352" s="2">
        <f>IF($D$326="n/a",0,IF(BK$328&lt;=$C352,0,IF(BK$328&gt;(INDEX($D$326:$W$326,1,$C352)+$C352),INDEX($D$340:$W$340,,$C352)-SUM($D352:BJ352),INDEX($D$340:$W$340,,$C352)/INDEX($D$326:$W$326,1,$C352))))</f>
        <v>0</v>
      </c>
      <c r="BL352" s="2">
        <f>IF($D$326="n/a",0,IF(BL$328&lt;=$C352,0,IF(BL$328&gt;(INDEX($D$326:$W$326,1,$C352)+$C352),INDEX($D$340:$W$340,,$C352)-SUM($D352:BK352),INDEX($D$340:$W$340,,$C352)/INDEX($D$326:$W$326,1,$C352))))</f>
        <v>0</v>
      </c>
      <c r="BM352" s="2">
        <f>IF($D$326="n/a",0,IF(BM$328&lt;=$C352,0,IF(BM$328&gt;(INDEX($D$326:$W$326,1,$C352)+$C352),INDEX($D$340:$W$340,,$C352)-SUM($D352:BL352),INDEX($D$340:$W$340,,$C352)/INDEX($D$326:$W$326,1,$C352))))</f>
        <v>0</v>
      </c>
      <c r="BN352" s="2">
        <f>IF($D$326="n/a",0,IF(BN$328&lt;=$C352,0,IF(BN$328&gt;(INDEX($D$326:$W$326,1,$C352)+$C352),INDEX($D$340:$W$340,,$C352)-SUM($D352:BM352),INDEX($D$340:$W$340,,$C352)/INDEX($D$326:$W$326,1,$C352))))</f>
        <v>0</v>
      </c>
      <c r="BO352" s="2">
        <f>IF($D$326="n/a",0,IF(BO$328&lt;=$C352,0,IF(BO$328&gt;(INDEX($D$326:$W$326,1,$C352)+$C352),INDEX($D$340:$W$340,,$C352)-SUM($D352:BN352),INDEX($D$340:$W$340,,$C352)/INDEX($D$326:$W$326,1,$C352))))</f>
        <v>0</v>
      </c>
      <c r="BP352" s="2">
        <f>IF($D$326="n/a",0,IF(BP$328&lt;=$C352,0,IF(BP$328&gt;(INDEX($D$326:$W$326,1,$C352)+$C352),INDEX($D$340:$W$340,,$C352)-SUM($D352:BO352),INDEX($D$340:$W$340,,$C352)/INDEX($D$326:$W$326,1,$C352))))</f>
        <v>0</v>
      </c>
    </row>
    <row r="353" spans="2:68" outlineLevel="1">
      <c r="B353" s="20">
        <v>2026</v>
      </c>
      <c r="C353" s="20">
        <v>11</v>
      </c>
      <c r="E353" s="2">
        <f>IF($D$326="n/a",0,IF(E$328&lt;=$C353,0,IF(E$328&gt;(INDEX($D$326:$W$326,1,$C353)+$C353),INDEX($D$340:$W$340,,$C353)-SUM($D353:D353),INDEX($D$340:$W$340,,$C353)/INDEX($D$326:$W$326,1,$C353))))</f>
        <v>0</v>
      </c>
      <c r="F353" s="2">
        <f>IF($D$326="n/a",0,IF(F$328&lt;=$C353,0,IF(F$328&gt;(INDEX($D$326:$W$326,1,$C353)+$C353),INDEX($D$340:$W$340,,$C353)-SUM($D353:E353),INDEX($D$340:$W$340,,$C353)/INDEX($D$326:$W$326,1,$C353))))</f>
        <v>0</v>
      </c>
      <c r="G353" s="2">
        <f>IF($D$326="n/a",0,IF(G$328&lt;=$C353,0,IF(G$328&gt;(INDEX($D$326:$W$326,1,$C353)+$C353),INDEX($D$340:$W$340,,$C353)-SUM($D353:F353),INDEX($D$340:$W$340,,$C353)/INDEX($D$326:$W$326,1,$C353))))</f>
        <v>0</v>
      </c>
      <c r="H353" s="2">
        <f>IF($D$326="n/a",0,IF(H$328&lt;=$C353,0,IF(H$328&gt;(INDEX($D$326:$W$326,1,$C353)+$C353),INDEX($D$340:$W$340,,$C353)-SUM($D353:G353),INDEX($D$340:$W$340,,$C353)/INDEX($D$326:$W$326,1,$C353))))</f>
        <v>0</v>
      </c>
      <c r="I353" s="2">
        <f>IF($D$326="n/a",0,IF(I$328&lt;=$C353,0,IF(I$328&gt;(INDEX($D$326:$W$326,1,$C353)+$C353),INDEX($D$340:$W$340,,$C353)-SUM($D353:H353),INDEX($D$340:$W$340,,$C353)/INDEX($D$326:$W$326,1,$C353))))*0.5</f>
        <v>0</v>
      </c>
      <c r="J353" s="2">
        <f>IF($D$326="n/a",0,IF(J$328&lt;=$C353,0,IF(J$328&gt;(INDEX($D$326:$W$326,1,$C353)+$C353),INDEX($D$340:$W$340,,$C353)-SUM($D353:I353),INDEX($D$340:$W$340,,$C353)/INDEX($D$326:$W$326,1,$C353))))</f>
        <v>0</v>
      </c>
      <c r="K353" s="2">
        <f>IF($D$326="n/a",0,IF(K$328&lt;=$C353,0,IF(K$328&gt;(INDEX($D$326:$W$326,1,$C353)+$C353),INDEX($D$340:$W$340,,$C353)-SUM($D353:J353),INDEX($D$340:$W$340,,$C353)/INDEX($D$326:$W$326,1,$C353))))</f>
        <v>0</v>
      </c>
      <c r="L353" s="2">
        <f>IF($D$326="n/a",0,IF(L$328&lt;=$C353,0,IF(L$328&gt;(INDEX($D$326:$W$326,1,$C353)+$C353),INDEX($D$340:$W$340,,$C353)-SUM($D353:K353),INDEX($D$340:$W$340,,$C353)/INDEX($D$326:$W$326,1,$C353))))</f>
        <v>0</v>
      </c>
      <c r="M353" s="2">
        <f>IF($D$326="n/a",0,IF(M$328&lt;=$C353,0,IF(M$328&gt;(INDEX($D$326:$W$326,1,$C353)+$C353),INDEX($D$340:$W$340,,$C353)-SUM($D353:L353),INDEX($D$340:$W$340,,$C353)/INDEX($D$326:$W$326,1,$C353))))</f>
        <v>0</v>
      </c>
      <c r="N353" s="2">
        <f>IF($D$326="n/a",0,IF(N$328&lt;=$C353,0,IF(N$328&gt;(INDEX($D$326:$W$326,1,$C353)+$C353),INDEX($D$340:$W$340,,$C353)-SUM($D353:M353),INDEX($D$340:$W$340,,$C353)/INDEX($D$326:$W$326,1,$C353))))</f>
        <v>0</v>
      </c>
      <c r="O353" s="2">
        <f>IF($D$326="n/a",0,IF(O$328&lt;=$C353,0,IF(O$328&gt;(INDEX($D$326:$W$326,1,$C353)+$C353),INDEX($D$340:$W$340,,$C353)-SUM($D353:N353),INDEX($D$340:$W$340,,$C353)/INDEX($D$326:$W$326,1,$C353))))</f>
        <v>0</v>
      </c>
      <c r="P353" s="2">
        <f>IF($D$326="n/a",0,IF(P$328&lt;=$C353,0,IF(P$328&gt;(INDEX($D$326:$W$326,1,$C353)+$C353),INDEX($D$340:$W$340,,$C353)-SUM($D353:O353),INDEX($D$340:$W$340,,$C353)/INDEX($D$326:$W$326,1,$C353))))</f>
        <v>0</v>
      </c>
      <c r="Q353" s="2">
        <f>IF($D$326="n/a",0,IF(Q$328&lt;=$C353,0,IF(Q$328&gt;(INDEX($D$326:$W$326,1,$C353)+$C353),INDEX($D$340:$W$340,,$C353)-SUM($D353:P353),INDEX($D$340:$W$340,,$C353)/INDEX($D$326:$W$326,1,$C353))))</f>
        <v>0</v>
      </c>
      <c r="R353" s="2">
        <f>IF($D$326="n/a",0,IF(R$328&lt;=$C353,0,IF(R$328&gt;(INDEX($D$326:$W$326,1,$C353)+$C353),INDEX($D$340:$W$340,,$C353)-SUM($D353:Q353),INDEX($D$340:$W$340,,$C353)/INDEX($D$326:$W$326,1,$C353))))</f>
        <v>0</v>
      </c>
      <c r="S353" s="2">
        <f>IF($D$326="n/a",0,IF(S$328&lt;=$C353,0,IF(S$328&gt;(INDEX($D$326:$W$326,1,$C353)+$C353),INDEX($D$340:$W$340,,$C353)-SUM($D353:R353),INDEX($D$340:$W$340,,$C353)/INDEX($D$326:$W$326,1,$C353))))</f>
        <v>0</v>
      </c>
      <c r="T353" s="2">
        <f>IF($D$326="n/a",0,IF(T$328&lt;=$C353,0,IF(T$328&gt;(INDEX($D$326:$W$326,1,$C353)+$C353),INDEX($D$340:$W$340,,$C353)-SUM($D353:S353),INDEX($D$340:$W$340,,$C353)/INDEX($D$326:$W$326,1,$C353))))</f>
        <v>0</v>
      </c>
      <c r="U353" s="2">
        <f>IF($D$326="n/a",0,IF(U$328&lt;=$C353,0,IF(U$328&gt;(INDEX($D$326:$W$326,1,$C353)+$C353),INDEX($D$340:$W$340,,$C353)-SUM($D353:T353),INDEX($D$340:$W$340,,$C353)/INDEX($D$326:$W$326,1,$C353))))</f>
        <v>0</v>
      </c>
      <c r="V353" s="2">
        <f>IF($D$326="n/a",0,IF(V$328&lt;=$C353,0,IF(V$328&gt;(INDEX($D$326:$W$326,1,$C353)+$C353),INDEX($D$340:$W$340,,$C353)-SUM($D353:U353),INDEX($D$340:$W$340,,$C353)/INDEX($D$326:$W$326,1,$C353))))</f>
        <v>0</v>
      </c>
      <c r="W353" s="2">
        <f>IF($D$326="n/a",0,IF(W$328&lt;=$C353,0,IF(W$328&gt;(INDEX($D$326:$W$326,1,$C353)+$C353),INDEX($D$340:$W$340,,$C353)-SUM($D353:V353),INDEX($D$340:$W$340,,$C353)/INDEX($D$326:$W$326,1,$C353))))</f>
        <v>0</v>
      </c>
      <c r="X353" s="2">
        <f>IF($D$326="n/a",0,IF(X$328&lt;=$C353,0,IF(X$328&gt;(INDEX($D$326:$W$326,1,$C353)+$C353),INDEX($D$340:$W$340,,$C353)-SUM($D353:W353),INDEX($D$340:$W$340,,$C353)/INDEX($D$326:$W$326,1,$C353))))</f>
        <v>0</v>
      </c>
      <c r="Y353" s="2">
        <f>IF($D$326="n/a",0,IF(Y$328&lt;=$C353,0,IF(Y$328&gt;(INDEX($D$326:$W$326,1,$C353)+$C353),INDEX($D$340:$W$340,,$C353)-SUM($D353:X353),INDEX($D$340:$W$340,,$C353)/INDEX($D$326:$W$326,1,$C353))))</f>
        <v>0</v>
      </c>
      <c r="Z353" s="2">
        <f>IF($D$326="n/a",0,IF(Z$328&lt;=$C353,0,IF(Z$328&gt;(INDEX($D$326:$W$326,1,$C353)+$C353),INDEX($D$340:$W$340,,$C353)-SUM($D353:Y353),INDEX($D$340:$W$340,,$C353)/INDEX($D$326:$W$326,1,$C353))))</f>
        <v>0</v>
      </c>
      <c r="AA353" s="2">
        <f>IF($D$326="n/a",0,IF(AA$328&lt;=$C353,0,IF(AA$328&gt;(INDEX($D$326:$W$326,1,$C353)+$C353),INDEX($D$340:$W$340,,$C353)-SUM($D353:Z353),INDEX($D$340:$W$340,,$C353)/INDEX($D$326:$W$326,1,$C353))))</f>
        <v>0</v>
      </c>
      <c r="AB353" s="2">
        <f>IF($D$326="n/a",0,IF(AB$328&lt;=$C353,0,IF(AB$328&gt;(INDEX($D$326:$W$326,1,$C353)+$C353),INDEX($D$340:$W$340,,$C353)-SUM($D353:AA353),INDEX($D$340:$W$340,,$C353)/INDEX($D$326:$W$326,1,$C353))))</f>
        <v>0</v>
      </c>
      <c r="AC353" s="2">
        <f>IF($D$326="n/a",0,IF(AC$328&lt;=$C353,0,IF(AC$328&gt;(INDEX($D$326:$W$326,1,$C353)+$C353),INDEX($D$340:$W$340,,$C353)-SUM($D353:AB353),INDEX($D$340:$W$340,,$C353)/INDEX($D$326:$W$326,1,$C353))))</f>
        <v>0</v>
      </c>
      <c r="AD353" s="2">
        <f>IF($D$326="n/a",0,IF(AD$328&lt;=$C353,0,IF(AD$328&gt;(INDEX($D$326:$W$326,1,$C353)+$C353),INDEX($D$340:$W$340,,$C353)-SUM($D353:AC353),INDEX($D$340:$W$340,,$C353)/INDEX($D$326:$W$326,1,$C353))))</f>
        <v>0</v>
      </c>
      <c r="AE353" s="2">
        <f>IF($D$326="n/a",0,IF(AE$328&lt;=$C353,0,IF(AE$328&gt;(INDEX($D$326:$W$326,1,$C353)+$C353),INDEX($D$340:$W$340,,$C353)-SUM($D353:AD353),INDEX($D$340:$W$340,,$C353)/INDEX($D$326:$W$326,1,$C353))))</f>
        <v>0</v>
      </c>
      <c r="AF353" s="2">
        <f>IF($D$326="n/a",0,IF(AF$328&lt;=$C353,0,IF(AF$328&gt;(INDEX($D$326:$W$326,1,$C353)+$C353),INDEX($D$340:$W$340,,$C353)-SUM($D353:AE353),INDEX($D$340:$W$340,,$C353)/INDEX($D$326:$W$326,1,$C353))))</f>
        <v>0</v>
      </c>
      <c r="AG353" s="2">
        <f>IF($D$326="n/a",0,IF(AG$328&lt;=$C353,0,IF(AG$328&gt;(INDEX($D$326:$W$326,1,$C353)+$C353),INDEX($D$340:$W$340,,$C353)-SUM($D353:AF353),INDEX($D$340:$W$340,,$C353)/INDEX($D$326:$W$326,1,$C353))))</f>
        <v>0</v>
      </c>
      <c r="AH353" s="2">
        <f>IF($D$326="n/a",0,IF(AH$328&lt;=$C353,0,IF(AH$328&gt;(INDEX($D$326:$W$326,1,$C353)+$C353),INDEX($D$340:$W$340,,$C353)-SUM($D353:AG353),INDEX($D$340:$W$340,,$C353)/INDEX($D$326:$W$326,1,$C353))))</f>
        <v>0</v>
      </c>
      <c r="AI353" s="2">
        <f>IF($D$326="n/a",0,IF(AI$328&lt;=$C353,0,IF(AI$328&gt;(INDEX($D$326:$W$326,1,$C353)+$C353),INDEX($D$340:$W$340,,$C353)-SUM($D353:AH353),INDEX($D$340:$W$340,,$C353)/INDEX($D$326:$W$326,1,$C353))))</f>
        <v>0</v>
      </c>
      <c r="AJ353" s="2">
        <f>IF($D$326="n/a",0,IF(AJ$328&lt;=$C353,0,IF(AJ$328&gt;(INDEX($D$326:$W$326,1,$C353)+$C353),INDEX($D$340:$W$340,,$C353)-SUM($D353:AI353),INDEX($D$340:$W$340,,$C353)/INDEX($D$326:$W$326,1,$C353))))</f>
        <v>0</v>
      </c>
      <c r="AK353" s="2">
        <f>IF($D$326="n/a",0,IF(AK$328&lt;=$C353,0,IF(AK$328&gt;(INDEX($D$326:$W$326,1,$C353)+$C353),INDEX($D$340:$W$340,,$C353)-SUM($D353:AJ353),INDEX($D$340:$W$340,,$C353)/INDEX($D$326:$W$326,1,$C353))))</f>
        <v>0</v>
      </c>
      <c r="AL353" s="2">
        <f>IF($D$326="n/a",0,IF(AL$328&lt;=$C353,0,IF(AL$328&gt;(INDEX($D$326:$W$326,1,$C353)+$C353),INDEX($D$340:$W$340,,$C353)-SUM($D353:AK353),INDEX($D$340:$W$340,,$C353)/INDEX($D$326:$W$326,1,$C353))))</f>
        <v>0</v>
      </c>
      <c r="AM353" s="2">
        <f>IF($D$326="n/a",0,IF(AM$328&lt;=$C353,0,IF(AM$328&gt;(INDEX($D$326:$W$326,1,$C353)+$C353),INDEX($D$340:$W$340,,$C353)-SUM($D353:AL353),INDEX($D$340:$W$340,,$C353)/INDEX($D$326:$W$326,1,$C353))))</f>
        <v>0</v>
      </c>
      <c r="AN353" s="2">
        <f>IF($D$326="n/a",0,IF(AN$328&lt;=$C353,0,IF(AN$328&gt;(INDEX($D$326:$W$326,1,$C353)+$C353),INDEX($D$340:$W$340,,$C353)-SUM($D353:AM353),INDEX($D$340:$W$340,,$C353)/INDEX($D$326:$W$326,1,$C353))))</f>
        <v>0</v>
      </c>
      <c r="AO353" s="2">
        <f>IF($D$326="n/a",0,IF(AO$328&lt;=$C353,0,IF(AO$328&gt;(INDEX($D$326:$W$326,1,$C353)+$C353),INDEX($D$340:$W$340,,$C353)-SUM($D353:AN353),INDEX($D$340:$W$340,,$C353)/INDEX($D$326:$W$326,1,$C353))))</f>
        <v>0</v>
      </c>
      <c r="AP353" s="2">
        <f>IF($D$326="n/a",0,IF(AP$328&lt;=$C353,0,IF(AP$328&gt;(INDEX($D$326:$W$326,1,$C353)+$C353),INDEX($D$340:$W$340,,$C353)-SUM($D353:AO353),INDEX($D$340:$W$340,,$C353)/INDEX($D$326:$W$326,1,$C353))))</f>
        <v>0</v>
      </c>
      <c r="AQ353" s="2">
        <f>IF($D$326="n/a",0,IF(AQ$328&lt;=$C353,0,IF(AQ$328&gt;(INDEX($D$326:$W$326,1,$C353)+$C353),INDEX($D$340:$W$340,,$C353)-SUM($D353:AP353),INDEX($D$340:$W$340,,$C353)/INDEX($D$326:$W$326,1,$C353))))</f>
        <v>0</v>
      </c>
      <c r="AR353" s="2">
        <f>IF($D$326="n/a",0,IF(AR$328&lt;=$C353,0,IF(AR$328&gt;(INDEX($D$326:$W$326,1,$C353)+$C353),INDEX($D$340:$W$340,,$C353)-SUM($D353:AQ353),INDEX($D$340:$W$340,,$C353)/INDEX($D$326:$W$326,1,$C353))))</f>
        <v>0</v>
      </c>
      <c r="AS353" s="2">
        <f>IF($D$326="n/a",0,IF(AS$328&lt;=$C353,0,IF(AS$328&gt;(INDEX($D$326:$W$326,1,$C353)+$C353),INDEX($D$340:$W$340,,$C353)-SUM($D353:AR353),INDEX($D$340:$W$340,,$C353)/INDEX($D$326:$W$326,1,$C353))))</f>
        <v>0</v>
      </c>
      <c r="AT353" s="2">
        <f>IF($D$326="n/a",0,IF(AT$328&lt;=$C353,0,IF(AT$328&gt;(INDEX($D$326:$W$326,1,$C353)+$C353),INDEX($D$340:$W$340,,$C353)-SUM($D353:AS353),INDEX($D$340:$W$340,,$C353)/INDEX($D$326:$W$326,1,$C353))))</f>
        <v>0</v>
      </c>
      <c r="AU353" s="2">
        <f>IF($D$326="n/a",0,IF(AU$328&lt;=$C353,0,IF(AU$328&gt;(INDEX($D$326:$W$326,1,$C353)+$C353),INDEX($D$340:$W$340,,$C353)-SUM($D353:AT353),INDEX($D$340:$W$340,,$C353)/INDEX($D$326:$W$326,1,$C353))))</f>
        <v>0</v>
      </c>
      <c r="AV353" s="2">
        <f>IF($D$326="n/a",0,IF(AV$328&lt;=$C353,0,IF(AV$328&gt;(INDEX($D$326:$W$326,1,$C353)+$C353),INDEX($D$340:$W$340,,$C353)-SUM($D353:AU353),INDEX($D$340:$W$340,,$C353)/INDEX($D$326:$W$326,1,$C353))))</f>
        <v>0</v>
      </c>
      <c r="AW353" s="2">
        <f>IF($D$326="n/a",0,IF(AW$328&lt;=$C353,0,IF(AW$328&gt;(INDEX($D$326:$W$326,1,$C353)+$C353),INDEX($D$340:$W$340,,$C353)-SUM($D353:AV353),INDEX($D$340:$W$340,,$C353)/INDEX($D$326:$W$326,1,$C353))))</f>
        <v>0</v>
      </c>
      <c r="AX353" s="2">
        <f>IF($D$326="n/a",0,IF(AX$328&lt;=$C353,0,IF(AX$328&gt;(INDEX($D$326:$W$326,1,$C353)+$C353),INDEX($D$340:$W$340,,$C353)-SUM($D353:AW353),INDEX($D$340:$W$340,,$C353)/INDEX($D$326:$W$326,1,$C353))))</f>
        <v>0</v>
      </c>
      <c r="AY353" s="2">
        <f>IF($D$326="n/a",0,IF(AY$328&lt;=$C353,0,IF(AY$328&gt;(INDEX($D$326:$W$326,1,$C353)+$C353),INDEX($D$340:$W$340,,$C353)-SUM($D353:AX353),INDEX($D$340:$W$340,,$C353)/INDEX($D$326:$W$326,1,$C353))))</f>
        <v>0</v>
      </c>
      <c r="AZ353" s="2">
        <f>IF($D$326="n/a",0,IF(AZ$328&lt;=$C353,0,IF(AZ$328&gt;(INDEX($D$326:$W$326,1,$C353)+$C353),INDEX($D$340:$W$340,,$C353)-SUM($D353:AY353),INDEX($D$340:$W$340,,$C353)/INDEX($D$326:$W$326,1,$C353))))</f>
        <v>0</v>
      </c>
      <c r="BA353" s="2">
        <f>IF($D$326="n/a",0,IF(BA$328&lt;=$C353,0,IF(BA$328&gt;(INDEX($D$326:$W$326,1,$C353)+$C353),INDEX($D$340:$W$340,,$C353)-SUM($D353:AZ353),INDEX($D$340:$W$340,,$C353)/INDEX($D$326:$W$326,1,$C353))))</f>
        <v>0</v>
      </c>
      <c r="BB353" s="2">
        <f>IF($D$326="n/a",0,IF(BB$328&lt;=$C353,0,IF(BB$328&gt;(INDEX($D$326:$W$326,1,$C353)+$C353),INDEX($D$340:$W$340,,$C353)-SUM($D353:BA353),INDEX($D$340:$W$340,,$C353)/INDEX($D$326:$W$326,1,$C353))))</f>
        <v>0</v>
      </c>
      <c r="BC353" s="2">
        <f>IF($D$326="n/a",0,IF(BC$328&lt;=$C353,0,IF(BC$328&gt;(INDEX($D$326:$W$326,1,$C353)+$C353),INDEX($D$340:$W$340,,$C353)-SUM($D353:BB353),INDEX($D$340:$W$340,,$C353)/INDEX($D$326:$W$326,1,$C353))))</f>
        <v>0</v>
      </c>
      <c r="BD353" s="2">
        <f>IF($D$326="n/a",0,IF(BD$328&lt;=$C353,0,IF(BD$328&gt;(INDEX($D$326:$W$326,1,$C353)+$C353),INDEX($D$340:$W$340,,$C353)-SUM($D353:BC353),INDEX($D$340:$W$340,,$C353)/INDEX($D$326:$W$326,1,$C353))))</f>
        <v>0</v>
      </c>
      <c r="BE353" s="2">
        <f>IF($D$326="n/a",0,IF(BE$328&lt;=$C353,0,IF(BE$328&gt;(INDEX($D$326:$W$326,1,$C353)+$C353),INDEX($D$340:$W$340,,$C353)-SUM($D353:BD353),INDEX($D$340:$W$340,,$C353)/INDEX($D$326:$W$326,1,$C353))))</f>
        <v>0</v>
      </c>
      <c r="BF353" s="2">
        <f>IF($D$326="n/a",0,IF(BF$328&lt;=$C353,0,IF(BF$328&gt;(INDEX($D$326:$W$326,1,$C353)+$C353),INDEX($D$340:$W$340,,$C353)-SUM($D353:BE353),INDEX($D$340:$W$340,,$C353)/INDEX($D$326:$W$326,1,$C353))))</f>
        <v>0</v>
      </c>
      <c r="BG353" s="2">
        <f>IF($D$326="n/a",0,IF(BG$328&lt;=$C353,0,IF(BG$328&gt;(INDEX($D$326:$W$326,1,$C353)+$C353),INDEX($D$340:$W$340,,$C353)-SUM($D353:BF353),INDEX($D$340:$W$340,,$C353)/INDEX($D$326:$W$326,1,$C353))))</f>
        <v>0</v>
      </c>
      <c r="BH353" s="2">
        <f>IF($D$326="n/a",0,IF(BH$328&lt;=$C353,0,IF(BH$328&gt;(INDEX($D$326:$W$326,1,$C353)+$C353),INDEX($D$340:$W$340,,$C353)-SUM($D353:BG353),INDEX($D$340:$W$340,,$C353)/INDEX($D$326:$W$326,1,$C353))))</f>
        <v>0</v>
      </c>
      <c r="BI353" s="2">
        <f>IF($D$326="n/a",0,IF(BI$328&lt;=$C353,0,IF(BI$328&gt;(INDEX($D$326:$W$326,1,$C353)+$C353),INDEX($D$340:$W$340,,$C353)-SUM($D353:BH353),INDEX($D$340:$W$340,,$C353)/INDEX($D$326:$W$326,1,$C353))))</f>
        <v>0</v>
      </c>
      <c r="BJ353" s="2">
        <f>IF($D$326="n/a",0,IF(BJ$328&lt;=$C353,0,IF(BJ$328&gt;(INDEX($D$326:$W$326,1,$C353)+$C353),INDEX($D$340:$W$340,,$C353)-SUM($D353:BI353),INDEX($D$340:$W$340,,$C353)/INDEX($D$326:$W$326,1,$C353))))</f>
        <v>0</v>
      </c>
      <c r="BK353" s="2">
        <f>IF($D$326="n/a",0,IF(BK$328&lt;=$C353,0,IF(BK$328&gt;(INDEX($D$326:$W$326,1,$C353)+$C353),INDEX($D$340:$W$340,,$C353)-SUM($D353:BJ353),INDEX($D$340:$W$340,,$C353)/INDEX($D$326:$W$326,1,$C353))))</f>
        <v>0</v>
      </c>
      <c r="BL353" s="2">
        <f>IF($D$326="n/a",0,IF(BL$328&lt;=$C353,0,IF(BL$328&gt;(INDEX($D$326:$W$326,1,$C353)+$C353),INDEX($D$340:$W$340,,$C353)-SUM($D353:BK353),INDEX($D$340:$W$340,,$C353)/INDEX($D$326:$W$326,1,$C353))))</f>
        <v>0</v>
      </c>
      <c r="BM353" s="2">
        <f>IF($D$326="n/a",0,IF(BM$328&lt;=$C353,0,IF(BM$328&gt;(INDEX($D$326:$W$326,1,$C353)+$C353),INDEX($D$340:$W$340,,$C353)-SUM($D353:BL353),INDEX($D$340:$W$340,,$C353)/INDEX($D$326:$W$326,1,$C353))))</f>
        <v>0</v>
      </c>
      <c r="BN353" s="2">
        <f>IF($D$326="n/a",0,IF(BN$328&lt;=$C353,0,IF(BN$328&gt;(INDEX($D$326:$W$326,1,$C353)+$C353),INDEX($D$340:$W$340,,$C353)-SUM($D353:BM353),INDEX($D$340:$W$340,,$C353)/INDEX($D$326:$W$326,1,$C353))))</f>
        <v>0</v>
      </c>
      <c r="BO353" s="2">
        <f>IF($D$326="n/a",0,IF(BO$328&lt;=$C353,0,IF(BO$328&gt;(INDEX($D$326:$W$326,1,$C353)+$C353),INDEX($D$340:$W$340,,$C353)-SUM($D353:BN353),INDEX($D$340:$W$340,,$C353)/INDEX($D$326:$W$326,1,$C353))))</f>
        <v>0</v>
      </c>
      <c r="BP353" s="2">
        <f>IF($D$326="n/a",0,IF(BP$328&lt;=$C353,0,IF(BP$328&gt;(INDEX($D$326:$W$326,1,$C353)+$C353),INDEX($D$340:$W$340,,$C353)-SUM($D353:BO353),INDEX($D$340:$W$340,,$C353)/INDEX($D$326:$W$326,1,$C353))))</f>
        <v>0</v>
      </c>
    </row>
    <row r="354" spans="2:68" outlineLevel="1">
      <c r="B354" s="20">
        <v>2027</v>
      </c>
      <c r="C354" s="20">
        <v>12</v>
      </c>
      <c r="E354" s="2">
        <f>IF($D$326="n/a",0,IF(E$328&lt;=$C354,0,IF(E$328&gt;(INDEX($D$326:$W$326,1,$C354)+$C354),INDEX($D$340:$W$340,,$C354)-SUM($D354:D354),INDEX($D$340:$W$340,,$C354)/INDEX($D$326:$W$326,1,$C354))))</f>
        <v>0</v>
      </c>
      <c r="F354" s="2">
        <f>IF($D$326="n/a",0,IF(F$328&lt;=$C354,0,IF(F$328&gt;(INDEX($D$326:$W$326,1,$C354)+$C354),INDEX($D$340:$W$340,,$C354)-SUM($D354:E354),INDEX($D$340:$W$340,,$C354)/INDEX($D$326:$W$326,1,$C354))))</f>
        <v>0</v>
      </c>
      <c r="G354" s="2">
        <f>IF($D$326="n/a",0,IF(G$328&lt;=$C354,0,IF(G$328&gt;(INDEX($D$326:$W$326,1,$C354)+$C354),INDEX($D$340:$W$340,,$C354)-SUM($D354:F354),INDEX($D$340:$W$340,,$C354)/INDEX($D$326:$W$326,1,$C354))))</f>
        <v>0</v>
      </c>
      <c r="H354" s="2">
        <f>IF($D$326="n/a",0,IF(H$328&lt;=$C354,0,IF(H$328&gt;(INDEX($D$326:$W$326,1,$C354)+$C354),INDEX($D$340:$W$340,,$C354)-SUM($D354:G354),INDEX($D$340:$W$340,,$C354)/INDEX($D$326:$W$326,1,$C354))))</f>
        <v>0</v>
      </c>
      <c r="I354" s="2">
        <f>IF($D$326="n/a",0,IF(I$328&lt;=$C354,0,IF(I$328&gt;(INDEX($D$326:$W$326,1,$C354)+$C354),INDEX($D$340:$W$340,,$C354)-SUM($D354:H354),INDEX($D$340:$W$340,,$C354)/INDEX($D$326:$W$326,1,$C354))))*0.5</f>
        <v>0</v>
      </c>
      <c r="J354" s="2">
        <f>IF($D$326="n/a",0,IF(J$328&lt;=$C354,0,IF(J$328&gt;(INDEX($D$326:$W$326,1,$C354)+$C354),INDEX($D$340:$W$340,,$C354)-SUM($D354:I354),INDEX($D$340:$W$340,,$C354)/INDEX($D$326:$W$326,1,$C354))))</f>
        <v>0</v>
      </c>
      <c r="K354" s="2">
        <f>IF($D$326="n/a",0,IF(K$328&lt;=$C354,0,IF(K$328&gt;(INDEX($D$326:$W$326,1,$C354)+$C354),INDEX($D$340:$W$340,,$C354)-SUM($D354:J354),INDEX($D$340:$W$340,,$C354)/INDEX($D$326:$W$326,1,$C354))))</f>
        <v>0</v>
      </c>
      <c r="L354" s="2">
        <f>IF($D$326="n/a",0,IF(L$328&lt;=$C354,0,IF(L$328&gt;(INDEX($D$326:$W$326,1,$C354)+$C354),INDEX($D$340:$W$340,,$C354)-SUM($D354:K354),INDEX($D$340:$W$340,,$C354)/INDEX($D$326:$W$326,1,$C354))))</f>
        <v>0</v>
      </c>
      <c r="M354" s="2">
        <f>IF($D$326="n/a",0,IF(M$328&lt;=$C354,0,IF(M$328&gt;(INDEX($D$326:$W$326,1,$C354)+$C354),INDEX($D$340:$W$340,,$C354)-SUM($D354:L354),INDEX($D$340:$W$340,,$C354)/INDEX($D$326:$W$326,1,$C354))))</f>
        <v>0</v>
      </c>
      <c r="N354" s="2">
        <f>IF($D$326="n/a",0,IF(N$328&lt;=$C354,0,IF(N$328&gt;(INDEX($D$326:$W$326,1,$C354)+$C354),INDEX($D$340:$W$340,,$C354)-SUM($D354:M354),INDEX($D$340:$W$340,,$C354)/INDEX($D$326:$W$326,1,$C354))))</f>
        <v>0</v>
      </c>
      <c r="O354" s="2">
        <f>IF($D$326="n/a",0,IF(O$328&lt;=$C354,0,IF(O$328&gt;(INDEX($D$326:$W$326,1,$C354)+$C354),INDEX($D$340:$W$340,,$C354)-SUM($D354:N354),INDEX($D$340:$W$340,,$C354)/INDEX($D$326:$W$326,1,$C354))))</f>
        <v>0</v>
      </c>
      <c r="P354" s="2">
        <f>IF($D$326="n/a",0,IF(P$328&lt;=$C354,0,IF(P$328&gt;(INDEX($D$326:$W$326,1,$C354)+$C354),INDEX($D$340:$W$340,,$C354)-SUM($D354:O354),INDEX($D$340:$W$340,,$C354)/INDEX($D$326:$W$326,1,$C354))))</f>
        <v>0</v>
      </c>
      <c r="Q354" s="2">
        <f>IF($D$326="n/a",0,IF(Q$328&lt;=$C354,0,IF(Q$328&gt;(INDEX($D$326:$W$326,1,$C354)+$C354),INDEX($D$340:$W$340,,$C354)-SUM($D354:P354),INDEX($D$340:$W$340,,$C354)/INDEX($D$326:$W$326,1,$C354))))</f>
        <v>0</v>
      </c>
      <c r="R354" s="2">
        <f>IF($D$326="n/a",0,IF(R$328&lt;=$C354,0,IF(R$328&gt;(INDEX($D$326:$W$326,1,$C354)+$C354),INDEX($D$340:$W$340,,$C354)-SUM($D354:Q354),INDEX($D$340:$W$340,,$C354)/INDEX($D$326:$W$326,1,$C354))))</f>
        <v>0</v>
      </c>
      <c r="S354" s="2">
        <f>IF($D$326="n/a",0,IF(S$328&lt;=$C354,0,IF(S$328&gt;(INDEX($D$326:$W$326,1,$C354)+$C354),INDEX($D$340:$W$340,,$C354)-SUM($D354:R354),INDEX($D$340:$W$340,,$C354)/INDEX($D$326:$W$326,1,$C354))))</f>
        <v>0</v>
      </c>
      <c r="T354" s="2">
        <f>IF($D$326="n/a",0,IF(T$328&lt;=$C354,0,IF(T$328&gt;(INDEX($D$326:$W$326,1,$C354)+$C354),INDEX($D$340:$W$340,,$C354)-SUM($D354:S354),INDEX($D$340:$W$340,,$C354)/INDEX($D$326:$W$326,1,$C354))))</f>
        <v>0</v>
      </c>
      <c r="U354" s="2">
        <f>IF($D$326="n/a",0,IF(U$328&lt;=$C354,0,IF(U$328&gt;(INDEX($D$326:$W$326,1,$C354)+$C354),INDEX($D$340:$W$340,,$C354)-SUM($D354:T354),INDEX($D$340:$W$340,,$C354)/INDEX($D$326:$W$326,1,$C354))))</f>
        <v>0</v>
      </c>
      <c r="V354" s="2">
        <f>IF($D$326="n/a",0,IF(V$328&lt;=$C354,0,IF(V$328&gt;(INDEX($D$326:$W$326,1,$C354)+$C354),INDEX($D$340:$W$340,,$C354)-SUM($D354:U354),INDEX($D$340:$W$340,,$C354)/INDEX($D$326:$W$326,1,$C354))))</f>
        <v>0</v>
      </c>
      <c r="W354" s="2">
        <f>IF($D$326="n/a",0,IF(W$328&lt;=$C354,0,IF(W$328&gt;(INDEX($D$326:$W$326,1,$C354)+$C354),INDEX($D$340:$W$340,,$C354)-SUM($D354:V354),INDEX($D$340:$W$340,,$C354)/INDEX($D$326:$W$326,1,$C354))))</f>
        <v>0</v>
      </c>
      <c r="X354" s="2">
        <f>IF($D$326="n/a",0,IF(X$328&lt;=$C354,0,IF(X$328&gt;(INDEX($D$326:$W$326,1,$C354)+$C354),INDEX($D$340:$W$340,,$C354)-SUM($D354:W354),INDEX($D$340:$W$340,,$C354)/INDEX($D$326:$W$326,1,$C354))))</f>
        <v>0</v>
      </c>
      <c r="Y354" s="2">
        <f>IF($D$326="n/a",0,IF(Y$328&lt;=$C354,0,IF(Y$328&gt;(INDEX($D$326:$W$326,1,$C354)+$C354),INDEX($D$340:$W$340,,$C354)-SUM($D354:X354),INDEX($D$340:$W$340,,$C354)/INDEX($D$326:$W$326,1,$C354))))</f>
        <v>0</v>
      </c>
      <c r="Z354" s="2">
        <f>IF($D$326="n/a",0,IF(Z$328&lt;=$C354,0,IF(Z$328&gt;(INDEX($D$326:$W$326,1,$C354)+$C354),INDEX($D$340:$W$340,,$C354)-SUM($D354:Y354),INDEX($D$340:$W$340,,$C354)/INDEX($D$326:$W$326,1,$C354))))</f>
        <v>0</v>
      </c>
      <c r="AA354" s="2">
        <f>IF($D$326="n/a",0,IF(AA$328&lt;=$C354,0,IF(AA$328&gt;(INDEX($D$326:$W$326,1,$C354)+$C354),INDEX($D$340:$W$340,,$C354)-SUM($D354:Z354),INDEX($D$340:$W$340,,$C354)/INDEX($D$326:$W$326,1,$C354))))</f>
        <v>0</v>
      </c>
      <c r="AB354" s="2">
        <f>IF($D$326="n/a",0,IF(AB$328&lt;=$C354,0,IF(AB$328&gt;(INDEX($D$326:$W$326,1,$C354)+$C354),INDEX($D$340:$W$340,,$C354)-SUM($D354:AA354),INDEX($D$340:$W$340,,$C354)/INDEX($D$326:$W$326,1,$C354))))</f>
        <v>0</v>
      </c>
      <c r="AC354" s="2">
        <f>IF($D$326="n/a",0,IF(AC$328&lt;=$C354,0,IF(AC$328&gt;(INDEX($D$326:$W$326,1,$C354)+$C354),INDEX($D$340:$W$340,,$C354)-SUM($D354:AB354),INDEX($D$340:$W$340,,$C354)/INDEX($D$326:$W$326,1,$C354))))</f>
        <v>0</v>
      </c>
      <c r="AD354" s="2">
        <f>IF($D$326="n/a",0,IF(AD$328&lt;=$C354,0,IF(AD$328&gt;(INDEX($D$326:$W$326,1,$C354)+$C354),INDEX($D$340:$W$340,,$C354)-SUM($D354:AC354),INDEX($D$340:$W$340,,$C354)/INDEX($D$326:$W$326,1,$C354))))</f>
        <v>0</v>
      </c>
      <c r="AE354" s="2">
        <f>IF($D$326="n/a",0,IF(AE$328&lt;=$C354,0,IF(AE$328&gt;(INDEX($D$326:$W$326,1,$C354)+$C354),INDEX($D$340:$W$340,,$C354)-SUM($D354:AD354),INDEX($D$340:$W$340,,$C354)/INDEX($D$326:$W$326,1,$C354))))</f>
        <v>0</v>
      </c>
      <c r="AF354" s="2">
        <f>IF($D$326="n/a",0,IF(AF$328&lt;=$C354,0,IF(AF$328&gt;(INDEX($D$326:$W$326,1,$C354)+$C354),INDEX($D$340:$W$340,,$C354)-SUM($D354:AE354),INDEX($D$340:$W$340,,$C354)/INDEX($D$326:$W$326,1,$C354))))</f>
        <v>0</v>
      </c>
      <c r="AG354" s="2">
        <f>IF($D$326="n/a",0,IF(AG$328&lt;=$C354,0,IF(AG$328&gt;(INDEX($D$326:$W$326,1,$C354)+$C354),INDEX($D$340:$W$340,,$C354)-SUM($D354:AF354),INDEX($D$340:$W$340,,$C354)/INDEX($D$326:$W$326,1,$C354))))</f>
        <v>0</v>
      </c>
      <c r="AH354" s="2">
        <f>IF($D$326="n/a",0,IF(AH$328&lt;=$C354,0,IF(AH$328&gt;(INDEX($D$326:$W$326,1,$C354)+$C354),INDEX($D$340:$W$340,,$C354)-SUM($D354:AG354),INDEX($D$340:$W$340,,$C354)/INDEX($D$326:$W$326,1,$C354))))</f>
        <v>0</v>
      </c>
      <c r="AI354" s="2">
        <f>IF($D$326="n/a",0,IF(AI$328&lt;=$C354,0,IF(AI$328&gt;(INDEX($D$326:$W$326,1,$C354)+$C354),INDEX($D$340:$W$340,,$C354)-SUM($D354:AH354),INDEX($D$340:$W$340,,$C354)/INDEX($D$326:$W$326,1,$C354))))</f>
        <v>0</v>
      </c>
      <c r="AJ354" s="2">
        <f>IF($D$326="n/a",0,IF(AJ$328&lt;=$C354,0,IF(AJ$328&gt;(INDEX($D$326:$W$326,1,$C354)+$C354),INDEX($D$340:$W$340,,$C354)-SUM($D354:AI354),INDEX($D$340:$W$340,,$C354)/INDEX($D$326:$W$326,1,$C354))))</f>
        <v>0</v>
      </c>
      <c r="AK354" s="2">
        <f>IF($D$326="n/a",0,IF(AK$328&lt;=$C354,0,IF(AK$328&gt;(INDEX($D$326:$W$326,1,$C354)+$C354),INDEX($D$340:$W$340,,$C354)-SUM($D354:AJ354),INDEX($D$340:$W$340,,$C354)/INDEX($D$326:$W$326,1,$C354))))</f>
        <v>0</v>
      </c>
      <c r="AL354" s="2">
        <f>IF($D$326="n/a",0,IF(AL$328&lt;=$C354,0,IF(AL$328&gt;(INDEX($D$326:$W$326,1,$C354)+$C354),INDEX($D$340:$W$340,,$C354)-SUM($D354:AK354),INDEX($D$340:$W$340,,$C354)/INDEX($D$326:$W$326,1,$C354))))</f>
        <v>0</v>
      </c>
      <c r="AM354" s="2">
        <f>IF($D$326="n/a",0,IF(AM$328&lt;=$C354,0,IF(AM$328&gt;(INDEX($D$326:$W$326,1,$C354)+$C354),INDEX($D$340:$W$340,,$C354)-SUM($D354:AL354),INDEX($D$340:$W$340,,$C354)/INDEX($D$326:$W$326,1,$C354))))</f>
        <v>0</v>
      </c>
      <c r="AN354" s="2">
        <f>IF($D$326="n/a",0,IF(AN$328&lt;=$C354,0,IF(AN$328&gt;(INDEX($D$326:$W$326,1,$C354)+$C354),INDEX($D$340:$W$340,,$C354)-SUM($D354:AM354),INDEX($D$340:$W$340,,$C354)/INDEX($D$326:$W$326,1,$C354))))</f>
        <v>0</v>
      </c>
      <c r="AO354" s="2">
        <f>IF($D$326="n/a",0,IF(AO$328&lt;=$C354,0,IF(AO$328&gt;(INDEX($D$326:$W$326,1,$C354)+$C354),INDEX($D$340:$W$340,,$C354)-SUM($D354:AN354),INDEX($D$340:$W$340,,$C354)/INDEX($D$326:$W$326,1,$C354))))</f>
        <v>0</v>
      </c>
      <c r="AP354" s="2">
        <f>IF($D$326="n/a",0,IF(AP$328&lt;=$C354,0,IF(AP$328&gt;(INDEX($D$326:$W$326,1,$C354)+$C354),INDEX($D$340:$W$340,,$C354)-SUM($D354:AO354),INDEX($D$340:$W$340,,$C354)/INDEX($D$326:$W$326,1,$C354))))</f>
        <v>0</v>
      </c>
      <c r="AQ354" s="2">
        <f>IF($D$326="n/a",0,IF(AQ$328&lt;=$C354,0,IF(AQ$328&gt;(INDEX($D$326:$W$326,1,$C354)+$C354),INDEX($D$340:$W$340,,$C354)-SUM($D354:AP354),INDEX($D$340:$W$340,,$C354)/INDEX($D$326:$W$326,1,$C354))))</f>
        <v>0</v>
      </c>
      <c r="AR354" s="2">
        <f>IF($D$326="n/a",0,IF(AR$328&lt;=$C354,0,IF(AR$328&gt;(INDEX($D$326:$W$326,1,$C354)+$C354),INDEX($D$340:$W$340,,$C354)-SUM($D354:AQ354),INDEX($D$340:$W$340,,$C354)/INDEX($D$326:$W$326,1,$C354))))</f>
        <v>0</v>
      </c>
      <c r="AS354" s="2">
        <f>IF($D$326="n/a",0,IF(AS$328&lt;=$C354,0,IF(AS$328&gt;(INDEX($D$326:$W$326,1,$C354)+$C354),INDEX($D$340:$W$340,,$C354)-SUM($D354:AR354),INDEX($D$340:$W$340,,$C354)/INDEX($D$326:$W$326,1,$C354))))</f>
        <v>0</v>
      </c>
      <c r="AT354" s="2">
        <f>IF($D$326="n/a",0,IF(AT$328&lt;=$C354,0,IF(AT$328&gt;(INDEX($D$326:$W$326,1,$C354)+$C354),INDEX($D$340:$W$340,,$C354)-SUM($D354:AS354),INDEX($D$340:$W$340,,$C354)/INDEX($D$326:$W$326,1,$C354))))</f>
        <v>0</v>
      </c>
      <c r="AU354" s="2">
        <f>IF($D$326="n/a",0,IF(AU$328&lt;=$C354,0,IF(AU$328&gt;(INDEX($D$326:$W$326,1,$C354)+$C354),INDEX($D$340:$W$340,,$C354)-SUM($D354:AT354),INDEX($D$340:$W$340,,$C354)/INDEX($D$326:$W$326,1,$C354))))</f>
        <v>0</v>
      </c>
      <c r="AV354" s="2">
        <f>IF($D$326="n/a",0,IF(AV$328&lt;=$C354,0,IF(AV$328&gt;(INDEX($D$326:$W$326,1,$C354)+$C354),INDEX($D$340:$W$340,,$C354)-SUM($D354:AU354),INDEX($D$340:$W$340,,$C354)/INDEX($D$326:$W$326,1,$C354))))</f>
        <v>0</v>
      </c>
      <c r="AW354" s="2">
        <f>IF($D$326="n/a",0,IF(AW$328&lt;=$C354,0,IF(AW$328&gt;(INDEX($D$326:$W$326,1,$C354)+$C354),INDEX($D$340:$W$340,,$C354)-SUM($D354:AV354),INDEX($D$340:$W$340,,$C354)/INDEX($D$326:$W$326,1,$C354))))</f>
        <v>0</v>
      </c>
      <c r="AX354" s="2">
        <f>IF($D$326="n/a",0,IF(AX$328&lt;=$C354,0,IF(AX$328&gt;(INDEX($D$326:$W$326,1,$C354)+$C354),INDEX($D$340:$W$340,,$C354)-SUM($D354:AW354),INDEX($D$340:$W$340,,$C354)/INDEX($D$326:$W$326,1,$C354))))</f>
        <v>0</v>
      </c>
      <c r="AY354" s="2">
        <f>IF($D$326="n/a",0,IF(AY$328&lt;=$C354,0,IF(AY$328&gt;(INDEX($D$326:$W$326,1,$C354)+$C354),INDEX($D$340:$W$340,,$C354)-SUM($D354:AX354),INDEX($D$340:$W$340,,$C354)/INDEX($D$326:$W$326,1,$C354))))</f>
        <v>0</v>
      </c>
      <c r="AZ354" s="2">
        <f>IF($D$326="n/a",0,IF(AZ$328&lt;=$C354,0,IF(AZ$328&gt;(INDEX($D$326:$W$326,1,$C354)+$C354),INDEX($D$340:$W$340,,$C354)-SUM($D354:AY354),INDEX($D$340:$W$340,,$C354)/INDEX($D$326:$W$326,1,$C354))))</f>
        <v>0</v>
      </c>
      <c r="BA354" s="2">
        <f>IF($D$326="n/a",0,IF(BA$328&lt;=$C354,0,IF(BA$328&gt;(INDEX($D$326:$W$326,1,$C354)+$C354),INDEX($D$340:$W$340,,$C354)-SUM($D354:AZ354),INDEX($D$340:$W$340,,$C354)/INDEX($D$326:$W$326,1,$C354))))</f>
        <v>0</v>
      </c>
      <c r="BB354" s="2">
        <f>IF($D$326="n/a",0,IF(BB$328&lt;=$C354,0,IF(BB$328&gt;(INDEX($D$326:$W$326,1,$C354)+$C354),INDEX($D$340:$W$340,,$C354)-SUM($D354:BA354),INDEX($D$340:$W$340,,$C354)/INDEX($D$326:$W$326,1,$C354))))</f>
        <v>0</v>
      </c>
      <c r="BC354" s="2">
        <f>IF($D$326="n/a",0,IF(BC$328&lt;=$C354,0,IF(BC$328&gt;(INDEX($D$326:$W$326,1,$C354)+$C354),INDEX($D$340:$W$340,,$C354)-SUM($D354:BB354),INDEX($D$340:$W$340,,$C354)/INDEX($D$326:$W$326,1,$C354))))</f>
        <v>0</v>
      </c>
      <c r="BD354" s="2">
        <f>IF($D$326="n/a",0,IF(BD$328&lt;=$C354,0,IF(BD$328&gt;(INDEX($D$326:$W$326,1,$C354)+$C354),INDEX($D$340:$W$340,,$C354)-SUM($D354:BC354),INDEX($D$340:$W$340,,$C354)/INDEX($D$326:$W$326,1,$C354))))</f>
        <v>0</v>
      </c>
      <c r="BE354" s="2">
        <f>IF($D$326="n/a",0,IF(BE$328&lt;=$C354,0,IF(BE$328&gt;(INDEX($D$326:$W$326,1,$C354)+$C354),INDEX($D$340:$W$340,,$C354)-SUM($D354:BD354),INDEX($D$340:$W$340,,$C354)/INDEX($D$326:$W$326,1,$C354))))</f>
        <v>0</v>
      </c>
      <c r="BF354" s="2">
        <f>IF($D$326="n/a",0,IF(BF$328&lt;=$C354,0,IF(BF$328&gt;(INDEX($D$326:$W$326,1,$C354)+$C354),INDEX($D$340:$W$340,,$C354)-SUM($D354:BE354),INDEX($D$340:$W$340,,$C354)/INDEX($D$326:$W$326,1,$C354))))</f>
        <v>0</v>
      </c>
      <c r="BG354" s="2">
        <f>IF($D$326="n/a",0,IF(BG$328&lt;=$C354,0,IF(BG$328&gt;(INDEX($D$326:$W$326,1,$C354)+$C354),INDEX($D$340:$W$340,,$C354)-SUM($D354:BF354),INDEX($D$340:$W$340,,$C354)/INDEX($D$326:$W$326,1,$C354))))</f>
        <v>0</v>
      </c>
      <c r="BH354" s="2">
        <f>IF($D$326="n/a",0,IF(BH$328&lt;=$C354,0,IF(BH$328&gt;(INDEX($D$326:$W$326,1,$C354)+$C354),INDEX($D$340:$W$340,,$C354)-SUM($D354:BG354),INDEX($D$340:$W$340,,$C354)/INDEX($D$326:$W$326,1,$C354))))</f>
        <v>0</v>
      </c>
      <c r="BI354" s="2">
        <f>IF($D$326="n/a",0,IF(BI$328&lt;=$C354,0,IF(BI$328&gt;(INDEX($D$326:$W$326,1,$C354)+$C354),INDEX($D$340:$W$340,,$C354)-SUM($D354:BH354),INDEX($D$340:$W$340,,$C354)/INDEX($D$326:$W$326,1,$C354))))</f>
        <v>0</v>
      </c>
      <c r="BJ354" s="2">
        <f>IF($D$326="n/a",0,IF(BJ$328&lt;=$C354,0,IF(BJ$328&gt;(INDEX($D$326:$W$326,1,$C354)+$C354),INDEX($D$340:$W$340,,$C354)-SUM($D354:BI354),INDEX($D$340:$W$340,,$C354)/INDEX($D$326:$W$326,1,$C354))))</f>
        <v>0</v>
      </c>
      <c r="BK354" s="2">
        <f>IF($D$326="n/a",0,IF(BK$328&lt;=$C354,0,IF(BK$328&gt;(INDEX($D$326:$W$326,1,$C354)+$C354),INDEX($D$340:$W$340,,$C354)-SUM($D354:BJ354),INDEX($D$340:$W$340,,$C354)/INDEX($D$326:$W$326,1,$C354))))</f>
        <v>0</v>
      </c>
      <c r="BL354" s="2">
        <f>IF($D$326="n/a",0,IF(BL$328&lt;=$C354,0,IF(BL$328&gt;(INDEX($D$326:$W$326,1,$C354)+$C354),INDEX($D$340:$W$340,,$C354)-SUM($D354:BK354),INDEX($D$340:$W$340,,$C354)/INDEX($D$326:$W$326,1,$C354))))</f>
        <v>0</v>
      </c>
      <c r="BM354" s="2">
        <f>IF($D$326="n/a",0,IF(BM$328&lt;=$C354,0,IF(BM$328&gt;(INDEX($D$326:$W$326,1,$C354)+$C354),INDEX($D$340:$W$340,,$C354)-SUM($D354:BL354),INDEX($D$340:$W$340,,$C354)/INDEX($D$326:$W$326,1,$C354))))</f>
        <v>0</v>
      </c>
      <c r="BN354" s="2">
        <f>IF($D$326="n/a",0,IF(BN$328&lt;=$C354,0,IF(BN$328&gt;(INDEX($D$326:$W$326,1,$C354)+$C354),INDEX($D$340:$W$340,,$C354)-SUM($D354:BM354),INDEX($D$340:$W$340,,$C354)/INDEX($D$326:$W$326,1,$C354))))</f>
        <v>0</v>
      </c>
      <c r="BO354" s="2">
        <f>IF($D$326="n/a",0,IF(BO$328&lt;=$C354,0,IF(BO$328&gt;(INDEX($D$326:$W$326,1,$C354)+$C354),INDEX($D$340:$W$340,,$C354)-SUM($D354:BN354),INDEX($D$340:$W$340,,$C354)/INDEX($D$326:$W$326,1,$C354))))</f>
        <v>0</v>
      </c>
      <c r="BP354" s="2">
        <f>IF($D$326="n/a",0,IF(BP$328&lt;=$C354,0,IF(BP$328&gt;(INDEX($D$326:$W$326,1,$C354)+$C354),INDEX($D$340:$W$340,,$C354)-SUM($D354:BO354),INDEX($D$340:$W$340,,$C354)/INDEX($D$326:$W$326,1,$C354))))</f>
        <v>0</v>
      </c>
    </row>
    <row r="355" spans="2:68" outlineLevel="1">
      <c r="B355" s="20">
        <v>2028</v>
      </c>
      <c r="C355" s="20">
        <v>13</v>
      </c>
      <c r="E355" s="2">
        <f>IF($D$326="n/a",0,IF(E$328&lt;=$C355,0,IF(E$328&gt;(INDEX($D$326:$W$326,1,$C355)+$C355),INDEX($D$340:$W$340,,$C355)-SUM($D355:D355),INDEX($D$340:$W$340,,$C355)/INDEX($D$326:$W$326,1,$C355))))</f>
        <v>0</v>
      </c>
      <c r="F355" s="2">
        <f>IF($D$326="n/a",0,IF(F$328&lt;=$C355,0,IF(F$328&gt;(INDEX($D$326:$W$326,1,$C355)+$C355),INDEX($D$340:$W$340,,$C355)-SUM($D355:E355),INDEX($D$340:$W$340,,$C355)/INDEX($D$326:$W$326,1,$C355))))</f>
        <v>0</v>
      </c>
      <c r="G355" s="2">
        <f>IF($D$326="n/a",0,IF(G$328&lt;=$C355,0,IF(G$328&gt;(INDEX($D$326:$W$326,1,$C355)+$C355),INDEX($D$340:$W$340,,$C355)-SUM($D355:F355),INDEX($D$340:$W$340,,$C355)/INDEX($D$326:$W$326,1,$C355))))</f>
        <v>0</v>
      </c>
      <c r="H355" s="2">
        <f>IF($D$326="n/a",0,IF(H$328&lt;=$C355,0,IF(H$328&gt;(INDEX($D$326:$W$326,1,$C355)+$C355),INDEX($D$340:$W$340,,$C355)-SUM($D355:G355),INDEX($D$340:$W$340,,$C355)/INDEX($D$326:$W$326,1,$C355))))</f>
        <v>0</v>
      </c>
      <c r="I355" s="2">
        <f>IF($D$326="n/a",0,IF(I$328&lt;=$C355,0,IF(I$328&gt;(INDEX($D$326:$W$326,1,$C355)+$C355),INDEX($D$340:$W$340,,$C355)-SUM($D355:H355),INDEX($D$340:$W$340,,$C355)/INDEX($D$326:$W$326,1,$C355))))*0.5</f>
        <v>0</v>
      </c>
      <c r="J355" s="2">
        <f>IF($D$326="n/a",0,IF(J$328&lt;=$C355,0,IF(J$328&gt;(INDEX($D$326:$W$326,1,$C355)+$C355),INDEX($D$340:$W$340,,$C355)-SUM($D355:I355),INDEX($D$340:$W$340,,$C355)/INDEX($D$326:$W$326,1,$C355))))</f>
        <v>0</v>
      </c>
      <c r="K355" s="2">
        <f>IF($D$326="n/a",0,IF(K$328&lt;=$C355,0,IF(K$328&gt;(INDEX($D$326:$W$326,1,$C355)+$C355),INDEX($D$340:$W$340,,$C355)-SUM($D355:J355),INDEX($D$340:$W$340,,$C355)/INDEX($D$326:$W$326,1,$C355))))</f>
        <v>0</v>
      </c>
      <c r="L355" s="2">
        <f>IF($D$326="n/a",0,IF(L$328&lt;=$C355,0,IF(L$328&gt;(INDEX($D$326:$W$326,1,$C355)+$C355),INDEX($D$340:$W$340,,$C355)-SUM($D355:K355),INDEX($D$340:$W$340,,$C355)/INDEX($D$326:$W$326,1,$C355))))</f>
        <v>0</v>
      </c>
      <c r="M355" s="2">
        <f>IF($D$326="n/a",0,IF(M$328&lt;=$C355,0,IF(M$328&gt;(INDEX($D$326:$W$326,1,$C355)+$C355),INDEX($D$340:$W$340,,$C355)-SUM($D355:L355),INDEX($D$340:$W$340,,$C355)/INDEX($D$326:$W$326,1,$C355))))</f>
        <v>0</v>
      </c>
      <c r="N355" s="2">
        <f>IF($D$326="n/a",0,IF(N$328&lt;=$C355,0,IF(N$328&gt;(INDEX($D$326:$W$326,1,$C355)+$C355),INDEX($D$340:$W$340,,$C355)-SUM($D355:M355),INDEX($D$340:$W$340,,$C355)/INDEX($D$326:$W$326,1,$C355))))</f>
        <v>0</v>
      </c>
      <c r="O355" s="2">
        <f>IF($D$326="n/a",0,IF(O$328&lt;=$C355,0,IF(O$328&gt;(INDEX($D$326:$W$326,1,$C355)+$C355),INDEX($D$340:$W$340,,$C355)-SUM($D355:N355),INDEX($D$340:$W$340,,$C355)/INDEX($D$326:$W$326,1,$C355))))</f>
        <v>0</v>
      </c>
      <c r="P355" s="2">
        <f>IF($D$326="n/a",0,IF(P$328&lt;=$C355,0,IF(P$328&gt;(INDEX($D$326:$W$326,1,$C355)+$C355),INDEX($D$340:$W$340,,$C355)-SUM($D355:O355),INDEX($D$340:$W$340,,$C355)/INDEX($D$326:$W$326,1,$C355))))</f>
        <v>0</v>
      </c>
      <c r="Q355" s="2">
        <f>IF($D$326="n/a",0,IF(Q$328&lt;=$C355,0,IF(Q$328&gt;(INDEX($D$326:$W$326,1,$C355)+$C355),INDEX($D$340:$W$340,,$C355)-SUM($D355:P355),INDEX($D$340:$W$340,,$C355)/INDEX($D$326:$W$326,1,$C355))))</f>
        <v>0</v>
      </c>
      <c r="R355" s="2">
        <f>IF($D$326="n/a",0,IF(R$328&lt;=$C355,0,IF(R$328&gt;(INDEX($D$326:$W$326,1,$C355)+$C355),INDEX($D$340:$W$340,,$C355)-SUM($D355:Q355),INDEX($D$340:$W$340,,$C355)/INDEX($D$326:$W$326,1,$C355))))</f>
        <v>0</v>
      </c>
      <c r="S355" s="2">
        <f>IF($D$326="n/a",0,IF(S$328&lt;=$C355,0,IF(S$328&gt;(INDEX($D$326:$W$326,1,$C355)+$C355),INDEX($D$340:$W$340,,$C355)-SUM($D355:R355),INDEX($D$340:$W$340,,$C355)/INDEX($D$326:$W$326,1,$C355))))</f>
        <v>0</v>
      </c>
      <c r="T355" s="2">
        <f>IF($D$326="n/a",0,IF(T$328&lt;=$C355,0,IF(T$328&gt;(INDEX($D$326:$W$326,1,$C355)+$C355),INDEX($D$340:$W$340,,$C355)-SUM($D355:S355),INDEX($D$340:$W$340,,$C355)/INDEX($D$326:$W$326,1,$C355))))</f>
        <v>0</v>
      </c>
      <c r="U355" s="2">
        <f>IF($D$326="n/a",0,IF(U$328&lt;=$C355,0,IF(U$328&gt;(INDEX($D$326:$W$326,1,$C355)+$C355),INDEX($D$340:$W$340,,$C355)-SUM($D355:T355),INDEX($D$340:$W$340,,$C355)/INDEX($D$326:$W$326,1,$C355))))</f>
        <v>0</v>
      </c>
      <c r="V355" s="2">
        <f>IF($D$326="n/a",0,IF(V$328&lt;=$C355,0,IF(V$328&gt;(INDEX($D$326:$W$326,1,$C355)+$C355),INDEX($D$340:$W$340,,$C355)-SUM($D355:U355),INDEX($D$340:$W$340,,$C355)/INDEX($D$326:$W$326,1,$C355))))</f>
        <v>0</v>
      </c>
      <c r="W355" s="2">
        <f>IF($D$326="n/a",0,IF(W$328&lt;=$C355,0,IF(W$328&gt;(INDEX($D$326:$W$326,1,$C355)+$C355),INDEX($D$340:$W$340,,$C355)-SUM($D355:V355),INDEX($D$340:$W$340,,$C355)/INDEX($D$326:$W$326,1,$C355))))</f>
        <v>0</v>
      </c>
      <c r="X355" s="2">
        <f>IF($D$326="n/a",0,IF(X$328&lt;=$C355,0,IF(X$328&gt;(INDEX($D$326:$W$326,1,$C355)+$C355),INDEX($D$340:$W$340,,$C355)-SUM($D355:W355),INDEX($D$340:$W$340,,$C355)/INDEX($D$326:$W$326,1,$C355))))</f>
        <v>0</v>
      </c>
      <c r="Y355" s="2">
        <f>IF($D$326="n/a",0,IF(Y$328&lt;=$C355,0,IF(Y$328&gt;(INDEX($D$326:$W$326,1,$C355)+$C355),INDEX($D$340:$W$340,,$C355)-SUM($D355:X355),INDEX($D$340:$W$340,,$C355)/INDEX($D$326:$W$326,1,$C355))))</f>
        <v>0</v>
      </c>
      <c r="Z355" s="2">
        <f>IF($D$326="n/a",0,IF(Z$328&lt;=$C355,0,IF(Z$328&gt;(INDEX($D$326:$W$326,1,$C355)+$C355),INDEX($D$340:$W$340,,$C355)-SUM($D355:Y355),INDEX($D$340:$W$340,,$C355)/INDEX($D$326:$W$326,1,$C355))))</f>
        <v>0</v>
      </c>
      <c r="AA355" s="2">
        <f>IF($D$326="n/a",0,IF(AA$328&lt;=$C355,0,IF(AA$328&gt;(INDEX($D$326:$W$326,1,$C355)+$C355),INDEX($D$340:$W$340,,$C355)-SUM($D355:Z355),INDEX($D$340:$W$340,,$C355)/INDEX($D$326:$W$326,1,$C355))))</f>
        <v>0</v>
      </c>
      <c r="AB355" s="2">
        <f>IF($D$326="n/a",0,IF(AB$328&lt;=$C355,0,IF(AB$328&gt;(INDEX($D$326:$W$326,1,$C355)+$C355),INDEX($D$340:$W$340,,$C355)-SUM($D355:AA355),INDEX($D$340:$W$340,,$C355)/INDEX($D$326:$W$326,1,$C355))))</f>
        <v>0</v>
      </c>
      <c r="AC355" s="2">
        <f>IF($D$326="n/a",0,IF(AC$328&lt;=$C355,0,IF(AC$328&gt;(INDEX($D$326:$W$326,1,$C355)+$C355),INDEX($D$340:$W$340,,$C355)-SUM($D355:AB355),INDEX($D$340:$W$340,,$C355)/INDEX($D$326:$W$326,1,$C355))))</f>
        <v>0</v>
      </c>
      <c r="AD355" s="2">
        <f>IF($D$326="n/a",0,IF(AD$328&lt;=$C355,0,IF(AD$328&gt;(INDEX($D$326:$W$326,1,$C355)+$C355),INDEX($D$340:$W$340,,$C355)-SUM($D355:AC355),INDEX($D$340:$W$340,,$C355)/INDEX($D$326:$W$326,1,$C355))))</f>
        <v>0</v>
      </c>
      <c r="AE355" s="2">
        <f>IF($D$326="n/a",0,IF(AE$328&lt;=$C355,0,IF(AE$328&gt;(INDEX($D$326:$W$326,1,$C355)+$C355),INDEX($D$340:$W$340,,$C355)-SUM($D355:AD355),INDEX($D$340:$W$340,,$C355)/INDEX($D$326:$W$326,1,$C355))))</f>
        <v>0</v>
      </c>
      <c r="AF355" s="2">
        <f>IF($D$326="n/a",0,IF(AF$328&lt;=$C355,0,IF(AF$328&gt;(INDEX($D$326:$W$326,1,$C355)+$C355),INDEX($D$340:$W$340,,$C355)-SUM($D355:AE355),INDEX($D$340:$W$340,,$C355)/INDEX($D$326:$W$326,1,$C355))))</f>
        <v>0</v>
      </c>
      <c r="AG355" s="2">
        <f>IF($D$326="n/a",0,IF(AG$328&lt;=$C355,0,IF(AG$328&gt;(INDEX($D$326:$W$326,1,$C355)+$C355),INDEX($D$340:$W$340,,$C355)-SUM($D355:AF355),INDEX($D$340:$W$340,,$C355)/INDEX($D$326:$W$326,1,$C355))))</f>
        <v>0</v>
      </c>
      <c r="AH355" s="2">
        <f>IF($D$326="n/a",0,IF(AH$328&lt;=$C355,0,IF(AH$328&gt;(INDEX($D$326:$W$326,1,$C355)+$C355),INDEX($D$340:$W$340,,$C355)-SUM($D355:AG355),INDEX($D$340:$W$340,,$C355)/INDEX($D$326:$W$326,1,$C355))))</f>
        <v>0</v>
      </c>
      <c r="AI355" s="2">
        <f>IF($D$326="n/a",0,IF(AI$328&lt;=$C355,0,IF(AI$328&gt;(INDEX($D$326:$W$326,1,$C355)+$C355),INDEX($D$340:$W$340,,$C355)-SUM($D355:AH355),INDEX($D$340:$W$340,,$C355)/INDEX($D$326:$W$326,1,$C355))))</f>
        <v>0</v>
      </c>
      <c r="AJ355" s="2">
        <f>IF($D$326="n/a",0,IF(AJ$328&lt;=$C355,0,IF(AJ$328&gt;(INDEX($D$326:$W$326,1,$C355)+$C355),INDEX($D$340:$W$340,,$C355)-SUM($D355:AI355),INDEX($D$340:$W$340,,$C355)/INDEX($D$326:$W$326,1,$C355))))</f>
        <v>0</v>
      </c>
      <c r="AK355" s="2">
        <f>IF($D$326="n/a",0,IF(AK$328&lt;=$C355,0,IF(AK$328&gt;(INDEX($D$326:$W$326,1,$C355)+$C355),INDEX($D$340:$W$340,,$C355)-SUM($D355:AJ355),INDEX($D$340:$W$340,,$C355)/INDEX($D$326:$W$326,1,$C355))))</f>
        <v>0</v>
      </c>
      <c r="AL355" s="2">
        <f>IF($D$326="n/a",0,IF(AL$328&lt;=$C355,0,IF(AL$328&gt;(INDEX($D$326:$W$326,1,$C355)+$C355),INDEX($D$340:$W$340,,$C355)-SUM($D355:AK355),INDEX($D$340:$W$340,,$C355)/INDEX($D$326:$W$326,1,$C355))))</f>
        <v>0</v>
      </c>
      <c r="AM355" s="2">
        <f>IF($D$326="n/a",0,IF(AM$328&lt;=$C355,0,IF(AM$328&gt;(INDEX($D$326:$W$326,1,$C355)+$C355),INDEX($D$340:$W$340,,$C355)-SUM($D355:AL355),INDEX($D$340:$W$340,,$C355)/INDEX($D$326:$W$326,1,$C355))))</f>
        <v>0</v>
      </c>
      <c r="AN355" s="2">
        <f>IF($D$326="n/a",0,IF(AN$328&lt;=$C355,0,IF(AN$328&gt;(INDEX($D$326:$W$326,1,$C355)+$C355),INDEX($D$340:$W$340,,$C355)-SUM($D355:AM355),INDEX($D$340:$W$340,,$C355)/INDEX($D$326:$W$326,1,$C355))))</f>
        <v>0</v>
      </c>
      <c r="AO355" s="2">
        <f>IF($D$326="n/a",0,IF(AO$328&lt;=$C355,0,IF(AO$328&gt;(INDEX($D$326:$W$326,1,$C355)+$C355),INDEX($D$340:$W$340,,$C355)-SUM($D355:AN355),INDEX($D$340:$W$340,,$C355)/INDEX($D$326:$W$326,1,$C355))))</f>
        <v>0</v>
      </c>
      <c r="AP355" s="2">
        <f>IF($D$326="n/a",0,IF(AP$328&lt;=$C355,0,IF(AP$328&gt;(INDEX($D$326:$W$326,1,$C355)+$C355),INDEX($D$340:$W$340,,$C355)-SUM($D355:AO355),INDEX($D$340:$W$340,,$C355)/INDEX($D$326:$W$326,1,$C355))))</f>
        <v>0</v>
      </c>
      <c r="AQ355" s="2">
        <f>IF($D$326="n/a",0,IF(AQ$328&lt;=$C355,0,IF(AQ$328&gt;(INDEX($D$326:$W$326,1,$C355)+$C355),INDEX($D$340:$W$340,,$C355)-SUM($D355:AP355),INDEX($D$340:$W$340,,$C355)/INDEX($D$326:$W$326,1,$C355))))</f>
        <v>0</v>
      </c>
      <c r="AR355" s="2">
        <f>IF($D$326="n/a",0,IF(AR$328&lt;=$C355,0,IF(AR$328&gt;(INDEX($D$326:$W$326,1,$C355)+$C355),INDEX($D$340:$W$340,,$C355)-SUM($D355:AQ355),INDEX($D$340:$W$340,,$C355)/INDEX($D$326:$W$326,1,$C355))))</f>
        <v>0</v>
      </c>
      <c r="AS355" s="2">
        <f>IF($D$326="n/a",0,IF(AS$328&lt;=$C355,0,IF(AS$328&gt;(INDEX($D$326:$W$326,1,$C355)+$C355),INDEX($D$340:$W$340,,$C355)-SUM($D355:AR355),INDEX($D$340:$W$340,,$C355)/INDEX($D$326:$W$326,1,$C355))))</f>
        <v>0</v>
      </c>
      <c r="AT355" s="2">
        <f>IF($D$326="n/a",0,IF(AT$328&lt;=$C355,0,IF(AT$328&gt;(INDEX($D$326:$W$326,1,$C355)+$C355),INDEX($D$340:$W$340,,$C355)-SUM($D355:AS355),INDEX($D$340:$W$340,,$C355)/INDEX($D$326:$W$326,1,$C355))))</f>
        <v>0</v>
      </c>
      <c r="AU355" s="2">
        <f>IF($D$326="n/a",0,IF(AU$328&lt;=$C355,0,IF(AU$328&gt;(INDEX($D$326:$W$326,1,$C355)+$C355),INDEX($D$340:$W$340,,$C355)-SUM($D355:AT355),INDEX($D$340:$W$340,,$C355)/INDEX($D$326:$W$326,1,$C355))))</f>
        <v>0</v>
      </c>
      <c r="AV355" s="2">
        <f>IF($D$326="n/a",0,IF(AV$328&lt;=$C355,0,IF(AV$328&gt;(INDEX($D$326:$W$326,1,$C355)+$C355),INDEX($D$340:$W$340,,$C355)-SUM($D355:AU355),INDEX($D$340:$W$340,,$C355)/INDEX($D$326:$W$326,1,$C355))))</f>
        <v>0</v>
      </c>
      <c r="AW355" s="2">
        <f>IF($D$326="n/a",0,IF(AW$328&lt;=$C355,0,IF(AW$328&gt;(INDEX($D$326:$W$326,1,$C355)+$C355),INDEX($D$340:$W$340,,$C355)-SUM($D355:AV355),INDEX($D$340:$W$340,,$C355)/INDEX($D$326:$W$326,1,$C355))))</f>
        <v>0</v>
      </c>
      <c r="AX355" s="2">
        <f>IF($D$326="n/a",0,IF(AX$328&lt;=$C355,0,IF(AX$328&gt;(INDEX($D$326:$W$326,1,$C355)+$C355),INDEX($D$340:$W$340,,$C355)-SUM($D355:AW355),INDEX($D$340:$W$340,,$C355)/INDEX($D$326:$W$326,1,$C355))))</f>
        <v>0</v>
      </c>
      <c r="AY355" s="2">
        <f>IF($D$326="n/a",0,IF(AY$328&lt;=$C355,0,IF(AY$328&gt;(INDEX($D$326:$W$326,1,$C355)+$C355),INDEX($D$340:$W$340,,$C355)-SUM($D355:AX355),INDEX($D$340:$W$340,,$C355)/INDEX($D$326:$W$326,1,$C355))))</f>
        <v>0</v>
      </c>
      <c r="AZ355" s="2">
        <f>IF($D$326="n/a",0,IF(AZ$328&lt;=$C355,0,IF(AZ$328&gt;(INDEX($D$326:$W$326,1,$C355)+$C355),INDEX($D$340:$W$340,,$C355)-SUM($D355:AY355),INDEX($D$340:$W$340,,$C355)/INDEX($D$326:$W$326,1,$C355))))</f>
        <v>0</v>
      </c>
      <c r="BA355" s="2">
        <f>IF($D$326="n/a",0,IF(BA$328&lt;=$C355,0,IF(BA$328&gt;(INDEX($D$326:$W$326,1,$C355)+$C355),INDEX($D$340:$W$340,,$C355)-SUM($D355:AZ355),INDEX($D$340:$W$340,,$C355)/INDEX($D$326:$W$326,1,$C355))))</f>
        <v>0</v>
      </c>
      <c r="BB355" s="2">
        <f>IF($D$326="n/a",0,IF(BB$328&lt;=$C355,0,IF(BB$328&gt;(INDEX($D$326:$W$326,1,$C355)+$C355),INDEX($D$340:$W$340,,$C355)-SUM($D355:BA355),INDEX($D$340:$W$340,,$C355)/INDEX($D$326:$W$326,1,$C355))))</f>
        <v>0</v>
      </c>
      <c r="BC355" s="2">
        <f>IF($D$326="n/a",0,IF(BC$328&lt;=$C355,0,IF(BC$328&gt;(INDEX($D$326:$W$326,1,$C355)+$C355),INDEX($D$340:$W$340,,$C355)-SUM($D355:BB355),INDEX($D$340:$W$340,,$C355)/INDEX($D$326:$W$326,1,$C355))))</f>
        <v>0</v>
      </c>
      <c r="BD355" s="2">
        <f>IF($D$326="n/a",0,IF(BD$328&lt;=$C355,0,IF(BD$328&gt;(INDEX($D$326:$W$326,1,$C355)+$C355),INDEX($D$340:$W$340,,$C355)-SUM($D355:BC355),INDEX($D$340:$W$340,,$C355)/INDEX($D$326:$W$326,1,$C355))))</f>
        <v>0</v>
      </c>
      <c r="BE355" s="2">
        <f>IF($D$326="n/a",0,IF(BE$328&lt;=$C355,0,IF(BE$328&gt;(INDEX($D$326:$W$326,1,$C355)+$C355),INDEX($D$340:$W$340,,$C355)-SUM($D355:BD355),INDEX($D$340:$W$340,,$C355)/INDEX($D$326:$W$326,1,$C355))))</f>
        <v>0</v>
      </c>
      <c r="BF355" s="2">
        <f>IF($D$326="n/a",0,IF(BF$328&lt;=$C355,0,IF(BF$328&gt;(INDEX($D$326:$W$326,1,$C355)+$C355),INDEX($D$340:$W$340,,$C355)-SUM($D355:BE355),INDEX($D$340:$W$340,,$C355)/INDEX($D$326:$W$326,1,$C355))))</f>
        <v>0</v>
      </c>
      <c r="BG355" s="2">
        <f>IF($D$326="n/a",0,IF(BG$328&lt;=$C355,0,IF(BG$328&gt;(INDEX($D$326:$W$326,1,$C355)+$C355),INDEX($D$340:$W$340,,$C355)-SUM($D355:BF355),INDEX($D$340:$W$340,,$C355)/INDEX($D$326:$W$326,1,$C355))))</f>
        <v>0</v>
      </c>
      <c r="BH355" s="2">
        <f>IF($D$326="n/a",0,IF(BH$328&lt;=$C355,0,IF(BH$328&gt;(INDEX($D$326:$W$326,1,$C355)+$C355),INDEX($D$340:$W$340,,$C355)-SUM($D355:BG355),INDEX($D$340:$W$340,,$C355)/INDEX($D$326:$W$326,1,$C355))))</f>
        <v>0</v>
      </c>
      <c r="BI355" s="2">
        <f>IF($D$326="n/a",0,IF(BI$328&lt;=$C355,0,IF(BI$328&gt;(INDEX($D$326:$W$326,1,$C355)+$C355),INDEX($D$340:$W$340,,$C355)-SUM($D355:BH355),INDEX($D$340:$W$340,,$C355)/INDEX($D$326:$W$326,1,$C355))))</f>
        <v>0</v>
      </c>
      <c r="BJ355" s="2">
        <f>IF($D$326="n/a",0,IF(BJ$328&lt;=$C355,0,IF(BJ$328&gt;(INDEX($D$326:$W$326,1,$C355)+$C355),INDEX($D$340:$W$340,,$C355)-SUM($D355:BI355),INDEX($D$340:$W$340,,$C355)/INDEX($D$326:$W$326,1,$C355))))</f>
        <v>0</v>
      </c>
      <c r="BK355" s="2">
        <f>IF($D$326="n/a",0,IF(BK$328&lt;=$C355,0,IF(BK$328&gt;(INDEX($D$326:$W$326,1,$C355)+$C355),INDEX($D$340:$W$340,,$C355)-SUM($D355:BJ355),INDEX($D$340:$W$340,,$C355)/INDEX($D$326:$W$326,1,$C355))))</f>
        <v>0</v>
      </c>
      <c r="BL355" s="2">
        <f>IF($D$326="n/a",0,IF(BL$328&lt;=$C355,0,IF(BL$328&gt;(INDEX($D$326:$W$326,1,$C355)+$C355),INDEX($D$340:$W$340,,$C355)-SUM($D355:BK355),INDEX($D$340:$W$340,,$C355)/INDEX($D$326:$W$326,1,$C355))))</f>
        <v>0</v>
      </c>
      <c r="BM355" s="2">
        <f>IF($D$326="n/a",0,IF(BM$328&lt;=$C355,0,IF(BM$328&gt;(INDEX($D$326:$W$326,1,$C355)+$C355),INDEX($D$340:$W$340,,$C355)-SUM($D355:BL355),INDEX($D$340:$W$340,,$C355)/INDEX($D$326:$W$326,1,$C355))))</f>
        <v>0</v>
      </c>
      <c r="BN355" s="2">
        <f>IF($D$326="n/a",0,IF(BN$328&lt;=$C355,0,IF(BN$328&gt;(INDEX($D$326:$W$326,1,$C355)+$C355),INDEX($D$340:$W$340,,$C355)-SUM($D355:BM355),INDEX($D$340:$W$340,,$C355)/INDEX($D$326:$W$326,1,$C355))))</f>
        <v>0</v>
      </c>
      <c r="BO355" s="2">
        <f>IF($D$326="n/a",0,IF(BO$328&lt;=$C355,0,IF(BO$328&gt;(INDEX($D$326:$W$326,1,$C355)+$C355),INDEX($D$340:$W$340,,$C355)-SUM($D355:BN355),INDEX($D$340:$W$340,,$C355)/INDEX($D$326:$W$326,1,$C355))))</f>
        <v>0</v>
      </c>
      <c r="BP355" s="2">
        <f>IF($D$326="n/a",0,IF(BP$328&lt;=$C355,0,IF(BP$328&gt;(INDEX($D$326:$W$326,1,$C355)+$C355),INDEX($D$340:$W$340,,$C355)-SUM($D355:BO355),INDEX($D$340:$W$340,,$C355)/INDEX($D$326:$W$326,1,$C355))))</f>
        <v>0</v>
      </c>
    </row>
    <row r="356" spans="2:68" outlineLevel="1">
      <c r="B356" s="20">
        <v>2029</v>
      </c>
      <c r="C356" s="20">
        <v>14</v>
      </c>
      <c r="E356" s="2">
        <f>IF($D$326="n/a",0,IF(E$328&lt;=$C356,0,IF(E$328&gt;(INDEX($D$326:$W$326,1,$C356)+$C356),INDEX($D$340:$W$340,,$C356)-SUM($D356:D356),INDEX($D$340:$W$340,,$C356)/INDEX($D$326:$W$326,1,$C356))))</f>
        <v>0</v>
      </c>
      <c r="F356" s="2">
        <f>IF($D$326="n/a",0,IF(F$328&lt;=$C356,0,IF(F$328&gt;(INDEX($D$326:$W$326,1,$C356)+$C356),INDEX($D$340:$W$340,,$C356)-SUM($D356:E356),INDEX($D$340:$W$340,,$C356)/INDEX($D$326:$W$326,1,$C356))))</f>
        <v>0</v>
      </c>
      <c r="G356" s="2">
        <f>IF($D$326="n/a",0,IF(G$328&lt;=$C356,0,IF(G$328&gt;(INDEX($D$326:$W$326,1,$C356)+$C356),INDEX($D$340:$W$340,,$C356)-SUM($D356:F356),INDEX($D$340:$W$340,,$C356)/INDEX($D$326:$W$326,1,$C356))))</f>
        <v>0</v>
      </c>
      <c r="H356" s="2">
        <f>IF($D$326="n/a",0,IF(H$328&lt;=$C356,0,IF(H$328&gt;(INDEX($D$326:$W$326,1,$C356)+$C356),INDEX($D$340:$W$340,,$C356)-SUM($D356:G356),INDEX($D$340:$W$340,,$C356)/INDEX($D$326:$W$326,1,$C356))))</f>
        <v>0</v>
      </c>
      <c r="I356" s="2">
        <f>IF($D$326="n/a",0,IF(I$328&lt;=$C356,0,IF(I$328&gt;(INDEX($D$326:$W$326,1,$C356)+$C356),INDEX($D$340:$W$340,,$C356)-SUM($D356:H356),INDEX($D$340:$W$340,,$C356)/INDEX($D$326:$W$326,1,$C356))))*0.5</f>
        <v>0</v>
      </c>
      <c r="J356" s="2">
        <f>IF($D$326="n/a",0,IF(J$328&lt;=$C356,0,IF(J$328&gt;(INDEX($D$326:$W$326,1,$C356)+$C356),INDEX($D$340:$W$340,,$C356)-SUM($D356:I356),INDEX($D$340:$W$340,,$C356)/INDEX($D$326:$W$326,1,$C356))))</f>
        <v>0</v>
      </c>
      <c r="K356" s="2">
        <f>IF($D$326="n/a",0,IF(K$328&lt;=$C356,0,IF(K$328&gt;(INDEX($D$326:$W$326,1,$C356)+$C356),INDEX($D$340:$W$340,,$C356)-SUM($D356:J356),INDEX($D$340:$W$340,,$C356)/INDEX($D$326:$W$326,1,$C356))))</f>
        <v>0</v>
      </c>
      <c r="L356" s="2">
        <f>IF($D$326="n/a",0,IF(L$328&lt;=$C356,0,IF(L$328&gt;(INDEX($D$326:$W$326,1,$C356)+$C356),INDEX($D$340:$W$340,,$C356)-SUM($D356:K356),INDEX($D$340:$W$340,,$C356)/INDEX($D$326:$W$326,1,$C356))))</f>
        <v>0</v>
      </c>
      <c r="M356" s="2">
        <f>IF($D$326="n/a",0,IF(M$328&lt;=$C356,0,IF(M$328&gt;(INDEX($D$326:$W$326,1,$C356)+$C356),INDEX($D$340:$W$340,,$C356)-SUM($D356:L356),INDEX($D$340:$W$340,,$C356)/INDEX($D$326:$W$326,1,$C356))))</f>
        <v>0</v>
      </c>
      <c r="N356" s="2">
        <f>IF($D$326="n/a",0,IF(N$328&lt;=$C356,0,IF(N$328&gt;(INDEX($D$326:$W$326,1,$C356)+$C356),INDEX($D$340:$W$340,,$C356)-SUM($D356:M356),INDEX($D$340:$W$340,,$C356)/INDEX($D$326:$W$326,1,$C356))))</f>
        <v>0</v>
      </c>
      <c r="O356" s="2">
        <f>IF($D$326="n/a",0,IF(O$328&lt;=$C356,0,IF(O$328&gt;(INDEX($D$326:$W$326,1,$C356)+$C356),INDEX($D$340:$W$340,,$C356)-SUM($D356:N356),INDEX($D$340:$W$340,,$C356)/INDEX($D$326:$W$326,1,$C356))))</f>
        <v>0</v>
      </c>
      <c r="P356" s="2">
        <f>IF($D$326="n/a",0,IF(P$328&lt;=$C356,0,IF(P$328&gt;(INDEX($D$326:$W$326,1,$C356)+$C356),INDEX($D$340:$W$340,,$C356)-SUM($D356:O356),INDEX($D$340:$W$340,,$C356)/INDEX($D$326:$W$326,1,$C356))))</f>
        <v>0</v>
      </c>
      <c r="Q356" s="2">
        <f>IF($D$326="n/a",0,IF(Q$328&lt;=$C356,0,IF(Q$328&gt;(INDEX($D$326:$W$326,1,$C356)+$C356),INDEX($D$340:$W$340,,$C356)-SUM($D356:P356),INDEX($D$340:$W$340,,$C356)/INDEX($D$326:$W$326,1,$C356))))</f>
        <v>0</v>
      </c>
      <c r="R356" s="2">
        <f>IF($D$326="n/a",0,IF(R$328&lt;=$C356,0,IF(R$328&gt;(INDEX($D$326:$W$326,1,$C356)+$C356),INDEX($D$340:$W$340,,$C356)-SUM($D356:Q356),INDEX($D$340:$W$340,,$C356)/INDEX($D$326:$W$326,1,$C356))))</f>
        <v>0</v>
      </c>
      <c r="S356" s="2">
        <f>IF($D$326="n/a",0,IF(S$328&lt;=$C356,0,IF(S$328&gt;(INDEX($D$326:$W$326,1,$C356)+$C356),INDEX($D$340:$W$340,,$C356)-SUM($D356:R356),INDEX($D$340:$W$340,,$C356)/INDEX($D$326:$W$326,1,$C356))))</f>
        <v>0</v>
      </c>
      <c r="T356" s="2">
        <f>IF($D$326="n/a",0,IF(T$328&lt;=$C356,0,IF(T$328&gt;(INDEX($D$326:$W$326,1,$C356)+$C356),INDEX($D$340:$W$340,,$C356)-SUM($D356:S356),INDEX($D$340:$W$340,,$C356)/INDEX($D$326:$W$326,1,$C356))))</f>
        <v>0</v>
      </c>
      <c r="U356" s="2">
        <f>IF($D$326="n/a",0,IF(U$328&lt;=$C356,0,IF(U$328&gt;(INDEX($D$326:$W$326,1,$C356)+$C356),INDEX($D$340:$W$340,,$C356)-SUM($D356:T356),INDEX($D$340:$W$340,,$C356)/INDEX($D$326:$W$326,1,$C356))))</f>
        <v>0</v>
      </c>
      <c r="V356" s="2">
        <f>IF($D$326="n/a",0,IF(V$328&lt;=$C356,0,IF(V$328&gt;(INDEX($D$326:$W$326,1,$C356)+$C356),INDEX($D$340:$W$340,,$C356)-SUM($D356:U356),INDEX($D$340:$W$340,,$C356)/INDEX($D$326:$W$326,1,$C356))))</f>
        <v>0</v>
      </c>
      <c r="W356" s="2">
        <f>IF($D$326="n/a",0,IF(W$328&lt;=$C356,0,IF(W$328&gt;(INDEX($D$326:$W$326,1,$C356)+$C356),INDEX($D$340:$W$340,,$C356)-SUM($D356:V356),INDEX($D$340:$W$340,,$C356)/INDEX($D$326:$W$326,1,$C356))))</f>
        <v>0</v>
      </c>
      <c r="X356" s="2">
        <f>IF($D$326="n/a",0,IF(X$328&lt;=$C356,0,IF(X$328&gt;(INDEX($D$326:$W$326,1,$C356)+$C356),INDEX($D$340:$W$340,,$C356)-SUM($D356:W356),INDEX($D$340:$W$340,,$C356)/INDEX($D$326:$W$326,1,$C356))))</f>
        <v>0</v>
      </c>
      <c r="Y356" s="2">
        <f>IF($D$326="n/a",0,IF(Y$328&lt;=$C356,0,IF(Y$328&gt;(INDEX($D$326:$W$326,1,$C356)+$C356),INDEX($D$340:$W$340,,$C356)-SUM($D356:X356),INDEX($D$340:$W$340,,$C356)/INDEX($D$326:$W$326,1,$C356))))</f>
        <v>0</v>
      </c>
      <c r="Z356" s="2">
        <f>IF($D$326="n/a",0,IF(Z$328&lt;=$C356,0,IF(Z$328&gt;(INDEX($D$326:$W$326,1,$C356)+$C356),INDEX($D$340:$W$340,,$C356)-SUM($D356:Y356),INDEX($D$340:$W$340,,$C356)/INDEX($D$326:$W$326,1,$C356))))</f>
        <v>0</v>
      </c>
      <c r="AA356" s="2">
        <f>IF($D$326="n/a",0,IF(AA$328&lt;=$C356,0,IF(AA$328&gt;(INDEX($D$326:$W$326,1,$C356)+$C356),INDEX($D$340:$W$340,,$C356)-SUM($D356:Z356),INDEX($D$340:$W$340,,$C356)/INDEX($D$326:$W$326,1,$C356))))</f>
        <v>0</v>
      </c>
      <c r="AB356" s="2">
        <f>IF($D$326="n/a",0,IF(AB$328&lt;=$C356,0,IF(AB$328&gt;(INDEX($D$326:$W$326,1,$C356)+$C356),INDEX($D$340:$W$340,,$C356)-SUM($D356:AA356),INDEX($D$340:$W$340,,$C356)/INDEX($D$326:$W$326,1,$C356))))</f>
        <v>0</v>
      </c>
      <c r="AC356" s="2">
        <f>IF($D$326="n/a",0,IF(AC$328&lt;=$C356,0,IF(AC$328&gt;(INDEX($D$326:$W$326,1,$C356)+$C356),INDEX($D$340:$W$340,,$C356)-SUM($D356:AB356),INDEX($D$340:$W$340,,$C356)/INDEX($D$326:$W$326,1,$C356))))</f>
        <v>0</v>
      </c>
      <c r="AD356" s="2">
        <f>IF($D$326="n/a",0,IF(AD$328&lt;=$C356,0,IF(AD$328&gt;(INDEX($D$326:$W$326,1,$C356)+$C356),INDEX($D$340:$W$340,,$C356)-SUM($D356:AC356),INDEX($D$340:$W$340,,$C356)/INDEX($D$326:$W$326,1,$C356))))</f>
        <v>0</v>
      </c>
      <c r="AE356" s="2">
        <f>IF($D$326="n/a",0,IF(AE$328&lt;=$C356,0,IF(AE$328&gt;(INDEX($D$326:$W$326,1,$C356)+$C356),INDEX($D$340:$W$340,,$C356)-SUM($D356:AD356),INDEX($D$340:$W$340,,$C356)/INDEX($D$326:$W$326,1,$C356))))</f>
        <v>0</v>
      </c>
      <c r="AF356" s="2">
        <f>IF($D$326="n/a",0,IF(AF$328&lt;=$C356,0,IF(AF$328&gt;(INDEX($D$326:$W$326,1,$C356)+$C356),INDEX($D$340:$W$340,,$C356)-SUM($D356:AE356),INDEX($D$340:$W$340,,$C356)/INDEX($D$326:$W$326,1,$C356))))</f>
        <v>0</v>
      </c>
      <c r="AG356" s="2">
        <f>IF($D$326="n/a",0,IF(AG$328&lt;=$C356,0,IF(AG$328&gt;(INDEX($D$326:$W$326,1,$C356)+$C356),INDEX($D$340:$W$340,,$C356)-SUM($D356:AF356),INDEX($D$340:$W$340,,$C356)/INDEX($D$326:$W$326,1,$C356))))</f>
        <v>0</v>
      </c>
      <c r="AH356" s="2">
        <f>IF($D$326="n/a",0,IF(AH$328&lt;=$C356,0,IF(AH$328&gt;(INDEX($D$326:$W$326,1,$C356)+$C356),INDEX($D$340:$W$340,,$C356)-SUM($D356:AG356),INDEX($D$340:$W$340,,$C356)/INDEX($D$326:$W$326,1,$C356))))</f>
        <v>0</v>
      </c>
      <c r="AI356" s="2">
        <f>IF($D$326="n/a",0,IF(AI$328&lt;=$C356,0,IF(AI$328&gt;(INDEX($D$326:$W$326,1,$C356)+$C356),INDEX($D$340:$W$340,,$C356)-SUM($D356:AH356),INDEX($D$340:$W$340,,$C356)/INDEX($D$326:$W$326,1,$C356))))</f>
        <v>0</v>
      </c>
      <c r="AJ356" s="2">
        <f>IF($D$326="n/a",0,IF(AJ$328&lt;=$C356,0,IF(AJ$328&gt;(INDEX($D$326:$W$326,1,$C356)+$C356),INDEX($D$340:$W$340,,$C356)-SUM($D356:AI356),INDEX($D$340:$W$340,,$C356)/INDEX($D$326:$W$326,1,$C356))))</f>
        <v>0</v>
      </c>
      <c r="AK356" s="2">
        <f>IF($D$326="n/a",0,IF(AK$328&lt;=$C356,0,IF(AK$328&gt;(INDEX($D$326:$W$326,1,$C356)+$C356),INDEX($D$340:$W$340,,$C356)-SUM($D356:AJ356),INDEX($D$340:$W$340,,$C356)/INDEX($D$326:$W$326,1,$C356))))</f>
        <v>0</v>
      </c>
      <c r="AL356" s="2">
        <f>IF($D$326="n/a",0,IF(AL$328&lt;=$C356,0,IF(AL$328&gt;(INDEX($D$326:$W$326,1,$C356)+$C356),INDEX($D$340:$W$340,,$C356)-SUM($D356:AK356),INDEX($D$340:$W$340,,$C356)/INDEX($D$326:$W$326,1,$C356))))</f>
        <v>0</v>
      </c>
      <c r="AM356" s="2">
        <f>IF($D$326="n/a",0,IF(AM$328&lt;=$C356,0,IF(AM$328&gt;(INDEX($D$326:$W$326,1,$C356)+$C356),INDEX($D$340:$W$340,,$C356)-SUM($D356:AL356),INDEX($D$340:$W$340,,$C356)/INDEX($D$326:$W$326,1,$C356))))</f>
        <v>0</v>
      </c>
      <c r="AN356" s="2">
        <f>IF($D$326="n/a",0,IF(AN$328&lt;=$C356,0,IF(AN$328&gt;(INDEX($D$326:$W$326,1,$C356)+$C356),INDEX($D$340:$W$340,,$C356)-SUM($D356:AM356),INDEX($D$340:$W$340,,$C356)/INDEX($D$326:$W$326,1,$C356))))</f>
        <v>0</v>
      </c>
      <c r="AO356" s="2">
        <f>IF($D$326="n/a",0,IF(AO$328&lt;=$C356,0,IF(AO$328&gt;(INDEX($D$326:$W$326,1,$C356)+$C356),INDEX($D$340:$W$340,,$C356)-SUM($D356:AN356),INDEX($D$340:$W$340,,$C356)/INDEX($D$326:$W$326,1,$C356))))</f>
        <v>0</v>
      </c>
      <c r="AP356" s="2">
        <f>IF($D$326="n/a",0,IF(AP$328&lt;=$C356,0,IF(AP$328&gt;(INDEX($D$326:$W$326,1,$C356)+$C356),INDEX($D$340:$W$340,,$C356)-SUM($D356:AO356),INDEX($D$340:$W$340,,$C356)/INDEX($D$326:$W$326,1,$C356))))</f>
        <v>0</v>
      </c>
      <c r="AQ356" s="2">
        <f>IF($D$326="n/a",0,IF(AQ$328&lt;=$C356,0,IF(AQ$328&gt;(INDEX($D$326:$W$326,1,$C356)+$C356),INDEX($D$340:$W$340,,$C356)-SUM($D356:AP356),INDEX($D$340:$W$340,,$C356)/INDEX($D$326:$W$326,1,$C356))))</f>
        <v>0</v>
      </c>
      <c r="AR356" s="2">
        <f>IF($D$326="n/a",0,IF(AR$328&lt;=$C356,0,IF(AR$328&gt;(INDEX($D$326:$W$326,1,$C356)+$C356),INDEX($D$340:$W$340,,$C356)-SUM($D356:AQ356),INDEX($D$340:$W$340,,$C356)/INDEX($D$326:$W$326,1,$C356))))</f>
        <v>0</v>
      </c>
      <c r="AS356" s="2">
        <f>IF($D$326="n/a",0,IF(AS$328&lt;=$C356,0,IF(AS$328&gt;(INDEX($D$326:$W$326,1,$C356)+$C356),INDEX($D$340:$W$340,,$C356)-SUM($D356:AR356),INDEX($D$340:$W$340,,$C356)/INDEX($D$326:$W$326,1,$C356))))</f>
        <v>0</v>
      </c>
      <c r="AT356" s="2">
        <f>IF($D$326="n/a",0,IF(AT$328&lt;=$C356,0,IF(AT$328&gt;(INDEX($D$326:$W$326,1,$C356)+$C356),INDEX($D$340:$W$340,,$C356)-SUM($D356:AS356),INDEX($D$340:$W$340,,$C356)/INDEX($D$326:$W$326,1,$C356))))</f>
        <v>0</v>
      </c>
      <c r="AU356" s="2">
        <f>IF($D$326="n/a",0,IF(AU$328&lt;=$C356,0,IF(AU$328&gt;(INDEX($D$326:$W$326,1,$C356)+$C356),INDEX($D$340:$W$340,,$C356)-SUM($D356:AT356),INDEX($D$340:$W$340,,$C356)/INDEX($D$326:$W$326,1,$C356))))</f>
        <v>0</v>
      </c>
      <c r="AV356" s="2">
        <f>IF($D$326="n/a",0,IF(AV$328&lt;=$C356,0,IF(AV$328&gt;(INDEX($D$326:$W$326,1,$C356)+$C356),INDEX($D$340:$W$340,,$C356)-SUM($D356:AU356),INDEX($D$340:$W$340,,$C356)/INDEX($D$326:$W$326,1,$C356))))</f>
        <v>0</v>
      </c>
      <c r="AW356" s="2">
        <f>IF($D$326="n/a",0,IF(AW$328&lt;=$C356,0,IF(AW$328&gt;(INDEX($D$326:$W$326,1,$C356)+$C356),INDEX($D$340:$W$340,,$C356)-SUM($D356:AV356),INDEX($D$340:$W$340,,$C356)/INDEX($D$326:$W$326,1,$C356))))</f>
        <v>0</v>
      </c>
      <c r="AX356" s="2">
        <f>IF($D$326="n/a",0,IF(AX$328&lt;=$C356,0,IF(AX$328&gt;(INDEX($D$326:$W$326,1,$C356)+$C356),INDEX($D$340:$W$340,,$C356)-SUM($D356:AW356),INDEX($D$340:$W$340,,$C356)/INDEX($D$326:$W$326,1,$C356))))</f>
        <v>0</v>
      </c>
      <c r="AY356" s="2">
        <f>IF($D$326="n/a",0,IF(AY$328&lt;=$C356,0,IF(AY$328&gt;(INDEX($D$326:$W$326,1,$C356)+$C356),INDEX($D$340:$W$340,,$C356)-SUM($D356:AX356),INDEX($D$340:$W$340,,$C356)/INDEX($D$326:$W$326,1,$C356))))</f>
        <v>0</v>
      </c>
      <c r="AZ356" s="2">
        <f>IF($D$326="n/a",0,IF(AZ$328&lt;=$C356,0,IF(AZ$328&gt;(INDEX($D$326:$W$326,1,$C356)+$C356),INDEX($D$340:$W$340,,$C356)-SUM($D356:AY356),INDEX($D$340:$W$340,,$C356)/INDEX($D$326:$W$326,1,$C356))))</f>
        <v>0</v>
      </c>
      <c r="BA356" s="2">
        <f>IF($D$326="n/a",0,IF(BA$328&lt;=$C356,0,IF(BA$328&gt;(INDEX($D$326:$W$326,1,$C356)+$C356),INDEX($D$340:$W$340,,$C356)-SUM($D356:AZ356),INDEX($D$340:$W$340,,$C356)/INDEX($D$326:$W$326,1,$C356))))</f>
        <v>0</v>
      </c>
      <c r="BB356" s="2">
        <f>IF($D$326="n/a",0,IF(BB$328&lt;=$C356,0,IF(BB$328&gt;(INDEX($D$326:$W$326,1,$C356)+$C356),INDEX($D$340:$W$340,,$C356)-SUM($D356:BA356),INDEX($D$340:$W$340,,$C356)/INDEX($D$326:$W$326,1,$C356))))</f>
        <v>0</v>
      </c>
      <c r="BC356" s="2">
        <f>IF($D$326="n/a",0,IF(BC$328&lt;=$C356,0,IF(BC$328&gt;(INDEX($D$326:$W$326,1,$C356)+$C356),INDEX($D$340:$W$340,,$C356)-SUM($D356:BB356),INDEX($D$340:$W$340,,$C356)/INDEX($D$326:$W$326,1,$C356))))</f>
        <v>0</v>
      </c>
      <c r="BD356" s="2">
        <f>IF($D$326="n/a",0,IF(BD$328&lt;=$C356,0,IF(BD$328&gt;(INDEX($D$326:$W$326,1,$C356)+$C356),INDEX($D$340:$W$340,,$C356)-SUM($D356:BC356),INDEX($D$340:$W$340,,$C356)/INDEX($D$326:$W$326,1,$C356))))</f>
        <v>0</v>
      </c>
      <c r="BE356" s="2">
        <f>IF($D$326="n/a",0,IF(BE$328&lt;=$C356,0,IF(BE$328&gt;(INDEX($D$326:$W$326,1,$C356)+$C356),INDEX($D$340:$W$340,,$C356)-SUM($D356:BD356),INDEX($D$340:$W$340,,$C356)/INDEX($D$326:$W$326,1,$C356))))</f>
        <v>0</v>
      </c>
      <c r="BF356" s="2">
        <f>IF($D$326="n/a",0,IF(BF$328&lt;=$C356,0,IF(BF$328&gt;(INDEX($D$326:$W$326,1,$C356)+$C356),INDEX($D$340:$W$340,,$C356)-SUM($D356:BE356),INDEX($D$340:$W$340,,$C356)/INDEX($D$326:$W$326,1,$C356))))</f>
        <v>0</v>
      </c>
      <c r="BG356" s="2">
        <f>IF($D$326="n/a",0,IF(BG$328&lt;=$C356,0,IF(BG$328&gt;(INDEX($D$326:$W$326,1,$C356)+$C356),INDEX($D$340:$W$340,,$C356)-SUM($D356:BF356),INDEX($D$340:$W$340,,$C356)/INDEX($D$326:$W$326,1,$C356))))</f>
        <v>0</v>
      </c>
      <c r="BH356" s="2">
        <f>IF($D$326="n/a",0,IF(BH$328&lt;=$C356,0,IF(BH$328&gt;(INDEX($D$326:$W$326,1,$C356)+$C356),INDEX($D$340:$W$340,,$C356)-SUM($D356:BG356),INDEX($D$340:$W$340,,$C356)/INDEX($D$326:$W$326,1,$C356))))</f>
        <v>0</v>
      </c>
      <c r="BI356" s="2">
        <f>IF($D$326="n/a",0,IF(BI$328&lt;=$C356,0,IF(BI$328&gt;(INDEX($D$326:$W$326,1,$C356)+$C356),INDEX($D$340:$W$340,,$C356)-SUM($D356:BH356),INDEX($D$340:$W$340,,$C356)/INDEX($D$326:$W$326,1,$C356))))</f>
        <v>0</v>
      </c>
      <c r="BJ356" s="2">
        <f>IF($D$326="n/a",0,IF(BJ$328&lt;=$C356,0,IF(BJ$328&gt;(INDEX($D$326:$W$326,1,$C356)+$C356),INDEX($D$340:$W$340,,$C356)-SUM($D356:BI356),INDEX($D$340:$W$340,,$C356)/INDEX($D$326:$W$326,1,$C356))))</f>
        <v>0</v>
      </c>
      <c r="BK356" s="2">
        <f>IF($D$326="n/a",0,IF(BK$328&lt;=$C356,0,IF(BK$328&gt;(INDEX($D$326:$W$326,1,$C356)+$C356),INDEX($D$340:$W$340,,$C356)-SUM($D356:BJ356),INDEX($D$340:$W$340,,$C356)/INDEX($D$326:$W$326,1,$C356))))</f>
        <v>0</v>
      </c>
      <c r="BL356" s="2">
        <f>IF($D$326="n/a",0,IF(BL$328&lt;=$C356,0,IF(BL$328&gt;(INDEX($D$326:$W$326,1,$C356)+$C356),INDEX($D$340:$W$340,,$C356)-SUM($D356:BK356),INDEX($D$340:$W$340,,$C356)/INDEX($D$326:$W$326,1,$C356))))</f>
        <v>0</v>
      </c>
      <c r="BM356" s="2">
        <f>IF($D$326="n/a",0,IF(BM$328&lt;=$C356,0,IF(BM$328&gt;(INDEX($D$326:$W$326,1,$C356)+$C356),INDEX($D$340:$W$340,,$C356)-SUM($D356:BL356),INDEX($D$340:$W$340,,$C356)/INDEX($D$326:$W$326,1,$C356))))</f>
        <v>0</v>
      </c>
      <c r="BN356" s="2">
        <f>IF($D$326="n/a",0,IF(BN$328&lt;=$C356,0,IF(BN$328&gt;(INDEX($D$326:$W$326,1,$C356)+$C356),INDEX($D$340:$W$340,,$C356)-SUM($D356:BM356),INDEX($D$340:$W$340,,$C356)/INDEX($D$326:$W$326,1,$C356))))</f>
        <v>0</v>
      </c>
      <c r="BO356" s="2">
        <f>IF($D$326="n/a",0,IF(BO$328&lt;=$C356,0,IF(BO$328&gt;(INDEX($D$326:$W$326,1,$C356)+$C356),INDEX($D$340:$W$340,,$C356)-SUM($D356:BN356),INDEX($D$340:$W$340,,$C356)/INDEX($D$326:$W$326,1,$C356))))</f>
        <v>0</v>
      </c>
      <c r="BP356" s="2">
        <f>IF($D$326="n/a",0,IF(BP$328&lt;=$C356,0,IF(BP$328&gt;(INDEX($D$326:$W$326,1,$C356)+$C356),INDEX($D$340:$W$340,,$C356)-SUM($D356:BO356),INDEX($D$340:$W$340,,$C356)/INDEX($D$326:$W$326,1,$C356))))</f>
        <v>0</v>
      </c>
    </row>
    <row r="357" spans="2:68" outlineLevel="1">
      <c r="B357" s="20">
        <v>2030</v>
      </c>
      <c r="C357" s="20">
        <v>15</v>
      </c>
      <c r="E357" s="2">
        <f>IF($D$326="n/a",0,IF(E$328&lt;=$C357,0,IF(E$328&gt;(INDEX($D$326:$W$326,1,$C357)+$C357),INDEX($D$340:$W$340,,$C357)-SUM($D357:D357),INDEX($D$340:$W$340,,$C357)/INDEX($D$326:$W$326,1,$C357))))</f>
        <v>0</v>
      </c>
      <c r="F357" s="2">
        <f>IF($D$326="n/a",0,IF(F$328&lt;=$C357,0,IF(F$328&gt;(INDEX($D$326:$W$326,1,$C357)+$C357),INDEX($D$340:$W$340,,$C357)-SUM($D357:E357),INDEX($D$340:$W$340,,$C357)/INDEX($D$326:$W$326,1,$C357))))</f>
        <v>0</v>
      </c>
      <c r="G357" s="2">
        <f>IF($D$326="n/a",0,IF(G$328&lt;=$C357,0,IF(G$328&gt;(INDEX($D$326:$W$326,1,$C357)+$C357),INDEX($D$340:$W$340,,$C357)-SUM($D357:F357),INDEX($D$340:$W$340,,$C357)/INDEX($D$326:$W$326,1,$C357))))</f>
        <v>0</v>
      </c>
      <c r="H357" s="2">
        <f>IF($D$326="n/a",0,IF(H$328&lt;=$C357,0,IF(H$328&gt;(INDEX($D$326:$W$326,1,$C357)+$C357),INDEX($D$340:$W$340,,$C357)-SUM($D357:G357),INDEX($D$340:$W$340,,$C357)/INDEX($D$326:$W$326,1,$C357))))</f>
        <v>0</v>
      </c>
      <c r="I357" s="2">
        <f>IF($D$326="n/a",0,IF(I$328&lt;=$C357,0,IF(I$328&gt;(INDEX($D$326:$W$326,1,$C357)+$C357),INDEX($D$340:$W$340,,$C357)-SUM($D357:H357),INDEX($D$340:$W$340,,$C357)/INDEX($D$326:$W$326,1,$C357))))*0.5</f>
        <v>0</v>
      </c>
      <c r="J357" s="2">
        <f>IF($D$326="n/a",0,IF(J$328&lt;=$C357,0,IF(J$328&gt;(INDEX($D$326:$W$326,1,$C357)+$C357),INDEX($D$340:$W$340,,$C357)-SUM($D357:I357),INDEX($D$340:$W$340,,$C357)/INDEX($D$326:$W$326,1,$C357))))</f>
        <v>0</v>
      </c>
      <c r="K357" s="2">
        <f>IF($D$326="n/a",0,IF(K$328&lt;=$C357,0,IF(K$328&gt;(INDEX($D$326:$W$326,1,$C357)+$C357),INDEX($D$340:$W$340,,$C357)-SUM($D357:J357),INDEX($D$340:$W$340,,$C357)/INDEX($D$326:$W$326,1,$C357))))</f>
        <v>0</v>
      </c>
      <c r="L357" s="2">
        <f>IF($D$326="n/a",0,IF(L$328&lt;=$C357,0,IF(L$328&gt;(INDEX($D$326:$W$326,1,$C357)+$C357),INDEX($D$340:$W$340,,$C357)-SUM($D357:K357),INDEX($D$340:$W$340,,$C357)/INDEX($D$326:$W$326,1,$C357))))</f>
        <v>0</v>
      </c>
      <c r="M357" s="2">
        <f>IF($D$326="n/a",0,IF(M$328&lt;=$C357,0,IF(M$328&gt;(INDEX($D$326:$W$326,1,$C357)+$C357),INDEX($D$340:$W$340,,$C357)-SUM($D357:L357),INDEX($D$340:$W$340,,$C357)/INDEX($D$326:$W$326,1,$C357))))</f>
        <v>0</v>
      </c>
      <c r="N357" s="2">
        <f>IF($D$326="n/a",0,IF(N$328&lt;=$C357,0,IF(N$328&gt;(INDEX($D$326:$W$326,1,$C357)+$C357),INDEX($D$340:$W$340,,$C357)-SUM($D357:M357),INDEX($D$340:$W$340,,$C357)/INDEX($D$326:$W$326,1,$C357))))</f>
        <v>0</v>
      </c>
      <c r="O357" s="2">
        <f>IF($D$326="n/a",0,IF(O$328&lt;=$C357,0,IF(O$328&gt;(INDEX($D$326:$W$326,1,$C357)+$C357),INDEX($D$340:$W$340,,$C357)-SUM($D357:N357),INDEX($D$340:$W$340,,$C357)/INDEX($D$326:$W$326,1,$C357))))</f>
        <v>0</v>
      </c>
      <c r="P357" s="2">
        <f>IF($D$326="n/a",0,IF(P$328&lt;=$C357,0,IF(P$328&gt;(INDEX($D$326:$W$326,1,$C357)+$C357),INDEX($D$340:$W$340,,$C357)-SUM($D357:O357),INDEX($D$340:$W$340,,$C357)/INDEX($D$326:$W$326,1,$C357))))</f>
        <v>0</v>
      </c>
      <c r="Q357" s="2">
        <f>IF($D$326="n/a",0,IF(Q$328&lt;=$C357,0,IF(Q$328&gt;(INDEX($D$326:$W$326,1,$C357)+$C357),INDEX($D$340:$W$340,,$C357)-SUM($D357:P357),INDEX($D$340:$W$340,,$C357)/INDEX($D$326:$W$326,1,$C357))))</f>
        <v>0</v>
      </c>
      <c r="R357" s="2">
        <f>IF($D$326="n/a",0,IF(R$328&lt;=$C357,0,IF(R$328&gt;(INDEX($D$326:$W$326,1,$C357)+$C357),INDEX($D$340:$W$340,,$C357)-SUM($D357:Q357),INDEX($D$340:$W$340,,$C357)/INDEX($D$326:$W$326,1,$C357))))</f>
        <v>0</v>
      </c>
      <c r="S357" s="2">
        <f>IF($D$326="n/a",0,IF(S$328&lt;=$C357,0,IF(S$328&gt;(INDEX($D$326:$W$326,1,$C357)+$C357),INDEX($D$340:$W$340,,$C357)-SUM($D357:R357),INDEX($D$340:$W$340,,$C357)/INDEX($D$326:$W$326,1,$C357))))</f>
        <v>0</v>
      </c>
      <c r="T357" s="2">
        <f>IF($D$326="n/a",0,IF(T$328&lt;=$C357,0,IF(T$328&gt;(INDEX($D$326:$W$326,1,$C357)+$C357),INDEX($D$340:$W$340,,$C357)-SUM($D357:S357),INDEX($D$340:$W$340,,$C357)/INDEX($D$326:$W$326,1,$C357))))</f>
        <v>0</v>
      </c>
      <c r="U357" s="2">
        <f>IF($D$326="n/a",0,IF(U$328&lt;=$C357,0,IF(U$328&gt;(INDEX($D$326:$W$326,1,$C357)+$C357),INDEX($D$340:$W$340,,$C357)-SUM($D357:T357),INDEX($D$340:$W$340,,$C357)/INDEX($D$326:$W$326,1,$C357))))</f>
        <v>0</v>
      </c>
      <c r="V357" s="2">
        <f>IF($D$326="n/a",0,IF(V$328&lt;=$C357,0,IF(V$328&gt;(INDEX($D$326:$W$326,1,$C357)+$C357),INDEX($D$340:$W$340,,$C357)-SUM($D357:U357),INDEX($D$340:$W$340,,$C357)/INDEX($D$326:$W$326,1,$C357))))</f>
        <v>0</v>
      </c>
      <c r="W357" s="2">
        <f>IF($D$326="n/a",0,IF(W$328&lt;=$C357,0,IF(W$328&gt;(INDEX($D$326:$W$326,1,$C357)+$C357),INDEX($D$340:$W$340,,$C357)-SUM($D357:V357),INDEX($D$340:$W$340,,$C357)/INDEX($D$326:$W$326,1,$C357))))</f>
        <v>0</v>
      </c>
      <c r="X357" s="2">
        <f>IF($D$326="n/a",0,IF(X$328&lt;=$C357,0,IF(X$328&gt;(INDEX($D$326:$W$326,1,$C357)+$C357),INDEX($D$340:$W$340,,$C357)-SUM($D357:W357),INDEX($D$340:$W$340,,$C357)/INDEX($D$326:$W$326,1,$C357))))</f>
        <v>0</v>
      </c>
      <c r="Y357" s="2">
        <f>IF($D$326="n/a",0,IF(Y$328&lt;=$C357,0,IF(Y$328&gt;(INDEX($D$326:$W$326,1,$C357)+$C357),INDEX($D$340:$W$340,,$C357)-SUM($D357:X357),INDEX($D$340:$W$340,,$C357)/INDEX($D$326:$W$326,1,$C357))))</f>
        <v>0</v>
      </c>
      <c r="Z357" s="2">
        <f>IF($D$326="n/a",0,IF(Z$328&lt;=$C357,0,IF(Z$328&gt;(INDEX($D$326:$W$326,1,$C357)+$C357),INDEX($D$340:$W$340,,$C357)-SUM($D357:Y357),INDEX($D$340:$W$340,,$C357)/INDEX($D$326:$W$326,1,$C357))))</f>
        <v>0</v>
      </c>
      <c r="AA357" s="2">
        <f>IF($D$326="n/a",0,IF(AA$328&lt;=$C357,0,IF(AA$328&gt;(INDEX($D$326:$W$326,1,$C357)+$C357),INDEX($D$340:$W$340,,$C357)-SUM($D357:Z357),INDEX($D$340:$W$340,,$C357)/INDEX($D$326:$W$326,1,$C357))))</f>
        <v>0</v>
      </c>
      <c r="AB357" s="2">
        <f>IF($D$326="n/a",0,IF(AB$328&lt;=$C357,0,IF(AB$328&gt;(INDEX($D$326:$W$326,1,$C357)+$C357),INDEX($D$340:$W$340,,$C357)-SUM($D357:AA357),INDEX($D$340:$W$340,,$C357)/INDEX($D$326:$W$326,1,$C357))))</f>
        <v>0</v>
      </c>
      <c r="AC357" s="2">
        <f>IF($D$326="n/a",0,IF(AC$328&lt;=$C357,0,IF(AC$328&gt;(INDEX($D$326:$W$326,1,$C357)+$C357),INDEX($D$340:$W$340,,$C357)-SUM($D357:AB357),INDEX($D$340:$W$340,,$C357)/INDEX($D$326:$W$326,1,$C357))))</f>
        <v>0</v>
      </c>
      <c r="AD357" s="2">
        <f>IF($D$326="n/a",0,IF(AD$328&lt;=$C357,0,IF(AD$328&gt;(INDEX($D$326:$W$326,1,$C357)+$C357),INDEX($D$340:$W$340,,$C357)-SUM($D357:AC357),INDEX($D$340:$W$340,,$C357)/INDEX($D$326:$W$326,1,$C357))))</f>
        <v>0</v>
      </c>
      <c r="AE357" s="2">
        <f>IF($D$326="n/a",0,IF(AE$328&lt;=$C357,0,IF(AE$328&gt;(INDEX($D$326:$W$326,1,$C357)+$C357),INDEX($D$340:$W$340,,$C357)-SUM($D357:AD357),INDEX($D$340:$W$340,,$C357)/INDEX($D$326:$W$326,1,$C357))))</f>
        <v>0</v>
      </c>
      <c r="AF357" s="2">
        <f>IF($D$326="n/a",0,IF(AF$328&lt;=$C357,0,IF(AF$328&gt;(INDEX($D$326:$W$326,1,$C357)+$C357),INDEX($D$340:$W$340,,$C357)-SUM($D357:AE357),INDEX($D$340:$W$340,,$C357)/INDEX($D$326:$W$326,1,$C357))))</f>
        <v>0</v>
      </c>
      <c r="AG357" s="2">
        <f>IF($D$326="n/a",0,IF(AG$328&lt;=$C357,0,IF(AG$328&gt;(INDEX($D$326:$W$326,1,$C357)+$C357),INDEX($D$340:$W$340,,$C357)-SUM($D357:AF357),INDEX($D$340:$W$340,,$C357)/INDEX($D$326:$W$326,1,$C357))))</f>
        <v>0</v>
      </c>
      <c r="AH357" s="2">
        <f>IF($D$326="n/a",0,IF(AH$328&lt;=$C357,0,IF(AH$328&gt;(INDEX($D$326:$W$326,1,$C357)+$C357),INDEX($D$340:$W$340,,$C357)-SUM($D357:AG357),INDEX($D$340:$W$340,,$C357)/INDEX($D$326:$W$326,1,$C357))))</f>
        <v>0</v>
      </c>
      <c r="AI357" s="2">
        <f>IF($D$326="n/a",0,IF(AI$328&lt;=$C357,0,IF(AI$328&gt;(INDEX($D$326:$W$326,1,$C357)+$C357),INDEX($D$340:$W$340,,$C357)-SUM($D357:AH357),INDEX($D$340:$W$340,,$C357)/INDEX($D$326:$W$326,1,$C357))))</f>
        <v>0</v>
      </c>
      <c r="AJ357" s="2">
        <f>IF($D$326="n/a",0,IF(AJ$328&lt;=$C357,0,IF(AJ$328&gt;(INDEX($D$326:$W$326,1,$C357)+$C357),INDEX($D$340:$W$340,,$C357)-SUM($D357:AI357),INDEX($D$340:$W$340,,$C357)/INDEX($D$326:$W$326,1,$C357))))</f>
        <v>0</v>
      </c>
      <c r="AK357" s="2">
        <f>IF($D$326="n/a",0,IF(AK$328&lt;=$C357,0,IF(AK$328&gt;(INDEX($D$326:$W$326,1,$C357)+$C357),INDEX($D$340:$W$340,,$C357)-SUM($D357:AJ357),INDEX($D$340:$W$340,,$C357)/INDEX($D$326:$W$326,1,$C357))))</f>
        <v>0</v>
      </c>
      <c r="AL357" s="2">
        <f>IF($D$326="n/a",0,IF(AL$328&lt;=$C357,0,IF(AL$328&gt;(INDEX($D$326:$W$326,1,$C357)+$C357),INDEX($D$340:$W$340,,$C357)-SUM($D357:AK357),INDEX($D$340:$W$340,,$C357)/INDEX($D$326:$W$326,1,$C357))))</f>
        <v>0</v>
      </c>
      <c r="AM357" s="2">
        <f>IF($D$326="n/a",0,IF(AM$328&lt;=$C357,0,IF(AM$328&gt;(INDEX($D$326:$W$326,1,$C357)+$C357),INDEX($D$340:$W$340,,$C357)-SUM($D357:AL357),INDEX($D$340:$W$340,,$C357)/INDEX($D$326:$W$326,1,$C357))))</f>
        <v>0</v>
      </c>
      <c r="AN357" s="2">
        <f>IF($D$326="n/a",0,IF(AN$328&lt;=$C357,0,IF(AN$328&gt;(INDEX($D$326:$W$326,1,$C357)+$C357),INDEX($D$340:$W$340,,$C357)-SUM($D357:AM357),INDEX($D$340:$W$340,,$C357)/INDEX($D$326:$W$326,1,$C357))))</f>
        <v>0</v>
      </c>
      <c r="AO357" s="2">
        <f>IF($D$326="n/a",0,IF(AO$328&lt;=$C357,0,IF(AO$328&gt;(INDEX($D$326:$W$326,1,$C357)+$C357),INDEX($D$340:$W$340,,$C357)-SUM($D357:AN357),INDEX($D$340:$W$340,,$C357)/INDEX($D$326:$W$326,1,$C357))))</f>
        <v>0</v>
      </c>
      <c r="AP357" s="2">
        <f>IF($D$326="n/a",0,IF(AP$328&lt;=$C357,0,IF(AP$328&gt;(INDEX($D$326:$W$326,1,$C357)+$C357),INDEX($D$340:$W$340,,$C357)-SUM($D357:AO357),INDEX($D$340:$W$340,,$C357)/INDEX($D$326:$W$326,1,$C357))))</f>
        <v>0</v>
      </c>
      <c r="AQ357" s="2">
        <f>IF($D$326="n/a",0,IF(AQ$328&lt;=$C357,0,IF(AQ$328&gt;(INDEX($D$326:$W$326,1,$C357)+$C357),INDEX($D$340:$W$340,,$C357)-SUM($D357:AP357),INDEX($D$340:$W$340,,$C357)/INDEX($D$326:$W$326,1,$C357))))</f>
        <v>0</v>
      </c>
      <c r="AR357" s="2">
        <f>IF($D$326="n/a",0,IF(AR$328&lt;=$C357,0,IF(AR$328&gt;(INDEX($D$326:$W$326,1,$C357)+$C357),INDEX($D$340:$W$340,,$C357)-SUM($D357:AQ357),INDEX($D$340:$W$340,,$C357)/INDEX($D$326:$W$326,1,$C357))))</f>
        <v>0</v>
      </c>
      <c r="AS357" s="2">
        <f>IF($D$326="n/a",0,IF(AS$328&lt;=$C357,0,IF(AS$328&gt;(INDEX($D$326:$W$326,1,$C357)+$C357),INDEX($D$340:$W$340,,$C357)-SUM($D357:AR357),INDEX($D$340:$W$340,,$C357)/INDEX($D$326:$W$326,1,$C357))))</f>
        <v>0</v>
      </c>
      <c r="AT357" s="2">
        <f>IF($D$326="n/a",0,IF(AT$328&lt;=$C357,0,IF(AT$328&gt;(INDEX($D$326:$W$326,1,$C357)+$C357),INDEX($D$340:$W$340,,$C357)-SUM($D357:AS357),INDEX($D$340:$W$340,,$C357)/INDEX($D$326:$W$326,1,$C357))))</f>
        <v>0</v>
      </c>
      <c r="AU357" s="2">
        <f>IF($D$326="n/a",0,IF(AU$328&lt;=$C357,0,IF(AU$328&gt;(INDEX($D$326:$W$326,1,$C357)+$C357),INDEX($D$340:$W$340,,$C357)-SUM($D357:AT357),INDEX($D$340:$W$340,,$C357)/INDEX($D$326:$W$326,1,$C357))))</f>
        <v>0</v>
      </c>
      <c r="AV357" s="2">
        <f>IF($D$326="n/a",0,IF(AV$328&lt;=$C357,0,IF(AV$328&gt;(INDEX($D$326:$W$326,1,$C357)+$C357),INDEX($D$340:$W$340,,$C357)-SUM($D357:AU357),INDEX($D$340:$W$340,,$C357)/INDEX($D$326:$W$326,1,$C357))))</f>
        <v>0</v>
      </c>
      <c r="AW357" s="2">
        <f>IF($D$326="n/a",0,IF(AW$328&lt;=$C357,0,IF(AW$328&gt;(INDEX($D$326:$W$326,1,$C357)+$C357),INDEX($D$340:$W$340,,$C357)-SUM($D357:AV357),INDEX($D$340:$W$340,,$C357)/INDEX($D$326:$W$326,1,$C357))))</f>
        <v>0</v>
      </c>
      <c r="AX357" s="2">
        <f>IF($D$326="n/a",0,IF(AX$328&lt;=$C357,0,IF(AX$328&gt;(INDEX($D$326:$W$326,1,$C357)+$C357),INDEX($D$340:$W$340,,$C357)-SUM($D357:AW357),INDEX($D$340:$W$340,,$C357)/INDEX($D$326:$W$326,1,$C357))))</f>
        <v>0</v>
      </c>
      <c r="AY357" s="2">
        <f>IF($D$326="n/a",0,IF(AY$328&lt;=$C357,0,IF(AY$328&gt;(INDEX($D$326:$W$326,1,$C357)+$C357),INDEX($D$340:$W$340,,$C357)-SUM($D357:AX357),INDEX($D$340:$W$340,,$C357)/INDEX($D$326:$W$326,1,$C357))))</f>
        <v>0</v>
      </c>
      <c r="AZ357" s="2">
        <f>IF($D$326="n/a",0,IF(AZ$328&lt;=$C357,0,IF(AZ$328&gt;(INDEX($D$326:$W$326,1,$C357)+$C357),INDEX($D$340:$W$340,,$C357)-SUM($D357:AY357),INDEX($D$340:$W$340,,$C357)/INDEX($D$326:$W$326,1,$C357))))</f>
        <v>0</v>
      </c>
      <c r="BA357" s="2">
        <f>IF($D$326="n/a",0,IF(BA$328&lt;=$C357,0,IF(BA$328&gt;(INDEX($D$326:$W$326,1,$C357)+$C357),INDEX($D$340:$W$340,,$C357)-SUM($D357:AZ357),INDEX($D$340:$W$340,,$C357)/INDEX($D$326:$W$326,1,$C357))))</f>
        <v>0</v>
      </c>
      <c r="BB357" s="2">
        <f>IF($D$326="n/a",0,IF(BB$328&lt;=$C357,0,IF(BB$328&gt;(INDEX($D$326:$W$326,1,$C357)+$C357),INDEX($D$340:$W$340,,$C357)-SUM($D357:BA357),INDEX($D$340:$W$340,,$C357)/INDEX($D$326:$W$326,1,$C357))))</f>
        <v>0</v>
      </c>
      <c r="BC357" s="2">
        <f>IF($D$326="n/a",0,IF(BC$328&lt;=$C357,0,IF(BC$328&gt;(INDEX($D$326:$W$326,1,$C357)+$C357),INDEX($D$340:$W$340,,$C357)-SUM($D357:BB357),INDEX($D$340:$W$340,,$C357)/INDEX($D$326:$W$326,1,$C357))))</f>
        <v>0</v>
      </c>
      <c r="BD357" s="2">
        <f>IF($D$326="n/a",0,IF(BD$328&lt;=$C357,0,IF(BD$328&gt;(INDEX($D$326:$W$326,1,$C357)+$C357),INDEX($D$340:$W$340,,$C357)-SUM($D357:BC357),INDEX($D$340:$W$340,,$C357)/INDEX($D$326:$W$326,1,$C357))))</f>
        <v>0</v>
      </c>
      <c r="BE357" s="2">
        <f>IF($D$326="n/a",0,IF(BE$328&lt;=$C357,0,IF(BE$328&gt;(INDEX($D$326:$W$326,1,$C357)+$C357),INDEX($D$340:$W$340,,$C357)-SUM($D357:BD357),INDEX($D$340:$W$340,,$C357)/INDEX($D$326:$W$326,1,$C357))))</f>
        <v>0</v>
      </c>
      <c r="BF357" s="2">
        <f>IF($D$326="n/a",0,IF(BF$328&lt;=$C357,0,IF(BF$328&gt;(INDEX($D$326:$W$326,1,$C357)+$C357),INDEX($D$340:$W$340,,$C357)-SUM($D357:BE357),INDEX($D$340:$W$340,,$C357)/INDEX($D$326:$W$326,1,$C357))))</f>
        <v>0</v>
      </c>
      <c r="BG357" s="2">
        <f>IF($D$326="n/a",0,IF(BG$328&lt;=$C357,0,IF(BG$328&gt;(INDEX($D$326:$W$326,1,$C357)+$C357),INDEX($D$340:$W$340,,$C357)-SUM($D357:BF357),INDEX($D$340:$W$340,,$C357)/INDEX($D$326:$W$326,1,$C357))))</f>
        <v>0</v>
      </c>
      <c r="BH357" s="2">
        <f>IF($D$326="n/a",0,IF(BH$328&lt;=$C357,0,IF(BH$328&gt;(INDEX($D$326:$W$326,1,$C357)+$C357),INDEX($D$340:$W$340,,$C357)-SUM($D357:BG357),INDEX($D$340:$W$340,,$C357)/INDEX($D$326:$W$326,1,$C357))))</f>
        <v>0</v>
      </c>
      <c r="BI357" s="2">
        <f>IF($D$326="n/a",0,IF(BI$328&lt;=$C357,0,IF(BI$328&gt;(INDEX($D$326:$W$326,1,$C357)+$C357),INDEX($D$340:$W$340,,$C357)-SUM($D357:BH357),INDEX($D$340:$W$340,,$C357)/INDEX($D$326:$W$326,1,$C357))))</f>
        <v>0</v>
      </c>
      <c r="BJ357" s="2">
        <f>IF($D$326="n/a",0,IF(BJ$328&lt;=$C357,0,IF(BJ$328&gt;(INDEX($D$326:$W$326,1,$C357)+$C357),INDEX($D$340:$W$340,,$C357)-SUM($D357:BI357),INDEX($D$340:$W$340,,$C357)/INDEX($D$326:$W$326,1,$C357))))</f>
        <v>0</v>
      </c>
      <c r="BK357" s="2">
        <f>IF($D$326="n/a",0,IF(BK$328&lt;=$C357,0,IF(BK$328&gt;(INDEX($D$326:$W$326,1,$C357)+$C357),INDEX($D$340:$W$340,,$C357)-SUM($D357:BJ357),INDEX($D$340:$W$340,,$C357)/INDEX($D$326:$W$326,1,$C357))))</f>
        <v>0</v>
      </c>
      <c r="BL357" s="2">
        <f>IF($D$326="n/a",0,IF(BL$328&lt;=$C357,0,IF(BL$328&gt;(INDEX($D$326:$W$326,1,$C357)+$C357),INDEX($D$340:$W$340,,$C357)-SUM($D357:BK357),INDEX($D$340:$W$340,,$C357)/INDEX($D$326:$W$326,1,$C357))))</f>
        <v>0</v>
      </c>
      <c r="BM357" s="2">
        <f>IF($D$326="n/a",0,IF(BM$328&lt;=$C357,0,IF(BM$328&gt;(INDEX($D$326:$W$326,1,$C357)+$C357),INDEX($D$340:$W$340,,$C357)-SUM($D357:BL357),INDEX($D$340:$W$340,,$C357)/INDEX($D$326:$W$326,1,$C357))))</f>
        <v>0</v>
      </c>
      <c r="BN357" s="2">
        <f>IF($D$326="n/a",0,IF(BN$328&lt;=$C357,0,IF(BN$328&gt;(INDEX($D$326:$W$326,1,$C357)+$C357),INDEX($D$340:$W$340,,$C357)-SUM($D357:BM357),INDEX($D$340:$W$340,,$C357)/INDEX($D$326:$W$326,1,$C357))))</f>
        <v>0</v>
      </c>
      <c r="BO357" s="2">
        <f>IF($D$326="n/a",0,IF(BO$328&lt;=$C357,0,IF(BO$328&gt;(INDEX($D$326:$W$326,1,$C357)+$C357),INDEX($D$340:$W$340,,$C357)-SUM($D357:BN357),INDEX($D$340:$W$340,,$C357)/INDEX($D$326:$W$326,1,$C357))))</f>
        <v>0</v>
      </c>
      <c r="BP357" s="2">
        <f>IF($D$326="n/a",0,IF(BP$328&lt;=$C357,0,IF(BP$328&gt;(INDEX($D$326:$W$326,1,$C357)+$C357),INDEX($D$340:$W$340,,$C357)-SUM($D357:BO357),INDEX($D$340:$W$340,,$C357)/INDEX($D$326:$W$326,1,$C357))))</f>
        <v>0</v>
      </c>
    </row>
    <row r="358" spans="2:68" outlineLevel="1">
      <c r="B358" s="20">
        <v>2031</v>
      </c>
      <c r="C358" s="20">
        <v>16</v>
      </c>
      <c r="E358" s="2">
        <f>IF($D$326="n/a",0,IF(E$328&lt;=$C358,0,IF(E$328&gt;(INDEX($D$326:$W$326,1,$C358)+$C358),INDEX($D$340:$W$340,,$C358)-SUM($D358:D358),INDEX($D$340:$W$340,,$C358)/INDEX($D$326:$W$326,1,$C358))))</f>
        <v>0</v>
      </c>
      <c r="F358" s="2">
        <f>IF($D$326="n/a",0,IF(F$328&lt;=$C358,0,IF(F$328&gt;(INDEX($D$326:$W$326,1,$C358)+$C358),INDEX($D$340:$W$340,,$C358)-SUM($D358:E358),INDEX($D$340:$W$340,,$C358)/INDEX($D$326:$W$326,1,$C358))))</f>
        <v>0</v>
      </c>
      <c r="G358" s="2">
        <f>IF($D$326="n/a",0,IF(G$328&lt;=$C358,0,IF(G$328&gt;(INDEX($D$326:$W$326,1,$C358)+$C358),INDEX($D$340:$W$340,,$C358)-SUM($D358:F358),INDEX($D$340:$W$340,,$C358)/INDEX($D$326:$W$326,1,$C358))))</f>
        <v>0</v>
      </c>
      <c r="H358" s="2">
        <f>IF($D$326="n/a",0,IF(H$328&lt;=$C358,0,IF(H$328&gt;(INDEX($D$326:$W$326,1,$C358)+$C358),INDEX($D$340:$W$340,,$C358)-SUM($D358:G358),INDEX($D$340:$W$340,,$C358)/INDEX($D$326:$W$326,1,$C358))))</f>
        <v>0</v>
      </c>
      <c r="I358" s="2">
        <f>IF($D$326="n/a",0,IF(I$328&lt;=$C358,0,IF(I$328&gt;(INDEX($D$326:$W$326,1,$C358)+$C358),INDEX($D$340:$W$340,,$C358)-SUM($D358:H358),INDEX($D$340:$W$340,,$C358)/INDEX($D$326:$W$326,1,$C358))))*0.5</f>
        <v>0</v>
      </c>
      <c r="J358" s="2">
        <f>IF($D$326="n/a",0,IF(J$328&lt;=$C358,0,IF(J$328&gt;(INDEX($D$326:$W$326,1,$C358)+$C358),INDEX($D$340:$W$340,,$C358)-SUM($D358:I358),INDEX($D$340:$W$340,,$C358)/INDEX($D$326:$W$326,1,$C358))))</f>
        <v>0</v>
      </c>
      <c r="K358" s="2">
        <f>IF($D$326="n/a",0,IF(K$328&lt;=$C358,0,IF(K$328&gt;(INDEX($D$326:$W$326,1,$C358)+$C358),INDEX($D$340:$W$340,,$C358)-SUM($D358:J358),INDEX($D$340:$W$340,,$C358)/INDEX($D$326:$W$326,1,$C358))))</f>
        <v>0</v>
      </c>
      <c r="L358" s="2">
        <f>IF($D$326="n/a",0,IF(L$328&lt;=$C358,0,IF(L$328&gt;(INDEX($D$326:$W$326,1,$C358)+$C358),INDEX($D$340:$W$340,,$C358)-SUM($D358:K358),INDEX($D$340:$W$340,,$C358)/INDEX($D$326:$W$326,1,$C358))))</f>
        <v>0</v>
      </c>
      <c r="M358" s="2">
        <f>IF($D$326="n/a",0,IF(M$328&lt;=$C358,0,IF(M$328&gt;(INDEX($D$326:$W$326,1,$C358)+$C358),INDEX($D$340:$W$340,,$C358)-SUM($D358:L358),INDEX($D$340:$W$340,,$C358)/INDEX($D$326:$W$326,1,$C358))))</f>
        <v>0</v>
      </c>
      <c r="N358" s="2">
        <f>IF($D$326="n/a",0,IF(N$328&lt;=$C358,0,IF(N$328&gt;(INDEX($D$326:$W$326,1,$C358)+$C358),INDEX($D$340:$W$340,,$C358)-SUM($D358:M358),INDEX($D$340:$W$340,,$C358)/INDEX($D$326:$W$326,1,$C358))))</f>
        <v>0</v>
      </c>
      <c r="O358" s="2">
        <f>IF($D$326="n/a",0,IF(O$328&lt;=$C358,0,IF(O$328&gt;(INDEX($D$326:$W$326,1,$C358)+$C358),INDEX($D$340:$W$340,,$C358)-SUM($D358:N358),INDEX($D$340:$W$340,,$C358)/INDEX($D$326:$W$326,1,$C358))))</f>
        <v>0</v>
      </c>
      <c r="P358" s="2">
        <f>IF($D$326="n/a",0,IF(P$328&lt;=$C358,0,IF(P$328&gt;(INDEX($D$326:$W$326,1,$C358)+$C358),INDEX($D$340:$W$340,,$C358)-SUM($D358:O358),INDEX($D$340:$W$340,,$C358)/INDEX($D$326:$W$326,1,$C358))))</f>
        <v>0</v>
      </c>
      <c r="Q358" s="2">
        <f>IF($D$326="n/a",0,IF(Q$328&lt;=$C358,0,IF(Q$328&gt;(INDEX($D$326:$W$326,1,$C358)+$C358),INDEX($D$340:$W$340,,$C358)-SUM($D358:P358),INDEX($D$340:$W$340,,$C358)/INDEX($D$326:$W$326,1,$C358))))</f>
        <v>0</v>
      </c>
      <c r="R358" s="2">
        <f>IF($D$326="n/a",0,IF(R$328&lt;=$C358,0,IF(R$328&gt;(INDEX($D$326:$W$326,1,$C358)+$C358),INDEX($D$340:$W$340,,$C358)-SUM($D358:Q358),INDEX($D$340:$W$340,,$C358)/INDEX($D$326:$W$326,1,$C358))))</f>
        <v>0</v>
      </c>
      <c r="S358" s="2">
        <f>IF($D$326="n/a",0,IF(S$328&lt;=$C358,0,IF(S$328&gt;(INDEX($D$326:$W$326,1,$C358)+$C358),INDEX($D$340:$W$340,,$C358)-SUM($D358:R358),INDEX($D$340:$W$340,,$C358)/INDEX($D$326:$W$326,1,$C358))))</f>
        <v>0</v>
      </c>
      <c r="T358" s="2">
        <f>IF($D$326="n/a",0,IF(T$328&lt;=$C358,0,IF(T$328&gt;(INDEX($D$326:$W$326,1,$C358)+$C358),INDEX($D$340:$W$340,,$C358)-SUM($D358:S358),INDEX($D$340:$W$340,,$C358)/INDEX($D$326:$W$326,1,$C358))))</f>
        <v>0</v>
      </c>
      <c r="U358" s="2">
        <f>IF($D$326="n/a",0,IF(U$328&lt;=$C358,0,IF(U$328&gt;(INDEX($D$326:$W$326,1,$C358)+$C358),INDEX($D$340:$W$340,,$C358)-SUM($D358:T358),INDEX($D$340:$W$340,,$C358)/INDEX($D$326:$W$326,1,$C358))))</f>
        <v>0</v>
      </c>
      <c r="V358" s="2">
        <f>IF($D$326="n/a",0,IF(V$328&lt;=$C358,0,IF(V$328&gt;(INDEX($D$326:$W$326,1,$C358)+$C358),INDEX($D$340:$W$340,,$C358)-SUM($D358:U358),INDEX($D$340:$W$340,,$C358)/INDEX($D$326:$W$326,1,$C358))))</f>
        <v>0</v>
      </c>
      <c r="W358" s="2">
        <f>IF($D$326="n/a",0,IF(W$328&lt;=$C358,0,IF(W$328&gt;(INDEX($D$326:$W$326,1,$C358)+$C358),INDEX($D$340:$W$340,,$C358)-SUM($D358:V358),INDEX($D$340:$W$340,,$C358)/INDEX($D$326:$W$326,1,$C358))))</f>
        <v>0</v>
      </c>
      <c r="X358" s="2">
        <f>IF($D$326="n/a",0,IF(X$328&lt;=$C358,0,IF(X$328&gt;(INDEX($D$326:$W$326,1,$C358)+$C358),INDEX($D$340:$W$340,,$C358)-SUM($D358:W358),INDEX($D$340:$W$340,,$C358)/INDEX($D$326:$W$326,1,$C358))))</f>
        <v>0</v>
      </c>
      <c r="Y358" s="2">
        <f>IF($D$326="n/a",0,IF(Y$328&lt;=$C358,0,IF(Y$328&gt;(INDEX($D$326:$W$326,1,$C358)+$C358),INDEX($D$340:$W$340,,$C358)-SUM($D358:X358),INDEX($D$340:$W$340,,$C358)/INDEX($D$326:$W$326,1,$C358))))</f>
        <v>0</v>
      </c>
      <c r="Z358" s="2">
        <f>IF($D$326="n/a",0,IF(Z$328&lt;=$C358,0,IF(Z$328&gt;(INDEX($D$326:$W$326,1,$C358)+$C358),INDEX($D$340:$W$340,,$C358)-SUM($D358:Y358),INDEX($D$340:$W$340,,$C358)/INDEX($D$326:$W$326,1,$C358))))</f>
        <v>0</v>
      </c>
      <c r="AA358" s="2">
        <f>IF($D$326="n/a",0,IF(AA$328&lt;=$C358,0,IF(AA$328&gt;(INDEX($D$326:$W$326,1,$C358)+$C358),INDEX($D$340:$W$340,,$C358)-SUM($D358:Z358),INDEX($D$340:$W$340,,$C358)/INDEX($D$326:$W$326,1,$C358))))</f>
        <v>0</v>
      </c>
      <c r="AB358" s="2">
        <f>IF($D$326="n/a",0,IF(AB$328&lt;=$C358,0,IF(AB$328&gt;(INDEX($D$326:$W$326,1,$C358)+$C358),INDEX($D$340:$W$340,,$C358)-SUM($D358:AA358),INDEX($D$340:$W$340,,$C358)/INDEX($D$326:$W$326,1,$C358))))</f>
        <v>0</v>
      </c>
      <c r="AC358" s="2">
        <f>IF($D$326="n/a",0,IF(AC$328&lt;=$C358,0,IF(AC$328&gt;(INDEX($D$326:$W$326,1,$C358)+$C358),INDEX($D$340:$W$340,,$C358)-SUM($D358:AB358),INDEX($D$340:$W$340,,$C358)/INDEX($D$326:$W$326,1,$C358))))</f>
        <v>0</v>
      </c>
      <c r="AD358" s="2">
        <f>IF($D$326="n/a",0,IF(AD$328&lt;=$C358,0,IF(AD$328&gt;(INDEX($D$326:$W$326,1,$C358)+$C358),INDEX($D$340:$W$340,,$C358)-SUM($D358:AC358),INDEX($D$340:$W$340,,$C358)/INDEX($D$326:$W$326,1,$C358))))</f>
        <v>0</v>
      </c>
      <c r="AE358" s="2">
        <f>IF($D$326="n/a",0,IF(AE$328&lt;=$C358,0,IF(AE$328&gt;(INDEX($D$326:$W$326,1,$C358)+$C358),INDEX($D$340:$W$340,,$C358)-SUM($D358:AD358),INDEX($D$340:$W$340,,$C358)/INDEX($D$326:$W$326,1,$C358))))</f>
        <v>0</v>
      </c>
      <c r="AF358" s="2">
        <f>IF($D$326="n/a",0,IF(AF$328&lt;=$C358,0,IF(AF$328&gt;(INDEX($D$326:$W$326,1,$C358)+$C358),INDEX($D$340:$W$340,,$C358)-SUM($D358:AE358),INDEX($D$340:$W$340,,$C358)/INDEX($D$326:$W$326,1,$C358))))</f>
        <v>0</v>
      </c>
      <c r="AG358" s="2">
        <f>IF($D$326="n/a",0,IF(AG$328&lt;=$C358,0,IF(AG$328&gt;(INDEX($D$326:$W$326,1,$C358)+$C358),INDEX($D$340:$W$340,,$C358)-SUM($D358:AF358),INDEX($D$340:$W$340,,$C358)/INDEX($D$326:$W$326,1,$C358))))</f>
        <v>0</v>
      </c>
      <c r="AH358" s="2">
        <f>IF($D$326="n/a",0,IF(AH$328&lt;=$C358,0,IF(AH$328&gt;(INDEX($D$326:$W$326,1,$C358)+$C358),INDEX($D$340:$W$340,,$C358)-SUM($D358:AG358),INDEX($D$340:$W$340,,$C358)/INDEX($D$326:$W$326,1,$C358))))</f>
        <v>0</v>
      </c>
      <c r="AI358" s="2">
        <f>IF($D$326="n/a",0,IF(AI$328&lt;=$C358,0,IF(AI$328&gt;(INDEX($D$326:$W$326,1,$C358)+$C358),INDEX($D$340:$W$340,,$C358)-SUM($D358:AH358),INDEX($D$340:$W$340,,$C358)/INDEX($D$326:$W$326,1,$C358))))</f>
        <v>0</v>
      </c>
      <c r="AJ358" s="2">
        <f>IF($D$326="n/a",0,IF(AJ$328&lt;=$C358,0,IF(AJ$328&gt;(INDEX($D$326:$W$326,1,$C358)+$C358),INDEX($D$340:$W$340,,$C358)-SUM($D358:AI358),INDEX($D$340:$W$340,,$C358)/INDEX($D$326:$W$326,1,$C358))))</f>
        <v>0</v>
      </c>
      <c r="AK358" s="2">
        <f>IF($D$326="n/a",0,IF(AK$328&lt;=$C358,0,IF(AK$328&gt;(INDEX($D$326:$W$326,1,$C358)+$C358),INDEX($D$340:$W$340,,$C358)-SUM($D358:AJ358),INDEX($D$340:$W$340,,$C358)/INDEX($D$326:$W$326,1,$C358))))</f>
        <v>0</v>
      </c>
      <c r="AL358" s="2">
        <f>IF($D$326="n/a",0,IF(AL$328&lt;=$C358,0,IF(AL$328&gt;(INDEX($D$326:$W$326,1,$C358)+$C358),INDEX($D$340:$W$340,,$C358)-SUM($D358:AK358),INDEX($D$340:$W$340,,$C358)/INDEX($D$326:$W$326,1,$C358))))</f>
        <v>0</v>
      </c>
      <c r="AM358" s="2">
        <f>IF($D$326="n/a",0,IF(AM$328&lt;=$C358,0,IF(AM$328&gt;(INDEX($D$326:$W$326,1,$C358)+$C358),INDEX($D$340:$W$340,,$C358)-SUM($D358:AL358),INDEX($D$340:$W$340,,$C358)/INDEX($D$326:$W$326,1,$C358))))</f>
        <v>0</v>
      </c>
      <c r="AN358" s="2">
        <f>IF($D$326="n/a",0,IF(AN$328&lt;=$C358,0,IF(AN$328&gt;(INDEX($D$326:$W$326,1,$C358)+$C358),INDEX($D$340:$W$340,,$C358)-SUM($D358:AM358),INDEX($D$340:$W$340,,$C358)/INDEX($D$326:$W$326,1,$C358))))</f>
        <v>0</v>
      </c>
      <c r="AO358" s="2">
        <f>IF($D$326="n/a",0,IF(AO$328&lt;=$C358,0,IF(AO$328&gt;(INDEX($D$326:$W$326,1,$C358)+$C358),INDEX($D$340:$W$340,,$C358)-SUM($D358:AN358),INDEX($D$340:$W$340,,$C358)/INDEX($D$326:$W$326,1,$C358))))</f>
        <v>0</v>
      </c>
      <c r="AP358" s="2">
        <f>IF($D$326="n/a",0,IF(AP$328&lt;=$C358,0,IF(AP$328&gt;(INDEX($D$326:$W$326,1,$C358)+$C358),INDEX($D$340:$W$340,,$C358)-SUM($D358:AO358),INDEX($D$340:$W$340,,$C358)/INDEX($D$326:$W$326,1,$C358))))</f>
        <v>0</v>
      </c>
      <c r="AQ358" s="2">
        <f>IF($D$326="n/a",0,IF(AQ$328&lt;=$C358,0,IF(AQ$328&gt;(INDEX($D$326:$W$326,1,$C358)+$C358),INDEX($D$340:$W$340,,$C358)-SUM($D358:AP358),INDEX($D$340:$W$340,,$C358)/INDEX($D$326:$W$326,1,$C358))))</f>
        <v>0</v>
      </c>
      <c r="AR358" s="2">
        <f>IF($D$326="n/a",0,IF(AR$328&lt;=$C358,0,IF(AR$328&gt;(INDEX($D$326:$W$326,1,$C358)+$C358),INDEX($D$340:$W$340,,$C358)-SUM($D358:AQ358),INDEX($D$340:$W$340,,$C358)/INDEX($D$326:$W$326,1,$C358))))</f>
        <v>0</v>
      </c>
      <c r="AS358" s="2">
        <f>IF($D$326="n/a",0,IF(AS$328&lt;=$C358,0,IF(AS$328&gt;(INDEX($D$326:$W$326,1,$C358)+$C358),INDEX($D$340:$W$340,,$C358)-SUM($D358:AR358),INDEX($D$340:$W$340,,$C358)/INDEX($D$326:$W$326,1,$C358))))</f>
        <v>0</v>
      </c>
      <c r="AT358" s="2">
        <f>IF($D$326="n/a",0,IF(AT$328&lt;=$C358,0,IF(AT$328&gt;(INDEX($D$326:$W$326,1,$C358)+$C358),INDEX($D$340:$W$340,,$C358)-SUM($D358:AS358),INDEX($D$340:$W$340,,$C358)/INDEX($D$326:$W$326,1,$C358))))</f>
        <v>0</v>
      </c>
      <c r="AU358" s="2">
        <f>IF($D$326="n/a",0,IF(AU$328&lt;=$C358,0,IF(AU$328&gt;(INDEX($D$326:$W$326,1,$C358)+$C358),INDEX($D$340:$W$340,,$C358)-SUM($D358:AT358),INDEX($D$340:$W$340,,$C358)/INDEX($D$326:$W$326,1,$C358))))</f>
        <v>0</v>
      </c>
      <c r="AV358" s="2">
        <f>IF($D$326="n/a",0,IF(AV$328&lt;=$C358,0,IF(AV$328&gt;(INDEX($D$326:$W$326,1,$C358)+$C358),INDEX($D$340:$W$340,,$C358)-SUM($D358:AU358),INDEX($D$340:$W$340,,$C358)/INDEX($D$326:$W$326,1,$C358))))</f>
        <v>0</v>
      </c>
      <c r="AW358" s="2">
        <f>IF($D$326="n/a",0,IF(AW$328&lt;=$C358,0,IF(AW$328&gt;(INDEX($D$326:$W$326,1,$C358)+$C358),INDEX($D$340:$W$340,,$C358)-SUM($D358:AV358),INDEX($D$340:$W$340,,$C358)/INDEX($D$326:$W$326,1,$C358))))</f>
        <v>0</v>
      </c>
      <c r="AX358" s="2">
        <f>IF($D$326="n/a",0,IF(AX$328&lt;=$C358,0,IF(AX$328&gt;(INDEX($D$326:$W$326,1,$C358)+$C358),INDEX($D$340:$W$340,,$C358)-SUM($D358:AW358),INDEX($D$340:$W$340,,$C358)/INDEX($D$326:$W$326,1,$C358))))</f>
        <v>0</v>
      </c>
      <c r="AY358" s="2">
        <f>IF($D$326="n/a",0,IF(AY$328&lt;=$C358,0,IF(AY$328&gt;(INDEX($D$326:$W$326,1,$C358)+$C358),INDEX($D$340:$W$340,,$C358)-SUM($D358:AX358),INDEX($D$340:$W$340,,$C358)/INDEX($D$326:$W$326,1,$C358))))</f>
        <v>0</v>
      </c>
      <c r="AZ358" s="2">
        <f>IF($D$326="n/a",0,IF(AZ$328&lt;=$C358,0,IF(AZ$328&gt;(INDEX($D$326:$W$326,1,$C358)+$C358),INDEX($D$340:$W$340,,$C358)-SUM($D358:AY358),INDEX($D$340:$W$340,,$C358)/INDEX($D$326:$W$326,1,$C358))))</f>
        <v>0</v>
      </c>
      <c r="BA358" s="2">
        <f>IF($D$326="n/a",0,IF(BA$328&lt;=$C358,0,IF(BA$328&gt;(INDEX($D$326:$W$326,1,$C358)+$C358),INDEX($D$340:$W$340,,$C358)-SUM($D358:AZ358),INDEX($D$340:$W$340,,$C358)/INDEX($D$326:$W$326,1,$C358))))</f>
        <v>0</v>
      </c>
      <c r="BB358" s="2">
        <f>IF($D$326="n/a",0,IF(BB$328&lt;=$C358,0,IF(BB$328&gt;(INDEX($D$326:$W$326,1,$C358)+$C358),INDEX($D$340:$W$340,,$C358)-SUM($D358:BA358),INDEX($D$340:$W$340,,$C358)/INDEX($D$326:$W$326,1,$C358))))</f>
        <v>0</v>
      </c>
      <c r="BC358" s="2">
        <f>IF($D$326="n/a",0,IF(BC$328&lt;=$C358,0,IF(BC$328&gt;(INDEX($D$326:$W$326,1,$C358)+$C358),INDEX($D$340:$W$340,,$C358)-SUM($D358:BB358),INDEX($D$340:$W$340,,$C358)/INDEX($D$326:$W$326,1,$C358))))</f>
        <v>0</v>
      </c>
      <c r="BD358" s="2">
        <f>IF($D$326="n/a",0,IF(BD$328&lt;=$C358,0,IF(BD$328&gt;(INDEX($D$326:$W$326,1,$C358)+$C358),INDEX($D$340:$W$340,,$C358)-SUM($D358:BC358),INDEX($D$340:$W$340,,$C358)/INDEX($D$326:$W$326,1,$C358))))</f>
        <v>0</v>
      </c>
      <c r="BE358" s="2">
        <f>IF($D$326="n/a",0,IF(BE$328&lt;=$C358,0,IF(BE$328&gt;(INDEX($D$326:$W$326,1,$C358)+$C358),INDEX($D$340:$W$340,,$C358)-SUM($D358:BD358),INDEX($D$340:$W$340,,$C358)/INDEX($D$326:$W$326,1,$C358))))</f>
        <v>0</v>
      </c>
      <c r="BF358" s="2">
        <f>IF($D$326="n/a",0,IF(BF$328&lt;=$C358,0,IF(BF$328&gt;(INDEX($D$326:$W$326,1,$C358)+$C358),INDEX($D$340:$W$340,,$C358)-SUM($D358:BE358),INDEX($D$340:$W$340,,$C358)/INDEX($D$326:$W$326,1,$C358))))</f>
        <v>0</v>
      </c>
      <c r="BG358" s="2">
        <f>IF($D$326="n/a",0,IF(BG$328&lt;=$C358,0,IF(BG$328&gt;(INDEX($D$326:$W$326,1,$C358)+$C358),INDEX($D$340:$W$340,,$C358)-SUM($D358:BF358),INDEX($D$340:$W$340,,$C358)/INDEX($D$326:$W$326,1,$C358))))</f>
        <v>0</v>
      </c>
      <c r="BH358" s="2">
        <f>IF($D$326="n/a",0,IF(BH$328&lt;=$C358,0,IF(BH$328&gt;(INDEX($D$326:$W$326,1,$C358)+$C358),INDEX($D$340:$W$340,,$C358)-SUM($D358:BG358),INDEX($D$340:$W$340,,$C358)/INDEX($D$326:$W$326,1,$C358))))</f>
        <v>0</v>
      </c>
      <c r="BI358" s="2">
        <f>IF($D$326="n/a",0,IF(BI$328&lt;=$C358,0,IF(BI$328&gt;(INDEX($D$326:$W$326,1,$C358)+$C358),INDEX($D$340:$W$340,,$C358)-SUM($D358:BH358),INDEX($D$340:$W$340,,$C358)/INDEX($D$326:$W$326,1,$C358))))</f>
        <v>0</v>
      </c>
      <c r="BJ358" s="2">
        <f>IF($D$326="n/a",0,IF(BJ$328&lt;=$C358,0,IF(BJ$328&gt;(INDEX($D$326:$W$326,1,$C358)+$C358),INDEX($D$340:$W$340,,$C358)-SUM($D358:BI358),INDEX($D$340:$W$340,,$C358)/INDEX($D$326:$W$326,1,$C358))))</f>
        <v>0</v>
      </c>
      <c r="BK358" s="2">
        <f>IF($D$326="n/a",0,IF(BK$328&lt;=$C358,0,IF(BK$328&gt;(INDEX($D$326:$W$326,1,$C358)+$C358),INDEX($D$340:$W$340,,$C358)-SUM($D358:BJ358),INDEX($D$340:$W$340,,$C358)/INDEX($D$326:$W$326,1,$C358))))</f>
        <v>0</v>
      </c>
      <c r="BL358" s="2">
        <f>IF($D$326="n/a",0,IF(BL$328&lt;=$C358,0,IF(BL$328&gt;(INDEX($D$326:$W$326,1,$C358)+$C358),INDEX($D$340:$W$340,,$C358)-SUM($D358:BK358),INDEX($D$340:$W$340,,$C358)/INDEX($D$326:$W$326,1,$C358))))</f>
        <v>0</v>
      </c>
      <c r="BM358" s="2">
        <f>IF($D$326="n/a",0,IF(BM$328&lt;=$C358,0,IF(BM$328&gt;(INDEX($D$326:$W$326,1,$C358)+$C358),INDEX($D$340:$W$340,,$C358)-SUM($D358:BL358),INDEX($D$340:$W$340,,$C358)/INDEX($D$326:$W$326,1,$C358))))</f>
        <v>0</v>
      </c>
      <c r="BN358" s="2">
        <f>IF($D$326="n/a",0,IF(BN$328&lt;=$C358,0,IF(BN$328&gt;(INDEX($D$326:$W$326,1,$C358)+$C358),INDEX($D$340:$W$340,,$C358)-SUM($D358:BM358),INDEX($D$340:$W$340,,$C358)/INDEX($D$326:$W$326,1,$C358))))</f>
        <v>0</v>
      </c>
      <c r="BO358" s="2">
        <f>IF($D$326="n/a",0,IF(BO$328&lt;=$C358,0,IF(BO$328&gt;(INDEX($D$326:$W$326,1,$C358)+$C358),INDEX($D$340:$W$340,,$C358)-SUM($D358:BN358),INDEX($D$340:$W$340,,$C358)/INDEX($D$326:$W$326,1,$C358))))</f>
        <v>0</v>
      </c>
      <c r="BP358" s="2">
        <f>IF($D$326="n/a",0,IF(BP$328&lt;=$C358,0,IF(BP$328&gt;(INDEX($D$326:$W$326,1,$C358)+$C358),INDEX($D$340:$W$340,,$C358)-SUM($D358:BO358),INDEX($D$340:$W$340,,$C358)/INDEX($D$326:$W$326,1,$C358))))</f>
        <v>0</v>
      </c>
    </row>
    <row r="359" spans="2:68" outlineLevel="1">
      <c r="B359" s="20">
        <v>2032</v>
      </c>
      <c r="C359" s="20">
        <v>17</v>
      </c>
      <c r="E359" s="2">
        <f>IF($D$326="n/a",0,IF(E$328&lt;=$C359,0,IF(E$328&gt;(INDEX($D$326:$W$326,1,$C359)+$C359),INDEX($D$340:$W$340,,$C359)-SUM($D359:D359),INDEX($D$340:$W$340,,$C359)/INDEX($D$326:$W$326,1,$C359))))</f>
        <v>0</v>
      </c>
      <c r="F359" s="2">
        <f>IF($D$326="n/a",0,IF(F$328&lt;=$C359,0,IF(F$328&gt;(INDEX($D$326:$W$326,1,$C359)+$C359),INDEX($D$340:$W$340,,$C359)-SUM($D359:E359),INDEX($D$340:$W$340,,$C359)/INDEX($D$326:$W$326,1,$C359))))</f>
        <v>0</v>
      </c>
      <c r="G359" s="2">
        <f>IF($D$326="n/a",0,IF(G$328&lt;=$C359,0,IF(G$328&gt;(INDEX($D$326:$W$326,1,$C359)+$C359),INDEX($D$340:$W$340,,$C359)-SUM($D359:F359),INDEX($D$340:$W$340,,$C359)/INDEX($D$326:$W$326,1,$C359))))</f>
        <v>0</v>
      </c>
      <c r="H359" s="2">
        <f>IF($D$326="n/a",0,IF(H$328&lt;=$C359,0,IF(H$328&gt;(INDEX($D$326:$W$326,1,$C359)+$C359),INDEX($D$340:$W$340,,$C359)-SUM($D359:G359),INDEX($D$340:$W$340,,$C359)/INDEX($D$326:$W$326,1,$C359))))</f>
        <v>0</v>
      </c>
      <c r="I359" s="2">
        <f>IF($D$326="n/a",0,IF(I$328&lt;=$C359,0,IF(I$328&gt;(INDEX($D$326:$W$326,1,$C359)+$C359),INDEX($D$340:$W$340,,$C359)-SUM($D359:H359),INDEX($D$340:$W$340,,$C359)/INDEX($D$326:$W$326,1,$C359))))*0.5</f>
        <v>0</v>
      </c>
      <c r="J359" s="2">
        <f>IF($D$326="n/a",0,IF(J$328&lt;=$C359,0,IF(J$328&gt;(INDEX($D$326:$W$326,1,$C359)+$C359),INDEX($D$340:$W$340,,$C359)-SUM($D359:I359),INDEX($D$340:$W$340,,$C359)/INDEX($D$326:$W$326,1,$C359))))</f>
        <v>0</v>
      </c>
      <c r="K359" s="2">
        <f>IF($D$326="n/a",0,IF(K$328&lt;=$C359,0,IF(K$328&gt;(INDEX($D$326:$W$326,1,$C359)+$C359),INDEX($D$340:$W$340,,$C359)-SUM($D359:J359),INDEX($D$340:$W$340,,$C359)/INDEX($D$326:$W$326,1,$C359))))</f>
        <v>0</v>
      </c>
      <c r="L359" s="2">
        <f>IF($D$326="n/a",0,IF(L$328&lt;=$C359,0,IF(L$328&gt;(INDEX($D$326:$W$326,1,$C359)+$C359),INDEX($D$340:$W$340,,$C359)-SUM($D359:K359),INDEX($D$340:$W$340,,$C359)/INDEX($D$326:$W$326,1,$C359))))</f>
        <v>0</v>
      </c>
      <c r="M359" s="2">
        <f>IF($D$326="n/a",0,IF(M$328&lt;=$C359,0,IF(M$328&gt;(INDEX($D$326:$W$326,1,$C359)+$C359),INDEX($D$340:$W$340,,$C359)-SUM($D359:L359),INDEX($D$340:$W$340,,$C359)/INDEX($D$326:$W$326,1,$C359))))</f>
        <v>0</v>
      </c>
      <c r="N359" s="2">
        <f>IF($D$326="n/a",0,IF(N$328&lt;=$C359,0,IF(N$328&gt;(INDEX($D$326:$W$326,1,$C359)+$C359),INDEX($D$340:$W$340,,$C359)-SUM($D359:M359),INDEX($D$340:$W$340,,$C359)/INDEX($D$326:$W$326,1,$C359))))</f>
        <v>0</v>
      </c>
      <c r="O359" s="2">
        <f>IF($D$326="n/a",0,IF(O$328&lt;=$C359,0,IF(O$328&gt;(INDEX($D$326:$W$326,1,$C359)+$C359),INDEX($D$340:$W$340,,$C359)-SUM($D359:N359),INDEX($D$340:$W$340,,$C359)/INDEX($D$326:$W$326,1,$C359))))</f>
        <v>0</v>
      </c>
      <c r="P359" s="2">
        <f>IF($D$326="n/a",0,IF(P$328&lt;=$C359,0,IF(P$328&gt;(INDEX($D$326:$W$326,1,$C359)+$C359),INDEX($D$340:$W$340,,$C359)-SUM($D359:O359),INDEX($D$340:$W$340,,$C359)/INDEX($D$326:$W$326,1,$C359))))</f>
        <v>0</v>
      </c>
      <c r="Q359" s="2">
        <f>IF($D$326="n/a",0,IF(Q$328&lt;=$C359,0,IF(Q$328&gt;(INDEX($D$326:$W$326,1,$C359)+$C359),INDEX($D$340:$W$340,,$C359)-SUM($D359:P359),INDEX($D$340:$W$340,,$C359)/INDEX($D$326:$W$326,1,$C359))))</f>
        <v>0</v>
      </c>
      <c r="R359" s="2">
        <f>IF($D$326="n/a",0,IF(R$328&lt;=$C359,0,IF(R$328&gt;(INDEX($D$326:$W$326,1,$C359)+$C359),INDEX($D$340:$W$340,,$C359)-SUM($D359:Q359),INDEX($D$340:$W$340,,$C359)/INDEX($D$326:$W$326,1,$C359))))</f>
        <v>0</v>
      </c>
      <c r="S359" s="2">
        <f>IF($D$326="n/a",0,IF(S$328&lt;=$C359,0,IF(S$328&gt;(INDEX($D$326:$W$326,1,$C359)+$C359),INDEX($D$340:$W$340,,$C359)-SUM($D359:R359),INDEX($D$340:$W$340,,$C359)/INDEX($D$326:$W$326,1,$C359))))</f>
        <v>0</v>
      </c>
      <c r="T359" s="2">
        <f>IF($D$326="n/a",0,IF(T$328&lt;=$C359,0,IF(T$328&gt;(INDEX($D$326:$W$326,1,$C359)+$C359),INDEX($D$340:$W$340,,$C359)-SUM($D359:S359),INDEX($D$340:$W$340,,$C359)/INDEX($D$326:$W$326,1,$C359))))</f>
        <v>0</v>
      </c>
      <c r="U359" s="2">
        <f>IF($D$326="n/a",0,IF(U$328&lt;=$C359,0,IF(U$328&gt;(INDEX($D$326:$W$326,1,$C359)+$C359),INDEX($D$340:$W$340,,$C359)-SUM($D359:T359),INDEX($D$340:$W$340,,$C359)/INDEX($D$326:$W$326,1,$C359))))</f>
        <v>0</v>
      </c>
      <c r="V359" s="2">
        <f>IF($D$326="n/a",0,IF(V$328&lt;=$C359,0,IF(V$328&gt;(INDEX($D$326:$W$326,1,$C359)+$C359),INDEX($D$340:$W$340,,$C359)-SUM($D359:U359),INDEX($D$340:$W$340,,$C359)/INDEX($D$326:$W$326,1,$C359))))</f>
        <v>0</v>
      </c>
      <c r="W359" s="2">
        <f>IF($D$326="n/a",0,IF(W$328&lt;=$C359,0,IF(W$328&gt;(INDEX($D$326:$W$326,1,$C359)+$C359),INDEX($D$340:$W$340,,$C359)-SUM($D359:V359),INDEX($D$340:$W$340,,$C359)/INDEX($D$326:$W$326,1,$C359))))</f>
        <v>0</v>
      </c>
      <c r="X359" s="2">
        <f>IF($D$326="n/a",0,IF(X$328&lt;=$C359,0,IF(X$328&gt;(INDEX($D$326:$W$326,1,$C359)+$C359),INDEX($D$340:$W$340,,$C359)-SUM($D359:W359),INDEX($D$340:$W$340,,$C359)/INDEX($D$326:$W$326,1,$C359))))</f>
        <v>0</v>
      </c>
      <c r="Y359" s="2">
        <f>IF($D$326="n/a",0,IF(Y$328&lt;=$C359,0,IF(Y$328&gt;(INDEX($D$326:$W$326,1,$C359)+$C359),INDEX($D$340:$W$340,,$C359)-SUM($D359:X359),INDEX($D$340:$W$340,,$C359)/INDEX($D$326:$W$326,1,$C359))))</f>
        <v>0</v>
      </c>
      <c r="Z359" s="2">
        <f>IF($D$326="n/a",0,IF(Z$328&lt;=$C359,0,IF(Z$328&gt;(INDEX($D$326:$W$326,1,$C359)+$C359),INDEX($D$340:$W$340,,$C359)-SUM($D359:Y359),INDEX($D$340:$W$340,,$C359)/INDEX($D$326:$W$326,1,$C359))))</f>
        <v>0</v>
      </c>
      <c r="AA359" s="2">
        <f>IF($D$326="n/a",0,IF(AA$328&lt;=$C359,0,IF(AA$328&gt;(INDEX($D$326:$W$326,1,$C359)+$C359),INDEX($D$340:$W$340,,$C359)-SUM($D359:Z359),INDEX($D$340:$W$340,,$C359)/INDEX($D$326:$W$326,1,$C359))))</f>
        <v>0</v>
      </c>
      <c r="AB359" s="2">
        <f>IF($D$326="n/a",0,IF(AB$328&lt;=$C359,0,IF(AB$328&gt;(INDEX($D$326:$W$326,1,$C359)+$C359),INDEX($D$340:$W$340,,$C359)-SUM($D359:AA359),INDEX($D$340:$W$340,,$C359)/INDEX($D$326:$W$326,1,$C359))))</f>
        <v>0</v>
      </c>
      <c r="AC359" s="2">
        <f>IF($D$326="n/a",0,IF(AC$328&lt;=$C359,0,IF(AC$328&gt;(INDEX($D$326:$W$326,1,$C359)+$C359),INDEX($D$340:$W$340,,$C359)-SUM($D359:AB359),INDEX($D$340:$W$340,,$C359)/INDEX($D$326:$W$326,1,$C359))))</f>
        <v>0</v>
      </c>
      <c r="AD359" s="2">
        <f>IF($D$326="n/a",0,IF(AD$328&lt;=$C359,0,IF(AD$328&gt;(INDEX($D$326:$W$326,1,$C359)+$C359),INDEX($D$340:$W$340,,$C359)-SUM($D359:AC359),INDEX($D$340:$W$340,,$C359)/INDEX($D$326:$W$326,1,$C359))))</f>
        <v>0</v>
      </c>
      <c r="AE359" s="2">
        <f>IF($D$326="n/a",0,IF(AE$328&lt;=$C359,0,IF(AE$328&gt;(INDEX($D$326:$W$326,1,$C359)+$C359),INDEX($D$340:$W$340,,$C359)-SUM($D359:AD359),INDEX($D$340:$W$340,,$C359)/INDEX($D$326:$W$326,1,$C359))))</f>
        <v>0</v>
      </c>
      <c r="AF359" s="2">
        <f>IF($D$326="n/a",0,IF(AF$328&lt;=$C359,0,IF(AF$328&gt;(INDEX($D$326:$W$326,1,$C359)+$C359),INDEX($D$340:$W$340,,$C359)-SUM($D359:AE359),INDEX($D$340:$W$340,,$C359)/INDEX($D$326:$W$326,1,$C359))))</f>
        <v>0</v>
      </c>
      <c r="AG359" s="2">
        <f>IF($D$326="n/a",0,IF(AG$328&lt;=$C359,0,IF(AG$328&gt;(INDEX($D$326:$W$326,1,$C359)+$C359),INDEX($D$340:$W$340,,$C359)-SUM($D359:AF359),INDEX($D$340:$W$340,,$C359)/INDEX($D$326:$W$326,1,$C359))))</f>
        <v>0</v>
      </c>
      <c r="AH359" s="2">
        <f>IF($D$326="n/a",0,IF(AH$328&lt;=$C359,0,IF(AH$328&gt;(INDEX($D$326:$W$326,1,$C359)+$C359),INDEX($D$340:$W$340,,$C359)-SUM($D359:AG359),INDEX($D$340:$W$340,,$C359)/INDEX($D$326:$W$326,1,$C359))))</f>
        <v>0</v>
      </c>
      <c r="AI359" s="2">
        <f>IF($D$326="n/a",0,IF(AI$328&lt;=$C359,0,IF(AI$328&gt;(INDEX($D$326:$W$326,1,$C359)+$C359),INDEX($D$340:$W$340,,$C359)-SUM($D359:AH359),INDEX($D$340:$W$340,,$C359)/INDEX($D$326:$W$326,1,$C359))))</f>
        <v>0</v>
      </c>
      <c r="AJ359" s="2">
        <f>IF($D$326="n/a",0,IF(AJ$328&lt;=$C359,0,IF(AJ$328&gt;(INDEX($D$326:$W$326,1,$C359)+$C359),INDEX($D$340:$W$340,,$C359)-SUM($D359:AI359),INDEX($D$340:$W$340,,$C359)/INDEX($D$326:$W$326,1,$C359))))</f>
        <v>0</v>
      </c>
      <c r="AK359" s="2">
        <f>IF($D$326="n/a",0,IF(AK$328&lt;=$C359,0,IF(AK$328&gt;(INDEX($D$326:$W$326,1,$C359)+$C359),INDEX($D$340:$W$340,,$C359)-SUM($D359:AJ359),INDEX($D$340:$W$340,,$C359)/INDEX($D$326:$W$326,1,$C359))))</f>
        <v>0</v>
      </c>
      <c r="AL359" s="2">
        <f>IF($D$326="n/a",0,IF(AL$328&lt;=$C359,0,IF(AL$328&gt;(INDEX($D$326:$W$326,1,$C359)+$C359),INDEX($D$340:$W$340,,$C359)-SUM($D359:AK359),INDEX($D$340:$W$340,,$C359)/INDEX($D$326:$W$326,1,$C359))))</f>
        <v>0</v>
      </c>
      <c r="AM359" s="2">
        <f>IF($D$326="n/a",0,IF(AM$328&lt;=$C359,0,IF(AM$328&gt;(INDEX($D$326:$W$326,1,$C359)+$C359),INDEX($D$340:$W$340,,$C359)-SUM($D359:AL359),INDEX($D$340:$W$340,,$C359)/INDEX($D$326:$W$326,1,$C359))))</f>
        <v>0</v>
      </c>
      <c r="AN359" s="2">
        <f>IF($D$326="n/a",0,IF(AN$328&lt;=$C359,0,IF(AN$328&gt;(INDEX($D$326:$W$326,1,$C359)+$C359),INDEX($D$340:$W$340,,$C359)-SUM($D359:AM359),INDEX($D$340:$W$340,,$C359)/INDEX($D$326:$W$326,1,$C359))))</f>
        <v>0</v>
      </c>
      <c r="AO359" s="2">
        <f>IF($D$326="n/a",0,IF(AO$328&lt;=$C359,0,IF(AO$328&gt;(INDEX($D$326:$W$326,1,$C359)+$C359),INDEX($D$340:$W$340,,$C359)-SUM($D359:AN359),INDEX($D$340:$W$340,,$C359)/INDEX($D$326:$W$326,1,$C359))))</f>
        <v>0</v>
      </c>
      <c r="AP359" s="2">
        <f>IF($D$326="n/a",0,IF(AP$328&lt;=$C359,0,IF(AP$328&gt;(INDEX($D$326:$W$326,1,$C359)+$C359),INDEX($D$340:$W$340,,$C359)-SUM($D359:AO359),INDEX($D$340:$W$340,,$C359)/INDEX($D$326:$W$326,1,$C359))))</f>
        <v>0</v>
      </c>
      <c r="AQ359" s="2">
        <f>IF($D$326="n/a",0,IF(AQ$328&lt;=$C359,0,IF(AQ$328&gt;(INDEX($D$326:$W$326,1,$C359)+$C359),INDEX($D$340:$W$340,,$C359)-SUM($D359:AP359),INDEX($D$340:$W$340,,$C359)/INDEX($D$326:$W$326,1,$C359))))</f>
        <v>0</v>
      </c>
      <c r="AR359" s="2">
        <f>IF($D$326="n/a",0,IF(AR$328&lt;=$C359,0,IF(AR$328&gt;(INDEX($D$326:$W$326,1,$C359)+$C359),INDEX($D$340:$W$340,,$C359)-SUM($D359:AQ359),INDEX($D$340:$W$340,,$C359)/INDEX($D$326:$W$326,1,$C359))))</f>
        <v>0</v>
      </c>
      <c r="AS359" s="2">
        <f>IF($D$326="n/a",0,IF(AS$328&lt;=$C359,0,IF(AS$328&gt;(INDEX($D$326:$W$326,1,$C359)+$C359),INDEX($D$340:$W$340,,$C359)-SUM($D359:AR359),INDEX($D$340:$W$340,,$C359)/INDEX($D$326:$W$326,1,$C359))))</f>
        <v>0</v>
      </c>
      <c r="AT359" s="2">
        <f>IF($D$326="n/a",0,IF(AT$328&lt;=$C359,0,IF(AT$328&gt;(INDEX($D$326:$W$326,1,$C359)+$C359),INDEX($D$340:$W$340,,$C359)-SUM($D359:AS359),INDEX($D$340:$W$340,,$C359)/INDEX($D$326:$W$326,1,$C359))))</f>
        <v>0</v>
      </c>
      <c r="AU359" s="2">
        <f>IF($D$326="n/a",0,IF(AU$328&lt;=$C359,0,IF(AU$328&gt;(INDEX($D$326:$W$326,1,$C359)+$C359),INDEX($D$340:$W$340,,$C359)-SUM($D359:AT359),INDEX($D$340:$W$340,,$C359)/INDEX($D$326:$W$326,1,$C359))))</f>
        <v>0</v>
      </c>
      <c r="AV359" s="2">
        <f>IF($D$326="n/a",0,IF(AV$328&lt;=$C359,0,IF(AV$328&gt;(INDEX($D$326:$W$326,1,$C359)+$C359),INDEX($D$340:$W$340,,$C359)-SUM($D359:AU359),INDEX($D$340:$W$340,,$C359)/INDEX($D$326:$W$326,1,$C359))))</f>
        <v>0</v>
      </c>
      <c r="AW359" s="2">
        <f>IF($D$326="n/a",0,IF(AW$328&lt;=$C359,0,IF(AW$328&gt;(INDEX($D$326:$W$326,1,$C359)+$C359),INDEX($D$340:$W$340,,$C359)-SUM($D359:AV359),INDEX($D$340:$W$340,,$C359)/INDEX($D$326:$W$326,1,$C359))))</f>
        <v>0</v>
      </c>
      <c r="AX359" s="2">
        <f>IF($D$326="n/a",0,IF(AX$328&lt;=$C359,0,IF(AX$328&gt;(INDEX($D$326:$W$326,1,$C359)+$C359),INDEX($D$340:$W$340,,$C359)-SUM($D359:AW359),INDEX($D$340:$W$340,,$C359)/INDEX($D$326:$W$326,1,$C359))))</f>
        <v>0</v>
      </c>
      <c r="AY359" s="2">
        <f>IF($D$326="n/a",0,IF(AY$328&lt;=$C359,0,IF(AY$328&gt;(INDEX($D$326:$W$326,1,$C359)+$C359),INDEX($D$340:$W$340,,$C359)-SUM($D359:AX359),INDEX($D$340:$W$340,,$C359)/INDEX($D$326:$W$326,1,$C359))))</f>
        <v>0</v>
      </c>
      <c r="AZ359" s="2">
        <f>IF($D$326="n/a",0,IF(AZ$328&lt;=$C359,0,IF(AZ$328&gt;(INDEX($D$326:$W$326,1,$C359)+$C359),INDEX($D$340:$W$340,,$C359)-SUM($D359:AY359),INDEX($D$340:$W$340,,$C359)/INDEX($D$326:$W$326,1,$C359))))</f>
        <v>0</v>
      </c>
      <c r="BA359" s="2">
        <f>IF($D$326="n/a",0,IF(BA$328&lt;=$C359,0,IF(BA$328&gt;(INDEX($D$326:$W$326,1,$C359)+$C359),INDEX($D$340:$W$340,,$C359)-SUM($D359:AZ359),INDEX($D$340:$W$340,,$C359)/INDEX($D$326:$W$326,1,$C359))))</f>
        <v>0</v>
      </c>
      <c r="BB359" s="2">
        <f>IF($D$326="n/a",0,IF(BB$328&lt;=$C359,0,IF(BB$328&gt;(INDEX($D$326:$W$326,1,$C359)+$C359),INDEX($D$340:$W$340,,$C359)-SUM($D359:BA359),INDEX($D$340:$W$340,,$C359)/INDEX($D$326:$W$326,1,$C359))))</f>
        <v>0</v>
      </c>
      <c r="BC359" s="2">
        <f>IF($D$326="n/a",0,IF(BC$328&lt;=$C359,0,IF(BC$328&gt;(INDEX($D$326:$W$326,1,$C359)+$C359),INDEX($D$340:$W$340,,$C359)-SUM($D359:BB359),INDEX($D$340:$W$340,,$C359)/INDEX($D$326:$W$326,1,$C359))))</f>
        <v>0</v>
      </c>
      <c r="BD359" s="2">
        <f>IF($D$326="n/a",0,IF(BD$328&lt;=$C359,0,IF(BD$328&gt;(INDEX($D$326:$W$326,1,$C359)+$C359),INDEX($D$340:$W$340,,$C359)-SUM($D359:BC359),INDEX($D$340:$W$340,,$C359)/INDEX($D$326:$W$326,1,$C359))))</f>
        <v>0</v>
      </c>
      <c r="BE359" s="2">
        <f>IF($D$326="n/a",0,IF(BE$328&lt;=$C359,0,IF(BE$328&gt;(INDEX($D$326:$W$326,1,$C359)+$C359),INDEX($D$340:$W$340,,$C359)-SUM($D359:BD359),INDEX($D$340:$W$340,,$C359)/INDEX($D$326:$W$326,1,$C359))))</f>
        <v>0</v>
      </c>
      <c r="BF359" s="2">
        <f>IF($D$326="n/a",0,IF(BF$328&lt;=$C359,0,IF(BF$328&gt;(INDEX($D$326:$W$326,1,$C359)+$C359),INDEX($D$340:$W$340,,$C359)-SUM($D359:BE359),INDEX($D$340:$W$340,,$C359)/INDEX($D$326:$W$326,1,$C359))))</f>
        <v>0</v>
      </c>
      <c r="BG359" s="2">
        <f>IF($D$326="n/a",0,IF(BG$328&lt;=$C359,0,IF(BG$328&gt;(INDEX($D$326:$W$326,1,$C359)+$C359),INDEX($D$340:$W$340,,$C359)-SUM($D359:BF359),INDEX($D$340:$W$340,,$C359)/INDEX($D$326:$W$326,1,$C359))))</f>
        <v>0</v>
      </c>
      <c r="BH359" s="2">
        <f>IF($D$326="n/a",0,IF(BH$328&lt;=$C359,0,IF(BH$328&gt;(INDEX($D$326:$W$326,1,$C359)+$C359),INDEX($D$340:$W$340,,$C359)-SUM($D359:BG359),INDEX($D$340:$W$340,,$C359)/INDEX($D$326:$W$326,1,$C359))))</f>
        <v>0</v>
      </c>
      <c r="BI359" s="2">
        <f>IF($D$326="n/a",0,IF(BI$328&lt;=$C359,0,IF(BI$328&gt;(INDEX($D$326:$W$326,1,$C359)+$C359),INDEX($D$340:$W$340,,$C359)-SUM($D359:BH359),INDEX($D$340:$W$340,,$C359)/INDEX($D$326:$W$326,1,$C359))))</f>
        <v>0</v>
      </c>
      <c r="BJ359" s="2">
        <f>IF($D$326="n/a",0,IF(BJ$328&lt;=$C359,0,IF(BJ$328&gt;(INDEX($D$326:$W$326,1,$C359)+$C359),INDEX($D$340:$W$340,,$C359)-SUM($D359:BI359),INDEX($D$340:$W$340,,$C359)/INDEX($D$326:$W$326,1,$C359))))</f>
        <v>0</v>
      </c>
      <c r="BK359" s="2">
        <f>IF($D$326="n/a",0,IF(BK$328&lt;=$C359,0,IF(BK$328&gt;(INDEX($D$326:$W$326,1,$C359)+$C359),INDEX($D$340:$W$340,,$C359)-SUM($D359:BJ359),INDEX($D$340:$W$340,,$C359)/INDEX($D$326:$W$326,1,$C359))))</f>
        <v>0</v>
      </c>
      <c r="BL359" s="2">
        <f>IF($D$326="n/a",0,IF(BL$328&lt;=$C359,0,IF(BL$328&gt;(INDEX($D$326:$W$326,1,$C359)+$C359),INDEX($D$340:$W$340,,$C359)-SUM($D359:BK359),INDEX($D$340:$W$340,,$C359)/INDEX($D$326:$W$326,1,$C359))))</f>
        <v>0</v>
      </c>
      <c r="BM359" s="2">
        <f>IF($D$326="n/a",0,IF(BM$328&lt;=$C359,0,IF(BM$328&gt;(INDEX($D$326:$W$326,1,$C359)+$C359),INDEX($D$340:$W$340,,$C359)-SUM($D359:BL359),INDEX($D$340:$W$340,,$C359)/INDEX($D$326:$W$326,1,$C359))))</f>
        <v>0</v>
      </c>
      <c r="BN359" s="2">
        <f>IF($D$326="n/a",0,IF(BN$328&lt;=$C359,0,IF(BN$328&gt;(INDEX($D$326:$W$326,1,$C359)+$C359),INDEX($D$340:$W$340,,$C359)-SUM($D359:BM359),INDEX($D$340:$W$340,,$C359)/INDEX($D$326:$W$326,1,$C359))))</f>
        <v>0</v>
      </c>
      <c r="BO359" s="2">
        <f>IF($D$326="n/a",0,IF(BO$328&lt;=$C359,0,IF(BO$328&gt;(INDEX($D$326:$W$326,1,$C359)+$C359),INDEX($D$340:$W$340,,$C359)-SUM($D359:BN359),INDEX($D$340:$W$340,,$C359)/INDEX($D$326:$W$326,1,$C359))))</f>
        <v>0</v>
      </c>
      <c r="BP359" s="2">
        <f>IF($D$326="n/a",0,IF(BP$328&lt;=$C359,0,IF(BP$328&gt;(INDEX($D$326:$W$326,1,$C359)+$C359),INDEX($D$340:$W$340,,$C359)-SUM($D359:BO359),INDEX($D$340:$W$340,,$C359)/INDEX($D$326:$W$326,1,$C359))))</f>
        <v>0</v>
      </c>
    </row>
    <row r="360" spans="2:68" outlineLevel="1">
      <c r="B360" s="20">
        <v>2033</v>
      </c>
      <c r="C360" s="20">
        <v>18</v>
      </c>
      <c r="E360" s="2">
        <f>IF($D$326="n/a",0,IF(E$328&lt;=$C360,0,IF(E$328&gt;(INDEX($D$326:$W$326,1,$C360)+$C360),INDEX($D$340:$W$340,,$C360)-SUM($D360:D360),INDEX($D$340:$W$340,,$C360)/INDEX($D$326:$W$326,1,$C360))))</f>
        <v>0</v>
      </c>
      <c r="F360" s="2">
        <f>IF($D$326="n/a",0,IF(F$328&lt;=$C360,0,IF(F$328&gt;(INDEX($D$326:$W$326,1,$C360)+$C360),INDEX($D$340:$W$340,,$C360)-SUM($D360:E360),INDEX($D$340:$W$340,,$C360)/INDEX($D$326:$W$326,1,$C360))))</f>
        <v>0</v>
      </c>
      <c r="G360" s="2">
        <f>IF($D$326="n/a",0,IF(G$328&lt;=$C360,0,IF(G$328&gt;(INDEX($D$326:$W$326,1,$C360)+$C360),INDEX($D$340:$W$340,,$C360)-SUM($D360:F360),INDEX($D$340:$W$340,,$C360)/INDEX($D$326:$W$326,1,$C360))))</f>
        <v>0</v>
      </c>
      <c r="H360" s="2">
        <f>IF($D$326="n/a",0,IF(H$328&lt;=$C360,0,IF(H$328&gt;(INDEX($D$326:$W$326,1,$C360)+$C360),INDEX($D$340:$W$340,,$C360)-SUM($D360:G360),INDEX($D$340:$W$340,,$C360)/INDEX($D$326:$W$326,1,$C360))))</f>
        <v>0</v>
      </c>
      <c r="I360" s="2">
        <f>IF($D$326="n/a",0,IF(I$328&lt;=$C360,0,IF(I$328&gt;(INDEX($D$326:$W$326,1,$C360)+$C360),INDEX($D$340:$W$340,,$C360)-SUM($D360:H360),INDEX($D$340:$W$340,,$C360)/INDEX($D$326:$W$326,1,$C360))))*0.5</f>
        <v>0</v>
      </c>
      <c r="J360" s="2">
        <f>IF($D$326="n/a",0,IF(J$328&lt;=$C360,0,IF(J$328&gt;(INDEX($D$326:$W$326,1,$C360)+$C360),INDEX($D$340:$W$340,,$C360)-SUM($D360:I360),INDEX($D$340:$W$340,,$C360)/INDEX($D$326:$W$326,1,$C360))))</f>
        <v>0</v>
      </c>
      <c r="K360" s="2">
        <f>IF($D$326="n/a",0,IF(K$328&lt;=$C360,0,IF(K$328&gt;(INDEX($D$326:$W$326,1,$C360)+$C360),INDEX($D$340:$W$340,,$C360)-SUM($D360:J360),INDEX($D$340:$W$340,,$C360)/INDEX($D$326:$W$326,1,$C360))))</f>
        <v>0</v>
      </c>
      <c r="L360" s="2">
        <f>IF($D$326="n/a",0,IF(L$328&lt;=$C360,0,IF(L$328&gt;(INDEX($D$326:$W$326,1,$C360)+$C360),INDEX($D$340:$W$340,,$C360)-SUM($D360:K360),INDEX($D$340:$W$340,,$C360)/INDEX($D$326:$W$326,1,$C360))))</f>
        <v>0</v>
      </c>
      <c r="M360" s="2">
        <f>IF($D$326="n/a",0,IF(M$328&lt;=$C360,0,IF(M$328&gt;(INDEX($D$326:$W$326,1,$C360)+$C360),INDEX($D$340:$W$340,,$C360)-SUM($D360:L360),INDEX($D$340:$W$340,,$C360)/INDEX($D$326:$W$326,1,$C360))))</f>
        <v>0</v>
      </c>
      <c r="N360" s="2">
        <f>IF($D$326="n/a",0,IF(N$328&lt;=$C360,0,IF(N$328&gt;(INDEX($D$326:$W$326,1,$C360)+$C360),INDEX($D$340:$W$340,,$C360)-SUM($D360:M360),INDEX($D$340:$W$340,,$C360)/INDEX($D$326:$W$326,1,$C360))))</f>
        <v>0</v>
      </c>
      <c r="O360" s="2">
        <f>IF($D$326="n/a",0,IF(O$328&lt;=$C360,0,IF(O$328&gt;(INDEX($D$326:$W$326,1,$C360)+$C360),INDEX($D$340:$W$340,,$C360)-SUM($D360:N360),INDEX($D$340:$W$340,,$C360)/INDEX($D$326:$W$326,1,$C360))))</f>
        <v>0</v>
      </c>
      <c r="P360" s="2">
        <f>IF($D$326="n/a",0,IF(P$328&lt;=$C360,0,IF(P$328&gt;(INDEX($D$326:$W$326,1,$C360)+$C360),INDEX($D$340:$W$340,,$C360)-SUM($D360:O360),INDEX($D$340:$W$340,,$C360)/INDEX($D$326:$W$326,1,$C360))))</f>
        <v>0</v>
      </c>
      <c r="Q360" s="2">
        <f>IF($D$326="n/a",0,IF(Q$328&lt;=$C360,0,IF(Q$328&gt;(INDEX($D$326:$W$326,1,$C360)+$C360),INDEX($D$340:$W$340,,$C360)-SUM($D360:P360),INDEX($D$340:$W$340,,$C360)/INDEX($D$326:$W$326,1,$C360))))</f>
        <v>0</v>
      </c>
      <c r="R360" s="2">
        <f>IF($D$326="n/a",0,IF(R$328&lt;=$C360,0,IF(R$328&gt;(INDEX($D$326:$W$326,1,$C360)+$C360),INDEX($D$340:$W$340,,$C360)-SUM($D360:Q360),INDEX($D$340:$W$340,,$C360)/INDEX($D$326:$W$326,1,$C360))))</f>
        <v>0</v>
      </c>
      <c r="S360" s="2">
        <f>IF($D$326="n/a",0,IF(S$328&lt;=$C360,0,IF(S$328&gt;(INDEX($D$326:$W$326,1,$C360)+$C360),INDEX($D$340:$W$340,,$C360)-SUM($D360:R360),INDEX($D$340:$W$340,,$C360)/INDEX($D$326:$W$326,1,$C360))))</f>
        <v>0</v>
      </c>
      <c r="T360" s="2">
        <f>IF($D$326="n/a",0,IF(T$328&lt;=$C360,0,IF(T$328&gt;(INDEX($D$326:$W$326,1,$C360)+$C360),INDEX($D$340:$W$340,,$C360)-SUM($D360:S360),INDEX($D$340:$W$340,,$C360)/INDEX($D$326:$W$326,1,$C360))))</f>
        <v>0</v>
      </c>
      <c r="U360" s="2">
        <f>IF($D$326="n/a",0,IF(U$328&lt;=$C360,0,IF(U$328&gt;(INDEX($D$326:$W$326,1,$C360)+$C360),INDEX($D$340:$W$340,,$C360)-SUM($D360:T360),INDEX($D$340:$W$340,,$C360)/INDEX($D$326:$W$326,1,$C360))))</f>
        <v>0</v>
      </c>
      <c r="V360" s="2">
        <f>IF($D$326="n/a",0,IF(V$328&lt;=$C360,0,IF(V$328&gt;(INDEX($D$326:$W$326,1,$C360)+$C360),INDEX($D$340:$W$340,,$C360)-SUM($D360:U360),INDEX($D$340:$W$340,,$C360)/INDEX($D$326:$W$326,1,$C360))))</f>
        <v>0</v>
      </c>
      <c r="W360" s="2">
        <f>IF($D$326="n/a",0,IF(W$328&lt;=$C360,0,IF(W$328&gt;(INDEX($D$326:$W$326,1,$C360)+$C360),INDEX($D$340:$W$340,,$C360)-SUM($D360:V360),INDEX($D$340:$W$340,,$C360)/INDEX($D$326:$W$326,1,$C360))))</f>
        <v>0</v>
      </c>
      <c r="X360" s="2">
        <f>IF($D$326="n/a",0,IF(X$328&lt;=$C360,0,IF(X$328&gt;(INDEX($D$326:$W$326,1,$C360)+$C360),INDEX($D$340:$W$340,,$C360)-SUM($D360:W360),INDEX($D$340:$W$340,,$C360)/INDEX($D$326:$W$326,1,$C360))))</f>
        <v>0</v>
      </c>
      <c r="Y360" s="2">
        <f>IF($D$326="n/a",0,IF(Y$328&lt;=$C360,0,IF(Y$328&gt;(INDEX($D$326:$W$326,1,$C360)+$C360),INDEX($D$340:$W$340,,$C360)-SUM($D360:X360),INDEX($D$340:$W$340,,$C360)/INDEX($D$326:$W$326,1,$C360))))</f>
        <v>0</v>
      </c>
      <c r="Z360" s="2">
        <f>IF($D$326="n/a",0,IF(Z$328&lt;=$C360,0,IF(Z$328&gt;(INDEX($D$326:$W$326,1,$C360)+$C360),INDEX($D$340:$W$340,,$C360)-SUM($D360:Y360),INDEX($D$340:$W$340,,$C360)/INDEX($D$326:$W$326,1,$C360))))</f>
        <v>0</v>
      </c>
      <c r="AA360" s="2">
        <f>IF($D$326="n/a",0,IF(AA$328&lt;=$C360,0,IF(AA$328&gt;(INDEX($D$326:$W$326,1,$C360)+$C360),INDEX($D$340:$W$340,,$C360)-SUM($D360:Z360),INDEX($D$340:$W$340,,$C360)/INDEX($D$326:$W$326,1,$C360))))</f>
        <v>0</v>
      </c>
      <c r="AB360" s="2">
        <f>IF($D$326="n/a",0,IF(AB$328&lt;=$C360,0,IF(AB$328&gt;(INDEX($D$326:$W$326,1,$C360)+$C360),INDEX($D$340:$W$340,,$C360)-SUM($D360:AA360),INDEX($D$340:$W$340,,$C360)/INDEX($D$326:$W$326,1,$C360))))</f>
        <v>0</v>
      </c>
      <c r="AC360" s="2">
        <f>IF($D$326="n/a",0,IF(AC$328&lt;=$C360,0,IF(AC$328&gt;(INDEX($D$326:$W$326,1,$C360)+$C360),INDEX($D$340:$W$340,,$C360)-SUM($D360:AB360),INDEX($D$340:$W$340,,$C360)/INDEX($D$326:$W$326,1,$C360))))</f>
        <v>0</v>
      </c>
      <c r="AD360" s="2">
        <f>IF($D$326="n/a",0,IF(AD$328&lt;=$C360,0,IF(AD$328&gt;(INDEX($D$326:$W$326,1,$C360)+$C360),INDEX($D$340:$W$340,,$C360)-SUM($D360:AC360),INDEX($D$340:$W$340,,$C360)/INDEX($D$326:$W$326,1,$C360))))</f>
        <v>0</v>
      </c>
      <c r="AE360" s="2">
        <f>IF($D$326="n/a",0,IF(AE$328&lt;=$C360,0,IF(AE$328&gt;(INDEX($D$326:$W$326,1,$C360)+$C360),INDEX($D$340:$W$340,,$C360)-SUM($D360:AD360),INDEX($D$340:$W$340,,$C360)/INDEX($D$326:$W$326,1,$C360))))</f>
        <v>0</v>
      </c>
      <c r="AF360" s="2">
        <f>IF($D$326="n/a",0,IF(AF$328&lt;=$C360,0,IF(AF$328&gt;(INDEX($D$326:$W$326,1,$C360)+$C360),INDEX($D$340:$W$340,,$C360)-SUM($D360:AE360),INDEX($D$340:$W$340,,$C360)/INDEX($D$326:$W$326,1,$C360))))</f>
        <v>0</v>
      </c>
      <c r="AG360" s="2">
        <f>IF($D$326="n/a",0,IF(AG$328&lt;=$C360,0,IF(AG$328&gt;(INDEX($D$326:$W$326,1,$C360)+$C360),INDEX($D$340:$W$340,,$C360)-SUM($D360:AF360),INDEX($D$340:$W$340,,$C360)/INDEX($D$326:$W$326,1,$C360))))</f>
        <v>0</v>
      </c>
      <c r="AH360" s="2">
        <f>IF($D$326="n/a",0,IF(AH$328&lt;=$C360,0,IF(AH$328&gt;(INDEX($D$326:$W$326,1,$C360)+$C360),INDEX($D$340:$W$340,,$C360)-SUM($D360:AG360),INDEX($D$340:$W$340,,$C360)/INDEX($D$326:$W$326,1,$C360))))</f>
        <v>0</v>
      </c>
      <c r="AI360" s="2">
        <f>IF($D$326="n/a",0,IF(AI$328&lt;=$C360,0,IF(AI$328&gt;(INDEX($D$326:$W$326,1,$C360)+$C360),INDEX($D$340:$W$340,,$C360)-SUM($D360:AH360),INDEX($D$340:$W$340,,$C360)/INDEX($D$326:$W$326,1,$C360))))</f>
        <v>0</v>
      </c>
      <c r="AJ360" s="2">
        <f>IF($D$326="n/a",0,IF(AJ$328&lt;=$C360,0,IF(AJ$328&gt;(INDEX($D$326:$W$326,1,$C360)+$C360),INDEX($D$340:$W$340,,$C360)-SUM($D360:AI360),INDEX($D$340:$W$340,,$C360)/INDEX($D$326:$W$326,1,$C360))))</f>
        <v>0</v>
      </c>
      <c r="AK360" s="2">
        <f>IF($D$326="n/a",0,IF(AK$328&lt;=$C360,0,IF(AK$328&gt;(INDEX($D$326:$W$326,1,$C360)+$C360),INDEX($D$340:$W$340,,$C360)-SUM($D360:AJ360),INDEX($D$340:$W$340,,$C360)/INDEX($D$326:$W$326,1,$C360))))</f>
        <v>0</v>
      </c>
      <c r="AL360" s="2">
        <f>IF($D$326="n/a",0,IF(AL$328&lt;=$C360,0,IF(AL$328&gt;(INDEX($D$326:$W$326,1,$C360)+$C360),INDEX($D$340:$W$340,,$C360)-SUM($D360:AK360),INDEX($D$340:$W$340,,$C360)/INDEX($D$326:$W$326,1,$C360))))</f>
        <v>0</v>
      </c>
      <c r="AM360" s="2">
        <f>IF($D$326="n/a",0,IF(AM$328&lt;=$C360,0,IF(AM$328&gt;(INDEX($D$326:$W$326,1,$C360)+$C360),INDEX($D$340:$W$340,,$C360)-SUM($D360:AL360),INDEX($D$340:$W$340,,$C360)/INDEX($D$326:$W$326,1,$C360))))</f>
        <v>0</v>
      </c>
      <c r="AN360" s="2">
        <f>IF($D$326="n/a",0,IF(AN$328&lt;=$C360,0,IF(AN$328&gt;(INDEX($D$326:$W$326,1,$C360)+$C360),INDEX($D$340:$W$340,,$C360)-SUM($D360:AM360),INDEX($D$340:$W$340,,$C360)/INDEX($D$326:$W$326,1,$C360))))</f>
        <v>0</v>
      </c>
      <c r="AO360" s="2">
        <f>IF($D$326="n/a",0,IF(AO$328&lt;=$C360,0,IF(AO$328&gt;(INDEX($D$326:$W$326,1,$C360)+$C360),INDEX($D$340:$W$340,,$C360)-SUM($D360:AN360),INDEX($D$340:$W$340,,$C360)/INDEX($D$326:$W$326,1,$C360))))</f>
        <v>0</v>
      </c>
      <c r="AP360" s="2">
        <f>IF($D$326="n/a",0,IF(AP$328&lt;=$C360,0,IF(AP$328&gt;(INDEX($D$326:$W$326,1,$C360)+$C360),INDEX($D$340:$W$340,,$C360)-SUM($D360:AO360),INDEX($D$340:$W$340,,$C360)/INDEX($D$326:$W$326,1,$C360))))</f>
        <v>0</v>
      </c>
      <c r="AQ360" s="2">
        <f>IF($D$326="n/a",0,IF(AQ$328&lt;=$C360,0,IF(AQ$328&gt;(INDEX($D$326:$W$326,1,$C360)+$C360),INDEX($D$340:$W$340,,$C360)-SUM($D360:AP360),INDEX($D$340:$W$340,,$C360)/INDEX($D$326:$W$326,1,$C360))))</f>
        <v>0</v>
      </c>
      <c r="AR360" s="2">
        <f>IF($D$326="n/a",0,IF(AR$328&lt;=$C360,0,IF(AR$328&gt;(INDEX($D$326:$W$326,1,$C360)+$C360),INDEX($D$340:$W$340,,$C360)-SUM($D360:AQ360),INDEX($D$340:$W$340,,$C360)/INDEX($D$326:$W$326,1,$C360))))</f>
        <v>0</v>
      </c>
      <c r="AS360" s="2">
        <f>IF($D$326="n/a",0,IF(AS$328&lt;=$C360,0,IF(AS$328&gt;(INDEX($D$326:$W$326,1,$C360)+$C360),INDEX($D$340:$W$340,,$C360)-SUM($D360:AR360),INDEX($D$340:$W$340,,$C360)/INDEX($D$326:$W$326,1,$C360))))</f>
        <v>0</v>
      </c>
      <c r="AT360" s="2">
        <f>IF($D$326="n/a",0,IF(AT$328&lt;=$C360,0,IF(AT$328&gt;(INDEX($D$326:$W$326,1,$C360)+$C360),INDEX($D$340:$W$340,,$C360)-SUM($D360:AS360),INDEX($D$340:$W$340,,$C360)/INDEX($D$326:$W$326,1,$C360))))</f>
        <v>0</v>
      </c>
      <c r="AU360" s="2">
        <f>IF($D$326="n/a",0,IF(AU$328&lt;=$C360,0,IF(AU$328&gt;(INDEX($D$326:$W$326,1,$C360)+$C360),INDEX($D$340:$W$340,,$C360)-SUM($D360:AT360),INDEX($D$340:$W$340,,$C360)/INDEX($D$326:$W$326,1,$C360))))</f>
        <v>0</v>
      </c>
      <c r="AV360" s="2">
        <f>IF($D$326="n/a",0,IF(AV$328&lt;=$C360,0,IF(AV$328&gt;(INDEX($D$326:$W$326,1,$C360)+$C360),INDEX($D$340:$W$340,,$C360)-SUM($D360:AU360),INDEX($D$340:$W$340,,$C360)/INDEX($D$326:$W$326,1,$C360))))</f>
        <v>0</v>
      </c>
      <c r="AW360" s="2">
        <f>IF($D$326="n/a",0,IF(AW$328&lt;=$C360,0,IF(AW$328&gt;(INDEX($D$326:$W$326,1,$C360)+$C360),INDEX($D$340:$W$340,,$C360)-SUM($D360:AV360),INDEX($D$340:$W$340,,$C360)/INDEX($D$326:$W$326,1,$C360))))</f>
        <v>0</v>
      </c>
      <c r="AX360" s="2">
        <f>IF($D$326="n/a",0,IF(AX$328&lt;=$C360,0,IF(AX$328&gt;(INDEX($D$326:$W$326,1,$C360)+$C360),INDEX($D$340:$W$340,,$C360)-SUM($D360:AW360),INDEX($D$340:$W$340,,$C360)/INDEX($D$326:$W$326,1,$C360))))</f>
        <v>0</v>
      </c>
      <c r="AY360" s="2">
        <f>IF($D$326="n/a",0,IF(AY$328&lt;=$C360,0,IF(AY$328&gt;(INDEX($D$326:$W$326,1,$C360)+$C360),INDEX($D$340:$W$340,,$C360)-SUM($D360:AX360),INDEX($D$340:$W$340,,$C360)/INDEX($D$326:$W$326,1,$C360))))</f>
        <v>0</v>
      </c>
      <c r="AZ360" s="2">
        <f>IF($D$326="n/a",0,IF(AZ$328&lt;=$C360,0,IF(AZ$328&gt;(INDEX($D$326:$W$326,1,$C360)+$C360),INDEX($D$340:$W$340,,$C360)-SUM($D360:AY360),INDEX($D$340:$W$340,,$C360)/INDEX($D$326:$W$326,1,$C360))))</f>
        <v>0</v>
      </c>
      <c r="BA360" s="2">
        <f>IF($D$326="n/a",0,IF(BA$328&lt;=$C360,0,IF(BA$328&gt;(INDEX($D$326:$W$326,1,$C360)+$C360),INDEX($D$340:$W$340,,$C360)-SUM($D360:AZ360),INDEX($D$340:$W$340,,$C360)/INDEX($D$326:$W$326,1,$C360))))</f>
        <v>0</v>
      </c>
      <c r="BB360" s="2">
        <f>IF($D$326="n/a",0,IF(BB$328&lt;=$C360,0,IF(BB$328&gt;(INDEX($D$326:$W$326,1,$C360)+$C360),INDEX($D$340:$W$340,,$C360)-SUM($D360:BA360),INDEX($D$340:$W$340,,$C360)/INDEX($D$326:$W$326,1,$C360))))</f>
        <v>0</v>
      </c>
      <c r="BC360" s="2">
        <f>IF($D$326="n/a",0,IF(BC$328&lt;=$C360,0,IF(BC$328&gt;(INDEX($D$326:$W$326,1,$C360)+$C360),INDEX($D$340:$W$340,,$C360)-SUM($D360:BB360),INDEX($D$340:$W$340,,$C360)/INDEX($D$326:$W$326,1,$C360))))</f>
        <v>0</v>
      </c>
      <c r="BD360" s="2">
        <f>IF($D$326="n/a",0,IF(BD$328&lt;=$C360,0,IF(BD$328&gt;(INDEX($D$326:$W$326,1,$C360)+$C360),INDEX($D$340:$W$340,,$C360)-SUM($D360:BC360),INDEX($D$340:$W$340,,$C360)/INDEX($D$326:$W$326,1,$C360))))</f>
        <v>0</v>
      </c>
      <c r="BE360" s="2">
        <f>IF($D$326="n/a",0,IF(BE$328&lt;=$C360,0,IF(BE$328&gt;(INDEX($D$326:$W$326,1,$C360)+$C360),INDEX($D$340:$W$340,,$C360)-SUM($D360:BD360),INDEX($D$340:$W$340,,$C360)/INDEX($D$326:$W$326,1,$C360))))</f>
        <v>0</v>
      </c>
      <c r="BF360" s="2">
        <f>IF($D$326="n/a",0,IF(BF$328&lt;=$C360,0,IF(BF$328&gt;(INDEX($D$326:$W$326,1,$C360)+$C360),INDEX($D$340:$W$340,,$C360)-SUM($D360:BE360),INDEX($D$340:$W$340,,$C360)/INDEX($D$326:$W$326,1,$C360))))</f>
        <v>0</v>
      </c>
      <c r="BG360" s="2">
        <f>IF($D$326="n/a",0,IF(BG$328&lt;=$C360,0,IF(BG$328&gt;(INDEX($D$326:$W$326,1,$C360)+$C360),INDEX($D$340:$W$340,,$C360)-SUM($D360:BF360),INDEX($D$340:$W$340,,$C360)/INDEX($D$326:$W$326,1,$C360))))</f>
        <v>0</v>
      </c>
      <c r="BH360" s="2">
        <f>IF($D$326="n/a",0,IF(BH$328&lt;=$C360,0,IF(BH$328&gt;(INDEX($D$326:$W$326,1,$C360)+$C360),INDEX($D$340:$W$340,,$C360)-SUM($D360:BG360),INDEX($D$340:$W$340,,$C360)/INDEX($D$326:$W$326,1,$C360))))</f>
        <v>0</v>
      </c>
      <c r="BI360" s="2">
        <f>IF($D$326="n/a",0,IF(BI$328&lt;=$C360,0,IF(BI$328&gt;(INDEX($D$326:$W$326,1,$C360)+$C360),INDEX($D$340:$W$340,,$C360)-SUM($D360:BH360),INDEX($D$340:$W$340,,$C360)/INDEX($D$326:$W$326,1,$C360))))</f>
        <v>0</v>
      </c>
      <c r="BJ360" s="2">
        <f>IF($D$326="n/a",0,IF(BJ$328&lt;=$C360,0,IF(BJ$328&gt;(INDEX($D$326:$W$326,1,$C360)+$C360),INDEX($D$340:$W$340,,$C360)-SUM($D360:BI360),INDEX($D$340:$W$340,,$C360)/INDEX($D$326:$W$326,1,$C360))))</f>
        <v>0</v>
      </c>
      <c r="BK360" s="2">
        <f>IF($D$326="n/a",0,IF(BK$328&lt;=$C360,0,IF(BK$328&gt;(INDEX($D$326:$W$326,1,$C360)+$C360),INDEX($D$340:$W$340,,$C360)-SUM($D360:BJ360),INDEX($D$340:$W$340,,$C360)/INDEX($D$326:$W$326,1,$C360))))</f>
        <v>0</v>
      </c>
      <c r="BL360" s="2">
        <f>IF($D$326="n/a",0,IF(BL$328&lt;=$C360,0,IF(BL$328&gt;(INDEX($D$326:$W$326,1,$C360)+$C360),INDEX($D$340:$W$340,,$C360)-SUM($D360:BK360),INDEX($D$340:$W$340,,$C360)/INDEX($D$326:$W$326,1,$C360))))</f>
        <v>0</v>
      </c>
      <c r="BM360" s="2">
        <f>IF($D$326="n/a",0,IF(BM$328&lt;=$C360,0,IF(BM$328&gt;(INDEX($D$326:$W$326,1,$C360)+$C360),INDEX($D$340:$W$340,,$C360)-SUM($D360:BL360),INDEX($D$340:$W$340,,$C360)/INDEX($D$326:$W$326,1,$C360))))</f>
        <v>0</v>
      </c>
      <c r="BN360" s="2">
        <f>IF($D$326="n/a",0,IF(BN$328&lt;=$C360,0,IF(BN$328&gt;(INDEX($D$326:$W$326,1,$C360)+$C360),INDEX($D$340:$W$340,,$C360)-SUM($D360:BM360),INDEX($D$340:$W$340,,$C360)/INDEX($D$326:$W$326,1,$C360))))</f>
        <v>0</v>
      </c>
      <c r="BO360" s="2">
        <f>IF($D$326="n/a",0,IF(BO$328&lt;=$C360,0,IF(BO$328&gt;(INDEX($D$326:$W$326,1,$C360)+$C360),INDEX($D$340:$W$340,,$C360)-SUM($D360:BN360),INDEX($D$340:$W$340,,$C360)/INDEX($D$326:$W$326,1,$C360))))</f>
        <v>0</v>
      </c>
      <c r="BP360" s="2">
        <f>IF($D$326="n/a",0,IF(BP$328&lt;=$C360,0,IF(BP$328&gt;(INDEX($D$326:$W$326,1,$C360)+$C360),INDEX($D$340:$W$340,,$C360)-SUM($D360:BO360),INDEX($D$340:$W$340,,$C360)/INDEX($D$326:$W$326,1,$C360))))</f>
        <v>0</v>
      </c>
    </row>
    <row r="361" spans="2:68" outlineLevel="1">
      <c r="B361" s="20">
        <v>2034</v>
      </c>
      <c r="C361" s="20">
        <v>19</v>
      </c>
      <c r="E361" s="2">
        <f>IF($D$326="n/a",0,IF(E$328&lt;=$C361,0,IF(E$328&gt;(INDEX($D$326:$W$326,1,$C361)+$C361),INDEX($D$340:$W$340,,$C361)-SUM($D361:D361),INDEX($D$340:$W$340,,$C361)/INDEX($D$326:$W$326,1,$C361))))</f>
        <v>0</v>
      </c>
      <c r="F361" s="2">
        <f>IF($D$326="n/a",0,IF(F$328&lt;=$C361,0,IF(F$328&gt;(INDEX($D$326:$W$326,1,$C361)+$C361),INDEX($D$340:$W$340,,$C361)-SUM($D361:E361),INDEX($D$340:$W$340,,$C361)/INDEX($D$326:$W$326,1,$C361))))</f>
        <v>0</v>
      </c>
      <c r="G361" s="2">
        <f>IF($D$326="n/a",0,IF(G$328&lt;=$C361,0,IF(G$328&gt;(INDEX($D$326:$W$326,1,$C361)+$C361),INDEX($D$340:$W$340,,$C361)-SUM($D361:F361),INDEX($D$340:$W$340,,$C361)/INDEX($D$326:$W$326,1,$C361))))</f>
        <v>0</v>
      </c>
      <c r="H361" s="2">
        <f>IF($D$326="n/a",0,IF(H$328&lt;=$C361,0,IF(H$328&gt;(INDEX($D$326:$W$326,1,$C361)+$C361),INDEX($D$340:$W$340,,$C361)-SUM($D361:G361),INDEX($D$340:$W$340,,$C361)/INDEX($D$326:$W$326,1,$C361))))</f>
        <v>0</v>
      </c>
      <c r="I361" s="2">
        <f>IF($D$326="n/a",0,IF(I$328&lt;=$C361,0,IF(I$328&gt;(INDEX($D$326:$W$326,1,$C361)+$C361),INDEX($D$340:$W$340,,$C361)-SUM($D361:H361),INDEX($D$340:$W$340,,$C361)/INDEX($D$326:$W$326,1,$C361))))*0.5</f>
        <v>0</v>
      </c>
      <c r="J361" s="2">
        <f>IF($D$326="n/a",0,IF(J$328&lt;=$C361,0,IF(J$328&gt;(INDEX($D$326:$W$326,1,$C361)+$C361),INDEX($D$340:$W$340,,$C361)-SUM($D361:I361),INDEX($D$340:$W$340,,$C361)/INDEX($D$326:$W$326,1,$C361))))</f>
        <v>0</v>
      </c>
      <c r="K361" s="2">
        <f>IF($D$326="n/a",0,IF(K$328&lt;=$C361,0,IF(K$328&gt;(INDEX($D$326:$W$326,1,$C361)+$C361),INDEX($D$340:$W$340,,$C361)-SUM($D361:J361),INDEX($D$340:$W$340,,$C361)/INDEX($D$326:$W$326,1,$C361))))</f>
        <v>0</v>
      </c>
      <c r="L361" s="2">
        <f>IF($D$326="n/a",0,IF(L$328&lt;=$C361,0,IF(L$328&gt;(INDEX($D$326:$W$326,1,$C361)+$C361),INDEX($D$340:$W$340,,$C361)-SUM($D361:K361),INDEX($D$340:$W$340,,$C361)/INDEX($D$326:$W$326,1,$C361))))</f>
        <v>0</v>
      </c>
      <c r="M361" s="2">
        <f>IF($D$326="n/a",0,IF(M$328&lt;=$C361,0,IF(M$328&gt;(INDEX($D$326:$W$326,1,$C361)+$C361),INDEX($D$340:$W$340,,$C361)-SUM($D361:L361),INDEX($D$340:$W$340,,$C361)/INDEX($D$326:$W$326,1,$C361))))</f>
        <v>0</v>
      </c>
      <c r="N361" s="2">
        <f>IF($D$326="n/a",0,IF(N$328&lt;=$C361,0,IF(N$328&gt;(INDEX($D$326:$W$326,1,$C361)+$C361),INDEX($D$340:$W$340,,$C361)-SUM($D361:M361),INDEX($D$340:$W$340,,$C361)/INDEX($D$326:$W$326,1,$C361))))</f>
        <v>0</v>
      </c>
      <c r="O361" s="2">
        <f>IF($D$326="n/a",0,IF(O$328&lt;=$C361,0,IF(O$328&gt;(INDEX($D$326:$W$326,1,$C361)+$C361),INDEX($D$340:$W$340,,$C361)-SUM($D361:N361),INDEX($D$340:$W$340,,$C361)/INDEX($D$326:$W$326,1,$C361))))</f>
        <v>0</v>
      </c>
      <c r="P361" s="2">
        <f>IF($D$326="n/a",0,IF(P$328&lt;=$C361,0,IF(P$328&gt;(INDEX($D$326:$W$326,1,$C361)+$C361),INDEX($D$340:$W$340,,$C361)-SUM($D361:O361),INDEX($D$340:$W$340,,$C361)/INDEX($D$326:$W$326,1,$C361))))</f>
        <v>0</v>
      </c>
      <c r="Q361" s="2">
        <f>IF($D$326="n/a",0,IF(Q$328&lt;=$C361,0,IF(Q$328&gt;(INDEX($D$326:$W$326,1,$C361)+$C361),INDEX($D$340:$W$340,,$C361)-SUM($D361:P361),INDEX($D$340:$W$340,,$C361)/INDEX($D$326:$W$326,1,$C361))))</f>
        <v>0</v>
      </c>
      <c r="R361" s="2">
        <f>IF($D$326="n/a",0,IF(R$328&lt;=$C361,0,IF(R$328&gt;(INDEX($D$326:$W$326,1,$C361)+$C361),INDEX($D$340:$W$340,,$C361)-SUM($D361:Q361),INDEX($D$340:$W$340,,$C361)/INDEX($D$326:$W$326,1,$C361))))</f>
        <v>0</v>
      </c>
      <c r="S361" s="2">
        <f>IF($D$326="n/a",0,IF(S$328&lt;=$C361,0,IF(S$328&gt;(INDEX($D$326:$W$326,1,$C361)+$C361),INDEX($D$340:$W$340,,$C361)-SUM($D361:R361),INDEX($D$340:$W$340,,$C361)/INDEX($D$326:$W$326,1,$C361))))</f>
        <v>0</v>
      </c>
      <c r="T361" s="2">
        <f>IF($D$326="n/a",0,IF(T$328&lt;=$C361,0,IF(T$328&gt;(INDEX($D$326:$W$326,1,$C361)+$C361),INDEX($D$340:$W$340,,$C361)-SUM($D361:S361),INDEX($D$340:$W$340,,$C361)/INDEX($D$326:$W$326,1,$C361))))</f>
        <v>0</v>
      </c>
      <c r="U361" s="2">
        <f>IF($D$326="n/a",0,IF(U$328&lt;=$C361,0,IF(U$328&gt;(INDEX($D$326:$W$326,1,$C361)+$C361),INDEX($D$340:$W$340,,$C361)-SUM($D361:T361),INDEX($D$340:$W$340,,$C361)/INDEX($D$326:$W$326,1,$C361))))</f>
        <v>0</v>
      </c>
      <c r="V361" s="2">
        <f>IF($D$326="n/a",0,IF(V$328&lt;=$C361,0,IF(V$328&gt;(INDEX($D$326:$W$326,1,$C361)+$C361),INDEX($D$340:$W$340,,$C361)-SUM($D361:U361),INDEX($D$340:$W$340,,$C361)/INDEX($D$326:$W$326,1,$C361))))</f>
        <v>0</v>
      </c>
      <c r="W361" s="2">
        <f>IF($D$326="n/a",0,IF(W$328&lt;=$C361,0,IF(W$328&gt;(INDEX($D$326:$W$326,1,$C361)+$C361),INDEX($D$340:$W$340,,$C361)-SUM($D361:V361),INDEX($D$340:$W$340,,$C361)/INDEX($D$326:$W$326,1,$C361))))</f>
        <v>0</v>
      </c>
      <c r="X361" s="2">
        <f>IF($D$326="n/a",0,IF(X$328&lt;=$C361,0,IF(X$328&gt;(INDEX($D$326:$W$326,1,$C361)+$C361),INDEX($D$340:$W$340,,$C361)-SUM($D361:W361),INDEX($D$340:$W$340,,$C361)/INDEX($D$326:$W$326,1,$C361))))</f>
        <v>0</v>
      </c>
      <c r="Y361" s="2">
        <f>IF($D$326="n/a",0,IF(Y$328&lt;=$C361,0,IF(Y$328&gt;(INDEX($D$326:$W$326,1,$C361)+$C361),INDEX($D$340:$W$340,,$C361)-SUM($D361:X361),INDEX($D$340:$W$340,,$C361)/INDEX($D$326:$W$326,1,$C361))))</f>
        <v>0</v>
      </c>
      <c r="Z361" s="2">
        <f>IF($D$326="n/a",0,IF(Z$328&lt;=$C361,0,IF(Z$328&gt;(INDEX($D$326:$W$326,1,$C361)+$C361),INDEX($D$340:$W$340,,$C361)-SUM($D361:Y361),INDEX($D$340:$W$340,,$C361)/INDEX($D$326:$W$326,1,$C361))))</f>
        <v>0</v>
      </c>
      <c r="AA361" s="2">
        <f>IF($D$326="n/a",0,IF(AA$328&lt;=$C361,0,IF(AA$328&gt;(INDEX($D$326:$W$326,1,$C361)+$C361),INDEX($D$340:$W$340,,$C361)-SUM($D361:Z361),INDEX($D$340:$W$340,,$C361)/INDEX($D$326:$W$326,1,$C361))))</f>
        <v>0</v>
      </c>
      <c r="AB361" s="2">
        <f>IF($D$326="n/a",0,IF(AB$328&lt;=$C361,0,IF(AB$328&gt;(INDEX($D$326:$W$326,1,$C361)+$C361),INDEX($D$340:$W$340,,$C361)-SUM($D361:AA361),INDEX($D$340:$W$340,,$C361)/INDEX($D$326:$W$326,1,$C361))))</f>
        <v>0</v>
      </c>
      <c r="AC361" s="2">
        <f>IF($D$326="n/a",0,IF(AC$328&lt;=$C361,0,IF(AC$328&gt;(INDEX($D$326:$W$326,1,$C361)+$C361),INDEX($D$340:$W$340,,$C361)-SUM($D361:AB361),INDEX($D$340:$W$340,,$C361)/INDEX($D$326:$W$326,1,$C361))))</f>
        <v>0</v>
      </c>
      <c r="AD361" s="2">
        <f>IF($D$326="n/a",0,IF(AD$328&lt;=$C361,0,IF(AD$328&gt;(INDEX($D$326:$W$326,1,$C361)+$C361),INDEX($D$340:$W$340,,$C361)-SUM($D361:AC361),INDEX($D$340:$W$340,,$C361)/INDEX($D$326:$W$326,1,$C361))))</f>
        <v>0</v>
      </c>
      <c r="AE361" s="2">
        <f>IF($D$326="n/a",0,IF(AE$328&lt;=$C361,0,IF(AE$328&gt;(INDEX($D$326:$W$326,1,$C361)+$C361),INDEX($D$340:$W$340,,$C361)-SUM($D361:AD361),INDEX($D$340:$W$340,,$C361)/INDEX($D$326:$W$326,1,$C361))))</f>
        <v>0</v>
      </c>
      <c r="AF361" s="2">
        <f>IF($D$326="n/a",0,IF(AF$328&lt;=$C361,0,IF(AF$328&gt;(INDEX($D$326:$W$326,1,$C361)+$C361),INDEX($D$340:$W$340,,$C361)-SUM($D361:AE361),INDEX($D$340:$W$340,,$C361)/INDEX($D$326:$W$326,1,$C361))))</f>
        <v>0</v>
      </c>
      <c r="AG361" s="2">
        <f>IF($D$326="n/a",0,IF(AG$328&lt;=$C361,0,IF(AG$328&gt;(INDEX($D$326:$W$326,1,$C361)+$C361),INDEX($D$340:$W$340,,$C361)-SUM($D361:AF361),INDEX($D$340:$W$340,,$C361)/INDEX($D$326:$W$326,1,$C361))))</f>
        <v>0</v>
      </c>
      <c r="AH361" s="2">
        <f>IF($D$326="n/a",0,IF(AH$328&lt;=$C361,0,IF(AH$328&gt;(INDEX($D$326:$W$326,1,$C361)+$C361),INDEX($D$340:$W$340,,$C361)-SUM($D361:AG361),INDEX($D$340:$W$340,,$C361)/INDEX($D$326:$W$326,1,$C361))))</f>
        <v>0</v>
      </c>
      <c r="AI361" s="2">
        <f>IF($D$326="n/a",0,IF(AI$328&lt;=$C361,0,IF(AI$328&gt;(INDEX($D$326:$W$326,1,$C361)+$C361),INDEX($D$340:$W$340,,$C361)-SUM($D361:AH361),INDEX($D$340:$W$340,,$C361)/INDEX($D$326:$W$326,1,$C361))))</f>
        <v>0</v>
      </c>
      <c r="AJ361" s="2">
        <f>IF($D$326="n/a",0,IF(AJ$328&lt;=$C361,0,IF(AJ$328&gt;(INDEX($D$326:$W$326,1,$C361)+$C361),INDEX($D$340:$W$340,,$C361)-SUM($D361:AI361),INDEX($D$340:$W$340,,$C361)/INDEX($D$326:$W$326,1,$C361))))</f>
        <v>0</v>
      </c>
      <c r="AK361" s="2">
        <f>IF($D$326="n/a",0,IF(AK$328&lt;=$C361,0,IF(AK$328&gt;(INDEX($D$326:$W$326,1,$C361)+$C361),INDEX($D$340:$W$340,,$C361)-SUM($D361:AJ361),INDEX($D$340:$W$340,,$C361)/INDEX($D$326:$W$326,1,$C361))))</f>
        <v>0</v>
      </c>
      <c r="AL361" s="2">
        <f>IF($D$326="n/a",0,IF(AL$328&lt;=$C361,0,IF(AL$328&gt;(INDEX($D$326:$W$326,1,$C361)+$C361),INDEX($D$340:$W$340,,$C361)-SUM($D361:AK361),INDEX($D$340:$W$340,,$C361)/INDEX($D$326:$W$326,1,$C361))))</f>
        <v>0</v>
      </c>
      <c r="AM361" s="2">
        <f>IF($D$326="n/a",0,IF(AM$328&lt;=$C361,0,IF(AM$328&gt;(INDEX($D$326:$W$326,1,$C361)+$C361),INDEX($D$340:$W$340,,$C361)-SUM($D361:AL361),INDEX($D$340:$W$340,,$C361)/INDEX($D$326:$W$326,1,$C361))))</f>
        <v>0</v>
      </c>
      <c r="AN361" s="2">
        <f>IF($D$326="n/a",0,IF(AN$328&lt;=$C361,0,IF(AN$328&gt;(INDEX($D$326:$W$326,1,$C361)+$C361),INDEX($D$340:$W$340,,$C361)-SUM($D361:AM361),INDEX($D$340:$W$340,,$C361)/INDEX($D$326:$W$326,1,$C361))))</f>
        <v>0</v>
      </c>
      <c r="AO361" s="2">
        <f>IF($D$326="n/a",0,IF(AO$328&lt;=$C361,0,IF(AO$328&gt;(INDEX($D$326:$W$326,1,$C361)+$C361),INDEX($D$340:$W$340,,$C361)-SUM($D361:AN361),INDEX($D$340:$W$340,,$C361)/INDEX($D$326:$W$326,1,$C361))))</f>
        <v>0</v>
      </c>
      <c r="AP361" s="2">
        <f>IF($D$326="n/a",0,IF(AP$328&lt;=$C361,0,IF(AP$328&gt;(INDEX($D$326:$W$326,1,$C361)+$C361),INDEX($D$340:$W$340,,$C361)-SUM($D361:AO361),INDEX($D$340:$W$340,,$C361)/INDEX($D$326:$W$326,1,$C361))))</f>
        <v>0</v>
      </c>
      <c r="AQ361" s="2">
        <f>IF($D$326="n/a",0,IF(AQ$328&lt;=$C361,0,IF(AQ$328&gt;(INDEX($D$326:$W$326,1,$C361)+$C361),INDEX($D$340:$W$340,,$C361)-SUM($D361:AP361),INDEX($D$340:$W$340,,$C361)/INDEX($D$326:$W$326,1,$C361))))</f>
        <v>0</v>
      </c>
      <c r="AR361" s="2">
        <f>IF($D$326="n/a",0,IF(AR$328&lt;=$C361,0,IF(AR$328&gt;(INDEX($D$326:$W$326,1,$C361)+$C361),INDEX($D$340:$W$340,,$C361)-SUM($D361:AQ361),INDEX($D$340:$W$340,,$C361)/INDEX($D$326:$W$326,1,$C361))))</f>
        <v>0</v>
      </c>
      <c r="AS361" s="2">
        <f>IF($D$326="n/a",0,IF(AS$328&lt;=$C361,0,IF(AS$328&gt;(INDEX($D$326:$W$326,1,$C361)+$C361),INDEX($D$340:$W$340,,$C361)-SUM($D361:AR361),INDEX($D$340:$W$340,,$C361)/INDEX($D$326:$W$326,1,$C361))))</f>
        <v>0</v>
      </c>
      <c r="AT361" s="2">
        <f>IF($D$326="n/a",0,IF(AT$328&lt;=$C361,0,IF(AT$328&gt;(INDEX($D$326:$W$326,1,$C361)+$C361),INDEX($D$340:$W$340,,$C361)-SUM($D361:AS361),INDEX($D$340:$W$340,,$C361)/INDEX($D$326:$W$326,1,$C361))))</f>
        <v>0</v>
      </c>
      <c r="AU361" s="2">
        <f>IF($D$326="n/a",0,IF(AU$328&lt;=$C361,0,IF(AU$328&gt;(INDEX($D$326:$W$326,1,$C361)+$C361),INDEX($D$340:$W$340,,$C361)-SUM($D361:AT361),INDEX($D$340:$W$340,,$C361)/INDEX($D$326:$W$326,1,$C361))))</f>
        <v>0</v>
      </c>
      <c r="AV361" s="2">
        <f>IF($D$326="n/a",0,IF(AV$328&lt;=$C361,0,IF(AV$328&gt;(INDEX($D$326:$W$326,1,$C361)+$C361),INDEX($D$340:$W$340,,$C361)-SUM($D361:AU361),INDEX($D$340:$W$340,,$C361)/INDEX($D$326:$W$326,1,$C361))))</f>
        <v>0</v>
      </c>
      <c r="AW361" s="2">
        <f>IF($D$326="n/a",0,IF(AW$328&lt;=$C361,0,IF(AW$328&gt;(INDEX($D$326:$W$326,1,$C361)+$C361),INDEX($D$340:$W$340,,$C361)-SUM($D361:AV361),INDEX($D$340:$W$340,,$C361)/INDEX($D$326:$W$326,1,$C361))))</f>
        <v>0</v>
      </c>
      <c r="AX361" s="2">
        <f>IF($D$326="n/a",0,IF(AX$328&lt;=$C361,0,IF(AX$328&gt;(INDEX($D$326:$W$326,1,$C361)+$C361),INDEX($D$340:$W$340,,$C361)-SUM($D361:AW361),INDEX($D$340:$W$340,,$C361)/INDEX($D$326:$W$326,1,$C361))))</f>
        <v>0</v>
      </c>
      <c r="AY361" s="2">
        <f>IF($D$326="n/a",0,IF(AY$328&lt;=$C361,0,IF(AY$328&gt;(INDEX($D$326:$W$326,1,$C361)+$C361),INDEX($D$340:$W$340,,$C361)-SUM($D361:AX361),INDEX($D$340:$W$340,,$C361)/INDEX($D$326:$W$326,1,$C361))))</f>
        <v>0</v>
      </c>
      <c r="AZ361" s="2">
        <f>IF($D$326="n/a",0,IF(AZ$328&lt;=$C361,0,IF(AZ$328&gt;(INDEX($D$326:$W$326,1,$C361)+$C361),INDEX($D$340:$W$340,,$C361)-SUM($D361:AY361),INDEX($D$340:$W$340,,$C361)/INDEX($D$326:$W$326,1,$C361))))</f>
        <v>0</v>
      </c>
      <c r="BA361" s="2">
        <f>IF($D$326="n/a",0,IF(BA$328&lt;=$C361,0,IF(BA$328&gt;(INDEX($D$326:$W$326,1,$C361)+$C361),INDEX($D$340:$W$340,,$C361)-SUM($D361:AZ361),INDEX($D$340:$W$340,,$C361)/INDEX($D$326:$W$326,1,$C361))))</f>
        <v>0</v>
      </c>
      <c r="BB361" s="2">
        <f>IF($D$326="n/a",0,IF(BB$328&lt;=$C361,0,IF(BB$328&gt;(INDEX($D$326:$W$326,1,$C361)+$C361),INDEX($D$340:$W$340,,$C361)-SUM($D361:BA361),INDEX($D$340:$W$340,,$C361)/INDEX($D$326:$W$326,1,$C361))))</f>
        <v>0</v>
      </c>
      <c r="BC361" s="2">
        <f>IF($D$326="n/a",0,IF(BC$328&lt;=$C361,0,IF(BC$328&gt;(INDEX($D$326:$W$326,1,$C361)+$C361),INDEX($D$340:$W$340,,$C361)-SUM($D361:BB361),INDEX($D$340:$W$340,,$C361)/INDEX($D$326:$W$326,1,$C361))))</f>
        <v>0</v>
      </c>
      <c r="BD361" s="2">
        <f>IF($D$326="n/a",0,IF(BD$328&lt;=$C361,0,IF(BD$328&gt;(INDEX($D$326:$W$326,1,$C361)+$C361),INDEX($D$340:$W$340,,$C361)-SUM($D361:BC361),INDEX($D$340:$W$340,,$C361)/INDEX($D$326:$W$326,1,$C361))))</f>
        <v>0</v>
      </c>
      <c r="BE361" s="2">
        <f>IF($D$326="n/a",0,IF(BE$328&lt;=$C361,0,IF(BE$328&gt;(INDEX($D$326:$W$326,1,$C361)+$C361),INDEX($D$340:$W$340,,$C361)-SUM($D361:BD361),INDEX($D$340:$W$340,,$C361)/INDEX($D$326:$W$326,1,$C361))))</f>
        <v>0</v>
      </c>
      <c r="BF361" s="2">
        <f>IF($D$326="n/a",0,IF(BF$328&lt;=$C361,0,IF(BF$328&gt;(INDEX($D$326:$W$326,1,$C361)+$C361),INDEX($D$340:$W$340,,$C361)-SUM($D361:BE361),INDEX($D$340:$W$340,,$C361)/INDEX($D$326:$W$326,1,$C361))))</f>
        <v>0</v>
      </c>
      <c r="BG361" s="2">
        <f>IF($D$326="n/a",0,IF(BG$328&lt;=$C361,0,IF(BG$328&gt;(INDEX($D$326:$W$326,1,$C361)+$C361),INDEX($D$340:$W$340,,$C361)-SUM($D361:BF361),INDEX($D$340:$W$340,,$C361)/INDEX($D$326:$W$326,1,$C361))))</f>
        <v>0</v>
      </c>
      <c r="BH361" s="2">
        <f>IF($D$326="n/a",0,IF(BH$328&lt;=$C361,0,IF(BH$328&gt;(INDEX($D$326:$W$326,1,$C361)+$C361),INDEX($D$340:$W$340,,$C361)-SUM($D361:BG361),INDEX($D$340:$W$340,,$C361)/INDEX($D$326:$W$326,1,$C361))))</f>
        <v>0</v>
      </c>
      <c r="BI361" s="2">
        <f>IF($D$326="n/a",0,IF(BI$328&lt;=$C361,0,IF(BI$328&gt;(INDEX($D$326:$W$326,1,$C361)+$C361),INDEX($D$340:$W$340,,$C361)-SUM($D361:BH361),INDEX($D$340:$W$340,,$C361)/INDEX($D$326:$W$326,1,$C361))))</f>
        <v>0</v>
      </c>
      <c r="BJ361" s="2">
        <f>IF($D$326="n/a",0,IF(BJ$328&lt;=$C361,0,IF(BJ$328&gt;(INDEX($D$326:$W$326,1,$C361)+$C361),INDEX($D$340:$W$340,,$C361)-SUM($D361:BI361),INDEX($D$340:$W$340,,$C361)/INDEX($D$326:$W$326,1,$C361))))</f>
        <v>0</v>
      </c>
      <c r="BK361" s="2">
        <f>IF($D$326="n/a",0,IF(BK$328&lt;=$C361,0,IF(BK$328&gt;(INDEX($D$326:$W$326,1,$C361)+$C361),INDEX($D$340:$W$340,,$C361)-SUM($D361:BJ361),INDEX($D$340:$W$340,,$C361)/INDEX($D$326:$W$326,1,$C361))))</f>
        <v>0</v>
      </c>
      <c r="BL361" s="2">
        <f>IF($D$326="n/a",0,IF(BL$328&lt;=$C361,0,IF(BL$328&gt;(INDEX($D$326:$W$326,1,$C361)+$C361),INDEX($D$340:$W$340,,$C361)-SUM($D361:BK361),INDEX($D$340:$W$340,,$C361)/INDEX($D$326:$W$326,1,$C361))))</f>
        <v>0</v>
      </c>
      <c r="BM361" s="2">
        <f>IF($D$326="n/a",0,IF(BM$328&lt;=$C361,0,IF(BM$328&gt;(INDEX($D$326:$W$326,1,$C361)+$C361),INDEX($D$340:$W$340,,$C361)-SUM($D361:BL361),INDEX($D$340:$W$340,,$C361)/INDEX($D$326:$W$326,1,$C361))))</f>
        <v>0</v>
      </c>
      <c r="BN361" s="2">
        <f>IF($D$326="n/a",0,IF(BN$328&lt;=$C361,0,IF(BN$328&gt;(INDEX($D$326:$W$326,1,$C361)+$C361),INDEX($D$340:$W$340,,$C361)-SUM($D361:BM361),INDEX($D$340:$W$340,,$C361)/INDEX($D$326:$W$326,1,$C361))))</f>
        <v>0</v>
      </c>
      <c r="BO361" s="2">
        <f>IF($D$326="n/a",0,IF(BO$328&lt;=$C361,0,IF(BO$328&gt;(INDEX($D$326:$W$326,1,$C361)+$C361),INDEX($D$340:$W$340,,$C361)-SUM($D361:BN361),INDEX($D$340:$W$340,,$C361)/INDEX($D$326:$W$326,1,$C361))))</f>
        <v>0</v>
      </c>
      <c r="BP361" s="2">
        <f>IF($D$326="n/a",0,IF(BP$328&lt;=$C361,0,IF(BP$328&gt;(INDEX($D$326:$W$326,1,$C361)+$C361),INDEX($D$340:$W$340,,$C361)-SUM($D361:BO361),INDEX($D$340:$W$340,,$C361)/INDEX($D$326:$W$326,1,$C361))))</f>
        <v>0</v>
      </c>
    </row>
    <row r="362" spans="2:68" outlineLevel="1">
      <c r="B362" s="20">
        <v>2035</v>
      </c>
      <c r="C362" s="20">
        <v>20</v>
      </c>
      <c r="E362" s="2">
        <f>IF($D$326="n/a",0,IF(E$328&lt;=$C362,0,IF(E$328&gt;(INDEX($D$326:$W$326,1,$C362)+$C362),INDEX($D$340:$W$340,,$C362)-SUM($D362:D362),INDEX($D$340:$W$340,,$C362)/INDEX($D$326:$W$326,1,$C362))))</f>
        <v>0</v>
      </c>
      <c r="F362" s="2">
        <f>IF($D$326="n/a",0,IF(F$328&lt;=$C362,0,IF(F$328&gt;(INDEX($D$326:$W$326,1,$C362)+$C362),INDEX($D$340:$W$340,,$C362)-SUM($D362:E362),INDEX($D$340:$W$340,,$C362)/INDEX($D$326:$W$326,1,$C362))))</f>
        <v>0</v>
      </c>
      <c r="G362" s="2">
        <f>IF($D$326="n/a",0,IF(G$328&lt;=$C362,0,IF(G$328&gt;(INDEX($D$326:$W$326,1,$C362)+$C362),INDEX($D$340:$W$340,,$C362)-SUM($D362:F362),INDEX($D$340:$W$340,,$C362)/INDEX($D$326:$W$326,1,$C362))))</f>
        <v>0</v>
      </c>
      <c r="H362" s="2">
        <f>IF($D$326="n/a",0,IF(H$328&lt;=$C362,0,IF(H$328&gt;(INDEX($D$326:$W$326,1,$C362)+$C362),INDEX($D$340:$W$340,,$C362)-SUM($D362:G362),INDEX($D$340:$W$340,,$C362)/INDEX($D$326:$W$326,1,$C362))))</f>
        <v>0</v>
      </c>
      <c r="I362" s="2">
        <f>IF($D$326="n/a",0,IF(I$328&lt;=$C362,0,IF(I$328&gt;(INDEX($D$326:$W$326,1,$C362)+$C362),INDEX($D$340:$W$340,,$C362)-SUM($D362:H362),INDEX($D$340:$W$340,,$C362)/INDEX($D$326:$W$326,1,$C362))))*0.5</f>
        <v>0</v>
      </c>
      <c r="J362" s="2">
        <f>IF($D$326="n/a",0,IF(J$328&lt;=$C362,0,IF(J$328&gt;(INDEX($D$326:$W$326,1,$C362)+$C362),INDEX($D$340:$W$340,,$C362)-SUM($D362:I362),INDEX($D$340:$W$340,,$C362)/INDEX($D$326:$W$326,1,$C362))))</f>
        <v>0</v>
      </c>
      <c r="K362" s="2">
        <f>IF($D$326="n/a",0,IF(K$328&lt;=$C362,0,IF(K$328&gt;(INDEX($D$326:$W$326,1,$C362)+$C362),INDEX($D$340:$W$340,,$C362)-SUM($D362:J362),INDEX($D$340:$W$340,,$C362)/INDEX($D$326:$W$326,1,$C362))))</f>
        <v>0</v>
      </c>
      <c r="L362" s="2">
        <f>IF($D$326="n/a",0,IF(L$328&lt;=$C362,0,IF(L$328&gt;(INDEX($D$326:$W$326,1,$C362)+$C362),INDEX($D$340:$W$340,,$C362)-SUM($D362:K362),INDEX($D$340:$W$340,,$C362)/INDEX($D$326:$W$326,1,$C362))))</f>
        <v>0</v>
      </c>
      <c r="M362" s="2">
        <f>IF($D$326="n/a",0,IF(M$328&lt;=$C362,0,IF(M$328&gt;(INDEX($D$326:$W$326,1,$C362)+$C362),INDEX($D$340:$W$340,,$C362)-SUM($D362:L362),INDEX($D$340:$W$340,,$C362)/INDEX($D$326:$W$326,1,$C362))))</f>
        <v>0</v>
      </c>
      <c r="N362" s="2">
        <f>IF($D$326="n/a",0,IF(N$328&lt;=$C362,0,IF(N$328&gt;(INDEX($D$326:$W$326,1,$C362)+$C362),INDEX($D$340:$W$340,,$C362)-SUM($D362:M362),INDEX($D$340:$W$340,,$C362)/INDEX($D$326:$W$326,1,$C362))))</f>
        <v>0</v>
      </c>
      <c r="O362" s="2">
        <f>IF($D$326="n/a",0,IF(O$328&lt;=$C362,0,IF(O$328&gt;(INDEX($D$326:$W$326,1,$C362)+$C362),INDEX($D$340:$W$340,,$C362)-SUM($D362:N362),INDEX($D$340:$W$340,,$C362)/INDEX($D$326:$W$326,1,$C362))))</f>
        <v>0</v>
      </c>
      <c r="P362" s="2">
        <f>IF($D$326="n/a",0,IF(P$328&lt;=$C362,0,IF(P$328&gt;(INDEX($D$326:$W$326,1,$C362)+$C362),INDEX($D$340:$W$340,,$C362)-SUM($D362:O362),INDEX($D$340:$W$340,,$C362)/INDEX($D$326:$W$326,1,$C362))))</f>
        <v>0</v>
      </c>
      <c r="Q362" s="2">
        <f>IF($D$326="n/a",0,IF(Q$328&lt;=$C362,0,IF(Q$328&gt;(INDEX($D$326:$W$326,1,$C362)+$C362),INDEX($D$340:$W$340,,$C362)-SUM($D362:P362),INDEX($D$340:$W$340,,$C362)/INDEX($D$326:$W$326,1,$C362))))</f>
        <v>0</v>
      </c>
      <c r="R362" s="2">
        <f>IF($D$326="n/a",0,IF(R$328&lt;=$C362,0,IF(R$328&gt;(INDEX($D$326:$W$326,1,$C362)+$C362),INDEX($D$340:$W$340,,$C362)-SUM($D362:Q362),INDEX($D$340:$W$340,,$C362)/INDEX($D$326:$W$326,1,$C362))))</f>
        <v>0</v>
      </c>
      <c r="S362" s="2">
        <f>IF($D$326="n/a",0,IF(S$328&lt;=$C362,0,IF(S$328&gt;(INDEX($D$326:$W$326,1,$C362)+$C362),INDEX($D$340:$W$340,,$C362)-SUM($D362:R362),INDEX($D$340:$W$340,,$C362)/INDEX($D$326:$W$326,1,$C362))))</f>
        <v>0</v>
      </c>
      <c r="T362" s="2">
        <f>IF($D$326="n/a",0,IF(T$328&lt;=$C362,0,IF(T$328&gt;(INDEX($D$326:$W$326,1,$C362)+$C362),INDEX($D$340:$W$340,,$C362)-SUM($D362:S362),INDEX($D$340:$W$340,,$C362)/INDEX($D$326:$W$326,1,$C362))))</f>
        <v>0</v>
      </c>
      <c r="U362" s="2">
        <f>IF($D$326="n/a",0,IF(U$328&lt;=$C362,0,IF(U$328&gt;(INDEX($D$326:$W$326,1,$C362)+$C362),INDEX($D$340:$W$340,,$C362)-SUM($D362:T362),INDEX($D$340:$W$340,,$C362)/INDEX($D$326:$W$326,1,$C362))))</f>
        <v>0</v>
      </c>
      <c r="V362" s="2">
        <f>IF($D$326="n/a",0,IF(V$328&lt;=$C362,0,IF(V$328&gt;(INDEX($D$326:$W$326,1,$C362)+$C362),INDEX($D$340:$W$340,,$C362)-SUM($D362:U362),INDEX($D$340:$W$340,,$C362)/INDEX($D$326:$W$326,1,$C362))))</f>
        <v>0</v>
      </c>
      <c r="W362" s="2">
        <f>IF($D$326="n/a",0,IF(W$328&lt;=$C362,0,IF(W$328&gt;(INDEX($D$326:$W$326,1,$C362)+$C362),INDEX($D$340:$W$340,,$C362)-SUM($D362:V362),INDEX($D$340:$W$340,,$C362)/INDEX($D$326:$W$326,1,$C362))))</f>
        <v>0</v>
      </c>
      <c r="X362" s="2">
        <f>IF($D$326="n/a",0,IF(X$328&lt;=$C362,0,IF(X$328&gt;(INDEX($D$326:$W$326,1,$C362)+$C362),INDEX($D$340:$W$340,,$C362)-SUM($D362:W362),INDEX($D$340:$W$340,,$C362)/INDEX($D$326:$W$326,1,$C362))))</f>
        <v>0</v>
      </c>
      <c r="Y362" s="2">
        <f>IF($D$326="n/a",0,IF(Y$328&lt;=$C362,0,IF(Y$328&gt;(INDEX($D$326:$W$326,1,$C362)+$C362),INDEX($D$340:$W$340,,$C362)-SUM($D362:X362),INDEX($D$340:$W$340,,$C362)/INDEX($D$326:$W$326,1,$C362))))</f>
        <v>0</v>
      </c>
      <c r="Z362" s="2">
        <f>IF($D$326="n/a",0,IF(Z$328&lt;=$C362,0,IF(Z$328&gt;(INDEX($D$326:$W$326,1,$C362)+$C362),INDEX($D$340:$W$340,,$C362)-SUM($D362:Y362),INDEX($D$340:$W$340,,$C362)/INDEX($D$326:$W$326,1,$C362))))</f>
        <v>0</v>
      </c>
      <c r="AA362" s="2">
        <f>IF($D$326="n/a",0,IF(AA$328&lt;=$C362,0,IF(AA$328&gt;(INDEX($D$326:$W$326,1,$C362)+$C362),INDEX($D$340:$W$340,,$C362)-SUM($D362:Z362),INDEX($D$340:$W$340,,$C362)/INDEX($D$326:$W$326,1,$C362))))</f>
        <v>0</v>
      </c>
      <c r="AB362" s="2">
        <f>IF($D$326="n/a",0,IF(AB$328&lt;=$C362,0,IF(AB$328&gt;(INDEX($D$326:$W$326,1,$C362)+$C362),INDEX($D$340:$W$340,,$C362)-SUM($D362:AA362),INDEX($D$340:$W$340,,$C362)/INDEX($D$326:$W$326,1,$C362))))</f>
        <v>0</v>
      </c>
      <c r="AC362" s="2">
        <f>IF($D$326="n/a",0,IF(AC$328&lt;=$C362,0,IF(AC$328&gt;(INDEX($D$326:$W$326,1,$C362)+$C362),INDEX($D$340:$W$340,,$C362)-SUM($D362:AB362),INDEX($D$340:$W$340,,$C362)/INDEX($D$326:$W$326,1,$C362))))</f>
        <v>0</v>
      </c>
      <c r="AD362" s="2">
        <f>IF($D$326="n/a",0,IF(AD$328&lt;=$C362,0,IF(AD$328&gt;(INDEX($D$326:$W$326,1,$C362)+$C362),INDEX($D$340:$W$340,,$C362)-SUM($D362:AC362),INDEX($D$340:$W$340,,$C362)/INDEX($D$326:$W$326,1,$C362))))</f>
        <v>0</v>
      </c>
      <c r="AE362" s="2">
        <f>IF($D$326="n/a",0,IF(AE$328&lt;=$C362,0,IF(AE$328&gt;(INDEX($D$326:$W$326,1,$C362)+$C362),INDEX($D$340:$W$340,,$C362)-SUM($D362:AD362),INDEX($D$340:$W$340,,$C362)/INDEX($D$326:$W$326,1,$C362))))</f>
        <v>0</v>
      </c>
      <c r="AF362" s="2">
        <f>IF($D$326="n/a",0,IF(AF$328&lt;=$C362,0,IF(AF$328&gt;(INDEX($D$326:$W$326,1,$C362)+$C362),INDEX($D$340:$W$340,,$C362)-SUM($D362:AE362),INDEX($D$340:$W$340,,$C362)/INDEX($D$326:$W$326,1,$C362))))</f>
        <v>0</v>
      </c>
      <c r="AG362" s="2">
        <f>IF($D$326="n/a",0,IF(AG$328&lt;=$C362,0,IF(AG$328&gt;(INDEX($D$326:$W$326,1,$C362)+$C362),INDEX($D$340:$W$340,,$C362)-SUM($D362:AF362),INDEX($D$340:$W$340,,$C362)/INDEX($D$326:$W$326,1,$C362))))</f>
        <v>0</v>
      </c>
      <c r="AH362" s="2">
        <f>IF($D$326="n/a",0,IF(AH$328&lt;=$C362,0,IF(AH$328&gt;(INDEX($D$326:$W$326,1,$C362)+$C362),INDEX($D$340:$W$340,,$C362)-SUM($D362:AG362),INDEX($D$340:$W$340,,$C362)/INDEX($D$326:$W$326,1,$C362))))</f>
        <v>0</v>
      </c>
      <c r="AI362" s="2">
        <f>IF($D$326="n/a",0,IF(AI$328&lt;=$C362,0,IF(AI$328&gt;(INDEX($D$326:$W$326,1,$C362)+$C362),INDEX($D$340:$W$340,,$C362)-SUM($D362:AH362),INDEX($D$340:$W$340,,$C362)/INDEX($D$326:$W$326,1,$C362))))</f>
        <v>0</v>
      </c>
      <c r="AJ362" s="2">
        <f>IF($D$326="n/a",0,IF(AJ$328&lt;=$C362,0,IF(AJ$328&gt;(INDEX($D$326:$W$326,1,$C362)+$C362),INDEX($D$340:$W$340,,$C362)-SUM($D362:AI362),INDEX($D$340:$W$340,,$C362)/INDEX($D$326:$W$326,1,$C362))))</f>
        <v>0</v>
      </c>
      <c r="AK362" s="2">
        <f>IF($D$326="n/a",0,IF(AK$328&lt;=$C362,0,IF(AK$328&gt;(INDEX($D$326:$W$326,1,$C362)+$C362),INDEX($D$340:$W$340,,$C362)-SUM($D362:AJ362),INDEX($D$340:$W$340,,$C362)/INDEX($D$326:$W$326,1,$C362))))</f>
        <v>0</v>
      </c>
      <c r="AL362" s="2">
        <f>IF($D$326="n/a",0,IF(AL$328&lt;=$C362,0,IF(AL$328&gt;(INDEX($D$326:$W$326,1,$C362)+$C362),INDEX($D$340:$W$340,,$C362)-SUM($D362:AK362),INDEX($D$340:$W$340,,$C362)/INDEX($D$326:$W$326,1,$C362))))</f>
        <v>0</v>
      </c>
      <c r="AM362" s="2">
        <f>IF($D$326="n/a",0,IF(AM$328&lt;=$C362,0,IF(AM$328&gt;(INDEX($D$326:$W$326,1,$C362)+$C362),INDEX($D$340:$W$340,,$C362)-SUM($D362:AL362),INDEX($D$340:$W$340,,$C362)/INDEX($D$326:$W$326,1,$C362))))</f>
        <v>0</v>
      </c>
      <c r="AN362" s="2">
        <f>IF($D$326="n/a",0,IF(AN$328&lt;=$C362,0,IF(AN$328&gt;(INDEX($D$326:$W$326,1,$C362)+$C362),INDEX($D$340:$W$340,,$C362)-SUM($D362:AM362),INDEX($D$340:$W$340,,$C362)/INDEX($D$326:$W$326,1,$C362))))</f>
        <v>0</v>
      </c>
      <c r="AO362" s="2">
        <f>IF($D$326="n/a",0,IF(AO$328&lt;=$C362,0,IF(AO$328&gt;(INDEX($D$326:$W$326,1,$C362)+$C362),INDEX($D$340:$W$340,,$C362)-SUM($D362:AN362),INDEX($D$340:$W$340,,$C362)/INDEX($D$326:$W$326,1,$C362))))</f>
        <v>0</v>
      </c>
      <c r="AP362" s="2">
        <f>IF($D$326="n/a",0,IF(AP$328&lt;=$C362,0,IF(AP$328&gt;(INDEX($D$326:$W$326,1,$C362)+$C362),INDEX($D$340:$W$340,,$C362)-SUM($D362:AO362),INDEX($D$340:$W$340,,$C362)/INDEX($D$326:$W$326,1,$C362))))</f>
        <v>0</v>
      </c>
      <c r="AQ362" s="2">
        <f>IF($D$326="n/a",0,IF(AQ$328&lt;=$C362,0,IF(AQ$328&gt;(INDEX($D$326:$W$326,1,$C362)+$C362),INDEX($D$340:$W$340,,$C362)-SUM($D362:AP362),INDEX($D$340:$W$340,,$C362)/INDEX($D$326:$W$326,1,$C362))))</f>
        <v>0</v>
      </c>
      <c r="AR362" s="2">
        <f>IF($D$326="n/a",0,IF(AR$328&lt;=$C362,0,IF(AR$328&gt;(INDEX($D$326:$W$326,1,$C362)+$C362),INDEX($D$340:$W$340,,$C362)-SUM($D362:AQ362),INDEX($D$340:$W$340,,$C362)/INDEX($D$326:$W$326,1,$C362))))</f>
        <v>0</v>
      </c>
      <c r="AS362" s="2">
        <f>IF($D$326="n/a",0,IF(AS$328&lt;=$C362,0,IF(AS$328&gt;(INDEX($D$326:$W$326,1,$C362)+$C362),INDEX($D$340:$W$340,,$C362)-SUM($D362:AR362),INDEX($D$340:$W$340,,$C362)/INDEX($D$326:$W$326,1,$C362))))</f>
        <v>0</v>
      </c>
      <c r="AT362" s="2">
        <f>IF($D$326="n/a",0,IF(AT$328&lt;=$C362,0,IF(AT$328&gt;(INDEX($D$326:$W$326,1,$C362)+$C362),INDEX($D$340:$W$340,,$C362)-SUM($D362:AS362),INDEX($D$340:$W$340,,$C362)/INDEX($D$326:$W$326,1,$C362))))</f>
        <v>0</v>
      </c>
      <c r="AU362" s="2">
        <f>IF($D$326="n/a",0,IF(AU$328&lt;=$C362,0,IF(AU$328&gt;(INDEX($D$326:$W$326,1,$C362)+$C362),INDEX($D$340:$W$340,,$C362)-SUM($D362:AT362),INDEX($D$340:$W$340,,$C362)/INDEX($D$326:$W$326,1,$C362))))</f>
        <v>0</v>
      </c>
      <c r="AV362" s="2">
        <f>IF($D$326="n/a",0,IF(AV$328&lt;=$C362,0,IF(AV$328&gt;(INDEX($D$326:$W$326,1,$C362)+$C362),INDEX($D$340:$W$340,,$C362)-SUM($D362:AU362),INDEX($D$340:$W$340,,$C362)/INDEX($D$326:$W$326,1,$C362))))</f>
        <v>0</v>
      </c>
      <c r="AW362" s="2">
        <f>IF($D$326="n/a",0,IF(AW$328&lt;=$C362,0,IF(AW$328&gt;(INDEX($D$326:$W$326,1,$C362)+$C362),INDEX($D$340:$W$340,,$C362)-SUM($D362:AV362),INDEX($D$340:$W$340,,$C362)/INDEX($D$326:$W$326,1,$C362))))</f>
        <v>0</v>
      </c>
      <c r="AX362" s="2">
        <f>IF($D$326="n/a",0,IF(AX$328&lt;=$C362,0,IF(AX$328&gt;(INDEX($D$326:$W$326,1,$C362)+$C362),INDEX($D$340:$W$340,,$C362)-SUM($D362:AW362),INDEX($D$340:$W$340,,$C362)/INDEX($D$326:$W$326,1,$C362))))</f>
        <v>0</v>
      </c>
      <c r="AY362" s="2">
        <f>IF($D$326="n/a",0,IF(AY$328&lt;=$C362,0,IF(AY$328&gt;(INDEX($D$326:$W$326,1,$C362)+$C362),INDEX($D$340:$W$340,,$C362)-SUM($D362:AX362),INDEX($D$340:$W$340,,$C362)/INDEX($D$326:$W$326,1,$C362))))</f>
        <v>0</v>
      </c>
      <c r="AZ362" s="2">
        <f>IF($D$326="n/a",0,IF(AZ$328&lt;=$C362,0,IF(AZ$328&gt;(INDEX($D$326:$W$326,1,$C362)+$C362),INDEX($D$340:$W$340,,$C362)-SUM($D362:AY362),INDEX($D$340:$W$340,,$C362)/INDEX($D$326:$W$326,1,$C362))))</f>
        <v>0</v>
      </c>
      <c r="BA362" s="2">
        <f>IF($D$326="n/a",0,IF(BA$328&lt;=$C362,0,IF(BA$328&gt;(INDEX($D$326:$W$326,1,$C362)+$C362),INDEX($D$340:$W$340,,$C362)-SUM($D362:AZ362),INDEX($D$340:$W$340,,$C362)/INDEX($D$326:$W$326,1,$C362))))</f>
        <v>0</v>
      </c>
      <c r="BB362" s="2">
        <f>IF($D$326="n/a",0,IF(BB$328&lt;=$C362,0,IF(BB$328&gt;(INDEX($D$326:$W$326,1,$C362)+$C362),INDEX($D$340:$W$340,,$C362)-SUM($D362:BA362),INDEX($D$340:$W$340,,$C362)/INDEX($D$326:$W$326,1,$C362))))</f>
        <v>0</v>
      </c>
      <c r="BC362" s="2">
        <f>IF($D$326="n/a",0,IF(BC$328&lt;=$C362,0,IF(BC$328&gt;(INDEX($D$326:$W$326,1,$C362)+$C362),INDEX($D$340:$W$340,,$C362)-SUM($D362:BB362),INDEX($D$340:$W$340,,$C362)/INDEX($D$326:$W$326,1,$C362))))</f>
        <v>0</v>
      </c>
      <c r="BD362" s="2">
        <f>IF($D$326="n/a",0,IF(BD$328&lt;=$C362,0,IF(BD$328&gt;(INDEX($D$326:$W$326,1,$C362)+$C362),INDEX($D$340:$W$340,,$C362)-SUM($D362:BC362),INDEX($D$340:$W$340,,$C362)/INDEX($D$326:$W$326,1,$C362))))</f>
        <v>0</v>
      </c>
      <c r="BE362" s="2">
        <f>IF($D$326="n/a",0,IF(BE$328&lt;=$C362,0,IF(BE$328&gt;(INDEX($D$326:$W$326,1,$C362)+$C362),INDEX($D$340:$W$340,,$C362)-SUM($D362:BD362),INDEX($D$340:$W$340,,$C362)/INDEX($D$326:$W$326,1,$C362))))</f>
        <v>0</v>
      </c>
      <c r="BF362" s="2">
        <f>IF($D$326="n/a",0,IF(BF$328&lt;=$C362,0,IF(BF$328&gt;(INDEX($D$326:$W$326,1,$C362)+$C362),INDEX($D$340:$W$340,,$C362)-SUM($D362:BE362),INDEX($D$340:$W$340,,$C362)/INDEX($D$326:$W$326,1,$C362))))</f>
        <v>0</v>
      </c>
      <c r="BG362" s="2">
        <f>IF($D$326="n/a",0,IF(BG$328&lt;=$C362,0,IF(BG$328&gt;(INDEX($D$326:$W$326,1,$C362)+$C362),INDEX($D$340:$W$340,,$C362)-SUM($D362:BF362),INDEX($D$340:$W$340,,$C362)/INDEX($D$326:$W$326,1,$C362))))</f>
        <v>0</v>
      </c>
      <c r="BH362" s="2">
        <f>IF($D$326="n/a",0,IF(BH$328&lt;=$C362,0,IF(BH$328&gt;(INDEX($D$326:$W$326,1,$C362)+$C362),INDEX($D$340:$W$340,,$C362)-SUM($D362:BG362),INDEX($D$340:$W$340,,$C362)/INDEX($D$326:$W$326,1,$C362))))</f>
        <v>0</v>
      </c>
      <c r="BI362" s="2">
        <f>IF($D$326="n/a",0,IF(BI$328&lt;=$C362,0,IF(BI$328&gt;(INDEX($D$326:$W$326,1,$C362)+$C362),INDEX($D$340:$W$340,,$C362)-SUM($D362:BH362),INDEX($D$340:$W$340,,$C362)/INDEX($D$326:$W$326,1,$C362))))</f>
        <v>0</v>
      </c>
      <c r="BJ362" s="2">
        <f>IF($D$326="n/a",0,IF(BJ$328&lt;=$C362,0,IF(BJ$328&gt;(INDEX($D$326:$W$326,1,$C362)+$C362),INDEX($D$340:$W$340,,$C362)-SUM($D362:BI362),INDEX($D$340:$W$340,,$C362)/INDEX($D$326:$W$326,1,$C362))))</f>
        <v>0</v>
      </c>
      <c r="BK362" s="2">
        <f>IF($D$326="n/a",0,IF(BK$328&lt;=$C362,0,IF(BK$328&gt;(INDEX($D$326:$W$326,1,$C362)+$C362),INDEX($D$340:$W$340,,$C362)-SUM($D362:BJ362),INDEX($D$340:$W$340,,$C362)/INDEX($D$326:$W$326,1,$C362))))</f>
        <v>0</v>
      </c>
      <c r="BL362" s="2">
        <f>IF($D$326="n/a",0,IF(BL$328&lt;=$C362,0,IF(BL$328&gt;(INDEX($D$326:$W$326,1,$C362)+$C362),INDEX($D$340:$W$340,,$C362)-SUM($D362:BK362),INDEX($D$340:$W$340,,$C362)/INDEX($D$326:$W$326,1,$C362))))</f>
        <v>0</v>
      </c>
      <c r="BM362" s="2">
        <f>IF($D$326="n/a",0,IF(BM$328&lt;=$C362,0,IF(BM$328&gt;(INDEX($D$326:$W$326,1,$C362)+$C362),INDEX($D$340:$W$340,,$C362)-SUM($D362:BL362),INDEX($D$340:$W$340,,$C362)/INDEX($D$326:$W$326,1,$C362))))</f>
        <v>0</v>
      </c>
      <c r="BN362" s="2">
        <f>IF($D$326="n/a",0,IF(BN$328&lt;=$C362,0,IF(BN$328&gt;(INDEX($D$326:$W$326,1,$C362)+$C362),INDEX($D$340:$W$340,,$C362)-SUM($D362:BM362),INDEX($D$340:$W$340,,$C362)/INDEX($D$326:$W$326,1,$C362))))</f>
        <v>0</v>
      </c>
      <c r="BO362" s="2">
        <f>IF($D$326="n/a",0,IF(BO$328&lt;=$C362,0,IF(BO$328&gt;(INDEX($D$326:$W$326,1,$C362)+$C362),INDEX($D$340:$W$340,,$C362)-SUM($D362:BN362),INDEX($D$340:$W$340,,$C362)/INDEX($D$326:$W$326,1,$C362))))</f>
        <v>0</v>
      </c>
      <c r="BP362" s="2">
        <f>IF($D$326="n/a",0,IF(BP$328&lt;=$C362,0,IF(BP$328&gt;(INDEX($D$326:$W$326,1,$C362)+$C362),INDEX($D$340:$W$340,,$C362)-SUM($D362:BO362),INDEX($D$340:$W$340,,$C362)/INDEX($D$326:$W$326,1,$C362))))</f>
        <v>0</v>
      </c>
    </row>
    <row r="363" spans="2:68">
      <c r="B363" s="20"/>
      <c r="C363" s="20"/>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68">
      <c r="B364" t="s">
        <v>74</v>
      </c>
      <c r="D364" s="2">
        <f>SUM(D343:D362)</f>
        <v>0</v>
      </c>
      <c r="E364" s="2">
        <f t="shared" ref="E364:BP364" si="388">SUM(E343:E362)</f>
        <v>0</v>
      </c>
      <c r="F364" s="2">
        <f t="shared" si="388"/>
        <v>0</v>
      </c>
      <c r="G364" s="2">
        <f t="shared" si="388"/>
        <v>0</v>
      </c>
      <c r="H364" s="2">
        <f t="shared" si="388"/>
        <v>0</v>
      </c>
      <c r="I364" s="2">
        <f t="shared" si="388"/>
        <v>0</v>
      </c>
      <c r="J364" s="2">
        <f t="shared" si="388"/>
        <v>0.62921227616217246</v>
      </c>
      <c r="K364" s="2">
        <f t="shared" si="388"/>
        <v>0.62921227616217246</v>
      </c>
      <c r="L364" s="2">
        <f t="shared" si="388"/>
        <v>0.62921227616217246</v>
      </c>
      <c r="M364" s="2">
        <f t="shared" si="388"/>
        <v>0.62921227616217246</v>
      </c>
      <c r="N364" s="2">
        <f t="shared" si="388"/>
        <v>0.62921227616217246</v>
      </c>
      <c r="O364" s="2">
        <f t="shared" si="388"/>
        <v>0.62921227616217246</v>
      </c>
      <c r="P364" s="2">
        <f t="shared" si="388"/>
        <v>0.62921227616217246</v>
      </c>
      <c r="Q364" s="2">
        <f t="shared" si="388"/>
        <v>0.27955854229751154</v>
      </c>
      <c r="R364" s="2">
        <f t="shared" si="388"/>
        <v>0</v>
      </c>
      <c r="S364" s="2">
        <f t="shared" si="388"/>
        <v>0</v>
      </c>
      <c r="T364" s="2">
        <f t="shared" si="388"/>
        <v>0</v>
      </c>
      <c r="U364" s="2">
        <f t="shared" si="388"/>
        <v>0</v>
      </c>
      <c r="V364" s="2">
        <f t="shared" si="388"/>
        <v>0</v>
      </c>
      <c r="W364" s="2">
        <f t="shared" si="388"/>
        <v>0</v>
      </c>
      <c r="X364" s="2">
        <f t="shared" si="388"/>
        <v>0</v>
      </c>
      <c r="Y364" s="2">
        <f t="shared" si="388"/>
        <v>0</v>
      </c>
      <c r="Z364" s="2">
        <f t="shared" si="388"/>
        <v>0</v>
      </c>
      <c r="AA364" s="2">
        <f t="shared" si="388"/>
        <v>0</v>
      </c>
      <c r="AB364" s="2">
        <f t="shared" si="388"/>
        <v>0</v>
      </c>
      <c r="AC364" s="2">
        <f t="shared" si="388"/>
        <v>0</v>
      </c>
      <c r="AD364" s="2">
        <f t="shared" si="388"/>
        <v>0</v>
      </c>
      <c r="AE364" s="2">
        <f t="shared" si="388"/>
        <v>0</v>
      </c>
      <c r="AF364" s="2">
        <f t="shared" si="388"/>
        <v>0</v>
      </c>
      <c r="AG364" s="2">
        <f t="shared" si="388"/>
        <v>0</v>
      </c>
      <c r="AH364" s="2">
        <f t="shared" si="388"/>
        <v>0</v>
      </c>
      <c r="AI364" s="2">
        <f t="shared" si="388"/>
        <v>0</v>
      </c>
      <c r="AJ364" s="2">
        <f t="shared" si="388"/>
        <v>0</v>
      </c>
      <c r="AK364" s="2">
        <f t="shared" si="388"/>
        <v>0</v>
      </c>
      <c r="AL364" s="2">
        <f t="shared" si="388"/>
        <v>0</v>
      </c>
      <c r="AM364" s="2">
        <f t="shared" si="388"/>
        <v>0</v>
      </c>
      <c r="AN364" s="2">
        <f t="shared" si="388"/>
        <v>0</v>
      </c>
      <c r="AO364" s="2">
        <f t="shared" si="388"/>
        <v>0</v>
      </c>
      <c r="AP364" s="2">
        <f t="shared" si="388"/>
        <v>0</v>
      </c>
      <c r="AQ364" s="2">
        <f t="shared" si="388"/>
        <v>0</v>
      </c>
      <c r="AR364" s="2">
        <f t="shared" si="388"/>
        <v>0</v>
      </c>
      <c r="AS364" s="2">
        <f t="shared" si="388"/>
        <v>0</v>
      </c>
      <c r="AT364" s="2">
        <f t="shared" si="388"/>
        <v>0</v>
      </c>
      <c r="AU364" s="2">
        <f t="shared" si="388"/>
        <v>0</v>
      </c>
      <c r="AV364" s="2">
        <f t="shared" si="388"/>
        <v>0</v>
      </c>
      <c r="AW364" s="2">
        <f t="shared" si="388"/>
        <v>0</v>
      </c>
      <c r="AX364" s="2">
        <f t="shared" si="388"/>
        <v>0</v>
      </c>
      <c r="AY364" s="2">
        <f t="shared" si="388"/>
        <v>0</v>
      </c>
      <c r="AZ364" s="2">
        <f t="shared" si="388"/>
        <v>0</v>
      </c>
      <c r="BA364" s="2">
        <f t="shared" si="388"/>
        <v>0</v>
      </c>
      <c r="BB364" s="2">
        <f t="shared" si="388"/>
        <v>0</v>
      </c>
      <c r="BC364" s="2">
        <f t="shared" si="388"/>
        <v>0</v>
      </c>
      <c r="BD364" s="2">
        <f t="shared" si="388"/>
        <v>0</v>
      </c>
      <c r="BE364" s="2">
        <f t="shared" si="388"/>
        <v>0</v>
      </c>
      <c r="BF364" s="2">
        <f t="shared" si="388"/>
        <v>0</v>
      </c>
      <c r="BG364" s="2">
        <f t="shared" si="388"/>
        <v>0</v>
      </c>
      <c r="BH364" s="2">
        <f t="shared" si="388"/>
        <v>0</v>
      </c>
      <c r="BI364" s="2">
        <f t="shared" si="388"/>
        <v>0</v>
      </c>
      <c r="BJ364" s="2">
        <f t="shared" si="388"/>
        <v>0</v>
      </c>
      <c r="BK364" s="2">
        <f t="shared" si="388"/>
        <v>0</v>
      </c>
      <c r="BL364" s="2">
        <f t="shared" si="388"/>
        <v>0</v>
      </c>
      <c r="BM364" s="2">
        <f t="shared" si="388"/>
        <v>0</v>
      </c>
      <c r="BN364" s="2">
        <f t="shared" si="388"/>
        <v>0</v>
      </c>
      <c r="BO364" s="2">
        <f t="shared" si="388"/>
        <v>0</v>
      </c>
      <c r="BP364" s="2">
        <f t="shared" si="388"/>
        <v>0</v>
      </c>
    </row>
    <row r="365" spans="2:68">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68">
      <c r="B366" t="s">
        <v>56</v>
      </c>
      <c r="D366" s="2">
        <f t="shared" ref="D366:BO366" si="389">D331+D364</f>
        <v>0</v>
      </c>
      <c r="E366" s="2">
        <f t="shared" si="389"/>
        <v>0</v>
      </c>
      <c r="F366" s="2">
        <f t="shared" si="389"/>
        <v>0</v>
      </c>
      <c r="G366" s="2">
        <f t="shared" si="389"/>
        <v>0</v>
      </c>
      <c r="H366" s="2">
        <f t="shared" si="389"/>
        <v>0</v>
      </c>
      <c r="I366" s="2">
        <f t="shared" si="389"/>
        <v>0</v>
      </c>
      <c r="J366" s="2">
        <f t="shared" si="389"/>
        <v>0.62921227616217246</v>
      </c>
      <c r="K366" s="2">
        <f t="shared" si="389"/>
        <v>0.62921227616217246</v>
      </c>
      <c r="L366" s="2">
        <f t="shared" si="389"/>
        <v>0.62921227616217246</v>
      </c>
      <c r="M366" s="2">
        <f t="shared" si="389"/>
        <v>0.62921227616217246</v>
      </c>
      <c r="N366" s="2">
        <f t="shared" si="389"/>
        <v>0.62921227616217246</v>
      </c>
      <c r="O366" s="2">
        <f t="shared" si="389"/>
        <v>0.62921227616217246</v>
      </c>
      <c r="P366" s="2">
        <f t="shared" si="389"/>
        <v>0.62921227616217246</v>
      </c>
      <c r="Q366" s="2">
        <f t="shared" si="389"/>
        <v>0.27955854229751154</v>
      </c>
      <c r="R366" s="2">
        <f t="shared" si="389"/>
        <v>0</v>
      </c>
      <c r="S366" s="2">
        <f t="shared" si="389"/>
        <v>0</v>
      </c>
      <c r="T366" s="2">
        <f t="shared" si="389"/>
        <v>0</v>
      </c>
      <c r="U366" s="2">
        <f t="shared" si="389"/>
        <v>0</v>
      </c>
      <c r="V366" s="2">
        <f t="shared" si="389"/>
        <v>0</v>
      </c>
      <c r="W366" s="2">
        <f t="shared" si="389"/>
        <v>0</v>
      </c>
      <c r="X366" s="2">
        <f t="shared" si="389"/>
        <v>0</v>
      </c>
      <c r="Y366" s="2">
        <f t="shared" si="389"/>
        <v>0</v>
      </c>
      <c r="Z366" s="2">
        <f t="shared" si="389"/>
        <v>0</v>
      </c>
      <c r="AA366" s="2">
        <f t="shared" si="389"/>
        <v>0</v>
      </c>
      <c r="AB366" s="2">
        <f t="shared" si="389"/>
        <v>0</v>
      </c>
      <c r="AC366" s="2">
        <f t="shared" si="389"/>
        <v>0</v>
      </c>
      <c r="AD366" s="2">
        <f t="shared" si="389"/>
        <v>0</v>
      </c>
      <c r="AE366" s="2">
        <f t="shared" si="389"/>
        <v>0</v>
      </c>
      <c r="AF366" s="2">
        <f t="shared" si="389"/>
        <v>0</v>
      </c>
      <c r="AG366" s="2">
        <f t="shared" si="389"/>
        <v>0</v>
      </c>
      <c r="AH366" s="2">
        <f t="shared" si="389"/>
        <v>0</v>
      </c>
      <c r="AI366" s="2">
        <f t="shared" si="389"/>
        <v>0</v>
      </c>
      <c r="AJ366" s="2">
        <f t="shared" si="389"/>
        <v>0</v>
      </c>
      <c r="AK366" s="2">
        <f t="shared" si="389"/>
        <v>0</v>
      </c>
      <c r="AL366" s="2">
        <f t="shared" si="389"/>
        <v>0</v>
      </c>
      <c r="AM366" s="2">
        <f t="shared" si="389"/>
        <v>0</v>
      </c>
      <c r="AN366" s="2">
        <f t="shared" si="389"/>
        <v>0</v>
      </c>
      <c r="AO366" s="2">
        <f t="shared" si="389"/>
        <v>0</v>
      </c>
      <c r="AP366" s="2">
        <f t="shared" si="389"/>
        <v>0</v>
      </c>
      <c r="AQ366" s="2">
        <f t="shared" si="389"/>
        <v>0</v>
      </c>
      <c r="AR366" s="2">
        <f t="shared" si="389"/>
        <v>0</v>
      </c>
      <c r="AS366" s="2">
        <f t="shared" si="389"/>
        <v>0</v>
      </c>
      <c r="AT366" s="2">
        <f t="shared" si="389"/>
        <v>0</v>
      </c>
      <c r="AU366" s="2">
        <f t="shared" si="389"/>
        <v>0</v>
      </c>
      <c r="AV366" s="2">
        <f t="shared" si="389"/>
        <v>0</v>
      </c>
      <c r="AW366" s="2">
        <f t="shared" si="389"/>
        <v>0</v>
      </c>
      <c r="AX366" s="2">
        <f t="shared" si="389"/>
        <v>0</v>
      </c>
      <c r="AY366" s="2">
        <f t="shared" si="389"/>
        <v>0</v>
      </c>
      <c r="AZ366" s="2">
        <f t="shared" si="389"/>
        <v>0</v>
      </c>
      <c r="BA366" s="2">
        <f t="shared" si="389"/>
        <v>0</v>
      </c>
      <c r="BB366" s="2">
        <f t="shared" si="389"/>
        <v>0</v>
      </c>
      <c r="BC366" s="2">
        <f t="shared" si="389"/>
        <v>0</v>
      </c>
      <c r="BD366" s="2">
        <f t="shared" si="389"/>
        <v>0</v>
      </c>
      <c r="BE366" s="2">
        <f t="shared" si="389"/>
        <v>0</v>
      </c>
      <c r="BF366" s="2">
        <f t="shared" si="389"/>
        <v>0</v>
      </c>
      <c r="BG366" s="2">
        <f t="shared" si="389"/>
        <v>0</v>
      </c>
      <c r="BH366" s="2">
        <f t="shared" si="389"/>
        <v>0</v>
      </c>
      <c r="BI366" s="2">
        <f t="shared" si="389"/>
        <v>0</v>
      </c>
      <c r="BJ366" s="2">
        <f t="shared" si="389"/>
        <v>0</v>
      </c>
      <c r="BK366" s="2">
        <f t="shared" si="389"/>
        <v>0</v>
      </c>
      <c r="BL366" s="2">
        <f t="shared" si="389"/>
        <v>0</v>
      </c>
      <c r="BM366" s="2">
        <f t="shared" si="389"/>
        <v>0</v>
      </c>
      <c r="BN366" s="2">
        <f t="shared" si="389"/>
        <v>0</v>
      </c>
      <c r="BO366" s="2">
        <f t="shared" si="389"/>
        <v>0</v>
      </c>
      <c r="BP366" s="2">
        <f t="shared" ref="BP366" si="390">BP331+BP364</f>
        <v>0</v>
      </c>
    </row>
    <row r="367" spans="2:68">
      <c r="B367" t="s">
        <v>79</v>
      </c>
      <c r="D367" s="2">
        <f>D340-D364</f>
        <v>0</v>
      </c>
      <c r="E367" s="2">
        <f t="shared" ref="E367" si="391">E340-E364+D367</f>
        <v>0</v>
      </c>
      <c r="F367" s="2">
        <f t="shared" ref="F367" si="392">F340-F364+E367</f>
        <v>0</v>
      </c>
      <c r="G367" s="2">
        <f t="shared" ref="G367" si="393">G340-G364+F367</f>
        <v>0</v>
      </c>
      <c r="H367" s="2">
        <f t="shared" ref="H367" si="394">H340-H364+G367</f>
        <v>0</v>
      </c>
      <c r="I367" s="2">
        <f t="shared" ref="I367" si="395">I340-I364+H367</f>
        <v>4.6840444754327191</v>
      </c>
      <c r="J367" s="2">
        <f t="shared" ref="J367" si="396">J340-J364+I367</f>
        <v>4.0548321992705469</v>
      </c>
      <c r="K367" s="2">
        <f t="shared" ref="K367" si="397">K340-K364+J367</f>
        <v>3.4256199231083744</v>
      </c>
      <c r="L367" s="2">
        <f t="shared" ref="L367" si="398">L340-L364+K367</f>
        <v>2.7964076469462018</v>
      </c>
      <c r="M367" s="2">
        <f t="shared" ref="M367" si="399">M340-M364+L367</f>
        <v>2.1671953707840292</v>
      </c>
      <c r="N367" s="2">
        <f t="shared" ref="N367" si="400">N340-N364+M367</f>
        <v>1.5379830946218567</v>
      </c>
      <c r="O367" s="2">
        <f t="shared" ref="O367" si="401">O340-O364+N367</f>
        <v>0.90877081845968422</v>
      </c>
      <c r="P367" s="2">
        <f t="shared" ref="P367" si="402">P340-P364+O367</f>
        <v>0.27955854229751176</v>
      </c>
      <c r="Q367" s="2">
        <f t="shared" ref="Q367" si="403">Q340-Q364+P367</f>
        <v>0</v>
      </c>
      <c r="R367" s="2">
        <f t="shared" ref="R367" si="404">R340-R364+Q367</f>
        <v>0</v>
      </c>
      <c r="S367" s="2">
        <f t="shared" ref="S367" si="405">S340-S364+R367</f>
        <v>0</v>
      </c>
      <c r="T367" s="2">
        <f t="shared" ref="T367" si="406">T340-T364+S367</f>
        <v>0</v>
      </c>
      <c r="U367" s="2">
        <f t="shared" ref="U367" si="407">U340-U364+T367</f>
        <v>0</v>
      </c>
      <c r="V367" s="2">
        <f t="shared" ref="V367" si="408">V340-V364+U367</f>
        <v>0</v>
      </c>
      <c r="W367" s="2">
        <f t="shared" ref="W367" si="409">W340-W364+V367</f>
        <v>0</v>
      </c>
      <c r="X367" s="2">
        <f t="shared" ref="X367" si="410">X340-X364+W367</f>
        <v>0</v>
      </c>
      <c r="Y367" s="2">
        <f t="shared" ref="Y367" si="411">Y340-Y364+X367</f>
        <v>0</v>
      </c>
      <c r="Z367" s="2">
        <f t="shared" ref="Z367" si="412">Z340-Z364+Y367</f>
        <v>0</v>
      </c>
      <c r="AA367" s="2">
        <f t="shared" ref="AA367" si="413">AA340-AA364+Z367</f>
        <v>0</v>
      </c>
      <c r="AB367" s="2">
        <f t="shared" ref="AB367" si="414">AB340-AB364+AA367</f>
        <v>0</v>
      </c>
      <c r="AC367" s="2">
        <f t="shared" ref="AC367" si="415">AC340-AC364+AB367</f>
        <v>0</v>
      </c>
      <c r="AD367" s="2">
        <f t="shared" ref="AD367" si="416">AD340-AD364+AC367</f>
        <v>0</v>
      </c>
      <c r="AE367" s="2">
        <f t="shared" ref="AE367" si="417">AE340-AE364+AD367</f>
        <v>0</v>
      </c>
      <c r="AF367" s="2">
        <f t="shared" ref="AF367" si="418">AF340-AF364+AE367</f>
        <v>0</v>
      </c>
      <c r="AG367" s="2">
        <f t="shared" ref="AG367" si="419">AG340-AG364+AF367</f>
        <v>0</v>
      </c>
      <c r="AH367" s="2">
        <f t="shared" ref="AH367" si="420">AH340-AH364+AG367</f>
        <v>0</v>
      </c>
      <c r="AI367" s="2">
        <f t="shared" ref="AI367" si="421">AI340-AI364+AH367</f>
        <v>0</v>
      </c>
      <c r="AJ367" s="2">
        <f t="shared" ref="AJ367" si="422">AJ340-AJ364+AI367</f>
        <v>0</v>
      </c>
      <c r="AK367" s="2">
        <f t="shared" ref="AK367" si="423">AK340-AK364+AJ367</f>
        <v>0</v>
      </c>
      <c r="AL367" s="2">
        <f t="shared" ref="AL367" si="424">AL340-AL364+AK367</f>
        <v>0</v>
      </c>
      <c r="AM367" s="2">
        <f t="shared" ref="AM367" si="425">AM340-AM364+AL367</f>
        <v>0</v>
      </c>
      <c r="AN367" s="2">
        <f t="shared" ref="AN367" si="426">AN340-AN364+AM367</f>
        <v>0</v>
      </c>
      <c r="AO367" s="2">
        <f t="shared" ref="AO367" si="427">AO340-AO364+AN367</f>
        <v>0</v>
      </c>
      <c r="AP367" s="2">
        <f t="shared" ref="AP367" si="428">AP340-AP364+AO367</f>
        <v>0</v>
      </c>
      <c r="AQ367" s="2">
        <f t="shared" ref="AQ367" si="429">AQ340-AQ364+AP367</f>
        <v>0</v>
      </c>
      <c r="AR367" s="2">
        <f t="shared" ref="AR367" si="430">AR340-AR364+AQ367</f>
        <v>0</v>
      </c>
      <c r="AS367" s="2">
        <f t="shared" ref="AS367" si="431">AS340-AS364+AR367</f>
        <v>0</v>
      </c>
      <c r="AT367" s="2">
        <f t="shared" ref="AT367" si="432">AT340-AT364+AS367</f>
        <v>0</v>
      </c>
      <c r="AU367" s="2">
        <f t="shared" ref="AU367" si="433">AU340-AU364+AT367</f>
        <v>0</v>
      </c>
      <c r="AV367" s="2">
        <f t="shared" ref="AV367" si="434">AV340-AV364+AU367</f>
        <v>0</v>
      </c>
      <c r="AW367" s="2">
        <f t="shared" ref="AW367" si="435">AW340-AW364+AV367</f>
        <v>0</v>
      </c>
      <c r="AX367" s="2">
        <f t="shared" ref="AX367" si="436">AX340-AX364+AW367</f>
        <v>0</v>
      </c>
      <c r="AY367" s="2">
        <f t="shared" ref="AY367" si="437">AY340-AY364+AX367</f>
        <v>0</v>
      </c>
      <c r="AZ367" s="2">
        <f t="shared" ref="AZ367" si="438">AZ340-AZ364+AY367</f>
        <v>0</v>
      </c>
      <c r="BA367" s="2">
        <f t="shared" ref="BA367" si="439">BA340-BA364+AZ367</f>
        <v>0</v>
      </c>
      <c r="BB367" s="2">
        <f t="shared" ref="BB367" si="440">BB340-BB364+BA367</f>
        <v>0</v>
      </c>
      <c r="BC367" s="2">
        <f t="shared" ref="BC367" si="441">BC340-BC364+BB367</f>
        <v>0</v>
      </c>
      <c r="BD367" s="2">
        <f t="shared" ref="BD367" si="442">BD340-BD364+BC367</f>
        <v>0</v>
      </c>
      <c r="BE367" s="2">
        <f t="shared" ref="BE367" si="443">BE340-BE364+BD367</f>
        <v>0</v>
      </c>
      <c r="BF367" s="2">
        <f t="shared" ref="BF367" si="444">BF340-BF364+BE367</f>
        <v>0</v>
      </c>
      <c r="BG367" s="2">
        <f t="shared" ref="BG367" si="445">BG340-BG364+BF367</f>
        <v>0</v>
      </c>
      <c r="BH367" s="2">
        <f t="shared" ref="BH367" si="446">BH340-BH364+BG367</f>
        <v>0</v>
      </c>
      <c r="BI367" s="2">
        <f t="shared" ref="BI367" si="447">BI340-BI364+BH367</f>
        <v>0</v>
      </c>
      <c r="BJ367" s="2">
        <f t="shared" ref="BJ367" si="448">BJ340-BJ364+BI367</f>
        <v>0</v>
      </c>
      <c r="BK367" s="2">
        <f t="shared" ref="BK367" si="449">BK340-BK364+BJ367</f>
        <v>0</v>
      </c>
      <c r="BL367" s="2">
        <f t="shared" ref="BL367" si="450">BL340-BL364+BK367</f>
        <v>0</v>
      </c>
      <c r="BM367" s="2">
        <f t="shared" ref="BM367" si="451">BM340-BM364+BL367</f>
        <v>0</v>
      </c>
      <c r="BN367" s="2">
        <f t="shared" ref="BN367" si="452">BN340-BN364+BM367</f>
        <v>0</v>
      </c>
      <c r="BO367" s="2">
        <f t="shared" ref="BO367" si="453">BO340-BO364+BN367</f>
        <v>0</v>
      </c>
      <c r="BP367" s="2">
        <f t="shared" ref="BP367" si="454">BP340-BP364+BO367</f>
        <v>0</v>
      </c>
    </row>
    <row r="368" spans="2:68">
      <c r="B368" t="s">
        <v>80</v>
      </c>
      <c r="D368" s="2">
        <f t="shared" ref="D368:BO368" si="455">D337+D367</f>
        <v>0</v>
      </c>
      <c r="E368" s="2">
        <f t="shared" si="455"/>
        <v>0</v>
      </c>
      <c r="F368" s="2">
        <f t="shared" si="455"/>
        <v>0</v>
      </c>
      <c r="G368" s="2">
        <f t="shared" si="455"/>
        <v>0</v>
      </c>
      <c r="H368" s="2">
        <f t="shared" si="455"/>
        <v>0</v>
      </c>
      <c r="I368" s="2">
        <f t="shared" si="455"/>
        <v>4.6840444754327191</v>
      </c>
      <c r="J368" s="2">
        <f t="shared" si="455"/>
        <v>4.0548321992705469</v>
      </c>
      <c r="K368" s="2">
        <f t="shared" si="455"/>
        <v>3.4256199231083744</v>
      </c>
      <c r="L368" s="2">
        <f t="shared" si="455"/>
        <v>2.7964076469462018</v>
      </c>
      <c r="M368" s="2">
        <f t="shared" si="455"/>
        <v>2.1671953707840292</v>
      </c>
      <c r="N368" s="2">
        <f t="shared" si="455"/>
        <v>1.5379830946218567</v>
      </c>
      <c r="O368" s="2">
        <f t="shared" si="455"/>
        <v>0.90877081845968422</v>
      </c>
      <c r="P368" s="2">
        <f t="shared" si="455"/>
        <v>0.27955854229751176</v>
      </c>
      <c r="Q368" s="2">
        <f t="shared" si="455"/>
        <v>0</v>
      </c>
      <c r="R368" s="2">
        <f t="shared" si="455"/>
        <v>0</v>
      </c>
      <c r="S368" s="2">
        <f t="shared" si="455"/>
        <v>0</v>
      </c>
      <c r="T368" s="2">
        <f t="shared" si="455"/>
        <v>0</v>
      </c>
      <c r="U368" s="2">
        <f t="shared" si="455"/>
        <v>0</v>
      </c>
      <c r="V368" s="2">
        <f t="shared" si="455"/>
        <v>0</v>
      </c>
      <c r="W368" s="2">
        <f t="shared" si="455"/>
        <v>0</v>
      </c>
      <c r="X368" s="2">
        <f t="shared" si="455"/>
        <v>0</v>
      </c>
      <c r="Y368" s="2">
        <f t="shared" si="455"/>
        <v>0</v>
      </c>
      <c r="Z368" s="2">
        <f t="shared" si="455"/>
        <v>0</v>
      </c>
      <c r="AA368" s="2">
        <f t="shared" si="455"/>
        <v>0</v>
      </c>
      <c r="AB368" s="2">
        <f t="shared" si="455"/>
        <v>0</v>
      </c>
      <c r="AC368" s="2">
        <f t="shared" si="455"/>
        <v>0</v>
      </c>
      <c r="AD368" s="2">
        <f t="shared" si="455"/>
        <v>0</v>
      </c>
      <c r="AE368" s="2">
        <f t="shared" si="455"/>
        <v>0</v>
      </c>
      <c r="AF368" s="2">
        <f t="shared" si="455"/>
        <v>0</v>
      </c>
      <c r="AG368" s="2">
        <f t="shared" si="455"/>
        <v>0</v>
      </c>
      <c r="AH368" s="2">
        <f t="shared" si="455"/>
        <v>0</v>
      </c>
      <c r="AI368" s="2">
        <f t="shared" si="455"/>
        <v>0</v>
      </c>
      <c r="AJ368" s="2">
        <f t="shared" si="455"/>
        <v>0</v>
      </c>
      <c r="AK368" s="2">
        <f t="shared" si="455"/>
        <v>0</v>
      </c>
      <c r="AL368" s="2">
        <f t="shared" si="455"/>
        <v>0</v>
      </c>
      <c r="AM368" s="2">
        <f t="shared" si="455"/>
        <v>0</v>
      </c>
      <c r="AN368" s="2">
        <f t="shared" si="455"/>
        <v>0</v>
      </c>
      <c r="AO368" s="2">
        <f t="shared" si="455"/>
        <v>0</v>
      </c>
      <c r="AP368" s="2">
        <f t="shared" si="455"/>
        <v>0</v>
      </c>
      <c r="AQ368" s="2">
        <f t="shared" si="455"/>
        <v>0</v>
      </c>
      <c r="AR368" s="2">
        <f t="shared" si="455"/>
        <v>0</v>
      </c>
      <c r="AS368" s="2">
        <f t="shared" si="455"/>
        <v>0</v>
      </c>
      <c r="AT368" s="2">
        <f t="shared" si="455"/>
        <v>0</v>
      </c>
      <c r="AU368" s="2">
        <f t="shared" si="455"/>
        <v>0</v>
      </c>
      <c r="AV368" s="2">
        <f t="shared" si="455"/>
        <v>0</v>
      </c>
      <c r="AW368" s="2">
        <f t="shared" si="455"/>
        <v>0</v>
      </c>
      <c r="AX368" s="2">
        <f t="shared" si="455"/>
        <v>0</v>
      </c>
      <c r="AY368" s="2">
        <f t="shared" si="455"/>
        <v>0</v>
      </c>
      <c r="AZ368" s="2">
        <f t="shared" si="455"/>
        <v>0</v>
      </c>
      <c r="BA368" s="2">
        <f t="shared" si="455"/>
        <v>0</v>
      </c>
      <c r="BB368" s="2">
        <f t="shared" si="455"/>
        <v>0</v>
      </c>
      <c r="BC368" s="2">
        <f t="shared" si="455"/>
        <v>0</v>
      </c>
      <c r="BD368" s="2">
        <f t="shared" si="455"/>
        <v>0</v>
      </c>
      <c r="BE368" s="2">
        <f t="shared" si="455"/>
        <v>0</v>
      </c>
      <c r="BF368" s="2">
        <f t="shared" si="455"/>
        <v>0</v>
      </c>
      <c r="BG368" s="2">
        <f t="shared" si="455"/>
        <v>0</v>
      </c>
      <c r="BH368" s="2">
        <f t="shared" si="455"/>
        <v>0</v>
      </c>
      <c r="BI368" s="2">
        <f t="shared" si="455"/>
        <v>0</v>
      </c>
      <c r="BJ368" s="2">
        <f t="shared" si="455"/>
        <v>0</v>
      </c>
      <c r="BK368" s="2">
        <f t="shared" si="455"/>
        <v>0</v>
      </c>
      <c r="BL368" s="2">
        <f t="shared" si="455"/>
        <v>0</v>
      </c>
      <c r="BM368" s="2">
        <f t="shared" si="455"/>
        <v>0</v>
      </c>
      <c r="BN368" s="2">
        <f t="shared" si="455"/>
        <v>0</v>
      </c>
      <c r="BO368" s="2">
        <f t="shared" si="455"/>
        <v>0</v>
      </c>
      <c r="BP368" s="2">
        <f t="shared" ref="BP368" si="456">BP337+BP367</f>
        <v>0</v>
      </c>
    </row>
    <row r="369" spans="2:68">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68" s="3" customFormat="1">
      <c r="B370" s="3" t="s">
        <v>26</v>
      </c>
    </row>
    <row r="371" spans="2:68" s="4" customFormat="1"/>
    <row r="372" spans="2:68">
      <c r="D372" s="1" t="s">
        <v>63</v>
      </c>
      <c r="E372" s="1" t="s">
        <v>41</v>
      </c>
      <c r="F372" s="1"/>
      <c r="G372" s="1"/>
    </row>
    <row r="373" spans="2:68">
      <c r="B373" t="s">
        <v>64</v>
      </c>
      <c r="D373" s="2">
        <v>0</v>
      </c>
      <c r="E373" s="2"/>
      <c r="F373" s="2"/>
      <c r="G373" s="2"/>
      <c r="I373" s="29"/>
      <c r="J373" s="157" t="s">
        <v>65</v>
      </c>
      <c r="K373" s="4" t="s">
        <v>66</v>
      </c>
      <c r="L373" s="4"/>
      <c r="M373" s="4"/>
      <c r="N373" s="4"/>
    </row>
    <row r="375" spans="2:68">
      <c r="D375" s="1">
        <v>2016</v>
      </c>
      <c r="E375" s="1">
        <v>2017</v>
      </c>
      <c r="F375" s="1">
        <v>2018</v>
      </c>
      <c r="G375" s="1">
        <v>2019</v>
      </c>
      <c r="H375" s="1">
        <v>2020</v>
      </c>
      <c r="I375" s="1">
        <v>2021</v>
      </c>
      <c r="J375" s="1">
        <v>2022</v>
      </c>
      <c r="K375" s="1">
        <v>2023</v>
      </c>
      <c r="L375" s="1">
        <v>2024</v>
      </c>
      <c r="M375" s="1">
        <v>2025</v>
      </c>
      <c r="N375" s="1">
        <v>2026</v>
      </c>
      <c r="O375" s="1">
        <v>2027</v>
      </c>
      <c r="P375" s="1">
        <v>2028</v>
      </c>
      <c r="Q375" s="1">
        <v>2029</v>
      </c>
      <c r="R375" s="1">
        <v>2030</v>
      </c>
    </row>
    <row r="376" spans="2:68">
      <c r="B376" t="s">
        <v>82</v>
      </c>
      <c r="I376" s="149"/>
      <c r="J376" s="149"/>
      <c r="K376" s="149"/>
      <c r="L376" s="150"/>
      <c r="M376" s="150">
        <v>5</v>
      </c>
      <c r="N376" s="21"/>
      <c r="O376" s="21"/>
      <c r="P376" s="4"/>
      <c r="Q376" s="4"/>
      <c r="R376" s="4"/>
    </row>
    <row r="377" spans="2:68">
      <c r="I377" s="1" t="s">
        <v>128</v>
      </c>
    </row>
    <row r="378" spans="2:68">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row>
    <row r="379" spans="2:68">
      <c r="D379" s="1">
        <v>2016</v>
      </c>
      <c r="E379" s="1">
        <v>2017</v>
      </c>
      <c r="F379" s="1">
        <v>2018</v>
      </c>
      <c r="G379" s="1">
        <v>2019</v>
      </c>
      <c r="H379" s="1">
        <v>2020</v>
      </c>
      <c r="I379" s="1">
        <v>2021</v>
      </c>
      <c r="J379" s="1">
        <v>2022</v>
      </c>
      <c r="K379" s="1">
        <v>2023</v>
      </c>
      <c r="L379" s="1">
        <v>2024</v>
      </c>
      <c r="M379" s="1">
        <v>2025</v>
      </c>
      <c r="N379" s="1">
        <v>2026</v>
      </c>
      <c r="O379" s="1">
        <v>2027</v>
      </c>
      <c r="P379" s="1">
        <v>2028</v>
      </c>
      <c r="Q379" s="1">
        <v>2029</v>
      </c>
      <c r="R379" s="1">
        <v>2030</v>
      </c>
      <c r="S379" s="1">
        <v>2031</v>
      </c>
      <c r="T379" s="1">
        <v>2032</v>
      </c>
      <c r="U379" s="1">
        <v>2033</v>
      </c>
      <c r="V379" s="1">
        <v>2034</v>
      </c>
      <c r="W379" s="1">
        <v>2035</v>
      </c>
      <c r="X379" s="1">
        <v>2036</v>
      </c>
      <c r="Y379" s="1">
        <v>2037</v>
      </c>
      <c r="Z379" s="1">
        <v>2038</v>
      </c>
      <c r="AA379" s="1">
        <v>2039</v>
      </c>
      <c r="AB379" s="1">
        <v>2040</v>
      </c>
      <c r="AC379" s="1">
        <v>2041</v>
      </c>
      <c r="AD379" s="1">
        <v>2042</v>
      </c>
      <c r="AE379" s="1">
        <v>2043</v>
      </c>
      <c r="AF379" s="1">
        <v>2044</v>
      </c>
      <c r="AG379" s="1">
        <v>2045</v>
      </c>
      <c r="AH379" s="1">
        <v>2046</v>
      </c>
      <c r="AI379" s="1">
        <v>2047</v>
      </c>
      <c r="AJ379" s="1">
        <v>2048</v>
      </c>
      <c r="AK379" s="1">
        <v>2049</v>
      </c>
      <c r="AL379" s="1">
        <v>2050</v>
      </c>
      <c r="AM379" s="1">
        <v>2051</v>
      </c>
      <c r="AN379" s="1">
        <v>2052</v>
      </c>
      <c r="AO379" s="1">
        <v>2053</v>
      </c>
      <c r="AP379" s="1">
        <v>2054</v>
      </c>
      <c r="AQ379" s="1">
        <v>2055</v>
      </c>
      <c r="AR379" s="1">
        <v>2056</v>
      </c>
      <c r="AS379" s="1">
        <v>2057</v>
      </c>
      <c r="AT379" s="1">
        <v>2058</v>
      </c>
      <c r="AU379" s="1">
        <v>2059</v>
      </c>
      <c r="AV379" s="1">
        <v>2060</v>
      </c>
      <c r="AW379" s="1">
        <v>2061</v>
      </c>
      <c r="AX379" s="1">
        <v>2062</v>
      </c>
      <c r="AY379" s="1">
        <v>2063</v>
      </c>
      <c r="AZ379" s="1">
        <v>2064</v>
      </c>
      <c r="BA379" s="1">
        <v>2065</v>
      </c>
      <c r="BB379" s="1">
        <v>2066</v>
      </c>
      <c r="BC379" s="1">
        <v>2067</v>
      </c>
      <c r="BD379" s="1">
        <v>2068</v>
      </c>
      <c r="BE379" s="1">
        <v>2069</v>
      </c>
      <c r="BF379" s="1">
        <v>2070</v>
      </c>
      <c r="BG379" s="1">
        <v>2071</v>
      </c>
      <c r="BH379" s="1">
        <v>2072</v>
      </c>
      <c r="BI379" s="1">
        <v>2073</v>
      </c>
      <c r="BJ379" s="1">
        <v>2074</v>
      </c>
      <c r="BK379" s="1">
        <v>2075</v>
      </c>
      <c r="BL379" s="1">
        <v>2076</v>
      </c>
      <c r="BM379" s="1">
        <v>2077</v>
      </c>
      <c r="BN379" s="1">
        <v>2078</v>
      </c>
      <c r="BO379" s="1">
        <v>2079</v>
      </c>
      <c r="BP379" s="1">
        <v>2080</v>
      </c>
    </row>
    <row r="381" spans="2:68">
      <c r="B381" t="s">
        <v>67</v>
      </c>
      <c r="D381" s="2">
        <f>IF(AND($E373&lt;1,D378=1),$D373,IF(D378=1,$D373/$E373,IF(D378&gt;$E373,($D373+SUM(C385:$C385))-SUM(C381:$C381),($D373+SUM(C385:$C385))/$E373)))</f>
        <v>0</v>
      </c>
      <c r="E381" s="2">
        <f>IF(AND($E373&lt;1,E378=1),$D373,IF(E378=1,$D373/$E373,IF(E378&gt;$E373,($D373+SUM($C385:D385))-SUM($C381:D381),($D373+SUM($C385:D385))/$E373)))</f>
        <v>0</v>
      </c>
      <c r="F381" s="2">
        <f>IF(AND($E373&lt;1,F378=1),$D373,IF(F378=1,$D373/$E373,IF(F378&gt;$E373,($D373+SUM($C385:E385))-SUM($C381:E381),($D373+SUM($C385:E385))/$E373)))</f>
        <v>0</v>
      </c>
      <c r="G381" s="2">
        <f>IF(AND($E373&lt;1,G378=1),$D373,IF(G378=1,$D373/$E373,IF(G378&gt;$E373,($D373+SUM($C385:F385))-SUM($C381:F381),($D373+SUM($C385:F385))/$E373)))</f>
        <v>0</v>
      </c>
      <c r="H381" s="2">
        <f>IF(AND($E373&lt;1,H378=1),$D373,IF(H378=1,$D373/$E373,IF(H378&gt;$E373,($D373+SUM($C385:G385))-SUM($C381:G381),($D373+SUM($C385:G385))/$E373)))</f>
        <v>0</v>
      </c>
      <c r="I381" s="156">
        <f>IF(I373&gt;0,IF(AND(I378=1,$I373&lt;1),0,IF(I378-5&gt;$I373,$H387,$H387/$I373)),IF(OR(AND(I378=1,$E373&lt;1),$E373="n/a"),0,IF(I378&gt;$E373,($D373+SUM($C385:H386))-SUM($C381:H381),($D373+SUM($C385:H386))/$E373)))</f>
        <v>0</v>
      </c>
      <c r="J381" s="156">
        <f>IF(AND(J378=1,$I373&lt;1),0,IF(J378-5&gt;$I373,$H387-SUM($I381:I381),$H387/$I373))</f>
        <v>0</v>
      </c>
      <c r="K381" s="156">
        <f>IF(AND(K378=1,$I373&lt;1),0,IF(K378-5&gt;$I373,$H387-SUM($I381:J381),$H387/$I373))</f>
        <v>0</v>
      </c>
      <c r="L381" s="156">
        <f>IF(AND(L378=1,$I373&lt;1),0,IF(L378-5&gt;$I373,$H387-SUM($I381:K381),$H387/$I373))</f>
        <v>0</v>
      </c>
      <c r="M381" s="156">
        <f>IF(AND(M378=1,$I373&lt;1),0,IF(M378-5&gt;$I373,$H387-SUM($I381:L381),$H387/$I373))</f>
        <v>0</v>
      </c>
      <c r="N381" s="156">
        <f>IF(AND(N378=1,$I373&lt;1),0,IF(N378-5&gt;$I373,$H387-SUM($I381:M381),$H387/$I373))</f>
        <v>0</v>
      </c>
      <c r="O381" s="156">
        <f>IF(AND(O378=1,$I373&lt;1),0,IF(O378-5&gt;$I373,$H387-SUM($I381:N381),$H387/$I373))</f>
        <v>0</v>
      </c>
      <c r="P381" s="156">
        <f>IF(AND(P378=1,$I373&lt;1),0,IF(P378-5&gt;$I373,$H387-SUM($I381:O381),$H387/$I373))</f>
        <v>0</v>
      </c>
      <c r="Q381" s="156">
        <f>IF(AND(Q378=1,$I373&lt;1),0,IF(Q378-5&gt;$I373,$H387-SUM($I381:P381),$H387/$I373))</f>
        <v>0</v>
      </c>
      <c r="R381" s="156">
        <f>IF(AND(R378=1,$I373&lt;1),0,IF(R378-5&gt;$I373,$H387-SUM($I381:Q381),$H387/$I373))</f>
        <v>0</v>
      </c>
      <c r="S381" s="156">
        <f>IF(AND(S378=1,$I373&lt;1),0,IF(S378-5&gt;$I373,$H387-SUM($I381:R381),$H387/$I373))</f>
        <v>0</v>
      </c>
      <c r="T381" s="156">
        <f>IF(AND(T378=1,$I373&lt;1),0,IF(T378-5&gt;$I373,$H387-SUM($I381:S381),$H387/$I373))</f>
        <v>0</v>
      </c>
      <c r="U381" s="156">
        <f>IF(AND(U378=1,$I373&lt;1),0,IF(U378-5&gt;$I373,$H387-SUM($I381:T381),$H387/$I373))</f>
        <v>0</v>
      </c>
      <c r="V381" s="156">
        <f>IF(AND(V378=1,$I373&lt;1),0,IF(V378-5&gt;$I373,$H387-SUM($I381:U381),$H387/$I373))</f>
        <v>0</v>
      </c>
      <c r="W381" s="156">
        <f>IF(AND(W378=1,$I373&lt;1),0,IF(W378-5&gt;$I373,$H387-SUM($I381:V381),$H387/$I373))</f>
        <v>0</v>
      </c>
      <c r="X381" s="156">
        <f>IF(AND(X378=1,$I373&lt;1),0,IF(X378-5&gt;$I373,$H387-SUM($I381:W381),$H387/$I373))</f>
        <v>0</v>
      </c>
      <c r="Y381" s="156">
        <f>IF(AND(Y378=1,$I373&lt;1),0,IF(Y378-5&gt;$I373,$H387-SUM($I381:X381),$H387/$I373))</f>
        <v>0</v>
      </c>
      <c r="Z381" s="156">
        <f>IF(AND(Z378=1,$I373&lt;1),0,IF(Z378-5&gt;$I373,$H387-SUM($I381:Y381),$H387/$I373))</f>
        <v>0</v>
      </c>
      <c r="AA381" s="156">
        <f>IF(AND(AA378=1,$I373&lt;1),0,IF(AA378-5&gt;$I373,$H387-SUM($I381:Z381),$H387/$I373))</f>
        <v>0</v>
      </c>
      <c r="AB381" s="156">
        <f>IF(AND(AB378=1,$I373&lt;1),0,IF(AB378-5&gt;$I373,$H387-SUM($I381:AA381),$H387/$I373))</f>
        <v>0</v>
      </c>
      <c r="AC381" s="156">
        <f>IF(AND(AC378=1,$I373&lt;1),0,IF(AC378-5&gt;$I373,$H387-SUM($I381:AB381),$H387/$I373))</f>
        <v>0</v>
      </c>
      <c r="AD381" s="156">
        <f>IF(AND(AD378=1,$I373&lt;1),0,IF(AD378-5&gt;$I373,$H387-SUM($I381:AC381),$H387/$I373))</f>
        <v>0</v>
      </c>
      <c r="AE381" s="156">
        <f>IF(AND(AE378=1,$I373&lt;1),0,IF(AE378-5&gt;$I373,$H387-SUM($I381:AD381),$H387/$I373))</f>
        <v>0</v>
      </c>
      <c r="AF381" s="156">
        <f>IF(AND(AF378=1,$I373&lt;1),0,IF(AF378-5&gt;$I373,$H387-SUM($I381:AE381),$H387/$I373))</f>
        <v>0</v>
      </c>
      <c r="AG381" s="156">
        <f>IF(AND(AG378=1,$I373&lt;1),0,IF(AG378-5&gt;$I373,$H387-SUM($I381:AF381),$H387/$I373))</f>
        <v>0</v>
      </c>
      <c r="AH381" s="156">
        <f>IF(AND(AH378=1,$I373&lt;1),0,IF(AH378-5&gt;$I373,$H387-SUM($I381:AG381),$H387/$I373))</f>
        <v>0</v>
      </c>
      <c r="AI381" s="156">
        <f>IF(AND(AI378=1,$I373&lt;1),0,IF(AI378-5&gt;$I373,$H387-SUM($I381:AH381),$H387/$I373))</f>
        <v>0</v>
      </c>
      <c r="AJ381" s="156">
        <f>IF(AND(AJ378=1,$I373&lt;1),0,IF(AJ378-5&gt;$I373,$H387-SUM($I381:AI381),$H387/$I373))</f>
        <v>0</v>
      </c>
      <c r="AK381" s="156">
        <f>IF(AND(AK378=1,$I373&lt;1),0,IF(AK378-5&gt;$I373,$H387-SUM($I381:AJ381),$H387/$I373))</f>
        <v>0</v>
      </c>
      <c r="AL381" s="156">
        <f>IF(AND(AL378=1,$I373&lt;1),0,IF(AL378-5&gt;$I373,$H387-SUM($I381:AK381),$H387/$I373))</f>
        <v>0</v>
      </c>
      <c r="AM381" s="156">
        <f>IF(AND(AM378=1,$I373&lt;1),0,IF(AM378-5&gt;$I373,$H387-SUM($I381:AL381),$H387/$I373))</f>
        <v>0</v>
      </c>
      <c r="AN381" s="156">
        <f>IF(AND(AN378=1,$I373&lt;1),0,IF(AN378-5&gt;$I373,$H387-SUM($I381:AM381),$H387/$I373))</f>
        <v>0</v>
      </c>
      <c r="AO381" s="156">
        <f>IF(AND(AO378=1,$I373&lt;1),0,IF(AO378-5&gt;$I373,$H387-SUM($I381:AN381),$H387/$I373))</f>
        <v>0</v>
      </c>
      <c r="AP381" s="156">
        <f>IF(AND(AP378=1,$I373&lt;1),0,IF(AP378-5&gt;$I373,$H387-SUM($I381:AO381),$H387/$I373))</f>
        <v>0</v>
      </c>
      <c r="AQ381" s="156">
        <f>IF(AND(AQ378=1,$I373&lt;1),0,IF(AQ378-5&gt;$I373,$H387-SUM($I381:AP381),$H387/$I373))</f>
        <v>0</v>
      </c>
      <c r="AR381" s="156">
        <f>IF(AND(AR378=1,$I373&lt;1),0,IF(AR378-5&gt;$I373,$H387-SUM($I381:AQ381),$H387/$I373))</f>
        <v>0</v>
      </c>
      <c r="AS381" s="156">
        <f>IF(AND(AS378=1,$I373&lt;1),0,IF(AS378-5&gt;$I373,$H387-SUM($I381:AR381),$H387/$I373))</f>
        <v>0</v>
      </c>
      <c r="AT381" s="156">
        <f>IF(AND(AT378=1,$I373&lt;1),0,IF(AT378-5&gt;$I373,$H387-SUM($I381:AS381),$H387/$I373))</f>
        <v>0</v>
      </c>
      <c r="AU381" s="156">
        <f>IF(AND(AU378=1,$I373&lt;1),0,IF(AU378-5&gt;$I373,$H387-SUM($I381:AT381),$H387/$I373))</f>
        <v>0</v>
      </c>
      <c r="AV381" s="156">
        <f>IF(AND(AV378=1,$I373&lt;1),0,IF(AV378-5&gt;$I373,$H387-SUM($I381:AU381),$H387/$I373))</f>
        <v>0</v>
      </c>
      <c r="AW381" s="156">
        <f>IF(AND(AW378=1,$I373&lt;1),0,IF(AW378-5&gt;$I373,$H387-SUM($I381:AV381),$H387/$I373))</f>
        <v>0</v>
      </c>
      <c r="AX381" s="156">
        <f>IF(AND(AX378=1,$I373&lt;1),0,IF(AX378-5&gt;$I373,$H387-SUM($I381:AW381),$H387/$I373))</f>
        <v>0</v>
      </c>
      <c r="AY381" s="156">
        <f>IF(AND(AY378=1,$I373&lt;1),0,IF(AY378-5&gt;$I373,$H387-SUM($I381:AX381),$H387/$I373))</f>
        <v>0</v>
      </c>
      <c r="AZ381" s="156">
        <f>IF(AND(AZ378=1,$I373&lt;1),0,IF(AZ378-5&gt;$I373,$H387-SUM($I381:AY381),$H387/$I373))</f>
        <v>0</v>
      </c>
      <c r="BA381" s="156">
        <f>IF(AND(BA378=1,$I373&lt;1),0,IF(BA378-5&gt;$I373,$H387-SUM($I381:AZ381),$H387/$I373))</f>
        <v>0</v>
      </c>
      <c r="BB381" s="156">
        <f>IF(AND(BB378=1,$I373&lt;1),0,IF(BB378-5&gt;$I373,$H387-SUM($I381:BA381),$H387/$I373))</f>
        <v>0</v>
      </c>
      <c r="BC381" s="156">
        <f>IF(AND(BC378=1,$I373&lt;1),0,IF(BC378-5&gt;$I373,$H387-SUM($I381:BB381),$H387/$I373))</f>
        <v>0</v>
      </c>
      <c r="BD381" s="156">
        <f>IF(AND(BD378=1,$I373&lt;1),0,IF(BD378-5&gt;$I373,$H387-SUM($I381:BC381),$H387/$I373))</f>
        <v>0</v>
      </c>
      <c r="BE381" s="156">
        <f>IF(AND(BE378=1,$I373&lt;1),0,IF(BE378-5&gt;$I373,$H387-SUM($I381:BD381),$H387/$I373))</f>
        <v>0</v>
      </c>
      <c r="BF381" s="156">
        <f>IF(AND(BF378=1,$I373&lt;1),0,IF(BF378-5&gt;$I373,$H387-SUM($I381:BE381),$H387/$I373))</f>
        <v>0</v>
      </c>
      <c r="BG381" s="156">
        <f>IF(AND(BG378=1,$I373&lt;1),0,IF(BG378-5&gt;$I373,$H387-SUM($I381:BF381),$H387/$I373))</f>
        <v>0</v>
      </c>
      <c r="BH381" s="156">
        <f>IF(AND(BH378=1,$I373&lt;1),0,IF(BH378-5&gt;$I373,$H387-SUM($I381:BG381),$H387/$I373))</f>
        <v>0</v>
      </c>
      <c r="BI381" s="156">
        <f>IF(AND(BI378=1,$I373&lt;1),0,IF(BI378-5&gt;$I373,$H387-SUM($I381:BH381),$H387/$I373))</f>
        <v>0</v>
      </c>
      <c r="BJ381" s="156">
        <f>IF(AND(BJ378=1,$I373&lt;1),0,IF(BJ378-5&gt;$I373,$H387-SUM($I381:BI381),$H387/$I373))</f>
        <v>0</v>
      </c>
      <c r="BK381" s="156">
        <f>IF(AND(BK378=1,$I373&lt;1),0,IF(BK378-5&gt;$I373,$H387-SUM($I381:BJ381),$H387/$I373))</f>
        <v>0</v>
      </c>
      <c r="BL381" s="156">
        <f>IF(AND(BL378=1,$I373&lt;1),0,IF(BL378-5&gt;$I373,$H387-SUM($I381:BK381),$H387/$I373))</f>
        <v>0</v>
      </c>
      <c r="BM381" s="156">
        <f>IF(AND(BM378=1,$I373&lt;1),0,IF(BM378-5&gt;$I373,$H387-SUM($I381:BL381),$H387/$I373))</f>
        <v>0</v>
      </c>
      <c r="BN381" s="156">
        <f>IF(AND(BN378=1,$I373&lt;1),0,IF(BN378-5&gt;$I373,$H387-SUM($I381:BM381),$H387/$I373))</f>
        <v>0</v>
      </c>
      <c r="BO381" s="156">
        <f>IF(AND(BO378=1,$I373&lt;1),0,IF(BO378-5&gt;$I373,$H387-SUM($I381:BN381),$H387/$I373))</f>
        <v>0</v>
      </c>
      <c r="BP381" s="156">
        <f>IF(AND(BP378=1,$I373&lt;1),0,IF(BP378-5&gt;$I373,$H387-SUM($I381:BO381),$H387/$I373))</f>
        <v>0</v>
      </c>
    </row>
    <row r="382" spans="2:68">
      <c r="B382" t="s">
        <v>81</v>
      </c>
    </row>
    <row r="383" spans="2:68">
      <c r="B383" s="10" t="s">
        <v>69</v>
      </c>
      <c r="C383" s="10"/>
      <c r="H383" s="38"/>
    </row>
    <row r="384" spans="2:68">
      <c r="B384" s="10" t="s">
        <v>70</v>
      </c>
      <c r="C384" s="10"/>
      <c r="D384" s="12"/>
      <c r="E384" s="12"/>
      <c r="F384" s="12"/>
      <c r="G384" s="12"/>
      <c r="H384" s="13"/>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row>
    <row r="385" spans="2:68">
      <c r="B385" s="10" t="s">
        <v>57</v>
      </c>
      <c r="C385" s="10"/>
      <c r="D385" s="2">
        <f t="shared" ref="D385:G385" si="457">SUM(D383:D384)</f>
        <v>0</v>
      </c>
      <c r="E385" s="2">
        <f t="shared" si="457"/>
        <v>0</v>
      </c>
      <c r="F385" s="2">
        <f t="shared" si="457"/>
        <v>0</v>
      </c>
      <c r="G385" s="2">
        <f t="shared" si="457"/>
        <v>0</v>
      </c>
      <c r="H385" s="2">
        <f>SUM(H383:H384)</f>
        <v>0</v>
      </c>
      <c r="I385" s="2">
        <f t="shared" ref="I385:BP385" si="458">SUM(I383:I384)</f>
        <v>0</v>
      </c>
      <c r="J385" s="2">
        <f t="shared" si="458"/>
        <v>0</v>
      </c>
      <c r="K385" s="2">
        <f t="shared" si="458"/>
        <v>0</v>
      </c>
      <c r="L385" s="2">
        <f t="shared" si="458"/>
        <v>0</v>
      </c>
      <c r="M385" s="2">
        <f t="shared" si="458"/>
        <v>0</v>
      </c>
      <c r="N385" s="2">
        <f t="shared" si="458"/>
        <v>0</v>
      </c>
      <c r="O385" s="2">
        <f t="shared" si="458"/>
        <v>0</v>
      </c>
      <c r="P385" s="2">
        <f t="shared" si="458"/>
        <v>0</v>
      </c>
      <c r="Q385" s="2">
        <f t="shared" si="458"/>
        <v>0</v>
      </c>
      <c r="R385" s="2">
        <f t="shared" si="458"/>
        <v>0</v>
      </c>
      <c r="S385" s="2">
        <f t="shared" si="458"/>
        <v>0</v>
      </c>
      <c r="T385" s="2">
        <f t="shared" si="458"/>
        <v>0</v>
      </c>
      <c r="U385" s="2">
        <f t="shared" si="458"/>
        <v>0</v>
      </c>
      <c r="V385" s="2">
        <f t="shared" si="458"/>
        <v>0</v>
      </c>
      <c r="W385" s="2">
        <f t="shared" si="458"/>
        <v>0</v>
      </c>
      <c r="X385" s="2">
        <f t="shared" si="458"/>
        <v>0</v>
      </c>
      <c r="Y385" s="2">
        <f t="shared" si="458"/>
        <v>0</v>
      </c>
      <c r="Z385" s="2">
        <f t="shared" si="458"/>
        <v>0</v>
      </c>
      <c r="AA385" s="2">
        <f t="shared" si="458"/>
        <v>0</v>
      </c>
      <c r="AB385" s="2">
        <f t="shared" si="458"/>
        <v>0</v>
      </c>
      <c r="AC385" s="2">
        <f t="shared" si="458"/>
        <v>0</v>
      </c>
      <c r="AD385" s="2">
        <f t="shared" si="458"/>
        <v>0</v>
      </c>
      <c r="AE385" s="2">
        <f t="shared" si="458"/>
        <v>0</v>
      </c>
      <c r="AF385" s="2">
        <f t="shared" si="458"/>
        <v>0</v>
      </c>
      <c r="AG385" s="2">
        <f t="shared" si="458"/>
        <v>0</v>
      </c>
      <c r="AH385" s="2">
        <f t="shared" si="458"/>
        <v>0</v>
      </c>
      <c r="AI385" s="2">
        <f t="shared" si="458"/>
        <v>0</v>
      </c>
      <c r="AJ385" s="2">
        <f t="shared" si="458"/>
        <v>0</v>
      </c>
      <c r="AK385" s="2">
        <f t="shared" si="458"/>
        <v>0</v>
      </c>
      <c r="AL385" s="2">
        <f t="shared" si="458"/>
        <v>0</v>
      </c>
      <c r="AM385" s="2">
        <f t="shared" si="458"/>
        <v>0</v>
      </c>
      <c r="AN385" s="2">
        <f t="shared" si="458"/>
        <v>0</v>
      </c>
      <c r="AO385" s="2">
        <f t="shared" si="458"/>
        <v>0</v>
      </c>
      <c r="AP385" s="2">
        <f t="shared" si="458"/>
        <v>0</v>
      </c>
      <c r="AQ385" s="2">
        <f t="shared" si="458"/>
        <v>0</v>
      </c>
      <c r="AR385" s="2">
        <f t="shared" si="458"/>
        <v>0</v>
      </c>
      <c r="AS385" s="2">
        <f t="shared" si="458"/>
        <v>0</v>
      </c>
      <c r="AT385" s="2">
        <f t="shared" si="458"/>
        <v>0</v>
      </c>
      <c r="AU385" s="2">
        <f t="shared" si="458"/>
        <v>0</v>
      </c>
      <c r="AV385" s="2">
        <f t="shared" si="458"/>
        <v>0</v>
      </c>
      <c r="AW385" s="2">
        <f t="shared" si="458"/>
        <v>0</v>
      </c>
      <c r="AX385" s="2">
        <f t="shared" si="458"/>
        <v>0</v>
      </c>
      <c r="AY385" s="2">
        <f t="shared" si="458"/>
        <v>0</v>
      </c>
      <c r="AZ385" s="2">
        <f t="shared" si="458"/>
        <v>0</v>
      </c>
      <c r="BA385" s="2">
        <f t="shared" si="458"/>
        <v>0</v>
      </c>
      <c r="BB385" s="2">
        <f t="shared" si="458"/>
        <v>0</v>
      </c>
      <c r="BC385" s="2">
        <f t="shared" si="458"/>
        <v>0</v>
      </c>
      <c r="BD385" s="2">
        <f t="shared" si="458"/>
        <v>0</v>
      </c>
      <c r="BE385" s="2">
        <f t="shared" si="458"/>
        <v>0</v>
      </c>
      <c r="BF385" s="2">
        <f t="shared" si="458"/>
        <v>0</v>
      </c>
      <c r="BG385" s="2">
        <f t="shared" si="458"/>
        <v>0</v>
      </c>
      <c r="BH385" s="2">
        <f t="shared" si="458"/>
        <v>0</v>
      </c>
      <c r="BI385" s="2">
        <f t="shared" si="458"/>
        <v>0</v>
      </c>
      <c r="BJ385" s="2">
        <f t="shared" si="458"/>
        <v>0</v>
      </c>
      <c r="BK385" s="2">
        <f t="shared" si="458"/>
        <v>0</v>
      </c>
      <c r="BL385" s="2">
        <f t="shared" si="458"/>
        <v>0</v>
      </c>
      <c r="BM385" s="2">
        <f t="shared" si="458"/>
        <v>0</v>
      </c>
      <c r="BN385" s="2">
        <f t="shared" si="458"/>
        <v>0</v>
      </c>
      <c r="BO385" s="2">
        <f t="shared" si="458"/>
        <v>0</v>
      </c>
      <c r="BP385" s="2">
        <f t="shared" si="458"/>
        <v>0</v>
      </c>
    </row>
    <row r="386" spans="2:68">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68">
      <c r="B387" t="s">
        <v>72</v>
      </c>
      <c r="C387" s="39">
        <f>D373</f>
        <v>0</v>
      </c>
      <c r="D387" s="38">
        <f t="shared" ref="D387" si="459">C387-D381+D385+D386</f>
        <v>0</v>
      </c>
      <c r="E387" s="2">
        <f>D387-E381+E385</f>
        <v>0</v>
      </c>
      <c r="F387" s="2">
        <f t="shared" ref="F387" si="460">E387-F381+F385</f>
        <v>0</v>
      </c>
      <c r="G387" s="2">
        <f t="shared" ref="G387" si="461">F387-G381+G385</f>
        <v>0</v>
      </c>
      <c r="H387" s="2">
        <f t="shared" ref="H387" si="462">G387-H381+H385</f>
        <v>0</v>
      </c>
      <c r="I387" s="2">
        <f t="shared" ref="I387" si="463">H387-I381+I385</f>
        <v>0</v>
      </c>
      <c r="J387" s="2">
        <f t="shared" ref="J387" si="464">I387-J381+J385</f>
        <v>0</v>
      </c>
      <c r="K387" s="2">
        <f t="shared" ref="K387" si="465">J387-K381+K385</f>
        <v>0</v>
      </c>
      <c r="L387" s="2">
        <f t="shared" ref="L387" si="466">K387-L381+L385</f>
        <v>0</v>
      </c>
      <c r="M387" s="2">
        <f t="shared" ref="M387" si="467">L387-M381+M385</f>
        <v>0</v>
      </c>
      <c r="N387" s="2">
        <f t="shared" ref="N387" si="468">M387-N381+N385</f>
        <v>0</v>
      </c>
      <c r="O387" s="2">
        <f t="shared" ref="O387" si="469">N387-O381+O385</f>
        <v>0</v>
      </c>
      <c r="P387" s="2">
        <f t="shared" ref="P387" si="470">O387-P381+P385</f>
        <v>0</v>
      </c>
      <c r="Q387" s="2">
        <f t="shared" ref="Q387" si="471">P387-Q381+Q385</f>
        <v>0</v>
      </c>
      <c r="R387" s="2">
        <f t="shared" ref="R387" si="472">Q387-R381+R385</f>
        <v>0</v>
      </c>
      <c r="S387" s="2">
        <f t="shared" ref="S387" si="473">R387-S381+S385</f>
        <v>0</v>
      </c>
      <c r="T387" s="2">
        <f t="shared" ref="T387" si="474">S387-T381+T385</f>
        <v>0</v>
      </c>
      <c r="U387" s="2">
        <f t="shared" ref="U387" si="475">T387-U381+U385</f>
        <v>0</v>
      </c>
      <c r="V387" s="2">
        <f t="shared" ref="V387" si="476">U387-V381+V385</f>
        <v>0</v>
      </c>
      <c r="W387" s="2">
        <f t="shared" ref="W387" si="477">V387-W381+W385</f>
        <v>0</v>
      </c>
      <c r="X387" s="2">
        <f t="shared" ref="X387" si="478">W387-X381+X385</f>
        <v>0</v>
      </c>
      <c r="Y387" s="2">
        <f t="shared" ref="Y387" si="479">X387-Y381+Y385</f>
        <v>0</v>
      </c>
      <c r="Z387" s="2">
        <f t="shared" ref="Z387" si="480">Y387-Z381+Z385</f>
        <v>0</v>
      </c>
      <c r="AA387" s="2">
        <f t="shared" ref="AA387" si="481">Z387-AA381+AA385</f>
        <v>0</v>
      </c>
      <c r="AB387" s="2">
        <f t="shared" ref="AB387" si="482">AA387-AB381+AB385</f>
        <v>0</v>
      </c>
      <c r="AC387" s="2">
        <f t="shared" ref="AC387" si="483">AB387-AC381+AC385</f>
        <v>0</v>
      </c>
      <c r="AD387" s="2">
        <f t="shared" ref="AD387" si="484">AC387-AD381+AD385</f>
        <v>0</v>
      </c>
      <c r="AE387" s="2">
        <f t="shared" ref="AE387" si="485">AD387-AE381+AE385</f>
        <v>0</v>
      </c>
      <c r="AF387" s="2">
        <f t="shared" ref="AF387" si="486">AE387-AF381+AF385</f>
        <v>0</v>
      </c>
      <c r="AG387" s="2">
        <f t="shared" ref="AG387" si="487">AF387-AG381+AG385</f>
        <v>0</v>
      </c>
      <c r="AH387" s="2">
        <f t="shared" ref="AH387" si="488">AG387-AH381+AH385</f>
        <v>0</v>
      </c>
      <c r="AI387" s="2">
        <f t="shared" ref="AI387" si="489">AH387-AI381+AI385</f>
        <v>0</v>
      </c>
      <c r="AJ387" s="2">
        <f t="shared" ref="AJ387" si="490">AI387-AJ381+AJ385</f>
        <v>0</v>
      </c>
      <c r="AK387" s="2">
        <f t="shared" ref="AK387" si="491">AJ387-AK381+AK385</f>
        <v>0</v>
      </c>
      <c r="AL387" s="2">
        <f t="shared" ref="AL387" si="492">AK387-AL381+AL385</f>
        <v>0</v>
      </c>
      <c r="AM387" s="2">
        <f t="shared" ref="AM387" si="493">AL387-AM381+AM385</f>
        <v>0</v>
      </c>
      <c r="AN387" s="2">
        <f t="shared" ref="AN387" si="494">AM387-AN381+AN385</f>
        <v>0</v>
      </c>
      <c r="AO387" s="2">
        <f t="shared" ref="AO387" si="495">AN387-AO381+AO385</f>
        <v>0</v>
      </c>
      <c r="AP387" s="2">
        <f t="shared" ref="AP387" si="496">AO387-AP381+AP385</f>
        <v>0</v>
      </c>
      <c r="AQ387" s="2">
        <f t="shared" ref="AQ387" si="497">AP387-AQ381+AQ385</f>
        <v>0</v>
      </c>
      <c r="AR387" s="2">
        <f t="shared" ref="AR387" si="498">AQ387-AR381+AR385</f>
        <v>0</v>
      </c>
      <c r="AS387" s="2">
        <f t="shared" ref="AS387" si="499">AR387-AS381+AS385</f>
        <v>0</v>
      </c>
      <c r="AT387" s="2">
        <f t="shared" ref="AT387" si="500">AS387-AT381+AT385</f>
        <v>0</v>
      </c>
      <c r="AU387" s="2">
        <f t="shared" ref="AU387" si="501">AT387-AU381+AU385</f>
        <v>0</v>
      </c>
      <c r="AV387" s="2">
        <f t="shared" ref="AV387" si="502">AU387-AV381+AV385</f>
        <v>0</v>
      </c>
      <c r="AW387" s="2">
        <f t="shared" ref="AW387" si="503">AV387-AW381+AW385</f>
        <v>0</v>
      </c>
      <c r="AX387" s="2">
        <f t="shared" ref="AX387" si="504">AW387-AX381+AX385</f>
        <v>0</v>
      </c>
      <c r="AY387" s="2">
        <f t="shared" ref="AY387" si="505">AX387-AY381+AY385</f>
        <v>0</v>
      </c>
      <c r="AZ387" s="2">
        <f t="shared" ref="AZ387" si="506">AY387-AZ381+AZ385</f>
        <v>0</v>
      </c>
      <c r="BA387" s="2">
        <f t="shared" ref="BA387" si="507">AZ387-BA381+BA385</f>
        <v>0</v>
      </c>
      <c r="BB387" s="2">
        <f t="shared" ref="BB387" si="508">BA387-BB381+BB385</f>
        <v>0</v>
      </c>
      <c r="BC387" s="2">
        <f t="shared" ref="BC387" si="509">BB387-BC381+BC385</f>
        <v>0</v>
      </c>
      <c r="BD387" s="2">
        <f t="shared" ref="BD387" si="510">BC387-BD381+BD385</f>
        <v>0</v>
      </c>
      <c r="BE387" s="2">
        <f t="shared" ref="BE387" si="511">BD387-BE381+BE385</f>
        <v>0</v>
      </c>
      <c r="BF387" s="2">
        <f t="shared" ref="BF387" si="512">BE387-BF381+BF385</f>
        <v>0</v>
      </c>
      <c r="BG387" s="2">
        <f t="shared" ref="BG387" si="513">BF387-BG381+BG385</f>
        <v>0</v>
      </c>
      <c r="BH387" s="2">
        <f t="shared" ref="BH387" si="514">BG387-BH381+BH385</f>
        <v>0</v>
      </c>
      <c r="BI387" s="2">
        <f t="shared" ref="BI387" si="515">BH387-BI381+BI385</f>
        <v>0</v>
      </c>
      <c r="BJ387" s="2">
        <f t="shared" ref="BJ387" si="516">BI387-BJ381+BJ385</f>
        <v>0</v>
      </c>
      <c r="BK387" s="2">
        <f t="shared" ref="BK387" si="517">BJ387-BK381+BK385</f>
        <v>0</v>
      </c>
      <c r="BL387" s="2">
        <f t="shared" ref="BL387" si="518">BK387-BL381+BL385</f>
        <v>0</v>
      </c>
      <c r="BM387" s="2">
        <f t="shared" ref="BM387" si="519">BL387-BM381+BM385</f>
        <v>0</v>
      </c>
      <c r="BN387" s="2">
        <f t="shared" ref="BN387" si="520">BM387-BN381+BN385</f>
        <v>0</v>
      </c>
      <c r="BO387" s="2">
        <f t="shared" ref="BO387" si="521">BN387-BO381+BO385</f>
        <v>0</v>
      </c>
      <c r="BP387" s="2">
        <f t="shared" ref="BP387" si="522">BO387-BP381+BP385</f>
        <v>0</v>
      </c>
    </row>
    <row r="390" spans="2:68">
      <c r="B390" t="s">
        <v>55</v>
      </c>
      <c r="D390" s="2">
        <f>INDEX(Inputs!$E$34:$X$44,MATCH('Depr schedule - Actual'!$B370,Inputs!$B$34:$B$44,0),MATCH('Depr schedule - Actual'!D379,Inputs!$E$18:$X$18,0))*IF(D379&gt;=Base_Reg_Year,(1+D$3)^0.5,(1+D$4)^0.5)</f>
        <v>0</v>
      </c>
      <c r="E390" s="2">
        <f>INDEX(Inputs!$E$34:$X$44,MATCH('Depr schedule - Actual'!$B370,Inputs!$B$34:$B$44,0),MATCH('Depr schedule - Actual'!E379,Inputs!$E$18:$X$18,0))*IF(E379&gt;=Base_Reg_Year,(1+E$3)^0.5,(1+E$4)^0.5)</f>
        <v>0</v>
      </c>
      <c r="F390" s="2">
        <f>INDEX(Inputs!$E$34:$X$44,MATCH('Depr schedule - Actual'!$B370,Inputs!$B$34:$B$44,0),MATCH('Depr schedule - Actual'!F379,Inputs!$E$18:$X$18,0))*IF(F379&gt;=Base_Reg_Year,(1+F$3)^0.5,(1+F$4)^0.5)</f>
        <v>0</v>
      </c>
      <c r="G390" s="2">
        <f>INDEX(Inputs!$E$34:$X$44,MATCH('Depr schedule - Actual'!$B370,Inputs!$B$34:$B$44,0),MATCH('Depr schedule - Actual'!G379,Inputs!$E$18:$X$18,0))*IF(G379&gt;=Base_Reg_Year,(1+G$3)^0.5,(1+G$4)^0.5)</f>
        <v>0</v>
      </c>
      <c r="H390" s="2">
        <f>INDEX(Inputs!$E$34:$X$44,MATCH('Depr schedule - Actual'!$B370,Inputs!$B$34:$B$44,0),MATCH('Depr schedule - Actual'!H379,Inputs!$E$18:$X$18,0))*IF(H379&gt;=Base_Reg_Year,(1+H$3)^0.5,(1+H$4)^0.5)</f>
        <v>0</v>
      </c>
      <c r="I390" s="2">
        <f>INDEX(Inputs!$E$34:$X$44,MATCH('Depr schedule - Actual'!$B370,Inputs!$B$34:$B$44,0),MATCH('Depr schedule - Actual'!I379,Inputs!$E$18:$X$18,0))*IF(I379&gt;=Base_Reg_Year,(1+I$3)^0.5,(1+I$4)^0.5)</f>
        <v>0</v>
      </c>
      <c r="J390" s="2">
        <f>INDEX(Inputs!$E$34:$X$44,MATCH('Depr schedule - Actual'!$B370,Inputs!$B$34:$B$44,0),MATCH('Depr schedule - Actual'!J379,Inputs!$E$18:$X$18,0))*IF(J379&gt;=Base_Reg_Year,(1+J$3)^0.5,(1+J$4)^0.5)</f>
        <v>0</v>
      </c>
      <c r="K390" s="2">
        <f>INDEX(Inputs!$E$34:$X$44,MATCH('Depr schedule - Actual'!$B370,Inputs!$B$34:$B$44,0),MATCH('Depr schedule - Actual'!K379,Inputs!$E$18:$X$18,0))*IF(K379&gt;=Base_Reg_Year,(1+K$3)^0.5,(1+K$4)^0.5)</f>
        <v>0</v>
      </c>
      <c r="L390" s="2">
        <f>INDEX(Inputs!$E$34:$X$44,MATCH('Depr schedule - Actual'!$B370,Inputs!$B$34:$B$44,0),MATCH('Depr schedule - Actual'!L379,Inputs!$E$18:$X$18,0))*IF(L379&gt;=Base_Reg_Year,(1+L$3)^0.5,(1+L$4)^0.5)</f>
        <v>0</v>
      </c>
      <c r="M390" s="2">
        <f>INDEX(Inputs!$E$34:$X$44,MATCH('Depr schedule - Actual'!$B370,Inputs!$B$34:$B$44,0),MATCH('Depr schedule - Actual'!M379,Inputs!$E$18:$X$18,0))*IF(M379&gt;=Base_Reg_Year,(1+M$3)^0.5,(1+M$4)^0.5)</f>
        <v>0</v>
      </c>
      <c r="N390" s="2">
        <f>INDEX(Inputs!$E$34:$X$44,MATCH('Depr schedule - Actual'!$B370,Inputs!$B$34:$B$44,0),MATCH('Depr schedule - Actual'!N379,Inputs!$E$18:$X$18,0))*IF(N379&gt;=Base_Reg_Year,(1+N$3)^0.5,(1+N$4)^0.5)</f>
        <v>0</v>
      </c>
      <c r="O390" s="2">
        <f>INDEX(Inputs!$E$34:$X$44,MATCH('Depr schedule - Actual'!$B370,Inputs!$B$34:$B$44,0),MATCH('Depr schedule - Actual'!O379,Inputs!$E$18:$X$18,0))*IF(O379&gt;=Base_Reg_Year,(1+O$3)^0.5,(1+O$4)^0.5)</f>
        <v>0</v>
      </c>
      <c r="P390" s="2">
        <f>INDEX(Inputs!$E$34:$X$44,MATCH('Depr schedule - Actual'!$B370,Inputs!$B$34:$B$44,0),MATCH('Depr schedule - Actual'!P379,Inputs!$E$18:$X$18,0))*IF(P379&gt;=Base_Reg_Year,(1+P$3)^0.5,(1+P$4)^0.5)</f>
        <v>0</v>
      </c>
      <c r="Q390" s="2">
        <f>INDEX(Inputs!$E$34:$X$44,MATCH('Depr schedule - Actual'!$B370,Inputs!$B$34:$B$44,0),MATCH('Depr schedule - Actual'!Q379,Inputs!$E$18:$X$18,0))*IF(Q379&gt;=Base_Reg_Year,(1+Q$3)^0.5,(1+Q$4)^0.5)</f>
        <v>0</v>
      </c>
      <c r="R390" s="2">
        <f>INDEX(Inputs!$E$34:$X$44,MATCH('Depr schedule - Actual'!$B370,Inputs!$B$34:$B$44,0),MATCH('Depr schedule - Actual'!R379,Inputs!$E$18:$X$18,0))*IF(R379&gt;=Base_Reg_Year,(1+R$3)^0.5,(1+R$4)^0.5)</f>
        <v>0</v>
      </c>
      <c r="S390" s="2"/>
      <c r="T390" s="2"/>
      <c r="U390" s="2"/>
      <c r="V390" s="2"/>
      <c r="W390" s="2"/>
    </row>
    <row r="391" spans="2:68">
      <c r="I391" s="2"/>
      <c r="J391" s="2"/>
      <c r="K391" s="2"/>
      <c r="L391" s="2"/>
      <c r="M391" s="2"/>
    </row>
    <row r="392" spans="2:68">
      <c r="B392" t="s">
        <v>73</v>
      </c>
    </row>
    <row r="393" spans="2:68">
      <c r="B393" s="20">
        <v>2016</v>
      </c>
      <c r="C393" s="20">
        <v>1</v>
      </c>
      <c r="E393" s="2">
        <f>IF($D$376="n/a",0,IF(E$378&lt;=$C393,0,IF(E$378&gt;(INDEX($D$376:$W$376,1,$C393)+$C393),INDEX($D$390:$W$390,,$C393)-SUM($D393:D393),INDEX($D$390:$W$390,,$C393)/INDEX($D$376:$W$376,1,$C393))))</f>
        <v>0</v>
      </c>
      <c r="F393" s="2">
        <f>IF($D$376="n/a",0,IF(F$378&lt;=$C393,0,IF(F$378&gt;(INDEX($D$376:$W$376,1,$C393)+$C393),INDEX($D$390:$W$390,,$C393)-SUM($D393:E393),INDEX($D$390:$W$390,,$C393)/INDEX($D$376:$W$376,1,$C393))))</f>
        <v>0</v>
      </c>
      <c r="G393" s="2">
        <f>IF($D$376="n/a",0,IF(G$378&lt;=$C393,0,IF(G$378&gt;(INDEX($D$376:$W$376,1,$C393)+$C393),INDEX($D$390:$W$390,,$C393)-SUM($D393:F393),INDEX($D$390:$W$390,,$C393)/INDEX($D$376:$W$376,1,$C393))))</f>
        <v>0</v>
      </c>
      <c r="H393" s="2">
        <f>IF($D$376="n/a",0,IF(H$378&lt;=$C393,0,IF(H$378&gt;(INDEX($D$376:$W$376,1,$C393)+$C393),INDEX($D$390:$W$390,,$C393)-SUM($D393:G393),INDEX($D$390:$W$390,,$C393)/INDEX($D$376:$W$376,1,$C393))))</f>
        <v>0</v>
      </c>
      <c r="I393" s="2">
        <f>IF($D$376="n/a",0,IF(I$378&lt;=$C393,0,IF(I$378&gt;(INDEX($D$376:$W$376,1,$C393)+$C393),INDEX($D$390:$W$390,,$C393)-SUM($D393:H393),INDEX($D$390:$W$390,,$C393)/INDEX($D$376:$W$376,1,$C393))))</f>
        <v>0</v>
      </c>
      <c r="J393" s="2">
        <f>IF($D$376="n/a",0,IF(J$378&lt;=$C393,0,IF(J$378&gt;(INDEX($D$376:$W$376,1,$C393)+$C393),INDEX($D$390:$W$390,,$C393)-SUM($D393:I393),INDEX($D$390:$W$390,,$C393)/INDEX($D$376:$W$376,1,$C393))))</f>
        <v>0</v>
      </c>
      <c r="K393" s="2">
        <f>IF($D$376="n/a",0,IF(K$378&lt;=$C393,0,IF(K$378&gt;(INDEX($D$376:$W$376,1,$C393)+$C393),INDEX($D$390:$W$390,,$C393)-SUM($D393:J393),INDEX($D$390:$W$390,,$C393)/INDEX($D$376:$W$376,1,$C393))))</f>
        <v>0</v>
      </c>
      <c r="L393" s="2">
        <f>IF($D$376="n/a",0,IF(L$378&lt;=$C393,0,IF(L$378&gt;(INDEX($D$376:$W$376,1,$C393)+$C393),INDEX($D$390:$W$390,,$C393)-SUM($D393:K393),INDEX($D$390:$W$390,,$C393)/INDEX($D$376:$W$376,1,$C393))))</f>
        <v>0</v>
      </c>
      <c r="M393" s="2">
        <f>IF($D$376="n/a",0,IF(M$378&lt;=$C393,0,IF(M$378&gt;(INDEX($D$376:$W$376,1,$C393)+$C393),INDEX($D$390:$W$390,,$C393)-SUM($D393:L393),INDEX($D$390:$W$390,,$C393)/INDEX($D$376:$W$376,1,$C393))))</f>
        <v>0</v>
      </c>
      <c r="N393" s="2">
        <f>IF($D$376="n/a",0,IF(N$378&lt;=$C393,0,IF(N$378&gt;(INDEX($D$376:$W$376,1,$C393)+$C393),INDEX($D$390:$W$390,,$C393)-SUM($D393:M393),INDEX($D$390:$W$390,,$C393)/INDEX($D$376:$W$376,1,$C393))))</f>
        <v>0</v>
      </c>
      <c r="O393" s="2">
        <f>IF($D$376="n/a",0,IF(O$378&lt;=$C393,0,IF(O$378&gt;(INDEX($D$376:$W$376,1,$C393)+$C393),INDEX($D$390:$W$390,,$C393)-SUM($D393:N393),INDEX($D$390:$W$390,,$C393)/INDEX($D$376:$W$376,1,$C393))))</f>
        <v>0</v>
      </c>
      <c r="P393" s="2">
        <f>IF($D$376="n/a",0,IF(P$378&lt;=$C393,0,IF(P$378&gt;(INDEX($D$376:$W$376,1,$C393)+$C393),INDEX($D$390:$W$390,,$C393)-SUM($D393:O393),INDEX($D$390:$W$390,,$C393)/INDEX($D$376:$W$376,1,$C393))))</f>
        <v>0</v>
      </c>
      <c r="Q393" s="2">
        <f>IF($D$376="n/a",0,IF(Q$378&lt;=$C393,0,IF(Q$378&gt;(INDEX($D$376:$W$376,1,$C393)+$C393),INDEX($D$390:$W$390,,$C393)-SUM($D393:P393),INDEX($D$390:$W$390,,$C393)/INDEX($D$376:$W$376,1,$C393))))</f>
        <v>0</v>
      </c>
      <c r="R393" s="2">
        <f>IF($D$376="n/a",0,IF(R$378&lt;=$C393,0,IF(R$378&gt;(INDEX($D$376:$W$376,1,$C393)+$C393),INDEX($D$390:$W$390,,$C393)-SUM($D393:Q393),INDEX($D$390:$W$390,,$C393)/INDEX($D$376:$W$376,1,$C393))))</f>
        <v>0</v>
      </c>
      <c r="S393" s="2">
        <f>IF($D$376="n/a",0,IF(S$378&lt;=$C393,0,IF(S$378&gt;(INDEX($D$376:$W$376,1,$C393)+$C393),INDEX($D$390:$W$390,,$C393)-SUM($D393:R393),INDEX($D$390:$W$390,,$C393)/INDEX($D$376:$W$376,1,$C393))))</f>
        <v>0</v>
      </c>
      <c r="T393" s="2">
        <f>IF($D$376="n/a",0,IF(T$378&lt;=$C393,0,IF(T$378&gt;(INDEX($D$376:$W$376,1,$C393)+$C393),INDEX($D$390:$W$390,,$C393)-SUM($D393:S393),INDEX($D$390:$W$390,,$C393)/INDEX($D$376:$W$376,1,$C393))))</f>
        <v>0</v>
      </c>
      <c r="U393" s="2">
        <f>IF($D$376="n/a",0,IF(U$378&lt;=$C393,0,IF(U$378&gt;(INDEX($D$376:$W$376,1,$C393)+$C393),INDEX($D$390:$W$390,,$C393)-SUM($D393:T393),INDEX($D$390:$W$390,,$C393)/INDEX($D$376:$W$376,1,$C393))))</f>
        <v>0</v>
      </c>
      <c r="V393" s="2">
        <f>IF($D$376="n/a",0,IF(V$378&lt;=$C393,0,IF(V$378&gt;(INDEX($D$376:$W$376,1,$C393)+$C393),INDEX($D$390:$W$390,,$C393)-SUM($D393:U393),INDEX($D$390:$W$390,,$C393)/INDEX($D$376:$W$376,1,$C393))))</f>
        <v>0</v>
      </c>
      <c r="W393" s="2">
        <f>IF($D$376="n/a",0,IF(W$378&lt;=$C393,0,IF(W$378&gt;(INDEX($D$376:$W$376,1,$C393)+$C393),INDEX($D$390:$W$390,,$C393)-SUM($D393:V393),INDEX($D$390:$W$390,,$C393)/INDEX($D$376:$W$376,1,$C393))))</f>
        <v>0</v>
      </c>
      <c r="X393" s="2">
        <f>IF($D$376="n/a",0,IF(X$378&lt;=$C393,0,IF(X$378&gt;(INDEX($D$376:$W$376,1,$C393)+$C393),INDEX($D$390:$W$390,,$C393)-SUM($D393:W393),INDEX($D$390:$W$390,,$C393)/INDEX($D$376:$W$376,1,$C393))))</f>
        <v>0</v>
      </c>
      <c r="Y393" s="2">
        <f>IF($D$376="n/a",0,IF(Y$378&lt;=$C393,0,IF(Y$378&gt;(INDEX($D$376:$W$376,1,$C393)+$C393),INDEX($D$390:$W$390,,$C393)-SUM($D393:X393),INDEX($D$390:$W$390,,$C393)/INDEX($D$376:$W$376,1,$C393))))</f>
        <v>0</v>
      </c>
      <c r="Z393" s="2">
        <f>IF($D$376="n/a",0,IF(Z$378&lt;=$C393,0,IF(Z$378&gt;(INDEX($D$376:$W$376,1,$C393)+$C393),INDEX($D$390:$W$390,,$C393)-SUM($D393:Y393),INDEX($D$390:$W$390,,$C393)/INDEX($D$376:$W$376,1,$C393))))</f>
        <v>0</v>
      </c>
      <c r="AA393" s="2">
        <f>IF($D$376="n/a",0,IF(AA$378&lt;=$C393,0,IF(AA$378&gt;(INDEX($D$376:$W$376,1,$C393)+$C393),INDEX($D$390:$W$390,,$C393)-SUM($D393:Z393),INDEX($D$390:$W$390,,$C393)/INDEX($D$376:$W$376,1,$C393))))</f>
        <v>0</v>
      </c>
      <c r="AB393" s="2">
        <f>IF($D$376="n/a",0,IF(AB$378&lt;=$C393,0,IF(AB$378&gt;(INDEX($D$376:$W$376,1,$C393)+$C393),INDEX($D$390:$W$390,,$C393)-SUM($D393:AA393),INDEX($D$390:$W$390,,$C393)/INDEX($D$376:$W$376,1,$C393))))</f>
        <v>0</v>
      </c>
      <c r="AC393" s="2">
        <f>IF($D$376="n/a",0,IF(AC$378&lt;=$C393,0,IF(AC$378&gt;(INDEX($D$376:$W$376,1,$C393)+$C393),INDEX($D$390:$W$390,,$C393)-SUM($D393:AB393),INDEX($D$390:$W$390,,$C393)/INDEX($D$376:$W$376,1,$C393))))</f>
        <v>0</v>
      </c>
      <c r="AD393" s="2">
        <f>IF($D$376="n/a",0,IF(AD$378&lt;=$C393,0,IF(AD$378&gt;(INDEX($D$376:$W$376,1,$C393)+$C393),INDEX($D$390:$W$390,,$C393)-SUM($D393:AC393),INDEX($D$390:$W$390,,$C393)/INDEX($D$376:$W$376,1,$C393))))</f>
        <v>0</v>
      </c>
      <c r="AE393" s="2">
        <f>IF($D$376="n/a",0,IF(AE$378&lt;=$C393,0,IF(AE$378&gt;(INDEX($D$376:$W$376,1,$C393)+$C393),INDEX($D$390:$W$390,,$C393)-SUM($D393:AD393),INDEX($D$390:$W$390,,$C393)/INDEX($D$376:$W$376,1,$C393))))</f>
        <v>0</v>
      </c>
      <c r="AF393" s="2">
        <f>IF($D$376="n/a",0,IF(AF$378&lt;=$C393,0,IF(AF$378&gt;(INDEX($D$376:$W$376,1,$C393)+$C393),INDEX($D$390:$W$390,,$C393)-SUM($D393:AE393),INDEX($D$390:$W$390,,$C393)/INDEX($D$376:$W$376,1,$C393))))</f>
        <v>0</v>
      </c>
      <c r="AG393" s="2">
        <f>IF($D$376="n/a",0,IF(AG$378&lt;=$C393,0,IF(AG$378&gt;(INDEX($D$376:$W$376,1,$C393)+$C393),INDEX($D$390:$W$390,,$C393)-SUM($D393:AF393),INDEX($D$390:$W$390,,$C393)/INDEX($D$376:$W$376,1,$C393))))</f>
        <v>0</v>
      </c>
      <c r="AH393" s="2">
        <f>IF($D$376="n/a",0,IF(AH$378&lt;=$C393,0,IF(AH$378&gt;(INDEX($D$376:$W$376,1,$C393)+$C393),INDEX($D$390:$W$390,,$C393)-SUM($D393:AG393),INDEX($D$390:$W$390,,$C393)/INDEX($D$376:$W$376,1,$C393))))</f>
        <v>0</v>
      </c>
      <c r="AI393" s="2">
        <f>IF($D$376="n/a",0,IF(AI$378&lt;=$C393,0,IF(AI$378&gt;(INDEX($D$376:$W$376,1,$C393)+$C393),INDEX($D$390:$W$390,,$C393)-SUM($D393:AH393),INDEX($D$390:$W$390,,$C393)/INDEX($D$376:$W$376,1,$C393))))</f>
        <v>0</v>
      </c>
      <c r="AJ393" s="2">
        <f>IF($D$376="n/a",0,IF(AJ$378&lt;=$C393,0,IF(AJ$378&gt;(INDEX($D$376:$W$376,1,$C393)+$C393),INDEX($D$390:$W$390,,$C393)-SUM($D393:AI393),INDEX($D$390:$W$390,,$C393)/INDEX($D$376:$W$376,1,$C393))))</f>
        <v>0</v>
      </c>
      <c r="AK393" s="2">
        <f>IF($D$376="n/a",0,IF(AK$378&lt;=$C393,0,IF(AK$378&gt;(INDEX($D$376:$W$376,1,$C393)+$C393),INDEX($D$390:$W$390,,$C393)-SUM($D393:AJ393),INDEX($D$390:$W$390,,$C393)/INDEX($D$376:$W$376,1,$C393))))</f>
        <v>0</v>
      </c>
      <c r="AL393" s="2">
        <f>IF($D$376="n/a",0,IF(AL$378&lt;=$C393,0,IF(AL$378&gt;(INDEX($D$376:$W$376,1,$C393)+$C393),INDEX($D$390:$W$390,,$C393)-SUM($D393:AK393),INDEX($D$390:$W$390,,$C393)/INDEX($D$376:$W$376,1,$C393))))</f>
        <v>0</v>
      </c>
      <c r="AM393" s="2">
        <f>IF($D$376="n/a",0,IF(AM$378&lt;=$C393,0,IF(AM$378&gt;(INDEX($D$376:$W$376,1,$C393)+$C393),INDEX($D$390:$W$390,,$C393)-SUM($D393:AL393),INDEX($D$390:$W$390,,$C393)/INDEX($D$376:$W$376,1,$C393))))</f>
        <v>0</v>
      </c>
      <c r="AN393" s="2">
        <f>IF($D$376="n/a",0,IF(AN$378&lt;=$C393,0,IF(AN$378&gt;(INDEX($D$376:$W$376,1,$C393)+$C393),INDEX($D$390:$W$390,,$C393)-SUM($D393:AM393),INDEX($D$390:$W$390,,$C393)/INDEX($D$376:$W$376,1,$C393))))</f>
        <v>0</v>
      </c>
      <c r="AO393" s="2">
        <f>IF($D$376="n/a",0,IF(AO$378&lt;=$C393,0,IF(AO$378&gt;(INDEX($D$376:$W$376,1,$C393)+$C393),INDEX($D$390:$W$390,,$C393)-SUM($D393:AN393),INDEX($D$390:$W$390,,$C393)/INDEX($D$376:$W$376,1,$C393))))</f>
        <v>0</v>
      </c>
      <c r="AP393" s="2">
        <f>IF($D$376="n/a",0,IF(AP$378&lt;=$C393,0,IF(AP$378&gt;(INDEX($D$376:$W$376,1,$C393)+$C393),INDEX($D$390:$W$390,,$C393)-SUM($D393:AO393),INDEX($D$390:$W$390,,$C393)/INDEX($D$376:$W$376,1,$C393))))</f>
        <v>0</v>
      </c>
      <c r="AQ393" s="2">
        <f>IF($D$376="n/a",0,IF(AQ$378&lt;=$C393,0,IF(AQ$378&gt;(INDEX($D$376:$W$376,1,$C393)+$C393),INDEX($D$390:$W$390,,$C393)-SUM($D393:AP393),INDEX($D$390:$W$390,,$C393)/INDEX($D$376:$W$376,1,$C393))))</f>
        <v>0</v>
      </c>
      <c r="AR393" s="2">
        <f>IF($D$376="n/a",0,IF(AR$378&lt;=$C393,0,IF(AR$378&gt;(INDEX($D$376:$W$376,1,$C393)+$C393),INDEX($D$390:$W$390,,$C393)-SUM($D393:AQ393),INDEX($D$390:$W$390,,$C393)/INDEX($D$376:$W$376,1,$C393))))</f>
        <v>0</v>
      </c>
      <c r="AS393" s="2">
        <f>IF($D$376="n/a",0,IF(AS$378&lt;=$C393,0,IF(AS$378&gt;(INDEX($D$376:$W$376,1,$C393)+$C393),INDEX($D$390:$W$390,,$C393)-SUM($D393:AR393),INDEX($D$390:$W$390,,$C393)/INDEX($D$376:$W$376,1,$C393))))</f>
        <v>0</v>
      </c>
      <c r="AT393" s="2">
        <f>IF($D$376="n/a",0,IF(AT$378&lt;=$C393,0,IF(AT$378&gt;(INDEX($D$376:$W$376,1,$C393)+$C393),INDEX($D$390:$W$390,,$C393)-SUM($D393:AS393),INDEX($D$390:$W$390,,$C393)/INDEX($D$376:$W$376,1,$C393))))</f>
        <v>0</v>
      </c>
      <c r="AU393" s="2">
        <f>IF($D$376="n/a",0,IF(AU$378&lt;=$C393,0,IF(AU$378&gt;(INDEX($D$376:$W$376,1,$C393)+$C393),INDEX($D$390:$W$390,,$C393)-SUM($D393:AT393),INDEX($D$390:$W$390,,$C393)/INDEX($D$376:$W$376,1,$C393))))</f>
        <v>0</v>
      </c>
      <c r="AV393" s="2">
        <f>IF($D$376="n/a",0,IF(AV$378&lt;=$C393,0,IF(AV$378&gt;(INDEX($D$376:$W$376,1,$C393)+$C393),INDEX($D$390:$W$390,,$C393)-SUM($D393:AU393),INDEX($D$390:$W$390,,$C393)/INDEX($D$376:$W$376,1,$C393))))</f>
        <v>0</v>
      </c>
      <c r="AW393" s="2">
        <f>IF($D$376="n/a",0,IF(AW$378&lt;=$C393,0,IF(AW$378&gt;(INDEX($D$376:$W$376,1,$C393)+$C393),INDEX($D$390:$W$390,,$C393)-SUM($D393:AV393),INDEX($D$390:$W$390,,$C393)/INDEX($D$376:$W$376,1,$C393))))</f>
        <v>0</v>
      </c>
      <c r="AX393" s="2">
        <f>IF($D$376="n/a",0,IF(AX$378&lt;=$C393,0,IF(AX$378&gt;(INDEX($D$376:$W$376,1,$C393)+$C393),INDEX($D$390:$W$390,,$C393)-SUM($D393:AW393),INDEX($D$390:$W$390,,$C393)/INDEX($D$376:$W$376,1,$C393))))</f>
        <v>0</v>
      </c>
      <c r="AY393" s="2">
        <f>IF($D$376="n/a",0,IF(AY$378&lt;=$C393,0,IF(AY$378&gt;(INDEX($D$376:$W$376,1,$C393)+$C393),INDEX($D$390:$W$390,,$C393)-SUM($D393:AX393),INDEX($D$390:$W$390,,$C393)/INDEX($D$376:$W$376,1,$C393))))</f>
        <v>0</v>
      </c>
      <c r="AZ393" s="2">
        <f>IF($D$376="n/a",0,IF(AZ$378&lt;=$C393,0,IF(AZ$378&gt;(INDEX($D$376:$W$376,1,$C393)+$C393),INDEX($D$390:$W$390,,$C393)-SUM($D393:AY393),INDEX($D$390:$W$390,,$C393)/INDEX($D$376:$W$376,1,$C393))))</f>
        <v>0</v>
      </c>
      <c r="BA393" s="2">
        <f>IF($D$376="n/a",0,IF(BA$378&lt;=$C393,0,IF(BA$378&gt;(INDEX($D$376:$W$376,1,$C393)+$C393),INDEX($D$390:$W$390,,$C393)-SUM($D393:AZ393),INDEX($D$390:$W$390,,$C393)/INDEX($D$376:$W$376,1,$C393))))</f>
        <v>0</v>
      </c>
      <c r="BB393" s="2">
        <f>IF($D$376="n/a",0,IF(BB$378&lt;=$C393,0,IF(BB$378&gt;(INDEX($D$376:$W$376,1,$C393)+$C393),INDEX($D$390:$W$390,,$C393)-SUM($D393:BA393),INDEX($D$390:$W$390,,$C393)/INDEX($D$376:$W$376,1,$C393))))</f>
        <v>0</v>
      </c>
      <c r="BC393" s="2">
        <f>IF($D$376="n/a",0,IF(BC$378&lt;=$C393,0,IF(BC$378&gt;(INDEX($D$376:$W$376,1,$C393)+$C393),INDEX($D$390:$W$390,,$C393)-SUM($D393:BB393),INDEX($D$390:$W$390,,$C393)/INDEX($D$376:$W$376,1,$C393))))</f>
        <v>0</v>
      </c>
      <c r="BD393" s="2">
        <f>IF($D$376="n/a",0,IF(BD$378&lt;=$C393,0,IF(BD$378&gt;(INDEX($D$376:$W$376,1,$C393)+$C393),INDEX($D$390:$W$390,,$C393)-SUM($D393:BC393),INDEX($D$390:$W$390,,$C393)/INDEX($D$376:$W$376,1,$C393))))</f>
        <v>0</v>
      </c>
      <c r="BE393" s="2">
        <f>IF($D$376="n/a",0,IF(BE$378&lt;=$C393,0,IF(BE$378&gt;(INDEX($D$376:$W$376,1,$C393)+$C393),INDEX($D$390:$W$390,,$C393)-SUM($D393:BD393),INDEX($D$390:$W$390,,$C393)/INDEX($D$376:$W$376,1,$C393))))</f>
        <v>0</v>
      </c>
      <c r="BF393" s="2">
        <f>IF($D$376="n/a",0,IF(BF$378&lt;=$C393,0,IF(BF$378&gt;(INDEX($D$376:$W$376,1,$C393)+$C393),INDEX($D$390:$W$390,,$C393)-SUM($D393:BE393),INDEX($D$390:$W$390,,$C393)/INDEX($D$376:$W$376,1,$C393))))</f>
        <v>0</v>
      </c>
      <c r="BG393" s="2">
        <f>IF($D$376="n/a",0,IF(BG$378&lt;=$C393,0,IF(BG$378&gt;(INDEX($D$376:$W$376,1,$C393)+$C393),INDEX($D$390:$W$390,,$C393)-SUM($D393:BF393),INDEX($D$390:$W$390,,$C393)/INDEX($D$376:$W$376,1,$C393))))</f>
        <v>0</v>
      </c>
      <c r="BH393" s="2">
        <f>IF($D$376="n/a",0,IF(BH$378&lt;=$C393,0,IF(BH$378&gt;(INDEX($D$376:$W$376,1,$C393)+$C393),INDEX($D$390:$W$390,,$C393)-SUM($D393:BG393),INDEX($D$390:$W$390,,$C393)/INDEX($D$376:$W$376,1,$C393))))</f>
        <v>0</v>
      </c>
      <c r="BI393" s="2">
        <f>IF($D$376="n/a",0,IF(BI$378&lt;=$C393,0,IF(BI$378&gt;(INDEX($D$376:$W$376,1,$C393)+$C393),INDEX($D$390:$W$390,,$C393)-SUM($D393:BH393),INDEX($D$390:$W$390,,$C393)/INDEX($D$376:$W$376,1,$C393))))</f>
        <v>0</v>
      </c>
      <c r="BJ393" s="2">
        <f>IF($D$376="n/a",0,IF(BJ$378&lt;=$C393,0,IF(BJ$378&gt;(INDEX($D$376:$W$376,1,$C393)+$C393),INDEX($D$390:$W$390,,$C393)-SUM($D393:BI393),INDEX($D$390:$W$390,,$C393)/INDEX($D$376:$W$376,1,$C393))))</f>
        <v>0</v>
      </c>
      <c r="BK393" s="2">
        <f>IF($D$376="n/a",0,IF(BK$378&lt;=$C393,0,IF(BK$378&gt;(INDEX($D$376:$W$376,1,$C393)+$C393),INDEX($D$390:$W$390,,$C393)-SUM($D393:BJ393),INDEX($D$390:$W$390,,$C393)/INDEX($D$376:$W$376,1,$C393))))</f>
        <v>0</v>
      </c>
      <c r="BL393" s="2">
        <f>IF($D$376="n/a",0,IF(BL$378&lt;=$C393,0,IF(BL$378&gt;(INDEX($D$376:$W$376,1,$C393)+$C393),INDEX($D$390:$W$390,,$C393)-SUM($D393:BK393),INDEX($D$390:$W$390,,$C393)/INDEX($D$376:$W$376,1,$C393))))</f>
        <v>0</v>
      </c>
      <c r="BM393" s="2">
        <f>IF($D$376="n/a",0,IF(BM$378&lt;=$C393,0,IF(BM$378&gt;(INDEX($D$376:$W$376,1,$C393)+$C393),INDEX($D$390:$W$390,,$C393)-SUM($D393:BL393),INDEX($D$390:$W$390,,$C393)/INDEX($D$376:$W$376,1,$C393))))</f>
        <v>0</v>
      </c>
      <c r="BN393" s="2">
        <f>IF($D$376="n/a",0,IF(BN$378&lt;=$C393,0,IF(BN$378&gt;(INDEX($D$376:$W$376,1,$C393)+$C393),INDEX($D$390:$W$390,,$C393)-SUM($D393:BM393),INDEX($D$390:$W$390,,$C393)/INDEX($D$376:$W$376,1,$C393))))</f>
        <v>0</v>
      </c>
      <c r="BO393" s="2">
        <f>IF($D$376="n/a",0,IF(BO$378&lt;=$C393,0,IF(BO$378&gt;(INDEX($D$376:$W$376,1,$C393)+$C393),INDEX($D$390:$W$390,,$C393)-SUM($D393:BN393),INDEX($D$390:$W$390,,$C393)/INDEX($D$376:$W$376,1,$C393))))</f>
        <v>0</v>
      </c>
      <c r="BP393" s="2">
        <f>IF($D$376="n/a",0,IF(BP$378&lt;=$C393,0,IF(BP$378&gt;(INDEX($D$376:$W$376,1,$C393)+$C393),INDEX($D$390:$W$390,,$C393)-SUM($D393:BO393),INDEX($D$390:$W$390,,$C393)/INDEX($D$376:$W$376,1,$C393))))</f>
        <v>0</v>
      </c>
    </row>
    <row r="394" spans="2:68">
      <c r="B394" s="20">
        <v>2017</v>
      </c>
      <c r="C394" s="20">
        <v>2</v>
      </c>
      <c r="E394" s="2">
        <f>IF($D$376="n/a",0,IF(E$378&lt;=$C394,0,IF(E$378&gt;(INDEX($D$376:$W$376,1,$C394)+$C394),INDEX($D$390:$W$390,,$C394)-SUM($D394:D394),INDEX($D$390:$W$390,,$C394)/INDEX($D$376:$W$376,1,$C394))))</f>
        <v>0</v>
      </c>
      <c r="F394" s="2">
        <f>IF($D$376="n/a",0,IF(F$378&lt;=$C394,0,IF(F$378&gt;(INDEX($D$376:$W$376,1,$C394)+$C394),INDEX($D$390:$W$390,,$C394)-SUM($D394:E394),INDEX($D$390:$W$390,,$C394)/INDEX($D$376:$W$376,1,$C394))))</f>
        <v>0</v>
      </c>
      <c r="G394" s="2">
        <f>IF($D$376="n/a",0,IF(G$378&lt;=$C394,0,IF(G$378&gt;(INDEX($D$376:$W$376,1,$C394)+$C394),INDEX($D$390:$W$390,,$C394)-SUM($D394:F394),INDEX($D$390:$W$390,,$C394)/INDEX($D$376:$W$376,1,$C394))))</f>
        <v>0</v>
      </c>
      <c r="H394" s="2">
        <f>IF($D$376="n/a",0,IF(H$378&lt;=$C394,0,IF(H$378&gt;(INDEX($D$376:$W$376,1,$C394)+$C394),INDEX($D$390:$W$390,,$C394)-SUM($D394:G394),INDEX($D$390:$W$390,,$C394)/INDEX($D$376:$W$376,1,$C394))))</f>
        <v>0</v>
      </c>
      <c r="I394" s="2">
        <f>IF($D$376="n/a",0,IF(I$378&lt;=$C394,0,IF(I$378&gt;(INDEX($D$376:$W$376,1,$C394)+$C394),INDEX($D$390:$W$390,,$C394)-SUM($D394:H394),INDEX($D$390:$W$390,,$C394)/INDEX($D$376:$W$376,1,$C394))))</f>
        <v>0</v>
      </c>
      <c r="J394" s="2">
        <f>IF($D$376="n/a",0,IF(J$378&lt;=$C394,0,IF(J$378&gt;(INDEX($D$376:$W$376,1,$C394)+$C394),INDEX($D$390:$W$390,,$C394)-SUM($D394:I394),INDEX($D$390:$W$390,,$C394)/INDEX($D$376:$W$376,1,$C394))))</f>
        <v>0</v>
      </c>
      <c r="K394" s="2">
        <f>IF($D$376="n/a",0,IF(K$378&lt;=$C394,0,IF(K$378&gt;(INDEX($D$376:$W$376,1,$C394)+$C394),INDEX($D$390:$W$390,,$C394)-SUM($D394:J394),INDEX($D$390:$W$390,,$C394)/INDEX($D$376:$W$376,1,$C394))))</f>
        <v>0</v>
      </c>
      <c r="L394" s="2">
        <f>IF($D$376="n/a",0,IF(L$378&lt;=$C394,0,IF(L$378&gt;(INDEX($D$376:$W$376,1,$C394)+$C394),INDEX($D$390:$W$390,,$C394)-SUM($D394:K394),INDEX($D$390:$W$390,,$C394)/INDEX($D$376:$W$376,1,$C394))))</f>
        <v>0</v>
      </c>
      <c r="M394" s="2">
        <f>IF($D$376="n/a",0,IF(M$378&lt;=$C394,0,IF(M$378&gt;(INDEX($D$376:$W$376,1,$C394)+$C394),INDEX($D$390:$W$390,,$C394)-SUM($D394:L394),INDEX($D$390:$W$390,,$C394)/INDEX($D$376:$W$376,1,$C394))))</f>
        <v>0</v>
      </c>
      <c r="N394" s="2">
        <f>IF($D$376="n/a",0,IF(N$378&lt;=$C394,0,IF(N$378&gt;(INDEX($D$376:$W$376,1,$C394)+$C394),INDEX($D$390:$W$390,,$C394)-SUM($D394:M394),INDEX($D$390:$W$390,,$C394)/INDEX($D$376:$W$376,1,$C394))))</f>
        <v>0</v>
      </c>
      <c r="O394" s="2">
        <f>IF($D$376="n/a",0,IF(O$378&lt;=$C394,0,IF(O$378&gt;(INDEX($D$376:$W$376,1,$C394)+$C394),INDEX($D$390:$W$390,,$C394)-SUM($D394:N394),INDEX($D$390:$W$390,,$C394)/INDEX($D$376:$W$376,1,$C394))))</f>
        <v>0</v>
      </c>
      <c r="P394" s="2">
        <f>IF($D$376="n/a",0,IF(P$378&lt;=$C394,0,IF(P$378&gt;(INDEX($D$376:$W$376,1,$C394)+$C394),INDEX($D$390:$W$390,,$C394)-SUM($D394:O394),INDEX($D$390:$W$390,,$C394)/INDEX($D$376:$W$376,1,$C394))))</f>
        <v>0</v>
      </c>
      <c r="Q394" s="2">
        <f>IF($D$376="n/a",0,IF(Q$378&lt;=$C394,0,IF(Q$378&gt;(INDEX($D$376:$W$376,1,$C394)+$C394),INDEX($D$390:$W$390,,$C394)-SUM($D394:P394),INDEX($D$390:$W$390,,$C394)/INDEX($D$376:$W$376,1,$C394))))</f>
        <v>0</v>
      </c>
      <c r="R394" s="2">
        <f>IF($D$376="n/a",0,IF(R$378&lt;=$C394,0,IF(R$378&gt;(INDEX($D$376:$W$376,1,$C394)+$C394),INDEX($D$390:$W$390,,$C394)-SUM($D394:Q394),INDEX($D$390:$W$390,,$C394)/INDEX($D$376:$W$376,1,$C394))))</f>
        <v>0</v>
      </c>
      <c r="S394" s="2">
        <f>IF($D$376="n/a",0,IF(S$378&lt;=$C394,0,IF(S$378&gt;(INDEX($D$376:$W$376,1,$C394)+$C394),INDEX($D$390:$W$390,,$C394)-SUM($D394:R394),INDEX($D$390:$W$390,,$C394)/INDEX($D$376:$W$376,1,$C394))))</f>
        <v>0</v>
      </c>
      <c r="T394" s="2">
        <f>IF($D$376="n/a",0,IF(T$378&lt;=$C394,0,IF(T$378&gt;(INDEX($D$376:$W$376,1,$C394)+$C394),INDEX($D$390:$W$390,,$C394)-SUM($D394:S394),INDEX($D$390:$W$390,,$C394)/INDEX($D$376:$W$376,1,$C394))))</f>
        <v>0</v>
      </c>
      <c r="U394" s="2">
        <f>IF($D$376="n/a",0,IF(U$378&lt;=$C394,0,IF(U$378&gt;(INDEX($D$376:$W$376,1,$C394)+$C394),INDEX($D$390:$W$390,,$C394)-SUM($D394:T394),INDEX($D$390:$W$390,,$C394)/INDEX($D$376:$W$376,1,$C394))))</f>
        <v>0</v>
      </c>
      <c r="V394" s="2">
        <f>IF($D$376="n/a",0,IF(V$378&lt;=$C394,0,IF(V$378&gt;(INDEX($D$376:$W$376,1,$C394)+$C394),INDEX($D$390:$W$390,,$C394)-SUM($D394:U394),INDEX($D$390:$W$390,,$C394)/INDEX($D$376:$W$376,1,$C394))))</f>
        <v>0</v>
      </c>
      <c r="W394" s="2">
        <f>IF($D$376="n/a",0,IF(W$378&lt;=$C394,0,IF(W$378&gt;(INDEX($D$376:$W$376,1,$C394)+$C394),INDEX($D$390:$W$390,,$C394)-SUM($D394:V394),INDEX($D$390:$W$390,,$C394)/INDEX($D$376:$W$376,1,$C394))))</f>
        <v>0</v>
      </c>
      <c r="X394" s="2">
        <f>IF($D$376="n/a",0,IF(X$378&lt;=$C394,0,IF(X$378&gt;(INDEX($D$376:$W$376,1,$C394)+$C394),INDEX($D$390:$W$390,,$C394)-SUM($D394:W394),INDEX($D$390:$W$390,,$C394)/INDEX($D$376:$W$376,1,$C394))))</f>
        <v>0</v>
      </c>
      <c r="Y394" s="2">
        <f>IF($D$376="n/a",0,IF(Y$378&lt;=$C394,0,IF(Y$378&gt;(INDEX($D$376:$W$376,1,$C394)+$C394),INDEX($D$390:$W$390,,$C394)-SUM($D394:X394),INDEX($D$390:$W$390,,$C394)/INDEX($D$376:$W$376,1,$C394))))</f>
        <v>0</v>
      </c>
      <c r="Z394" s="2">
        <f>IF($D$376="n/a",0,IF(Z$378&lt;=$C394,0,IF(Z$378&gt;(INDEX($D$376:$W$376,1,$C394)+$C394),INDEX($D$390:$W$390,,$C394)-SUM($D394:Y394),INDEX($D$390:$W$390,,$C394)/INDEX($D$376:$W$376,1,$C394))))</f>
        <v>0</v>
      </c>
      <c r="AA394" s="2">
        <f>IF($D$376="n/a",0,IF(AA$378&lt;=$C394,0,IF(AA$378&gt;(INDEX($D$376:$W$376,1,$C394)+$C394),INDEX($D$390:$W$390,,$C394)-SUM($D394:Z394),INDEX($D$390:$W$390,,$C394)/INDEX($D$376:$W$376,1,$C394))))</f>
        <v>0</v>
      </c>
      <c r="AB394" s="2">
        <f>IF($D$376="n/a",0,IF(AB$378&lt;=$C394,0,IF(AB$378&gt;(INDEX($D$376:$W$376,1,$C394)+$C394),INDEX($D$390:$W$390,,$C394)-SUM($D394:AA394),INDEX($D$390:$W$390,,$C394)/INDEX($D$376:$W$376,1,$C394))))</f>
        <v>0</v>
      </c>
      <c r="AC394" s="2">
        <f>IF($D$376="n/a",0,IF(AC$378&lt;=$C394,0,IF(AC$378&gt;(INDEX($D$376:$W$376,1,$C394)+$C394),INDEX($D$390:$W$390,,$C394)-SUM($D394:AB394),INDEX($D$390:$W$390,,$C394)/INDEX($D$376:$W$376,1,$C394))))</f>
        <v>0</v>
      </c>
      <c r="AD394" s="2">
        <f>IF($D$376="n/a",0,IF(AD$378&lt;=$C394,0,IF(AD$378&gt;(INDEX($D$376:$W$376,1,$C394)+$C394),INDEX($D$390:$W$390,,$C394)-SUM($D394:AC394),INDEX($D$390:$W$390,,$C394)/INDEX($D$376:$W$376,1,$C394))))</f>
        <v>0</v>
      </c>
      <c r="AE394" s="2">
        <f>IF($D$376="n/a",0,IF(AE$378&lt;=$C394,0,IF(AE$378&gt;(INDEX($D$376:$W$376,1,$C394)+$C394),INDEX($D$390:$W$390,,$C394)-SUM($D394:AD394),INDEX($D$390:$W$390,,$C394)/INDEX($D$376:$W$376,1,$C394))))</f>
        <v>0</v>
      </c>
      <c r="AF394" s="2">
        <f>IF($D$376="n/a",0,IF(AF$378&lt;=$C394,0,IF(AF$378&gt;(INDEX($D$376:$W$376,1,$C394)+$C394),INDEX($D$390:$W$390,,$C394)-SUM($D394:AE394),INDEX($D$390:$W$390,,$C394)/INDEX($D$376:$W$376,1,$C394))))</f>
        <v>0</v>
      </c>
      <c r="AG394" s="2">
        <f>IF($D$376="n/a",0,IF(AG$378&lt;=$C394,0,IF(AG$378&gt;(INDEX($D$376:$W$376,1,$C394)+$C394),INDEX($D$390:$W$390,,$C394)-SUM($D394:AF394),INDEX($D$390:$W$390,,$C394)/INDEX($D$376:$W$376,1,$C394))))</f>
        <v>0</v>
      </c>
      <c r="AH394" s="2">
        <f>IF($D$376="n/a",0,IF(AH$378&lt;=$C394,0,IF(AH$378&gt;(INDEX($D$376:$W$376,1,$C394)+$C394),INDEX($D$390:$W$390,,$C394)-SUM($D394:AG394),INDEX($D$390:$W$390,,$C394)/INDEX($D$376:$W$376,1,$C394))))</f>
        <v>0</v>
      </c>
      <c r="AI394" s="2">
        <f>IF($D$376="n/a",0,IF(AI$378&lt;=$C394,0,IF(AI$378&gt;(INDEX($D$376:$W$376,1,$C394)+$C394),INDEX($D$390:$W$390,,$C394)-SUM($D394:AH394),INDEX($D$390:$W$390,,$C394)/INDEX($D$376:$W$376,1,$C394))))</f>
        <v>0</v>
      </c>
      <c r="AJ394" s="2">
        <f>IF($D$376="n/a",0,IF(AJ$378&lt;=$C394,0,IF(AJ$378&gt;(INDEX($D$376:$W$376,1,$C394)+$C394),INDEX($D$390:$W$390,,$C394)-SUM($D394:AI394),INDEX($D$390:$W$390,,$C394)/INDEX($D$376:$W$376,1,$C394))))</f>
        <v>0</v>
      </c>
      <c r="AK394" s="2">
        <f>IF($D$376="n/a",0,IF(AK$378&lt;=$C394,0,IF(AK$378&gt;(INDEX($D$376:$W$376,1,$C394)+$C394),INDEX($D$390:$W$390,,$C394)-SUM($D394:AJ394),INDEX($D$390:$W$390,,$C394)/INDEX($D$376:$W$376,1,$C394))))</f>
        <v>0</v>
      </c>
      <c r="AL394" s="2">
        <f>IF($D$376="n/a",0,IF(AL$378&lt;=$C394,0,IF(AL$378&gt;(INDEX($D$376:$W$376,1,$C394)+$C394),INDEX($D$390:$W$390,,$C394)-SUM($D394:AK394),INDEX($D$390:$W$390,,$C394)/INDEX($D$376:$W$376,1,$C394))))</f>
        <v>0</v>
      </c>
      <c r="AM394" s="2">
        <f>IF($D$376="n/a",0,IF(AM$378&lt;=$C394,0,IF(AM$378&gt;(INDEX($D$376:$W$376,1,$C394)+$C394),INDEX($D$390:$W$390,,$C394)-SUM($D394:AL394),INDEX($D$390:$W$390,,$C394)/INDEX($D$376:$W$376,1,$C394))))</f>
        <v>0</v>
      </c>
      <c r="AN394" s="2">
        <f>IF($D$376="n/a",0,IF(AN$378&lt;=$C394,0,IF(AN$378&gt;(INDEX($D$376:$W$376,1,$C394)+$C394),INDEX($D$390:$W$390,,$C394)-SUM($D394:AM394),INDEX($D$390:$W$390,,$C394)/INDEX($D$376:$W$376,1,$C394))))</f>
        <v>0</v>
      </c>
      <c r="AO394" s="2">
        <f>IF($D$376="n/a",0,IF(AO$378&lt;=$C394,0,IF(AO$378&gt;(INDEX($D$376:$W$376,1,$C394)+$C394),INDEX($D$390:$W$390,,$C394)-SUM($D394:AN394),INDEX($D$390:$W$390,,$C394)/INDEX($D$376:$W$376,1,$C394))))</f>
        <v>0</v>
      </c>
      <c r="AP394" s="2">
        <f>IF($D$376="n/a",0,IF(AP$378&lt;=$C394,0,IF(AP$378&gt;(INDEX($D$376:$W$376,1,$C394)+$C394),INDEX($D$390:$W$390,,$C394)-SUM($D394:AO394),INDEX($D$390:$W$390,,$C394)/INDEX($D$376:$W$376,1,$C394))))</f>
        <v>0</v>
      </c>
      <c r="AQ394" s="2">
        <f>IF($D$376="n/a",0,IF(AQ$378&lt;=$C394,0,IF(AQ$378&gt;(INDEX($D$376:$W$376,1,$C394)+$C394),INDEX($D$390:$W$390,,$C394)-SUM($D394:AP394),INDEX($D$390:$W$390,,$C394)/INDEX($D$376:$W$376,1,$C394))))</f>
        <v>0</v>
      </c>
      <c r="AR394" s="2">
        <f>IF($D$376="n/a",0,IF(AR$378&lt;=$C394,0,IF(AR$378&gt;(INDEX($D$376:$W$376,1,$C394)+$C394),INDEX($D$390:$W$390,,$C394)-SUM($D394:AQ394),INDEX($D$390:$W$390,,$C394)/INDEX($D$376:$W$376,1,$C394))))</f>
        <v>0</v>
      </c>
      <c r="AS394" s="2">
        <f>IF($D$376="n/a",0,IF(AS$378&lt;=$C394,0,IF(AS$378&gt;(INDEX($D$376:$W$376,1,$C394)+$C394),INDEX($D$390:$W$390,,$C394)-SUM($D394:AR394),INDEX($D$390:$W$390,,$C394)/INDEX($D$376:$W$376,1,$C394))))</f>
        <v>0</v>
      </c>
      <c r="AT394" s="2">
        <f>IF($D$376="n/a",0,IF(AT$378&lt;=$C394,0,IF(AT$378&gt;(INDEX($D$376:$W$376,1,$C394)+$C394),INDEX($D$390:$W$390,,$C394)-SUM($D394:AS394),INDEX($D$390:$W$390,,$C394)/INDEX($D$376:$W$376,1,$C394))))</f>
        <v>0</v>
      </c>
      <c r="AU394" s="2">
        <f>IF($D$376="n/a",0,IF(AU$378&lt;=$C394,0,IF(AU$378&gt;(INDEX($D$376:$W$376,1,$C394)+$C394),INDEX($D$390:$W$390,,$C394)-SUM($D394:AT394),INDEX($D$390:$W$390,,$C394)/INDEX($D$376:$W$376,1,$C394))))</f>
        <v>0</v>
      </c>
      <c r="AV394" s="2">
        <f>IF($D$376="n/a",0,IF(AV$378&lt;=$C394,0,IF(AV$378&gt;(INDEX($D$376:$W$376,1,$C394)+$C394),INDEX($D$390:$W$390,,$C394)-SUM($D394:AU394),INDEX($D$390:$W$390,,$C394)/INDEX($D$376:$W$376,1,$C394))))</f>
        <v>0</v>
      </c>
      <c r="AW394" s="2">
        <f>IF($D$376="n/a",0,IF(AW$378&lt;=$C394,0,IF(AW$378&gt;(INDEX($D$376:$W$376,1,$C394)+$C394),INDEX($D$390:$W$390,,$C394)-SUM($D394:AV394),INDEX($D$390:$W$390,,$C394)/INDEX($D$376:$W$376,1,$C394))))</f>
        <v>0</v>
      </c>
      <c r="AX394" s="2">
        <f>IF($D$376="n/a",0,IF(AX$378&lt;=$C394,0,IF(AX$378&gt;(INDEX($D$376:$W$376,1,$C394)+$C394),INDEX($D$390:$W$390,,$C394)-SUM($D394:AW394),INDEX($D$390:$W$390,,$C394)/INDEX($D$376:$W$376,1,$C394))))</f>
        <v>0</v>
      </c>
      <c r="AY394" s="2">
        <f>IF($D$376="n/a",0,IF(AY$378&lt;=$C394,0,IF(AY$378&gt;(INDEX($D$376:$W$376,1,$C394)+$C394),INDEX($D$390:$W$390,,$C394)-SUM($D394:AX394),INDEX($D$390:$W$390,,$C394)/INDEX($D$376:$W$376,1,$C394))))</f>
        <v>0</v>
      </c>
      <c r="AZ394" s="2">
        <f>IF($D$376="n/a",0,IF(AZ$378&lt;=$C394,0,IF(AZ$378&gt;(INDEX($D$376:$W$376,1,$C394)+$C394),INDEX($D$390:$W$390,,$C394)-SUM($D394:AY394),INDEX($D$390:$W$390,,$C394)/INDEX($D$376:$W$376,1,$C394))))</f>
        <v>0</v>
      </c>
      <c r="BA394" s="2">
        <f>IF($D$376="n/a",0,IF(BA$378&lt;=$C394,0,IF(BA$378&gt;(INDEX($D$376:$W$376,1,$C394)+$C394),INDEX($D$390:$W$390,,$C394)-SUM($D394:AZ394),INDEX($D$390:$W$390,,$C394)/INDEX($D$376:$W$376,1,$C394))))</f>
        <v>0</v>
      </c>
      <c r="BB394" s="2">
        <f>IF($D$376="n/a",0,IF(BB$378&lt;=$C394,0,IF(BB$378&gt;(INDEX($D$376:$W$376,1,$C394)+$C394),INDEX($D$390:$W$390,,$C394)-SUM($D394:BA394),INDEX($D$390:$W$390,,$C394)/INDEX($D$376:$W$376,1,$C394))))</f>
        <v>0</v>
      </c>
      <c r="BC394" s="2">
        <f>IF($D$376="n/a",0,IF(BC$378&lt;=$C394,0,IF(BC$378&gt;(INDEX($D$376:$W$376,1,$C394)+$C394),INDEX($D$390:$W$390,,$C394)-SUM($D394:BB394),INDEX($D$390:$W$390,,$C394)/INDEX($D$376:$W$376,1,$C394))))</f>
        <v>0</v>
      </c>
      <c r="BD394" s="2">
        <f>IF($D$376="n/a",0,IF(BD$378&lt;=$C394,0,IF(BD$378&gt;(INDEX($D$376:$W$376,1,$C394)+$C394),INDEX($D$390:$W$390,,$C394)-SUM($D394:BC394),INDEX($D$390:$W$390,,$C394)/INDEX($D$376:$W$376,1,$C394))))</f>
        <v>0</v>
      </c>
      <c r="BE394" s="2">
        <f>IF($D$376="n/a",0,IF(BE$378&lt;=$C394,0,IF(BE$378&gt;(INDEX($D$376:$W$376,1,$C394)+$C394),INDEX($D$390:$W$390,,$C394)-SUM($D394:BD394),INDEX($D$390:$W$390,,$C394)/INDEX($D$376:$W$376,1,$C394))))</f>
        <v>0</v>
      </c>
      <c r="BF394" s="2">
        <f>IF($D$376="n/a",0,IF(BF$378&lt;=$C394,0,IF(BF$378&gt;(INDEX($D$376:$W$376,1,$C394)+$C394),INDEX($D$390:$W$390,,$C394)-SUM($D394:BE394),INDEX($D$390:$W$390,,$C394)/INDEX($D$376:$W$376,1,$C394))))</f>
        <v>0</v>
      </c>
      <c r="BG394" s="2">
        <f>IF($D$376="n/a",0,IF(BG$378&lt;=$C394,0,IF(BG$378&gt;(INDEX($D$376:$W$376,1,$C394)+$C394),INDEX($D$390:$W$390,,$C394)-SUM($D394:BF394),INDEX($D$390:$W$390,,$C394)/INDEX($D$376:$W$376,1,$C394))))</f>
        <v>0</v>
      </c>
      <c r="BH394" s="2">
        <f>IF($D$376="n/a",0,IF(BH$378&lt;=$C394,0,IF(BH$378&gt;(INDEX($D$376:$W$376,1,$C394)+$C394),INDEX($D$390:$W$390,,$C394)-SUM($D394:BG394),INDEX($D$390:$W$390,,$C394)/INDEX($D$376:$W$376,1,$C394))))</f>
        <v>0</v>
      </c>
      <c r="BI394" s="2">
        <f>IF($D$376="n/a",0,IF(BI$378&lt;=$C394,0,IF(BI$378&gt;(INDEX($D$376:$W$376,1,$C394)+$C394),INDEX($D$390:$W$390,,$C394)-SUM($D394:BH394),INDEX($D$390:$W$390,,$C394)/INDEX($D$376:$W$376,1,$C394))))</f>
        <v>0</v>
      </c>
      <c r="BJ394" s="2">
        <f>IF($D$376="n/a",0,IF(BJ$378&lt;=$C394,0,IF(BJ$378&gt;(INDEX($D$376:$W$376,1,$C394)+$C394),INDEX($D$390:$W$390,,$C394)-SUM($D394:BI394),INDEX($D$390:$W$390,,$C394)/INDEX($D$376:$W$376,1,$C394))))</f>
        <v>0</v>
      </c>
      <c r="BK394" s="2">
        <f>IF($D$376="n/a",0,IF(BK$378&lt;=$C394,0,IF(BK$378&gt;(INDEX($D$376:$W$376,1,$C394)+$C394),INDEX($D$390:$W$390,,$C394)-SUM($D394:BJ394),INDEX($D$390:$W$390,,$C394)/INDEX($D$376:$W$376,1,$C394))))</f>
        <v>0</v>
      </c>
      <c r="BL394" s="2">
        <f>IF($D$376="n/a",0,IF(BL$378&lt;=$C394,0,IF(BL$378&gt;(INDEX($D$376:$W$376,1,$C394)+$C394),INDEX($D$390:$W$390,,$C394)-SUM($D394:BK394),INDEX($D$390:$W$390,,$C394)/INDEX($D$376:$W$376,1,$C394))))</f>
        <v>0</v>
      </c>
      <c r="BM394" s="2">
        <f>IF($D$376="n/a",0,IF(BM$378&lt;=$C394,0,IF(BM$378&gt;(INDEX($D$376:$W$376,1,$C394)+$C394),INDEX($D$390:$W$390,,$C394)-SUM($D394:BL394),INDEX($D$390:$W$390,,$C394)/INDEX($D$376:$W$376,1,$C394))))</f>
        <v>0</v>
      </c>
      <c r="BN394" s="2">
        <f>IF($D$376="n/a",0,IF(BN$378&lt;=$C394,0,IF(BN$378&gt;(INDEX($D$376:$W$376,1,$C394)+$C394),INDEX($D$390:$W$390,,$C394)-SUM($D394:BM394),INDEX($D$390:$W$390,,$C394)/INDEX($D$376:$W$376,1,$C394))))</f>
        <v>0</v>
      </c>
      <c r="BO394" s="2">
        <f>IF($D$376="n/a",0,IF(BO$378&lt;=$C394,0,IF(BO$378&gt;(INDEX($D$376:$W$376,1,$C394)+$C394),INDEX($D$390:$W$390,,$C394)-SUM($D394:BN394),INDEX($D$390:$W$390,,$C394)/INDEX($D$376:$W$376,1,$C394))))</f>
        <v>0</v>
      </c>
      <c r="BP394" s="2">
        <f>IF($D$376="n/a",0,IF(BP$378&lt;=$C394,0,IF(BP$378&gt;(INDEX($D$376:$W$376,1,$C394)+$C394),INDEX($D$390:$W$390,,$C394)-SUM($D394:BO394),INDEX($D$390:$W$390,,$C394)/INDEX($D$376:$W$376,1,$C394))))</f>
        <v>0</v>
      </c>
    </row>
    <row r="395" spans="2:68">
      <c r="B395" s="20">
        <v>2018</v>
      </c>
      <c r="C395" s="20">
        <v>3</v>
      </c>
      <c r="E395" s="2">
        <f>IF($D$376="n/a",0,IF(E$378&lt;=$C395,0,IF(E$378&gt;(INDEX($D$376:$W$376,1,$C395)+$C395),INDEX($D$390:$W$390,,$C395)-SUM($D395:D395),INDEX($D$390:$W$390,,$C395)/INDEX($D$376:$W$376,1,$C395))))</f>
        <v>0</v>
      </c>
      <c r="F395" s="2">
        <f>IF($D$376="n/a",0,IF(F$378&lt;=$C395,0,IF(F$378&gt;(INDEX($D$376:$W$376,1,$C395)+$C395),INDEX($D$390:$W$390,,$C395)-SUM($D395:E395),INDEX($D$390:$W$390,,$C395)/INDEX($D$376:$W$376,1,$C395))))</f>
        <v>0</v>
      </c>
      <c r="G395" s="2">
        <f>IF($D$376="n/a",0,IF(G$378&lt;=$C395,0,IF(G$378&gt;(INDEX($D$376:$W$376,1,$C395)+$C395),INDEX($D$390:$W$390,,$C395)-SUM($D395:F395),INDEX($D$390:$W$390,,$C395)/INDEX($D$376:$W$376,1,$C395))))</f>
        <v>0</v>
      </c>
      <c r="H395" s="2">
        <f>IF($D$376="n/a",0,IF(H$378&lt;=$C395,0,IF(H$378&gt;(INDEX($D$376:$W$376,1,$C395)+$C395),INDEX($D$390:$W$390,,$C395)-SUM($D395:G395),INDEX($D$390:$W$390,,$C395)/INDEX($D$376:$W$376,1,$C395))))</f>
        <v>0</v>
      </c>
      <c r="I395" s="2">
        <f>IF($D$376="n/a",0,IF(I$378&lt;=$C395,0,IF(I$378&gt;(INDEX($D$376:$W$376,1,$C395)+$C395),INDEX($D$390:$W$390,,$C395)-SUM($D395:H395),INDEX($D$390:$W$390,,$C395)/INDEX($D$376:$W$376,1,$C395))))</f>
        <v>0</v>
      </c>
      <c r="J395" s="2">
        <f>IF($D$376="n/a",0,IF(J$378&lt;=$C395,0,IF(J$378&gt;(INDEX($D$376:$W$376,1,$C395)+$C395),INDEX($D$390:$W$390,,$C395)-SUM($D395:I395),INDEX($D$390:$W$390,,$C395)/INDEX($D$376:$W$376,1,$C395))))</f>
        <v>0</v>
      </c>
      <c r="K395" s="2">
        <f>IF($D$376="n/a",0,IF(K$378&lt;=$C395,0,IF(K$378&gt;(INDEX($D$376:$W$376,1,$C395)+$C395),INDEX($D$390:$W$390,,$C395)-SUM($D395:J395),INDEX($D$390:$W$390,,$C395)/INDEX($D$376:$W$376,1,$C395))))</f>
        <v>0</v>
      </c>
      <c r="L395" s="2">
        <f>IF($D$376="n/a",0,IF(L$378&lt;=$C395,0,IF(L$378&gt;(INDEX($D$376:$W$376,1,$C395)+$C395),INDEX($D$390:$W$390,,$C395)-SUM($D395:K395),INDEX($D$390:$W$390,,$C395)/INDEX($D$376:$W$376,1,$C395))))</f>
        <v>0</v>
      </c>
      <c r="M395" s="2">
        <f>IF($D$376="n/a",0,IF(M$378&lt;=$C395,0,IF(M$378&gt;(INDEX($D$376:$W$376,1,$C395)+$C395),INDEX($D$390:$W$390,,$C395)-SUM($D395:L395),INDEX($D$390:$W$390,,$C395)/INDEX($D$376:$W$376,1,$C395))))</f>
        <v>0</v>
      </c>
      <c r="N395" s="2">
        <f>IF($D$376="n/a",0,IF(N$378&lt;=$C395,0,IF(N$378&gt;(INDEX($D$376:$W$376,1,$C395)+$C395),INDEX($D$390:$W$390,,$C395)-SUM($D395:M395),INDEX($D$390:$W$390,,$C395)/INDEX($D$376:$W$376,1,$C395))))</f>
        <v>0</v>
      </c>
      <c r="O395" s="2">
        <f>IF($D$376="n/a",0,IF(O$378&lt;=$C395,0,IF(O$378&gt;(INDEX($D$376:$W$376,1,$C395)+$C395),INDEX($D$390:$W$390,,$C395)-SUM($D395:N395),INDEX($D$390:$W$390,,$C395)/INDEX($D$376:$W$376,1,$C395))))</f>
        <v>0</v>
      </c>
      <c r="P395" s="2">
        <f>IF($D$376="n/a",0,IF(P$378&lt;=$C395,0,IF(P$378&gt;(INDEX($D$376:$W$376,1,$C395)+$C395),INDEX($D$390:$W$390,,$C395)-SUM($D395:O395),INDEX($D$390:$W$390,,$C395)/INDEX($D$376:$W$376,1,$C395))))</f>
        <v>0</v>
      </c>
      <c r="Q395" s="2">
        <f>IF($D$376="n/a",0,IF(Q$378&lt;=$C395,0,IF(Q$378&gt;(INDEX($D$376:$W$376,1,$C395)+$C395),INDEX($D$390:$W$390,,$C395)-SUM($D395:P395),INDEX($D$390:$W$390,,$C395)/INDEX($D$376:$W$376,1,$C395))))</f>
        <v>0</v>
      </c>
      <c r="R395" s="2">
        <f>IF($D$376="n/a",0,IF(R$378&lt;=$C395,0,IF(R$378&gt;(INDEX($D$376:$W$376,1,$C395)+$C395),INDEX($D$390:$W$390,,$C395)-SUM($D395:Q395),INDEX($D$390:$W$390,,$C395)/INDEX($D$376:$W$376,1,$C395))))</f>
        <v>0</v>
      </c>
      <c r="S395" s="2">
        <f>IF($D$376="n/a",0,IF(S$378&lt;=$C395,0,IF(S$378&gt;(INDEX($D$376:$W$376,1,$C395)+$C395),INDEX($D$390:$W$390,,$C395)-SUM($D395:R395),INDEX($D$390:$W$390,,$C395)/INDEX($D$376:$W$376,1,$C395))))</f>
        <v>0</v>
      </c>
      <c r="T395" s="2">
        <f>IF($D$376="n/a",0,IF(T$378&lt;=$C395,0,IF(T$378&gt;(INDEX($D$376:$W$376,1,$C395)+$C395),INDEX($D$390:$W$390,,$C395)-SUM($D395:S395),INDEX($D$390:$W$390,,$C395)/INDEX($D$376:$W$376,1,$C395))))</f>
        <v>0</v>
      </c>
      <c r="U395" s="2">
        <f>IF($D$376="n/a",0,IF(U$378&lt;=$C395,0,IF(U$378&gt;(INDEX($D$376:$W$376,1,$C395)+$C395),INDEX($D$390:$W$390,,$C395)-SUM($D395:T395),INDEX($D$390:$W$390,,$C395)/INDEX($D$376:$W$376,1,$C395))))</f>
        <v>0</v>
      </c>
      <c r="V395" s="2">
        <f>IF($D$376="n/a",0,IF(V$378&lt;=$C395,0,IF(V$378&gt;(INDEX($D$376:$W$376,1,$C395)+$C395),INDEX($D$390:$W$390,,$C395)-SUM($D395:U395),INDEX($D$390:$W$390,,$C395)/INDEX($D$376:$W$376,1,$C395))))</f>
        <v>0</v>
      </c>
      <c r="W395" s="2">
        <f>IF($D$376="n/a",0,IF(W$378&lt;=$C395,0,IF(W$378&gt;(INDEX($D$376:$W$376,1,$C395)+$C395),INDEX($D$390:$W$390,,$C395)-SUM($D395:V395),INDEX($D$390:$W$390,,$C395)/INDEX($D$376:$W$376,1,$C395))))</f>
        <v>0</v>
      </c>
      <c r="X395" s="2">
        <f>IF($D$376="n/a",0,IF(X$378&lt;=$C395,0,IF(X$378&gt;(INDEX($D$376:$W$376,1,$C395)+$C395),INDEX($D$390:$W$390,,$C395)-SUM($D395:W395),INDEX($D$390:$W$390,,$C395)/INDEX($D$376:$W$376,1,$C395))))</f>
        <v>0</v>
      </c>
      <c r="Y395" s="2">
        <f>IF($D$376="n/a",0,IF(Y$378&lt;=$C395,0,IF(Y$378&gt;(INDEX($D$376:$W$376,1,$C395)+$C395),INDEX($D$390:$W$390,,$C395)-SUM($D395:X395),INDEX($D$390:$W$390,,$C395)/INDEX($D$376:$W$376,1,$C395))))</f>
        <v>0</v>
      </c>
      <c r="Z395" s="2">
        <f>IF($D$376="n/a",0,IF(Z$378&lt;=$C395,0,IF(Z$378&gt;(INDEX($D$376:$W$376,1,$C395)+$C395),INDEX($D$390:$W$390,,$C395)-SUM($D395:Y395),INDEX($D$390:$W$390,,$C395)/INDEX($D$376:$W$376,1,$C395))))</f>
        <v>0</v>
      </c>
      <c r="AA395" s="2">
        <f>IF($D$376="n/a",0,IF(AA$378&lt;=$C395,0,IF(AA$378&gt;(INDEX($D$376:$W$376,1,$C395)+$C395),INDEX($D$390:$W$390,,$C395)-SUM($D395:Z395),INDEX($D$390:$W$390,,$C395)/INDEX($D$376:$W$376,1,$C395))))</f>
        <v>0</v>
      </c>
      <c r="AB395" s="2">
        <f>IF($D$376="n/a",0,IF(AB$378&lt;=$C395,0,IF(AB$378&gt;(INDEX($D$376:$W$376,1,$C395)+$C395),INDEX($D$390:$W$390,,$C395)-SUM($D395:AA395),INDEX($D$390:$W$390,,$C395)/INDEX($D$376:$W$376,1,$C395))))</f>
        <v>0</v>
      </c>
      <c r="AC395" s="2">
        <f>IF($D$376="n/a",0,IF(AC$378&lt;=$C395,0,IF(AC$378&gt;(INDEX($D$376:$W$376,1,$C395)+$C395),INDEX($D$390:$W$390,,$C395)-SUM($D395:AB395),INDEX($D$390:$W$390,,$C395)/INDEX($D$376:$W$376,1,$C395))))</f>
        <v>0</v>
      </c>
      <c r="AD395" s="2">
        <f>IF($D$376="n/a",0,IF(AD$378&lt;=$C395,0,IF(AD$378&gt;(INDEX($D$376:$W$376,1,$C395)+$C395),INDEX($D$390:$W$390,,$C395)-SUM($D395:AC395),INDEX($D$390:$W$390,,$C395)/INDEX($D$376:$W$376,1,$C395))))</f>
        <v>0</v>
      </c>
      <c r="AE395" s="2">
        <f>IF($D$376="n/a",0,IF(AE$378&lt;=$C395,0,IF(AE$378&gt;(INDEX($D$376:$W$376,1,$C395)+$C395),INDEX($D$390:$W$390,,$C395)-SUM($D395:AD395),INDEX($D$390:$W$390,,$C395)/INDEX($D$376:$W$376,1,$C395))))</f>
        <v>0</v>
      </c>
      <c r="AF395" s="2">
        <f>IF($D$376="n/a",0,IF(AF$378&lt;=$C395,0,IF(AF$378&gt;(INDEX($D$376:$W$376,1,$C395)+$C395),INDEX($D$390:$W$390,,$C395)-SUM($D395:AE395),INDEX($D$390:$W$390,,$C395)/INDEX($D$376:$W$376,1,$C395))))</f>
        <v>0</v>
      </c>
      <c r="AG395" s="2">
        <f>IF($D$376="n/a",0,IF(AG$378&lt;=$C395,0,IF(AG$378&gt;(INDEX($D$376:$W$376,1,$C395)+$C395),INDEX($D$390:$W$390,,$C395)-SUM($D395:AF395),INDEX($D$390:$W$390,,$C395)/INDEX($D$376:$W$376,1,$C395))))</f>
        <v>0</v>
      </c>
      <c r="AH395" s="2">
        <f>IF($D$376="n/a",0,IF(AH$378&lt;=$C395,0,IF(AH$378&gt;(INDEX($D$376:$W$376,1,$C395)+$C395),INDEX($D$390:$W$390,,$C395)-SUM($D395:AG395),INDEX($D$390:$W$390,,$C395)/INDEX($D$376:$W$376,1,$C395))))</f>
        <v>0</v>
      </c>
      <c r="AI395" s="2">
        <f>IF($D$376="n/a",0,IF(AI$378&lt;=$C395,0,IF(AI$378&gt;(INDEX($D$376:$W$376,1,$C395)+$C395),INDEX($D$390:$W$390,,$C395)-SUM($D395:AH395),INDEX($D$390:$W$390,,$C395)/INDEX($D$376:$W$376,1,$C395))))</f>
        <v>0</v>
      </c>
      <c r="AJ395" s="2">
        <f>IF($D$376="n/a",0,IF(AJ$378&lt;=$C395,0,IF(AJ$378&gt;(INDEX($D$376:$W$376,1,$C395)+$C395),INDEX($D$390:$W$390,,$C395)-SUM($D395:AI395),INDEX($D$390:$W$390,,$C395)/INDEX($D$376:$W$376,1,$C395))))</f>
        <v>0</v>
      </c>
      <c r="AK395" s="2">
        <f>IF($D$376="n/a",0,IF(AK$378&lt;=$C395,0,IF(AK$378&gt;(INDEX($D$376:$W$376,1,$C395)+$C395),INDEX($D$390:$W$390,,$C395)-SUM($D395:AJ395),INDEX($D$390:$W$390,,$C395)/INDEX($D$376:$W$376,1,$C395))))</f>
        <v>0</v>
      </c>
      <c r="AL395" s="2">
        <f>IF($D$376="n/a",0,IF(AL$378&lt;=$C395,0,IF(AL$378&gt;(INDEX($D$376:$W$376,1,$C395)+$C395),INDEX($D$390:$W$390,,$C395)-SUM($D395:AK395),INDEX($D$390:$W$390,,$C395)/INDEX($D$376:$W$376,1,$C395))))</f>
        <v>0</v>
      </c>
      <c r="AM395" s="2">
        <f>IF($D$376="n/a",0,IF(AM$378&lt;=$C395,0,IF(AM$378&gt;(INDEX($D$376:$W$376,1,$C395)+$C395),INDEX($D$390:$W$390,,$C395)-SUM($D395:AL395),INDEX($D$390:$W$390,,$C395)/INDEX($D$376:$W$376,1,$C395))))</f>
        <v>0</v>
      </c>
      <c r="AN395" s="2">
        <f>IF($D$376="n/a",0,IF(AN$378&lt;=$C395,0,IF(AN$378&gt;(INDEX($D$376:$W$376,1,$C395)+$C395),INDEX($D$390:$W$390,,$C395)-SUM($D395:AM395),INDEX($D$390:$W$390,,$C395)/INDEX($D$376:$W$376,1,$C395))))</f>
        <v>0</v>
      </c>
      <c r="AO395" s="2">
        <f>IF($D$376="n/a",0,IF(AO$378&lt;=$C395,0,IF(AO$378&gt;(INDEX($D$376:$W$376,1,$C395)+$C395),INDEX($D$390:$W$390,,$C395)-SUM($D395:AN395),INDEX($D$390:$W$390,,$C395)/INDEX($D$376:$W$376,1,$C395))))</f>
        <v>0</v>
      </c>
      <c r="AP395" s="2">
        <f>IF($D$376="n/a",0,IF(AP$378&lt;=$C395,0,IF(AP$378&gt;(INDEX($D$376:$W$376,1,$C395)+$C395),INDEX($D$390:$W$390,,$C395)-SUM($D395:AO395),INDEX($D$390:$W$390,,$C395)/INDEX($D$376:$W$376,1,$C395))))</f>
        <v>0</v>
      </c>
      <c r="AQ395" s="2">
        <f>IF($D$376="n/a",0,IF(AQ$378&lt;=$C395,0,IF(AQ$378&gt;(INDEX($D$376:$W$376,1,$C395)+$C395),INDEX($D$390:$W$390,,$C395)-SUM($D395:AP395),INDEX($D$390:$W$390,,$C395)/INDEX($D$376:$W$376,1,$C395))))</f>
        <v>0</v>
      </c>
      <c r="AR395" s="2">
        <f>IF($D$376="n/a",0,IF(AR$378&lt;=$C395,0,IF(AR$378&gt;(INDEX($D$376:$W$376,1,$C395)+$C395),INDEX($D$390:$W$390,,$C395)-SUM($D395:AQ395),INDEX($D$390:$W$390,,$C395)/INDEX($D$376:$W$376,1,$C395))))</f>
        <v>0</v>
      </c>
      <c r="AS395" s="2">
        <f>IF($D$376="n/a",0,IF(AS$378&lt;=$C395,0,IF(AS$378&gt;(INDEX($D$376:$W$376,1,$C395)+$C395),INDEX($D$390:$W$390,,$C395)-SUM($D395:AR395),INDEX($D$390:$W$390,,$C395)/INDEX($D$376:$W$376,1,$C395))))</f>
        <v>0</v>
      </c>
      <c r="AT395" s="2">
        <f>IF($D$376="n/a",0,IF(AT$378&lt;=$C395,0,IF(AT$378&gt;(INDEX($D$376:$W$376,1,$C395)+$C395),INDEX($D$390:$W$390,,$C395)-SUM($D395:AS395),INDEX($D$390:$W$390,,$C395)/INDEX($D$376:$W$376,1,$C395))))</f>
        <v>0</v>
      </c>
      <c r="AU395" s="2">
        <f>IF($D$376="n/a",0,IF(AU$378&lt;=$C395,0,IF(AU$378&gt;(INDEX($D$376:$W$376,1,$C395)+$C395),INDEX($D$390:$W$390,,$C395)-SUM($D395:AT395),INDEX($D$390:$W$390,,$C395)/INDEX($D$376:$W$376,1,$C395))))</f>
        <v>0</v>
      </c>
      <c r="AV395" s="2">
        <f>IF($D$376="n/a",0,IF(AV$378&lt;=$C395,0,IF(AV$378&gt;(INDEX($D$376:$W$376,1,$C395)+$C395),INDEX($D$390:$W$390,,$C395)-SUM($D395:AU395),INDEX($D$390:$W$390,,$C395)/INDEX($D$376:$W$376,1,$C395))))</f>
        <v>0</v>
      </c>
      <c r="AW395" s="2">
        <f>IF($D$376="n/a",0,IF(AW$378&lt;=$C395,0,IF(AW$378&gt;(INDEX($D$376:$W$376,1,$C395)+$C395),INDEX($D$390:$W$390,,$C395)-SUM($D395:AV395),INDEX($D$390:$W$390,,$C395)/INDEX($D$376:$W$376,1,$C395))))</f>
        <v>0</v>
      </c>
      <c r="AX395" s="2">
        <f>IF($D$376="n/a",0,IF(AX$378&lt;=$C395,0,IF(AX$378&gt;(INDEX($D$376:$W$376,1,$C395)+$C395),INDEX($D$390:$W$390,,$C395)-SUM($D395:AW395),INDEX($D$390:$W$390,,$C395)/INDEX($D$376:$W$376,1,$C395))))</f>
        <v>0</v>
      </c>
      <c r="AY395" s="2">
        <f>IF($D$376="n/a",0,IF(AY$378&lt;=$C395,0,IF(AY$378&gt;(INDEX($D$376:$W$376,1,$C395)+$C395),INDEX($D$390:$W$390,,$C395)-SUM($D395:AX395),INDEX($D$390:$W$390,,$C395)/INDEX($D$376:$W$376,1,$C395))))</f>
        <v>0</v>
      </c>
      <c r="AZ395" s="2">
        <f>IF($D$376="n/a",0,IF(AZ$378&lt;=$C395,0,IF(AZ$378&gt;(INDEX($D$376:$W$376,1,$C395)+$C395),INDEX($D$390:$W$390,,$C395)-SUM($D395:AY395),INDEX($D$390:$W$390,,$C395)/INDEX($D$376:$W$376,1,$C395))))</f>
        <v>0</v>
      </c>
      <c r="BA395" s="2">
        <f>IF($D$376="n/a",0,IF(BA$378&lt;=$C395,0,IF(BA$378&gt;(INDEX($D$376:$W$376,1,$C395)+$C395),INDEX($D$390:$W$390,,$C395)-SUM($D395:AZ395),INDEX($D$390:$W$390,,$C395)/INDEX($D$376:$W$376,1,$C395))))</f>
        <v>0</v>
      </c>
      <c r="BB395" s="2">
        <f>IF($D$376="n/a",0,IF(BB$378&lt;=$C395,0,IF(BB$378&gt;(INDEX($D$376:$W$376,1,$C395)+$C395),INDEX($D$390:$W$390,,$C395)-SUM($D395:BA395),INDEX($D$390:$W$390,,$C395)/INDEX($D$376:$W$376,1,$C395))))</f>
        <v>0</v>
      </c>
      <c r="BC395" s="2">
        <f>IF($D$376="n/a",0,IF(BC$378&lt;=$C395,0,IF(BC$378&gt;(INDEX($D$376:$W$376,1,$C395)+$C395),INDEX($D$390:$W$390,,$C395)-SUM($D395:BB395),INDEX($D$390:$W$390,,$C395)/INDEX($D$376:$W$376,1,$C395))))</f>
        <v>0</v>
      </c>
      <c r="BD395" s="2">
        <f>IF($D$376="n/a",0,IF(BD$378&lt;=$C395,0,IF(BD$378&gt;(INDEX($D$376:$W$376,1,$C395)+$C395),INDEX($D$390:$W$390,,$C395)-SUM($D395:BC395),INDEX($D$390:$W$390,,$C395)/INDEX($D$376:$W$376,1,$C395))))</f>
        <v>0</v>
      </c>
      <c r="BE395" s="2">
        <f>IF($D$376="n/a",0,IF(BE$378&lt;=$C395,0,IF(BE$378&gt;(INDEX($D$376:$W$376,1,$C395)+$C395),INDEX($D$390:$W$390,,$C395)-SUM($D395:BD395),INDEX($D$390:$W$390,,$C395)/INDEX($D$376:$W$376,1,$C395))))</f>
        <v>0</v>
      </c>
      <c r="BF395" s="2">
        <f>IF($D$376="n/a",0,IF(BF$378&lt;=$C395,0,IF(BF$378&gt;(INDEX($D$376:$W$376,1,$C395)+$C395),INDEX($D$390:$W$390,,$C395)-SUM($D395:BE395),INDEX($D$390:$W$390,,$C395)/INDEX($D$376:$W$376,1,$C395))))</f>
        <v>0</v>
      </c>
      <c r="BG395" s="2">
        <f>IF($D$376="n/a",0,IF(BG$378&lt;=$C395,0,IF(BG$378&gt;(INDEX($D$376:$W$376,1,$C395)+$C395),INDEX($D$390:$W$390,,$C395)-SUM($D395:BF395),INDEX($D$390:$W$390,,$C395)/INDEX($D$376:$W$376,1,$C395))))</f>
        <v>0</v>
      </c>
      <c r="BH395" s="2">
        <f>IF($D$376="n/a",0,IF(BH$378&lt;=$C395,0,IF(BH$378&gt;(INDEX($D$376:$W$376,1,$C395)+$C395),INDEX($D$390:$W$390,,$C395)-SUM($D395:BG395),INDEX($D$390:$W$390,,$C395)/INDEX($D$376:$W$376,1,$C395))))</f>
        <v>0</v>
      </c>
      <c r="BI395" s="2">
        <f>IF($D$376="n/a",0,IF(BI$378&lt;=$C395,0,IF(BI$378&gt;(INDEX($D$376:$W$376,1,$C395)+$C395),INDEX($D$390:$W$390,,$C395)-SUM($D395:BH395),INDEX($D$390:$W$390,,$C395)/INDEX($D$376:$W$376,1,$C395))))</f>
        <v>0</v>
      </c>
      <c r="BJ395" s="2">
        <f>IF($D$376="n/a",0,IF(BJ$378&lt;=$C395,0,IF(BJ$378&gt;(INDEX($D$376:$W$376,1,$C395)+$C395),INDEX($D$390:$W$390,,$C395)-SUM($D395:BI395),INDEX($D$390:$W$390,,$C395)/INDEX($D$376:$W$376,1,$C395))))</f>
        <v>0</v>
      </c>
      <c r="BK395" s="2">
        <f>IF($D$376="n/a",0,IF(BK$378&lt;=$C395,0,IF(BK$378&gt;(INDEX($D$376:$W$376,1,$C395)+$C395),INDEX($D$390:$W$390,,$C395)-SUM($D395:BJ395),INDEX($D$390:$W$390,,$C395)/INDEX($D$376:$W$376,1,$C395))))</f>
        <v>0</v>
      </c>
      <c r="BL395" s="2">
        <f>IF($D$376="n/a",0,IF(BL$378&lt;=$C395,0,IF(BL$378&gt;(INDEX($D$376:$W$376,1,$C395)+$C395),INDEX($D$390:$W$390,,$C395)-SUM($D395:BK395),INDEX($D$390:$W$390,,$C395)/INDEX($D$376:$W$376,1,$C395))))</f>
        <v>0</v>
      </c>
      <c r="BM395" s="2">
        <f>IF($D$376="n/a",0,IF(BM$378&lt;=$C395,0,IF(BM$378&gt;(INDEX($D$376:$W$376,1,$C395)+$C395),INDEX($D$390:$W$390,,$C395)-SUM($D395:BL395),INDEX($D$390:$W$390,,$C395)/INDEX($D$376:$W$376,1,$C395))))</f>
        <v>0</v>
      </c>
      <c r="BN395" s="2">
        <f>IF($D$376="n/a",0,IF(BN$378&lt;=$C395,0,IF(BN$378&gt;(INDEX($D$376:$W$376,1,$C395)+$C395),INDEX($D$390:$W$390,,$C395)-SUM($D395:BM395),INDEX($D$390:$W$390,,$C395)/INDEX($D$376:$W$376,1,$C395))))</f>
        <v>0</v>
      </c>
      <c r="BO395" s="2">
        <f>IF($D$376="n/a",0,IF(BO$378&lt;=$C395,0,IF(BO$378&gt;(INDEX($D$376:$W$376,1,$C395)+$C395),INDEX($D$390:$W$390,,$C395)-SUM($D395:BN395),INDEX($D$390:$W$390,,$C395)/INDEX($D$376:$W$376,1,$C395))))</f>
        <v>0</v>
      </c>
      <c r="BP395" s="2">
        <f>IF($D$376="n/a",0,IF(BP$378&lt;=$C395,0,IF(BP$378&gt;(INDEX($D$376:$W$376,1,$C395)+$C395),INDEX($D$390:$W$390,,$C395)-SUM($D395:BO395),INDEX($D$390:$W$390,,$C395)/INDEX($D$376:$W$376,1,$C395))))</f>
        <v>0</v>
      </c>
    </row>
    <row r="396" spans="2:68">
      <c r="B396" s="20">
        <v>2019</v>
      </c>
      <c r="C396" s="20">
        <v>4</v>
      </c>
      <c r="E396" s="2">
        <f>IF($D$376="n/a",0,IF(E$378&lt;=$C396,0,IF(E$378&gt;(INDEX($D$376:$W$376,1,$C396)+$C396),INDEX($D$390:$W$390,,$C396)-SUM($D396:D396),INDEX($D$390:$W$390,,$C396)/INDEX($D$376:$W$376,1,$C396))))</f>
        <v>0</v>
      </c>
      <c r="F396" s="2">
        <f>IF($D$376="n/a",0,IF(F$378&lt;=$C396,0,IF(F$378&gt;(INDEX($D$376:$W$376,1,$C396)+$C396),INDEX($D$390:$W$390,,$C396)-SUM($D396:E396),INDEX($D$390:$W$390,,$C396)/INDEX($D$376:$W$376,1,$C396))))</f>
        <v>0</v>
      </c>
      <c r="G396" s="2">
        <f>IF($D$376="n/a",0,IF(G$378&lt;=$C396,0,IF(G$378&gt;(INDEX($D$376:$W$376,1,$C396)+$C396),INDEX($D$390:$W$390,,$C396)-SUM($D396:F396),INDEX($D$390:$W$390,,$C396)/INDEX($D$376:$W$376,1,$C396))))</f>
        <v>0</v>
      </c>
      <c r="H396" s="2">
        <f>IF($D$376="n/a",0,IF(H$378&lt;=$C396,0,IF(H$378&gt;(INDEX($D$376:$W$376,1,$C396)+$C396),INDEX($D$390:$W$390,,$C396)-SUM($D396:G396),INDEX($D$390:$W$390,,$C396)/INDEX($D$376:$W$376,1,$C396))))</f>
        <v>0</v>
      </c>
      <c r="I396" s="2">
        <f>IF($D$376="n/a",0,IF(I$378&lt;=$C396,0,IF(I$378&gt;(INDEX($D$376:$W$376,1,$C396)+$C396),INDEX($D$390:$W$390,,$C396)-SUM($D396:H396),INDEX($D$390:$W$390,,$C396)/INDEX($D$376:$W$376,1,$C396))))</f>
        <v>0</v>
      </c>
      <c r="J396" s="2">
        <f>IF($D$376="n/a",0,IF(J$378&lt;=$C396,0,IF(J$378&gt;(INDEX($D$376:$W$376,1,$C396)+$C396),INDEX($D$390:$W$390,,$C396)-SUM($D396:I396),INDEX($D$390:$W$390,,$C396)/INDEX($D$376:$W$376,1,$C396))))</f>
        <v>0</v>
      </c>
      <c r="K396" s="2">
        <f>IF($D$376="n/a",0,IF(K$378&lt;=$C396,0,IF(K$378&gt;(INDEX($D$376:$W$376,1,$C396)+$C396),INDEX($D$390:$W$390,,$C396)-SUM($D396:J396),INDEX($D$390:$W$390,,$C396)/INDEX($D$376:$W$376,1,$C396))))</f>
        <v>0</v>
      </c>
      <c r="L396" s="2">
        <f>IF($D$376="n/a",0,IF(L$378&lt;=$C396,0,IF(L$378&gt;(INDEX($D$376:$W$376,1,$C396)+$C396),INDEX($D$390:$W$390,,$C396)-SUM($D396:K396),INDEX($D$390:$W$390,,$C396)/INDEX($D$376:$W$376,1,$C396))))</f>
        <v>0</v>
      </c>
      <c r="M396" s="2">
        <f>IF($D$376="n/a",0,IF(M$378&lt;=$C396,0,IF(M$378&gt;(INDEX($D$376:$W$376,1,$C396)+$C396),INDEX($D$390:$W$390,,$C396)-SUM($D396:L396),INDEX($D$390:$W$390,,$C396)/INDEX($D$376:$W$376,1,$C396))))</f>
        <v>0</v>
      </c>
      <c r="N396" s="2">
        <f>IF($D$376="n/a",0,IF(N$378&lt;=$C396,0,IF(N$378&gt;(INDEX($D$376:$W$376,1,$C396)+$C396),INDEX($D$390:$W$390,,$C396)-SUM($D396:M396),INDEX($D$390:$W$390,,$C396)/INDEX($D$376:$W$376,1,$C396))))</f>
        <v>0</v>
      </c>
      <c r="O396" s="2">
        <f>IF($D$376="n/a",0,IF(O$378&lt;=$C396,0,IF(O$378&gt;(INDEX($D$376:$W$376,1,$C396)+$C396),INDEX($D$390:$W$390,,$C396)-SUM($D396:N396),INDEX($D$390:$W$390,,$C396)/INDEX($D$376:$W$376,1,$C396))))</f>
        <v>0</v>
      </c>
      <c r="P396" s="2">
        <f>IF($D$376="n/a",0,IF(P$378&lt;=$C396,0,IF(P$378&gt;(INDEX($D$376:$W$376,1,$C396)+$C396),INDEX($D$390:$W$390,,$C396)-SUM($D396:O396),INDEX($D$390:$W$390,,$C396)/INDEX($D$376:$W$376,1,$C396))))</f>
        <v>0</v>
      </c>
      <c r="Q396" s="2">
        <f>IF($D$376="n/a",0,IF(Q$378&lt;=$C396,0,IF(Q$378&gt;(INDEX($D$376:$W$376,1,$C396)+$C396),INDEX($D$390:$W$390,,$C396)-SUM($D396:P396),INDEX($D$390:$W$390,,$C396)/INDEX($D$376:$W$376,1,$C396))))</f>
        <v>0</v>
      </c>
      <c r="R396" s="2">
        <f>IF($D$376="n/a",0,IF(R$378&lt;=$C396,0,IF(R$378&gt;(INDEX($D$376:$W$376,1,$C396)+$C396),INDEX($D$390:$W$390,,$C396)-SUM($D396:Q396),INDEX($D$390:$W$390,,$C396)/INDEX($D$376:$W$376,1,$C396))))</f>
        <v>0</v>
      </c>
      <c r="S396" s="2">
        <f>IF($D$376="n/a",0,IF(S$378&lt;=$C396,0,IF(S$378&gt;(INDEX($D$376:$W$376,1,$C396)+$C396),INDEX($D$390:$W$390,,$C396)-SUM($D396:R396),INDEX($D$390:$W$390,,$C396)/INDEX($D$376:$W$376,1,$C396))))</f>
        <v>0</v>
      </c>
      <c r="T396" s="2">
        <f>IF($D$376="n/a",0,IF(T$378&lt;=$C396,0,IF(T$378&gt;(INDEX($D$376:$W$376,1,$C396)+$C396),INDEX($D$390:$W$390,,$C396)-SUM($D396:S396),INDEX($D$390:$W$390,,$C396)/INDEX($D$376:$W$376,1,$C396))))</f>
        <v>0</v>
      </c>
      <c r="U396" s="2">
        <f>IF($D$376="n/a",0,IF(U$378&lt;=$C396,0,IF(U$378&gt;(INDEX($D$376:$W$376,1,$C396)+$C396),INDEX($D$390:$W$390,,$C396)-SUM($D396:T396),INDEX($D$390:$W$390,,$C396)/INDEX($D$376:$W$376,1,$C396))))</f>
        <v>0</v>
      </c>
      <c r="V396" s="2">
        <f>IF($D$376="n/a",0,IF(V$378&lt;=$C396,0,IF(V$378&gt;(INDEX($D$376:$W$376,1,$C396)+$C396),INDEX($D$390:$W$390,,$C396)-SUM($D396:U396),INDEX($D$390:$W$390,,$C396)/INDEX($D$376:$W$376,1,$C396))))</f>
        <v>0</v>
      </c>
      <c r="W396" s="2">
        <f>IF($D$376="n/a",0,IF(W$378&lt;=$C396,0,IF(W$378&gt;(INDEX($D$376:$W$376,1,$C396)+$C396),INDEX($D$390:$W$390,,$C396)-SUM($D396:V396),INDEX($D$390:$W$390,,$C396)/INDEX($D$376:$W$376,1,$C396))))</f>
        <v>0</v>
      </c>
      <c r="X396" s="2">
        <f>IF($D$376="n/a",0,IF(X$378&lt;=$C396,0,IF(X$378&gt;(INDEX($D$376:$W$376,1,$C396)+$C396),INDEX($D$390:$W$390,,$C396)-SUM($D396:W396),INDEX($D$390:$W$390,,$C396)/INDEX($D$376:$W$376,1,$C396))))</f>
        <v>0</v>
      </c>
      <c r="Y396" s="2">
        <f>IF($D$376="n/a",0,IF(Y$378&lt;=$C396,0,IF(Y$378&gt;(INDEX($D$376:$W$376,1,$C396)+$C396),INDEX($D$390:$W$390,,$C396)-SUM($D396:X396),INDEX($D$390:$W$390,,$C396)/INDEX($D$376:$W$376,1,$C396))))</f>
        <v>0</v>
      </c>
      <c r="Z396" s="2">
        <f>IF($D$376="n/a",0,IF(Z$378&lt;=$C396,0,IF(Z$378&gt;(INDEX($D$376:$W$376,1,$C396)+$C396),INDEX($D$390:$W$390,,$C396)-SUM($D396:Y396),INDEX($D$390:$W$390,,$C396)/INDEX($D$376:$W$376,1,$C396))))</f>
        <v>0</v>
      </c>
      <c r="AA396" s="2">
        <f>IF($D$376="n/a",0,IF(AA$378&lt;=$C396,0,IF(AA$378&gt;(INDEX($D$376:$W$376,1,$C396)+$C396),INDEX($D$390:$W$390,,$C396)-SUM($D396:Z396),INDEX($D$390:$W$390,,$C396)/INDEX($D$376:$W$376,1,$C396))))</f>
        <v>0</v>
      </c>
      <c r="AB396" s="2">
        <f>IF($D$376="n/a",0,IF(AB$378&lt;=$C396,0,IF(AB$378&gt;(INDEX($D$376:$W$376,1,$C396)+$C396),INDEX($D$390:$W$390,,$C396)-SUM($D396:AA396),INDEX($D$390:$W$390,,$C396)/INDEX($D$376:$W$376,1,$C396))))</f>
        <v>0</v>
      </c>
      <c r="AC396" s="2">
        <f>IF($D$376="n/a",0,IF(AC$378&lt;=$C396,0,IF(AC$378&gt;(INDEX($D$376:$W$376,1,$C396)+$C396),INDEX($D$390:$W$390,,$C396)-SUM($D396:AB396),INDEX($D$390:$W$390,,$C396)/INDEX($D$376:$W$376,1,$C396))))</f>
        <v>0</v>
      </c>
      <c r="AD396" s="2">
        <f>IF($D$376="n/a",0,IF(AD$378&lt;=$C396,0,IF(AD$378&gt;(INDEX($D$376:$W$376,1,$C396)+$C396),INDEX($D$390:$W$390,,$C396)-SUM($D396:AC396),INDEX($D$390:$W$390,,$C396)/INDEX($D$376:$W$376,1,$C396))))</f>
        <v>0</v>
      </c>
      <c r="AE396" s="2">
        <f>IF($D$376="n/a",0,IF(AE$378&lt;=$C396,0,IF(AE$378&gt;(INDEX($D$376:$W$376,1,$C396)+$C396),INDEX($D$390:$W$390,,$C396)-SUM($D396:AD396),INDEX($D$390:$W$390,,$C396)/INDEX($D$376:$W$376,1,$C396))))</f>
        <v>0</v>
      </c>
      <c r="AF396" s="2">
        <f>IF($D$376="n/a",0,IF(AF$378&lt;=$C396,0,IF(AF$378&gt;(INDEX($D$376:$W$376,1,$C396)+$C396),INDEX($D$390:$W$390,,$C396)-SUM($D396:AE396),INDEX($D$390:$W$390,,$C396)/INDEX($D$376:$W$376,1,$C396))))</f>
        <v>0</v>
      </c>
      <c r="AG396" s="2">
        <f>IF($D$376="n/a",0,IF(AG$378&lt;=$C396,0,IF(AG$378&gt;(INDEX($D$376:$W$376,1,$C396)+$C396),INDEX($D$390:$W$390,,$C396)-SUM($D396:AF396),INDEX($D$390:$W$390,,$C396)/INDEX($D$376:$W$376,1,$C396))))</f>
        <v>0</v>
      </c>
      <c r="AH396" s="2">
        <f>IF($D$376="n/a",0,IF(AH$378&lt;=$C396,0,IF(AH$378&gt;(INDEX($D$376:$W$376,1,$C396)+$C396),INDEX($D$390:$W$390,,$C396)-SUM($D396:AG396),INDEX($D$390:$W$390,,$C396)/INDEX($D$376:$W$376,1,$C396))))</f>
        <v>0</v>
      </c>
      <c r="AI396" s="2">
        <f>IF($D$376="n/a",0,IF(AI$378&lt;=$C396,0,IF(AI$378&gt;(INDEX($D$376:$W$376,1,$C396)+$C396),INDEX($D$390:$W$390,,$C396)-SUM($D396:AH396),INDEX($D$390:$W$390,,$C396)/INDEX($D$376:$W$376,1,$C396))))</f>
        <v>0</v>
      </c>
      <c r="AJ396" s="2">
        <f>IF($D$376="n/a",0,IF(AJ$378&lt;=$C396,0,IF(AJ$378&gt;(INDEX($D$376:$W$376,1,$C396)+$C396),INDEX($D$390:$W$390,,$C396)-SUM($D396:AI396),INDEX($D$390:$W$390,,$C396)/INDEX($D$376:$W$376,1,$C396))))</f>
        <v>0</v>
      </c>
      <c r="AK396" s="2">
        <f>IF($D$376="n/a",0,IF(AK$378&lt;=$C396,0,IF(AK$378&gt;(INDEX($D$376:$W$376,1,$C396)+$C396),INDEX($D$390:$W$390,,$C396)-SUM($D396:AJ396),INDEX($D$390:$W$390,,$C396)/INDEX($D$376:$W$376,1,$C396))))</f>
        <v>0</v>
      </c>
      <c r="AL396" s="2">
        <f>IF($D$376="n/a",0,IF(AL$378&lt;=$C396,0,IF(AL$378&gt;(INDEX($D$376:$W$376,1,$C396)+$C396),INDEX($D$390:$W$390,,$C396)-SUM($D396:AK396),INDEX($D$390:$W$390,,$C396)/INDEX($D$376:$W$376,1,$C396))))</f>
        <v>0</v>
      </c>
      <c r="AM396" s="2">
        <f>IF($D$376="n/a",0,IF(AM$378&lt;=$C396,0,IF(AM$378&gt;(INDEX($D$376:$W$376,1,$C396)+$C396),INDEX($D$390:$W$390,,$C396)-SUM($D396:AL396),INDEX($D$390:$W$390,,$C396)/INDEX($D$376:$W$376,1,$C396))))</f>
        <v>0</v>
      </c>
      <c r="AN396" s="2">
        <f>IF($D$376="n/a",0,IF(AN$378&lt;=$C396,0,IF(AN$378&gt;(INDEX($D$376:$W$376,1,$C396)+$C396),INDEX($D$390:$W$390,,$C396)-SUM($D396:AM396),INDEX($D$390:$W$390,,$C396)/INDEX($D$376:$W$376,1,$C396))))</f>
        <v>0</v>
      </c>
      <c r="AO396" s="2">
        <f>IF($D$376="n/a",0,IF(AO$378&lt;=$C396,0,IF(AO$378&gt;(INDEX($D$376:$W$376,1,$C396)+$C396),INDEX($D$390:$W$390,,$C396)-SUM($D396:AN396),INDEX($D$390:$W$390,,$C396)/INDEX($D$376:$W$376,1,$C396))))</f>
        <v>0</v>
      </c>
      <c r="AP396" s="2">
        <f>IF($D$376="n/a",0,IF(AP$378&lt;=$C396,0,IF(AP$378&gt;(INDEX($D$376:$W$376,1,$C396)+$C396),INDEX($D$390:$W$390,,$C396)-SUM($D396:AO396),INDEX($D$390:$W$390,,$C396)/INDEX($D$376:$W$376,1,$C396))))</f>
        <v>0</v>
      </c>
      <c r="AQ396" s="2">
        <f>IF($D$376="n/a",0,IF(AQ$378&lt;=$C396,0,IF(AQ$378&gt;(INDEX($D$376:$W$376,1,$C396)+$C396),INDEX($D$390:$W$390,,$C396)-SUM($D396:AP396),INDEX($D$390:$W$390,,$C396)/INDEX($D$376:$W$376,1,$C396))))</f>
        <v>0</v>
      </c>
      <c r="AR396" s="2">
        <f>IF($D$376="n/a",0,IF(AR$378&lt;=$C396,0,IF(AR$378&gt;(INDEX($D$376:$W$376,1,$C396)+$C396),INDEX($D$390:$W$390,,$C396)-SUM($D396:AQ396),INDEX($D$390:$W$390,,$C396)/INDEX($D$376:$W$376,1,$C396))))</f>
        <v>0</v>
      </c>
      <c r="AS396" s="2">
        <f>IF($D$376="n/a",0,IF(AS$378&lt;=$C396,0,IF(AS$378&gt;(INDEX($D$376:$W$376,1,$C396)+$C396),INDEX($D$390:$W$390,,$C396)-SUM($D396:AR396),INDEX($D$390:$W$390,,$C396)/INDEX($D$376:$W$376,1,$C396))))</f>
        <v>0</v>
      </c>
      <c r="AT396" s="2">
        <f>IF($D$376="n/a",0,IF(AT$378&lt;=$C396,0,IF(AT$378&gt;(INDEX($D$376:$W$376,1,$C396)+$C396),INDEX($D$390:$W$390,,$C396)-SUM($D396:AS396),INDEX($D$390:$W$390,,$C396)/INDEX($D$376:$W$376,1,$C396))))</f>
        <v>0</v>
      </c>
      <c r="AU396" s="2">
        <f>IF($D$376="n/a",0,IF(AU$378&lt;=$C396,0,IF(AU$378&gt;(INDEX($D$376:$W$376,1,$C396)+$C396),INDEX($D$390:$W$390,,$C396)-SUM($D396:AT396),INDEX($D$390:$W$390,,$C396)/INDEX($D$376:$W$376,1,$C396))))</f>
        <v>0</v>
      </c>
      <c r="AV396" s="2">
        <f>IF($D$376="n/a",0,IF(AV$378&lt;=$C396,0,IF(AV$378&gt;(INDEX($D$376:$W$376,1,$C396)+$C396),INDEX($D$390:$W$390,,$C396)-SUM($D396:AU396),INDEX($D$390:$W$390,,$C396)/INDEX($D$376:$W$376,1,$C396))))</f>
        <v>0</v>
      </c>
      <c r="AW396" s="2">
        <f>IF($D$376="n/a",0,IF(AW$378&lt;=$C396,0,IF(AW$378&gt;(INDEX($D$376:$W$376,1,$C396)+$C396),INDEX($D$390:$W$390,,$C396)-SUM($D396:AV396),INDEX($D$390:$W$390,,$C396)/INDEX($D$376:$W$376,1,$C396))))</f>
        <v>0</v>
      </c>
      <c r="AX396" s="2">
        <f>IF($D$376="n/a",0,IF(AX$378&lt;=$C396,0,IF(AX$378&gt;(INDEX($D$376:$W$376,1,$C396)+$C396),INDEX($D$390:$W$390,,$C396)-SUM($D396:AW396),INDEX($D$390:$W$390,,$C396)/INDEX($D$376:$W$376,1,$C396))))</f>
        <v>0</v>
      </c>
      <c r="AY396" s="2">
        <f>IF($D$376="n/a",0,IF(AY$378&lt;=$C396,0,IF(AY$378&gt;(INDEX($D$376:$W$376,1,$C396)+$C396),INDEX($D$390:$W$390,,$C396)-SUM($D396:AX396),INDEX($D$390:$W$390,,$C396)/INDEX($D$376:$W$376,1,$C396))))</f>
        <v>0</v>
      </c>
      <c r="AZ396" s="2">
        <f>IF($D$376="n/a",0,IF(AZ$378&lt;=$C396,0,IF(AZ$378&gt;(INDEX($D$376:$W$376,1,$C396)+$C396),INDEX($D$390:$W$390,,$C396)-SUM($D396:AY396),INDEX($D$390:$W$390,,$C396)/INDEX($D$376:$W$376,1,$C396))))</f>
        <v>0</v>
      </c>
      <c r="BA396" s="2">
        <f>IF($D$376="n/a",0,IF(BA$378&lt;=$C396,0,IF(BA$378&gt;(INDEX($D$376:$W$376,1,$C396)+$C396),INDEX($D$390:$W$390,,$C396)-SUM($D396:AZ396),INDEX($D$390:$W$390,,$C396)/INDEX($D$376:$W$376,1,$C396))))</f>
        <v>0</v>
      </c>
      <c r="BB396" s="2">
        <f>IF($D$376="n/a",0,IF(BB$378&lt;=$C396,0,IF(BB$378&gt;(INDEX($D$376:$W$376,1,$C396)+$C396),INDEX($D$390:$W$390,,$C396)-SUM($D396:BA396),INDEX($D$390:$W$390,,$C396)/INDEX($D$376:$W$376,1,$C396))))</f>
        <v>0</v>
      </c>
      <c r="BC396" s="2">
        <f>IF($D$376="n/a",0,IF(BC$378&lt;=$C396,0,IF(BC$378&gt;(INDEX($D$376:$W$376,1,$C396)+$C396),INDEX($D$390:$W$390,,$C396)-SUM($D396:BB396),INDEX($D$390:$W$390,,$C396)/INDEX($D$376:$W$376,1,$C396))))</f>
        <v>0</v>
      </c>
      <c r="BD396" s="2">
        <f>IF($D$376="n/a",0,IF(BD$378&lt;=$C396,0,IF(BD$378&gt;(INDEX($D$376:$W$376,1,$C396)+$C396),INDEX($D$390:$W$390,,$C396)-SUM($D396:BC396),INDEX($D$390:$W$390,,$C396)/INDEX($D$376:$W$376,1,$C396))))</f>
        <v>0</v>
      </c>
      <c r="BE396" s="2">
        <f>IF($D$376="n/a",0,IF(BE$378&lt;=$C396,0,IF(BE$378&gt;(INDEX($D$376:$W$376,1,$C396)+$C396),INDEX($D$390:$W$390,,$C396)-SUM($D396:BD396),INDEX($D$390:$W$390,,$C396)/INDEX($D$376:$W$376,1,$C396))))</f>
        <v>0</v>
      </c>
      <c r="BF396" s="2">
        <f>IF($D$376="n/a",0,IF(BF$378&lt;=$C396,0,IF(BF$378&gt;(INDEX($D$376:$W$376,1,$C396)+$C396),INDEX($D$390:$W$390,,$C396)-SUM($D396:BE396),INDEX($D$390:$W$390,,$C396)/INDEX($D$376:$W$376,1,$C396))))</f>
        <v>0</v>
      </c>
      <c r="BG396" s="2">
        <f>IF($D$376="n/a",0,IF(BG$378&lt;=$C396,0,IF(BG$378&gt;(INDEX($D$376:$W$376,1,$C396)+$C396),INDEX($D$390:$W$390,,$C396)-SUM($D396:BF396),INDEX($D$390:$W$390,,$C396)/INDEX($D$376:$W$376,1,$C396))))</f>
        <v>0</v>
      </c>
      <c r="BH396" s="2">
        <f>IF($D$376="n/a",0,IF(BH$378&lt;=$C396,0,IF(BH$378&gt;(INDEX($D$376:$W$376,1,$C396)+$C396),INDEX($D$390:$W$390,,$C396)-SUM($D396:BG396),INDEX($D$390:$W$390,,$C396)/INDEX($D$376:$W$376,1,$C396))))</f>
        <v>0</v>
      </c>
      <c r="BI396" s="2">
        <f>IF($D$376="n/a",0,IF(BI$378&lt;=$C396,0,IF(BI$378&gt;(INDEX($D$376:$W$376,1,$C396)+$C396),INDEX($D$390:$W$390,,$C396)-SUM($D396:BH396),INDEX($D$390:$W$390,,$C396)/INDEX($D$376:$W$376,1,$C396))))</f>
        <v>0</v>
      </c>
      <c r="BJ396" s="2">
        <f>IF($D$376="n/a",0,IF(BJ$378&lt;=$C396,0,IF(BJ$378&gt;(INDEX($D$376:$W$376,1,$C396)+$C396),INDEX($D$390:$W$390,,$C396)-SUM($D396:BI396),INDEX($D$390:$W$390,,$C396)/INDEX($D$376:$W$376,1,$C396))))</f>
        <v>0</v>
      </c>
      <c r="BK396" s="2">
        <f>IF($D$376="n/a",0,IF(BK$378&lt;=$C396,0,IF(BK$378&gt;(INDEX($D$376:$W$376,1,$C396)+$C396),INDEX($D$390:$W$390,,$C396)-SUM($D396:BJ396),INDEX($D$390:$W$390,,$C396)/INDEX($D$376:$W$376,1,$C396))))</f>
        <v>0</v>
      </c>
      <c r="BL396" s="2">
        <f>IF($D$376="n/a",0,IF(BL$378&lt;=$C396,0,IF(BL$378&gt;(INDEX($D$376:$W$376,1,$C396)+$C396),INDEX($D$390:$W$390,,$C396)-SUM($D396:BK396),INDEX($D$390:$W$390,,$C396)/INDEX($D$376:$W$376,1,$C396))))</f>
        <v>0</v>
      </c>
      <c r="BM396" s="2">
        <f>IF($D$376="n/a",0,IF(BM$378&lt;=$C396,0,IF(BM$378&gt;(INDEX($D$376:$W$376,1,$C396)+$C396),INDEX($D$390:$W$390,,$C396)-SUM($D396:BL396),INDEX($D$390:$W$390,,$C396)/INDEX($D$376:$W$376,1,$C396))))</f>
        <v>0</v>
      </c>
      <c r="BN396" s="2">
        <f>IF($D$376="n/a",0,IF(BN$378&lt;=$C396,0,IF(BN$378&gt;(INDEX($D$376:$W$376,1,$C396)+$C396),INDEX($D$390:$W$390,,$C396)-SUM($D396:BM396),INDEX($D$390:$W$390,,$C396)/INDEX($D$376:$W$376,1,$C396))))</f>
        <v>0</v>
      </c>
      <c r="BO396" s="2">
        <f>IF($D$376="n/a",0,IF(BO$378&lt;=$C396,0,IF(BO$378&gt;(INDEX($D$376:$W$376,1,$C396)+$C396),INDEX($D$390:$W$390,,$C396)-SUM($D396:BN396),INDEX($D$390:$W$390,,$C396)/INDEX($D$376:$W$376,1,$C396))))</f>
        <v>0</v>
      </c>
      <c r="BP396" s="2">
        <f>IF($D$376="n/a",0,IF(BP$378&lt;=$C396,0,IF(BP$378&gt;(INDEX($D$376:$W$376,1,$C396)+$C396),INDEX($D$390:$W$390,,$C396)-SUM($D396:BO396),INDEX($D$390:$W$390,,$C396)/INDEX($D$376:$W$376,1,$C396))))</f>
        <v>0</v>
      </c>
    </row>
    <row r="397" spans="2:68">
      <c r="B397" s="20">
        <v>2020</v>
      </c>
      <c r="C397" s="20">
        <v>5</v>
      </c>
      <c r="E397" s="2">
        <f>IF($D$376="n/a",0,IF(E$378&lt;=$C397,0,IF(E$378&gt;(INDEX($D$376:$W$376,1,$C397)+$C397),INDEX($D$390:$W$390,,$C397)-SUM($D397:D397),INDEX($D$390:$W$390,,$C397)/INDEX($D$376:$W$376,1,$C397))))</f>
        <v>0</v>
      </c>
      <c r="F397" s="2">
        <f>IF($D$376="n/a",0,IF(F$378&lt;=$C397,0,IF(F$378&gt;(INDEX($D$376:$W$376,1,$C397)+$C397),INDEX($D$390:$W$390,,$C397)-SUM($D397:E397),INDEX($D$390:$W$390,,$C397)/INDEX($D$376:$W$376,1,$C397))))</f>
        <v>0</v>
      </c>
      <c r="G397" s="2">
        <f>IF($D$376="n/a",0,IF(G$378&lt;=$C397,0,IF(G$378&gt;(INDEX($D$376:$W$376,1,$C397)+$C397),INDEX($D$390:$W$390,,$C397)-SUM($D397:F397),INDEX($D$390:$W$390,,$C397)/INDEX($D$376:$W$376,1,$C397))))</f>
        <v>0</v>
      </c>
      <c r="H397" s="2">
        <f>IF($D$376="n/a",0,IF(H$378&lt;=$C397,0,IF(H$378&gt;(INDEX($D$376:$W$376,1,$C397)+$C397),INDEX($D$390:$W$390,,$C397)-SUM($D397:G397),INDEX($D$390:$W$390,,$C397)/INDEX($D$376:$W$376,1,$C397))))</f>
        <v>0</v>
      </c>
      <c r="I397" s="2">
        <f>IF($D$376="n/a",0,IF(I$378&lt;=$C397,0,IF(I$378&gt;(INDEX($D$376:$W$376,1,$C397)+$C397),INDEX($D$390:$W$390,,$C397)-SUM($D397:H397),INDEX($D$390:$W$390,,$C397)/INDEX($D$376:$W$376,1,$C397))))</f>
        <v>0</v>
      </c>
      <c r="J397" s="2">
        <f>IF($D$376="n/a",0,IF(J$378&lt;=$C397,0,IF(J$378&gt;(INDEX($D$376:$W$376,1,$C397)+$C397),INDEX($D$390:$W$390,,$C397)-SUM($D397:I397),INDEX($D$390:$W$390,,$C397)/INDEX($D$376:$W$376,1,$C397))))</f>
        <v>0</v>
      </c>
      <c r="K397" s="2">
        <f>IF($D$376="n/a",0,IF(K$378&lt;=$C397,0,IF(K$378&gt;(INDEX($D$376:$W$376,1,$C397)+$C397),INDEX($D$390:$W$390,,$C397)-SUM($D397:J397),INDEX($D$390:$W$390,,$C397)/INDEX($D$376:$W$376,1,$C397))))</f>
        <v>0</v>
      </c>
      <c r="L397" s="2">
        <f>IF($D$376="n/a",0,IF(L$378&lt;=$C397,0,IF(L$378&gt;(INDEX($D$376:$W$376,1,$C397)+$C397),INDEX($D$390:$W$390,,$C397)-SUM($D397:K397),INDEX($D$390:$W$390,,$C397)/INDEX($D$376:$W$376,1,$C397))))</f>
        <v>0</v>
      </c>
      <c r="M397" s="2">
        <f>IF($D$376="n/a",0,IF(M$378&lt;=$C397,0,IF(M$378&gt;(INDEX($D$376:$W$376,1,$C397)+$C397),INDEX($D$390:$W$390,,$C397)-SUM($D397:L397),INDEX($D$390:$W$390,,$C397)/INDEX($D$376:$W$376,1,$C397))))</f>
        <v>0</v>
      </c>
      <c r="N397" s="2">
        <f>IF($D$376="n/a",0,IF(N$378&lt;=$C397,0,IF(N$378&gt;(INDEX($D$376:$W$376,1,$C397)+$C397),INDEX($D$390:$W$390,,$C397)-SUM($D397:M397),INDEX($D$390:$W$390,,$C397)/INDEX($D$376:$W$376,1,$C397))))</f>
        <v>0</v>
      </c>
      <c r="O397" s="2">
        <f>IF($D$376="n/a",0,IF(O$378&lt;=$C397,0,IF(O$378&gt;(INDEX($D$376:$W$376,1,$C397)+$C397),INDEX($D$390:$W$390,,$C397)-SUM($D397:N397),INDEX($D$390:$W$390,,$C397)/INDEX($D$376:$W$376,1,$C397))))</f>
        <v>0</v>
      </c>
      <c r="P397" s="2">
        <f>IF($D$376="n/a",0,IF(P$378&lt;=$C397,0,IF(P$378&gt;(INDEX($D$376:$W$376,1,$C397)+$C397),INDEX($D$390:$W$390,,$C397)-SUM($D397:O397),INDEX($D$390:$W$390,,$C397)/INDEX($D$376:$W$376,1,$C397))))</f>
        <v>0</v>
      </c>
      <c r="Q397" s="2">
        <f>IF($D$376="n/a",0,IF(Q$378&lt;=$C397,0,IF(Q$378&gt;(INDEX($D$376:$W$376,1,$C397)+$C397),INDEX($D$390:$W$390,,$C397)-SUM($D397:P397),INDEX($D$390:$W$390,,$C397)/INDEX($D$376:$W$376,1,$C397))))</f>
        <v>0</v>
      </c>
      <c r="R397" s="2">
        <f>IF($D$376="n/a",0,IF(R$378&lt;=$C397,0,IF(R$378&gt;(INDEX($D$376:$W$376,1,$C397)+$C397),INDEX($D$390:$W$390,,$C397)-SUM($D397:Q397),INDEX($D$390:$W$390,,$C397)/INDEX($D$376:$W$376,1,$C397))))</f>
        <v>0</v>
      </c>
      <c r="S397" s="2">
        <f>IF($D$376="n/a",0,IF(S$378&lt;=$C397,0,IF(S$378&gt;(INDEX($D$376:$W$376,1,$C397)+$C397),INDEX($D$390:$W$390,,$C397)-SUM($D397:R397),INDEX($D$390:$W$390,,$C397)/INDEX($D$376:$W$376,1,$C397))))</f>
        <v>0</v>
      </c>
      <c r="T397" s="2">
        <f>IF($D$376="n/a",0,IF(T$378&lt;=$C397,0,IF(T$378&gt;(INDEX($D$376:$W$376,1,$C397)+$C397),INDEX($D$390:$W$390,,$C397)-SUM($D397:S397),INDEX($D$390:$W$390,,$C397)/INDEX($D$376:$W$376,1,$C397))))</f>
        <v>0</v>
      </c>
      <c r="U397" s="2">
        <f>IF($D$376="n/a",0,IF(U$378&lt;=$C397,0,IF(U$378&gt;(INDEX($D$376:$W$376,1,$C397)+$C397),INDEX($D$390:$W$390,,$C397)-SUM($D397:T397),INDEX($D$390:$W$390,,$C397)/INDEX($D$376:$W$376,1,$C397))))</f>
        <v>0</v>
      </c>
      <c r="V397" s="2">
        <f>IF($D$376="n/a",0,IF(V$378&lt;=$C397,0,IF(V$378&gt;(INDEX($D$376:$W$376,1,$C397)+$C397),INDEX($D$390:$W$390,,$C397)-SUM($D397:U397),INDEX($D$390:$W$390,,$C397)/INDEX($D$376:$W$376,1,$C397))))</f>
        <v>0</v>
      </c>
      <c r="W397" s="2">
        <f>IF($D$376="n/a",0,IF(W$378&lt;=$C397,0,IF(W$378&gt;(INDEX($D$376:$W$376,1,$C397)+$C397),INDEX($D$390:$W$390,,$C397)-SUM($D397:V397),INDEX($D$390:$W$390,,$C397)/INDEX($D$376:$W$376,1,$C397))))</f>
        <v>0</v>
      </c>
      <c r="X397" s="2">
        <f>IF($D$376="n/a",0,IF(X$378&lt;=$C397,0,IF(X$378&gt;(INDEX($D$376:$W$376,1,$C397)+$C397),INDEX($D$390:$W$390,,$C397)-SUM($D397:W397),INDEX($D$390:$W$390,,$C397)/INDEX($D$376:$W$376,1,$C397))))</f>
        <v>0</v>
      </c>
      <c r="Y397" s="2">
        <f>IF($D$376="n/a",0,IF(Y$378&lt;=$C397,0,IF(Y$378&gt;(INDEX($D$376:$W$376,1,$C397)+$C397),INDEX($D$390:$W$390,,$C397)-SUM($D397:X397),INDEX($D$390:$W$390,,$C397)/INDEX($D$376:$W$376,1,$C397))))</f>
        <v>0</v>
      </c>
      <c r="Z397" s="2">
        <f>IF($D$376="n/a",0,IF(Z$378&lt;=$C397,0,IF(Z$378&gt;(INDEX($D$376:$W$376,1,$C397)+$C397),INDEX($D$390:$W$390,,$C397)-SUM($D397:Y397),INDEX($D$390:$W$390,,$C397)/INDEX($D$376:$W$376,1,$C397))))</f>
        <v>0</v>
      </c>
      <c r="AA397" s="2">
        <f>IF($D$376="n/a",0,IF(AA$378&lt;=$C397,0,IF(AA$378&gt;(INDEX($D$376:$W$376,1,$C397)+$C397),INDEX($D$390:$W$390,,$C397)-SUM($D397:Z397),INDEX($D$390:$W$390,,$C397)/INDEX($D$376:$W$376,1,$C397))))</f>
        <v>0</v>
      </c>
      <c r="AB397" s="2">
        <f>IF($D$376="n/a",0,IF(AB$378&lt;=$C397,0,IF(AB$378&gt;(INDEX($D$376:$W$376,1,$C397)+$C397),INDEX($D$390:$W$390,,$C397)-SUM($D397:AA397),INDEX($D$390:$W$390,,$C397)/INDEX($D$376:$W$376,1,$C397))))</f>
        <v>0</v>
      </c>
      <c r="AC397" s="2">
        <f>IF($D$376="n/a",0,IF(AC$378&lt;=$C397,0,IF(AC$378&gt;(INDEX($D$376:$W$376,1,$C397)+$C397),INDEX($D$390:$W$390,,$C397)-SUM($D397:AB397),INDEX($D$390:$W$390,,$C397)/INDEX($D$376:$W$376,1,$C397))))</f>
        <v>0</v>
      </c>
      <c r="AD397" s="2">
        <f>IF($D$376="n/a",0,IF(AD$378&lt;=$C397,0,IF(AD$378&gt;(INDEX($D$376:$W$376,1,$C397)+$C397),INDEX($D$390:$W$390,,$C397)-SUM($D397:AC397),INDEX($D$390:$W$390,,$C397)/INDEX($D$376:$W$376,1,$C397))))</f>
        <v>0</v>
      </c>
      <c r="AE397" s="2">
        <f>IF($D$376="n/a",0,IF(AE$378&lt;=$C397,0,IF(AE$378&gt;(INDEX($D$376:$W$376,1,$C397)+$C397),INDEX($D$390:$W$390,,$C397)-SUM($D397:AD397),INDEX($D$390:$W$390,,$C397)/INDEX($D$376:$W$376,1,$C397))))</f>
        <v>0</v>
      </c>
      <c r="AF397" s="2">
        <f>IF($D$376="n/a",0,IF(AF$378&lt;=$C397,0,IF(AF$378&gt;(INDEX($D$376:$W$376,1,$C397)+$C397),INDEX($D$390:$W$390,,$C397)-SUM($D397:AE397),INDEX($D$390:$W$390,,$C397)/INDEX($D$376:$W$376,1,$C397))))</f>
        <v>0</v>
      </c>
      <c r="AG397" s="2">
        <f>IF($D$376="n/a",0,IF(AG$378&lt;=$C397,0,IF(AG$378&gt;(INDEX($D$376:$W$376,1,$C397)+$C397),INDEX($D$390:$W$390,,$C397)-SUM($D397:AF397),INDEX($D$390:$W$390,,$C397)/INDEX($D$376:$W$376,1,$C397))))</f>
        <v>0</v>
      </c>
      <c r="AH397" s="2">
        <f>IF($D$376="n/a",0,IF(AH$378&lt;=$C397,0,IF(AH$378&gt;(INDEX($D$376:$W$376,1,$C397)+$C397),INDEX($D$390:$W$390,,$C397)-SUM($D397:AG397),INDEX($D$390:$W$390,,$C397)/INDEX($D$376:$W$376,1,$C397))))</f>
        <v>0</v>
      </c>
      <c r="AI397" s="2">
        <f>IF($D$376="n/a",0,IF(AI$378&lt;=$C397,0,IF(AI$378&gt;(INDEX($D$376:$W$376,1,$C397)+$C397),INDEX($D$390:$W$390,,$C397)-SUM($D397:AH397),INDEX($D$390:$W$390,,$C397)/INDEX($D$376:$W$376,1,$C397))))</f>
        <v>0</v>
      </c>
      <c r="AJ397" s="2">
        <f>IF($D$376="n/a",0,IF(AJ$378&lt;=$C397,0,IF(AJ$378&gt;(INDEX($D$376:$W$376,1,$C397)+$C397),INDEX($D$390:$W$390,,$C397)-SUM($D397:AI397),INDEX($D$390:$W$390,,$C397)/INDEX($D$376:$W$376,1,$C397))))</f>
        <v>0</v>
      </c>
      <c r="AK397" s="2">
        <f>IF($D$376="n/a",0,IF(AK$378&lt;=$C397,0,IF(AK$378&gt;(INDEX($D$376:$W$376,1,$C397)+$C397),INDEX($D$390:$W$390,,$C397)-SUM($D397:AJ397),INDEX($D$390:$W$390,,$C397)/INDEX($D$376:$W$376,1,$C397))))</f>
        <v>0</v>
      </c>
      <c r="AL397" s="2">
        <f>IF($D$376="n/a",0,IF(AL$378&lt;=$C397,0,IF(AL$378&gt;(INDEX($D$376:$W$376,1,$C397)+$C397),INDEX($D$390:$W$390,,$C397)-SUM($D397:AK397),INDEX($D$390:$W$390,,$C397)/INDEX($D$376:$W$376,1,$C397))))</f>
        <v>0</v>
      </c>
      <c r="AM397" s="2">
        <f>IF($D$376="n/a",0,IF(AM$378&lt;=$C397,0,IF(AM$378&gt;(INDEX($D$376:$W$376,1,$C397)+$C397),INDEX($D$390:$W$390,,$C397)-SUM($D397:AL397),INDEX($D$390:$W$390,,$C397)/INDEX($D$376:$W$376,1,$C397))))</f>
        <v>0</v>
      </c>
      <c r="AN397" s="2">
        <f>IF($D$376="n/a",0,IF(AN$378&lt;=$C397,0,IF(AN$378&gt;(INDEX($D$376:$W$376,1,$C397)+$C397),INDEX($D$390:$W$390,,$C397)-SUM($D397:AM397),INDEX($D$390:$W$390,,$C397)/INDEX($D$376:$W$376,1,$C397))))</f>
        <v>0</v>
      </c>
      <c r="AO397" s="2">
        <f>IF($D$376="n/a",0,IF(AO$378&lt;=$C397,0,IF(AO$378&gt;(INDEX($D$376:$W$376,1,$C397)+$C397),INDEX($D$390:$W$390,,$C397)-SUM($D397:AN397),INDEX($D$390:$W$390,,$C397)/INDEX($D$376:$W$376,1,$C397))))</f>
        <v>0</v>
      </c>
      <c r="AP397" s="2">
        <f>IF($D$376="n/a",0,IF(AP$378&lt;=$C397,0,IF(AP$378&gt;(INDEX($D$376:$W$376,1,$C397)+$C397),INDEX($D$390:$W$390,,$C397)-SUM($D397:AO397),INDEX($D$390:$W$390,,$C397)/INDEX($D$376:$W$376,1,$C397))))</f>
        <v>0</v>
      </c>
      <c r="AQ397" s="2">
        <f>IF($D$376="n/a",0,IF(AQ$378&lt;=$C397,0,IF(AQ$378&gt;(INDEX($D$376:$W$376,1,$C397)+$C397),INDEX($D$390:$W$390,,$C397)-SUM($D397:AP397),INDEX($D$390:$W$390,,$C397)/INDEX($D$376:$W$376,1,$C397))))</f>
        <v>0</v>
      </c>
      <c r="AR397" s="2">
        <f>IF($D$376="n/a",0,IF(AR$378&lt;=$C397,0,IF(AR$378&gt;(INDEX($D$376:$W$376,1,$C397)+$C397),INDEX($D$390:$W$390,,$C397)-SUM($D397:AQ397),INDEX($D$390:$W$390,,$C397)/INDEX($D$376:$W$376,1,$C397))))</f>
        <v>0</v>
      </c>
      <c r="AS397" s="2">
        <f>IF($D$376="n/a",0,IF(AS$378&lt;=$C397,0,IF(AS$378&gt;(INDEX($D$376:$W$376,1,$C397)+$C397),INDEX($D$390:$W$390,,$C397)-SUM($D397:AR397),INDEX($D$390:$W$390,,$C397)/INDEX($D$376:$W$376,1,$C397))))</f>
        <v>0</v>
      </c>
      <c r="AT397" s="2">
        <f>IF($D$376="n/a",0,IF(AT$378&lt;=$C397,0,IF(AT$378&gt;(INDEX($D$376:$W$376,1,$C397)+$C397),INDEX($D$390:$W$390,,$C397)-SUM($D397:AS397),INDEX($D$390:$W$390,,$C397)/INDEX($D$376:$W$376,1,$C397))))</f>
        <v>0</v>
      </c>
      <c r="AU397" s="2">
        <f>IF($D$376="n/a",0,IF(AU$378&lt;=$C397,0,IF(AU$378&gt;(INDEX($D$376:$W$376,1,$C397)+$C397),INDEX($D$390:$W$390,,$C397)-SUM($D397:AT397),INDEX($D$390:$W$390,,$C397)/INDEX($D$376:$W$376,1,$C397))))</f>
        <v>0</v>
      </c>
      <c r="AV397" s="2">
        <f>IF($D$376="n/a",0,IF(AV$378&lt;=$C397,0,IF(AV$378&gt;(INDEX($D$376:$W$376,1,$C397)+$C397),INDEX($D$390:$W$390,,$C397)-SUM($D397:AU397),INDEX($D$390:$W$390,,$C397)/INDEX($D$376:$W$376,1,$C397))))</f>
        <v>0</v>
      </c>
      <c r="AW397" s="2">
        <f>IF($D$376="n/a",0,IF(AW$378&lt;=$C397,0,IF(AW$378&gt;(INDEX($D$376:$W$376,1,$C397)+$C397),INDEX($D$390:$W$390,,$C397)-SUM($D397:AV397),INDEX($D$390:$W$390,,$C397)/INDEX($D$376:$W$376,1,$C397))))</f>
        <v>0</v>
      </c>
      <c r="AX397" s="2">
        <f>IF($D$376="n/a",0,IF(AX$378&lt;=$C397,0,IF(AX$378&gt;(INDEX($D$376:$W$376,1,$C397)+$C397),INDEX($D$390:$W$390,,$C397)-SUM($D397:AW397),INDEX($D$390:$W$390,,$C397)/INDEX($D$376:$W$376,1,$C397))))</f>
        <v>0</v>
      </c>
      <c r="AY397" s="2">
        <f>IF($D$376="n/a",0,IF(AY$378&lt;=$C397,0,IF(AY$378&gt;(INDEX($D$376:$W$376,1,$C397)+$C397),INDEX($D$390:$W$390,,$C397)-SUM($D397:AX397),INDEX($D$390:$W$390,,$C397)/INDEX($D$376:$W$376,1,$C397))))</f>
        <v>0</v>
      </c>
      <c r="AZ397" s="2">
        <f>IF($D$376="n/a",0,IF(AZ$378&lt;=$C397,0,IF(AZ$378&gt;(INDEX($D$376:$W$376,1,$C397)+$C397),INDEX($D$390:$W$390,,$C397)-SUM($D397:AY397),INDEX($D$390:$W$390,,$C397)/INDEX($D$376:$W$376,1,$C397))))</f>
        <v>0</v>
      </c>
      <c r="BA397" s="2">
        <f>IF($D$376="n/a",0,IF(BA$378&lt;=$C397,0,IF(BA$378&gt;(INDEX($D$376:$W$376,1,$C397)+$C397),INDEX($D$390:$W$390,,$C397)-SUM($D397:AZ397),INDEX($D$390:$W$390,,$C397)/INDEX($D$376:$W$376,1,$C397))))</f>
        <v>0</v>
      </c>
      <c r="BB397" s="2">
        <f>IF($D$376="n/a",0,IF(BB$378&lt;=$C397,0,IF(BB$378&gt;(INDEX($D$376:$W$376,1,$C397)+$C397),INDEX($D$390:$W$390,,$C397)-SUM($D397:BA397),INDEX($D$390:$W$390,,$C397)/INDEX($D$376:$W$376,1,$C397))))</f>
        <v>0</v>
      </c>
      <c r="BC397" s="2">
        <f>IF($D$376="n/a",0,IF(BC$378&lt;=$C397,0,IF(BC$378&gt;(INDEX($D$376:$W$376,1,$C397)+$C397),INDEX($D$390:$W$390,,$C397)-SUM($D397:BB397),INDEX($D$390:$W$390,,$C397)/INDEX($D$376:$W$376,1,$C397))))</f>
        <v>0</v>
      </c>
      <c r="BD397" s="2">
        <f>IF($D$376="n/a",0,IF(BD$378&lt;=$C397,0,IF(BD$378&gt;(INDEX($D$376:$W$376,1,$C397)+$C397),INDEX($D$390:$W$390,,$C397)-SUM($D397:BC397),INDEX($D$390:$W$390,,$C397)/INDEX($D$376:$W$376,1,$C397))))</f>
        <v>0</v>
      </c>
      <c r="BE397" s="2">
        <f>IF($D$376="n/a",0,IF(BE$378&lt;=$C397,0,IF(BE$378&gt;(INDEX($D$376:$W$376,1,$C397)+$C397),INDEX($D$390:$W$390,,$C397)-SUM($D397:BD397),INDEX($D$390:$W$390,,$C397)/INDEX($D$376:$W$376,1,$C397))))</f>
        <v>0</v>
      </c>
      <c r="BF397" s="2">
        <f>IF($D$376="n/a",0,IF(BF$378&lt;=$C397,0,IF(BF$378&gt;(INDEX($D$376:$W$376,1,$C397)+$C397),INDEX($D$390:$W$390,,$C397)-SUM($D397:BE397),INDEX($D$390:$W$390,,$C397)/INDEX($D$376:$W$376,1,$C397))))</f>
        <v>0</v>
      </c>
      <c r="BG397" s="2">
        <f>IF($D$376="n/a",0,IF(BG$378&lt;=$C397,0,IF(BG$378&gt;(INDEX($D$376:$W$376,1,$C397)+$C397),INDEX($D$390:$W$390,,$C397)-SUM($D397:BF397),INDEX($D$390:$W$390,,$C397)/INDEX($D$376:$W$376,1,$C397))))</f>
        <v>0</v>
      </c>
      <c r="BH397" s="2">
        <f>IF($D$376="n/a",0,IF(BH$378&lt;=$C397,0,IF(BH$378&gt;(INDEX($D$376:$W$376,1,$C397)+$C397),INDEX($D$390:$W$390,,$C397)-SUM($D397:BG397),INDEX($D$390:$W$390,,$C397)/INDEX($D$376:$W$376,1,$C397))))</f>
        <v>0</v>
      </c>
      <c r="BI397" s="2">
        <f>IF($D$376="n/a",0,IF(BI$378&lt;=$C397,0,IF(BI$378&gt;(INDEX($D$376:$W$376,1,$C397)+$C397),INDEX($D$390:$W$390,,$C397)-SUM($D397:BH397),INDEX($D$390:$W$390,,$C397)/INDEX($D$376:$W$376,1,$C397))))</f>
        <v>0</v>
      </c>
      <c r="BJ397" s="2">
        <f>IF($D$376="n/a",0,IF(BJ$378&lt;=$C397,0,IF(BJ$378&gt;(INDEX($D$376:$W$376,1,$C397)+$C397),INDEX($D$390:$W$390,,$C397)-SUM($D397:BI397),INDEX($D$390:$W$390,,$C397)/INDEX($D$376:$W$376,1,$C397))))</f>
        <v>0</v>
      </c>
      <c r="BK397" s="2">
        <f>IF($D$376="n/a",0,IF(BK$378&lt;=$C397,0,IF(BK$378&gt;(INDEX($D$376:$W$376,1,$C397)+$C397),INDEX($D$390:$W$390,,$C397)-SUM($D397:BJ397),INDEX($D$390:$W$390,,$C397)/INDEX($D$376:$W$376,1,$C397))))</f>
        <v>0</v>
      </c>
      <c r="BL397" s="2">
        <f>IF($D$376="n/a",0,IF(BL$378&lt;=$C397,0,IF(BL$378&gt;(INDEX($D$376:$W$376,1,$C397)+$C397),INDEX($D$390:$W$390,,$C397)-SUM($D397:BK397),INDEX($D$390:$W$390,,$C397)/INDEX($D$376:$W$376,1,$C397))))</f>
        <v>0</v>
      </c>
      <c r="BM397" s="2">
        <f>IF($D$376="n/a",0,IF(BM$378&lt;=$C397,0,IF(BM$378&gt;(INDEX($D$376:$W$376,1,$C397)+$C397),INDEX($D$390:$W$390,,$C397)-SUM($D397:BL397),INDEX($D$390:$W$390,,$C397)/INDEX($D$376:$W$376,1,$C397))))</f>
        <v>0</v>
      </c>
      <c r="BN397" s="2">
        <f>IF($D$376="n/a",0,IF(BN$378&lt;=$C397,0,IF(BN$378&gt;(INDEX($D$376:$W$376,1,$C397)+$C397),INDEX($D$390:$W$390,,$C397)-SUM($D397:BM397),INDEX($D$390:$W$390,,$C397)/INDEX($D$376:$W$376,1,$C397))))</f>
        <v>0</v>
      </c>
      <c r="BO397" s="2">
        <f>IF($D$376="n/a",0,IF(BO$378&lt;=$C397,0,IF(BO$378&gt;(INDEX($D$376:$W$376,1,$C397)+$C397),INDEX($D$390:$W$390,,$C397)-SUM($D397:BN397),INDEX($D$390:$W$390,,$C397)/INDEX($D$376:$W$376,1,$C397))))</f>
        <v>0</v>
      </c>
      <c r="BP397" s="2">
        <f>IF($D$376="n/a",0,IF(BP$378&lt;=$C397,0,IF(BP$378&gt;(INDEX($D$376:$W$376,1,$C397)+$C397),INDEX($D$390:$W$390,,$C397)-SUM($D397:BO397),INDEX($D$390:$W$390,,$C397)/INDEX($D$376:$W$376,1,$C397))))</f>
        <v>0</v>
      </c>
    </row>
    <row r="398" spans="2:68">
      <c r="B398" s="20">
        <v>2021</v>
      </c>
      <c r="C398" s="20">
        <v>6</v>
      </c>
      <c r="E398" s="2">
        <f>IF($D$376="n/a",0,IF(E$378&lt;=$C398,0,IF(E$378&gt;(INDEX($D$376:$W$376,1,$C398)+$C398),INDEX($D$390:$W$390,,$C398)-SUM($D398:D398),INDEX($D$390:$W$390,,$C398)/INDEX($D$376:$W$376,1,$C398))))</f>
        <v>0</v>
      </c>
      <c r="F398" s="2">
        <f>IF($D$376="n/a",0,IF(F$378&lt;=$C398,0,IF(F$378&gt;(INDEX($D$376:$W$376,1,$C398)+$C398),INDEX($D$390:$W$390,,$C398)-SUM($D398:E398),INDEX($D$390:$W$390,,$C398)/INDEX($D$376:$W$376,1,$C398))))</f>
        <v>0</v>
      </c>
      <c r="G398" s="2">
        <f>IF($D$376="n/a",0,IF(G$378&lt;=$C398,0,IF(G$378&gt;(INDEX($D$376:$W$376,1,$C398)+$C398),INDEX($D$390:$W$390,,$C398)-SUM($D398:F398),INDEX($D$390:$W$390,,$C398)/INDEX($D$376:$W$376,1,$C398))))</f>
        <v>0</v>
      </c>
      <c r="H398" s="2">
        <f>IF($D$376="n/a",0,IF(H$378&lt;=$C398,0,IF(H$378&gt;(INDEX($D$376:$W$376,1,$C398)+$C398),INDEX($D$390:$W$390,,$C398)-SUM($D398:G398),INDEX($D$390:$W$390,,$C398)/INDEX($D$376:$W$376,1,$C398))))</f>
        <v>0</v>
      </c>
      <c r="I398" s="2">
        <f>IF($D$376="n/a",0,IF(I$378&lt;=$C398,0,IF(I$378&gt;(INDEX($D$376:$W$376,1,$C398)+$C398),INDEX($D$390:$W$390,,$C398)-SUM($D398:H398),INDEX($D$390:$W$390,,$C398)/INDEX($D$376:$W$376,1,$C398))))</f>
        <v>0</v>
      </c>
      <c r="J398" s="2">
        <f>IF($D$376="n/a",0,IF(J$378&lt;=$C398,0,IF(J$378&gt;(INDEX($D$376:$W$376,1,$C398)+$C398),INDEX($D$390:$W$390,,$C398)-SUM($D398:I398),INDEX($D$390:$W$390,,$C398)/INDEX($D$376:$W$376,1,$C398))))</f>
        <v>0</v>
      </c>
      <c r="K398" s="2">
        <f>IF($D$376="n/a",0,IF(K$378&lt;=$C398,0,IF(K$378&gt;(INDEX($D$376:$W$376,1,$C398)+$C398),INDEX($D$390:$W$390,,$C398)-SUM($D398:J398),INDEX($D$390:$W$390,,$C398)/INDEX($D$376:$W$376,1,$C398))))</f>
        <v>0</v>
      </c>
      <c r="L398" s="2">
        <f>IF($D$376="n/a",0,IF(L$378&lt;=$C398,0,IF(L$378&gt;(INDEX($D$376:$W$376,1,$C398)+$C398),INDEX($D$390:$W$390,,$C398)-SUM($D398:K398),INDEX($D$390:$W$390,,$C398)/INDEX($D$376:$W$376,1,$C398))))</f>
        <v>0</v>
      </c>
      <c r="M398" s="2">
        <f>IF($D$376="n/a",0,IF(M$378&lt;=$C398,0,IF(M$378&gt;(INDEX($D$376:$W$376,1,$C398)+$C398),INDEX($D$390:$W$390,,$C398)-SUM($D398:L398),INDEX($D$390:$W$390,,$C398)/INDEX($D$376:$W$376,1,$C398))))</f>
        <v>0</v>
      </c>
      <c r="N398" s="2">
        <f>IF($D$376="n/a",0,IF(N$378&lt;=$C398,0,IF(N$378&gt;(INDEX($D$376:$W$376,1,$C398)+$C398),INDEX($D$390:$W$390,,$C398)-SUM($D398:M398),INDEX($D$390:$W$390,,$C398)/INDEX($D$376:$W$376,1,$C398))))</f>
        <v>0</v>
      </c>
      <c r="O398" s="2">
        <f>IF($D$376="n/a",0,IF(O$378&lt;=$C398,0,IF(O$378&gt;(INDEX($D$376:$W$376,1,$C398)+$C398),INDEX($D$390:$W$390,,$C398)-SUM($D398:N398),INDEX($D$390:$W$390,,$C398)/INDEX($D$376:$W$376,1,$C398))))</f>
        <v>0</v>
      </c>
      <c r="P398" s="2">
        <f>IF($D$376="n/a",0,IF(P$378&lt;=$C398,0,IF(P$378&gt;(INDEX($D$376:$W$376,1,$C398)+$C398),INDEX($D$390:$W$390,,$C398)-SUM($D398:O398),INDEX($D$390:$W$390,,$C398)/INDEX($D$376:$W$376,1,$C398))))</f>
        <v>0</v>
      </c>
      <c r="Q398" s="2">
        <f>IF($D$376="n/a",0,IF(Q$378&lt;=$C398,0,IF(Q$378&gt;(INDEX($D$376:$W$376,1,$C398)+$C398),INDEX($D$390:$W$390,,$C398)-SUM($D398:P398),INDEX($D$390:$W$390,,$C398)/INDEX($D$376:$W$376,1,$C398))))</f>
        <v>0</v>
      </c>
      <c r="R398" s="2">
        <f>IF($D$376="n/a",0,IF(R$378&lt;=$C398,0,IF(R$378&gt;(INDEX($D$376:$W$376,1,$C398)+$C398),INDEX($D$390:$W$390,,$C398)-SUM($D398:Q398),INDEX($D$390:$W$390,,$C398)/INDEX($D$376:$W$376,1,$C398))))</f>
        <v>0</v>
      </c>
      <c r="S398" s="2">
        <f>IF($D$376="n/a",0,IF(S$378&lt;=$C398,0,IF(S$378&gt;(INDEX($D$376:$W$376,1,$C398)+$C398),INDEX($D$390:$W$390,,$C398)-SUM($D398:R398),INDEX($D$390:$W$390,,$C398)/INDEX($D$376:$W$376,1,$C398))))</f>
        <v>0</v>
      </c>
      <c r="T398" s="2">
        <f>IF($D$376="n/a",0,IF(T$378&lt;=$C398,0,IF(T$378&gt;(INDEX($D$376:$W$376,1,$C398)+$C398),INDEX($D$390:$W$390,,$C398)-SUM($D398:S398),INDEX($D$390:$W$390,,$C398)/INDEX($D$376:$W$376,1,$C398))))</f>
        <v>0</v>
      </c>
      <c r="U398" s="2">
        <f>IF($D$376="n/a",0,IF(U$378&lt;=$C398,0,IF(U$378&gt;(INDEX($D$376:$W$376,1,$C398)+$C398),INDEX($D$390:$W$390,,$C398)-SUM($D398:T398),INDEX($D$390:$W$390,,$C398)/INDEX($D$376:$W$376,1,$C398))))</f>
        <v>0</v>
      </c>
      <c r="V398" s="2">
        <f>IF($D$376="n/a",0,IF(V$378&lt;=$C398,0,IF(V$378&gt;(INDEX($D$376:$W$376,1,$C398)+$C398),INDEX($D$390:$W$390,,$C398)-SUM($D398:U398),INDEX($D$390:$W$390,,$C398)/INDEX($D$376:$W$376,1,$C398))))</f>
        <v>0</v>
      </c>
      <c r="W398" s="2">
        <f>IF($D$376="n/a",0,IF(W$378&lt;=$C398,0,IF(W$378&gt;(INDEX($D$376:$W$376,1,$C398)+$C398),INDEX($D$390:$W$390,,$C398)-SUM($D398:V398),INDEX($D$390:$W$390,,$C398)/INDEX($D$376:$W$376,1,$C398))))</f>
        <v>0</v>
      </c>
      <c r="X398" s="2">
        <f>IF($D$376="n/a",0,IF(X$378&lt;=$C398,0,IF(X$378&gt;(INDEX($D$376:$W$376,1,$C398)+$C398),INDEX($D$390:$W$390,,$C398)-SUM($D398:W398),INDEX($D$390:$W$390,,$C398)/INDEX($D$376:$W$376,1,$C398))))</f>
        <v>0</v>
      </c>
      <c r="Y398" s="2">
        <f>IF($D$376="n/a",0,IF(Y$378&lt;=$C398,0,IF(Y$378&gt;(INDEX($D$376:$W$376,1,$C398)+$C398),INDEX($D$390:$W$390,,$C398)-SUM($D398:X398),INDEX($D$390:$W$390,,$C398)/INDEX($D$376:$W$376,1,$C398))))</f>
        <v>0</v>
      </c>
      <c r="Z398" s="2">
        <f>IF($D$376="n/a",0,IF(Z$378&lt;=$C398,0,IF(Z$378&gt;(INDEX($D$376:$W$376,1,$C398)+$C398),INDEX($D$390:$W$390,,$C398)-SUM($D398:Y398),INDEX($D$390:$W$390,,$C398)/INDEX($D$376:$W$376,1,$C398))))</f>
        <v>0</v>
      </c>
      <c r="AA398" s="2">
        <f>IF($D$376="n/a",0,IF(AA$378&lt;=$C398,0,IF(AA$378&gt;(INDEX($D$376:$W$376,1,$C398)+$C398),INDEX($D$390:$W$390,,$C398)-SUM($D398:Z398),INDEX($D$390:$W$390,,$C398)/INDEX($D$376:$W$376,1,$C398))))</f>
        <v>0</v>
      </c>
      <c r="AB398" s="2">
        <f>IF($D$376="n/a",0,IF(AB$378&lt;=$C398,0,IF(AB$378&gt;(INDEX($D$376:$W$376,1,$C398)+$C398),INDEX($D$390:$W$390,,$C398)-SUM($D398:AA398),INDEX($D$390:$W$390,,$C398)/INDEX($D$376:$W$376,1,$C398))))</f>
        <v>0</v>
      </c>
      <c r="AC398" s="2">
        <f>IF($D$376="n/a",0,IF(AC$378&lt;=$C398,0,IF(AC$378&gt;(INDEX($D$376:$W$376,1,$C398)+$C398),INDEX($D$390:$W$390,,$C398)-SUM($D398:AB398),INDEX($D$390:$W$390,,$C398)/INDEX($D$376:$W$376,1,$C398))))</f>
        <v>0</v>
      </c>
      <c r="AD398" s="2">
        <f>IF($D$376="n/a",0,IF(AD$378&lt;=$C398,0,IF(AD$378&gt;(INDEX($D$376:$W$376,1,$C398)+$C398),INDEX($D$390:$W$390,,$C398)-SUM($D398:AC398),INDEX($D$390:$W$390,,$C398)/INDEX($D$376:$W$376,1,$C398))))</f>
        <v>0</v>
      </c>
      <c r="AE398" s="2">
        <f>IF($D$376="n/a",0,IF(AE$378&lt;=$C398,0,IF(AE$378&gt;(INDEX($D$376:$W$376,1,$C398)+$C398),INDEX($D$390:$W$390,,$C398)-SUM($D398:AD398),INDEX($D$390:$W$390,,$C398)/INDEX($D$376:$W$376,1,$C398))))</f>
        <v>0</v>
      </c>
      <c r="AF398" s="2">
        <f>IF($D$376="n/a",0,IF(AF$378&lt;=$C398,0,IF(AF$378&gt;(INDEX($D$376:$W$376,1,$C398)+$C398),INDEX($D$390:$W$390,,$C398)-SUM($D398:AE398),INDEX($D$390:$W$390,,$C398)/INDEX($D$376:$W$376,1,$C398))))</f>
        <v>0</v>
      </c>
      <c r="AG398" s="2">
        <f>IF($D$376="n/a",0,IF(AG$378&lt;=$C398,0,IF(AG$378&gt;(INDEX($D$376:$W$376,1,$C398)+$C398),INDEX($D$390:$W$390,,$C398)-SUM($D398:AF398),INDEX($D$390:$W$390,,$C398)/INDEX($D$376:$W$376,1,$C398))))</f>
        <v>0</v>
      </c>
      <c r="AH398" s="2">
        <f>IF($D$376="n/a",0,IF(AH$378&lt;=$C398,0,IF(AH$378&gt;(INDEX($D$376:$W$376,1,$C398)+$C398),INDEX($D$390:$W$390,,$C398)-SUM($D398:AG398),INDEX($D$390:$W$390,,$C398)/INDEX($D$376:$W$376,1,$C398))))</f>
        <v>0</v>
      </c>
      <c r="AI398" s="2">
        <f>IF($D$376="n/a",0,IF(AI$378&lt;=$C398,0,IF(AI$378&gt;(INDEX($D$376:$W$376,1,$C398)+$C398),INDEX($D$390:$W$390,,$C398)-SUM($D398:AH398),INDEX($D$390:$W$390,,$C398)/INDEX($D$376:$W$376,1,$C398))))</f>
        <v>0</v>
      </c>
      <c r="AJ398" s="2">
        <f>IF($D$376="n/a",0,IF(AJ$378&lt;=$C398,0,IF(AJ$378&gt;(INDEX($D$376:$W$376,1,$C398)+$C398),INDEX($D$390:$W$390,,$C398)-SUM($D398:AI398),INDEX($D$390:$W$390,,$C398)/INDEX($D$376:$W$376,1,$C398))))</f>
        <v>0</v>
      </c>
      <c r="AK398" s="2">
        <f>IF($D$376="n/a",0,IF(AK$378&lt;=$C398,0,IF(AK$378&gt;(INDEX($D$376:$W$376,1,$C398)+$C398),INDEX($D$390:$W$390,,$C398)-SUM($D398:AJ398),INDEX($D$390:$W$390,,$C398)/INDEX($D$376:$W$376,1,$C398))))</f>
        <v>0</v>
      </c>
      <c r="AL398" s="2">
        <f>IF($D$376="n/a",0,IF(AL$378&lt;=$C398,0,IF(AL$378&gt;(INDEX($D$376:$W$376,1,$C398)+$C398),INDEX($D$390:$W$390,,$C398)-SUM($D398:AK398),INDEX($D$390:$W$390,,$C398)/INDEX($D$376:$W$376,1,$C398))))</f>
        <v>0</v>
      </c>
      <c r="AM398" s="2">
        <f>IF($D$376="n/a",0,IF(AM$378&lt;=$C398,0,IF(AM$378&gt;(INDEX($D$376:$W$376,1,$C398)+$C398),INDEX($D$390:$W$390,,$C398)-SUM($D398:AL398),INDEX($D$390:$W$390,,$C398)/INDEX($D$376:$W$376,1,$C398))))</f>
        <v>0</v>
      </c>
      <c r="AN398" s="2">
        <f>IF($D$376="n/a",0,IF(AN$378&lt;=$C398,0,IF(AN$378&gt;(INDEX($D$376:$W$376,1,$C398)+$C398),INDEX($D$390:$W$390,,$C398)-SUM($D398:AM398),INDEX($D$390:$W$390,,$C398)/INDEX($D$376:$W$376,1,$C398))))</f>
        <v>0</v>
      </c>
      <c r="AO398" s="2">
        <f>IF($D$376="n/a",0,IF(AO$378&lt;=$C398,0,IF(AO$378&gt;(INDEX($D$376:$W$376,1,$C398)+$C398),INDEX($D$390:$W$390,,$C398)-SUM($D398:AN398),INDEX($D$390:$W$390,,$C398)/INDEX($D$376:$W$376,1,$C398))))</f>
        <v>0</v>
      </c>
      <c r="AP398" s="2">
        <f>IF($D$376="n/a",0,IF(AP$378&lt;=$C398,0,IF(AP$378&gt;(INDEX($D$376:$W$376,1,$C398)+$C398),INDEX($D$390:$W$390,,$C398)-SUM($D398:AO398),INDEX($D$390:$W$390,,$C398)/INDEX($D$376:$W$376,1,$C398))))</f>
        <v>0</v>
      </c>
      <c r="AQ398" s="2">
        <f>IF($D$376="n/a",0,IF(AQ$378&lt;=$C398,0,IF(AQ$378&gt;(INDEX($D$376:$W$376,1,$C398)+$C398),INDEX($D$390:$W$390,,$C398)-SUM($D398:AP398),INDEX($D$390:$W$390,,$C398)/INDEX($D$376:$W$376,1,$C398))))</f>
        <v>0</v>
      </c>
      <c r="AR398" s="2">
        <f>IF($D$376="n/a",0,IF(AR$378&lt;=$C398,0,IF(AR$378&gt;(INDEX($D$376:$W$376,1,$C398)+$C398),INDEX($D$390:$W$390,,$C398)-SUM($D398:AQ398),INDEX($D$390:$W$390,,$C398)/INDEX($D$376:$W$376,1,$C398))))</f>
        <v>0</v>
      </c>
      <c r="AS398" s="2">
        <f>IF($D$376="n/a",0,IF(AS$378&lt;=$C398,0,IF(AS$378&gt;(INDEX($D$376:$W$376,1,$C398)+$C398),INDEX($D$390:$W$390,,$C398)-SUM($D398:AR398),INDEX($D$390:$W$390,,$C398)/INDEX($D$376:$W$376,1,$C398))))</f>
        <v>0</v>
      </c>
      <c r="AT398" s="2">
        <f>IF($D$376="n/a",0,IF(AT$378&lt;=$C398,0,IF(AT$378&gt;(INDEX($D$376:$W$376,1,$C398)+$C398),INDEX($D$390:$W$390,,$C398)-SUM($D398:AS398),INDEX($D$390:$W$390,,$C398)/INDEX($D$376:$W$376,1,$C398))))</f>
        <v>0</v>
      </c>
      <c r="AU398" s="2">
        <f>IF($D$376="n/a",0,IF(AU$378&lt;=$C398,0,IF(AU$378&gt;(INDEX($D$376:$W$376,1,$C398)+$C398),INDEX($D$390:$W$390,,$C398)-SUM($D398:AT398),INDEX($D$390:$W$390,,$C398)/INDEX($D$376:$W$376,1,$C398))))</f>
        <v>0</v>
      </c>
      <c r="AV398" s="2">
        <f>IF($D$376="n/a",0,IF(AV$378&lt;=$C398,0,IF(AV$378&gt;(INDEX($D$376:$W$376,1,$C398)+$C398),INDEX($D$390:$W$390,,$C398)-SUM($D398:AU398),INDEX($D$390:$W$390,,$C398)/INDEX($D$376:$W$376,1,$C398))))</f>
        <v>0</v>
      </c>
      <c r="AW398" s="2">
        <f>IF($D$376="n/a",0,IF(AW$378&lt;=$C398,0,IF(AW$378&gt;(INDEX($D$376:$W$376,1,$C398)+$C398),INDEX($D$390:$W$390,,$C398)-SUM($D398:AV398),INDEX($D$390:$W$390,,$C398)/INDEX($D$376:$W$376,1,$C398))))</f>
        <v>0</v>
      </c>
      <c r="AX398" s="2">
        <f>IF($D$376="n/a",0,IF(AX$378&lt;=$C398,0,IF(AX$378&gt;(INDEX($D$376:$W$376,1,$C398)+$C398),INDEX($D$390:$W$390,,$C398)-SUM($D398:AW398),INDEX($D$390:$W$390,,$C398)/INDEX($D$376:$W$376,1,$C398))))</f>
        <v>0</v>
      </c>
      <c r="AY398" s="2">
        <f>IF($D$376="n/a",0,IF(AY$378&lt;=$C398,0,IF(AY$378&gt;(INDEX($D$376:$W$376,1,$C398)+$C398),INDEX($D$390:$W$390,,$C398)-SUM($D398:AX398),INDEX($D$390:$W$390,,$C398)/INDEX($D$376:$W$376,1,$C398))))</f>
        <v>0</v>
      </c>
      <c r="AZ398" s="2">
        <f>IF($D$376="n/a",0,IF(AZ$378&lt;=$C398,0,IF(AZ$378&gt;(INDEX($D$376:$W$376,1,$C398)+$C398),INDEX($D$390:$W$390,,$C398)-SUM($D398:AY398),INDEX($D$390:$W$390,,$C398)/INDEX($D$376:$W$376,1,$C398))))</f>
        <v>0</v>
      </c>
      <c r="BA398" s="2">
        <f>IF($D$376="n/a",0,IF(BA$378&lt;=$C398,0,IF(BA$378&gt;(INDEX($D$376:$W$376,1,$C398)+$C398),INDEX($D$390:$W$390,,$C398)-SUM($D398:AZ398),INDEX($D$390:$W$390,,$C398)/INDEX($D$376:$W$376,1,$C398))))</f>
        <v>0</v>
      </c>
      <c r="BB398" s="2">
        <f>IF($D$376="n/a",0,IF(BB$378&lt;=$C398,0,IF(BB$378&gt;(INDEX($D$376:$W$376,1,$C398)+$C398),INDEX($D$390:$W$390,,$C398)-SUM($D398:BA398),INDEX($D$390:$W$390,,$C398)/INDEX($D$376:$W$376,1,$C398))))</f>
        <v>0</v>
      </c>
      <c r="BC398" s="2">
        <f>IF($D$376="n/a",0,IF(BC$378&lt;=$C398,0,IF(BC$378&gt;(INDEX($D$376:$W$376,1,$C398)+$C398),INDEX($D$390:$W$390,,$C398)-SUM($D398:BB398),INDEX($D$390:$W$390,,$C398)/INDEX($D$376:$W$376,1,$C398))))</f>
        <v>0</v>
      </c>
      <c r="BD398" s="2">
        <f>IF($D$376="n/a",0,IF(BD$378&lt;=$C398,0,IF(BD$378&gt;(INDEX($D$376:$W$376,1,$C398)+$C398),INDEX($D$390:$W$390,,$C398)-SUM($D398:BC398),INDEX($D$390:$W$390,,$C398)/INDEX($D$376:$W$376,1,$C398))))</f>
        <v>0</v>
      </c>
      <c r="BE398" s="2">
        <f>IF($D$376="n/a",0,IF(BE$378&lt;=$C398,0,IF(BE$378&gt;(INDEX($D$376:$W$376,1,$C398)+$C398),INDEX($D$390:$W$390,,$C398)-SUM($D398:BD398),INDEX($D$390:$W$390,,$C398)/INDEX($D$376:$W$376,1,$C398))))</f>
        <v>0</v>
      </c>
      <c r="BF398" s="2">
        <f>IF($D$376="n/a",0,IF(BF$378&lt;=$C398,0,IF(BF$378&gt;(INDEX($D$376:$W$376,1,$C398)+$C398),INDEX($D$390:$W$390,,$C398)-SUM($D398:BE398),INDEX($D$390:$W$390,,$C398)/INDEX($D$376:$W$376,1,$C398))))</f>
        <v>0</v>
      </c>
      <c r="BG398" s="2">
        <f>IF($D$376="n/a",0,IF(BG$378&lt;=$C398,0,IF(BG$378&gt;(INDEX($D$376:$W$376,1,$C398)+$C398),INDEX($D$390:$W$390,,$C398)-SUM($D398:BF398),INDEX($D$390:$W$390,,$C398)/INDEX($D$376:$W$376,1,$C398))))</f>
        <v>0</v>
      </c>
      <c r="BH398" s="2">
        <f>IF($D$376="n/a",0,IF(BH$378&lt;=$C398,0,IF(BH$378&gt;(INDEX($D$376:$W$376,1,$C398)+$C398),INDEX($D$390:$W$390,,$C398)-SUM($D398:BG398),INDEX($D$390:$W$390,,$C398)/INDEX($D$376:$W$376,1,$C398))))</f>
        <v>0</v>
      </c>
      <c r="BI398" s="2">
        <f>IF($D$376="n/a",0,IF(BI$378&lt;=$C398,0,IF(BI$378&gt;(INDEX($D$376:$W$376,1,$C398)+$C398),INDEX($D$390:$W$390,,$C398)-SUM($D398:BH398),INDEX($D$390:$W$390,,$C398)/INDEX($D$376:$W$376,1,$C398))))</f>
        <v>0</v>
      </c>
      <c r="BJ398" s="2">
        <f>IF($D$376="n/a",0,IF(BJ$378&lt;=$C398,0,IF(BJ$378&gt;(INDEX($D$376:$W$376,1,$C398)+$C398),INDEX($D$390:$W$390,,$C398)-SUM($D398:BI398),INDEX($D$390:$W$390,,$C398)/INDEX($D$376:$W$376,1,$C398))))</f>
        <v>0</v>
      </c>
      <c r="BK398" s="2">
        <f>IF($D$376="n/a",0,IF(BK$378&lt;=$C398,0,IF(BK$378&gt;(INDEX($D$376:$W$376,1,$C398)+$C398),INDEX($D$390:$W$390,,$C398)-SUM($D398:BJ398),INDEX($D$390:$W$390,,$C398)/INDEX($D$376:$W$376,1,$C398))))</f>
        <v>0</v>
      </c>
      <c r="BL398" s="2">
        <f>IF($D$376="n/a",0,IF(BL$378&lt;=$C398,0,IF(BL$378&gt;(INDEX($D$376:$W$376,1,$C398)+$C398),INDEX($D$390:$W$390,,$C398)-SUM($D398:BK398),INDEX($D$390:$W$390,,$C398)/INDEX($D$376:$W$376,1,$C398))))</f>
        <v>0</v>
      </c>
      <c r="BM398" s="2">
        <f>IF($D$376="n/a",0,IF(BM$378&lt;=$C398,0,IF(BM$378&gt;(INDEX($D$376:$W$376,1,$C398)+$C398),INDEX($D$390:$W$390,,$C398)-SUM($D398:BL398),INDEX($D$390:$W$390,,$C398)/INDEX($D$376:$W$376,1,$C398))))</f>
        <v>0</v>
      </c>
      <c r="BN398" s="2">
        <f>IF($D$376="n/a",0,IF(BN$378&lt;=$C398,0,IF(BN$378&gt;(INDEX($D$376:$W$376,1,$C398)+$C398),INDEX($D$390:$W$390,,$C398)-SUM($D398:BM398),INDEX($D$390:$W$390,,$C398)/INDEX($D$376:$W$376,1,$C398))))</f>
        <v>0</v>
      </c>
      <c r="BO398" s="2">
        <f>IF($D$376="n/a",0,IF(BO$378&lt;=$C398,0,IF(BO$378&gt;(INDEX($D$376:$W$376,1,$C398)+$C398),INDEX($D$390:$W$390,,$C398)-SUM($D398:BN398),INDEX($D$390:$W$390,,$C398)/INDEX($D$376:$W$376,1,$C398))))</f>
        <v>0</v>
      </c>
      <c r="BP398" s="2">
        <f>IF($D$376="n/a",0,IF(BP$378&lt;=$C398,0,IF(BP$378&gt;(INDEX($D$376:$W$376,1,$C398)+$C398),INDEX($D$390:$W$390,,$C398)-SUM($D398:BO398),INDEX($D$390:$W$390,,$C398)/INDEX($D$376:$W$376,1,$C398))))</f>
        <v>0</v>
      </c>
    </row>
    <row r="399" spans="2:68">
      <c r="B399" s="20">
        <v>2022</v>
      </c>
      <c r="C399" s="20">
        <v>7</v>
      </c>
      <c r="E399" s="2">
        <f>IF($D$376="n/a",0,IF(E$378&lt;=$C399,0,IF(E$378&gt;(INDEX($D$376:$W$376,1,$C399)+$C399),INDEX($D$390:$W$390,,$C399)-SUM($D399:D399),INDEX($D$390:$W$390,,$C399)/INDEX($D$376:$W$376,1,$C399))))</f>
        <v>0</v>
      </c>
      <c r="F399" s="2">
        <f>IF($D$376="n/a",0,IF(F$378&lt;=$C399,0,IF(F$378&gt;(INDEX($D$376:$W$376,1,$C399)+$C399),INDEX($D$390:$W$390,,$C399)-SUM($D399:E399),INDEX($D$390:$W$390,,$C399)/INDEX($D$376:$W$376,1,$C399))))</f>
        <v>0</v>
      </c>
      <c r="G399" s="2">
        <f>IF($D$376="n/a",0,IF(G$378&lt;=$C399,0,IF(G$378&gt;(INDEX($D$376:$W$376,1,$C399)+$C399),INDEX($D$390:$W$390,,$C399)-SUM($D399:F399),INDEX($D$390:$W$390,,$C399)/INDEX($D$376:$W$376,1,$C399))))</f>
        <v>0</v>
      </c>
      <c r="H399" s="2">
        <f>IF($D$376="n/a",0,IF(H$378&lt;=$C399,0,IF(H$378&gt;(INDEX($D$376:$W$376,1,$C399)+$C399),INDEX($D$390:$W$390,,$C399)-SUM($D399:G399),INDEX($D$390:$W$390,,$C399)/INDEX($D$376:$W$376,1,$C399))))</f>
        <v>0</v>
      </c>
      <c r="I399" s="2">
        <f>IF($D$376="n/a",0,IF(I$378&lt;=$C399,0,IF(I$378&gt;(INDEX($D$376:$W$376,1,$C399)+$C399),INDEX($D$390:$W$390,,$C399)-SUM($D399:H399),INDEX($D$390:$W$390,,$C399)/INDEX($D$376:$W$376,1,$C399))))</f>
        <v>0</v>
      </c>
      <c r="J399" s="2">
        <f>IF($D$376="n/a",0,IF(J$378&lt;=$C399,0,IF(J$378&gt;(INDEX($D$376:$W$376,1,$C399)+$C399),INDEX($D$390:$W$390,,$C399)-SUM($D399:I399),INDEX($D$390:$W$390,,$C399)/INDEX($D$376:$W$376,1,$C399))))</f>
        <v>0</v>
      </c>
      <c r="K399" s="2">
        <f>IF($D$376="n/a",0,IF(K$378&lt;=$C399,0,IF(K$378&gt;(INDEX($D$376:$W$376,1,$C399)+$C399),INDEX($D$390:$W$390,,$C399)-SUM($D399:J399),INDEX($D$390:$W$390,,$C399)/INDEX($D$376:$W$376,1,$C399))))</f>
        <v>0</v>
      </c>
      <c r="L399" s="2">
        <f>IF($D$376="n/a",0,IF(L$378&lt;=$C399,0,IF(L$378&gt;(INDEX($D$376:$W$376,1,$C399)+$C399),INDEX($D$390:$W$390,,$C399)-SUM($D399:K399),INDEX($D$390:$W$390,,$C399)/INDEX($D$376:$W$376,1,$C399))))</f>
        <v>0</v>
      </c>
      <c r="M399" s="2">
        <f>IF($D$376="n/a",0,IF(M$378&lt;=$C399,0,IF(M$378&gt;(INDEX($D$376:$W$376,1,$C399)+$C399),INDEX($D$390:$W$390,,$C399)-SUM($D399:L399),INDEX($D$390:$W$390,,$C399)/INDEX($D$376:$W$376,1,$C399))))</f>
        <v>0</v>
      </c>
      <c r="N399" s="2">
        <f>IF($D$376="n/a",0,IF(N$378&lt;=$C399,0,IF(N$378&gt;(INDEX($D$376:$W$376,1,$C399)+$C399),INDEX($D$390:$W$390,,$C399)-SUM($D399:M399),INDEX($D$390:$W$390,,$C399)/INDEX($D$376:$W$376,1,$C399))))</f>
        <v>0</v>
      </c>
      <c r="O399" s="2">
        <f>IF($D$376="n/a",0,IF(O$378&lt;=$C399,0,IF(O$378&gt;(INDEX($D$376:$W$376,1,$C399)+$C399),INDEX($D$390:$W$390,,$C399)-SUM($D399:N399),INDEX($D$390:$W$390,,$C399)/INDEX($D$376:$W$376,1,$C399))))</f>
        <v>0</v>
      </c>
      <c r="P399" s="2">
        <f>IF($D$376="n/a",0,IF(P$378&lt;=$C399,0,IF(P$378&gt;(INDEX($D$376:$W$376,1,$C399)+$C399),INDEX($D$390:$W$390,,$C399)-SUM($D399:O399),INDEX($D$390:$W$390,,$C399)/INDEX($D$376:$W$376,1,$C399))))</f>
        <v>0</v>
      </c>
      <c r="Q399" s="2">
        <f>IF($D$376="n/a",0,IF(Q$378&lt;=$C399,0,IF(Q$378&gt;(INDEX($D$376:$W$376,1,$C399)+$C399),INDEX($D$390:$W$390,,$C399)-SUM($D399:P399),INDEX($D$390:$W$390,,$C399)/INDEX($D$376:$W$376,1,$C399))))</f>
        <v>0</v>
      </c>
      <c r="R399" s="2">
        <f>IF($D$376="n/a",0,IF(R$378&lt;=$C399,0,IF(R$378&gt;(INDEX($D$376:$W$376,1,$C399)+$C399),INDEX($D$390:$W$390,,$C399)-SUM($D399:Q399),INDEX($D$390:$W$390,,$C399)/INDEX($D$376:$W$376,1,$C399))))</f>
        <v>0</v>
      </c>
      <c r="S399" s="2">
        <f>IF($D$376="n/a",0,IF(S$378&lt;=$C399,0,IF(S$378&gt;(INDEX($D$376:$W$376,1,$C399)+$C399),INDEX($D$390:$W$390,,$C399)-SUM($D399:R399),INDEX($D$390:$W$390,,$C399)/INDEX($D$376:$W$376,1,$C399))))</f>
        <v>0</v>
      </c>
      <c r="T399" s="2">
        <f>IF($D$376="n/a",0,IF(T$378&lt;=$C399,0,IF(T$378&gt;(INDEX($D$376:$W$376,1,$C399)+$C399),INDEX($D$390:$W$390,,$C399)-SUM($D399:S399),INDEX($D$390:$W$390,,$C399)/INDEX($D$376:$W$376,1,$C399))))</f>
        <v>0</v>
      </c>
      <c r="U399" s="2">
        <f>IF($D$376="n/a",0,IF(U$378&lt;=$C399,0,IF(U$378&gt;(INDEX($D$376:$W$376,1,$C399)+$C399),INDEX($D$390:$W$390,,$C399)-SUM($D399:T399),INDEX($D$390:$W$390,,$C399)/INDEX($D$376:$W$376,1,$C399))))</f>
        <v>0</v>
      </c>
      <c r="V399" s="2">
        <f>IF($D$376="n/a",0,IF(V$378&lt;=$C399,0,IF(V$378&gt;(INDEX($D$376:$W$376,1,$C399)+$C399),INDEX($D$390:$W$390,,$C399)-SUM($D399:U399),INDEX($D$390:$W$390,,$C399)/INDEX($D$376:$W$376,1,$C399))))</f>
        <v>0</v>
      </c>
      <c r="W399" s="2">
        <f>IF($D$376="n/a",0,IF(W$378&lt;=$C399,0,IF(W$378&gt;(INDEX($D$376:$W$376,1,$C399)+$C399),INDEX($D$390:$W$390,,$C399)-SUM($D399:V399),INDEX($D$390:$W$390,,$C399)/INDEX($D$376:$W$376,1,$C399))))</f>
        <v>0</v>
      </c>
      <c r="X399" s="2">
        <f>IF($D$376="n/a",0,IF(X$378&lt;=$C399,0,IF(X$378&gt;(INDEX($D$376:$W$376,1,$C399)+$C399),INDEX($D$390:$W$390,,$C399)-SUM($D399:W399),INDEX($D$390:$W$390,,$C399)/INDEX($D$376:$W$376,1,$C399))))</f>
        <v>0</v>
      </c>
      <c r="Y399" s="2">
        <f>IF($D$376="n/a",0,IF(Y$378&lt;=$C399,0,IF(Y$378&gt;(INDEX($D$376:$W$376,1,$C399)+$C399),INDEX($D$390:$W$390,,$C399)-SUM($D399:X399),INDEX($D$390:$W$390,,$C399)/INDEX($D$376:$W$376,1,$C399))))</f>
        <v>0</v>
      </c>
      <c r="Z399" s="2">
        <f>IF($D$376="n/a",0,IF(Z$378&lt;=$C399,0,IF(Z$378&gt;(INDEX($D$376:$W$376,1,$C399)+$C399),INDEX($D$390:$W$390,,$C399)-SUM($D399:Y399),INDEX($D$390:$W$390,,$C399)/INDEX($D$376:$W$376,1,$C399))))</f>
        <v>0</v>
      </c>
      <c r="AA399" s="2">
        <f>IF($D$376="n/a",0,IF(AA$378&lt;=$C399,0,IF(AA$378&gt;(INDEX($D$376:$W$376,1,$C399)+$C399),INDEX($D$390:$W$390,,$C399)-SUM($D399:Z399),INDEX($D$390:$W$390,,$C399)/INDEX($D$376:$W$376,1,$C399))))</f>
        <v>0</v>
      </c>
      <c r="AB399" s="2">
        <f>IF($D$376="n/a",0,IF(AB$378&lt;=$C399,0,IF(AB$378&gt;(INDEX($D$376:$W$376,1,$C399)+$C399),INDEX($D$390:$W$390,,$C399)-SUM($D399:AA399),INDEX($D$390:$W$390,,$C399)/INDEX($D$376:$W$376,1,$C399))))</f>
        <v>0</v>
      </c>
      <c r="AC399" s="2">
        <f>IF($D$376="n/a",0,IF(AC$378&lt;=$C399,0,IF(AC$378&gt;(INDEX($D$376:$W$376,1,$C399)+$C399),INDEX($D$390:$W$390,,$C399)-SUM($D399:AB399),INDEX($D$390:$W$390,,$C399)/INDEX($D$376:$W$376,1,$C399))))</f>
        <v>0</v>
      </c>
      <c r="AD399" s="2">
        <f>IF($D$376="n/a",0,IF(AD$378&lt;=$C399,0,IF(AD$378&gt;(INDEX($D$376:$W$376,1,$C399)+$C399),INDEX($D$390:$W$390,,$C399)-SUM($D399:AC399),INDEX($D$390:$W$390,,$C399)/INDEX($D$376:$W$376,1,$C399))))</f>
        <v>0</v>
      </c>
      <c r="AE399" s="2">
        <f>IF($D$376="n/a",0,IF(AE$378&lt;=$C399,0,IF(AE$378&gt;(INDEX($D$376:$W$376,1,$C399)+$C399),INDEX($D$390:$W$390,,$C399)-SUM($D399:AD399),INDEX($D$390:$W$390,,$C399)/INDEX($D$376:$W$376,1,$C399))))</f>
        <v>0</v>
      </c>
      <c r="AF399" s="2">
        <f>IF($D$376="n/a",0,IF(AF$378&lt;=$C399,0,IF(AF$378&gt;(INDEX($D$376:$W$376,1,$C399)+$C399),INDEX($D$390:$W$390,,$C399)-SUM($D399:AE399),INDEX($D$390:$W$390,,$C399)/INDEX($D$376:$W$376,1,$C399))))</f>
        <v>0</v>
      </c>
      <c r="AG399" s="2">
        <f>IF($D$376="n/a",0,IF(AG$378&lt;=$C399,0,IF(AG$378&gt;(INDEX($D$376:$W$376,1,$C399)+$C399),INDEX($D$390:$W$390,,$C399)-SUM($D399:AF399),INDEX($D$390:$W$390,,$C399)/INDEX($D$376:$W$376,1,$C399))))</f>
        <v>0</v>
      </c>
      <c r="AH399" s="2">
        <f>IF($D$376="n/a",0,IF(AH$378&lt;=$C399,0,IF(AH$378&gt;(INDEX($D$376:$W$376,1,$C399)+$C399),INDEX($D$390:$W$390,,$C399)-SUM($D399:AG399),INDEX($D$390:$W$390,,$C399)/INDEX($D$376:$W$376,1,$C399))))</f>
        <v>0</v>
      </c>
      <c r="AI399" s="2">
        <f>IF($D$376="n/a",0,IF(AI$378&lt;=$C399,0,IF(AI$378&gt;(INDEX($D$376:$W$376,1,$C399)+$C399),INDEX($D$390:$W$390,,$C399)-SUM($D399:AH399),INDEX($D$390:$W$390,,$C399)/INDEX($D$376:$W$376,1,$C399))))</f>
        <v>0</v>
      </c>
      <c r="AJ399" s="2">
        <f>IF($D$376="n/a",0,IF(AJ$378&lt;=$C399,0,IF(AJ$378&gt;(INDEX($D$376:$W$376,1,$C399)+$C399),INDEX($D$390:$W$390,,$C399)-SUM($D399:AI399),INDEX($D$390:$W$390,,$C399)/INDEX($D$376:$W$376,1,$C399))))</f>
        <v>0</v>
      </c>
      <c r="AK399" s="2">
        <f>IF($D$376="n/a",0,IF(AK$378&lt;=$C399,0,IF(AK$378&gt;(INDEX($D$376:$W$376,1,$C399)+$C399),INDEX($D$390:$W$390,,$C399)-SUM($D399:AJ399),INDEX($D$390:$W$390,,$C399)/INDEX($D$376:$W$376,1,$C399))))</f>
        <v>0</v>
      </c>
      <c r="AL399" s="2">
        <f>IF($D$376="n/a",0,IF(AL$378&lt;=$C399,0,IF(AL$378&gt;(INDEX($D$376:$W$376,1,$C399)+$C399),INDEX($D$390:$W$390,,$C399)-SUM($D399:AK399),INDEX($D$390:$W$390,,$C399)/INDEX($D$376:$W$376,1,$C399))))</f>
        <v>0</v>
      </c>
      <c r="AM399" s="2">
        <f>IF($D$376="n/a",0,IF(AM$378&lt;=$C399,0,IF(AM$378&gt;(INDEX($D$376:$W$376,1,$C399)+$C399),INDEX($D$390:$W$390,,$C399)-SUM($D399:AL399),INDEX($D$390:$W$390,,$C399)/INDEX($D$376:$W$376,1,$C399))))</f>
        <v>0</v>
      </c>
      <c r="AN399" s="2">
        <f>IF($D$376="n/a",0,IF(AN$378&lt;=$C399,0,IF(AN$378&gt;(INDEX($D$376:$W$376,1,$C399)+$C399),INDEX($D$390:$W$390,,$C399)-SUM($D399:AM399),INDEX($D$390:$W$390,,$C399)/INDEX($D$376:$W$376,1,$C399))))</f>
        <v>0</v>
      </c>
      <c r="AO399" s="2">
        <f>IF($D$376="n/a",0,IF(AO$378&lt;=$C399,0,IF(AO$378&gt;(INDEX($D$376:$W$376,1,$C399)+$C399),INDEX($D$390:$W$390,,$C399)-SUM($D399:AN399),INDEX($D$390:$W$390,,$C399)/INDEX($D$376:$W$376,1,$C399))))</f>
        <v>0</v>
      </c>
      <c r="AP399" s="2">
        <f>IF($D$376="n/a",0,IF(AP$378&lt;=$C399,0,IF(AP$378&gt;(INDEX($D$376:$W$376,1,$C399)+$C399),INDEX($D$390:$W$390,,$C399)-SUM($D399:AO399),INDEX($D$390:$W$390,,$C399)/INDEX($D$376:$W$376,1,$C399))))</f>
        <v>0</v>
      </c>
      <c r="AQ399" s="2">
        <f>IF($D$376="n/a",0,IF(AQ$378&lt;=$C399,0,IF(AQ$378&gt;(INDEX($D$376:$W$376,1,$C399)+$C399),INDEX($D$390:$W$390,,$C399)-SUM($D399:AP399),INDEX($D$390:$W$390,,$C399)/INDEX($D$376:$W$376,1,$C399))))</f>
        <v>0</v>
      </c>
      <c r="AR399" s="2">
        <f>IF($D$376="n/a",0,IF(AR$378&lt;=$C399,0,IF(AR$378&gt;(INDEX($D$376:$W$376,1,$C399)+$C399),INDEX($D$390:$W$390,,$C399)-SUM($D399:AQ399),INDEX($D$390:$W$390,,$C399)/INDEX($D$376:$W$376,1,$C399))))</f>
        <v>0</v>
      </c>
      <c r="AS399" s="2">
        <f>IF($D$376="n/a",0,IF(AS$378&lt;=$C399,0,IF(AS$378&gt;(INDEX($D$376:$W$376,1,$C399)+$C399),INDEX($D$390:$W$390,,$C399)-SUM($D399:AR399),INDEX($D$390:$W$390,,$C399)/INDEX($D$376:$W$376,1,$C399))))</f>
        <v>0</v>
      </c>
      <c r="AT399" s="2">
        <f>IF($D$376="n/a",0,IF(AT$378&lt;=$C399,0,IF(AT$378&gt;(INDEX($D$376:$W$376,1,$C399)+$C399),INDEX($D$390:$W$390,,$C399)-SUM($D399:AS399),INDEX($D$390:$W$390,,$C399)/INDEX($D$376:$W$376,1,$C399))))</f>
        <v>0</v>
      </c>
      <c r="AU399" s="2">
        <f>IF($D$376="n/a",0,IF(AU$378&lt;=$C399,0,IF(AU$378&gt;(INDEX($D$376:$W$376,1,$C399)+$C399),INDEX($D$390:$W$390,,$C399)-SUM($D399:AT399),INDEX($D$390:$W$390,,$C399)/INDEX($D$376:$W$376,1,$C399))))</f>
        <v>0</v>
      </c>
      <c r="AV399" s="2">
        <f>IF($D$376="n/a",0,IF(AV$378&lt;=$C399,0,IF(AV$378&gt;(INDEX($D$376:$W$376,1,$C399)+$C399),INDEX($D$390:$W$390,,$C399)-SUM($D399:AU399),INDEX($D$390:$W$390,,$C399)/INDEX($D$376:$W$376,1,$C399))))</f>
        <v>0</v>
      </c>
      <c r="AW399" s="2">
        <f>IF($D$376="n/a",0,IF(AW$378&lt;=$C399,0,IF(AW$378&gt;(INDEX($D$376:$W$376,1,$C399)+$C399),INDEX($D$390:$W$390,,$C399)-SUM($D399:AV399),INDEX($D$390:$W$390,,$C399)/INDEX($D$376:$W$376,1,$C399))))</f>
        <v>0</v>
      </c>
      <c r="AX399" s="2">
        <f>IF($D$376="n/a",0,IF(AX$378&lt;=$C399,0,IF(AX$378&gt;(INDEX($D$376:$W$376,1,$C399)+$C399),INDEX($D$390:$W$390,,$C399)-SUM($D399:AW399),INDEX($D$390:$W$390,,$C399)/INDEX($D$376:$W$376,1,$C399))))</f>
        <v>0</v>
      </c>
      <c r="AY399" s="2">
        <f>IF($D$376="n/a",0,IF(AY$378&lt;=$C399,0,IF(AY$378&gt;(INDEX($D$376:$W$376,1,$C399)+$C399),INDEX($D$390:$W$390,,$C399)-SUM($D399:AX399),INDEX($D$390:$W$390,,$C399)/INDEX($D$376:$W$376,1,$C399))))</f>
        <v>0</v>
      </c>
      <c r="AZ399" s="2">
        <f>IF($D$376="n/a",0,IF(AZ$378&lt;=$C399,0,IF(AZ$378&gt;(INDEX($D$376:$W$376,1,$C399)+$C399),INDEX($D$390:$W$390,,$C399)-SUM($D399:AY399),INDEX($D$390:$W$390,,$C399)/INDEX($D$376:$W$376,1,$C399))))</f>
        <v>0</v>
      </c>
      <c r="BA399" s="2">
        <f>IF($D$376="n/a",0,IF(BA$378&lt;=$C399,0,IF(BA$378&gt;(INDEX($D$376:$W$376,1,$C399)+$C399),INDEX($D$390:$W$390,,$C399)-SUM($D399:AZ399),INDEX($D$390:$W$390,,$C399)/INDEX($D$376:$W$376,1,$C399))))</f>
        <v>0</v>
      </c>
      <c r="BB399" s="2">
        <f>IF($D$376="n/a",0,IF(BB$378&lt;=$C399,0,IF(BB$378&gt;(INDEX($D$376:$W$376,1,$C399)+$C399),INDEX($D$390:$W$390,,$C399)-SUM($D399:BA399),INDEX($D$390:$W$390,,$C399)/INDEX($D$376:$W$376,1,$C399))))</f>
        <v>0</v>
      </c>
      <c r="BC399" s="2">
        <f>IF($D$376="n/a",0,IF(BC$378&lt;=$C399,0,IF(BC$378&gt;(INDEX($D$376:$W$376,1,$C399)+$C399),INDEX($D$390:$W$390,,$C399)-SUM($D399:BB399),INDEX($D$390:$W$390,,$C399)/INDEX($D$376:$W$376,1,$C399))))</f>
        <v>0</v>
      </c>
      <c r="BD399" s="2">
        <f>IF($D$376="n/a",0,IF(BD$378&lt;=$C399,0,IF(BD$378&gt;(INDEX($D$376:$W$376,1,$C399)+$C399),INDEX($D$390:$W$390,,$C399)-SUM($D399:BC399),INDEX($D$390:$W$390,,$C399)/INDEX($D$376:$W$376,1,$C399))))</f>
        <v>0</v>
      </c>
      <c r="BE399" s="2">
        <f>IF($D$376="n/a",0,IF(BE$378&lt;=$C399,0,IF(BE$378&gt;(INDEX($D$376:$W$376,1,$C399)+$C399),INDEX($D$390:$W$390,,$C399)-SUM($D399:BD399),INDEX($D$390:$W$390,,$C399)/INDEX($D$376:$W$376,1,$C399))))</f>
        <v>0</v>
      </c>
      <c r="BF399" s="2">
        <f>IF($D$376="n/a",0,IF(BF$378&lt;=$C399,0,IF(BF$378&gt;(INDEX($D$376:$W$376,1,$C399)+$C399),INDEX($D$390:$W$390,,$C399)-SUM($D399:BE399),INDEX($D$390:$W$390,,$C399)/INDEX($D$376:$W$376,1,$C399))))</f>
        <v>0</v>
      </c>
      <c r="BG399" s="2">
        <f>IF($D$376="n/a",0,IF(BG$378&lt;=$C399,0,IF(BG$378&gt;(INDEX($D$376:$W$376,1,$C399)+$C399),INDEX($D$390:$W$390,,$C399)-SUM($D399:BF399),INDEX($D$390:$W$390,,$C399)/INDEX($D$376:$W$376,1,$C399))))</f>
        <v>0</v>
      </c>
      <c r="BH399" s="2">
        <f>IF($D$376="n/a",0,IF(BH$378&lt;=$C399,0,IF(BH$378&gt;(INDEX($D$376:$W$376,1,$C399)+$C399),INDEX($D$390:$W$390,,$C399)-SUM($D399:BG399),INDEX($D$390:$W$390,,$C399)/INDEX($D$376:$W$376,1,$C399))))</f>
        <v>0</v>
      </c>
      <c r="BI399" s="2">
        <f>IF($D$376="n/a",0,IF(BI$378&lt;=$C399,0,IF(BI$378&gt;(INDEX($D$376:$W$376,1,$C399)+$C399),INDEX($D$390:$W$390,,$C399)-SUM($D399:BH399),INDEX($D$390:$W$390,,$C399)/INDEX($D$376:$W$376,1,$C399))))</f>
        <v>0</v>
      </c>
      <c r="BJ399" s="2">
        <f>IF($D$376="n/a",0,IF(BJ$378&lt;=$C399,0,IF(BJ$378&gt;(INDEX($D$376:$W$376,1,$C399)+$C399),INDEX($D$390:$W$390,,$C399)-SUM($D399:BI399),INDEX($D$390:$W$390,,$C399)/INDEX($D$376:$W$376,1,$C399))))</f>
        <v>0</v>
      </c>
      <c r="BK399" s="2">
        <f>IF($D$376="n/a",0,IF(BK$378&lt;=$C399,0,IF(BK$378&gt;(INDEX($D$376:$W$376,1,$C399)+$C399),INDEX($D$390:$W$390,,$C399)-SUM($D399:BJ399),INDEX($D$390:$W$390,,$C399)/INDEX($D$376:$W$376,1,$C399))))</f>
        <v>0</v>
      </c>
      <c r="BL399" s="2">
        <f>IF($D$376="n/a",0,IF(BL$378&lt;=$C399,0,IF(BL$378&gt;(INDEX($D$376:$W$376,1,$C399)+$C399),INDEX($D$390:$W$390,,$C399)-SUM($D399:BK399),INDEX($D$390:$W$390,,$C399)/INDEX($D$376:$W$376,1,$C399))))</f>
        <v>0</v>
      </c>
      <c r="BM399" s="2">
        <f>IF($D$376="n/a",0,IF(BM$378&lt;=$C399,0,IF(BM$378&gt;(INDEX($D$376:$W$376,1,$C399)+$C399),INDEX($D$390:$W$390,,$C399)-SUM($D399:BL399),INDEX($D$390:$W$390,,$C399)/INDEX($D$376:$W$376,1,$C399))))</f>
        <v>0</v>
      </c>
      <c r="BN399" s="2">
        <f>IF($D$376="n/a",0,IF(BN$378&lt;=$C399,0,IF(BN$378&gt;(INDEX($D$376:$W$376,1,$C399)+$C399),INDEX($D$390:$W$390,,$C399)-SUM($D399:BM399),INDEX($D$390:$W$390,,$C399)/INDEX($D$376:$W$376,1,$C399))))</f>
        <v>0</v>
      </c>
      <c r="BO399" s="2">
        <f>IF($D$376="n/a",0,IF(BO$378&lt;=$C399,0,IF(BO$378&gt;(INDEX($D$376:$W$376,1,$C399)+$C399),INDEX($D$390:$W$390,,$C399)-SUM($D399:BN399),INDEX($D$390:$W$390,,$C399)/INDEX($D$376:$W$376,1,$C399))))</f>
        <v>0</v>
      </c>
      <c r="BP399" s="2">
        <f>IF($D$376="n/a",0,IF(BP$378&lt;=$C399,0,IF(BP$378&gt;(INDEX($D$376:$W$376,1,$C399)+$C399),INDEX($D$390:$W$390,,$C399)-SUM($D399:BO399),INDEX($D$390:$W$390,,$C399)/INDEX($D$376:$W$376,1,$C399))))</f>
        <v>0</v>
      </c>
    </row>
    <row r="400" spans="2:68">
      <c r="B400" s="20">
        <v>2023</v>
      </c>
      <c r="C400" s="20">
        <v>8</v>
      </c>
      <c r="E400" s="2">
        <f>IF($D$376="n/a",0,IF(E$378&lt;=$C400,0,IF(E$378&gt;(INDEX($D$376:$W$376,1,$C400)+$C400),INDEX($D$390:$W$390,,$C400)-SUM($D400:D400),INDEX($D$390:$W$390,,$C400)/INDEX($D$376:$W$376,1,$C400))))</f>
        <v>0</v>
      </c>
      <c r="F400" s="2">
        <f>IF($D$376="n/a",0,IF(F$378&lt;=$C400,0,IF(F$378&gt;(INDEX($D$376:$W$376,1,$C400)+$C400),INDEX($D$390:$W$390,,$C400)-SUM($D400:E400),INDEX($D$390:$W$390,,$C400)/INDEX($D$376:$W$376,1,$C400))))</f>
        <v>0</v>
      </c>
      <c r="G400" s="2">
        <f>IF($D$376="n/a",0,IF(G$378&lt;=$C400,0,IF(G$378&gt;(INDEX($D$376:$W$376,1,$C400)+$C400),INDEX($D$390:$W$390,,$C400)-SUM($D400:F400),INDEX($D$390:$W$390,,$C400)/INDEX($D$376:$W$376,1,$C400))))</f>
        <v>0</v>
      </c>
      <c r="H400" s="2">
        <f>IF($D$376="n/a",0,IF(H$378&lt;=$C400,0,IF(H$378&gt;(INDEX($D$376:$W$376,1,$C400)+$C400),INDEX($D$390:$W$390,,$C400)-SUM($D400:G400),INDEX($D$390:$W$390,,$C400)/INDEX($D$376:$W$376,1,$C400))))</f>
        <v>0</v>
      </c>
      <c r="I400" s="2">
        <f>IF($D$376="n/a",0,IF(I$378&lt;=$C400,0,IF(I$378&gt;(INDEX($D$376:$W$376,1,$C400)+$C400),INDEX($D$390:$W$390,,$C400)-SUM($D400:H400),INDEX($D$390:$W$390,,$C400)/INDEX($D$376:$W$376,1,$C400))))</f>
        <v>0</v>
      </c>
      <c r="J400" s="2">
        <f>IF($D$376="n/a",0,IF(J$378&lt;=$C400,0,IF(J$378&gt;(INDEX($D$376:$W$376,1,$C400)+$C400),INDEX($D$390:$W$390,,$C400)-SUM($D400:I400),INDEX($D$390:$W$390,,$C400)/INDEX($D$376:$W$376,1,$C400))))</f>
        <v>0</v>
      </c>
      <c r="K400" s="2">
        <f>IF($D$376="n/a",0,IF(K$378&lt;=$C400,0,IF(K$378&gt;(INDEX($D$376:$W$376,1,$C400)+$C400),INDEX($D$390:$W$390,,$C400)-SUM($D400:J400),INDEX($D$390:$W$390,,$C400)/INDEX($D$376:$W$376,1,$C400))))</f>
        <v>0</v>
      </c>
      <c r="L400" s="2">
        <f>IF($D$376="n/a",0,IF(L$378&lt;=$C400,0,IF(L$378&gt;(INDEX($D$376:$W$376,1,$C400)+$C400),INDEX($D$390:$W$390,,$C400)-SUM($D400:K400),INDEX($D$390:$W$390,,$C400)/INDEX($D$376:$W$376,1,$C400))))</f>
        <v>0</v>
      </c>
      <c r="M400" s="2">
        <f>IF($D$376="n/a",0,IF(M$378&lt;=$C400,0,IF(M$378&gt;(INDEX($D$376:$W$376,1,$C400)+$C400),INDEX($D$390:$W$390,,$C400)-SUM($D400:L400),INDEX($D$390:$W$390,,$C400)/INDEX($D$376:$W$376,1,$C400))))</f>
        <v>0</v>
      </c>
      <c r="N400" s="2">
        <f>IF($D$376="n/a",0,IF(N$378&lt;=$C400,0,IF(N$378&gt;(INDEX($D$376:$W$376,1,$C400)+$C400),INDEX($D$390:$W$390,,$C400)-SUM($D400:M400),INDEX($D$390:$W$390,,$C400)/INDEX($D$376:$W$376,1,$C400))))</f>
        <v>0</v>
      </c>
      <c r="O400" s="2">
        <f>IF($D$376="n/a",0,IF(O$378&lt;=$C400,0,IF(O$378&gt;(INDEX($D$376:$W$376,1,$C400)+$C400),INDEX($D$390:$W$390,,$C400)-SUM($D400:N400),INDEX($D$390:$W$390,,$C400)/INDEX($D$376:$W$376,1,$C400))))</f>
        <v>0</v>
      </c>
      <c r="P400" s="2">
        <f>IF($D$376="n/a",0,IF(P$378&lt;=$C400,0,IF(P$378&gt;(INDEX($D$376:$W$376,1,$C400)+$C400),INDEX($D$390:$W$390,,$C400)-SUM($D400:O400),INDEX($D$390:$W$390,,$C400)/INDEX($D$376:$W$376,1,$C400))))</f>
        <v>0</v>
      </c>
      <c r="Q400" s="2">
        <f>IF($D$376="n/a",0,IF(Q$378&lt;=$C400,0,IF(Q$378&gt;(INDEX($D$376:$W$376,1,$C400)+$C400),INDEX($D$390:$W$390,,$C400)-SUM($D400:P400),INDEX($D$390:$W$390,,$C400)/INDEX($D$376:$W$376,1,$C400))))</f>
        <v>0</v>
      </c>
      <c r="R400" s="2">
        <f>IF($D$376="n/a",0,IF(R$378&lt;=$C400,0,IF(R$378&gt;(INDEX($D$376:$W$376,1,$C400)+$C400),INDEX($D$390:$W$390,,$C400)-SUM($D400:Q400),INDEX($D$390:$W$390,,$C400)/INDEX($D$376:$W$376,1,$C400))))</f>
        <v>0</v>
      </c>
      <c r="S400" s="2">
        <f>IF($D$376="n/a",0,IF(S$378&lt;=$C400,0,IF(S$378&gt;(INDEX($D$376:$W$376,1,$C400)+$C400),INDEX($D$390:$W$390,,$C400)-SUM($D400:R400),INDEX($D$390:$W$390,,$C400)/INDEX($D$376:$W$376,1,$C400))))</f>
        <v>0</v>
      </c>
      <c r="T400" s="2">
        <f>IF($D$376="n/a",0,IF(T$378&lt;=$C400,0,IF(T$378&gt;(INDEX($D$376:$W$376,1,$C400)+$C400),INDEX($D$390:$W$390,,$C400)-SUM($D400:S400),INDEX($D$390:$W$390,,$C400)/INDEX($D$376:$W$376,1,$C400))))</f>
        <v>0</v>
      </c>
      <c r="U400" s="2">
        <f>IF($D$376="n/a",0,IF(U$378&lt;=$C400,0,IF(U$378&gt;(INDEX($D$376:$W$376,1,$C400)+$C400),INDEX($D$390:$W$390,,$C400)-SUM($D400:T400),INDEX($D$390:$W$390,,$C400)/INDEX($D$376:$W$376,1,$C400))))</f>
        <v>0</v>
      </c>
      <c r="V400" s="2">
        <f>IF($D$376="n/a",0,IF(V$378&lt;=$C400,0,IF(V$378&gt;(INDEX($D$376:$W$376,1,$C400)+$C400),INDEX($D$390:$W$390,,$C400)-SUM($D400:U400),INDEX($D$390:$W$390,,$C400)/INDEX($D$376:$W$376,1,$C400))))</f>
        <v>0</v>
      </c>
      <c r="W400" s="2">
        <f>IF($D$376="n/a",0,IF(W$378&lt;=$C400,0,IF(W$378&gt;(INDEX($D$376:$W$376,1,$C400)+$C400),INDEX($D$390:$W$390,,$C400)-SUM($D400:V400),INDEX($D$390:$W$390,,$C400)/INDEX($D$376:$W$376,1,$C400))))</f>
        <v>0</v>
      </c>
      <c r="X400" s="2">
        <f>IF($D$376="n/a",0,IF(X$378&lt;=$C400,0,IF(X$378&gt;(INDEX($D$376:$W$376,1,$C400)+$C400),INDEX($D$390:$W$390,,$C400)-SUM($D400:W400),INDEX($D$390:$W$390,,$C400)/INDEX($D$376:$W$376,1,$C400))))</f>
        <v>0</v>
      </c>
      <c r="Y400" s="2">
        <f>IF($D$376="n/a",0,IF(Y$378&lt;=$C400,0,IF(Y$378&gt;(INDEX($D$376:$W$376,1,$C400)+$C400),INDEX($D$390:$W$390,,$C400)-SUM($D400:X400),INDEX($D$390:$W$390,,$C400)/INDEX($D$376:$W$376,1,$C400))))</f>
        <v>0</v>
      </c>
      <c r="Z400" s="2">
        <f>IF($D$376="n/a",0,IF(Z$378&lt;=$C400,0,IF(Z$378&gt;(INDEX($D$376:$W$376,1,$C400)+$C400),INDEX($D$390:$W$390,,$C400)-SUM($D400:Y400),INDEX($D$390:$W$390,,$C400)/INDEX($D$376:$W$376,1,$C400))))</f>
        <v>0</v>
      </c>
      <c r="AA400" s="2">
        <f>IF($D$376="n/a",0,IF(AA$378&lt;=$C400,0,IF(AA$378&gt;(INDEX($D$376:$W$376,1,$C400)+$C400),INDEX($D$390:$W$390,,$C400)-SUM($D400:Z400),INDEX($D$390:$W$390,,$C400)/INDEX($D$376:$W$376,1,$C400))))</f>
        <v>0</v>
      </c>
      <c r="AB400" s="2">
        <f>IF($D$376="n/a",0,IF(AB$378&lt;=$C400,0,IF(AB$378&gt;(INDEX($D$376:$W$376,1,$C400)+$C400),INDEX($D$390:$W$390,,$C400)-SUM($D400:AA400),INDEX($D$390:$W$390,,$C400)/INDEX($D$376:$W$376,1,$C400))))</f>
        <v>0</v>
      </c>
      <c r="AC400" s="2">
        <f>IF($D$376="n/a",0,IF(AC$378&lt;=$C400,0,IF(AC$378&gt;(INDEX($D$376:$W$376,1,$C400)+$C400),INDEX($D$390:$W$390,,$C400)-SUM($D400:AB400),INDEX($D$390:$W$390,,$C400)/INDEX($D$376:$W$376,1,$C400))))</f>
        <v>0</v>
      </c>
      <c r="AD400" s="2">
        <f>IF($D$376="n/a",0,IF(AD$378&lt;=$C400,0,IF(AD$378&gt;(INDEX($D$376:$W$376,1,$C400)+$C400),INDEX($D$390:$W$390,,$C400)-SUM($D400:AC400),INDEX($D$390:$W$390,,$C400)/INDEX($D$376:$W$376,1,$C400))))</f>
        <v>0</v>
      </c>
      <c r="AE400" s="2">
        <f>IF($D$376="n/a",0,IF(AE$378&lt;=$C400,0,IF(AE$378&gt;(INDEX($D$376:$W$376,1,$C400)+$C400),INDEX($D$390:$W$390,,$C400)-SUM($D400:AD400),INDEX($D$390:$W$390,,$C400)/INDEX($D$376:$W$376,1,$C400))))</f>
        <v>0</v>
      </c>
      <c r="AF400" s="2">
        <f>IF($D$376="n/a",0,IF(AF$378&lt;=$C400,0,IF(AF$378&gt;(INDEX($D$376:$W$376,1,$C400)+$C400),INDEX($D$390:$W$390,,$C400)-SUM($D400:AE400),INDEX($D$390:$W$390,,$C400)/INDEX($D$376:$W$376,1,$C400))))</f>
        <v>0</v>
      </c>
      <c r="AG400" s="2">
        <f>IF($D$376="n/a",0,IF(AG$378&lt;=$C400,0,IF(AG$378&gt;(INDEX($D$376:$W$376,1,$C400)+$C400),INDEX($D$390:$W$390,,$C400)-SUM($D400:AF400),INDEX($D$390:$W$390,,$C400)/INDEX($D$376:$W$376,1,$C400))))</f>
        <v>0</v>
      </c>
      <c r="AH400" s="2">
        <f>IF($D$376="n/a",0,IF(AH$378&lt;=$C400,0,IF(AH$378&gt;(INDEX($D$376:$W$376,1,$C400)+$C400),INDEX($D$390:$W$390,,$C400)-SUM($D400:AG400),INDEX($D$390:$W$390,,$C400)/INDEX($D$376:$W$376,1,$C400))))</f>
        <v>0</v>
      </c>
      <c r="AI400" s="2">
        <f>IF($D$376="n/a",0,IF(AI$378&lt;=$C400,0,IF(AI$378&gt;(INDEX($D$376:$W$376,1,$C400)+$C400),INDEX($D$390:$W$390,,$C400)-SUM($D400:AH400),INDEX($D$390:$W$390,,$C400)/INDEX($D$376:$W$376,1,$C400))))</f>
        <v>0</v>
      </c>
      <c r="AJ400" s="2">
        <f>IF($D$376="n/a",0,IF(AJ$378&lt;=$C400,0,IF(AJ$378&gt;(INDEX($D$376:$W$376,1,$C400)+$C400),INDEX($D$390:$W$390,,$C400)-SUM($D400:AI400),INDEX($D$390:$W$390,,$C400)/INDEX($D$376:$W$376,1,$C400))))</f>
        <v>0</v>
      </c>
      <c r="AK400" s="2">
        <f>IF($D$376="n/a",0,IF(AK$378&lt;=$C400,0,IF(AK$378&gt;(INDEX($D$376:$W$376,1,$C400)+$C400),INDEX($D$390:$W$390,,$C400)-SUM($D400:AJ400),INDEX($D$390:$W$390,,$C400)/INDEX($D$376:$W$376,1,$C400))))</f>
        <v>0</v>
      </c>
      <c r="AL400" s="2">
        <f>IF($D$376="n/a",0,IF(AL$378&lt;=$C400,0,IF(AL$378&gt;(INDEX($D$376:$W$376,1,$C400)+$C400),INDEX($D$390:$W$390,,$C400)-SUM($D400:AK400),INDEX($D$390:$W$390,,$C400)/INDEX($D$376:$W$376,1,$C400))))</f>
        <v>0</v>
      </c>
      <c r="AM400" s="2">
        <f>IF($D$376="n/a",0,IF(AM$378&lt;=$C400,0,IF(AM$378&gt;(INDEX($D$376:$W$376,1,$C400)+$C400),INDEX($D$390:$W$390,,$C400)-SUM($D400:AL400),INDEX($D$390:$W$390,,$C400)/INDEX($D$376:$W$376,1,$C400))))</f>
        <v>0</v>
      </c>
      <c r="AN400" s="2">
        <f>IF($D$376="n/a",0,IF(AN$378&lt;=$C400,0,IF(AN$378&gt;(INDEX($D$376:$W$376,1,$C400)+$C400),INDEX($D$390:$W$390,,$C400)-SUM($D400:AM400),INDEX($D$390:$W$390,,$C400)/INDEX($D$376:$W$376,1,$C400))))</f>
        <v>0</v>
      </c>
      <c r="AO400" s="2">
        <f>IF($D$376="n/a",0,IF(AO$378&lt;=$C400,0,IF(AO$378&gt;(INDEX($D$376:$W$376,1,$C400)+$C400),INDEX($D$390:$W$390,,$C400)-SUM($D400:AN400),INDEX($D$390:$W$390,,$C400)/INDEX($D$376:$W$376,1,$C400))))</f>
        <v>0</v>
      </c>
      <c r="AP400" s="2">
        <f>IF($D$376="n/a",0,IF(AP$378&lt;=$C400,0,IF(AP$378&gt;(INDEX($D$376:$W$376,1,$C400)+$C400),INDEX($D$390:$W$390,,$C400)-SUM($D400:AO400),INDEX($D$390:$W$390,,$C400)/INDEX($D$376:$W$376,1,$C400))))</f>
        <v>0</v>
      </c>
      <c r="AQ400" s="2">
        <f>IF($D$376="n/a",0,IF(AQ$378&lt;=$C400,0,IF(AQ$378&gt;(INDEX($D$376:$W$376,1,$C400)+$C400),INDEX($D$390:$W$390,,$C400)-SUM($D400:AP400),INDEX($D$390:$W$390,,$C400)/INDEX($D$376:$W$376,1,$C400))))</f>
        <v>0</v>
      </c>
      <c r="AR400" s="2">
        <f>IF($D$376="n/a",0,IF(AR$378&lt;=$C400,0,IF(AR$378&gt;(INDEX($D$376:$W$376,1,$C400)+$C400),INDEX($D$390:$W$390,,$C400)-SUM($D400:AQ400),INDEX($D$390:$W$390,,$C400)/INDEX($D$376:$W$376,1,$C400))))</f>
        <v>0</v>
      </c>
      <c r="AS400" s="2">
        <f>IF($D$376="n/a",0,IF(AS$378&lt;=$C400,0,IF(AS$378&gt;(INDEX($D$376:$W$376,1,$C400)+$C400),INDEX($D$390:$W$390,,$C400)-SUM($D400:AR400),INDEX($D$390:$W$390,,$C400)/INDEX($D$376:$W$376,1,$C400))))</f>
        <v>0</v>
      </c>
      <c r="AT400" s="2">
        <f>IF($D$376="n/a",0,IF(AT$378&lt;=$C400,0,IF(AT$378&gt;(INDEX($D$376:$W$376,1,$C400)+$C400),INDEX($D$390:$W$390,,$C400)-SUM($D400:AS400),INDEX($D$390:$W$390,,$C400)/INDEX($D$376:$W$376,1,$C400))))</f>
        <v>0</v>
      </c>
      <c r="AU400" s="2">
        <f>IF($D$376="n/a",0,IF(AU$378&lt;=$C400,0,IF(AU$378&gt;(INDEX($D$376:$W$376,1,$C400)+$C400),INDEX($D$390:$W$390,,$C400)-SUM($D400:AT400),INDEX($D$390:$W$390,,$C400)/INDEX($D$376:$W$376,1,$C400))))</f>
        <v>0</v>
      </c>
      <c r="AV400" s="2">
        <f>IF($D$376="n/a",0,IF(AV$378&lt;=$C400,0,IF(AV$378&gt;(INDEX($D$376:$W$376,1,$C400)+$C400),INDEX($D$390:$W$390,,$C400)-SUM($D400:AU400),INDEX($D$390:$W$390,,$C400)/INDEX($D$376:$W$376,1,$C400))))</f>
        <v>0</v>
      </c>
      <c r="AW400" s="2">
        <f>IF($D$376="n/a",0,IF(AW$378&lt;=$C400,0,IF(AW$378&gt;(INDEX($D$376:$W$376,1,$C400)+$C400),INDEX($D$390:$W$390,,$C400)-SUM($D400:AV400),INDEX($D$390:$W$390,,$C400)/INDEX($D$376:$W$376,1,$C400))))</f>
        <v>0</v>
      </c>
      <c r="AX400" s="2">
        <f>IF($D$376="n/a",0,IF(AX$378&lt;=$C400,0,IF(AX$378&gt;(INDEX($D$376:$W$376,1,$C400)+$C400),INDEX($D$390:$W$390,,$C400)-SUM($D400:AW400),INDEX($D$390:$W$390,,$C400)/INDEX($D$376:$W$376,1,$C400))))</f>
        <v>0</v>
      </c>
      <c r="AY400" s="2">
        <f>IF($D$376="n/a",0,IF(AY$378&lt;=$C400,0,IF(AY$378&gt;(INDEX($D$376:$W$376,1,$C400)+$C400),INDEX($D$390:$W$390,,$C400)-SUM($D400:AX400),INDEX($D$390:$W$390,,$C400)/INDEX($D$376:$W$376,1,$C400))))</f>
        <v>0</v>
      </c>
      <c r="AZ400" s="2">
        <f>IF($D$376="n/a",0,IF(AZ$378&lt;=$C400,0,IF(AZ$378&gt;(INDEX($D$376:$W$376,1,$C400)+$C400),INDEX($D$390:$W$390,,$C400)-SUM($D400:AY400),INDEX($D$390:$W$390,,$C400)/INDEX($D$376:$W$376,1,$C400))))</f>
        <v>0</v>
      </c>
      <c r="BA400" s="2">
        <f>IF($D$376="n/a",0,IF(BA$378&lt;=$C400,0,IF(BA$378&gt;(INDEX($D$376:$W$376,1,$C400)+$C400),INDEX($D$390:$W$390,,$C400)-SUM($D400:AZ400),INDEX($D$390:$W$390,,$C400)/INDEX($D$376:$W$376,1,$C400))))</f>
        <v>0</v>
      </c>
      <c r="BB400" s="2">
        <f>IF($D$376="n/a",0,IF(BB$378&lt;=$C400,0,IF(BB$378&gt;(INDEX($D$376:$W$376,1,$C400)+$C400),INDEX($D$390:$W$390,,$C400)-SUM($D400:BA400),INDEX($D$390:$W$390,,$C400)/INDEX($D$376:$W$376,1,$C400))))</f>
        <v>0</v>
      </c>
      <c r="BC400" s="2">
        <f>IF($D$376="n/a",0,IF(BC$378&lt;=$C400,0,IF(BC$378&gt;(INDEX($D$376:$W$376,1,$C400)+$C400),INDEX($D$390:$W$390,,$C400)-SUM($D400:BB400),INDEX($D$390:$W$390,,$C400)/INDEX($D$376:$W$376,1,$C400))))</f>
        <v>0</v>
      </c>
      <c r="BD400" s="2">
        <f>IF($D$376="n/a",0,IF(BD$378&lt;=$C400,0,IF(BD$378&gt;(INDEX($D$376:$W$376,1,$C400)+$C400),INDEX($D$390:$W$390,,$C400)-SUM($D400:BC400),INDEX($D$390:$W$390,,$C400)/INDEX($D$376:$W$376,1,$C400))))</f>
        <v>0</v>
      </c>
      <c r="BE400" s="2">
        <f>IF($D$376="n/a",0,IF(BE$378&lt;=$C400,0,IF(BE$378&gt;(INDEX($D$376:$W$376,1,$C400)+$C400),INDEX($D$390:$W$390,,$C400)-SUM($D400:BD400),INDEX($D$390:$W$390,,$C400)/INDEX($D$376:$W$376,1,$C400))))</f>
        <v>0</v>
      </c>
      <c r="BF400" s="2">
        <f>IF($D$376="n/a",0,IF(BF$378&lt;=$C400,0,IF(BF$378&gt;(INDEX($D$376:$W$376,1,$C400)+$C400),INDEX($D$390:$W$390,,$C400)-SUM($D400:BE400),INDEX($D$390:$W$390,,$C400)/INDEX($D$376:$W$376,1,$C400))))</f>
        <v>0</v>
      </c>
      <c r="BG400" s="2">
        <f>IF($D$376="n/a",0,IF(BG$378&lt;=$C400,0,IF(BG$378&gt;(INDEX($D$376:$W$376,1,$C400)+$C400),INDEX($D$390:$W$390,,$C400)-SUM($D400:BF400),INDEX($D$390:$W$390,,$C400)/INDEX($D$376:$W$376,1,$C400))))</f>
        <v>0</v>
      </c>
      <c r="BH400" s="2">
        <f>IF($D$376="n/a",0,IF(BH$378&lt;=$C400,0,IF(BH$378&gt;(INDEX($D$376:$W$376,1,$C400)+$C400),INDEX($D$390:$W$390,,$C400)-SUM($D400:BG400),INDEX($D$390:$W$390,,$C400)/INDEX($D$376:$W$376,1,$C400))))</f>
        <v>0</v>
      </c>
      <c r="BI400" s="2">
        <f>IF($D$376="n/a",0,IF(BI$378&lt;=$C400,0,IF(BI$378&gt;(INDEX($D$376:$W$376,1,$C400)+$C400),INDEX($D$390:$W$390,,$C400)-SUM($D400:BH400),INDEX($D$390:$W$390,,$C400)/INDEX($D$376:$W$376,1,$C400))))</f>
        <v>0</v>
      </c>
      <c r="BJ400" s="2">
        <f>IF($D$376="n/a",0,IF(BJ$378&lt;=$C400,0,IF(BJ$378&gt;(INDEX($D$376:$W$376,1,$C400)+$C400),INDEX($D$390:$W$390,,$C400)-SUM($D400:BI400),INDEX($D$390:$W$390,,$C400)/INDEX($D$376:$W$376,1,$C400))))</f>
        <v>0</v>
      </c>
      <c r="BK400" s="2">
        <f>IF($D$376="n/a",0,IF(BK$378&lt;=$C400,0,IF(BK$378&gt;(INDEX($D$376:$W$376,1,$C400)+$C400),INDEX($D$390:$W$390,,$C400)-SUM($D400:BJ400),INDEX($D$390:$W$390,,$C400)/INDEX($D$376:$W$376,1,$C400))))</f>
        <v>0</v>
      </c>
      <c r="BL400" s="2">
        <f>IF($D$376="n/a",0,IF(BL$378&lt;=$C400,0,IF(BL$378&gt;(INDEX($D$376:$W$376,1,$C400)+$C400),INDEX($D$390:$W$390,,$C400)-SUM($D400:BK400),INDEX($D$390:$W$390,,$C400)/INDEX($D$376:$W$376,1,$C400))))</f>
        <v>0</v>
      </c>
      <c r="BM400" s="2">
        <f>IF($D$376="n/a",0,IF(BM$378&lt;=$C400,0,IF(BM$378&gt;(INDEX($D$376:$W$376,1,$C400)+$C400),INDEX($D$390:$W$390,,$C400)-SUM($D400:BL400),INDEX($D$390:$W$390,,$C400)/INDEX($D$376:$W$376,1,$C400))))</f>
        <v>0</v>
      </c>
      <c r="BN400" s="2">
        <f>IF($D$376="n/a",0,IF(BN$378&lt;=$C400,0,IF(BN$378&gt;(INDEX($D$376:$W$376,1,$C400)+$C400),INDEX($D$390:$W$390,,$C400)-SUM($D400:BM400),INDEX($D$390:$W$390,,$C400)/INDEX($D$376:$W$376,1,$C400))))</f>
        <v>0</v>
      </c>
      <c r="BO400" s="2">
        <f>IF($D$376="n/a",0,IF(BO$378&lt;=$C400,0,IF(BO$378&gt;(INDEX($D$376:$W$376,1,$C400)+$C400),INDEX($D$390:$W$390,,$C400)-SUM($D400:BN400),INDEX($D$390:$W$390,,$C400)/INDEX($D$376:$W$376,1,$C400))))</f>
        <v>0</v>
      </c>
      <c r="BP400" s="2">
        <f>IF($D$376="n/a",0,IF(BP$378&lt;=$C400,0,IF(BP$378&gt;(INDEX($D$376:$W$376,1,$C400)+$C400),INDEX($D$390:$W$390,,$C400)-SUM($D400:BO400),INDEX($D$390:$W$390,,$C400)/INDEX($D$376:$W$376,1,$C400))))</f>
        <v>0</v>
      </c>
    </row>
    <row r="401" spans="2:68">
      <c r="B401" s="20">
        <v>2024</v>
      </c>
      <c r="C401" s="20">
        <v>9</v>
      </c>
      <c r="E401" s="2">
        <f>IF($D$376="n/a",0,IF(E$378&lt;=$C401,0,IF(E$378&gt;(INDEX($D$376:$W$376,1,$C401)+$C401),INDEX($D$390:$W$390,,$C401)-SUM($D401:D401),INDEX($D$390:$W$390,,$C401)/INDEX($D$376:$W$376,1,$C401))))</f>
        <v>0</v>
      </c>
      <c r="F401" s="2">
        <f>IF($D$376="n/a",0,IF(F$378&lt;=$C401,0,IF(F$378&gt;(INDEX($D$376:$W$376,1,$C401)+$C401),INDEX($D$390:$W$390,,$C401)-SUM($D401:E401),INDEX($D$390:$W$390,,$C401)/INDEX($D$376:$W$376,1,$C401))))</f>
        <v>0</v>
      </c>
      <c r="G401" s="2">
        <f>IF($D$376="n/a",0,IF(G$378&lt;=$C401,0,IF(G$378&gt;(INDEX($D$376:$W$376,1,$C401)+$C401),INDEX($D$390:$W$390,,$C401)-SUM($D401:F401),INDEX($D$390:$W$390,,$C401)/INDEX($D$376:$W$376,1,$C401))))</f>
        <v>0</v>
      </c>
      <c r="H401" s="2">
        <f>IF($D$376="n/a",0,IF(H$378&lt;=$C401,0,IF(H$378&gt;(INDEX($D$376:$W$376,1,$C401)+$C401),INDEX($D$390:$W$390,,$C401)-SUM($D401:G401),INDEX($D$390:$W$390,,$C401)/INDEX($D$376:$W$376,1,$C401))))</f>
        <v>0</v>
      </c>
      <c r="I401" s="2">
        <f>IF($D$376="n/a",0,IF(I$378&lt;=$C401,0,IF(I$378&gt;(INDEX($D$376:$W$376,1,$C401)+$C401),INDEX($D$390:$W$390,,$C401)-SUM($D401:H401),INDEX($D$390:$W$390,,$C401)/INDEX($D$376:$W$376,1,$C401))))</f>
        <v>0</v>
      </c>
      <c r="J401" s="2">
        <f>IF($D$376="n/a",0,IF(J$378&lt;=$C401,0,IF(J$378&gt;(INDEX($D$376:$W$376,1,$C401)+$C401),INDEX($D$390:$W$390,,$C401)-SUM($D401:I401),INDEX($D$390:$W$390,,$C401)/INDEX($D$376:$W$376,1,$C401))))</f>
        <v>0</v>
      </c>
      <c r="K401" s="2">
        <f>IF($D$376="n/a",0,IF(K$378&lt;=$C401,0,IF(K$378&gt;(INDEX($D$376:$W$376,1,$C401)+$C401),INDEX($D$390:$W$390,,$C401)-SUM($D401:J401),INDEX($D$390:$W$390,,$C401)/INDEX($D$376:$W$376,1,$C401))))</f>
        <v>0</v>
      </c>
      <c r="L401" s="2">
        <f>IF($D$376="n/a",0,IF(L$378&lt;=$C401,0,IF(L$378&gt;(INDEX($D$376:$W$376,1,$C401)+$C401),INDEX($D$390:$W$390,,$C401)-SUM($D401:K401),INDEX($D$390:$W$390,,$C401)/INDEX($D$376:$W$376,1,$C401))))</f>
        <v>0</v>
      </c>
      <c r="M401" s="2">
        <f>IF($D$376="n/a",0,IF(M$378&lt;=$C401,0,IF(M$378&gt;(INDEX($D$376:$W$376,1,$C401)+$C401),INDEX($D$390:$W$390,,$C401)-SUM($D401:L401),INDEX($D$390:$W$390,,$C401)/INDEX($D$376:$W$376,1,$C401))))</f>
        <v>0</v>
      </c>
      <c r="N401" s="2">
        <f>IF($D$376="n/a",0,IF(N$378&lt;=$C401,0,IF(N$378&gt;(INDEX($D$376:$W$376,1,$C401)+$C401),INDEX($D$390:$W$390,,$C401)-SUM($D401:M401),INDEX($D$390:$W$390,,$C401)/INDEX($D$376:$W$376,1,$C401))))</f>
        <v>0</v>
      </c>
      <c r="O401" s="2">
        <f>IF($D$376="n/a",0,IF(O$378&lt;=$C401,0,IF(O$378&gt;(INDEX($D$376:$W$376,1,$C401)+$C401),INDEX($D$390:$W$390,,$C401)-SUM($D401:N401),INDEX($D$390:$W$390,,$C401)/INDEX($D$376:$W$376,1,$C401))))</f>
        <v>0</v>
      </c>
      <c r="P401" s="2">
        <f>IF($D$376="n/a",0,IF(P$378&lt;=$C401,0,IF(P$378&gt;(INDEX($D$376:$W$376,1,$C401)+$C401),INDEX($D$390:$W$390,,$C401)-SUM($D401:O401),INDEX($D$390:$W$390,,$C401)/INDEX($D$376:$W$376,1,$C401))))</f>
        <v>0</v>
      </c>
      <c r="Q401" s="2">
        <f>IF($D$376="n/a",0,IF(Q$378&lt;=$C401,0,IF(Q$378&gt;(INDEX($D$376:$W$376,1,$C401)+$C401),INDEX($D$390:$W$390,,$C401)-SUM($D401:P401),INDEX($D$390:$W$390,,$C401)/INDEX($D$376:$W$376,1,$C401))))</f>
        <v>0</v>
      </c>
      <c r="R401" s="2">
        <f>IF($D$376="n/a",0,IF(R$378&lt;=$C401,0,IF(R$378&gt;(INDEX($D$376:$W$376,1,$C401)+$C401),INDEX($D$390:$W$390,,$C401)-SUM($D401:Q401),INDEX($D$390:$W$390,,$C401)/INDEX($D$376:$W$376,1,$C401))))</f>
        <v>0</v>
      </c>
      <c r="S401" s="2">
        <f>IF($D$376="n/a",0,IF(S$378&lt;=$C401,0,IF(S$378&gt;(INDEX($D$376:$W$376,1,$C401)+$C401),INDEX($D$390:$W$390,,$C401)-SUM($D401:R401),INDEX($D$390:$W$390,,$C401)/INDEX($D$376:$W$376,1,$C401))))</f>
        <v>0</v>
      </c>
      <c r="T401" s="2">
        <f>IF($D$376="n/a",0,IF(T$378&lt;=$C401,0,IF(T$378&gt;(INDEX($D$376:$W$376,1,$C401)+$C401),INDEX($D$390:$W$390,,$C401)-SUM($D401:S401),INDEX($D$390:$W$390,,$C401)/INDEX($D$376:$W$376,1,$C401))))</f>
        <v>0</v>
      </c>
      <c r="U401" s="2">
        <f>IF($D$376="n/a",0,IF(U$378&lt;=$C401,0,IF(U$378&gt;(INDEX($D$376:$W$376,1,$C401)+$C401),INDEX($D$390:$W$390,,$C401)-SUM($D401:T401),INDEX($D$390:$W$390,,$C401)/INDEX($D$376:$W$376,1,$C401))))</f>
        <v>0</v>
      </c>
      <c r="V401" s="2">
        <f>IF($D$376="n/a",0,IF(V$378&lt;=$C401,0,IF(V$378&gt;(INDEX($D$376:$W$376,1,$C401)+$C401),INDEX($D$390:$W$390,,$C401)-SUM($D401:U401),INDEX($D$390:$W$390,,$C401)/INDEX($D$376:$W$376,1,$C401))))</f>
        <v>0</v>
      </c>
      <c r="W401" s="2">
        <f>IF($D$376="n/a",0,IF(W$378&lt;=$C401,0,IF(W$378&gt;(INDEX($D$376:$W$376,1,$C401)+$C401),INDEX($D$390:$W$390,,$C401)-SUM($D401:V401),INDEX($D$390:$W$390,,$C401)/INDEX($D$376:$W$376,1,$C401))))</f>
        <v>0</v>
      </c>
      <c r="X401" s="2">
        <f>IF($D$376="n/a",0,IF(X$378&lt;=$C401,0,IF(X$378&gt;(INDEX($D$376:$W$376,1,$C401)+$C401),INDEX($D$390:$W$390,,$C401)-SUM($D401:W401),INDEX($D$390:$W$390,,$C401)/INDEX($D$376:$W$376,1,$C401))))</f>
        <v>0</v>
      </c>
      <c r="Y401" s="2">
        <f>IF($D$376="n/a",0,IF(Y$378&lt;=$C401,0,IF(Y$378&gt;(INDEX($D$376:$W$376,1,$C401)+$C401),INDEX($D$390:$W$390,,$C401)-SUM($D401:X401),INDEX($D$390:$W$390,,$C401)/INDEX($D$376:$W$376,1,$C401))))</f>
        <v>0</v>
      </c>
      <c r="Z401" s="2">
        <f>IF($D$376="n/a",0,IF(Z$378&lt;=$C401,0,IF(Z$378&gt;(INDEX($D$376:$W$376,1,$C401)+$C401),INDEX($D$390:$W$390,,$C401)-SUM($D401:Y401),INDEX($D$390:$W$390,,$C401)/INDEX($D$376:$W$376,1,$C401))))</f>
        <v>0</v>
      </c>
      <c r="AA401" s="2">
        <f>IF($D$376="n/a",0,IF(AA$378&lt;=$C401,0,IF(AA$378&gt;(INDEX($D$376:$W$376,1,$C401)+$C401),INDEX($D$390:$W$390,,$C401)-SUM($D401:Z401),INDEX($D$390:$W$390,,$C401)/INDEX($D$376:$W$376,1,$C401))))</f>
        <v>0</v>
      </c>
      <c r="AB401" s="2">
        <f>IF($D$376="n/a",0,IF(AB$378&lt;=$C401,0,IF(AB$378&gt;(INDEX($D$376:$W$376,1,$C401)+$C401),INDEX($D$390:$W$390,,$C401)-SUM($D401:AA401),INDEX($D$390:$W$390,,$C401)/INDEX($D$376:$W$376,1,$C401))))</f>
        <v>0</v>
      </c>
      <c r="AC401" s="2">
        <f>IF($D$376="n/a",0,IF(AC$378&lt;=$C401,0,IF(AC$378&gt;(INDEX($D$376:$W$376,1,$C401)+$C401),INDEX($D$390:$W$390,,$C401)-SUM($D401:AB401),INDEX($D$390:$W$390,,$C401)/INDEX($D$376:$W$376,1,$C401))))</f>
        <v>0</v>
      </c>
      <c r="AD401" s="2">
        <f>IF($D$376="n/a",0,IF(AD$378&lt;=$C401,0,IF(AD$378&gt;(INDEX($D$376:$W$376,1,$C401)+$C401),INDEX($D$390:$W$390,,$C401)-SUM($D401:AC401),INDEX($D$390:$W$390,,$C401)/INDEX($D$376:$W$376,1,$C401))))</f>
        <v>0</v>
      </c>
      <c r="AE401" s="2">
        <f>IF($D$376="n/a",0,IF(AE$378&lt;=$C401,0,IF(AE$378&gt;(INDEX($D$376:$W$376,1,$C401)+$C401),INDEX($D$390:$W$390,,$C401)-SUM($D401:AD401),INDEX($D$390:$W$390,,$C401)/INDEX($D$376:$W$376,1,$C401))))</f>
        <v>0</v>
      </c>
      <c r="AF401" s="2">
        <f>IF($D$376="n/a",0,IF(AF$378&lt;=$C401,0,IF(AF$378&gt;(INDEX($D$376:$W$376,1,$C401)+$C401),INDEX($D$390:$W$390,,$C401)-SUM($D401:AE401),INDEX($D$390:$W$390,,$C401)/INDEX($D$376:$W$376,1,$C401))))</f>
        <v>0</v>
      </c>
      <c r="AG401" s="2">
        <f>IF($D$376="n/a",0,IF(AG$378&lt;=$C401,0,IF(AG$378&gt;(INDEX($D$376:$W$376,1,$C401)+$C401),INDEX($D$390:$W$390,,$C401)-SUM($D401:AF401),INDEX($D$390:$W$390,,$C401)/INDEX($D$376:$W$376,1,$C401))))</f>
        <v>0</v>
      </c>
      <c r="AH401" s="2">
        <f>IF($D$376="n/a",0,IF(AH$378&lt;=$C401,0,IF(AH$378&gt;(INDEX($D$376:$W$376,1,$C401)+$C401),INDEX($D$390:$W$390,,$C401)-SUM($D401:AG401),INDEX($D$390:$W$390,,$C401)/INDEX($D$376:$W$376,1,$C401))))</f>
        <v>0</v>
      </c>
      <c r="AI401" s="2">
        <f>IF($D$376="n/a",0,IF(AI$378&lt;=$C401,0,IF(AI$378&gt;(INDEX($D$376:$W$376,1,$C401)+$C401),INDEX($D$390:$W$390,,$C401)-SUM($D401:AH401),INDEX($D$390:$W$390,,$C401)/INDEX($D$376:$W$376,1,$C401))))</f>
        <v>0</v>
      </c>
      <c r="AJ401" s="2">
        <f>IF($D$376="n/a",0,IF(AJ$378&lt;=$C401,0,IF(AJ$378&gt;(INDEX($D$376:$W$376,1,$C401)+$C401),INDEX($D$390:$W$390,,$C401)-SUM($D401:AI401),INDEX($D$390:$W$390,,$C401)/INDEX($D$376:$W$376,1,$C401))))</f>
        <v>0</v>
      </c>
      <c r="AK401" s="2">
        <f>IF($D$376="n/a",0,IF(AK$378&lt;=$C401,0,IF(AK$378&gt;(INDEX($D$376:$W$376,1,$C401)+$C401),INDEX($D$390:$W$390,,$C401)-SUM($D401:AJ401),INDEX($D$390:$W$390,,$C401)/INDEX($D$376:$W$376,1,$C401))))</f>
        <v>0</v>
      </c>
      <c r="AL401" s="2">
        <f>IF($D$376="n/a",0,IF(AL$378&lt;=$C401,0,IF(AL$378&gt;(INDEX($D$376:$W$376,1,$C401)+$C401),INDEX($D$390:$W$390,,$C401)-SUM($D401:AK401),INDEX($D$390:$W$390,,$C401)/INDEX($D$376:$W$376,1,$C401))))</f>
        <v>0</v>
      </c>
      <c r="AM401" s="2">
        <f>IF($D$376="n/a",0,IF(AM$378&lt;=$C401,0,IF(AM$378&gt;(INDEX($D$376:$W$376,1,$C401)+$C401),INDEX($D$390:$W$390,,$C401)-SUM($D401:AL401),INDEX($D$390:$W$390,,$C401)/INDEX($D$376:$W$376,1,$C401))))</f>
        <v>0</v>
      </c>
      <c r="AN401" s="2">
        <f>IF($D$376="n/a",0,IF(AN$378&lt;=$C401,0,IF(AN$378&gt;(INDEX($D$376:$W$376,1,$C401)+$C401),INDEX($D$390:$W$390,,$C401)-SUM($D401:AM401),INDEX($D$390:$W$390,,$C401)/INDEX($D$376:$W$376,1,$C401))))</f>
        <v>0</v>
      </c>
      <c r="AO401" s="2">
        <f>IF($D$376="n/a",0,IF(AO$378&lt;=$C401,0,IF(AO$378&gt;(INDEX($D$376:$W$376,1,$C401)+$C401),INDEX($D$390:$W$390,,$C401)-SUM($D401:AN401),INDEX($D$390:$W$390,,$C401)/INDEX($D$376:$W$376,1,$C401))))</f>
        <v>0</v>
      </c>
      <c r="AP401" s="2">
        <f>IF($D$376="n/a",0,IF(AP$378&lt;=$C401,0,IF(AP$378&gt;(INDEX($D$376:$W$376,1,$C401)+$C401),INDEX($D$390:$W$390,,$C401)-SUM($D401:AO401),INDEX($D$390:$W$390,,$C401)/INDEX($D$376:$W$376,1,$C401))))</f>
        <v>0</v>
      </c>
      <c r="AQ401" s="2">
        <f>IF($D$376="n/a",0,IF(AQ$378&lt;=$C401,0,IF(AQ$378&gt;(INDEX($D$376:$W$376,1,$C401)+$C401),INDEX($D$390:$W$390,,$C401)-SUM($D401:AP401),INDEX($D$390:$W$390,,$C401)/INDEX($D$376:$W$376,1,$C401))))</f>
        <v>0</v>
      </c>
      <c r="AR401" s="2">
        <f>IF($D$376="n/a",0,IF(AR$378&lt;=$C401,0,IF(AR$378&gt;(INDEX($D$376:$W$376,1,$C401)+$C401),INDEX($D$390:$W$390,,$C401)-SUM($D401:AQ401),INDEX($D$390:$W$390,,$C401)/INDEX($D$376:$W$376,1,$C401))))</f>
        <v>0</v>
      </c>
      <c r="AS401" s="2">
        <f>IF($D$376="n/a",0,IF(AS$378&lt;=$C401,0,IF(AS$378&gt;(INDEX($D$376:$W$376,1,$C401)+$C401),INDEX($D$390:$W$390,,$C401)-SUM($D401:AR401),INDEX($D$390:$W$390,,$C401)/INDEX($D$376:$W$376,1,$C401))))</f>
        <v>0</v>
      </c>
      <c r="AT401" s="2">
        <f>IF($D$376="n/a",0,IF(AT$378&lt;=$C401,0,IF(AT$378&gt;(INDEX($D$376:$W$376,1,$C401)+$C401),INDEX($D$390:$W$390,,$C401)-SUM($D401:AS401),INDEX($D$390:$W$390,,$C401)/INDEX($D$376:$W$376,1,$C401))))</f>
        <v>0</v>
      </c>
      <c r="AU401" s="2">
        <f>IF($D$376="n/a",0,IF(AU$378&lt;=$C401,0,IF(AU$378&gt;(INDEX($D$376:$W$376,1,$C401)+$C401),INDEX($D$390:$W$390,,$C401)-SUM($D401:AT401),INDEX($D$390:$W$390,,$C401)/INDEX($D$376:$W$376,1,$C401))))</f>
        <v>0</v>
      </c>
      <c r="AV401" s="2">
        <f>IF($D$376="n/a",0,IF(AV$378&lt;=$C401,0,IF(AV$378&gt;(INDEX($D$376:$W$376,1,$C401)+$C401),INDEX($D$390:$W$390,,$C401)-SUM($D401:AU401),INDEX($D$390:$W$390,,$C401)/INDEX($D$376:$W$376,1,$C401))))</f>
        <v>0</v>
      </c>
      <c r="AW401" s="2">
        <f>IF($D$376="n/a",0,IF(AW$378&lt;=$C401,0,IF(AW$378&gt;(INDEX($D$376:$W$376,1,$C401)+$C401),INDEX($D$390:$W$390,,$C401)-SUM($D401:AV401),INDEX($D$390:$W$390,,$C401)/INDEX($D$376:$W$376,1,$C401))))</f>
        <v>0</v>
      </c>
      <c r="AX401" s="2">
        <f>IF($D$376="n/a",0,IF(AX$378&lt;=$C401,0,IF(AX$378&gt;(INDEX($D$376:$W$376,1,$C401)+$C401),INDEX($D$390:$W$390,,$C401)-SUM($D401:AW401),INDEX($D$390:$W$390,,$C401)/INDEX($D$376:$W$376,1,$C401))))</f>
        <v>0</v>
      </c>
      <c r="AY401" s="2">
        <f>IF($D$376="n/a",0,IF(AY$378&lt;=$C401,0,IF(AY$378&gt;(INDEX($D$376:$W$376,1,$C401)+$C401),INDEX($D$390:$W$390,,$C401)-SUM($D401:AX401),INDEX($D$390:$W$390,,$C401)/INDEX($D$376:$W$376,1,$C401))))</f>
        <v>0</v>
      </c>
      <c r="AZ401" s="2">
        <f>IF($D$376="n/a",0,IF(AZ$378&lt;=$C401,0,IF(AZ$378&gt;(INDEX($D$376:$W$376,1,$C401)+$C401),INDEX($D$390:$W$390,,$C401)-SUM($D401:AY401),INDEX($D$390:$W$390,,$C401)/INDEX($D$376:$W$376,1,$C401))))</f>
        <v>0</v>
      </c>
      <c r="BA401" s="2">
        <f>IF($D$376="n/a",0,IF(BA$378&lt;=$C401,0,IF(BA$378&gt;(INDEX($D$376:$W$376,1,$C401)+$C401),INDEX($D$390:$W$390,,$C401)-SUM($D401:AZ401),INDEX($D$390:$W$390,,$C401)/INDEX($D$376:$W$376,1,$C401))))</f>
        <v>0</v>
      </c>
      <c r="BB401" s="2">
        <f>IF($D$376="n/a",0,IF(BB$378&lt;=$C401,0,IF(BB$378&gt;(INDEX($D$376:$W$376,1,$C401)+$C401),INDEX($D$390:$W$390,,$C401)-SUM($D401:BA401),INDEX($D$390:$W$390,,$C401)/INDEX($D$376:$W$376,1,$C401))))</f>
        <v>0</v>
      </c>
      <c r="BC401" s="2">
        <f>IF($D$376="n/a",0,IF(BC$378&lt;=$C401,0,IF(BC$378&gt;(INDEX($D$376:$W$376,1,$C401)+$C401),INDEX($D$390:$W$390,,$C401)-SUM($D401:BB401),INDEX($D$390:$W$390,,$C401)/INDEX($D$376:$W$376,1,$C401))))</f>
        <v>0</v>
      </c>
      <c r="BD401" s="2">
        <f>IF($D$376="n/a",0,IF(BD$378&lt;=$C401,0,IF(BD$378&gt;(INDEX($D$376:$W$376,1,$C401)+$C401),INDEX($D$390:$W$390,,$C401)-SUM($D401:BC401),INDEX($D$390:$W$390,,$C401)/INDEX($D$376:$W$376,1,$C401))))</f>
        <v>0</v>
      </c>
      <c r="BE401" s="2">
        <f>IF($D$376="n/a",0,IF(BE$378&lt;=$C401,0,IF(BE$378&gt;(INDEX($D$376:$W$376,1,$C401)+$C401),INDEX($D$390:$W$390,,$C401)-SUM($D401:BD401),INDEX($D$390:$W$390,,$C401)/INDEX($D$376:$W$376,1,$C401))))</f>
        <v>0</v>
      </c>
      <c r="BF401" s="2">
        <f>IF($D$376="n/a",0,IF(BF$378&lt;=$C401,0,IF(BF$378&gt;(INDEX($D$376:$W$376,1,$C401)+$C401),INDEX($D$390:$W$390,,$C401)-SUM($D401:BE401),INDEX($D$390:$W$390,,$C401)/INDEX($D$376:$W$376,1,$C401))))</f>
        <v>0</v>
      </c>
      <c r="BG401" s="2">
        <f>IF($D$376="n/a",0,IF(BG$378&lt;=$C401,0,IF(BG$378&gt;(INDEX($D$376:$W$376,1,$C401)+$C401),INDEX($D$390:$W$390,,$C401)-SUM($D401:BF401),INDEX($D$390:$W$390,,$C401)/INDEX($D$376:$W$376,1,$C401))))</f>
        <v>0</v>
      </c>
      <c r="BH401" s="2">
        <f>IF($D$376="n/a",0,IF(BH$378&lt;=$C401,0,IF(BH$378&gt;(INDEX($D$376:$W$376,1,$C401)+$C401),INDEX($D$390:$W$390,,$C401)-SUM($D401:BG401),INDEX($D$390:$W$390,,$C401)/INDEX($D$376:$W$376,1,$C401))))</f>
        <v>0</v>
      </c>
      <c r="BI401" s="2">
        <f>IF($D$376="n/a",0,IF(BI$378&lt;=$C401,0,IF(BI$378&gt;(INDEX($D$376:$W$376,1,$C401)+$C401),INDEX($D$390:$W$390,,$C401)-SUM($D401:BH401),INDEX($D$390:$W$390,,$C401)/INDEX($D$376:$W$376,1,$C401))))</f>
        <v>0</v>
      </c>
      <c r="BJ401" s="2">
        <f>IF($D$376="n/a",0,IF(BJ$378&lt;=$C401,0,IF(BJ$378&gt;(INDEX($D$376:$W$376,1,$C401)+$C401),INDEX($D$390:$W$390,,$C401)-SUM($D401:BI401),INDEX($D$390:$W$390,,$C401)/INDEX($D$376:$W$376,1,$C401))))</f>
        <v>0</v>
      </c>
      <c r="BK401" s="2">
        <f>IF($D$376="n/a",0,IF(BK$378&lt;=$C401,0,IF(BK$378&gt;(INDEX($D$376:$W$376,1,$C401)+$C401),INDEX($D$390:$W$390,,$C401)-SUM($D401:BJ401),INDEX($D$390:$W$390,,$C401)/INDEX($D$376:$W$376,1,$C401))))</f>
        <v>0</v>
      </c>
      <c r="BL401" s="2">
        <f>IF($D$376="n/a",0,IF(BL$378&lt;=$C401,0,IF(BL$378&gt;(INDEX($D$376:$W$376,1,$C401)+$C401),INDEX($D$390:$W$390,,$C401)-SUM($D401:BK401),INDEX($D$390:$W$390,,$C401)/INDEX($D$376:$W$376,1,$C401))))</f>
        <v>0</v>
      </c>
      <c r="BM401" s="2">
        <f>IF($D$376="n/a",0,IF(BM$378&lt;=$C401,0,IF(BM$378&gt;(INDEX($D$376:$W$376,1,$C401)+$C401),INDEX($D$390:$W$390,,$C401)-SUM($D401:BL401),INDEX($D$390:$W$390,,$C401)/INDEX($D$376:$W$376,1,$C401))))</f>
        <v>0</v>
      </c>
      <c r="BN401" s="2">
        <f>IF($D$376="n/a",0,IF(BN$378&lt;=$C401,0,IF(BN$378&gt;(INDEX($D$376:$W$376,1,$C401)+$C401),INDEX($D$390:$W$390,,$C401)-SUM($D401:BM401),INDEX($D$390:$W$390,,$C401)/INDEX($D$376:$W$376,1,$C401))))</f>
        <v>0</v>
      </c>
      <c r="BO401" s="2">
        <f>IF($D$376="n/a",0,IF(BO$378&lt;=$C401,0,IF(BO$378&gt;(INDEX($D$376:$W$376,1,$C401)+$C401),INDEX($D$390:$W$390,,$C401)-SUM($D401:BN401),INDEX($D$390:$W$390,,$C401)/INDEX($D$376:$W$376,1,$C401))))</f>
        <v>0</v>
      </c>
      <c r="BP401" s="2">
        <f>IF($D$376="n/a",0,IF(BP$378&lt;=$C401,0,IF(BP$378&gt;(INDEX($D$376:$W$376,1,$C401)+$C401),INDEX($D$390:$W$390,,$C401)-SUM($D401:BO401),INDEX($D$390:$W$390,,$C401)/INDEX($D$376:$W$376,1,$C401))))</f>
        <v>0</v>
      </c>
    </row>
    <row r="402" spans="2:68">
      <c r="B402" s="20">
        <v>2025</v>
      </c>
      <c r="C402" s="20">
        <v>10</v>
      </c>
      <c r="E402" s="2">
        <f>IF($D$376="n/a",0,IF(E$378&lt;=$C402,0,IF(E$378&gt;(INDEX($D$376:$W$376,1,$C402)+$C402),INDEX($D$390:$W$390,,$C402)-SUM($D402:D402),INDEX($D$390:$W$390,,$C402)/INDEX($D$376:$W$376,1,$C402))))</f>
        <v>0</v>
      </c>
      <c r="F402" s="2">
        <f>IF($D$376="n/a",0,IF(F$378&lt;=$C402,0,IF(F$378&gt;(INDEX($D$376:$W$376,1,$C402)+$C402),INDEX($D$390:$W$390,,$C402)-SUM($D402:E402),INDEX($D$390:$W$390,,$C402)/INDEX($D$376:$W$376,1,$C402))))</f>
        <v>0</v>
      </c>
      <c r="G402" s="2">
        <f>IF($D$376="n/a",0,IF(G$378&lt;=$C402,0,IF(G$378&gt;(INDEX($D$376:$W$376,1,$C402)+$C402),INDEX($D$390:$W$390,,$C402)-SUM($D402:F402),INDEX($D$390:$W$390,,$C402)/INDEX($D$376:$W$376,1,$C402))))</f>
        <v>0</v>
      </c>
      <c r="H402" s="2">
        <f>IF($D$376="n/a",0,IF(H$378&lt;=$C402,0,IF(H$378&gt;(INDEX($D$376:$W$376,1,$C402)+$C402),INDEX($D$390:$W$390,,$C402)-SUM($D402:G402),INDEX($D$390:$W$390,,$C402)/INDEX($D$376:$W$376,1,$C402))))</f>
        <v>0</v>
      </c>
      <c r="I402" s="2">
        <f>IF($D$376="n/a",0,IF(I$378&lt;=$C402,0,IF(I$378&gt;(INDEX($D$376:$W$376,1,$C402)+$C402),INDEX($D$390:$W$390,,$C402)-SUM($D402:H402),INDEX($D$390:$W$390,,$C402)/INDEX($D$376:$W$376,1,$C402))))</f>
        <v>0</v>
      </c>
      <c r="J402" s="2">
        <f>IF($D$376="n/a",0,IF(J$378&lt;=$C402,0,IF(J$378&gt;(INDEX($D$376:$W$376,1,$C402)+$C402),INDEX($D$390:$W$390,,$C402)-SUM($D402:I402),INDEX($D$390:$W$390,,$C402)/INDEX($D$376:$W$376,1,$C402))))</f>
        <v>0</v>
      </c>
      <c r="K402" s="2">
        <f>IF($D$376="n/a",0,IF(K$378&lt;=$C402,0,IF(K$378&gt;(INDEX($D$376:$W$376,1,$C402)+$C402),INDEX($D$390:$W$390,,$C402)-SUM($D402:J402),INDEX($D$390:$W$390,,$C402)/INDEX($D$376:$W$376,1,$C402))))</f>
        <v>0</v>
      </c>
      <c r="L402" s="2">
        <f>IF($D$376="n/a",0,IF(L$378&lt;=$C402,0,IF(L$378&gt;(INDEX($D$376:$W$376,1,$C402)+$C402),INDEX($D$390:$W$390,,$C402)-SUM($D402:K402),INDEX($D$390:$W$390,,$C402)/INDEX($D$376:$W$376,1,$C402))))</f>
        <v>0</v>
      </c>
      <c r="M402" s="2">
        <f>IF($D$376="n/a",0,IF(M$378&lt;=$C402,0,IF(M$378&gt;(INDEX($D$376:$W$376,1,$C402)+$C402),INDEX($D$390:$W$390,,$C402)-SUM($D402:L402),INDEX($D$390:$W$390,,$C402)/INDEX($D$376:$W$376,1,$C402))))</f>
        <v>0</v>
      </c>
      <c r="N402" s="2">
        <f>IF($D$376="n/a",0,IF(N$378&lt;=$C402,0,IF(N$378&gt;(INDEX($D$376:$W$376,1,$C402)+$C402),INDEX($D$390:$W$390,,$C402)-SUM($D402:M402),INDEX($D$390:$W$390,,$C402)/INDEX($D$376:$W$376,1,$C402))))</f>
        <v>0</v>
      </c>
      <c r="O402" s="2">
        <f>IF($D$376="n/a",0,IF(O$378&lt;=$C402,0,IF(O$378&gt;(INDEX($D$376:$W$376,1,$C402)+$C402),INDEX($D$390:$W$390,,$C402)-SUM($D402:N402),INDEX($D$390:$W$390,,$C402)/INDEX($D$376:$W$376,1,$C402))))</f>
        <v>0</v>
      </c>
      <c r="P402" s="2">
        <f>IF($D$376="n/a",0,IF(P$378&lt;=$C402,0,IF(P$378&gt;(INDEX($D$376:$W$376,1,$C402)+$C402),INDEX($D$390:$W$390,,$C402)-SUM($D402:O402),INDEX($D$390:$W$390,,$C402)/INDEX($D$376:$W$376,1,$C402))))</f>
        <v>0</v>
      </c>
      <c r="Q402" s="2">
        <f>IF($D$376="n/a",0,IF(Q$378&lt;=$C402,0,IF(Q$378&gt;(INDEX($D$376:$W$376,1,$C402)+$C402),INDEX($D$390:$W$390,,$C402)-SUM($D402:P402),INDEX($D$390:$W$390,,$C402)/INDEX($D$376:$W$376,1,$C402))))</f>
        <v>0</v>
      </c>
      <c r="R402" s="2">
        <f>IF($D$376="n/a",0,IF(R$378&lt;=$C402,0,IF(R$378&gt;(INDEX($D$376:$W$376,1,$C402)+$C402),INDEX($D$390:$W$390,,$C402)-SUM($D402:Q402),INDEX($D$390:$W$390,,$C402)/INDEX($D$376:$W$376,1,$C402))))</f>
        <v>0</v>
      </c>
      <c r="S402" s="2">
        <f>IF($D$376="n/a",0,IF(S$378&lt;=$C402,0,IF(S$378&gt;(INDEX($D$376:$W$376,1,$C402)+$C402),INDEX($D$390:$W$390,,$C402)-SUM($D402:R402),INDEX($D$390:$W$390,,$C402)/INDEX($D$376:$W$376,1,$C402))))</f>
        <v>0</v>
      </c>
      <c r="T402" s="2">
        <f>IF($D$376="n/a",0,IF(T$378&lt;=$C402,0,IF(T$378&gt;(INDEX($D$376:$W$376,1,$C402)+$C402),INDEX($D$390:$W$390,,$C402)-SUM($D402:S402),INDEX($D$390:$W$390,,$C402)/INDEX($D$376:$W$376,1,$C402))))</f>
        <v>0</v>
      </c>
      <c r="U402" s="2">
        <f>IF($D$376="n/a",0,IF(U$378&lt;=$C402,0,IF(U$378&gt;(INDEX($D$376:$W$376,1,$C402)+$C402),INDEX($D$390:$W$390,,$C402)-SUM($D402:T402),INDEX($D$390:$W$390,,$C402)/INDEX($D$376:$W$376,1,$C402))))</f>
        <v>0</v>
      </c>
      <c r="V402" s="2">
        <f>IF($D$376="n/a",0,IF(V$378&lt;=$C402,0,IF(V$378&gt;(INDEX($D$376:$W$376,1,$C402)+$C402),INDEX($D$390:$W$390,,$C402)-SUM($D402:U402),INDEX($D$390:$W$390,,$C402)/INDEX($D$376:$W$376,1,$C402))))</f>
        <v>0</v>
      </c>
      <c r="W402" s="2">
        <f>IF($D$376="n/a",0,IF(W$378&lt;=$C402,0,IF(W$378&gt;(INDEX($D$376:$W$376,1,$C402)+$C402),INDEX($D$390:$W$390,,$C402)-SUM($D402:V402),INDEX($D$390:$W$390,,$C402)/INDEX($D$376:$W$376,1,$C402))))</f>
        <v>0</v>
      </c>
      <c r="X402" s="2">
        <f>IF($D$376="n/a",0,IF(X$378&lt;=$C402,0,IF(X$378&gt;(INDEX($D$376:$W$376,1,$C402)+$C402),INDEX($D$390:$W$390,,$C402)-SUM($D402:W402),INDEX($D$390:$W$390,,$C402)/INDEX($D$376:$W$376,1,$C402))))</f>
        <v>0</v>
      </c>
      <c r="Y402" s="2">
        <f>IF($D$376="n/a",0,IF(Y$378&lt;=$C402,0,IF(Y$378&gt;(INDEX($D$376:$W$376,1,$C402)+$C402),INDEX($D$390:$W$390,,$C402)-SUM($D402:X402),INDEX($D$390:$W$390,,$C402)/INDEX($D$376:$W$376,1,$C402))))</f>
        <v>0</v>
      </c>
      <c r="Z402" s="2">
        <f>IF($D$376="n/a",0,IF(Z$378&lt;=$C402,0,IF(Z$378&gt;(INDEX($D$376:$W$376,1,$C402)+$C402),INDEX($D$390:$W$390,,$C402)-SUM($D402:Y402),INDEX($D$390:$W$390,,$C402)/INDEX($D$376:$W$376,1,$C402))))</f>
        <v>0</v>
      </c>
      <c r="AA402" s="2">
        <f>IF($D$376="n/a",0,IF(AA$378&lt;=$C402,0,IF(AA$378&gt;(INDEX($D$376:$W$376,1,$C402)+$C402),INDEX($D$390:$W$390,,$C402)-SUM($D402:Z402),INDEX($D$390:$W$390,,$C402)/INDEX($D$376:$W$376,1,$C402))))</f>
        <v>0</v>
      </c>
      <c r="AB402" s="2">
        <f>IF($D$376="n/a",0,IF(AB$378&lt;=$C402,0,IF(AB$378&gt;(INDEX($D$376:$W$376,1,$C402)+$C402),INDEX($D$390:$W$390,,$C402)-SUM($D402:AA402),INDEX($D$390:$W$390,,$C402)/INDEX($D$376:$W$376,1,$C402))))</f>
        <v>0</v>
      </c>
      <c r="AC402" s="2">
        <f>IF($D$376="n/a",0,IF(AC$378&lt;=$C402,0,IF(AC$378&gt;(INDEX($D$376:$W$376,1,$C402)+$C402),INDEX($D$390:$W$390,,$C402)-SUM($D402:AB402),INDEX($D$390:$W$390,,$C402)/INDEX($D$376:$W$376,1,$C402))))</f>
        <v>0</v>
      </c>
      <c r="AD402" s="2">
        <f>IF($D$376="n/a",0,IF(AD$378&lt;=$C402,0,IF(AD$378&gt;(INDEX($D$376:$W$376,1,$C402)+$C402),INDEX($D$390:$W$390,,$C402)-SUM($D402:AC402),INDEX($D$390:$W$390,,$C402)/INDEX($D$376:$W$376,1,$C402))))</f>
        <v>0</v>
      </c>
      <c r="AE402" s="2">
        <f>IF($D$376="n/a",0,IF(AE$378&lt;=$C402,0,IF(AE$378&gt;(INDEX($D$376:$W$376,1,$C402)+$C402),INDEX($D$390:$W$390,,$C402)-SUM($D402:AD402),INDEX($D$390:$W$390,,$C402)/INDEX($D$376:$W$376,1,$C402))))</f>
        <v>0</v>
      </c>
      <c r="AF402" s="2">
        <f>IF($D$376="n/a",0,IF(AF$378&lt;=$C402,0,IF(AF$378&gt;(INDEX($D$376:$W$376,1,$C402)+$C402),INDEX($D$390:$W$390,,$C402)-SUM($D402:AE402),INDEX($D$390:$W$390,,$C402)/INDEX($D$376:$W$376,1,$C402))))</f>
        <v>0</v>
      </c>
      <c r="AG402" s="2">
        <f>IF($D$376="n/a",0,IF(AG$378&lt;=$C402,0,IF(AG$378&gt;(INDEX($D$376:$W$376,1,$C402)+$C402),INDEX($D$390:$W$390,,$C402)-SUM($D402:AF402),INDEX($D$390:$W$390,,$C402)/INDEX($D$376:$W$376,1,$C402))))</f>
        <v>0</v>
      </c>
      <c r="AH402" s="2">
        <f>IF($D$376="n/a",0,IF(AH$378&lt;=$C402,0,IF(AH$378&gt;(INDEX($D$376:$W$376,1,$C402)+$C402),INDEX($D$390:$W$390,,$C402)-SUM($D402:AG402),INDEX($D$390:$W$390,,$C402)/INDEX($D$376:$W$376,1,$C402))))</f>
        <v>0</v>
      </c>
      <c r="AI402" s="2">
        <f>IF($D$376="n/a",0,IF(AI$378&lt;=$C402,0,IF(AI$378&gt;(INDEX($D$376:$W$376,1,$C402)+$C402),INDEX($D$390:$W$390,,$C402)-SUM($D402:AH402),INDEX($D$390:$W$390,,$C402)/INDEX($D$376:$W$376,1,$C402))))</f>
        <v>0</v>
      </c>
      <c r="AJ402" s="2">
        <f>IF($D$376="n/a",0,IF(AJ$378&lt;=$C402,0,IF(AJ$378&gt;(INDEX($D$376:$W$376,1,$C402)+$C402),INDEX($D$390:$W$390,,$C402)-SUM($D402:AI402),INDEX($D$390:$W$390,,$C402)/INDEX($D$376:$W$376,1,$C402))))</f>
        <v>0</v>
      </c>
      <c r="AK402" s="2">
        <f>IF($D$376="n/a",0,IF(AK$378&lt;=$C402,0,IF(AK$378&gt;(INDEX($D$376:$W$376,1,$C402)+$C402),INDEX($D$390:$W$390,,$C402)-SUM($D402:AJ402),INDEX($D$390:$W$390,,$C402)/INDEX($D$376:$W$376,1,$C402))))</f>
        <v>0</v>
      </c>
      <c r="AL402" s="2">
        <f>IF($D$376="n/a",0,IF(AL$378&lt;=$C402,0,IF(AL$378&gt;(INDEX($D$376:$W$376,1,$C402)+$C402),INDEX($D$390:$W$390,,$C402)-SUM($D402:AK402),INDEX($D$390:$W$390,,$C402)/INDEX($D$376:$W$376,1,$C402))))</f>
        <v>0</v>
      </c>
      <c r="AM402" s="2">
        <f>IF($D$376="n/a",0,IF(AM$378&lt;=$C402,0,IF(AM$378&gt;(INDEX($D$376:$W$376,1,$C402)+$C402),INDEX($D$390:$W$390,,$C402)-SUM($D402:AL402),INDEX($D$390:$W$390,,$C402)/INDEX($D$376:$W$376,1,$C402))))</f>
        <v>0</v>
      </c>
      <c r="AN402" s="2">
        <f>IF($D$376="n/a",0,IF(AN$378&lt;=$C402,0,IF(AN$378&gt;(INDEX($D$376:$W$376,1,$C402)+$C402),INDEX($D$390:$W$390,,$C402)-SUM($D402:AM402),INDEX($D$390:$W$390,,$C402)/INDEX($D$376:$W$376,1,$C402))))</f>
        <v>0</v>
      </c>
      <c r="AO402" s="2">
        <f>IF($D$376="n/a",0,IF(AO$378&lt;=$C402,0,IF(AO$378&gt;(INDEX($D$376:$W$376,1,$C402)+$C402),INDEX($D$390:$W$390,,$C402)-SUM($D402:AN402),INDEX($D$390:$W$390,,$C402)/INDEX($D$376:$W$376,1,$C402))))</f>
        <v>0</v>
      </c>
      <c r="AP402" s="2">
        <f>IF($D$376="n/a",0,IF(AP$378&lt;=$C402,0,IF(AP$378&gt;(INDEX($D$376:$W$376,1,$C402)+$C402),INDEX($D$390:$W$390,,$C402)-SUM($D402:AO402),INDEX($D$390:$W$390,,$C402)/INDEX($D$376:$W$376,1,$C402))))</f>
        <v>0</v>
      </c>
      <c r="AQ402" s="2">
        <f>IF($D$376="n/a",0,IF(AQ$378&lt;=$C402,0,IF(AQ$378&gt;(INDEX($D$376:$W$376,1,$C402)+$C402),INDEX($D$390:$W$390,,$C402)-SUM($D402:AP402),INDEX($D$390:$W$390,,$C402)/INDEX($D$376:$W$376,1,$C402))))</f>
        <v>0</v>
      </c>
      <c r="AR402" s="2">
        <f>IF($D$376="n/a",0,IF(AR$378&lt;=$C402,0,IF(AR$378&gt;(INDEX($D$376:$W$376,1,$C402)+$C402),INDEX($D$390:$W$390,,$C402)-SUM($D402:AQ402),INDEX($D$390:$W$390,,$C402)/INDEX($D$376:$W$376,1,$C402))))</f>
        <v>0</v>
      </c>
      <c r="AS402" s="2">
        <f>IF($D$376="n/a",0,IF(AS$378&lt;=$C402,0,IF(AS$378&gt;(INDEX($D$376:$W$376,1,$C402)+$C402),INDEX($D$390:$W$390,,$C402)-SUM($D402:AR402),INDEX($D$390:$W$390,,$C402)/INDEX($D$376:$W$376,1,$C402))))</f>
        <v>0</v>
      </c>
      <c r="AT402" s="2">
        <f>IF($D$376="n/a",0,IF(AT$378&lt;=$C402,0,IF(AT$378&gt;(INDEX($D$376:$W$376,1,$C402)+$C402),INDEX($D$390:$W$390,,$C402)-SUM($D402:AS402),INDEX($D$390:$W$390,,$C402)/INDEX($D$376:$W$376,1,$C402))))</f>
        <v>0</v>
      </c>
      <c r="AU402" s="2">
        <f>IF($D$376="n/a",0,IF(AU$378&lt;=$C402,0,IF(AU$378&gt;(INDEX($D$376:$W$376,1,$C402)+$C402),INDEX($D$390:$W$390,,$C402)-SUM($D402:AT402),INDEX($D$390:$W$390,,$C402)/INDEX($D$376:$W$376,1,$C402))))</f>
        <v>0</v>
      </c>
      <c r="AV402" s="2">
        <f>IF($D$376="n/a",0,IF(AV$378&lt;=$C402,0,IF(AV$378&gt;(INDEX($D$376:$W$376,1,$C402)+$C402),INDEX($D$390:$W$390,,$C402)-SUM($D402:AU402),INDEX($D$390:$W$390,,$C402)/INDEX($D$376:$W$376,1,$C402))))</f>
        <v>0</v>
      </c>
      <c r="AW402" s="2">
        <f>IF($D$376="n/a",0,IF(AW$378&lt;=$C402,0,IF(AW$378&gt;(INDEX($D$376:$W$376,1,$C402)+$C402),INDEX($D$390:$W$390,,$C402)-SUM($D402:AV402),INDEX($D$390:$W$390,,$C402)/INDEX($D$376:$W$376,1,$C402))))</f>
        <v>0</v>
      </c>
      <c r="AX402" s="2">
        <f>IF($D$376="n/a",0,IF(AX$378&lt;=$C402,0,IF(AX$378&gt;(INDEX($D$376:$W$376,1,$C402)+$C402),INDEX($D$390:$W$390,,$C402)-SUM($D402:AW402),INDEX($D$390:$W$390,,$C402)/INDEX($D$376:$W$376,1,$C402))))</f>
        <v>0</v>
      </c>
      <c r="AY402" s="2">
        <f>IF($D$376="n/a",0,IF(AY$378&lt;=$C402,0,IF(AY$378&gt;(INDEX($D$376:$W$376,1,$C402)+$C402),INDEX($D$390:$W$390,,$C402)-SUM($D402:AX402),INDEX($D$390:$W$390,,$C402)/INDEX($D$376:$W$376,1,$C402))))</f>
        <v>0</v>
      </c>
      <c r="AZ402" s="2">
        <f>IF($D$376="n/a",0,IF(AZ$378&lt;=$C402,0,IF(AZ$378&gt;(INDEX($D$376:$W$376,1,$C402)+$C402),INDEX($D$390:$W$390,,$C402)-SUM($D402:AY402),INDEX($D$390:$W$390,,$C402)/INDEX($D$376:$W$376,1,$C402))))</f>
        <v>0</v>
      </c>
      <c r="BA402" s="2">
        <f>IF($D$376="n/a",0,IF(BA$378&lt;=$C402,0,IF(BA$378&gt;(INDEX($D$376:$W$376,1,$C402)+$C402),INDEX($D$390:$W$390,,$C402)-SUM($D402:AZ402),INDEX($D$390:$W$390,,$C402)/INDEX($D$376:$W$376,1,$C402))))</f>
        <v>0</v>
      </c>
      <c r="BB402" s="2">
        <f>IF($D$376="n/a",0,IF(BB$378&lt;=$C402,0,IF(BB$378&gt;(INDEX($D$376:$W$376,1,$C402)+$C402),INDEX($D$390:$W$390,,$C402)-SUM($D402:BA402),INDEX($D$390:$W$390,,$C402)/INDEX($D$376:$W$376,1,$C402))))</f>
        <v>0</v>
      </c>
      <c r="BC402" s="2">
        <f>IF($D$376="n/a",0,IF(BC$378&lt;=$C402,0,IF(BC$378&gt;(INDEX($D$376:$W$376,1,$C402)+$C402),INDEX($D$390:$W$390,,$C402)-SUM($D402:BB402),INDEX($D$390:$W$390,,$C402)/INDEX($D$376:$W$376,1,$C402))))</f>
        <v>0</v>
      </c>
      <c r="BD402" s="2">
        <f>IF($D$376="n/a",0,IF(BD$378&lt;=$C402,0,IF(BD$378&gt;(INDEX($D$376:$W$376,1,$C402)+$C402),INDEX($D$390:$W$390,,$C402)-SUM($D402:BC402),INDEX($D$390:$W$390,,$C402)/INDEX($D$376:$W$376,1,$C402))))</f>
        <v>0</v>
      </c>
      <c r="BE402" s="2">
        <f>IF($D$376="n/a",0,IF(BE$378&lt;=$C402,0,IF(BE$378&gt;(INDEX($D$376:$W$376,1,$C402)+$C402),INDEX($D$390:$W$390,,$C402)-SUM($D402:BD402),INDEX($D$390:$W$390,,$C402)/INDEX($D$376:$W$376,1,$C402))))</f>
        <v>0</v>
      </c>
      <c r="BF402" s="2">
        <f>IF($D$376="n/a",0,IF(BF$378&lt;=$C402,0,IF(BF$378&gt;(INDEX($D$376:$W$376,1,$C402)+$C402),INDEX($D$390:$W$390,,$C402)-SUM($D402:BE402),INDEX($D$390:$W$390,,$C402)/INDEX($D$376:$W$376,1,$C402))))</f>
        <v>0</v>
      </c>
      <c r="BG402" s="2">
        <f>IF($D$376="n/a",0,IF(BG$378&lt;=$C402,0,IF(BG$378&gt;(INDEX($D$376:$W$376,1,$C402)+$C402),INDEX($D$390:$W$390,,$C402)-SUM($D402:BF402),INDEX($D$390:$W$390,,$C402)/INDEX($D$376:$W$376,1,$C402))))</f>
        <v>0</v>
      </c>
      <c r="BH402" s="2">
        <f>IF($D$376="n/a",0,IF(BH$378&lt;=$C402,0,IF(BH$378&gt;(INDEX($D$376:$W$376,1,$C402)+$C402),INDEX($D$390:$W$390,,$C402)-SUM($D402:BG402),INDEX($D$390:$W$390,,$C402)/INDEX($D$376:$W$376,1,$C402))))</f>
        <v>0</v>
      </c>
      <c r="BI402" s="2">
        <f>IF($D$376="n/a",0,IF(BI$378&lt;=$C402,0,IF(BI$378&gt;(INDEX($D$376:$W$376,1,$C402)+$C402),INDEX($D$390:$W$390,,$C402)-SUM($D402:BH402),INDEX($D$390:$W$390,,$C402)/INDEX($D$376:$W$376,1,$C402))))</f>
        <v>0</v>
      </c>
      <c r="BJ402" s="2">
        <f>IF($D$376="n/a",0,IF(BJ$378&lt;=$C402,0,IF(BJ$378&gt;(INDEX($D$376:$W$376,1,$C402)+$C402),INDEX($D$390:$W$390,,$C402)-SUM($D402:BI402),INDEX($D$390:$W$390,,$C402)/INDEX($D$376:$W$376,1,$C402))))</f>
        <v>0</v>
      </c>
      <c r="BK402" s="2">
        <f>IF($D$376="n/a",0,IF(BK$378&lt;=$C402,0,IF(BK$378&gt;(INDEX($D$376:$W$376,1,$C402)+$C402),INDEX($D$390:$W$390,,$C402)-SUM($D402:BJ402),INDEX($D$390:$W$390,,$C402)/INDEX($D$376:$W$376,1,$C402))))</f>
        <v>0</v>
      </c>
      <c r="BL402" s="2">
        <f>IF($D$376="n/a",0,IF(BL$378&lt;=$C402,0,IF(BL$378&gt;(INDEX($D$376:$W$376,1,$C402)+$C402),INDEX($D$390:$W$390,,$C402)-SUM($D402:BK402),INDEX($D$390:$W$390,,$C402)/INDEX($D$376:$W$376,1,$C402))))</f>
        <v>0</v>
      </c>
      <c r="BM402" s="2">
        <f>IF($D$376="n/a",0,IF(BM$378&lt;=$C402,0,IF(BM$378&gt;(INDEX($D$376:$W$376,1,$C402)+$C402),INDEX($D$390:$W$390,,$C402)-SUM($D402:BL402),INDEX($D$390:$W$390,,$C402)/INDEX($D$376:$W$376,1,$C402))))</f>
        <v>0</v>
      </c>
      <c r="BN402" s="2">
        <f>IF($D$376="n/a",0,IF(BN$378&lt;=$C402,0,IF(BN$378&gt;(INDEX($D$376:$W$376,1,$C402)+$C402),INDEX($D$390:$W$390,,$C402)-SUM($D402:BM402),INDEX($D$390:$W$390,,$C402)/INDEX($D$376:$W$376,1,$C402))))</f>
        <v>0</v>
      </c>
      <c r="BO402" s="2">
        <f>IF($D$376="n/a",0,IF(BO$378&lt;=$C402,0,IF(BO$378&gt;(INDEX($D$376:$W$376,1,$C402)+$C402),INDEX($D$390:$W$390,,$C402)-SUM($D402:BN402),INDEX($D$390:$W$390,,$C402)/INDEX($D$376:$W$376,1,$C402))))</f>
        <v>0</v>
      </c>
      <c r="BP402" s="2">
        <f>IF($D$376="n/a",0,IF(BP$378&lt;=$C402,0,IF(BP$378&gt;(INDEX($D$376:$W$376,1,$C402)+$C402),INDEX($D$390:$W$390,,$C402)-SUM($D402:BO402),INDEX($D$390:$W$390,,$C402)/INDEX($D$376:$W$376,1,$C402))))</f>
        <v>0</v>
      </c>
    </row>
    <row r="403" spans="2:68" outlineLevel="1">
      <c r="B403" s="20">
        <v>2026</v>
      </c>
      <c r="C403" s="20">
        <v>11</v>
      </c>
      <c r="E403" s="2">
        <f>IF($D$376="n/a",0,IF(E$378&lt;=$C403,0,IF(E$378&gt;(INDEX($D$376:$W$376,1,$C403)+$C403),INDEX($D$390:$W$390,,$C403)-SUM($D403:D403),INDEX($D$390:$W$390,,$C403)/INDEX($D$376:$W$376,1,$C403))))</f>
        <v>0</v>
      </c>
      <c r="F403" s="2">
        <f>IF($D$376="n/a",0,IF(F$378&lt;=$C403,0,IF(F$378&gt;(INDEX($D$376:$W$376,1,$C403)+$C403),INDEX($D$390:$W$390,,$C403)-SUM($D403:E403),INDEX($D$390:$W$390,,$C403)/INDEX($D$376:$W$376,1,$C403))))</f>
        <v>0</v>
      </c>
      <c r="G403" s="2">
        <f>IF($D$376="n/a",0,IF(G$378&lt;=$C403,0,IF(G$378&gt;(INDEX($D$376:$W$376,1,$C403)+$C403),INDEX($D$390:$W$390,,$C403)-SUM($D403:F403),INDEX($D$390:$W$390,,$C403)/INDEX($D$376:$W$376,1,$C403))))</f>
        <v>0</v>
      </c>
      <c r="H403" s="2">
        <f>IF($D$376="n/a",0,IF(H$378&lt;=$C403,0,IF(H$378&gt;(INDEX($D$376:$W$376,1,$C403)+$C403),INDEX($D$390:$W$390,,$C403)-SUM($D403:G403),INDEX($D$390:$W$390,,$C403)/INDEX($D$376:$W$376,1,$C403))))</f>
        <v>0</v>
      </c>
      <c r="I403" s="2">
        <f>IF($D$376="n/a",0,IF(I$378&lt;=$C403,0,IF(I$378&gt;(INDEX($D$376:$W$376,1,$C403)+$C403),INDEX($D$390:$W$390,,$C403)-SUM($D403:H403),INDEX($D$390:$W$390,,$C403)/INDEX($D$376:$W$376,1,$C403))))</f>
        <v>0</v>
      </c>
      <c r="J403" s="2">
        <f>IF($D$376="n/a",0,IF(J$378&lt;=$C403,0,IF(J$378&gt;(INDEX($D$376:$W$376,1,$C403)+$C403),INDEX($D$390:$W$390,,$C403)-SUM($D403:I403),INDEX($D$390:$W$390,,$C403)/INDEX($D$376:$W$376,1,$C403))))</f>
        <v>0</v>
      </c>
      <c r="K403" s="2">
        <f>IF($D$376="n/a",0,IF(K$378&lt;=$C403,0,IF(K$378&gt;(INDEX($D$376:$W$376,1,$C403)+$C403),INDEX($D$390:$W$390,,$C403)-SUM($D403:J403),INDEX($D$390:$W$390,,$C403)/INDEX($D$376:$W$376,1,$C403))))</f>
        <v>0</v>
      </c>
      <c r="L403" s="2">
        <f>IF($D$376="n/a",0,IF(L$378&lt;=$C403,0,IF(L$378&gt;(INDEX($D$376:$W$376,1,$C403)+$C403),INDEX($D$390:$W$390,,$C403)-SUM($D403:K403),INDEX($D$390:$W$390,,$C403)/INDEX($D$376:$W$376,1,$C403))))</f>
        <v>0</v>
      </c>
      <c r="M403" s="2">
        <f>IF($D$376="n/a",0,IF(M$378&lt;=$C403,0,IF(M$378&gt;(INDEX($D$376:$W$376,1,$C403)+$C403),INDEX($D$390:$W$390,,$C403)-SUM($D403:L403),INDEX($D$390:$W$390,,$C403)/INDEX($D$376:$W$376,1,$C403))))</f>
        <v>0</v>
      </c>
      <c r="N403" s="2">
        <f>IF($D$376="n/a",0,IF(N$378&lt;=$C403,0,IF(N$378&gt;(INDEX($D$376:$W$376,1,$C403)+$C403),INDEX($D$390:$W$390,,$C403)-SUM($D403:M403),INDEX($D$390:$W$390,,$C403)/INDEX($D$376:$W$376,1,$C403))))</f>
        <v>0</v>
      </c>
      <c r="O403" s="2">
        <f>IF($D$376="n/a",0,IF(O$378&lt;=$C403,0,IF(O$378&gt;(INDEX($D$376:$W$376,1,$C403)+$C403),INDEX($D$390:$W$390,,$C403)-SUM($D403:N403),INDEX($D$390:$W$390,,$C403)/INDEX($D$376:$W$376,1,$C403))))</f>
        <v>0</v>
      </c>
      <c r="P403" s="2">
        <f>IF($D$376="n/a",0,IF(P$378&lt;=$C403,0,IF(P$378&gt;(INDEX($D$376:$W$376,1,$C403)+$C403),INDEX($D$390:$W$390,,$C403)-SUM($D403:O403),INDEX($D$390:$W$390,,$C403)/INDEX($D$376:$W$376,1,$C403))))</f>
        <v>0</v>
      </c>
      <c r="Q403" s="2">
        <f>IF($D$376="n/a",0,IF(Q$378&lt;=$C403,0,IF(Q$378&gt;(INDEX($D$376:$W$376,1,$C403)+$C403),INDEX($D$390:$W$390,,$C403)-SUM($D403:P403),INDEX($D$390:$W$390,,$C403)/INDEX($D$376:$W$376,1,$C403))))</f>
        <v>0</v>
      </c>
      <c r="R403" s="2">
        <f>IF($D$376="n/a",0,IF(R$378&lt;=$C403,0,IF(R$378&gt;(INDEX($D$376:$W$376,1,$C403)+$C403),INDEX($D$390:$W$390,,$C403)-SUM($D403:Q403),INDEX($D$390:$W$390,,$C403)/INDEX($D$376:$W$376,1,$C403))))</f>
        <v>0</v>
      </c>
      <c r="S403" s="2">
        <f>IF($D$376="n/a",0,IF(S$378&lt;=$C403,0,IF(S$378&gt;(INDEX($D$376:$W$376,1,$C403)+$C403),INDEX($D$390:$W$390,,$C403)-SUM($D403:R403),INDEX($D$390:$W$390,,$C403)/INDEX($D$376:$W$376,1,$C403))))</f>
        <v>0</v>
      </c>
      <c r="T403" s="2">
        <f>IF($D$376="n/a",0,IF(T$378&lt;=$C403,0,IF(T$378&gt;(INDEX($D$376:$W$376,1,$C403)+$C403),INDEX($D$390:$W$390,,$C403)-SUM($D403:S403),INDEX($D$390:$W$390,,$C403)/INDEX($D$376:$W$376,1,$C403))))</f>
        <v>0</v>
      </c>
      <c r="U403" s="2">
        <f>IF($D$376="n/a",0,IF(U$378&lt;=$C403,0,IF(U$378&gt;(INDEX($D$376:$W$376,1,$C403)+$C403),INDEX($D$390:$W$390,,$C403)-SUM($D403:T403),INDEX($D$390:$W$390,,$C403)/INDEX($D$376:$W$376,1,$C403))))</f>
        <v>0</v>
      </c>
      <c r="V403" s="2">
        <f>IF($D$376="n/a",0,IF(V$378&lt;=$C403,0,IF(V$378&gt;(INDEX($D$376:$W$376,1,$C403)+$C403),INDEX($D$390:$W$390,,$C403)-SUM($D403:U403),INDEX($D$390:$W$390,,$C403)/INDEX($D$376:$W$376,1,$C403))))</f>
        <v>0</v>
      </c>
      <c r="W403" s="2">
        <f>IF($D$376="n/a",0,IF(W$378&lt;=$C403,0,IF(W$378&gt;(INDEX($D$376:$W$376,1,$C403)+$C403),INDEX($D$390:$W$390,,$C403)-SUM($D403:V403),INDEX($D$390:$W$390,,$C403)/INDEX($D$376:$W$376,1,$C403))))</f>
        <v>0</v>
      </c>
      <c r="X403" s="2">
        <f>IF($D$376="n/a",0,IF(X$378&lt;=$C403,0,IF(X$378&gt;(INDEX($D$376:$W$376,1,$C403)+$C403),INDEX($D$390:$W$390,,$C403)-SUM($D403:W403),INDEX($D$390:$W$390,,$C403)/INDEX($D$376:$W$376,1,$C403))))</f>
        <v>0</v>
      </c>
      <c r="Y403" s="2">
        <f>IF($D$376="n/a",0,IF(Y$378&lt;=$C403,0,IF(Y$378&gt;(INDEX($D$376:$W$376,1,$C403)+$C403),INDEX($D$390:$W$390,,$C403)-SUM($D403:X403),INDEX($D$390:$W$390,,$C403)/INDEX($D$376:$W$376,1,$C403))))</f>
        <v>0</v>
      </c>
      <c r="Z403" s="2">
        <f>IF($D$376="n/a",0,IF(Z$378&lt;=$C403,0,IF(Z$378&gt;(INDEX($D$376:$W$376,1,$C403)+$C403),INDEX($D$390:$W$390,,$C403)-SUM($D403:Y403),INDEX($D$390:$W$390,,$C403)/INDEX($D$376:$W$376,1,$C403))))</f>
        <v>0</v>
      </c>
      <c r="AA403" s="2">
        <f>IF($D$376="n/a",0,IF(AA$378&lt;=$C403,0,IF(AA$378&gt;(INDEX($D$376:$W$376,1,$C403)+$C403),INDEX($D$390:$W$390,,$C403)-SUM($D403:Z403),INDEX($D$390:$W$390,,$C403)/INDEX($D$376:$W$376,1,$C403))))</f>
        <v>0</v>
      </c>
      <c r="AB403" s="2">
        <f>IF($D$376="n/a",0,IF(AB$378&lt;=$C403,0,IF(AB$378&gt;(INDEX($D$376:$W$376,1,$C403)+$C403),INDEX($D$390:$W$390,,$C403)-SUM($D403:AA403),INDEX($D$390:$W$390,,$C403)/INDEX($D$376:$W$376,1,$C403))))</f>
        <v>0</v>
      </c>
      <c r="AC403" s="2">
        <f>IF($D$376="n/a",0,IF(AC$378&lt;=$C403,0,IF(AC$378&gt;(INDEX($D$376:$W$376,1,$C403)+$C403),INDEX($D$390:$W$390,,$C403)-SUM($D403:AB403),INDEX($D$390:$W$390,,$C403)/INDEX($D$376:$W$376,1,$C403))))</f>
        <v>0</v>
      </c>
      <c r="AD403" s="2">
        <f>IF($D$376="n/a",0,IF(AD$378&lt;=$C403,0,IF(AD$378&gt;(INDEX($D$376:$W$376,1,$C403)+$C403),INDEX($D$390:$W$390,,$C403)-SUM($D403:AC403),INDEX($D$390:$W$390,,$C403)/INDEX($D$376:$W$376,1,$C403))))</f>
        <v>0</v>
      </c>
      <c r="AE403" s="2">
        <f>IF($D$376="n/a",0,IF(AE$378&lt;=$C403,0,IF(AE$378&gt;(INDEX($D$376:$W$376,1,$C403)+$C403),INDEX($D$390:$W$390,,$C403)-SUM($D403:AD403),INDEX($D$390:$W$390,,$C403)/INDEX($D$376:$W$376,1,$C403))))</f>
        <v>0</v>
      </c>
      <c r="AF403" s="2">
        <f>IF($D$376="n/a",0,IF(AF$378&lt;=$C403,0,IF(AF$378&gt;(INDEX($D$376:$W$376,1,$C403)+$C403),INDEX($D$390:$W$390,,$C403)-SUM($D403:AE403),INDEX($D$390:$W$390,,$C403)/INDEX($D$376:$W$376,1,$C403))))</f>
        <v>0</v>
      </c>
      <c r="AG403" s="2">
        <f>IF($D$376="n/a",0,IF(AG$378&lt;=$C403,0,IF(AG$378&gt;(INDEX($D$376:$W$376,1,$C403)+$C403),INDEX($D$390:$W$390,,$C403)-SUM($D403:AF403),INDEX($D$390:$W$390,,$C403)/INDEX($D$376:$W$376,1,$C403))))</f>
        <v>0</v>
      </c>
      <c r="AH403" s="2">
        <f>IF($D$376="n/a",0,IF(AH$378&lt;=$C403,0,IF(AH$378&gt;(INDEX($D$376:$W$376,1,$C403)+$C403),INDEX($D$390:$W$390,,$C403)-SUM($D403:AG403),INDEX($D$390:$W$390,,$C403)/INDEX($D$376:$W$376,1,$C403))))</f>
        <v>0</v>
      </c>
      <c r="AI403" s="2">
        <f>IF($D$376="n/a",0,IF(AI$378&lt;=$C403,0,IF(AI$378&gt;(INDEX($D$376:$W$376,1,$C403)+$C403),INDEX($D$390:$W$390,,$C403)-SUM($D403:AH403),INDEX($D$390:$W$390,,$C403)/INDEX($D$376:$W$376,1,$C403))))</f>
        <v>0</v>
      </c>
      <c r="AJ403" s="2">
        <f>IF($D$376="n/a",0,IF(AJ$378&lt;=$C403,0,IF(AJ$378&gt;(INDEX($D$376:$W$376,1,$C403)+$C403),INDEX($D$390:$W$390,,$C403)-SUM($D403:AI403),INDEX($D$390:$W$390,,$C403)/INDEX($D$376:$W$376,1,$C403))))</f>
        <v>0</v>
      </c>
      <c r="AK403" s="2">
        <f>IF($D$376="n/a",0,IF(AK$378&lt;=$C403,0,IF(AK$378&gt;(INDEX($D$376:$W$376,1,$C403)+$C403),INDEX($D$390:$W$390,,$C403)-SUM($D403:AJ403),INDEX($D$390:$W$390,,$C403)/INDEX($D$376:$W$376,1,$C403))))</f>
        <v>0</v>
      </c>
      <c r="AL403" s="2">
        <f>IF($D$376="n/a",0,IF(AL$378&lt;=$C403,0,IF(AL$378&gt;(INDEX($D$376:$W$376,1,$C403)+$C403),INDEX($D$390:$W$390,,$C403)-SUM($D403:AK403),INDEX($D$390:$W$390,,$C403)/INDEX($D$376:$W$376,1,$C403))))</f>
        <v>0</v>
      </c>
      <c r="AM403" s="2">
        <f>IF($D$376="n/a",0,IF(AM$378&lt;=$C403,0,IF(AM$378&gt;(INDEX($D$376:$W$376,1,$C403)+$C403),INDEX($D$390:$W$390,,$C403)-SUM($D403:AL403),INDEX($D$390:$W$390,,$C403)/INDEX($D$376:$W$376,1,$C403))))</f>
        <v>0</v>
      </c>
      <c r="AN403" s="2">
        <f>IF($D$376="n/a",0,IF(AN$378&lt;=$C403,0,IF(AN$378&gt;(INDEX($D$376:$W$376,1,$C403)+$C403),INDEX($D$390:$W$390,,$C403)-SUM($D403:AM403),INDEX($D$390:$W$390,,$C403)/INDEX($D$376:$W$376,1,$C403))))</f>
        <v>0</v>
      </c>
      <c r="AO403" s="2">
        <f>IF($D$376="n/a",0,IF(AO$378&lt;=$C403,0,IF(AO$378&gt;(INDEX($D$376:$W$376,1,$C403)+$C403),INDEX($D$390:$W$390,,$C403)-SUM($D403:AN403),INDEX($D$390:$W$390,,$C403)/INDEX($D$376:$W$376,1,$C403))))</f>
        <v>0</v>
      </c>
      <c r="AP403" s="2">
        <f>IF($D$376="n/a",0,IF(AP$378&lt;=$C403,0,IF(AP$378&gt;(INDEX($D$376:$W$376,1,$C403)+$C403),INDEX($D$390:$W$390,,$C403)-SUM($D403:AO403),INDEX($D$390:$W$390,,$C403)/INDEX($D$376:$W$376,1,$C403))))</f>
        <v>0</v>
      </c>
      <c r="AQ403" s="2">
        <f>IF($D$376="n/a",0,IF(AQ$378&lt;=$C403,0,IF(AQ$378&gt;(INDEX($D$376:$W$376,1,$C403)+$C403),INDEX($D$390:$W$390,,$C403)-SUM($D403:AP403),INDEX($D$390:$W$390,,$C403)/INDEX($D$376:$W$376,1,$C403))))</f>
        <v>0</v>
      </c>
      <c r="AR403" s="2">
        <f>IF($D$376="n/a",0,IF(AR$378&lt;=$C403,0,IF(AR$378&gt;(INDEX($D$376:$W$376,1,$C403)+$C403),INDEX($D$390:$W$390,,$C403)-SUM($D403:AQ403),INDEX($D$390:$W$390,,$C403)/INDEX($D$376:$W$376,1,$C403))))</f>
        <v>0</v>
      </c>
      <c r="AS403" s="2">
        <f>IF($D$376="n/a",0,IF(AS$378&lt;=$C403,0,IF(AS$378&gt;(INDEX($D$376:$W$376,1,$C403)+$C403),INDEX($D$390:$W$390,,$C403)-SUM($D403:AR403),INDEX($D$390:$W$390,,$C403)/INDEX($D$376:$W$376,1,$C403))))</f>
        <v>0</v>
      </c>
      <c r="AT403" s="2">
        <f>IF($D$376="n/a",0,IF(AT$378&lt;=$C403,0,IF(AT$378&gt;(INDEX($D$376:$W$376,1,$C403)+$C403),INDEX($D$390:$W$390,,$C403)-SUM($D403:AS403),INDEX($D$390:$W$390,,$C403)/INDEX($D$376:$W$376,1,$C403))))</f>
        <v>0</v>
      </c>
      <c r="AU403" s="2">
        <f>IF($D$376="n/a",0,IF(AU$378&lt;=$C403,0,IF(AU$378&gt;(INDEX($D$376:$W$376,1,$C403)+$C403),INDEX($D$390:$W$390,,$C403)-SUM($D403:AT403),INDEX($D$390:$W$390,,$C403)/INDEX($D$376:$W$376,1,$C403))))</f>
        <v>0</v>
      </c>
      <c r="AV403" s="2">
        <f>IF($D$376="n/a",0,IF(AV$378&lt;=$C403,0,IF(AV$378&gt;(INDEX($D$376:$W$376,1,$C403)+$C403),INDEX($D$390:$W$390,,$C403)-SUM($D403:AU403),INDEX($D$390:$W$390,,$C403)/INDEX($D$376:$W$376,1,$C403))))</f>
        <v>0</v>
      </c>
      <c r="AW403" s="2">
        <f>IF($D$376="n/a",0,IF(AW$378&lt;=$C403,0,IF(AW$378&gt;(INDEX($D$376:$W$376,1,$C403)+$C403),INDEX($D$390:$W$390,,$C403)-SUM($D403:AV403),INDEX($D$390:$W$390,,$C403)/INDEX($D$376:$W$376,1,$C403))))</f>
        <v>0</v>
      </c>
      <c r="AX403" s="2">
        <f>IF($D$376="n/a",0,IF(AX$378&lt;=$C403,0,IF(AX$378&gt;(INDEX($D$376:$W$376,1,$C403)+$C403),INDEX($D$390:$W$390,,$C403)-SUM($D403:AW403),INDEX($D$390:$W$390,,$C403)/INDEX($D$376:$W$376,1,$C403))))</f>
        <v>0</v>
      </c>
      <c r="AY403" s="2">
        <f>IF($D$376="n/a",0,IF(AY$378&lt;=$C403,0,IF(AY$378&gt;(INDEX($D$376:$W$376,1,$C403)+$C403),INDEX($D$390:$W$390,,$C403)-SUM($D403:AX403),INDEX($D$390:$W$390,,$C403)/INDEX($D$376:$W$376,1,$C403))))</f>
        <v>0</v>
      </c>
      <c r="AZ403" s="2">
        <f>IF($D$376="n/a",0,IF(AZ$378&lt;=$C403,0,IF(AZ$378&gt;(INDEX($D$376:$W$376,1,$C403)+$C403),INDEX($D$390:$W$390,,$C403)-SUM($D403:AY403),INDEX($D$390:$W$390,,$C403)/INDEX($D$376:$W$376,1,$C403))))</f>
        <v>0</v>
      </c>
      <c r="BA403" s="2">
        <f>IF($D$376="n/a",0,IF(BA$378&lt;=$C403,0,IF(BA$378&gt;(INDEX($D$376:$W$376,1,$C403)+$C403),INDEX($D$390:$W$390,,$C403)-SUM($D403:AZ403),INDEX($D$390:$W$390,,$C403)/INDEX($D$376:$W$376,1,$C403))))</f>
        <v>0</v>
      </c>
      <c r="BB403" s="2">
        <f>IF($D$376="n/a",0,IF(BB$378&lt;=$C403,0,IF(BB$378&gt;(INDEX($D$376:$W$376,1,$C403)+$C403),INDEX($D$390:$W$390,,$C403)-SUM($D403:BA403),INDEX($D$390:$W$390,,$C403)/INDEX($D$376:$W$376,1,$C403))))</f>
        <v>0</v>
      </c>
      <c r="BC403" s="2">
        <f>IF($D$376="n/a",0,IF(BC$378&lt;=$C403,0,IF(BC$378&gt;(INDEX($D$376:$W$376,1,$C403)+$C403),INDEX($D$390:$W$390,,$C403)-SUM($D403:BB403),INDEX($D$390:$W$390,,$C403)/INDEX($D$376:$W$376,1,$C403))))</f>
        <v>0</v>
      </c>
      <c r="BD403" s="2">
        <f>IF($D$376="n/a",0,IF(BD$378&lt;=$C403,0,IF(BD$378&gt;(INDEX($D$376:$W$376,1,$C403)+$C403),INDEX($D$390:$W$390,,$C403)-SUM($D403:BC403),INDEX($D$390:$W$390,,$C403)/INDEX($D$376:$W$376,1,$C403))))</f>
        <v>0</v>
      </c>
      <c r="BE403" s="2">
        <f>IF($D$376="n/a",0,IF(BE$378&lt;=$C403,0,IF(BE$378&gt;(INDEX($D$376:$W$376,1,$C403)+$C403),INDEX($D$390:$W$390,,$C403)-SUM($D403:BD403),INDEX($D$390:$W$390,,$C403)/INDEX($D$376:$W$376,1,$C403))))</f>
        <v>0</v>
      </c>
      <c r="BF403" s="2">
        <f>IF($D$376="n/a",0,IF(BF$378&lt;=$C403,0,IF(BF$378&gt;(INDEX($D$376:$W$376,1,$C403)+$C403),INDEX($D$390:$W$390,,$C403)-SUM($D403:BE403),INDEX($D$390:$W$390,,$C403)/INDEX($D$376:$W$376,1,$C403))))</f>
        <v>0</v>
      </c>
      <c r="BG403" s="2">
        <f>IF($D$376="n/a",0,IF(BG$378&lt;=$C403,0,IF(BG$378&gt;(INDEX($D$376:$W$376,1,$C403)+$C403),INDEX($D$390:$W$390,,$C403)-SUM($D403:BF403),INDEX($D$390:$W$390,,$C403)/INDEX($D$376:$W$376,1,$C403))))</f>
        <v>0</v>
      </c>
      <c r="BH403" s="2">
        <f>IF($D$376="n/a",0,IF(BH$378&lt;=$C403,0,IF(BH$378&gt;(INDEX($D$376:$W$376,1,$C403)+$C403),INDEX($D$390:$W$390,,$C403)-SUM($D403:BG403),INDEX($D$390:$W$390,,$C403)/INDEX($D$376:$W$376,1,$C403))))</f>
        <v>0</v>
      </c>
      <c r="BI403" s="2">
        <f>IF($D$376="n/a",0,IF(BI$378&lt;=$C403,0,IF(BI$378&gt;(INDEX($D$376:$W$376,1,$C403)+$C403),INDEX($D$390:$W$390,,$C403)-SUM($D403:BH403),INDEX($D$390:$W$390,,$C403)/INDEX($D$376:$W$376,1,$C403))))</f>
        <v>0</v>
      </c>
      <c r="BJ403" s="2">
        <f>IF($D$376="n/a",0,IF(BJ$378&lt;=$C403,0,IF(BJ$378&gt;(INDEX($D$376:$W$376,1,$C403)+$C403),INDEX($D$390:$W$390,,$C403)-SUM($D403:BI403),INDEX($D$390:$W$390,,$C403)/INDEX($D$376:$W$376,1,$C403))))</f>
        <v>0</v>
      </c>
      <c r="BK403" s="2">
        <f>IF($D$376="n/a",0,IF(BK$378&lt;=$C403,0,IF(BK$378&gt;(INDEX($D$376:$W$376,1,$C403)+$C403),INDEX($D$390:$W$390,,$C403)-SUM($D403:BJ403),INDEX($D$390:$W$390,,$C403)/INDEX($D$376:$W$376,1,$C403))))</f>
        <v>0</v>
      </c>
      <c r="BL403" s="2">
        <f>IF($D$376="n/a",0,IF(BL$378&lt;=$C403,0,IF(BL$378&gt;(INDEX($D$376:$W$376,1,$C403)+$C403),INDEX($D$390:$W$390,,$C403)-SUM($D403:BK403),INDEX($D$390:$W$390,,$C403)/INDEX($D$376:$W$376,1,$C403))))</f>
        <v>0</v>
      </c>
      <c r="BM403" s="2">
        <f>IF($D$376="n/a",0,IF(BM$378&lt;=$C403,0,IF(BM$378&gt;(INDEX($D$376:$W$376,1,$C403)+$C403),INDEX($D$390:$W$390,,$C403)-SUM($D403:BL403),INDEX($D$390:$W$390,,$C403)/INDEX($D$376:$W$376,1,$C403))))</f>
        <v>0</v>
      </c>
      <c r="BN403" s="2">
        <f>IF($D$376="n/a",0,IF(BN$378&lt;=$C403,0,IF(BN$378&gt;(INDEX($D$376:$W$376,1,$C403)+$C403),INDEX($D$390:$W$390,,$C403)-SUM($D403:BM403),INDEX($D$390:$W$390,,$C403)/INDEX($D$376:$W$376,1,$C403))))</f>
        <v>0</v>
      </c>
      <c r="BO403" s="2">
        <f>IF($D$376="n/a",0,IF(BO$378&lt;=$C403,0,IF(BO$378&gt;(INDEX($D$376:$W$376,1,$C403)+$C403),INDEX($D$390:$W$390,,$C403)-SUM($D403:BN403),INDEX($D$390:$W$390,,$C403)/INDEX($D$376:$W$376,1,$C403))))</f>
        <v>0</v>
      </c>
      <c r="BP403" s="2">
        <f>IF($D$376="n/a",0,IF(BP$378&lt;=$C403,0,IF(BP$378&gt;(INDEX($D$376:$W$376,1,$C403)+$C403),INDEX($D$390:$W$390,,$C403)-SUM($D403:BO403),INDEX($D$390:$W$390,,$C403)/INDEX($D$376:$W$376,1,$C403))))</f>
        <v>0</v>
      </c>
    </row>
    <row r="404" spans="2:68" outlineLevel="1">
      <c r="B404" s="20">
        <v>2027</v>
      </c>
      <c r="C404" s="20">
        <v>12</v>
      </c>
      <c r="E404" s="2">
        <f>IF($D$376="n/a",0,IF(E$378&lt;=$C404,0,IF(E$378&gt;(INDEX($D$376:$W$376,1,$C404)+$C404),INDEX($D$390:$W$390,,$C404)-SUM($D404:D404),INDEX($D$390:$W$390,,$C404)/INDEX($D$376:$W$376,1,$C404))))</f>
        <v>0</v>
      </c>
      <c r="F404" s="2">
        <f>IF($D$376="n/a",0,IF(F$378&lt;=$C404,0,IF(F$378&gt;(INDEX($D$376:$W$376,1,$C404)+$C404),INDEX($D$390:$W$390,,$C404)-SUM($D404:E404),INDEX($D$390:$W$390,,$C404)/INDEX($D$376:$W$376,1,$C404))))</f>
        <v>0</v>
      </c>
      <c r="G404" s="2">
        <f>IF($D$376="n/a",0,IF(G$378&lt;=$C404,0,IF(G$378&gt;(INDEX($D$376:$W$376,1,$C404)+$C404),INDEX($D$390:$W$390,,$C404)-SUM($D404:F404),INDEX($D$390:$W$390,,$C404)/INDEX($D$376:$W$376,1,$C404))))</f>
        <v>0</v>
      </c>
      <c r="H404" s="2">
        <f>IF($D$376="n/a",0,IF(H$378&lt;=$C404,0,IF(H$378&gt;(INDEX($D$376:$W$376,1,$C404)+$C404),INDEX($D$390:$W$390,,$C404)-SUM($D404:G404),INDEX($D$390:$W$390,,$C404)/INDEX($D$376:$W$376,1,$C404))))</f>
        <v>0</v>
      </c>
      <c r="I404" s="2">
        <f>IF($D$376="n/a",0,IF(I$378&lt;=$C404,0,IF(I$378&gt;(INDEX($D$376:$W$376,1,$C404)+$C404),INDEX($D$390:$W$390,,$C404)-SUM($D404:H404),INDEX($D$390:$W$390,,$C404)/INDEX($D$376:$W$376,1,$C404))))</f>
        <v>0</v>
      </c>
      <c r="J404" s="2">
        <f>IF($D$376="n/a",0,IF(J$378&lt;=$C404,0,IF(J$378&gt;(INDEX($D$376:$W$376,1,$C404)+$C404),INDEX($D$390:$W$390,,$C404)-SUM($D404:I404),INDEX($D$390:$W$390,,$C404)/INDEX($D$376:$W$376,1,$C404))))</f>
        <v>0</v>
      </c>
      <c r="K404" s="2">
        <f>IF($D$376="n/a",0,IF(K$378&lt;=$C404,0,IF(K$378&gt;(INDEX($D$376:$W$376,1,$C404)+$C404),INDEX($D$390:$W$390,,$C404)-SUM($D404:J404),INDEX($D$390:$W$390,,$C404)/INDEX($D$376:$W$376,1,$C404))))</f>
        <v>0</v>
      </c>
      <c r="L404" s="2">
        <f>IF($D$376="n/a",0,IF(L$378&lt;=$C404,0,IF(L$378&gt;(INDEX($D$376:$W$376,1,$C404)+$C404),INDEX($D$390:$W$390,,$C404)-SUM($D404:K404),INDEX($D$390:$W$390,,$C404)/INDEX($D$376:$W$376,1,$C404))))</f>
        <v>0</v>
      </c>
      <c r="M404" s="2">
        <f>IF($D$376="n/a",0,IF(M$378&lt;=$C404,0,IF(M$378&gt;(INDEX($D$376:$W$376,1,$C404)+$C404),INDEX($D$390:$W$390,,$C404)-SUM($D404:L404),INDEX($D$390:$W$390,,$C404)/INDEX($D$376:$W$376,1,$C404))))</f>
        <v>0</v>
      </c>
      <c r="N404" s="2">
        <f>IF($D$376="n/a",0,IF(N$378&lt;=$C404,0,IF(N$378&gt;(INDEX($D$376:$W$376,1,$C404)+$C404),INDEX($D$390:$W$390,,$C404)-SUM($D404:M404),INDEX($D$390:$W$390,,$C404)/INDEX($D$376:$W$376,1,$C404))))</f>
        <v>0</v>
      </c>
      <c r="O404" s="2">
        <f>IF($D$376="n/a",0,IF(O$378&lt;=$C404,0,IF(O$378&gt;(INDEX($D$376:$W$376,1,$C404)+$C404),INDEX($D$390:$W$390,,$C404)-SUM($D404:N404),INDEX($D$390:$W$390,,$C404)/INDEX($D$376:$W$376,1,$C404))))</f>
        <v>0</v>
      </c>
      <c r="P404" s="2">
        <f>IF($D$376="n/a",0,IF(P$378&lt;=$C404,0,IF(P$378&gt;(INDEX($D$376:$W$376,1,$C404)+$C404),INDEX($D$390:$W$390,,$C404)-SUM($D404:O404),INDEX($D$390:$W$390,,$C404)/INDEX($D$376:$W$376,1,$C404))))</f>
        <v>0</v>
      </c>
      <c r="Q404" s="2">
        <f>IF($D$376="n/a",0,IF(Q$378&lt;=$C404,0,IF(Q$378&gt;(INDEX($D$376:$W$376,1,$C404)+$C404),INDEX($D$390:$W$390,,$C404)-SUM($D404:P404),INDEX($D$390:$W$390,,$C404)/INDEX($D$376:$W$376,1,$C404))))</f>
        <v>0</v>
      </c>
      <c r="R404" s="2">
        <f>IF($D$376="n/a",0,IF(R$378&lt;=$C404,0,IF(R$378&gt;(INDEX($D$376:$W$376,1,$C404)+$C404),INDEX($D$390:$W$390,,$C404)-SUM($D404:Q404),INDEX($D$390:$W$390,,$C404)/INDEX($D$376:$W$376,1,$C404))))</f>
        <v>0</v>
      </c>
      <c r="S404" s="2">
        <f>IF($D$376="n/a",0,IF(S$378&lt;=$C404,0,IF(S$378&gt;(INDEX($D$376:$W$376,1,$C404)+$C404),INDEX($D$390:$W$390,,$C404)-SUM($D404:R404),INDEX($D$390:$W$390,,$C404)/INDEX($D$376:$W$376,1,$C404))))</f>
        <v>0</v>
      </c>
      <c r="T404" s="2">
        <f>IF($D$376="n/a",0,IF(T$378&lt;=$C404,0,IF(T$378&gt;(INDEX($D$376:$W$376,1,$C404)+$C404),INDEX($D$390:$W$390,,$C404)-SUM($D404:S404),INDEX($D$390:$W$390,,$C404)/INDEX($D$376:$W$376,1,$C404))))</f>
        <v>0</v>
      </c>
      <c r="U404" s="2">
        <f>IF($D$376="n/a",0,IF(U$378&lt;=$C404,0,IF(U$378&gt;(INDEX($D$376:$W$376,1,$C404)+$C404),INDEX($D$390:$W$390,,$C404)-SUM($D404:T404),INDEX($D$390:$W$390,,$C404)/INDEX($D$376:$W$376,1,$C404))))</f>
        <v>0</v>
      </c>
      <c r="V404" s="2">
        <f>IF($D$376="n/a",0,IF(V$378&lt;=$C404,0,IF(V$378&gt;(INDEX($D$376:$W$376,1,$C404)+$C404),INDEX($D$390:$W$390,,$C404)-SUM($D404:U404),INDEX($D$390:$W$390,,$C404)/INDEX($D$376:$W$376,1,$C404))))</f>
        <v>0</v>
      </c>
      <c r="W404" s="2">
        <f>IF($D$376="n/a",0,IF(W$378&lt;=$C404,0,IF(W$378&gt;(INDEX($D$376:$W$376,1,$C404)+$C404),INDEX($D$390:$W$390,,$C404)-SUM($D404:V404),INDEX($D$390:$W$390,,$C404)/INDEX($D$376:$W$376,1,$C404))))</f>
        <v>0</v>
      </c>
      <c r="X404" s="2">
        <f>IF($D$376="n/a",0,IF(X$378&lt;=$C404,0,IF(X$378&gt;(INDEX($D$376:$W$376,1,$C404)+$C404),INDEX($D$390:$W$390,,$C404)-SUM($D404:W404),INDEX($D$390:$W$390,,$C404)/INDEX($D$376:$W$376,1,$C404))))</f>
        <v>0</v>
      </c>
      <c r="Y404" s="2">
        <f>IF($D$376="n/a",0,IF(Y$378&lt;=$C404,0,IF(Y$378&gt;(INDEX($D$376:$W$376,1,$C404)+$C404),INDEX($D$390:$W$390,,$C404)-SUM($D404:X404),INDEX($D$390:$W$390,,$C404)/INDEX($D$376:$W$376,1,$C404))))</f>
        <v>0</v>
      </c>
      <c r="Z404" s="2">
        <f>IF($D$376="n/a",0,IF(Z$378&lt;=$C404,0,IF(Z$378&gt;(INDEX($D$376:$W$376,1,$C404)+$C404),INDEX($D$390:$W$390,,$C404)-SUM($D404:Y404),INDEX($D$390:$W$390,,$C404)/INDEX($D$376:$W$376,1,$C404))))</f>
        <v>0</v>
      </c>
      <c r="AA404" s="2">
        <f>IF($D$376="n/a",0,IF(AA$378&lt;=$C404,0,IF(AA$378&gt;(INDEX($D$376:$W$376,1,$C404)+$C404),INDEX($D$390:$W$390,,$C404)-SUM($D404:Z404),INDEX($D$390:$W$390,,$C404)/INDEX($D$376:$W$376,1,$C404))))</f>
        <v>0</v>
      </c>
      <c r="AB404" s="2">
        <f>IF($D$376="n/a",0,IF(AB$378&lt;=$C404,0,IF(AB$378&gt;(INDEX($D$376:$W$376,1,$C404)+$C404),INDEX($D$390:$W$390,,$C404)-SUM($D404:AA404),INDEX($D$390:$W$390,,$C404)/INDEX($D$376:$W$376,1,$C404))))</f>
        <v>0</v>
      </c>
      <c r="AC404" s="2">
        <f>IF($D$376="n/a",0,IF(AC$378&lt;=$C404,0,IF(AC$378&gt;(INDEX($D$376:$W$376,1,$C404)+$C404),INDEX($D$390:$W$390,,$C404)-SUM($D404:AB404),INDEX($D$390:$W$390,,$C404)/INDEX($D$376:$W$376,1,$C404))))</f>
        <v>0</v>
      </c>
      <c r="AD404" s="2">
        <f>IF($D$376="n/a",0,IF(AD$378&lt;=$C404,0,IF(AD$378&gt;(INDEX($D$376:$W$376,1,$C404)+$C404),INDEX($D$390:$W$390,,$C404)-SUM($D404:AC404),INDEX($D$390:$W$390,,$C404)/INDEX($D$376:$W$376,1,$C404))))</f>
        <v>0</v>
      </c>
      <c r="AE404" s="2">
        <f>IF($D$376="n/a",0,IF(AE$378&lt;=$C404,0,IF(AE$378&gt;(INDEX($D$376:$W$376,1,$C404)+$C404),INDEX($D$390:$W$390,,$C404)-SUM($D404:AD404),INDEX($D$390:$W$390,,$C404)/INDEX($D$376:$W$376,1,$C404))))</f>
        <v>0</v>
      </c>
      <c r="AF404" s="2">
        <f>IF($D$376="n/a",0,IF(AF$378&lt;=$C404,0,IF(AF$378&gt;(INDEX($D$376:$W$376,1,$C404)+$C404),INDEX($D$390:$W$390,,$C404)-SUM($D404:AE404),INDEX($D$390:$W$390,,$C404)/INDEX($D$376:$W$376,1,$C404))))</f>
        <v>0</v>
      </c>
      <c r="AG404" s="2">
        <f>IF($D$376="n/a",0,IF(AG$378&lt;=$C404,0,IF(AG$378&gt;(INDEX($D$376:$W$376,1,$C404)+$C404),INDEX($D$390:$W$390,,$C404)-SUM($D404:AF404),INDEX($D$390:$W$390,,$C404)/INDEX($D$376:$W$376,1,$C404))))</f>
        <v>0</v>
      </c>
      <c r="AH404" s="2">
        <f>IF($D$376="n/a",0,IF(AH$378&lt;=$C404,0,IF(AH$378&gt;(INDEX($D$376:$W$376,1,$C404)+$C404),INDEX($D$390:$W$390,,$C404)-SUM($D404:AG404),INDEX($D$390:$W$390,,$C404)/INDEX($D$376:$W$376,1,$C404))))</f>
        <v>0</v>
      </c>
      <c r="AI404" s="2">
        <f>IF($D$376="n/a",0,IF(AI$378&lt;=$C404,0,IF(AI$378&gt;(INDEX($D$376:$W$376,1,$C404)+$C404),INDEX($D$390:$W$390,,$C404)-SUM($D404:AH404),INDEX($D$390:$W$390,,$C404)/INDEX($D$376:$W$376,1,$C404))))</f>
        <v>0</v>
      </c>
      <c r="AJ404" s="2">
        <f>IF($D$376="n/a",0,IF(AJ$378&lt;=$C404,0,IF(AJ$378&gt;(INDEX($D$376:$W$376,1,$C404)+$C404),INDEX($D$390:$W$390,,$C404)-SUM($D404:AI404),INDEX($D$390:$W$390,,$C404)/INDEX($D$376:$W$376,1,$C404))))</f>
        <v>0</v>
      </c>
      <c r="AK404" s="2">
        <f>IF($D$376="n/a",0,IF(AK$378&lt;=$C404,0,IF(AK$378&gt;(INDEX($D$376:$W$376,1,$C404)+$C404),INDEX($D$390:$W$390,,$C404)-SUM($D404:AJ404),INDEX($D$390:$W$390,,$C404)/INDEX($D$376:$W$376,1,$C404))))</f>
        <v>0</v>
      </c>
      <c r="AL404" s="2">
        <f>IF($D$376="n/a",0,IF(AL$378&lt;=$C404,0,IF(AL$378&gt;(INDEX($D$376:$W$376,1,$C404)+$C404),INDEX($D$390:$W$390,,$C404)-SUM($D404:AK404),INDEX($D$390:$W$390,,$C404)/INDEX($D$376:$W$376,1,$C404))))</f>
        <v>0</v>
      </c>
      <c r="AM404" s="2">
        <f>IF($D$376="n/a",0,IF(AM$378&lt;=$C404,0,IF(AM$378&gt;(INDEX($D$376:$W$376,1,$C404)+$C404),INDEX($D$390:$W$390,,$C404)-SUM($D404:AL404),INDEX($D$390:$W$390,,$C404)/INDEX($D$376:$W$376,1,$C404))))</f>
        <v>0</v>
      </c>
      <c r="AN404" s="2">
        <f>IF($D$376="n/a",0,IF(AN$378&lt;=$C404,0,IF(AN$378&gt;(INDEX($D$376:$W$376,1,$C404)+$C404),INDEX($D$390:$W$390,,$C404)-SUM($D404:AM404),INDEX($D$390:$W$390,,$C404)/INDEX($D$376:$W$376,1,$C404))))</f>
        <v>0</v>
      </c>
      <c r="AO404" s="2">
        <f>IF($D$376="n/a",0,IF(AO$378&lt;=$C404,0,IF(AO$378&gt;(INDEX($D$376:$W$376,1,$C404)+$C404),INDEX($D$390:$W$390,,$C404)-SUM($D404:AN404),INDEX($D$390:$W$390,,$C404)/INDEX($D$376:$W$376,1,$C404))))</f>
        <v>0</v>
      </c>
      <c r="AP404" s="2">
        <f>IF($D$376="n/a",0,IF(AP$378&lt;=$C404,0,IF(AP$378&gt;(INDEX($D$376:$W$376,1,$C404)+$C404),INDEX($D$390:$W$390,,$C404)-SUM($D404:AO404),INDEX($D$390:$W$390,,$C404)/INDEX($D$376:$W$376,1,$C404))))</f>
        <v>0</v>
      </c>
      <c r="AQ404" s="2">
        <f>IF($D$376="n/a",0,IF(AQ$378&lt;=$C404,0,IF(AQ$378&gt;(INDEX($D$376:$W$376,1,$C404)+$C404),INDEX($D$390:$W$390,,$C404)-SUM($D404:AP404),INDEX($D$390:$W$390,,$C404)/INDEX($D$376:$W$376,1,$C404))))</f>
        <v>0</v>
      </c>
      <c r="AR404" s="2">
        <f>IF($D$376="n/a",0,IF(AR$378&lt;=$C404,0,IF(AR$378&gt;(INDEX($D$376:$W$376,1,$C404)+$C404),INDEX($D$390:$W$390,,$C404)-SUM($D404:AQ404),INDEX($D$390:$W$390,,$C404)/INDEX($D$376:$W$376,1,$C404))))</f>
        <v>0</v>
      </c>
      <c r="AS404" s="2">
        <f>IF($D$376="n/a",0,IF(AS$378&lt;=$C404,0,IF(AS$378&gt;(INDEX($D$376:$W$376,1,$C404)+$C404),INDEX($D$390:$W$390,,$C404)-SUM($D404:AR404),INDEX($D$390:$W$390,,$C404)/INDEX($D$376:$W$376,1,$C404))))</f>
        <v>0</v>
      </c>
      <c r="AT404" s="2">
        <f>IF($D$376="n/a",0,IF(AT$378&lt;=$C404,0,IF(AT$378&gt;(INDEX($D$376:$W$376,1,$C404)+$C404),INDEX($D$390:$W$390,,$C404)-SUM($D404:AS404),INDEX($D$390:$W$390,,$C404)/INDEX($D$376:$W$376,1,$C404))))</f>
        <v>0</v>
      </c>
      <c r="AU404" s="2">
        <f>IF($D$376="n/a",0,IF(AU$378&lt;=$C404,0,IF(AU$378&gt;(INDEX($D$376:$W$376,1,$C404)+$C404),INDEX($D$390:$W$390,,$C404)-SUM($D404:AT404),INDEX($D$390:$W$390,,$C404)/INDEX($D$376:$W$376,1,$C404))))</f>
        <v>0</v>
      </c>
      <c r="AV404" s="2">
        <f>IF($D$376="n/a",0,IF(AV$378&lt;=$C404,0,IF(AV$378&gt;(INDEX($D$376:$W$376,1,$C404)+$C404),INDEX($D$390:$W$390,,$C404)-SUM($D404:AU404),INDEX($D$390:$W$390,,$C404)/INDEX($D$376:$W$376,1,$C404))))</f>
        <v>0</v>
      </c>
      <c r="AW404" s="2">
        <f>IF($D$376="n/a",0,IF(AW$378&lt;=$C404,0,IF(AW$378&gt;(INDEX($D$376:$W$376,1,$C404)+$C404),INDEX($D$390:$W$390,,$C404)-SUM($D404:AV404),INDEX($D$390:$W$390,,$C404)/INDEX($D$376:$W$376,1,$C404))))</f>
        <v>0</v>
      </c>
      <c r="AX404" s="2">
        <f>IF($D$376="n/a",0,IF(AX$378&lt;=$C404,0,IF(AX$378&gt;(INDEX($D$376:$W$376,1,$C404)+$C404),INDEX($D$390:$W$390,,$C404)-SUM($D404:AW404),INDEX($D$390:$W$390,,$C404)/INDEX($D$376:$W$376,1,$C404))))</f>
        <v>0</v>
      </c>
      <c r="AY404" s="2">
        <f>IF($D$376="n/a",0,IF(AY$378&lt;=$C404,0,IF(AY$378&gt;(INDEX($D$376:$W$376,1,$C404)+$C404),INDEX($D$390:$W$390,,$C404)-SUM($D404:AX404),INDEX($D$390:$W$390,,$C404)/INDEX($D$376:$W$376,1,$C404))))</f>
        <v>0</v>
      </c>
      <c r="AZ404" s="2">
        <f>IF($D$376="n/a",0,IF(AZ$378&lt;=$C404,0,IF(AZ$378&gt;(INDEX($D$376:$W$376,1,$C404)+$C404),INDEX($D$390:$W$390,,$C404)-SUM($D404:AY404),INDEX($D$390:$W$390,,$C404)/INDEX($D$376:$W$376,1,$C404))))</f>
        <v>0</v>
      </c>
      <c r="BA404" s="2">
        <f>IF($D$376="n/a",0,IF(BA$378&lt;=$C404,0,IF(BA$378&gt;(INDEX($D$376:$W$376,1,$C404)+$C404),INDEX($D$390:$W$390,,$C404)-SUM($D404:AZ404),INDEX($D$390:$W$390,,$C404)/INDEX($D$376:$W$376,1,$C404))))</f>
        <v>0</v>
      </c>
      <c r="BB404" s="2">
        <f>IF($D$376="n/a",0,IF(BB$378&lt;=$C404,0,IF(BB$378&gt;(INDEX($D$376:$W$376,1,$C404)+$C404),INDEX($D$390:$W$390,,$C404)-SUM($D404:BA404),INDEX($D$390:$W$390,,$C404)/INDEX($D$376:$W$376,1,$C404))))</f>
        <v>0</v>
      </c>
      <c r="BC404" s="2">
        <f>IF($D$376="n/a",0,IF(BC$378&lt;=$C404,0,IF(BC$378&gt;(INDEX($D$376:$W$376,1,$C404)+$C404),INDEX($D$390:$W$390,,$C404)-SUM($D404:BB404),INDEX($D$390:$W$390,,$C404)/INDEX($D$376:$W$376,1,$C404))))</f>
        <v>0</v>
      </c>
      <c r="BD404" s="2">
        <f>IF($D$376="n/a",0,IF(BD$378&lt;=$C404,0,IF(BD$378&gt;(INDEX($D$376:$W$376,1,$C404)+$C404),INDEX($D$390:$W$390,,$C404)-SUM($D404:BC404),INDEX($D$390:$W$390,,$C404)/INDEX($D$376:$W$376,1,$C404))))</f>
        <v>0</v>
      </c>
      <c r="BE404" s="2">
        <f>IF($D$376="n/a",0,IF(BE$378&lt;=$C404,0,IF(BE$378&gt;(INDEX($D$376:$W$376,1,$C404)+$C404),INDEX($D$390:$W$390,,$C404)-SUM($D404:BD404),INDEX($D$390:$W$390,,$C404)/INDEX($D$376:$W$376,1,$C404))))</f>
        <v>0</v>
      </c>
      <c r="BF404" s="2">
        <f>IF($D$376="n/a",0,IF(BF$378&lt;=$C404,0,IF(BF$378&gt;(INDEX($D$376:$W$376,1,$C404)+$C404),INDEX($D$390:$W$390,,$C404)-SUM($D404:BE404),INDEX($D$390:$W$390,,$C404)/INDEX($D$376:$W$376,1,$C404))))</f>
        <v>0</v>
      </c>
      <c r="BG404" s="2">
        <f>IF($D$376="n/a",0,IF(BG$378&lt;=$C404,0,IF(BG$378&gt;(INDEX($D$376:$W$376,1,$C404)+$C404),INDEX($D$390:$W$390,,$C404)-SUM($D404:BF404),INDEX($D$390:$W$390,,$C404)/INDEX($D$376:$W$376,1,$C404))))</f>
        <v>0</v>
      </c>
      <c r="BH404" s="2">
        <f>IF($D$376="n/a",0,IF(BH$378&lt;=$C404,0,IF(BH$378&gt;(INDEX($D$376:$W$376,1,$C404)+$C404),INDEX($D$390:$W$390,,$C404)-SUM($D404:BG404),INDEX($D$390:$W$390,,$C404)/INDEX($D$376:$W$376,1,$C404))))</f>
        <v>0</v>
      </c>
      <c r="BI404" s="2">
        <f>IF($D$376="n/a",0,IF(BI$378&lt;=$C404,0,IF(BI$378&gt;(INDEX($D$376:$W$376,1,$C404)+$C404),INDEX($D$390:$W$390,,$C404)-SUM($D404:BH404),INDEX($D$390:$W$390,,$C404)/INDEX($D$376:$W$376,1,$C404))))</f>
        <v>0</v>
      </c>
      <c r="BJ404" s="2">
        <f>IF($D$376="n/a",0,IF(BJ$378&lt;=$C404,0,IF(BJ$378&gt;(INDEX($D$376:$W$376,1,$C404)+$C404),INDEX($D$390:$W$390,,$C404)-SUM($D404:BI404),INDEX($D$390:$W$390,,$C404)/INDEX($D$376:$W$376,1,$C404))))</f>
        <v>0</v>
      </c>
      <c r="BK404" s="2">
        <f>IF($D$376="n/a",0,IF(BK$378&lt;=$C404,0,IF(BK$378&gt;(INDEX($D$376:$W$376,1,$C404)+$C404),INDEX($D$390:$W$390,,$C404)-SUM($D404:BJ404),INDEX($D$390:$W$390,,$C404)/INDEX($D$376:$W$376,1,$C404))))</f>
        <v>0</v>
      </c>
      <c r="BL404" s="2">
        <f>IF($D$376="n/a",0,IF(BL$378&lt;=$C404,0,IF(BL$378&gt;(INDEX($D$376:$W$376,1,$C404)+$C404),INDEX($D$390:$W$390,,$C404)-SUM($D404:BK404),INDEX($D$390:$W$390,,$C404)/INDEX($D$376:$W$376,1,$C404))))</f>
        <v>0</v>
      </c>
      <c r="BM404" s="2">
        <f>IF($D$376="n/a",0,IF(BM$378&lt;=$C404,0,IF(BM$378&gt;(INDEX($D$376:$W$376,1,$C404)+$C404),INDEX($D$390:$W$390,,$C404)-SUM($D404:BL404),INDEX($D$390:$W$390,,$C404)/INDEX($D$376:$W$376,1,$C404))))</f>
        <v>0</v>
      </c>
      <c r="BN404" s="2">
        <f>IF($D$376="n/a",0,IF(BN$378&lt;=$C404,0,IF(BN$378&gt;(INDEX($D$376:$W$376,1,$C404)+$C404),INDEX($D$390:$W$390,,$C404)-SUM($D404:BM404),INDEX($D$390:$W$390,,$C404)/INDEX($D$376:$W$376,1,$C404))))</f>
        <v>0</v>
      </c>
      <c r="BO404" s="2">
        <f>IF($D$376="n/a",0,IF(BO$378&lt;=$C404,0,IF(BO$378&gt;(INDEX($D$376:$W$376,1,$C404)+$C404),INDEX($D$390:$W$390,,$C404)-SUM($D404:BN404),INDEX($D$390:$W$390,,$C404)/INDEX($D$376:$W$376,1,$C404))))</f>
        <v>0</v>
      </c>
      <c r="BP404" s="2">
        <f>IF($D$376="n/a",0,IF(BP$378&lt;=$C404,0,IF(BP$378&gt;(INDEX($D$376:$W$376,1,$C404)+$C404),INDEX($D$390:$W$390,,$C404)-SUM($D404:BO404),INDEX($D$390:$W$390,,$C404)/INDEX($D$376:$W$376,1,$C404))))</f>
        <v>0</v>
      </c>
    </row>
    <row r="405" spans="2:68" outlineLevel="1">
      <c r="B405" s="20">
        <v>2028</v>
      </c>
      <c r="C405" s="20">
        <v>13</v>
      </c>
      <c r="E405" s="2">
        <f>IF($D$376="n/a",0,IF(E$378&lt;=$C405,0,IF(E$378&gt;(INDEX($D$376:$W$376,1,$C405)+$C405),INDEX($D$390:$W$390,,$C405)-SUM($D405:D405),INDEX($D$390:$W$390,,$C405)/INDEX($D$376:$W$376,1,$C405))))</f>
        <v>0</v>
      </c>
      <c r="F405" s="2">
        <f>IF($D$376="n/a",0,IF(F$378&lt;=$C405,0,IF(F$378&gt;(INDEX($D$376:$W$376,1,$C405)+$C405),INDEX($D$390:$W$390,,$C405)-SUM($D405:E405),INDEX($D$390:$W$390,,$C405)/INDEX($D$376:$W$376,1,$C405))))</f>
        <v>0</v>
      </c>
      <c r="G405" s="2">
        <f>IF($D$376="n/a",0,IF(G$378&lt;=$C405,0,IF(G$378&gt;(INDEX($D$376:$W$376,1,$C405)+$C405),INDEX($D$390:$W$390,,$C405)-SUM($D405:F405),INDEX($D$390:$W$390,,$C405)/INDEX($D$376:$W$376,1,$C405))))</f>
        <v>0</v>
      </c>
      <c r="H405" s="2">
        <f>IF($D$376="n/a",0,IF(H$378&lt;=$C405,0,IF(H$378&gt;(INDEX($D$376:$W$376,1,$C405)+$C405),INDEX($D$390:$W$390,,$C405)-SUM($D405:G405),INDEX($D$390:$W$390,,$C405)/INDEX($D$376:$W$376,1,$C405))))</f>
        <v>0</v>
      </c>
      <c r="I405" s="2">
        <f>IF($D$376="n/a",0,IF(I$378&lt;=$C405,0,IF(I$378&gt;(INDEX($D$376:$W$376,1,$C405)+$C405),INDEX($D$390:$W$390,,$C405)-SUM($D405:H405),INDEX($D$390:$W$390,,$C405)/INDEX($D$376:$W$376,1,$C405))))</f>
        <v>0</v>
      </c>
      <c r="J405" s="2">
        <f>IF($D$376="n/a",0,IF(J$378&lt;=$C405,0,IF(J$378&gt;(INDEX($D$376:$W$376,1,$C405)+$C405),INDEX($D$390:$W$390,,$C405)-SUM($D405:I405),INDEX($D$390:$W$390,,$C405)/INDEX($D$376:$W$376,1,$C405))))</f>
        <v>0</v>
      </c>
      <c r="K405" s="2">
        <f>IF($D$376="n/a",0,IF(K$378&lt;=$C405,0,IF(K$378&gt;(INDEX($D$376:$W$376,1,$C405)+$C405),INDEX($D$390:$W$390,,$C405)-SUM($D405:J405),INDEX($D$390:$W$390,,$C405)/INDEX($D$376:$W$376,1,$C405))))</f>
        <v>0</v>
      </c>
      <c r="L405" s="2">
        <f>IF($D$376="n/a",0,IF(L$378&lt;=$C405,0,IF(L$378&gt;(INDEX($D$376:$W$376,1,$C405)+$C405),INDEX($D$390:$W$390,,$C405)-SUM($D405:K405),INDEX($D$390:$W$390,,$C405)/INDEX($D$376:$W$376,1,$C405))))</f>
        <v>0</v>
      </c>
      <c r="M405" s="2">
        <f>IF($D$376="n/a",0,IF(M$378&lt;=$C405,0,IF(M$378&gt;(INDEX($D$376:$W$376,1,$C405)+$C405),INDEX($D$390:$W$390,,$C405)-SUM($D405:L405),INDEX($D$390:$W$390,,$C405)/INDEX($D$376:$W$376,1,$C405))))</f>
        <v>0</v>
      </c>
      <c r="N405" s="2">
        <f>IF($D$376="n/a",0,IF(N$378&lt;=$C405,0,IF(N$378&gt;(INDEX($D$376:$W$376,1,$C405)+$C405),INDEX($D$390:$W$390,,$C405)-SUM($D405:M405),INDEX($D$390:$W$390,,$C405)/INDEX($D$376:$W$376,1,$C405))))</f>
        <v>0</v>
      </c>
      <c r="O405" s="2">
        <f>IF($D$376="n/a",0,IF(O$378&lt;=$C405,0,IF(O$378&gt;(INDEX($D$376:$W$376,1,$C405)+$C405),INDEX($D$390:$W$390,,$C405)-SUM($D405:N405),INDEX($D$390:$W$390,,$C405)/INDEX($D$376:$W$376,1,$C405))))</f>
        <v>0</v>
      </c>
      <c r="P405" s="2">
        <f>IF($D$376="n/a",0,IF(P$378&lt;=$C405,0,IF(P$378&gt;(INDEX($D$376:$W$376,1,$C405)+$C405),INDEX($D$390:$W$390,,$C405)-SUM($D405:O405),INDEX($D$390:$W$390,,$C405)/INDEX($D$376:$W$376,1,$C405))))</f>
        <v>0</v>
      </c>
      <c r="Q405" s="2">
        <f>IF($D$376="n/a",0,IF(Q$378&lt;=$C405,0,IF(Q$378&gt;(INDEX($D$376:$W$376,1,$C405)+$C405),INDEX($D$390:$W$390,,$C405)-SUM($D405:P405),INDEX($D$390:$W$390,,$C405)/INDEX($D$376:$W$376,1,$C405))))</f>
        <v>0</v>
      </c>
      <c r="R405" s="2">
        <f>IF($D$376="n/a",0,IF(R$378&lt;=$C405,0,IF(R$378&gt;(INDEX($D$376:$W$376,1,$C405)+$C405),INDEX($D$390:$W$390,,$C405)-SUM($D405:Q405),INDEX($D$390:$W$390,,$C405)/INDEX($D$376:$W$376,1,$C405))))</f>
        <v>0</v>
      </c>
      <c r="S405" s="2">
        <f>IF($D$376="n/a",0,IF(S$378&lt;=$C405,0,IF(S$378&gt;(INDEX($D$376:$W$376,1,$C405)+$C405),INDEX($D$390:$W$390,,$C405)-SUM($D405:R405),INDEX($D$390:$W$390,,$C405)/INDEX($D$376:$W$376,1,$C405))))</f>
        <v>0</v>
      </c>
      <c r="T405" s="2">
        <f>IF($D$376="n/a",0,IF(T$378&lt;=$C405,0,IF(T$378&gt;(INDEX($D$376:$W$376,1,$C405)+$C405),INDEX($D$390:$W$390,,$C405)-SUM($D405:S405),INDEX($D$390:$W$390,,$C405)/INDEX($D$376:$W$376,1,$C405))))</f>
        <v>0</v>
      </c>
      <c r="U405" s="2">
        <f>IF($D$376="n/a",0,IF(U$378&lt;=$C405,0,IF(U$378&gt;(INDEX($D$376:$W$376,1,$C405)+$C405),INDEX($D$390:$W$390,,$C405)-SUM($D405:T405),INDEX($D$390:$W$390,,$C405)/INDEX($D$376:$W$376,1,$C405))))</f>
        <v>0</v>
      </c>
      <c r="V405" s="2">
        <f>IF($D$376="n/a",0,IF(V$378&lt;=$C405,0,IF(V$378&gt;(INDEX($D$376:$W$376,1,$C405)+$C405),INDEX($D$390:$W$390,,$C405)-SUM($D405:U405),INDEX($D$390:$W$390,,$C405)/INDEX($D$376:$W$376,1,$C405))))</f>
        <v>0</v>
      </c>
      <c r="W405" s="2">
        <f>IF($D$376="n/a",0,IF(W$378&lt;=$C405,0,IF(W$378&gt;(INDEX($D$376:$W$376,1,$C405)+$C405),INDEX($D$390:$W$390,,$C405)-SUM($D405:V405),INDEX($D$390:$W$390,,$C405)/INDEX($D$376:$W$376,1,$C405))))</f>
        <v>0</v>
      </c>
      <c r="X405" s="2">
        <f>IF($D$376="n/a",0,IF(X$378&lt;=$C405,0,IF(X$378&gt;(INDEX($D$376:$W$376,1,$C405)+$C405),INDEX($D$390:$W$390,,$C405)-SUM($D405:W405),INDEX($D$390:$W$390,,$C405)/INDEX($D$376:$W$376,1,$C405))))</f>
        <v>0</v>
      </c>
      <c r="Y405" s="2">
        <f>IF($D$376="n/a",0,IF(Y$378&lt;=$C405,0,IF(Y$378&gt;(INDEX($D$376:$W$376,1,$C405)+$C405),INDEX($D$390:$W$390,,$C405)-SUM($D405:X405),INDEX($D$390:$W$390,,$C405)/INDEX($D$376:$W$376,1,$C405))))</f>
        <v>0</v>
      </c>
      <c r="Z405" s="2">
        <f>IF($D$376="n/a",0,IF(Z$378&lt;=$C405,0,IF(Z$378&gt;(INDEX($D$376:$W$376,1,$C405)+$C405),INDEX($D$390:$W$390,,$C405)-SUM($D405:Y405),INDEX($D$390:$W$390,,$C405)/INDEX($D$376:$W$376,1,$C405))))</f>
        <v>0</v>
      </c>
      <c r="AA405" s="2">
        <f>IF($D$376="n/a",0,IF(AA$378&lt;=$C405,0,IF(AA$378&gt;(INDEX($D$376:$W$376,1,$C405)+$C405),INDEX($D$390:$W$390,,$C405)-SUM($D405:Z405),INDEX($D$390:$W$390,,$C405)/INDEX($D$376:$W$376,1,$C405))))</f>
        <v>0</v>
      </c>
      <c r="AB405" s="2">
        <f>IF($D$376="n/a",0,IF(AB$378&lt;=$C405,0,IF(AB$378&gt;(INDEX($D$376:$W$376,1,$C405)+$C405),INDEX($D$390:$W$390,,$C405)-SUM($D405:AA405),INDEX($D$390:$W$390,,$C405)/INDEX($D$376:$W$376,1,$C405))))</f>
        <v>0</v>
      </c>
      <c r="AC405" s="2">
        <f>IF($D$376="n/a",0,IF(AC$378&lt;=$C405,0,IF(AC$378&gt;(INDEX($D$376:$W$376,1,$C405)+$C405),INDEX($D$390:$W$390,,$C405)-SUM($D405:AB405),INDEX($D$390:$W$390,,$C405)/INDEX($D$376:$W$376,1,$C405))))</f>
        <v>0</v>
      </c>
      <c r="AD405" s="2">
        <f>IF($D$376="n/a",0,IF(AD$378&lt;=$C405,0,IF(AD$378&gt;(INDEX($D$376:$W$376,1,$C405)+$C405),INDEX($D$390:$W$390,,$C405)-SUM($D405:AC405),INDEX($D$390:$W$390,,$C405)/INDEX($D$376:$W$376,1,$C405))))</f>
        <v>0</v>
      </c>
      <c r="AE405" s="2">
        <f>IF($D$376="n/a",0,IF(AE$378&lt;=$C405,0,IF(AE$378&gt;(INDEX($D$376:$W$376,1,$C405)+$C405),INDEX($D$390:$W$390,,$C405)-SUM($D405:AD405),INDEX($D$390:$W$390,,$C405)/INDEX($D$376:$W$376,1,$C405))))</f>
        <v>0</v>
      </c>
      <c r="AF405" s="2">
        <f>IF($D$376="n/a",0,IF(AF$378&lt;=$C405,0,IF(AF$378&gt;(INDEX($D$376:$W$376,1,$C405)+$C405),INDEX($D$390:$W$390,,$C405)-SUM($D405:AE405),INDEX($D$390:$W$390,,$C405)/INDEX($D$376:$W$376,1,$C405))))</f>
        <v>0</v>
      </c>
      <c r="AG405" s="2">
        <f>IF($D$376="n/a",0,IF(AG$378&lt;=$C405,0,IF(AG$378&gt;(INDEX($D$376:$W$376,1,$C405)+$C405),INDEX($D$390:$W$390,,$C405)-SUM($D405:AF405),INDEX($D$390:$W$390,,$C405)/INDEX($D$376:$W$376,1,$C405))))</f>
        <v>0</v>
      </c>
      <c r="AH405" s="2">
        <f>IF($D$376="n/a",0,IF(AH$378&lt;=$C405,0,IF(AH$378&gt;(INDEX($D$376:$W$376,1,$C405)+$C405),INDEX($D$390:$W$390,,$C405)-SUM($D405:AG405),INDEX($D$390:$W$390,,$C405)/INDEX($D$376:$W$376,1,$C405))))</f>
        <v>0</v>
      </c>
      <c r="AI405" s="2">
        <f>IF($D$376="n/a",0,IF(AI$378&lt;=$C405,0,IF(AI$378&gt;(INDEX($D$376:$W$376,1,$C405)+$C405),INDEX($D$390:$W$390,,$C405)-SUM($D405:AH405),INDEX($D$390:$W$390,,$C405)/INDEX($D$376:$W$376,1,$C405))))</f>
        <v>0</v>
      </c>
      <c r="AJ405" s="2">
        <f>IF($D$376="n/a",0,IF(AJ$378&lt;=$C405,0,IF(AJ$378&gt;(INDEX($D$376:$W$376,1,$C405)+$C405),INDEX($D$390:$W$390,,$C405)-SUM($D405:AI405),INDEX($D$390:$W$390,,$C405)/INDEX($D$376:$W$376,1,$C405))))</f>
        <v>0</v>
      </c>
      <c r="AK405" s="2">
        <f>IF($D$376="n/a",0,IF(AK$378&lt;=$C405,0,IF(AK$378&gt;(INDEX($D$376:$W$376,1,$C405)+$C405),INDEX($D$390:$W$390,,$C405)-SUM($D405:AJ405),INDEX($D$390:$W$390,,$C405)/INDEX($D$376:$W$376,1,$C405))))</f>
        <v>0</v>
      </c>
      <c r="AL405" s="2">
        <f>IF($D$376="n/a",0,IF(AL$378&lt;=$C405,0,IF(AL$378&gt;(INDEX($D$376:$W$376,1,$C405)+$C405),INDEX($D$390:$W$390,,$C405)-SUM($D405:AK405),INDEX($D$390:$W$390,,$C405)/INDEX($D$376:$W$376,1,$C405))))</f>
        <v>0</v>
      </c>
      <c r="AM405" s="2">
        <f>IF($D$376="n/a",0,IF(AM$378&lt;=$C405,0,IF(AM$378&gt;(INDEX($D$376:$W$376,1,$C405)+$C405),INDEX($D$390:$W$390,,$C405)-SUM($D405:AL405),INDEX($D$390:$W$390,,$C405)/INDEX($D$376:$W$376,1,$C405))))</f>
        <v>0</v>
      </c>
      <c r="AN405" s="2">
        <f>IF($D$376="n/a",0,IF(AN$378&lt;=$C405,0,IF(AN$378&gt;(INDEX($D$376:$W$376,1,$C405)+$C405),INDEX($D$390:$W$390,,$C405)-SUM($D405:AM405),INDEX($D$390:$W$390,,$C405)/INDEX($D$376:$W$376,1,$C405))))</f>
        <v>0</v>
      </c>
      <c r="AO405" s="2">
        <f>IF($D$376="n/a",0,IF(AO$378&lt;=$C405,0,IF(AO$378&gt;(INDEX($D$376:$W$376,1,$C405)+$C405),INDEX($D$390:$W$390,,$C405)-SUM($D405:AN405),INDEX($D$390:$W$390,,$C405)/INDEX($D$376:$W$376,1,$C405))))</f>
        <v>0</v>
      </c>
      <c r="AP405" s="2">
        <f>IF($D$376="n/a",0,IF(AP$378&lt;=$C405,0,IF(AP$378&gt;(INDEX($D$376:$W$376,1,$C405)+$C405),INDEX($D$390:$W$390,,$C405)-SUM($D405:AO405),INDEX($D$390:$W$390,,$C405)/INDEX($D$376:$W$376,1,$C405))))</f>
        <v>0</v>
      </c>
      <c r="AQ405" s="2">
        <f>IF($D$376="n/a",0,IF(AQ$378&lt;=$C405,0,IF(AQ$378&gt;(INDEX($D$376:$W$376,1,$C405)+$C405),INDEX($D$390:$W$390,,$C405)-SUM($D405:AP405),INDEX($D$390:$W$390,,$C405)/INDEX($D$376:$W$376,1,$C405))))</f>
        <v>0</v>
      </c>
      <c r="AR405" s="2">
        <f>IF($D$376="n/a",0,IF(AR$378&lt;=$C405,0,IF(AR$378&gt;(INDEX($D$376:$W$376,1,$C405)+$C405),INDEX($D$390:$W$390,,$C405)-SUM($D405:AQ405),INDEX($D$390:$W$390,,$C405)/INDEX($D$376:$W$376,1,$C405))))</f>
        <v>0</v>
      </c>
      <c r="AS405" s="2">
        <f>IF($D$376="n/a",0,IF(AS$378&lt;=$C405,0,IF(AS$378&gt;(INDEX($D$376:$W$376,1,$C405)+$C405),INDEX($D$390:$W$390,,$C405)-SUM($D405:AR405),INDEX($D$390:$W$390,,$C405)/INDEX($D$376:$W$376,1,$C405))))</f>
        <v>0</v>
      </c>
      <c r="AT405" s="2">
        <f>IF($D$376="n/a",0,IF(AT$378&lt;=$C405,0,IF(AT$378&gt;(INDEX($D$376:$W$376,1,$C405)+$C405),INDEX($D$390:$W$390,,$C405)-SUM($D405:AS405),INDEX($D$390:$W$390,,$C405)/INDEX($D$376:$W$376,1,$C405))))</f>
        <v>0</v>
      </c>
      <c r="AU405" s="2">
        <f>IF($D$376="n/a",0,IF(AU$378&lt;=$C405,0,IF(AU$378&gt;(INDEX($D$376:$W$376,1,$C405)+$C405),INDEX($D$390:$W$390,,$C405)-SUM($D405:AT405),INDEX($D$390:$W$390,,$C405)/INDEX($D$376:$W$376,1,$C405))))</f>
        <v>0</v>
      </c>
      <c r="AV405" s="2">
        <f>IF($D$376="n/a",0,IF(AV$378&lt;=$C405,0,IF(AV$378&gt;(INDEX($D$376:$W$376,1,$C405)+$C405),INDEX($D$390:$W$390,,$C405)-SUM($D405:AU405),INDEX($D$390:$W$390,,$C405)/INDEX($D$376:$W$376,1,$C405))))</f>
        <v>0</v>
      </c>
      <c r="AW405" s="2">
        <f>IF($D$376="n/a",0,IF(AW$378&lt;=$C405,0,IF(AW$378&gt;(INDEX($D$376:$W$376,1,$C405)+$C405),INDEX($D$390:$W$390,,$C405)-SUM($D405:AV405),INDEX($D$390:$W$390,,$C405)/INDEX($D$376:$W$376,1,$C405))))</f>
        <v>0</v>
      </c>
      <c r="AX405" s="2">
        <f>IF($D$376="n/a",0,IF(AX$378&lt;=$C405,0,IF(AX$378&gt;(INDEX($D$376:$W$376,1,$C405)+$C405),INDEX($D$390:$W$390,,$C405)-SUM($D405:AW405),INDEX($D$390:$W$390,,$C405)/INDEX($D$376:$W$376,1,$C405))))</f>
        <v>0</v>
      </c>
      <c r="AY405" s="2">
        <f>IF($D$376="n/a",0,IF(AY$378&lt;=$C405,0,IF(AY$378&gt;(INDEX($D$376:$W$376,1,$C405)+$C405),INDEX($D$390:$W$390,,$C405)-SUM($D405:AX405),INDEX($D$390:$W$390,,$C405)/INDEX($D$376:$W$376,1,$C405))))</f>
        <v>0</v>
      </c>
      <c r="AZ405" s="2">
        <f>IF($D$376="n/a",0,IF(AZ$378&lt;=$C405,0,IF(AZ$378&gt;(INDEX($D$376:$W$376,1,$C405)+$C405),INDEX($D$390:$W$390,,$C405)-SUM($D405:AY405),INDEX($D$390:$W$390,,$C405)/INDEX($D$376:$W$376,1,$C405))))</f>
        <v>0</v>
      </c>
      <c r="BA405" s="2">
        <f>IF($D$376="n/a",0,IF(BA$378&lt;=$C405,0,IF(BA$378&gt;(INDEX($D$376:$W$376,1,$C405)+$C405),INDEX($D$390:$W$390,,$C405)-SUM($D405:AZ405),INDEX($D$390:$W$390,,$C405)/INDEX($D$376:$W$376,1,$C405))))</f>
        <v>0</v>
      </c>
      <c r="BB405" s="2">
        <f>IF($D$376="n/a",0,IF(BB$378&lt;=$C405,0,IF(BB$378&gt;(INDEX($D$376:$W$376,1,$C405)+$C405),INDEX($D$390:$W$390,,$C405)-SUM($D405:BA405),INDEX($D$390:$W$390,,$C405)/INDEX($D$376:$W$376,1,$C405))))</f>
        <v>0</v>
      </c>
      <c r="BC405" s="2">
        <f>IF($D$376="n/a",0,IF(BC$378&lt;=$C405,0,IF(BC$378&gt;(INDEX($D$376:$W$376,1,$C405)+$C405),INDEX($D$390:$W$390,,$C405)-SUM($D405:BB405),INDEX($D$390:$W$390,,$C405)/INDEX($D$376:$W$376,1,$C405))))</f>
        <v>0</v>
      </c>
      <c r="BD405" s="2">
        <f>IF($D$376="n/a",0,IF(BD$378&lt;=$C405,0,IF(BD$378&gt;(INDEX($D$376:$W$376,1,$C405)+$C405),INDEX($D$390:$W$390,,$C405)-SUM($D405:BC405),INDEX($D$390:$W$390,,$C405)/INDEX($D$376:$W$376,1,$C405))))</f>
        <v>0</v>
      </c>
      <c r="BE405" s="2">
        <f>IF($D$376="n/a",0,IF(BE$378&lt;=$C405,0,IF(BE$378&gt;(INDEX($D$376:$W$376,1,$C405)+$C405),INDEX($D$390:$W$390,,$C405)-SUM($D405:BD405),INDEX($D$390:$W$390,,$C405)/INDEX($D$376:$W$376,1,$C405))))</f>
        <v>0</v>
      </c>
      <c r="BF405" s="2">
        <f>IF($D$376="n/a",0,IF(BF$378&lt;=$C405,0,IF(BF$378&gt;(INDEX($D$376:$W$376,1,$C405)+$C405),INDEX($D$390:$W$390,,$C405)-SUM($D405:BE405),INDEX($D$390:$W$390,,$C405)/INDEX($D$376:$W$376,1,$C405))))</f>
        <v>0</v>
      </c>
      <c r="BG405" s="2">
        <f>IF($D$376="n/a",0,IF(BG$378&lt;=$C405,0,IF(BG$378&gt;(INDEX($D$376:$W$376,1,$C405)+$C405),INDEX($D$390:$W$390,,$C405)-SUM($D405:BF405),INDEX($D$390:$W$390,,$C405)/INDEX($D$376:$W$376,1,$C405))))</f>
        <v>0</v>
      </c>
      <c r="BH405" s="2">
        <f>IF($D$376="n/a",0,IF(BH$378&lt;=$C405,0,IF(BH$378&gt;(INDEX($D$376:$W$376,1,$C405)+$C405),INDEX($D$390:$W$390,,$C405)-SUM($D405:BG405),INDEX($D$390:$W$390,,$C405)/INDEX($D$376:$W$376,1,$C405))))</f>
        <v>0</v>
      </c>
      <c r="BI405" s="2">
        <f>IF($D$376="n/a",0,IF(BI$378&lt;=$C405,0,IF(BI$378&gt;(INDEX($D$376:$W$376,1,$C405)+$C405),INDEX($D$390:$W$390,,$C405)-SUM($D405:BH405),INDEX($D$390:$W$390,,$C405)/INDEX($D$376:$W$376,1,$C405))))</f>
        <v>0</v>
      </c>
      <c r="BJ405" s="2">
        <f>IF($D$376="n/a",0,IF(BJ$378&lt;=$C405,0,IF(BJ$378&gt;(INDEX($D$376:$W$376,1,$C405)+$C405),INDEX($D$390:$W$390,,$C405)-SUM($D405:BI405),INDEX($D$390:$W$390,,$C405)/INDEX($D$376:$W$376,1,$C405))))</f>
        <v>0</v>
      </c>
      <c r="BK405" s="2">
        <f>IF($D$376="n/a",0,IF(BK$378&lt;=$C405,0,IF(BK$378&gt;(INDEX($D$376:$W$376,1,$C405)+$C405),INDEX($D$390:$W$390,,$C405)-SUM($D405:BJ405),INDEX($D$390:$W$390,,$C405)/INDEX($D$376:$W$376,1,$C405))))</f>
        <v>0</v>
      </c>
      <c r="BL405" s="2">
        <f>IF($D$376="n/a",0,IF(BL$378&lt;=$C405,0,IF(BL$378&gt;(INDEX($D$376:$W$376,1,$C405)+$C405),INDEX($D$390:$W$390,,$C405)-SUM($D405:BK405),INDEX($D$390:$W$390,,$C405)/INDEX($D$376:$W$376,1,$C405))))</f>
        <v>0</v>
      </c>
      <c r="BM405" s="2">
        <f>IF($D$376="n/a",0,IF(BM$378&lt;=$C405,0,IF(BM$378&gt;(INDEX($D$376:$W$376,1,$C405)+$C405),INDEX($D$390:$W$390,,$C405)-SUM($D405:BL405),INDEX($D$390:$W$390,,$C405)/INDEX($D$376:$W$376,1,$C405))))</f>
        <v>0</v>
      </c>
      <c r="BN405" s="2">
        <f>IF($D$376="n/a",0,IF(BN$378&lt;=$C405,0,IF(BN$378&gt;(INDEX($D$376:$W$376,1,$C405)+$C405),INDEX($D$390:$W$390,,$C405)-SUM($D405:BM405),INDEX($D$390:$W$390,,$C405)/INDEX($D$376:$W$376,1,$C405))))</f>
        <v>0</v>
      </c>
      <c r="BO405" s="2">
        <f>IF($D$376="n/a",0,IF(BO$378&lt;=$C405,0,IF(BO$378&gt;(INDEX($D$376:$W$376,1,$C405)+$C405),INDEX($D$390:$W$390,,$C405)-SUM($D405:BN405),INDEX($D$390:$W$390,,$C405)/INDEX($D$376:$W$376,1,$C405))))</f>
        <v>0</v>
      </c>
      <c r="BP405" s="2">
        <f>IF($D$376="n/a",0,IF(BP$378&lt;=$C405,0,IF(BP$378&gt;(INDEX($D$376:$W$376,1,$C405)+$C405),INDEX($D$390:$W$390,,$C405)-SUM($D405:BO405),INDEX($D$390:$W$390,,$C405)/INDEX($D$376:$W$376,1,$C405))))</f>
        <v>0</v>
      </c>
    </row>
    <row r="406" spans="2:68" outlineLevel="1">
      <c r="B406" s="20">
        <v>2029</v>
      </c>
      <c r="C406" s="20">
        <v>14</v>
      </c>
      <c r="E406" s="2">
        <f>IF($D$376="n/a",0,IF(E$378&lt;=$C406,0,IF(E$378&gt;(INDEX($D$376:$W$376,1,$C406)+$C406),INDEX($D$390:$W$390,,$C406)-SUM($D406:D406),INDEX($D$390:$W$390,,$C406)/INDEX($D$376:$W$376,1,$C406))))</f>
        <v>0</v>
      </c>
      <c r="F406" s="2">
        <f>IF($D$376="n/a",0,IF(F$378&lt;=$C406,0,IF(F$378&gt;(INDEX($D$376:$W$376,1,$C406)+$C406),INDEX($D$390:$W$390,,$C406)-SUM($D406:E406),INDEX($D$390:$W$390,,$C406)/INDEX($D$376:$W$376,1,$C406))))</f>
        <v>0</v>
      </c>
      <c r="G406" s="2">
        <f>IF($D$376="n/a",0,IF(G$378&lt;=$C406,0,IF(G$378&gt;(INDEX($D$376:$W$376,1,$C406)+$C406),INDEX($D$390:$W$390,,$C406)-SUM($D406:F406),INDEX($D$390:$W$390,,$C406)/INDEX($D$376:$W$376,1,$C406))))</f>
        <v>0</v>
      </c>
      <c r="H406" s="2">
        <f>IF($D$376="n/a",0,IF(H$378&lt;=$C406,0,IF(H$378&gt;(INDEX($D$376:$W$376,1,$C406)+$C406),INDEX($D$390:$W$390,,$C406)-SUM($D406:G406),INDEX($D$390:$W$390,,$C406)/INDEX($D$376:$W$376,1,$C406))))</f>
        <v>0</v>
      </c>
      <c r="I406" s="2">
        <f>IF($D$376="n/a",0,IF(I$378&lt;=$C406,0,IF(I$378&gt;(INDEX($D$376:$W$376,1,$C406)+$C406),INDEX($D$390:$W$390,,$C406)-SUM($D406:H406),INDEX($D$390:$W$390,,$C406)/INDEX($D$376:$W$376,1,$C406))))</f>
        <v>0</v>
      </c>
      <c r="J406" s="2">
        <f>IF($D$376="n/a",0,IF(J$378&lt;=$C406,0,IF(J$378&gt;(INDEX($D$376:$W$376,1,$C406)+$C406),INDEX($D$390:$W$390,,$C406)-SUM($D406:I406),INDEX($D$390:$W$390,,$C406)/INDEX($D$376:$W$376,1,$C406))))</f>
        <v>0</v>
      </c>
      <c r="K406" s="2">
        <f>IF($D$376="n/a",0,IF(K$378&lt;=$C406,0,IF(K$378&gt;(INDEX($D$376:$W$376,1,$C406)+$C406),INDEX($D$390:$W$390,,$C406)-SUM($D406:J406),INDEX($D$390:$W$390,,$C406)/INDEX($D$376:$W$376,1,$C406))))</f>
        <v>0</v>
      </c>
      <c r="L406" s="2">
        <f>IF($D$376="n/a",0,IF(L$378&lt;=$C406,0,IF(L$378&gt;(INDEX($D$376:$W$376,1,$C406)+$C406),INDEX($D$390:$W$390,,$C406)-SUM($D406:K406),INDEX($D$390:$W$390,,$C406)/INDEX($D$376:$W$376,1,$C406))))</f>
        <v>0</v>
      </c>
      <c r="M406" s="2">
        <f>IF($D$376="n/a",0,IF(M$378&lt;=$C406,0,IF(M$378&gt;(INDEX($D$376:$W$376,1,$C406)+$C406),INDEX($D$390:$W$390,,$C406)-SUM($D406:L406),INDEX($D$390:$W$390,,$C406)/INDEX($D$376:$W$376,1,$C406))))</f>
        <v>0</v>
      </c>
      <c r="N406" s="2">
        <f>IF($D$376="n/a",0,IF(N$378&lt;=$C406,0,IF(N$378&gt;(INDEX($D$376:$W$376,1,$C406)+$C406),INDEX($D$390:$W$390,,$C406)-SUM($D406:M406),INDEX($D$390:$W$390,,$C406)/INDEX($D$376:$W$376,1,$C406))))</f>
        <v>0</v>
      </c>
      <c r="O406" s="2">
        <f>IF($D$376="n/a",0,IF(O$378&lt;=$C406,0,IF(O$378&gt;(INDEX($D$376:$W$376,1,$C406)+$C406),INDEX($D$390:$W$390,,$C406)-SUM($D406:N406),INDEX($D$390:$W$390,,$C406)/INDEX($D$376:$W$376,1,$C406))))</f>
        <v>0</v>
      </c>
      <c r="P406" s="2">
        <f>IF($D$376="n/a",0,IF(P$378&lt;=$C406,0,IF(P$378&gt;(INDEX($D$376:$W$376,1,$C406)+$C406),INDEX($D$390:$W$390,,$C406)-SUM($D406:O406),INDEX($D$390:$W$390,,$C406)/INDEX($D$376:$W$376,1,$C406))))</f>
        <v>0</v>
      </c>
      <c r="Q406" s="2">
        <f>IF($D$376="n/a",0,IF(Q$378&lt;=$C406,0,IF(Q$378&gt;(INDEX($D$376:$W$376,1,$C406)+$C406),INDEX($D$390:$W$390,,$C406)-SUM($D406:P406),INDEX($D$390:$W$390,,$C406)/INDEX($D$376:$W$376,1,$C406))))</f>
        <v>0</v>
      </c>
      <c r="R406" s="2">
        <f>IF($D$376="n/a",0,IF(R$378&lt;=$C406,0,IF(R$378&gt;(INDEX($D$376:$W$376,1,$C406)+$C406),INDEX($D$390:$W$390,,$C406)-SUM($D406:Q406),INDEX($D$390:$W$390,,$C406)/INDEX($D$376:$W$376,1,$C406))))</f>
        <v>0</v>
      </c>
      <c r="S406" s="2">
        <f>IF($D$376="n/a",0,IF(S$378&lt;=$C406,0,IF(S$378&gt;(INDEX($D$376:$W$376,1,$C406)+$C406),INDEX($D$390:$W$390,,$C406)-SUM($D406:R406),INDEX($D$390:$W$390,,$C406)/INDEX($D$376:$W$376,1,$C406))))</f>
        <v>0</v>
      </c>
      <c r="T406" s="2">
        <f>IF($D$376="n/a",0,IF(T$378&lt;=$C406,0,IF(T$378&gt;(INDEX($D$376:$W$376,1,$C406)+$C406),INDEX($D$390:$W$390,,$C406)-SUM($D406:S406),INDEX($D$390:$W$390,,$C406)/INDEX($D$376:$W$376,1,$C406))))</f>
        <v>0</v>
      </c>
      <c r="U406" s="2">
        <f>IF($D$376="n/a",0,IF(U$378&lt;=$C406,0,IF(U$378&gt;(INDEX($D$376:$W$376,1,$C406)+$C406),INDEX($D$390:$W$390,,$C406)-SUM($D406:T406),INDEX($D$390:$W$390,,$C406)/INDEX($D$376:$W$376,1,$C406))))</f>
        <v>0</v>
      </c>
      <c r="V406" s="2">
        <f>IF($D$376="n/a",0,IF(V$378&lt;=$C406,0,IF(V$378&gt;(INDEX($D$376:$W$376,1,$C406)+$C406),INDEX($D$390:$W$390,,$C406)-SUM($D406:U406),INDEX($D$390:$W$390,,$C406)/INDEX($D$376:$W$376,1,$C406))))</f>
        <v>0</v>
      </c>
      <c r="W406" s="2">
        <f>IF($D$376="n/a",0,IF(W$378&lt;=$C406,0,IF(W$378&gt;(INDEX($D$376:$W$376,1,$C406)+$C406),INDEX($D$390:$W$390,,$C406)-SUM($D406:V406),INDEX($D$390:$W$390,,$C406)/INDEX($D$376:$W$376,1,$C406))))</f>
        <v>0</v>
      </c>
      <c r="X406" s="2">
        <f>IF($D$376="n/a",0,IF(X$378&lt;=$C406,0,IF(X$378&gt;(INDEX($D$376:$W$376,1,$C406)+$C406),INDEX($D$390:$W$390,,$C406)-SUM($D406:W406),INDEX($D$390:$W$390,,$C406)/INDEX($D$376:$W$376,1,$C406))))</f>
        <v>0</v>
      </c>
      <c r="Y406" s="2">
        <f>IF($D$376="n/a",0,IF(Y$378&lt;=$C406,0,IF(Y$378&gt;(INDEX($D$376:$W$376,1,$C406)+$C406),INDEX($D$390:$W$390,,$C406)-SUM($D406:X406),INDEX($D$390:$W$390,,$C406)/INDEX($D$376:$W$376,1,$C406))))</f>
        <v>0</v>
      </c>
      <c r="Z406" s="2">
        <f>IF($D$376="n/a",0,IF(Z$378&lt;=$C406,0,IF(Z$378&gt;(INDEX($D$376:$W$376,1,$C406)+$C406),INDEX($D$390:$W$390,,$C406)-SUM($D406:Y406),INDEX($D$390:$W$390,,$C406)/INDEX($D$376:$W$376,1,$C406))))</f>
        <v>0</v>
      </c>
      <c r="AA406" s="2">
        <f>IF($D$376="n/a",0,IF(AA$378&lt;=$C406,0,IF(AA$378&gt;(INDEX($D$376:$W$376,1,$C406)+$C406),INDEX($D$390:$W$390,,$C406)-SUM($D406:Z406),INDEX($D$390:$W$390,,$C406)/INDEX($D$376:$W$376,1,$C406))))</f>
        <v>0</v>
      </c>
      <c r="AB406" s="2">
        <f>IF($D$376="n/a",0,IF(AB$378&lt;=$C406,0,IF(AB$378&gt;(INDEX($D$376:$W$376,1,$C406)+$C406),INDEX($D$390:$W$390,,$C406)-SUM($D406:AA406),INDEX($D$390:$W$390,,$C406)/INDEX($D$376:$W$376,1,$C406))))</f>
        <v>0</v>
      </c>
      <c r="AC406" s="2">
        <f>IF($D$376="n/a",0,IF(AC$378&lt;=$C406,0,IF(AC$378&gt;(INDEX($D$376:$W$376,1,$C406)+$C406),INDEX($D$390:$W$390,,$C406)-SUM($D406:AB406),INDEX($D$390:$W$390,,$C406)/INDEX($D$376:$W$376,1,$C406))))</f>
        <v>0</v>
      </c>
      <c r="AD406" s="2">
        <f>IF($D$376="n/a",0,IF(AD$378&lt;=$C406,0,IF(AD$378&gt;(INDEX($D$376:$W$376,1,$C406)+$C406),INDEX($D$390:$W$390,,$C406)-SUM($D406:AC406),INDEX($D$390:$W$390,,$C406)/INDEX($D$376:$W$376,1,$C406))))</f>
        <v>0</v>
      </c>
      <c r="AE406" s="2">
        <f>IF($D$376="n/a",0,IF(AE$378&lt;=$C406,0,IF(AE$378&gt;(INDEX($D$376:$W$376,1,$C406)+$C406),INDEX($D$390:$W$390,,$C406)-SUM($D406:AD406),INDEX($D$390:$W$390,,$C406)/INDEX($D$376:$W$376,1,$C406))))</f>
        <v>0</v>
      </c>
      <c r="AF406" s="2">
        <f>IF($D$376="n/a",0,IF(AF$378&lt;=$C406,0,IF(AF$378&gt;(INDEX($D$376:$W$376,1,$C406)+$C406),INDEX($D$390:$W$390,,$C406)-SUM($D406:AE406),INDEX($D$390:$W$390,,$C406)/INDEX($D$376:$W$376,1,$C406))))</f>
        <v>0</v>
      </c>
      <c r="AG406" s="2">
        <f>IF($D$376="n/a",0,IF(AG$378&lt;=$C406,0,IF(AG$378&gt;(INDEX($D$376:$W$376,1,$C406)+$C406),INDEX($D$390:$W$390,,$C406)-SUM($D406:AF406),INDEX($D$390:$W$390,,$C406)/INDEX($D$376:$W$376,1,$C406))))</f>
        <v>0</v>
      </c>
      <c r="AH406" s="2">
        <f>IF($D$376="n/a",0,IF(AH$378&lt;=$C406,0,IF(AH$378&gt;(INDEX($D$376:$W$376,1,$C406)+$C406),INDEX($D$390:$W$390,,$C406)-SUM($D406:AG406),INDEX($D$390:$W$390,,$C406)/INDEX($D$376:$W$376,1,$C406))))</f>
        <v>0</v>
      </c>
      <c r="AI406" s="2">
        <f>IF($D$376="n/a",0,IF(AI$378&lt;=$C406,0,IF(AI$378&gt;(INDEX($D$376:$W$376,1,$C406)+$C406),INDEX($D$390:$W$390,,$C406)-SUM($D406:AH406),INDEX($D$390:$W$390,,$C406)/INDEX($D$376:$W$376,1,$C406))))</f>
        <v>0</v>
      </c>
      <c r="AJ406" s="2">
        <f>IF($D$376="n/a",0,IF(AJ$378&lt;=$C406,0,IF(AJ$378&gt;(INDEX($D$376:$W$376,1,$C406)+$C406),INDEX($D$390:$W$390,,$C406)-SUM($D406:AI406),INDEX($D$390:$W$390,,$C406)/INDEX($D$376:$W$376,1,$C406))))</f>
        <v>0</v>
      </c>
      <c r="AK406" s="2">
        <f>IF($D$376="n/a",0,IF(AK$378&lt;=$C406,0,IF(AK$378&gt;(INDEX($D$376:$W$376,1,$C406)+$C406),INDEX($D$390:$W$390,,$C406)-SUM($D406:AJ406),INDEX($D$390:$W$390,,$C406)/INDEX($D$376:$W$376,1,$C406))))</f>
        <v>0</v>
      </c>
      <c r="AL406" s="2">
        <f>IF($D$376="n/a",0,IF(AL$378&lt;=$C406,0,IF(AL$378&gt;(INDEX($D$376:$W$376,1,$C406)+$C406),INDEX($D$390:$W$390,,$C406)-SUM($D406:AK406),INDEX($D$390:$W$390,,$C406)/INDEX($D$376:$W$376,1,$C406))))</f>
        <v>0</v>
      </c>
      <c r="AM406" s="2">
        <f>IF($D$376="n/a",0,IF(AM$378&lt;=$C406,0,IF(AM$378&gt;(INDEX($D$376:$W$376,1,$C406)+$C406),INDEX($D$390:$W$390,,$C406)-SUM($D406:AL406),INDEX($D$390:$W$390,,$C406)/INDEX($D$376:$W$376,1,$C406))))</f>
        <v>0</v>
      </c>
      <c r="AN406" s="2">
        <f>IF($D$376="n/a",0,IF(AN$378&lt;=$C406,0,IF(AN$378&gt;(INDEX($D$376:$W$376,1,$C406)+$C406),INDEX($D$390:$W$390,,$C406)-SUM($D406:AM406),INDEX($D$390:$W$390,,$C406)/INDEX($D$376:$W$376,1,$C406))))</f>
        <v>0</v>
      </c>
      <c r="AO406" s="2">
        <f>IF($D$376="n/a",0,IF(AO$378&lt;=$C406,0,IF(AO$378&gt;(INDEX($D$376:$W$376,1,$C406)+$C406),INDEX($D$390:$W$390,,$C406)-SUM($D406:AN406),INDEX($D$390:$W$390,,$C406)/INDEX($D$376:$W$376,1,$C406))))</f>
        <v>0</v>
      </c>
      <c r="AP406" s="2">
        <f>IF($D$376="n/a",0,IF(AP$378&lt;=$C406,0,IF(AP$378&gt;(INDEX($D$376:$W$376,1,$C406)+$C406),INDEX($D$390:$W$390,,$C406)-SUM($D406:AO406),INDEX($D$390:$W$390,,$C406)/INDEX($D$376:$W$376,1,$C406))))</f>
        <v>0</v>
      </c>
      <c r="AQ406" s="2">
        <f>IF($D$376="n/a",0,IF(AQ$378&lt;=$C406,0,IF(AQ$378&gt;(INDEX($D$376:$W$376,1,$C406)+$C406),INDEX($D$390:$W$390,,$C406)-SUM($D406:AP406),INDEX($D$390:$W$390,,$C406)/INDEX($D$376:$W$376,1,$C406))))</f>
        <v>0</v>
      </c>
      <c r="AR406" s="2">
        <f>IF($D$376="n/a",0,IF(AR$378&lt;=$C406,0,IF(AR$378&gt;(INDEX($D$376:$W$376,1,$C406)+$C406),INDEX($D$390:$W$390,,$C406)-SUM($D406:AQ406),INDEX($D$390:$W$390,,$C406)/INDEX($D$376:$W$376,1,$C406))))</f>
        <v>0</v>
      </c>
      <c r="AS406" s="2">
        <f>IF($D$376="n/a",0,IF(AS$378&lt;=$C406,0,IF(AS$378&gt;(INDEX($D$376:$W$376,1,$C406)+$C406),INDEX($D$390:$W$390,,$C406)-SUM($D406:AR406),INDEX($D$390:$W$390,,$C406)/INDEX($D$376:$W$376,1,$C406))))</f>
        <v>0</v>
      </c>
      <c r="AT406" s="2">
        <f>IF($D$376="n/a",0,IF(AT$378&lt;=$C406,0,IF(AT$378&gt;(INDEX($D$376:$W$376,1,$C406)+$C406),INDEX($D$390:$W$390,,$C406)-SUM($D406:AS406),INDEX($D$390:$W$390,,$C406)/INDEX($D$376:$W$376,1,$C406))))</f>
        <v>0</v>
      </c>
      <c r="AU406" s="2">
        <f>IF($D$376="n/a",0,IF(AU$378&lt;=$C406,0,IF(AU$378&gt;(INDEX($D$376:$W$376,1,$C406)+$C406),INDEX($D$390:$W$390,,$C406)-SUM($D406:AT406),INDEX($D$390:$W$390,,$C406)/INDEX($D$376:$W$376,1,$C406))))</f>
        <v>0</v>
      </c>
      <c r="AV406" s="2">
        <f>IF($D$376="n/a",0,IF(AV$378&lt;=$C406,0,IF(AV$378&gt;(INDEX($D$376:$W$376,1,$C406)+$C406),INDEX($D$390:$W$390,,$C406)-SUM($D406:AU406),INDEX($D$390:$W$390,,$C406)/INDEX($D$376:$W$376,1,$C406))))</f>
        <v>0</v>
      </c>
      <c r="AW406" s="2">
        <f>IF($D$376="n/a",0,IF(AW$378&lt;=$C406,0,IF(AW$378&gt;(INDEX($D$376:$W$376,1,$C406)+$C406),INDEX($D$390:$W$390,,$C406)-SUM($D406:AV406),INDEX($D$390:$W$390,,$C406)/INDEX($D$376:$W$376,1,$C406))))</f>
        <v>0</v>
      </c>
      <c r="AX406" s="2">
        <f>IF($D$376="n/a",0,IF(AX$378&lt;=$C406,0,IF(AX$378&gt;(INDEX($D$376:$W$376,1,$C406)+$C406),INDEX($D$390:$W$390,,$C406)-SUM($D406:AW406),INDEX($D$390:$W$390,,$C406)/INDEX($D$376:$W$376,1,$C406))))</f>
        <v>0</v>
      </c>
      <c r="AY406" s="2">
        <f>IF($D$376="n/a",0,IF(AY$378&lt;=$C406,0,IF(AY$378&gt;(INDEX($D$376:$W$376,1,$C406)+$C406),INDEX($D$390:$W$390,,$C406)-SUM($D406:AX406),INDEX($D$390:$W$390,,$C406)/INDEX($D$376:$W$376,1,$C406))))</f>
        <v>0</v>
      </c>
      <c r="AZ406" s="2">
        <f>IF($D$376="n/a",0,IF(AZ$378&lt;=$C406,0,IF(AZ$378&gt;(INDEX($D$376:$W$376,1,$C406)+$C406),INDEX($D$390:$W$390,,$C406)-SUM($D406:AY406),INDEX($D$390:$W$390,,$C406)/INDEX($D$376:$W$376,1,$C406))))</f>
        <v>0</v>
      </c>
      <c r="BA406" s="2">
        <f>IF($D$376="n/a",0,IF(BA$378&lt;=$C406,0,IF(BA$378&gt;(INDEX($D$376:$W$376,1,$C406)+$C406),INDEX($D$390:$W$390,,$C406)-SUM($D406:AZ406),INDEX($D$390:$W$390,,$C406)/INDEX($D$376:$W$376,1,$C406))))</f>
        <v>0</v>
      </c>
      <c r="BB406" s="2">
        <f>IF($D$376="n/a",0,IF(BB$378&lt;=$C406,0,IF(BB$378&gt;(INDEX($D$376:$W$376,1,$C406)+$C406),INDEX($D$390:$W$390,,$C406)-SUM($D406:BA406),INDEX($D$390:$W$390,,$C406)/INDEX($D$376:$W$376,1,$C406))))</f>
        <v>0</v>
      </c>
      <c r="BC406" s="2">
        <f>IF($D$376="n/a",0,IF(BC$378&lt;=$C406,0,IF(BC$378&gt;(INDEX($D$376:$W$376,1,$C406)+$C406),INDEX($D$390:$W$390,,$C406)-SUM($D406:BB406),INDEX($D$390:$W$390,,$C406)/INDEX($D$376:$W$376,1,$C406))))</f>
        <v>0</v>
      </c>
      <c r="BD406" s="2">
        <f>IF($D$376="n/a",0,IF(BD$378&lt;=$C406,0,IF(BD$378&gt;(INDEX($D$376:$W$376,1,$C406)+$C406),INDEX($D$390:$W$390,,$C406)-SUM($D406:BC406),INDEX($D$390:$W$390,,$C406)/INDEX($D$376:$W$376,1,$C406))))</f>
        <v>0</v>
      </c>
      <c r="BE406" s="2">
        <f>IF($D$376="n/a",0,IF(BE$378&lt;=$C406,0,IF(BE$378&gt;(INDEX($D$376:$W$376,1,$C406)+$C406),INDEX($D$390:$W$390,,$C406)-SUM($D406:BD406),INDEX($D$390:$W$390,,$C406)/INDEX($D$376:$W$376,1,$C406))))</f>
        <v>0</v>
      </c>
      <c r="BF406" s="2">
        <f>IF($D$376="n/a",0,IF(BF$378&lt;=$C406,0,IF(BF$378&gt;(INDEX($D$376:$W$376,1,$C406)+$C406),INDEX($D$390:$W$390,,$C406)-SUM($D406:BE406),INDEX($D$390:$W$390,,$C406)/INDEX($D$376:$W$376,1,$C406))))</f>
        <v>0</v>
      </c>
      <c r="BG406" s="2">
        <f>IF($D$376="n/a",0,IF(BG$378&lt;=$C406,0,IF(BG$378&gt;(INDEX($D$376:$W$376,1,$C406)+$C406),INDEX($D$390:$W$390,,$C406)-SUM($D406:BF406),INDEX($D$390:$W$390,,$C406)/INDEX($D$376:$W$376,1,$C406))))</f>
        <v>0</v>
      </c>
      <c r="BH406" s="2">
        <f>IF($D$376="n/a",0,IF(BH$378&lt;=$C406,0,IF(BH$378&gt;(INDEX($D$376:$W$376,1,$C406)+$C406),INDEX($D$390:$W$390,,$C406)-SUM($D406:BG406),INDEX($D$390:$W$390,,$C406)/INDEX($D$376:$W$376,1,$C406))))</f>
        <v>0</v>
      </c>
      <c r="BI406" s="2">
        <f>IF($D$376="n/a",0,IF(BI$378&lt;=$C406,0,IF(BI$378&gt;(INDEX($D$376:$W$376,1,$C406)+$C406),INDEX($D$390:$W$390,,$C406)-SUM($D406:BH406),INDEX($D$390:$W$390,,$C406)/INDEX($D$376:$W$376,1,$C406))))</f>
        <v>0</v>
      </c>
      <c r="BJ406" s="2">
        <f>IF($D$376="n/a",0,IF(BJ$378&lt;=$C406,0,IF(BJ$378&gt;(INDEX($D$376:$W$376,1,$C406)+$C406),INDEX($D$390:$W$390,,$C406)-SUM($D406:BI406),INDEX($D$390:$W$390,,$C406)/INDEX($D$376:$W$376,1,$C406))))</f>
        <v>0</v>
      </c>
      <c r="BK406" s="2">
        <f>IF($D$376="n/a",0,IF(BK$378&lt;=$C406,0,IF(BK$378&gt;(INDEX($D$376:$W$376,1,$C406)+$C406),INDEX($D$390:$W$390,,$C406)-SUM($D406:BJ406),INDEX($D$390:$W$390,,$C406)/INDEX($D$376:$W$376,1,$C406))))</f>
        <v>0</v>
      </c>
      <c r="BL406" s="2">
        <f>IF($D$376="n/a",0,IF(BL$378&lt;=$C406,0,IF(BL$378&gt;(INDEX($D$376:$W$376,1,$C406)+$C406),INDEX($D$390:$W$390,,$C406)-SUM($D406:BK406),INDEX($D$390:$W$390,,$C406)/INDEX($D$376:$W$376,1,$C406))))</f>
        <v>0</v>
      </c>
      <c r="BM406" s="2">
        <f>IF($D$376="n/a",0,IF(BM$378&lt;=$C406,0,IF(BM$378&gt;(INDEX($D$376:$W$376,1,$C406)+$C406),INDEX($D$390:$W$390,,$C406)-SUM($D406:BL406),INDEX($D$390:$W$390,,$C406)/INDEX($D$376:$W$376,1,$C406))))</f>
        <v>0</v>
      </c>
      <c r="BN406" s="2">
        <f>IF($D$376="n/a",0,IF(BN$378&lt;=$C406,0,IF(BN$378&gt;(INDEX($D$376:$W$376,1,$C406)+$C406),INDEX($D$390:$W$390,,$C406)-SUM($D406:BM406),INDEX($D$390:$W$390,,$C406)/INDEX($D$376:$W$376,1,$C406))))</f>
        <v>0</v>
      </c>
      <c r="BO406" s="2">
        <f>IF($D$376="n/a",0,IF(BO$378&lt;=$C406,0,IF(BO$378&gt;(INDEX($D$376:$W$376,1,$C406)+$C406),INDEX($D$390:$W$390,,$C406)-SUM($D406:BN406),INDEX($D$390:$W$390,,$C406)/INDEX($D$376:$W$376,1,$C406))))</f>
        <v>0</v>
      </c>
      <c r="BP406" s="2">
        <f>IF($D$376="n/a",0,IF(BP$378&lt;=$C406,0,IF(BP$378&gt;(INDEX($D$376:$W$376,1,$C406)+$C406),INDEX($D$390:$W$390,,$C406)-SUM($D406:BO406),INDEX($D$390:$W$390,,$C406)/INDEX($D$376:$W$376,1,$C406))))</f>
        <v>0</v>
      </c>
    </row>
    <row r="407" spans="2:68" outlineLevel="1">
      <c r="B407" s="20">
        <v>2030</v>
      </c>
      <c r="C407" s="20">
        <v>15</v>
      </c>
      <c r="E407" s="2">
        <f>IF($D$376="n/a",0,IF(E$378&lt;=$C407,0,IF(E$378&gt;(INDEX($D$376:$W$376,1,$C407)+$C407),INDEX($D$390:$W$390,,$C407)-SUM($D407:D407),INDEX($D$390:$W$390,,$C407)/INDEX($D$376:$W$376,1,$C407))))</f>
        <v>0</v>
      </c>
      <c r="F407" s="2">
        <f>IF($D$376="n/a",0,IF(F$378&lt;=$C407,0,IF(F$378&gt;(INDEX($D$376:$W$376,1,$C407)+$C407),INDEX($D$390:$W$390,,$C407)-SUM($D407:E407),INDEX($D$390:$W$390,,$C407)/INDEX($D$376:$W$376,1,$C407))))</f>
        <v>0</v>
      </c>
      <c r="G407" s="2">
        <f>IF($D$376="n/a",0,IF(G$378&lt;=$C407,0,IF(G$378&gt;(INDEX($D$376:$W$376,1,$C407)+$C407),INDEX($D$390:$W$390,,$C407)-SUM($D407:F407),INDEX($D$390:$W$390,,$C407)/INDEX($D$376:$W$376,1,$C407))))</f>
        <v>0</v>
      </c>
      <c r="H407" s="2">
        <f>IF($D$376="n/a",0,IF(H$378&lt;=$C407,0,IF(H$378&gt;(INDEX($D$376:$W$376,1,$C407)+$C407),INDEX($D$390:$W$390,,$C407)-SUM($D407:G407),INDEX($D$390:$W$390,,$C407)/INDEX($D$376:$W$376,1,$C407))))</f>
        <v>0</v>
      </c>
      <c r="I407" s="2">
        <f>IF($D$376="n/a",0,IF(I$378&lt;=$C407,0,IF(I$378&gt;(INDEX($D$376:$W$376,1,$C407)+$C407),INDEX($D$390:$W$390,,$C407)-SUM($D407:H407),INDEX($D$390:$W$390,,$C407)/INDEX($D$376:$W$376,1,$C407))))</f>
        <v>0</v>
      </c>
      <c r="J407" s="2">
        <f>IF($D$376="n/a",0,IF(J$378&lt;=$C407,0,IF(J$378&gt;(INDEX($D$376:$W$376,1,$C407)+$C407),INDEX($D$390:$W$390,,$C407)-SUM($D407:I407),INDEX($D$390:$W$390,,$C407)/INDEX($D$376:$W$376,1,$C407))))</f>
        <v>0</v>
      </c>
      <c r="K407" s="2">
        <f>IF($D$376="n/a",0,IF(K$378&lt;=$C407,0,IF(K$378&gt;(INDEX($D$376:$W$376,1,$C407)+$C407),INDEX($D$390:$W$390,,$C407)-SUM($D407:J407),INDEX($D$390:$W$390,,$C407)/INDEX($D$376:$W$376,1,$C407))))</f>
        <v>0</v>
      </c>
      <c r="L407" s="2">
        <f>IF($D$376="n/a",0,IF(L$378&lt;=$C407,0,IF(L$378&gt;(INDEX($D$376:$W$376,1,$C407)+$C407),INDEX($D$390:$W$390,,$C407)-SUM($D407:K407),INDEX($D$390:$W$390,,$C407)/INDEX($D$376:$W$376,1,$C407))))</f>
        <v>0</v>
      </c>
      <c r="M407" s="2">
        <f>IF($D$376="n/a",0,IF(M$378&lt;=$C407,0,IF(M$378&gt;(INDEX($D$376:$W$376,1,$C407)+$C407),INDEX($D$390:$W$390,,$C407)-SUM($D407:L407),INDEX($D$390:$W$390,,$C407)/INDEX($D$376:$W$376,1,$C407))))</f>
        <v>0</v>
      </c>
      <c r="N407" s="2">
        <f>IF($D$376="n/a",0,IF(N$378&lt;=$C407,0,IF(N$378&gt;(INDEX($D$376:$W$376,1,$C407)+$C407),INDEX($D$390:$W$390,,$C407)-SUM($D407:M407),INDEX($D$390:$W$390,,$C407)/INDEX($D$376:$W$376,1,$C407))))</f>
        <v>0</v>
      </c>
      <c r="O407" s="2">
        <f>IF($D$376="n/a",0,IF(O$378&lt;=$C407,0,IF(O$378&gt;(INDEX($D$376:$W$376,1,$C407)+$C407),INDEX($D$390:$W$390,,$C407)-SUM($D407:N407),INDEX($D$390:$W$390,,$C407)/INDEX($D$376:$W$376,1,$C407))))</f>
        <v>0</v>
      </c>
      <c r="P407" s="2">
        <f>IF($D$376="n/a",0,IF(P$378&lt;=$C407,0,IF(P$378&gt;(INDEX($D$376:$W$376,1,$C407)+$C407),INDEX($D$390:$W$390,,$C407)-SUM($D407:O407),INDEX($D$390:$W$390,,$C407)/INDEX($D$376:$W$376,1,$C407))))</f>
        <v>0</v>
      </c>
      <c r="Q407" s="2">
        <f>IF($D$376="n/a",0,IF(Q$378&lt;=$C407,0,IF(Q$378&gt;(INDEX($D$376:$W$376,1,$C407)+$C407),INDEX($D$390:$W$390,,$C407)-SUM($D407:P407),INDEX($D$390:$W$390,,$C407)/INDEX($D$376:$W$376,1,$C407))))</f>
        <v>0</v>
      </c>
      <c r="R407" s="2">
        <f>IF($D$376="n/a",0,IF(R$378&lt;=$C407,0,IF(R$378&gt;(INDEX($D$376:$W$376,1,$C407)+$C407),INDEX($D$390:$W$390,,$C407)-SUM($D407:Q407),INDEX($D$390:$W$390,,$C407)/INDEX($D$376:$W$376,1,$C407))))</f>
        <v>0</v>
      </c>
      <c r="S407" s="2">
        <f>IF($D$376="n/a",0,IF(S$378&lt;=$C407,0,IF(S$378&gt;(INDEX($D$376:$W$376,1,$C407)+$C407),INDEX($D$390:$W$390,,$C407)-SUM($D407:R407),INDEX($D$390:$W$390,,$C407)/INDEX($D$376:$W$376,1,$C407))))</f>
        <v>0</v>
      </c>
      <c r="T407" s="2">
        <f>IF($D$376="n/a",0,IF(T$378&lt;=$C407,0,IF(T$378&gt;(INDEX($D$376:$W$376,1,$C407)+$C407),INDEX($D$390:$W$390,,$C407)-SUM($D407:S407),INDEX($D$390:$W$390,,$C407)/INDEX($D$376:$W$376,1,$C407))))</f>
        <v>0</v>
      </c>
      <c r="U407" s="2">
        <f>IF($D$376="n/a",0,IF(U$378&lt;=$C407,0,IF(U$378&gt;(INDEX($D$376:$W$376,1,$C407)+$C407),INDEX($D$390:$W$390,,$C407)-SUM($D407:T407),INDEX($D$390:$W$390,,$C407)/INDEX($D$376:$W$376,1,$C407))))</f>
        <v>0</v>
      </c>
      <c r="V407" s="2">
        <f>IF($D$376="n/a",0,IF(V$378&lt;=$C407,0,IF(V$378&gt;(INDEX($D$376:$W$376,1,$C407)+$C407),INDEX($D$390:$W$390,,$C407)-SUM($D407:U407),INDEX($D$390:$W$390,,$C407)/INDEX($D$376:$W$376,1,$C407))))</f>
        <v>0</v>
      </c>
      <c r="W407" s="2">
        <f>IF($D$376="n/a",0,IF(W$378&lt;=$C407,0,IF(W$378&gt;(INDEX($D$376:$W$376,1,$C407)+$C407),INDEX($D$390:$W$390,,$C407)-SUM($D407:V407),INDEX($D$390:$W$390,,$C407)/INDEX($D$376:$W$376,1,$C407))))</f>
        <v>0</v>
      </c>
      <c r="X407" s="2">
        <f>IF($D$376="n/a",0,IF(X$378&lt;=$C407,0,IF(X$378&gt;(INDEX($D$376:$W$376,1,$C407)+$C407),INDEX($D$390:$W$390,,$C407)-SUM($D407:W407),INDEX($D$390:$W$390,,$C407)/INDEX($D$376:$W$376,1,$C407))))</f>
        <v>0</v>
      </c>
      <c r="Y407" s="2">
        <f>IF($D$376="n/a",0,IF(Y$378&lt;=$C407,0,IF(Y$378&gt;(INDEX($D$376:$W$376,1,$C407)+$C407),INDEX($D$390:$W$390,,$C407)-SUM($D407:X407),INDEX($D$390:$W$390,,$C407)/INDEX($D$376:$W$376,1,$C407))))</f>
        <v>0</v>
      </c>
      <c r="Z407" s="2">
        <f>IF($D$376="n/a",0,IF(Z$378&lt;=$C407,0,IF(Z$378&gt;(INDEX($D$376:$W$376,1,$C407)+$C407),INDEX($D$390:$W$390,,$C407)-SUM($D407:Y407),INDEX($D$390:$W$390,,$C407)/INDEX($D$376:$W$376,1,$C407))))</f>
        <v>0</v>
      </c>
      <c r="AA407" s="2">
        <f>IF($D$376="n/a",0,IF(AA$378&lt;=$C407,0,IF(AA$378&gt;(INDEX($D$376:$W$376,1,$C407)+$C407),INDEX($D$390:$W$390,,$C407)-SUM($D407:Z407),INDEX($D$390:$W$390,,$C407)/INDEX($D$376:$W$376,1,$C407))))</f>
        <v>0</v>
      </c>
      <c r="AB407" s="2">
        <f>IF($D$376="n/a",0,IF(AB$378&lt;=$C407,0,IF(AB$378&gt;(INDEX($D$376:$W$376,1,$C407)+$C407),INDEX($D$390:$W$390,,$C407)-SUM($D407:AA407),INDEX($D$390:$W$390,,$C407)/INDEX($D$376:$W$376,1,$C407))))</f>
        <v>0</v>
      </c>
      <c r="AC407" s="2">
        <f>IF($D$376="n/a",0,IF(AC$378&lt;=$C407,0,IF(AC$378&gt;(INDEX($D$376:$W$376,1,$C407)+$C407),INDEX($D$390:$W$390,,$C407)-SUM($D407:AB407),INDEX($D$390:$W$390,,$C407)/INDEX($D$376:$W$376,1,$C407))))</f>
        <v>0</v>
      </c>
      <c r="AD407" s="2">
        <f>IF($D$376="n/a",0,IF(AD$378&lt;=$C407,0,IF(AD$378&gt;(INDEX($D$376:$W$376,1,$C407)+$C407),INDEX($D$390:$W$390,,$C407)-SUM($D407:AC407),INDEX($D$390:$W$390,,$C407)/INDEX($D$376:$W$376,1,$C407))))</f>
        <v>0</v>
      </c>
      <c r="AE407" s="2">
        <f>IF($D$376="n/a",0,IF(AE$378&lt;=$C407,0,IF(AE$378&gt;(INDEX($D$376:$W$376,1,$C407)+$C407),INDEX($D$390:$W$390,,$C407)-SUM($D407:AD407),INDEX($D$390:$W$390,,$C407)/INDEX($D$376:$W$376,1,$C407))))</f>
        <v>0</v>
      </c>
      <c r="AF407" s="2">
        <f>IF($D$376="n/a",0,IF(AF$378&lt;=$C407,0,IF(AF$378&gt;(INDEX($D$376:$W$376,1,$C407)+$C407),INDEX($D$390:$W$390,,$C407)-SUM($D407:AE407),INDEX($D$390:$W$390,,$C407)/INDEX($D$376:$W$376,1,$C407))))</f>
        <v>0</v>
      </c>
      <c r="AG407" s="2">
        <f>IF($D$376="n/a",0,IF(AG$378&lt;=$C407,0,IF(AG$378&gt;(INDEX($D$376:$W$376,1,$C407)+$C407),INDEX($D$390:$W$390,,$C407)-SUM($D407:AF407),INDEX($D$390:$W$390,,$C407)/INDEX($D$376:$W$376,1,$C407))))</f>
        <v>0</v>
      </c>
      <c r="AH407" s="2">
        <f>IF($D$376="n/a",0,IF(AH$378&lt;=$C407,0,IF(AH$378&gt;(INDEX($D$376:$W$376,1,$C407)+$C407),INDEX($D$390:$W$390,,$C407)-SUM($D407:AG407),INDEX($D$390:$W$390,,$C407)/INDEX($D$376:$W$376,1,$C407))))</f>
        <v>0</v>
      </c>
      <c r="AI407" s="2">
        <f>IF($D$376="n/a",0,IF(AI$378&lt;=$C407,0,IF(AI$378&gt;(INDEX($D$376:$W$376,1,$C407)+$C407),INDEX($D$390:$W$390,,$C407)-SUM($D407:AH407),INDEX($D$390:$W$390,,$C407)/INDEX($D$376:$W$376,1,$C407))))</f>
        <v>0</v>
      </c>
      <c r="AJ407" s="2">
        <f>IF($D$376="n/a",0,IF(AJ$378&lt;=$C407,0,IF(AJ$378&gt;(INDEX($D$376:$W$376,1,$C407)+$C407),INDEX($D$390:$W$390,,$C407)-SUM($D407:AI407),INDEX($D$390:$W$390,,$C407)/INDEX($D$376:$W$376,1,$C407))))</f>
        <v>0</v>
      </c>
      <c r="AK407" s="2">
        <f>IF($D$376="n/a",0,IF(AK$378&lt;=$C407,0,IF(AK$378&gt;(INDEX($D$376:$W$376,1,$C407)+$C407),INDEX($D$390:$W$390,,$C407)-SUM($D407:AJ407),INDEX($D$390:$W$390,,$C407)/INDEX($D$376:$W$376,1,$C407))))</f>
        <v>0</v>
      </c>
      <c r="AL407" s="2">
        <f>IF($D$376="n/a",0,IF(AL$378&lt;=$C407,0,IF(AL$378&gt;(INDEX($D$376:$W$376,1,$C407)+$C407),INDEX($D$390:$W$390,,$C407)-SUM($D407:AK407),INDEX($D$390:$W$390,,$C407)/INDEX($D$376:$W$376,1,$C407))))</f>
        <v>0</v>
      </c>
      <c r="AM407" s="2">
        <f>IF($D$376="n/a",0,IF(AM$378&lt;=$C407,0,IF(AM$378&gt;(INDEX($D$376:$W$376,1,$C407)+$C407),INDEX($D$390:$W$390,,$C407)-SUM($D407:AL407),INDEX($D$390:$W$390,,$C407)/INDEX($D$376:$W$376,1,$C407))))</f>
        <v>0</v>
      </c>
      <c r="AN407" s="2">
        <f>IF($D$376="n/a",0,IF(AN$378&lt;=$C407,0,IF(AN$378&gt;(INDEX($D$376:$W$376,1,$C407)+$C407),INDEX($D$390:$W$390,,$C407)-SUM($D407:AM407),INDEX($D$390:$W$390,,$C407)/INDEX($D$376:$W$376,1,$C407))))</f>
        <v>0</v>
      </c>
      <c r="AO407" s="2">
        <f>IF($D$376="n/a",0,IF(AO$378&lt;=$C407,0,IF(AO$378&gt;(INDEX($D$376:$W$376,1,$C407)+$C407),INDEX($D$390:$W$390,,$C407)-SUM($D407:AN407),INDEX($D$390:$W$390,,$C407)/INDEX($D$376:$W$376,1,$C407))))</f>
        <v>0</v>
      </c>
      <c r="AP407" s="2">
        <f>IF($D$376="n/a",0,IF(AP$378&lt;=$C407,0,IF(AP$378&gt;(INDEX($D$376:$W$376,1,$C407)+$C407),INDEX($D$390:$W$390,,$C407)-SUM($D407:AO407),INDEX($D$390:$W$390,,$C407)/INDEX($D$376:$W$376,1,$C407))))</f>
        <v>0</v>
      </c>
      <c r="AQ407" s="2">
        <f>IF($D$376="n/a",0,IF(AQ$378&lt;=$C407,0,IF(AQ$378&gt;(INDEX($D$376:$W$376,1,$C407)+$C407),INDEX($D$390:$W$390,,$C407)-SUM($D407:AP407),INDEX($D$390:$W$390,,$C407)/INDEX($D$376:$W$376,1,$C407))))</f>
        <v>0</v>
      </c>
      <c r="AR407" s="2">
        <f>IF($D$376="n/a",0,IF(AR$378&lt;=$C407,0,IF(AR$378&gt;(INDEX($D$376:$W$376,1,$C407)+$C407),INDEX($D$390:$W$390,,$C407)-SUM($D407:AQ407),INDEX($D$390:$W$390,,$C407)/INDEX($D$376:$W$376,1,$C407))))</f>
        <v>0</v>
      </c>
      <c r="AS407" s="2">
        <f>IF($D$376="n/a",0,IF(AS$378&lt;=$C407,0,IF(AS$378&gt;(INDEX($D$376:$W$376,1,$C407)+$C407),INDEX($D$390:$W$390,,$C407)-SUM($D407:AR407),INDEX($D$390:$W$390,,$C407)/INDEX($D$376:$W$376,1,$C407))))</f>
        <v>0</v>
      </c>
      <c r="AT407" s="2">
        <f>IF($D$376="n/a",0,IF(AT$378&lt;=$C407,0,IF(AT$378&gt;(INDEX($D$376:$W$376,1,$C407)+$C407),INDEX($D$390:$W$390,,$C407)-SUM($D407:AS407),INDEX($D$390:$W$390,,$C407)/INDEX($D$376:$W$376,1,$C407))))</f>
        <v>0</v>
      </c>
      <c r="AU407" s="2">
        <f>IF($D$376="n/a",0,IF(AU$378&lt;=$C407,0,IF(AU$378&gt;(INDEX($D$376:$W$376,1,$C407)+$C407),INDEX($D$390:$W$390,,$C407)-SUM($D407:AT407),INDEX($D$390:$W$390,,$C407)/INDEX($D$376:$W$376,1,$C407))))</f>
        <v>0</v>
      </c>
      <c r="AV407" s="2">
        <f>IF($D$376="n/a",0,IF(AV$378&lt;=$C407,0,IF(AV$378&gt;(INDEX($D$376:$W$376,1,$C407)+$C407),INDEX($D$390:$W$390,,$C407)-SUM($D407:AU407),INDEX($D$390:$W$390,,$C407)/INDEX($D$376:$W$376,1,$C407))))</f>
        <v>0</v>
      </c>
      <c r="AW407" s="2">
        <f>IF($D$376="n/a",0,IF(AW$378&lt;=$C407,0,IF(AW$378&gt;(INDEX($D$376:$W$376,1,$C407)+$C407),INDEX($D$390:$W$390,,$C407)-SUM($D407:AV407),INDEX($D$390:$W$390,,$C407)/INDEX($D$376:$W$376,1,$C407))))</f>
        <v>0</v>
      </c>
      <c r="AX407" s="2">
        <f>IF($D$376="n/a",0,IF(AX$378&lt;=$C407,0,IF(AX$378&gt;(INDEX($D$376:$W$376,1,$C407)+$C407),INDEX($D$390:$W$390,,$C407)-SUM($D407:AW407),INDEX($D$390:$W$390,,$C407)/INDEX($D$376:$W$376,1,$C407))))</f>
        <v>0</v>
      </c>
      <c r="AY407" s="2">
        <f>IF($D$376="n/a",0,IF(AY$378&lt;=$C407,0,IF(AY$378&gt;(INDEX($D$376:$W$376,1,$C407)+$C407),INDEX($D$390:$W$390,,$C407)-SUM($D407:AX407),INDEX($D$390:$W$390,,$C407)/INDEX($D$376:$W$376,1,$C407))))</f>
        <v>0</v>
      </c>
      <c r="AZ407" s="2">
        <f>IF($D$376="n/a",0,IF(AZ$378&lt;=$C407,0,IF(AZ$378&gt;(INDEX($D$376:$W$376,1,$C407)+$C407),INDEX($D$390:$W$390,,$C407)-SUM($D407:AY407),INDEX($D$390:$W$390,,$C407)/INDEX($D$376:$W$376,1,$C407))))</f>
        <v>0</v>
      </c>
      <c r="BA407" s="2">
        <f>IF($D$376="n/a",0,IF(BA$378&lt;=$C407,0,IF(BA$378&gt;(INDEX($D$376:$W$376,1,$C407)+$C407),INDEX($D$390:$W$390,,$C407)-SUM($D407:AZ407),INDEX($D$390:$W$390,,$C407)/INDEX($D$376:$W$376,1,$C407))))</f>
        <v>0</v>
      </c>
      <c r="BB407" s="2">
        <f>IF($D$376="n/a",0,IF(BB$378&lt;=$C407,0,IF(BB$378&gt;(INDEX($D$376:$W$376,1,$C407)+$C407),INDEX($D$390:$W$390,,$C407)-SUM($D407:BA407),INDEX($D$390:$W$390,,$C407)/INDEX($D$376:$W$376,1,$C407))))</f>
        <v>0</v>
      </c>
      <c r="BC407" s="2">
        <f>IF($D$376="n/a",0,IF(BC$378&lt;=$C407,0,IF(BC$378&gt;(INDEX($D$376:$W$376,1,$C407)+$C407),INDEX($D$390:$W$390,,$C407)-SUM($D407:BB407),INDEX($D$390:$W$390,,$C407)/INDEX($D$376:$W$376,1,$C407))))</f>
        <v>0</v>
      </c>
      <c r="BD407" s="2">
        <f>IF($D$376="n/a",0,IF(BD$378&lt;=$C407,0,IF(BD$378&gt;(INDEX($D$376:$W$376,1,$C407)+$C407),INDEX($D$390:$W$390,,$C407)-SUM($D407:BC407),INDEX($D$390:$W$390,,$C407)/INDEX($D$376:$W$376,1,$C407))))</f>
        <v>0</v>
      </c>
      <c r="BE407" s="2">
        <f>IF($D$376="n/a",0,IF(BE$378&lt;=$C407,0,IF(BE$378&gt;(INDEX($D$376:$W$376,1,$C407)+$C407),INDEX($D$390:$W$390,,$C407)-SUM($D407:BD407),INDEX($D$390:$W$390,,$C407)/INDEX($D$376:$W$376,1,$C407))))</f>
        <v>0</v>
      </c>
      <c r="BF407" s="2">
        <f>IF($D$376="n/a",0,IF(BF$378&lt;=$C407,0,IF(BF$378&gt;(INDEX($D$376:$W$376,1,$C407)+$C407),INDEX($D$390:$W$390,,$C407)-SUM($D407:BE407),INDEX($D$390:$W$390,,$C407)/INDEX($D$376:$W$376,1,$C407))))</f>
        <v>0</v>
      </c>
      <c r="BG407" s="2">
        <f>IF($D$376="n/a",0,IF(BG$378&lt;=$C407,0,IF(BG$378&gt;(INDEX($D$376:$W$376,1,$C407)+$C407),INDEX($D$390:$W$390,,$C407)-SUM($D407:BF407),INDEX($D$390:$W$390,,$C407)/INDEX($D$376:$W$376,1,$C407))))</f>
        <v>0</v>
      </c>
      <c r="BH407" s="2">
        <f>IF($D$376="n/a",0,IF(BH$378&lt;=$C407,0,IF(BH$378&gt;(INDEX($D$376:$W$376,1,$C407)+$C407),INDEX($D$390:$W$390,,$C407)-SUM($D407:BG407),INDEX($D$390:$W$390,,$C407)/INDEX($D$376:$W$376,1,$C407))))</f>
        <v>0</v>
      </c>
      <c r="BI407" s="2">
        <f>IF($D$376="n/a",0,IF(BI$378&lt;=$C407,0,IF(BI$378&gt;(INDEX($D$376:$W$376,1,$C407)+$C407),INDEX($D$390:$W$390,,$C407)-SUM($D407:BH407),INDEX($D$390:$W$390,,$C407)/INDEX($D$376:$W$376,1,$C407))))</f>
        <v>0</v>
      </c>
      <c r="BJ407" s="2">
        <f>IF($D$376="n/a",0,IF(BJ$378&lt;=$C407,0,IF(BJ$378&gt;(INDEX($D$376:$W$376,1,$C407)+$C407),INDEX($D$390:$W$390,,$C407)-SUM($D407:BI407),INDEX($D$390:$W$390,,$C407)/INDEX($D$376:$W$376,1,$C407))))</f>
        <v>0</v>
      </c>
      <c r="BK407" s="2">
        <f>IF($D$376="n/a",0,IF(BK$378&lt;=$C407,0,IF(BK$378&gt;(INDEX($D$376:$W$376,1,$C407)+$C407),INDEX($D$390:$W$390,,$C407)-SUM($D407:BJ407),INDEX($D$390:$W$390,,$C407)/INDEX($D$376:$W$376,1,$C407))))</f>
        <v>0</v>
      </c>
      <c r="BL407" s="2">
        <f>IF($D$376="n/a",0,IF(BL$378&lt;=$C407,0,IF(BL$378&gt;(INDEX($D$376:$W$376,1,$C407)+$C407),INDEX($D$390:$W$390,,$C407)-SUM($D407:BK407),INDEX($D$390:$W$390,,$C407)/INDEX($D$376:$W$376,1,$C407))))</f>
        <v>0</v>
      </c>
      <c r="BM407" s="2">
        <f>IF($D$376="n/a",0,IF(BM$378&lt;=$C407,0,IF(BM$378&gt;(INDEX($D$376:$W$376,1,$C407)+$C407),INDEX($D$390:$W$390,,$C407)-SUM($D407:BL407),INDEX($D$390:$W$390,,$C407)/INDEX($D$376:$W$376,1,$C407))))</f>
        <v>0</v>
      </c>
      <c r="BN407" s="2">
        <f>IF($D$376="n/a",0,IF(BN$378&lt;=$C407,0,IF(BN$378&gt;(INDEX($D$376:$W$376,1,$C407)+$C407),INDEX($D$390:$W$390,,$C407)-SUM($D407:BM407),INDEX($D$390:$W$390,,$C407)/INDEX($D$376:$W$376,1,$C407))))</f>
        <v>0</v>
      </c>
      <c r="BO407" s="2">
        <f>IF($D$376="n/a",0,IF(BO$378&lt;=$C407,0,IF(BO$378&gt;(INDEX($D$376:$W$376,1,$C407)+$C407),INDEX($D$390:$W$390,,$C407)-SUM($D407:BN407),INDEX($D$390:$W$390,,$C407)/INDEX($D$376:$W$376,1,$C407))))</f>
        <v>0</v>
      </c>
      <c r="BP407" s="2">
        <f>IF($D$376="n/a",0,IF(BP$378&lt;=$C407,0,IF(BP$378&gt;(INDEX($D$376:$W$376,1,$C407)+$C407),INDEX($D$390:$W$390,,$C407)-SUM($D407:BO407),INDEX($D$390:$W$390,,$C407)/INDEX($D$376:$W$376,1,$C407))))</f>
        <v>0</v>
      </c>
    </row>
    <row r="408" spans="2:68" outlineLevel="1">
      <c r="B408" s="20">
        <v>2031</v>
      </c>
      <c r="C408" s="20">
        <v>16</v>
      </c>
      <c r="E408" s="2">
        <f>IF($D$376="n/a",0,IF(E$378&lt;=$C408,0,IF(E$378&gt;(INDEX($D$376:$W$376,1,$C408)+$C408),INDEX($D$390:$W$390,,$C408)-SUM($D408:D408),INDEX($D$390:$W$390,,$C408)/INDEX($D$376:$W$376,1,$C408))))</f>
        <v>0</v>
      </c>
      <c r="F408" s="2">
        <f>IF($D$376="n/a",0,IF(F$378&lt;=$C408,0,IF(F$378&gt;(INDEX($D$376:$W$376,1,$C408)+$C408),INDEX($D$390:$W$390,,$C408)-SUM($D408:E408),INDEX($D$390:$W$390,,$C408)/INDEX($D$376:$W$376,1,$C408))))</f>
        <v>0</v>
      </c>
      <c r="G408" s="2">
        <f>IF($D$376="n/a",0,IF(G$378&lt;=$C408,0,IF(G$378&gt;(INDEX($D$376:$W$376,1,$C408)+$C408),INDEX($D$390:$W$390,,$C408)-SUM($D408:F408),INDEX($D$390:$W$390,,$C408)/INDEX($D$376:$W$376,1,$C408))))</f>
        <v>0</v>
      </c>
      <c r="H408" s="2">
        <f>IF($D$376="n/a",0,IF(H$378&lt;=$C408,0,IF(H$378&gt;(INDEX($D$376:$W$376,1,$C408)+$C408),INDEX($D$390:$W$390,,$C408)-SUM($D408:G408),INDEX($D$390:$W$390,,$C408)/INDEX($D$376:$W$376,1,$C408))))</f>
        <v>0</v>
      </c>
      <c r="I408" s="2">
        <f>IF($D$376="n/a",0,IF(I$378&lt;=$C408,0,IF(I$378&gt;(INDEX($D$376:$W$376,1,$C408)+$C408),INDEX($D$390:$W$390,,$C408)-SUM($D408:H408),INDEX($D$390:$W$390,,$C408)/INDEX($D$376:$W$376,1,$C408))))</f>
        <v>0</v>
      </c>
      <c r="J408" s="2">
        <f>IF($D$376="n/a",0,IF(J$378&lt;=$C408,0,IF(J$378&gt;(INDEX($D$376:$W$376,1,$C408)+$C408),INDEX($D$390:$W$390,,$C408)-SUM($D408:I408),INDEX($D$390:$W$390,,$C408)/INDEX($D$376:$W$376,1,$C408))))</f>
        <v>0</v>
      </c>
      <c r="K408" s="2">
        <f>IF($D$376="n/a",0,IF(K$378&lt;=$C408,0,IF(K$378&gt;(INDEX($D$376:$W$376,1,$C408)+$C408),INDEX($D$390:$W$390,,$C408)-SUM($D408:J408),INDEX($D$390:$W$390,,$C408)/INDEX($D$376:$W$376,1,$C408))))</f>
        <v>0</v>
      </c>
      <c r="L408" s="2">
        <f>IF($D$376="n/a",0,IF(L$378&lt;=$C408,0,IF(L$378&gt;(INDEX($D$376:$W$376,1,$C408)+$C408),INDEX($D$390:$W$390,,$C408)-SUM($D408:K408),INDEX($D$390:$W$390,,$C408)/INDEX($D$376:$W$376,1,$C408))))</f>
        <v>0</v>
      </c>
      <c r="M408" s="2">
        <f>IF($D$376="n/a",0,IF(M$378&lt;=$C408,0,IF(M$378&gt;(INDEX($D$376:$W$376,1,$C408)+$C408),INDEX($D$390:$W$390,,$C408)-SUM($D408:L408),INDEX($D$390:$W$390,,$C408)/INDEX($D$376:$W$376,1,$C408))))</f>
        <v>0</v>
      </c>
      <c r="N408" s="2">
        <f>IF($D$376="n/a",0,IF(N$378&lt;=$C408,0,IF(N$378&gt;(INDEX($D$376:$W$376,1,$C408)+$C408),INDEX($D$390:$W$390,,$C408)-SUM($D408:M408),INDEX($D$390:$W$390,,$C408)/INDEX($D$376:$W$376,1,$C408))))</f>
        <v>0</v>
      </c>
      <c r="O408" s="2">
        <f>IF($D$376="n/a",0,IF(O$378&lt;=$C408,0,IF(O$378&gt;(INDEX($D$376:$W$376,1,$C408)+$C408),INDEX($D$390:$W$390,,$C408)-SUM($D408:N408),INDEX($D$390:$W$390,,$C408)/INDEX($D$376:$W$376,1,$C408))))</f>
        <v>0</v>
      </c>
      <c r="P408" s="2">
        <f>IF($D$376="n/a",0,IF(P$378&lt;=$C408,0,IF(P$378&gt;(INDEX($D$376:$W$376,1,$C408)+$C408),INDEX($D$390:$W$390,,$C408)-SUM($D408:O408),INDEX($D$390:$W$390,,$C408)/INDEX($D$376:$W$376,1,$C408))))</f>
        <v>0</v>
      </c>
      <c r="Q408" s="2">
        <f>IF($D$376="n/a",0,IF(Q$378&lt;=$C408,0,IF(Q$378&gt;(INDEX($D$376:$W$376,1,$C408)+$C408),INDEX($D$390:$W$390,,$C408)-SUM($D408:P408),INDEX($D$390:$W$390,,$C408)/INDEX($D$376:$W$376,1,$C408))))</f>
        <v>0</v>
      </c>
      <c r="R408" s="2">
        <f>IF($D$376="n/a",0,IF(R$378&lt;=$C408,0,IF(R$378&gt;(INDEX($D$376:$W$376,1,$C408)+$C408),INDEX($D$390:$W$390,,$C408)-SUM($D408:Q408),INDEX($D$390:$W$390,,$C408)/INDEX($D$376:$W$376,1,$C408))))</f>
        <v>0</v>
      </c>
      <c r="S408" s="2">
        <f>IF($D$376="n/a",0,IF(S$378&lt;=$C408,0,IF(S$378&gt;(INDEX($D$376:$W$376,1,$C408)+$C408),INDEX($D$390:$W$390,,$C408)-SUM($D408:R408),INDEX($D$390:$W$390,,$C408)/INDEX($D$376:$W$376,1,$C408))))</f>
        <v>0</v>
      </c>
      <c r="T408" s="2">
        <f>IF($D$376="n/a",0,IF(T$378&lt;=$C408,0,IF(T$378&gt;(INDEX($D$376:$W$376,1,$C408)+$C408),INDEX($D$390:$W$390,,$C408)-SUM($D408:S408),INDEX($D$390:$W$390,,$C408)/INDEX($D$376:$W$376,1,$C408))))</f>
        <v>0</v>
      </c>
      <c r="U408" s="2">
        <f>IF($D$376="n/a",0,IF(U$378&lt;=$C408,0,IF(U$378&gt;(INDEX($D$376:$W$376,1,$C408)+$C408),INDEX($D$390:$W$390,,$C408)-SUM($D408:T408),INDEX($D$390:$W$390,,$C408)/INDEX($D$376:$W$376,1,$C408))))</f>
        <v>0</v>
      </c>
      <c r="V408" s="2">
        <f>IF($D$376="n/a",0,IF(V$378&lt;=$C408,0,IF(V$378&gt;(INDEX($D$376:$W$376,1,$C408)+$C408),INDEX($D$390:$W$390,,$C408)-SUM($D408:U408),INDEX($D$390:$W$390,,$C408)/INDEX($D$376:$W$376,1,$C408))))</f>
        <v>0</v>
      </c>
      <c r="W408" s="2">
        <f>IF($D$376="n/a",0,IF(W$378&lt;=$C408,0,IF(W$378&gt;(INDEX($D$376:$W$376,1,$C408)+$C408),INDEX($D$390:$W$390,,$C408)-SUM($D408:V408),INDEX($D$390:$W$390,,$C408)/INDEX($D$376:$W$376,1,$C408))))</f>
        <v>0</v>
      </c>
      <c r="X408" s="2">
        <f>IF($D$376="n/a",0,IF(X$378&lt;=$C408,0,IF(X$378&gt;(INDEX($D$376:$W$376,1,$C408)+$C408),INDEX($D$390:$W$390,,$C408)-SUM($D408:W408),INDEX($D$390:$W$390,,$C408)/INDEX($D$376:$W$376,1,$C408))))</f>
        <v>0</v>
      </c>
      <c r="Y408" s="2">
        <f>IF($D$376="n/a",0,IF(Y$378&lt;=$C408,0,IF(Y$378&gt;(INDEX($D$376:$W$376,1,$C408)+$C408),INDEX($D$390:$W$390,,$C408)-SUM($D408:X408),INDEX($D$390:$W$390,,$C408)/INDEX($D$376:$W$376,1,$C408))))</f>
        <v>0</v>
      </c>
      <c r="Z408" s="2">
        <f>IF($D$376="n/a",0,IF(Z$378&lt;=$C408,0,IF(Z$378&gt;(INDEX($D$376:$W$376,1,$C408)+$C408),INDEX($D$390:$W$390,,$C408)-SUM($D408:Y408),INDEX($D$390:$W$390,,$C408)/INDEX($D$376:$W$376,1,$C408))))</f>
        <v>0</v>
      </c>
      <c r="AA408" s="2">
        <f>IF($D$376="n/a",0,IF(AA$378&lt;=$C408,0,IF(AA$378&gt;(INDEX($D$376:$W$376,1,$C408)+$C408),INDEX($D$390:$W$390,,$C408)-SUM($D408:Z408),INDEX($D$390:$W$390,,$C408)/INDEX($D$376:$W$376,1,$C408))))</f>
        <v>0</v>
      </c>
      <c r="AB408" s="2">
        <f>IF($D$376="n/a",0,IF(AB$378&lt;=$C408,0,IF(AB$378&gt;(INDEX($D$376:$W$376,1,$C408)+$C408),INDEX($D$390:$W$390,,$C408)-SUM($D408:AA408),INDEX($D$390:$W$390,,$C408)/INDEX($D$376:$W$376,1,$C408))))</f>
        <v>0</v>
      </c>
      <c r="AC408" s="2">
        <f>IF($D$376="n/a",0,IF(AC$378&lt;=$C408,0,IF(AC$378&gt;(INDEX($D$376:$W$376,1,$C408)+$C408),INDEX($D$390:$W$390,,$C408)-SUM($D408:AB408),INDEX($D$390:$W$390,,$C408)/INDEX($D$376:$W$376,1,$C408))))</f>
        <v>0</v>
      </c>
      <c r="AD408" s="2">
        <f>IF($D$376="n/a",0,IF(AD$378&lt;=$C408,0,IF(AD$378&gt;(INDEX($D$376:$W$376,1,$C408)+$C408),INDEX($D$390:$W$390,,$C408)-SUM($D408:AC408),INDEX($D$390:$W$390,,$C408)/INDEX($D$376:$W$376,1,$C408))))</f>
        <v>0</v>
      </c>
      <c r="AE408" s="2">
        <f>IF($D$376="n/a",0,IF(AE$378&lt;=$C408,0,IF(AE$378&gt;(INDEX($D$376:$W$376,1,$C408)+$C408),INDEX($D$390:$W$390,,$C408)-SUM($D408:AD408),INDEX($D$390:$W$390,,$C408)/INDEX($D$376:$W$376,1,$C408))))</f>
        <v>0</v>
      </c>
      <c r="AF408" s="2">
        <f>IF($D$376="n/a",0,IF(AF$378&lt;=$C408,0,IF(AF$378&gt;(INDEX($D$376:$W$376,1,$C408)+$C408),INDEX($D$390:$W$390,,$C408)-SUM($D408:AE408),INDEX($D$390:$W$390,,$C408)/INDEX($D$376:$W$376,1,$C408))))</f>
        <v>0</v>
      </c>
      <c r="AG408" s="2">
        <f>IF($D$376="n/a",0,IF(AG$378&lt;=$C408,0,IF(AG$378&gt;(INDEX($D$376:$W$376,1,$C408)+$C408),INDEX($D$390:$W$390,,$C408)-SUM($D408:AF408),INDEX($D$390:$W$390,,$C408)/INDEX($D$376:$W$376,1,$C408))))</f>
        <v>0</v>
      </c>
      <c r="AH408" s="2">
        <f>IF($D$376="n/a",0,IF(AH$378&lt;=$C408,0,IF(AH$378&gt;(INDEX($D$376:$W$376,1,$C408)+$C408),INDEX($D$390:$W$390,,$C408)-SUM($D408:AG408),INDEX($D$390:$W$390,,$C408)/INDEX($D$376:$W$376,1,$C408))))</f>
        <v>0</v>
      </c>
      <c r="AI408" s="2">
        <f>IF($D$376="n/a",0,IF(AI$378&lt;=$C408,0,IF(AI$378&gt;(INDEX($D$376:$W$376,1,$C408)+$C408),INDEX($D$390:$W$390,,$C408)-SUM($D408:AH408),INDEX($D$390:$W$390,,$C408)/INDEX($D$376:$W$376,1,$C408))))</f>
        <v>0</v>
      </c>
      <c r="AJ408" s="2">
        <f>IF($D$376="n/a",0,IF(AJ$378&lt;=$C408,0,IF(AJ$378&gt;(INDEX($D$376:$W$376,1,$C408)+$C408),INDEX($D$390:$W$390,,$C408)-SUM($D408:AI408),INDEX($D$390:$W$390,,$C408)/INDEX($D$376:$W$376,1,$C408))))</f>
        <v>0</v>
      </c>
      <c r="AK408" s="2">
        <f>IF($D$376="n/a",0,IF(AK$378&lt;=$C408,0,IF(AK$378&gt;(INDEX($D$376:$W$376,1,$C408)+$C408),INDEX($D$390:$W$390,,$C408)-SUM($D408:AJ408),INDEX($D$390:$W$390,,$C408)/INDEX($D$376:$W$376,1,$C408))))</f>
        <v>0</v>
      </c>
      <c r="AL408" s="2">
        <f>IF($D$376="n/a",0,IF(AL$378&lt;=$C408,0,IF(AL$378&gt;(INDEX($D$376:$W$376,1,$C408)+$C408),INDEX($D$390:$W$390,,$C408)-SUM($D408:AK408),INDEX($D$390:$W$390,,$C408)/INDEX($D$376:$W$376,1,$C408))))</f>
        <v>0</v>
      </c>
      <c r="AM408" s="2">
        <f>IF($D$376="n/a",0,IF(AM$378&lt;=$C408,0,IF(AM$378&gt;(INDEX($D$376:$W$376,1,$C408)+$C408),INDEX($D$390:$W$390,,$C408)-SUM($D408:AL408),INDEX($D$390:$W$390,,$C408)/INDEX($D$376:$W$376,1,$C408))))</f>
        <v>0</v>
      </c>
      <c r="AN408" s="2">
        <f>IF($D$376="n/a",0,IF(AN$378&lt;=$C408,0,IF(AN$378&gt;(INDEX($D$376:$W$376,1,$C408)+$C408),INDEX($D$390:$W$390,,$C408)-SUM($D408:AM408),INDEX($D$390:$W$390,,$C408)/INDEX($D$376:$W$376,1,$C408))))</f>
        <v>0</v>
      </c>
      <c r="AO408" s="2">
        <f>IF($D$376="n/a",0,IF(AO$378&lt;=$C408,0,IF(AO$378&gt;(INDEX($D$376:$W$376,1,$C408)+$C408),INDEX($D$390:$W$390,,$C408)-SUM($D408:AN408),INDEX($D$390:$W$390,,$C408)/INDEX($D$376:$W$376,1,$C408))))</f>
        <v>0</v>
      </c>
      <c r="AP408" s="2">
        <f>IF($D$376="n/a",0,IF(AP$378&lt;=$C408,0,IF(AP$378&gt;(INDEX($D$376:$W$376,1,$C408)+$C408),INDEX($D$390:$W$390,,$C408)-SUM($D408:AO408),INDEX($D$390:$W$390,,$C408)/INDEX($D$376:$W$376,1,$C408))))</f>
        <v>0</v>
      </c>
      <c r="AQ408" s="2">
        <f>IF($D$376="n/a",0,IF(AQ$378&lt;=$C408,0,IF(AQ$378&gt;(INDEX($D$376:$W$376,1,$C408)+$C408),INDEX($D$390:$W$390,,$C408)-SUM($D408:AP408),INDEX($D$390:$W$390,,$C408)/INDEX($D$376:$W$376,1,$C408))))</f>
        <v>0</v>
      </c>
      <c r="AR408" s="2">
        <f>IF($D$376="n/a",0,IF(AR$378&lt;=$C408,0,IF(AR$378&gt;(INDEX($D$376:$W$376,1,$C408)+$C408),INDEX($D$390:$W$390,,$C408)-SUM($D408:AQ408),INDEX($D$390:$W$390,,$C408)/INDEX($D$376:$W$376,1,$C408))))</f>
        <v>0</v>
      </c>
      <c r="AS408" s="2">
        <f>IF($D$376="n/a",0,IF(AS$378&lt;=$C408,0,IF(AS$378&gt;(INDEX($D$376:$W$376,1,$C408)+$C408),INDEX($D$390:$W$390,,$C408)-SUM($D408:AR408),INDEX($D$390:$W$390,,$C408)/INDEX($D$376:$W$376,1,$C408))))</f>
        <v>0</v>
      </c>
      <c r="AT408" s="2">
        <f>IF($D$376="n/a",0,IF(AT$378&lt;=$C408,0,IF(AT$378&gt;(INDEX($D$376:$W$376,1,$C408)+$C408),INDEX($D$390:$W$390,,$C408)-SUM($D408:AS408),INDEX($D$390:$W$390,,$C408)/INDEX($D$376:$W$376,1,$C408))))</f>
        <v>0</v>
      </c>
      <c r="AU408" s="2">
        <f>IF($D$376="n/a",0,IF(AU$378&lt;=$C408,0,IF(AU$378&gt;(INDEX($D$376:$W$376,1,$C408)+$C408),INDEX($D$390:$W$390,,$C408)-SUM($D408:AT408),INDEX($D$390:$W$390,,$C408)/INDEX($D$376:$W$376,1,$C408))))</f>
        <v>0</v>
      </c>
      <c r="AV408" s="2">
        <f>IF($D$376="n/a",0,IF(AV$378&lt;=$C408,0,IF(AV$378&gt;(INDEX($D$376:$W$376,1,$C408)+$C408),INDEX($D$390:$W$390,,$C408)-SUM($D408:AU408),INDEX($D$390:$W$390,,$C408)/INDEX($D$376:$W$376,1,$C408))))</f>
        <v>0</v>
      </c>
      <c r="AW408" s="2">
        <f>IF($D$376="n/a",0,IF(AW$378&lt;=$C408,0,IF(AW$378&gt;(INDEX($D$376:$W$376,1,$C408)+$C408),INDEX($D$390:$W$390,,$C408)-SUM($D408:AV408),INDEX($D$390:$W$390,,$C408)/INDEX($D$376:$W$376,1,$C408))))</f>
        <v>0</v>
      </c>
      <c r="AX408" s="2">
        <f>IF($D$376="n/a",0,IF(AX$378&lt;=$C408,0,IF(AX$378&gt;(INDEX($D$376:$W$376,1,$C408)+$C408),INDEX($D$390:$W$390,,$C408)-SUM($D408:AW408),INDEX($D$390:$W$390,,$C408)/INDEX($D$376:$W$376,1,$C408))))</f>
        <v>0</v>
      </c>
      <c r="AY408" s="2">
        <f>IF($D$376="n/a",0,IF(AY$378&lt;=$C408,0,IF(AY$378&gt;(INDEX($D$376:$W$376,1,$C408)+$C408),INDEX($D$390:$W$390,,$C408)-SUM($D408:AX408),INDEX($D$390:$W$390,,$C408)/INDEX($D$376:$W$376,1,$C408))))</f>
        <v>0</v>
      </c>
      <c r="AZ408" s="2">
        <f>IF($D$376="n/a",0,IF(AZ$378&lt;=$C408,0,IF(AZ$378&gt;(INDEX($D$376:$W$376,1,$C408)+$C408),INDEX($D$390:$W$390,,$C408)-SUM($D408:AY408),INDEX($D$390:$W$390,,$C408)/INDEX($D$376:$W$376,1,$C408))))</f>
        <v>0</v>
      </c>
      <c r="BA408" s="2">
        <f>IF($D$376="n/a",0,IF(BA$378&lt;=$C408,0,IF(BA$378&gt;(INDEX($D$376:$W$376,1,$C408)+$C408),INDEX($D$390:$W$390,,$C408)-SUM($D408:AZ408),INDEX($D$390:$W$390,,$C408)/INDEX($D$376:$W$376,1,$C408))))</f>
        <v>0</v>
      </c>
      <c r="BB408" s="2">
        <f>IF($D$376="n/a",0,IF(BB$378&lt;=$C408,0,IF(BB$378&gt;(INDEX($D$376:$W$376,1,$C408)+$C408),INDEX($D$390:$W$390,,$C408)-SUM($D408:BA408),INDEX($D$390:$W$390,,$C408)/INDEX($D$376:$W$376,1,$C408))))</f>
        <v>0</v>
      </c>
      <c r="BC408" s="2">
        <f>IF($D$376="n/a",0,IF(BC$378&lt;=$C408,0,IF(BC$378&gt;(INDEX($D$376:$W$376,1,$C408)+$C408),INDEX($D$390:$W$390,,$C408)-SUM($D408:BB408),INDEX($D$390:$W$390,,$C408)/INDEX($D$376:$W$376,1,$C408))))</f>
        <v>0</v>
      </c>
      <c r="BD408" s="2">
        <f>IF($D$376="n/a",0,IF(BD$378&lt;=$C408,0,IF(BD$378&gt;(INDEX($D$376:$W$376,1,$C408)+$C408),INDEX($D$390:$W$390,,$C408)-SUM($D408:BC408),INDEX($D$390:$W$390,,$C408)/INDEX($D$376:$W$376,1,$C408))))</f>
        <v>0</v>
      </c>
      <c r="BE408" s="2">
        <f>IF($D$376="n/a",0,IF(BE$378&lt;=$C408,0,IF(BE$378&gt;(INDEX($D$376:$W$376,1,$C408)+$C408),INDEX($D$390:$W$390,,$C408)-SUM($D408:BD408),INDEX($D$390:$W$390,,$C408)/INDEX($D$376:$W$376,1,$C408))))</f>
        <v>0</v>
      </c>
      <c r="BF408" s="2">
        <f>IF($D$376="n/a",0,IF(BF$378&lt;=$C408,0,IF(BF$378&gt;(INDEX($D$376:$W$376,1,$C408)+$C408),INDEX($D$390:$W$390,,$C408)-SUM($D408:BE408),INDEX($D$390:$W$390,,$C408)/INDEX($D$376:$W$376,1,$C408))))</f>
        <v>0</v>
      </c>
      <c r="BG408" s="2">
        <f>IF($D$376="n/a",0,IF(BG$378&lt;=$C408,0,IF(BG$378&gt;(INDEX($D$376:$W$376,1,$C408)+$C408),INDEX($D$390:$W$390,,$C408)-SUM($D408:BF408),INDEX($D$390:$W$390,,$C408)/INDEX($D$376:$W$376,1,$C408))))</f>
        <v>0</v>
      </c>
      <c r="BH408" s="2">
        <f>IF($D$376="n/a",0,IF(BH$378&lt;=$C408,0,IF(BH$378&gt;(INDEX($D$376:$W$376,1,$C408)+$C408),INDEX($D$390:$W$390,,$C408)-SUM($D408:BG408),INDEX($D$390:$W$390,,$C408)/INDEX($D$376:$W$376,1,$C408))))</f>
        <v>0</v>
      </c>
      <c r="BI408" s="2">
        <f>IF($D$376="n/a",0,IF(BI$378&lt;=$C408,0,IF(BI$378&gt;(INDEX($D$376:$W$376,1,$C408)+$C408),INDEX($D$390:$W$390,,$C408)-SUM($D408:BH408),INDEX($D$390:$W$390,,$C408)/INDEX($D$376:$W$376,1,$C408))))</f>
        <v>0</v>
      </c>
      <c r="BJ408" s="2">
        <f>IF($D$376="n/a",0,IF(BJ$378&lt;=$C408,0,IF(BJ$378&gt;(INDEX($D$376:$W$376,1,$C408)+$C408),INDEX($D$390:$W$390,,$C408)-SUM($D408:BI408),INDEX($D$390:$W$390,,$C408)/INDEX($D$376:$W$376,1,$C408))))</f>
        <v>0</v>
      </c>
      <c r="BK408" s="2">
        <f>IF($D$376="n/a",0,IF(BK$378&lt;=$C408,0,IF(BK$378&gt;(INDEX($D$376:$W$376,1,$C408)+$C408),INDEX($D$390:$W$390,,$C408)-SUM($D408:BJ408),INDEX($D$390:$W$390,,$C408)/INDEX($D$376:$W$376,1,$C408))))</f>
        <v>0</v>
      </c>
      <c r="BL408" s="2">
        <f>IF($D$376="n/a",0,IF(BL$378&lt;=$C408,0,IF(BL$378&gt;(INDEX($D$376:$W$376,1,$C408)+$C408),INDEX($D$390:$W$390,,$C408)-SUM($D408:BK408),INDEX($D$390:$W$390,,$C408)/INDEX($D$376:$W$376,1,$C408))))</f>
        <v>0</v>
      </c>
      <c r="BM408" s="2">
        <f>IF($D$376="n/a",0,IF(BM$378&lt;=$C408,0,IF(BM$378&gt;(INDEX($D$376:$W$376,1,$C408)+$C408),INDEX($D$390:$W$390,,$C408)-SUM($D408:BL408),INDEX($D$390:$W$390,,$C408)/INDEX($D$376:$W$376,1,$C408))))</f>
        <v>0</v>
      </c>
      <c r="BN408" s="2">
        <f>IF($D$376="n/a",0,IF(BN$378&lt;=$C408,0,IF(BN$378&gt;(INDEX($D$376:$W$376,1,$C408)+$C408),INDEX($D$390:$W$390,,$C408)-SUM($D408:BM408),INDEX($D$390:$W$390,,$C408)/INDEX($D$376:$W$376,1,$C408))))</f>
        <v>0</v>
      </c>
      <c r="BO408" s="2">
        <f>IF($D$376="n/a",0,IF(BO$378&lt;=$C408,0,IF(BO$378&gt;(INDEX($D$376:$W$376,1,$C408)+$C408),INDEX($D$390:$W$390,,$C408)-SUM($D408:BN408),INDEX($D$390:$W$390,,$C408)/INDEX($D$376:$W$376,1,$C408))))</f>
        <v>0</v>
      </c>
      <c r="BP408" s="2">
        <f>IF($D$376="n/a",0,IF(BP$378&lt;=$C408,0,IF(BP$378&gt;(INDEX($D$376:$W$376,1,$C408)+$C408),INDEX($D$390:$W$390,,$C408)-SUM($D408:BO408),INDEX($D$390:$W$390,,$C408)/INDEX($D$376:$W$376,1,$C408))))</f>
        <v>0</v>
      </c>
    </row>
    <row r="409" spans="2:68" outlineLevel="1">
      <c r="B409" s="20">
        <v>2032</v>
      </c>
      <c r="C409" s="20">
        <v>17</v>
      </c>
      <c r="E409" s="2">
        <f>IF($D$376="n/a",0,IF(E$378&lt;=$C409,0,IF(E$378&gt;(INDEX($D$376:$W$376,1,$C409)+$C409),INDEX($D$390:$W$390,,$C409)-SUM($D409:D409),INDEX($D$390:$W$390,,$C409)/INDEX($D$376:$W$376,1,$C409))))</f>
        <v>0</v>
      </c>
      <c r="F409" s="2">
        <f>IF($D$376="n/a",0,IF(F$378&lt;=$C409,0,IF(F$378&gt;(INDEX($D$376:$W$376,1,$C409)+$C409),INDEX($D$390:$W$390,,$C409)-SUM($D409:E409),INDEX($D$390:$W$390,,$C409)/INDEX($D$376:$W$376,1,$C409))))</f>
        <v>0</v>
      </c>
      <c r="G409" s="2">
        <f>IF($D$376="n/a",0,IF(G$378&lt;=$C409,0,IF(G$378&gt;(INDEX($D$376:$W$376,1,$C409)+$C409),INDEX($D$390:$W$390,,$C409)-SUM($D409:F409),INDEX($D$390:$W$390,,$C409)/INDEX($D$376:$W$376,1,$C409))))</f>
        <v>0</v>
      </c>
      <c r="H409" s="2">
        <f>IF($D$376="n/a",0,IF(H$378&lt;=$C409,0,IF(H$378&gt;(INDEX($D$376:$W$376,1,$C409)+$C409),INDEX($D$390:$W$390,,$C409)-SUM($D409:G409),INDEX($D$390:$W$390,,$C409)/INDEX($D$376:$W$376,1,$C409))))</f>
        <v>0</v>
      </c>
      <c r="I409" s="2">
        <f>IF($D$376="n/a",0,IF(I$378&lt;=$C409,0,IF(I$378&gt;(INDEX($D$376:$W$376,1,$C409)+$C409),INDEX($D$390:$W$390,,$C409)-SUM($D409:H409),INDEX($D$390:$W$390,,$C409)/INDEX($D$376:$W$376,1,$C409))))</f>
        <v>0</v>
      </c>
      <c r="J409" s="2">
        <f>IF($D$376="n/a",0,IF(J$378&lt;=$C409,0,IF(J$378&gt;(INDEX($D$376:$W$376,1,$C409)+$C409),INDEX($D$390:$W$390,,$C409)-SUM($D409:I409),INDEX($D$390:$W$390,,$C409)/INDEX($D$376:$W$376,1,$C409))))</f>
        <v>0</v>
      </c>
      <c r="K409" s="2">
        <f>IF($D$376="n/a",0,IF(K$378&lt;=$C409,0,IF(K$378&gt;(INDEX($D$376:$W$376,1,$C409)+$C409),INDEX($D$390:$W$390,,$C409)-SUM($D409:J409),INDEX($D$390:$W$390,,$C409)/INDEX($D$376:$W$376,1,$C409))))</f>
        <v>0</v>
      </c>
      <c r="L409" s="2">
        <f>IF($D$376="n/a",0,IF(L$378&lt;=$C409,0,IF(L$378&gt;(INDEX($D$376:$W$376,1,$C409)+$C409),INDEX($D$390:$W$390,,$C409)-SUM($D409:K409),INDEX($D$390:$W$390,,$C409)/INDEX($D$376:$W$376,1,$C409))))</f>
        <v>0</v>
      </c>
      <c r="M409" s="2">
        <f>IF($D$376="n/a",0,IF(M$378&lt;=$C409,0,IF(M$378&gt;(INDEX($D$376:$W$376,1,$C409)+$C409),INDEX($D$390:$W$390,,$C409)-SUM($D409:L409),INDEX($D$390:$W$390,,$C409)/INDEX($D$376:$W$376,1,$C409))))</f>
        <v>0</v>
      </c>
      <c r="N409" s="2">
        <f>IF($D$376="n/a",0,IF(N$378&lt;=$C409,0,IF(N$378&gt;(INDEX($D$376:$W$376,1,$C409)+$C409),INDEX($D$390:$W$390,,$C409)-SUM($D409:M409),INDEX($D$390:$W$390,,$C409)/INDEX($D$376:$W$376,1,$C409))))</f>
        <v>0</v>
      </c>
      <c r="O409" s="2">
        <f>IF($D$376="n/a",0,IF(O$378&lt;=$C409,0,IF(O$378&gt;(INDEX($D$376:$W$376,1,$C409)+$C409),INDEX($D$390:$W$390,,$C409)-SUM($D409:N409),INDEX($D$390:$W$390,,$C409)/INDEX($D$376:$W$376,1,$C409))))</f>
        <v>0</v>
      </c>
      <c r="P409" s="2">
        <f>IF($D$376="n/a",0,IF(P$378&lt;=$C409,0,IF(P$378&gt;(INDEX($D$376:$W$376,1,$C409)+$C409),INDEX($D$390:$W$390,,$C409)-SUM($D409:O409),INDEX($D$390:$W$390,,$C409)/INDEX($D$376:$W$376,1,$C409))))</f>
        <v>0</v>
      </c>
      <c r="Q409" s="2">
        <f>IF($D$376="n/a",0,IF(Q$378&lt;=$C409,0,IF(Q$378&gt;(INDEX($D$376:$W$376,1,$C409)+$C409),INDEX($D$390:$W$390,,$C409)-SUM($D409:P409),INDEX($D$390:$W$390,,$C409)/INDEX($D$376:$W$376,1,$C409))))</f>
        <v>0</v>
      </c>
      <c r="R409" s="2">
        <f>IF($D$376="n/a",0,IF(R$378&lt;=$C409,0,IF(R$378&gt;(INDEX($D$376:$W$376,1,$C409)+$C409),INDEX($D$390:$W$390,,$C409)-SUM($D409:Q409),INDEX($D$390:$W$390,,$C409)/INDEX($D$376:$W$376,1,$C409))))</f>
        <v>0</v>
      </c>
      <c r="S409" s="2">
        <f>IF($D$376="n/a",0,IF(S$378&lt;=$C409,0,IF(S$378&gt;(INDEX($D$376:$W$376,1,$C409)+$C409),INDEX($D$390:$W$390,,$C409)-SUM($D409:R409),INDEX($D$390:$W$390,,$C409)/INDEX($D$376:$W$376,1,$C409))))</f>
        <v>0</v>
      </c>
      <c r="T409" s="2">
        <f>IF($D$376="n/a",0,IF(T$378&lt;=$C409,0,IF(T$378&gt;(INDEX($D$376:$W$376,1,$C409)+$C409),INDEX($D$390:$W$390,,$C409)-SUM($D409:S409),INDEX($D$390:$W$390,,$C409)/INDEX($D$376:$W$376,1,$C409))))</f>
        <v>0</v>
      </c>
      <c r="U409" s="2">
        <f>IF($D$376="n/a",0,IF(U$378&lt;=$C409,0,IF(U$378&gt;(INDEX($D$376:$W$376,1,$C409)+$C409),INDEX($D$390:$W$390,,$C409)-SUM($D409:T409),INDEX($D$390:$W$390,,$C409)/INDEX($D$376:$W$376,1,$C409))))</f>
        <v>0</v>
      </c>
      <c r="V409" s="2">
        <f>IF($D$376="n/a",0,IF(V$378&lt;=$C409,0,IF(V$378&gt;(INDEX($D$376:$W$376,1,$C409)+$C409),INDEX($D$390:$W$390,,$C409)-SUM($D409:U409),INDEX($D$390:$W$390,,$C409)/INDEX($D$376:$W$376,1,$C409))))</f>
        <v>0</v>
      </c>
      <c r="W409" s="2">
        <f>IF($D$376="n/a",0,IF(W$378&lt;=$C409,0,IF(W$378&gt;(INDEX($D$376:$W$376,1,$C409)+$C409),INDEX($D$390:$W$390,,$C409)-SUM($D409:V409),INDEX($D$390:$W$390,,$C409)/INDEX($D$376:$W$376,1,$C409))))</f>
        <v>0</v>
      </c>
      <c r="X409" s="2">
        <f>IF($D$376="n/a",0,IF(X$378&lt;=$C409,0,IF(X$378&gt;(INDEX($D$376:$W$376,1,$C409)+$C409),INDEX($D$390:$W$390,,$C409)-SUM($D409:W409),INDEX($D$390:$W$390,,$C409)/INDEX($D$376:$W$376,1,$C409))))</f>
        <v>0</v>
      </c>
      <c r="Y409" s="2">
        <f>IF($D$376="n/a",0,IF(Y$378&lt;=$C409,0,IF(Y$378&gt;(INDEX($D$376:$W$376,1,$C409)+$C409),INDEX($D$390:$W$390,,$C409)-SUM($D409:X409),INDEX($D$390:$W$390,,$C409)/INDEX($D$376:$W$376,1,$C409))))</f>
        <v>0</v>
      </c>
      <c r="Z409" s="2">
        <f>IF($D$376="n/a",0,IF(Z$378&lt;=$C409,0,IF(Z$378&gt;(INDEX($D$376:$W$376,1,$C409)+$C409),INDEX($D$390:$W$390,,$C409)-SUM($D409:Y409),INDEX($D$390:$W$390,,$C409)/INDEX($D$376:$W$376,1,$C409))))</f>
        <v>0</v>
      </c>
      <c r="AA409" s="2">
        <f>IF($D$376="n/a",0,IF(AA$378&lt;=$C409,0,IF(AA$378&gt;(INDEX($D$376:$W$376,1,$C409)+$C409),INDEX($D$390:$W$390,,$C409)-SUM($D409:Z409),INDEX($D$390:$W$390,,$C409)/INDEX($D$376:$W$376,1,$C409))))</f>
        <v>0</v>
      </c>
      <c r="AB409" s="2">
        <f>IF($D$376="n/a",0,IF(AB$378&lt;=$C409,0,IF(AB$378&gt;(INDEX($D$376:$W$376,1,$C409)+$C409),INDEX($D$390:$W$390,,$C409)-SUM($D409:AA409),INDEX($D$390:$W$390,,$C409)/INDEX($D$376:$W$376,1,$C409))))</f>
        <v>0</v>
      </c>
      <c r="AC409" s="2">
        <f>IF($D$376="n/a",0,IF(AC$378&lt;=$C409,0,IF(AC$378&gt;(INDEX($D$376:$W$376,1,$C409)+$C409),INDEX($D$390:$W$390,,$C409)-SUM($D409:AB409),INDEX($D$390:$W$390,,$C409)/INDEX($D$376:$W$376,1,$C409))))</f>
        <v>0</v>
      </c>
      <c r="AD409" s="2">
        <f>IF($D$376="n/a",0,IF(AD$378&lt;=$C409,0,IF(AD$378&gt;(INDEX($D$376:$W$376,1,$C409)+$C409),INDEX($D$390:$W$390,,$C409)-SUM($D409:AC409),INDEX($D$390:$W$390,,$C409)/INDEX($D$376:$W$376,1,$C409))))</f>
        <v>0</v>
      </c>
      <c r="AE409" s="2">
        <f>IF($D$376="n/a",0,IF(AE$378&lt;=$C409,0,IF(AE$378&gt;(INDEX($D$376:$W$376,1,$C409)+$C409),INDEX($D$390:$W$390,,$C409)-SUM($D409:AD409),INDEX($D$390:$W$390,,$C409)/INDEX($D$376:$W$376,1,$C409))))</f>
        <v>0</v>
      </c>
      <c r="AF409" s="2">
        <f>IF($D$376="n/a",0,IF(AF$378&lt;=$C409,0,IF(AF$378&gt;(INDEX($D$376:$W$376,1,$C409)+$C409),INDEX($D$390:$W$390,,$C409)-SUM($D409:AE409),INDEX($D$390:$W$390,,$C409)/INDEX($D$376:$W$376,1,$C409))))</f>
        <v>0</v>
      </c>
      <c r="AG409" s="2">
        <f>IF($D$376="n/a",0,IF(AG$378&lt;=$C409,0,IF(AG$378&gt;(INDEX($D$376:$W$376,1,$C409)+$C409),INDEX($D$390:$W$390,,$C409)-SUM($D409:AF409),INDEX($D$390:$W$390,,$C409)/INDEX($D$376:$W$376,1,$C409))))</f>
        <v>0</v>
      </c>
      <c r="AH409" s="2">
        <f>IF($D$376="n/a",0,IF(AH$378&lt;=$C409,0,IF(AH$378&gt;(INDEX($D$376:$W$376,1,$C409)+$C409),INDEX($D$390:$W$390,,$C409)-SUM($D409:AG409),INDEX($D$390:$W$390,,$C409)/INDEX($D$376:$W$376,1,$C409))))</f>
        <v>0</v>
      </c>
      <c r="AI409" s="2">
        <f>IF($D$376="n/a",0,IF(AI$378&lt;=$C409,0,IF(AI$378&gt;(INDEX($D$376:$W$376,1,$C409)+$C409),INDEX($D$390:$W$390,,$C409)-SUM($D409:AH409),INDEX($D$390:$W$390,,$C409)/INDEX($D$376:$W$376,1,$C409))))</f>
        <v>0</v>
      </c>
      <c r="AJ409" s="2">
        <f>IF($D$376="n/a",0,IF(AJ$378&lt;=$C409,0,IF(AJ$378&gt;(INDEX($D$376:$W$376,1,$C409)+$C409),INDEX($D$390:$W$390,,$C409)-SUM($D409:AI409),INDEX($D$390:$W$390,,$C409)/INDEX($D$376:$W$376,1,$C409))))</f>
        <v>0</v>
      </c>
      <c r="AK409" s="2">
        <f>IF($D$376="n/a",0,IF(AK$378&lt;=$C409,0,IF(AK$378&gt;(INDEX($D$376:$W$376,1,$C409)+$C409),INDEX($D$390:$W$390,,$C409)-SUM($D409:AJ409),INDEX($D$390:$W$390,,$C409)/INDEX($D$376:$W$376,1,$C409))))</f>
        <v>0</v>
      </c>
      <c r="AL409" s="2">
        <f>IF($D$376="n/a",0,IF(AL$378&lt;=$C409,0,IF(AL$378&gt;(INDEX($D$376:$W$376,1,$C409)+$C409),INDEX($D$390:$W$390,,$C409)-SUM($D409:AK409),INDEX($D$390:$W$390,,$C409)/INDEX($D$376:$W$376,1,$C409))))</f>
        <v>0</v>
      </c>
      <c r="AM409" s="2">
        <f>IF($D$376="n/a",0,IF(AM$378&lt;=$C409,0,IF(AM$378&gt;(INDEX($D$376:$W$376,1,$C409)+$C409),INDEX($D$390:$W$390,,$C409)-SUM($D409:AL409),INDEX($D$390:$W$390,,$C409)/INDEX($D$376:$W$376,1,$C409))))</f>
        <v>0</v>
      </c>
      <c r="AN409" s="2">
        <f>IF($D$376="n/a",0,IF(AN$378&lt;=$C409,0,IF(AN$378&gt;(INDEX($D$376:$W$376,1,$C409)+$C409),INDEX($D$390:$W$390,,$C409)-SUM($D409:AM409),INDEX($D$390:$W$390,,$C409)/INDEX($D$376:$W$376,1,$C409))))</f>
        <v>0</v>
      </c>
      <c r="AO409" s="2">
        <f>IF($D$376="n/a",0,IF(AO$378&lt;=$C409,0,IF(AO$378&gt;(INDEX($D$376:$W$376,1,$C409)+$C409),INDEX($D$390:$W$390,,$C409)-SUM($D409:AN409),INDEX($D$390:$W$390,,$C409)/INDEX($D$376:$W$376,1,$C409))))</f>
        <v>0</v>
      </c>
      <c r="AP409" s="2">
        <f>IF($D$376="n/a",0,IF(AP$378&lt;=$C409,0,IF(AP$378&gt;(INDEX($D$376:$W$376,1,$C409)+$C409),INDEX($D$390:$W$390,,$C409)-SUM($D409:AO409),INDEX($D$390:$W$390,,$C409)/INDEX($D$376:$W$376,1,$C409))))</f>
        <v>0</v>
      </c>
      <c r="AQ409" s="2">
        <f>IF($D$376="n/a",0,IF(AQ$378&lt;=$C409,0,IF(AQ$378&gt;(INDEX($D$376:$W$376,1,$C409)+$C409),INDEX($D$390:$W$390,,$C409)-SUM($D409:AP409),INDEX($D$390:$W$390,,$C409)/INDEX($D$376:$W$376,1,$C409))))</f>
        <v>0</v>
      </c>
      <c r="AR409" s="2">
        <f>IF($D$376="n/a",0,IF(AR$378&lt;=$C409,0,IF(AR$378&gt;(INDEX($D$376:$W$376,1,$C409)+$C409),INDEX($D$390:$W$390,,$C409)-SUM($D409:AQ409),INDEX($D$390:$W$390,,$C409)/INDEX($D$376:$W$376,1,$C409))))</f>
        <v>0</v>
      </c>
      <c r="AS409" s="2">
        <f>IF($D$376="n/a",0,IF(AS$378&lt;=$C409,0,IF(AS$378&gt;(INDEX($D$376:$W$376,1,$C409)+$C409),INDEX($D$390:$W$390,,$C409)-SUM($D409:AR409),INDEX($D$390:$W$390,,$C409)/INDEX($D$376:$W$376,1,$C409))))</f>
        <v>0</v>
      </c>
      <c r="AT409" s="2">
        <f>IF($D$376="n/a",0,IF(AT$378&lt;=$C409,0,IF(AT$378&gt;(INDEX($D$376:$W$376,1,$C409)+$C409),INDEX($D$390:$W$390,,$C409)-SUM($D409:AS409),INDEX($D$390:$W$390,,$C409)/INDEX($D$376:$W$376,1,$C409))))</f>
        <v>0</v>
      </c>
      <c r="AU409" s="2">
        <f>IF($D$376="n/a",0,IF(AU$378&lt;=$C409,0,IF(AU$378&gt;(INDEX($D$376:$W$376,1,$C409)+$C409),INDEX($D$390:$W$390,,$C409)-SUM($D409:AT409),INDEX($D$390:$W$390,,$C409)/INDEX($D$376:$W$376,1,$C409))))</f>
        <v>0</v>
      </c>
      <c r="AV409" s="2">
        <f>IF($D$376="n/a",0,IF(AV$378&lt;=$C409,0,IF(AV$378&gt;(INDEX($D$376:$W$376,1,$C409)+$C409),INDEX($D$390:$W$390,,$C409)-SUM($D409:AU409),INDEX($D$390:$W$390,,$C409)/INDEX($D$376:$W$376,1,$C409))))</f>
        <v>0</v>
      </c>
      <c r="AW409" s="2">
        <f>IF($D$376="n/a",0,IF(AW$378&lt;=$C409,0,IF(AW$378&gt;(INDEX($D$376:$W$376,1,$C409)+$C409),INDEX($D$390:$W$390,,$C409)-SUM($D409:AV409),INDEX($D$390:$W$390,,$C409)/INDEX($D$376:$W$376,1,$C409))))</f>
        <v>0</v>
      </c>
      <c r="AX409" s="2">
        <f>IF($D$376="n/a",0,IF(AX$378&lt;=$C409,0,IF(AX$378&gt;(INDEX($D$376:$W$376,1,$C409)+$C409),INDEX($D$390:$W$390,,$C409)-SUM($D409:AW409),INDEX($D$390:$W$390,,$C409)/INDEX($D$376:$W$376,1,$C409))))</f>
        <v>0</v>
      </c>
      <c r="AY409" s="2">
        <f>IF($D$376="n/a",0,IF(AY$378&lt;=$C409,0,IF(AY$378&gt;(INDEX($D$376:$W$376,1,$C409)+$C409),INDEX($D$390:$W$390,,$C409)-SUM($D409:AX409),INDEX($D$390:$W$390,,$C409)/INDEX($D$376:$W$376,1,$C409))))</f>
        <v>0</v>
      </c>
      <c r="AZ409" s="2">
        <f>IF($D$376="n/a",0,IF(AZ$378&lt;=$C409,0,IF(AZ$378&gt;(INDEX($D$376:$W$376,1,$C409)+$C409),INDEX($D$390:$W$390,,$C409)-SUM($D409:AY409),INDEX($D$390:$W$390,,$C409)/INDEX($D$376:$W$376,1,$C409))))</f>
        <v>0</v>
      </c>
      <c r="BA409" s="2">
        <f>IF($D$376="n/a",0,IF(BA$378&lt;=$C409,0,IF(BA$378&gt;(INDEX($D$376:$W$376,1,$C409)+$C409),INDEX($D$390:$W$390,,$C409)-SUM($D409:AZ409),INDEX($D$390:$W$390,,$C409)/INDEX($D$376:$W$376,1,$C409))))</f>
        <v>0</v>
      </c>
      <c r="BB409" s="2">
        <f>IF($D$376="n/a",0,IF(BB$378&lt;=$C409,0,IF(BB$378&gt;(INDEX($D$376:$W$376,1,$C409)+$C409),INDEX($D$390:$W$390,,$C409)-SUM($D409:BA409),INDEX($D$390:$W$390,,$C409)/INDEX($D$376:$W$376,1,$C409))))</f>
        <v>0</v>
      </c>
      <c r="BC409" s="2">
        <f>IF($D$376="n/a",0,IF(BC$378&lt;=$C409,0,IF(BC$378&gt;(INDEX($D$376:$W$376,1,$C409)+$C409),INDEX($D$390:$W$390,,$C409)-SUM($D409:BB409),INDEX($D$390:$W$390,,$C409)/INDEX($D$376:$W$376,1,$C409))))</f>
        <v>0</v>
      </c>
      <c r="BD409" s="2">
        <f>IF($D$376="n/a",0,IF(BD$378&lt;=$C409,0,IF(BD$378&gt;(INDEX($D$376:$W$376,1,$C409)+$C409),INDEX($D$390:$W$390,,$C409)-SUM($D409:BC409),INDEX($D$390:$W$390,,$C409)/INDEX($D$376:$W$376,1,$C409))))</f>
        <v>0</v>
      </c>
      <c r="BE409" s="2">
        <f>IF($D$376="n/a",0,IF(BE$378&lt;=$C409,0,IF(BE$378&gt;(INDEX($D$376:$W$376,1,$C409)+$C409),INDEX($D$390:$W$390,,$C409)-SUM($D409:BD409),INDEX($D$390:$W$390,,$C409)/INDEX($D$376:$W$376,1,$C409))))</f>
        <v>0</v>
      </c>
      <c r="BF409" s="2">
        <f>IF($D$376="n/a",0,IF(BF$378&lt;=$C409,0,IF(BF$378&gt;(INDEX($D$376:$W$376,1,$C409)+$C409),INDEX($D$390:$W$390,,$C409)-SUM($D409:BE409),INDEX($D$390:$W$390,,$C409)/INDEX($D$376:$W$376,1,$C409))))</f>
        <v>0</v>
      </c>
      <c r="BG409" s="2">
        <f>IF($D$376="n/a",0,IF(BG$378&lt;=$C409,0,IF(BG$378&gt;(INDEX($D$376:$W$376,1,$C409)+$C409),INDEX($D$390:$W$390,,$C409)-SUM($D409:BF409),INDEX($D$390:$W$390,,$C409)/INDEX($D$376:$W$376,1,$C409))))</f>
        <v>0</v>
      </c>
      <c r="BH409" s="2">
        <f>IF($D$376="n/a",0,IF(BH$378&lt;=$C409,0,IF(BH$378&gt;(INDEX($D$376:$W$376,1,$C409)+$C409),INDEX($D$390:$W$390,,$C409)-SUM($D409:BG409),INDEX($D$390:$W$390,,$C409)/INDEX($D$376:$W$376,1,$C409))))</f>
        <v>0</v>
      </c>
      <c r="BI409" s="2">
        <f>IF($D$376="n/a",0,IF(BI$378&lt;=$C409,0,IF(BI$378&gt;(INDEX($D$376:$W$376,1,$C409)+$C409),INDEX($D$390:$W$390,,$C409)-SUM($D409:BH409),INDEX($D$390:$W$390,,$C409)/INDEX($D$376:$W$376,1,$C409))))</f>
        <v>0</v>
      </c>
      <c r="BJ409" s="2">
        <f>IF($D$376="n/a",0,IF(BJ$378&lt;=$C409,0,IF(BJ$378&gt;(INDEX($D$376:$W$376,1,$C409)+$C409),INDEX($D$390:$W$390,,$C409)-SUM($D409:BI409),INDEX($D$390:$W$390,,$C409)/INDEX($D$376:$W$376,1,$C409))))</f>
        <v>0</v>
      </c>
      <c r="BK409" s="2">
        <f>IF($D$376="n/a",0,IF(BK$378&lt;=$C409,0,IF(BK$378&gt;(INDEX($D$376:$W$376,1,$C409)+$C409),INDEX($D$390:$W$390,,$C409)-SUM($D409:BJ409),INDEX($D$390:$W$390,,$C409)/INDEX($D$376:$W$376,1,$C409))))</f>
        <v>0</v>
      </c>
      <c r="BL409" s="2">
        <f>IF($D$376="n/a",0,IF(BL$378&lt;=$C409,0,IF(BL$378&gt;(INDEX($D$376:$W$376,1,$C409)+$C409),INDEX($D$390:$W$390,,$C409)-SUM($D409:BK409),INDEX($D$390:$W$390,,$C409)/INDEX($D$376:$W$376,1,$C409))))</f>
        <v>0</v>
      </c>
      <c r="BM409" s="2">
        <f>IF($D$376="n/a",0,IF(BM$378&lt;=$C409,0,IF(BM$378&gt;(INDEX($D$376:$W$376,1,$C409)+$C409),INDEX($D$390:$W$390,,$C409)-SUM($D409:BL409),INDEX($D$390:$W$390,,$C409)/INDEX($D$376:$W$376,1,$C409))))</f>
        <v>0</v>
      </c>
      <c r="BN409" s="2">
        <f>IF($D$376="n/a",0,IF(BN$378&lt;=$C409,0,IF(BN$378&gt;(INDEX($D$376:$W$376,1,$C409)+$C409),INDEX($D$390:$W$390,,$C409)-SUM($D409:BM409),INDEX($D$390:$W$390,,$C409)/INDEX($D$376:$W$376,1,$C409))))</f>
        <v>0</v>
      </c>
      <c r="BO409" s="2">
        <f>IF($D$376="n/a",0,IF(BO$378&lt;=$C409,0,IF(BO$378&gt;(INDEX($D$376:$W$376,1,$C409)+$C409),INDEX($D$390:$W$390,,$C409)-SUM($D409:BN409),INDEX($D$390:$W$390,,$C409)/INDEX($D$376:$W$376,1,$C409))))</f>
        <v>0</v>
      </c>
      <c r="BP409" s="2">
        <f>IF($D$376="n/a",0,IF(BP$378&lt;=$C409,0,IF(BP$378&gt;(INDEX($D$376:$W$376,1,$C409)+$C409),INDEX($D$390:$W$390,,$C409)-SUM($D409:BO409),INDEX($D$390:$W$390,,$C409)/INDEX($D$376:$W$376,1,$C409))))</f>
        <v>0</v>
      </c>
    </row>
    <row r="410" spans="2:68" outlineLevel="1">
      <c r="B410" s="20">
        <v>2033</v>
      </c>
      <c r="C410" s="20">
        <v>18</v>
      </c>
      <c r="E410" s="2">
        <f>IF($D$376="n/a",0,IF(E$378&lt;=$C410,0,IF(E$378&gt;(INDEX($D$376:$W$376,1,$C410)+$C410),INDEX($D$390:$W$390,,$C410)-SUM($D410:D410),INDEX($D$390:$W$390,,$C410)/INDEX($D$376:$W$376,1,$C410))))</f>
        <v>0</v>
      </c>
      <c r="F410" s="2">
        <f>IF($D$376="n/a",0,IF(F$378&lt;=$C410,0,IF(F$378&gt;(INDEX($D$376:$W$376,1,$C410)+$C410),INDEX($D$390:$W$390,,$C410)-SUM($D410:E410),INDEX($D$390:$W$390,,$C410)/INDEX($D$376:$W$376,1,$C410))))</f>
        <v>0</v>
      </c>
      <c r="G410" s="2">
        <f>IF($D$376="n/a",0,IF(G$378&lt;=$C410,0,IF(G$378&gt;(INDEX($D$376:$W$376,1,$C410)+$C410),INDEX($D$390:$W$390,,$C410)-SUM($D410:F410),INDEX($D$390:$W$390,,$C410)/INDEX($D$376:$W$376,1,$C410))))</f>
        <v>0</v>
      </c>
      <c r="H410" s="2">
        <f>IF($D$376="n/a",0,IF(H$378&lt;=$C410,0,IF(H$378&gt;(INDEX($D$376:$W$376,1,$C410)+$C410),INDEX($D$390:$W$390,,$C410)-SUM($D410:G410),INDEX($D$390:$W$390,,$C410)/INDEX($D$376:$W$376,1,$C410))))</f>
        <v>0</v>
      </c>
      <c r="I410" s="2">
        <f>IF($D$376="n/a",0,IF(I$378&lt;=$C410,0,IF(I$378&gt;(INDEX($D$376:$W$376,1,$C410)+$C410),INDEX($D$390:$W$390,,$C410)-SUM($D410:H410),INDEX($D$390:$W$390,,$C410)/INDEX($D$376:$W$376,1,$C410))))</f>
        <v>0</v>
      </c>
      <c r="J410" s="2">
        <f>IF($D$376="n/a",0,IF(J$378&lt;=$C410,0,IF(J$378&gt;(INDEX($D$376:$W$376,1,$C410)+$C410),INDEX($D$390:$W$390,,$C410)-SUM($D410:I410),INDEX($D$390:$W$390,,$C410)/INDEX($D$376:$W$376,1,$C410))))</f>
        <v>0</v>
      </c>
      <c r="K410" s="2">
        <f>IF($D$376="n/a",0,IF(K$378&lt;=$C410,0,IF(K$378&gt;(INDEX($D$376:$W$376,1,$C410)+$C410),INDEX($D$390:$W$390,,$C410)-SUM($D410:J410),INDEX($D$390:$W$390,,$C410)/INDEX($D$376:$W$376,1,$C410))))</f>
        <v>0</v>
      </c>
      <c r="L410" s="2">
        <f>IF($D$376="n/a",0,IF(L$378&lt;=$C410,0,IF(L$378&gt;(INDEX($D$376:$W$376,1,$C410)+$C410),INDEX($D$390:$W$390,,$C410)-SUM($D410:K410),INDEX($D$390:$W$390,,$C410)/INDEX($D$376:$W$376,1,$C410))))</f>
        <v>0</v>
      </c>
      <c r="M410" s="2">
        <f>IF($D$376="n/a",0,IF(M$378&lt;=$C410,0,IF(M$378&gt;(INDEX($D$376:$W$376,1,$C410)+$C410),INDEX($D$390:$W$390,,$C410)-SUM($D410:L410),INDEX($D$390:$W$390,,$C410)/INDEX($D$376:$W$376,1,$C410))))</f>
        <v>0</v>
      </c>
      <c r="N410" s="2">
        <f>IF($D$376="n/a",0,IF(N$378&lt;=$C410,0,IF(N$378&gt;(INDEX($D$376:$W$376,1,$C410)+$C410),INDEX($D$390:$W$390,,$C410)-SUM($D410:M410),INDEX($D$390:$W$390,,$C410)/INDEX($D$376:$W$376,1,$C410))))</f>
        <v>0</v>
      </c>
      <c r="O410" s="2">
        <f>IF($D$376="n/a",0,IF(O$378&lt;=$C410,0,IF(O$378&gt;(INDEX($D$376:$W$376,1,$C410)+$C410),INDEX($D$390:$W$390,,$C410)-SUM($D410:N410),INDEX($D$390:$W$390,,$C410)/INDEX($D$376:$W$376,1,$C410))))</f>
        <v>0</v>
      </c>
      <c r="P410" s="2">
        <f>IF($D$376="n/a",0,IF(P$378&lt;=$C410,0,IF(P$378&gt;(INDEX($D$376:$W$376,1,$C410)+$C410),INDEX($D$390:$W$390,,$C410)-SUM($D410:O410),INDEX($D$390:$W$390,,$C410)/INDEX($D$376:$W$376,1,$C410))))</f>
        <v>0</v>
      </c>
      <c r="Q410" s="2">
        <f>IF($D$376="n/a",0,IF(Q$378&lt;=$C410,0,IF(Q$378&gt;(INDEX($D$376:$W$376,1,$C410)+$C410),INDEX($D$390:$W$390,,$C410)-SUM($D410:P410),INDEX($D$390:$W$390,,$C410)/INDEX($D$376:$W$376,1,$C410))))</f>
        <v>0</v>
      </c>
      <c r="R410" s="2">
        <f>IF($D$376="n/a",0,IF(R$378&lt;=$C410,0,IF(R$378&gt;(INDEX($D$376:$W$376,1,$C410)+$C410),INDEX($D$390:$W$390,,$C410)-SUM($D410:Q410),INDEX($D$390:$W$390,,$C410)/INDEX($D$376:$W$376,1,$C410))))</f>
        <v>0</v>
      </c>
      <c r="S410" s="2">
        <f>IF($D$376="n/a",0,IF(S$378&lt;=$C410,0,IF(S$378&gt;(INDEX($D$376:$W$376,1,$C410)+$C410),INDEX($D$390:$W$390,,$C410)-SUM($D410:R410),INDEX($D$390:$W$390,,$C410)/INDEX($D$376:$W$376,1,$C410))))</f>
        <v>0</v>
      </c>
      <c r="T410" s="2">
        <f>IF($D$376="n/a",0,IF(T$378&lt;=$C410,0,IF(T$378&gt;(INDEX($D$376:$W$376,1,$C410)+$C410),INDEX($D$390:$W$390,,$C410)-SUM($D410:S410),INDEX($D$390:$W$390,,$C410)/INDEX($D$376:$W$376,1,$C410))))</f>
        <v>0</v>
      </c>
      <c r="U410" s="2">
        <f>IF($D$376="n/a",0,IF(U$378&lt;=$C410,0,IF(U$378&gt;(INDEX($D$376:$W$376,1,$C410)+$C410),INDEX($D$390:$W$390,,$C410)-SUM($D410:T410),INDEX($D$390:$W$390,,$C410)/INDEX($D$376:$W$376,1,$C410))))</f>
        <v>0</v>
      </c>
      <c r="V410" s="2">
        <f>IF($D$376="n/a",0,IF(V$378&lt;=$C410,0,IF(V$378&gt;(INDEX($D$376:$W$376,1,$C410)+$C410),INDEX($D$390:$W$390,,$C410)-SUM($D410:U410),INDEX($D$390:$W$390,,$C410)/INDEX($D$376:$W$376,1,$C410))))</f>
        <v>0</v>
      </c>
      <c r="W410" s="2">
        <f>IF($D$376="n/a",0,IF(W$378&lt;=$C410,0,IF(W$378&gt;(INDEX($D$376:$W$376,1,$C410)+$C410),INDEX($D$390:$W$390,,$C410)-SUM($D410:V410),INDEX($D$390:$W$390,,$C410)/INDEX($D$376:$W$376,1,$C410))))</f>
        <v>0</v>
      </c>
      <c r="X410" s="2">
        <f>IF($D$376="n/a",0,IF(X$378&lt;=$C410,0,IF(X$378&gt;(INDEX($D$376:$W$376,1,$C410)+$C410),INDEX($D$390:$W$390,,$C410)-SUM($D410:W410),INDEX($D$390:$W$390,,$C410)/INDEX($D$376:$W$376,1,$C410))))</f>
        <v>0</v>
      </c>
      <c r="Y410" s="2">
        <f>IF($D$376="n/a",0,IF(Y$378&lt;=$C410,0,IF(Y$378&gt;(INDEX($D$376:$W$376,1,$C410)+$C410),INDEX($D$390:$W$390,,$C410)-SUM($D410:X410),INDEX($D$390:$W$390,,$C410)/INDEX($D$376:$W$376,1,$C410))))</f>
        <v>0</v>
      </c>
      <c r="Z410" s="2">
        <f>IF($D$376="n/a",0,IF(Z$378&lt;=$C410,0,IF(Z$378&gt;(INDEX($D$376:$W$376,1,$C410)+$C410),INDEX($D$390:$W$390,,$C410)-SUM($D410:Y410),INDEX($D$390:$W$390,,$C410)/INDEX($D$376:$W$376,1,$C410))))</f>
        <v>0</v>
      </c>
      <c r="AA410" s="2">
        <f>IF($D$376="n/a",0,IF(AA$378&lt;=$C410,0,IF(AA$378&gt;(INDEX($D$376:$W$376,1,$C410)+$C410),INDEX($D$390:$W$390,,$C410)-SUM($D410:Z410),INDEX($D$390:$W$390,,$C410)/INDEX($D$376:$W$376,1,$C410))))</f>
        <v>0</v>
      </c>
      <c r="AB410" s="2">
        <f>IF($D$376="n/a",0,IF(AB$378&lt;=$C410,0,IF(AB$378&gt;(INDEX($D$376:$W$376,1,$C410)+$C410),INDEX($D$390:$W$390,,$C410)-SUM($D410:AA410),INDEX($D$390:$W$390,,$C410)/INDEX($D$376:$W$376,1,$C410))))</f>
        <v>0</v>
      </c>
      <c r="AC410" s="2">
        <f>IF($D$376="n/a",0,IF(AC$378&lt;=$C410,0,IF(AC$378&gt;(INDEX($D$376:$W$376,1,$C410)+$C410),INDEX($D$390:$W$390,,$C410)-SUM($D410:AB410),INDEX($D$390:$W$390,,$C410)/INDEX($D$376:$W$376,1,$C410))))</f>
        <v>0</v>
      </c>
      <c r="AD410" s="2">
        <f>IF($D$376="n/a",0,IF(AD$378&lt;=$C410,0,IF(AD$378&gt;(INDEX($D$376:$W$376,1,$C410)+$C410),INDEX($D$390:$W$390,,$C410)-SUM($D410:AC410),INDEX($D$390:$W$390,,$C410)/INDEX($D$376:$W$376,1,$C410))))</f>
        <v>0</v>
      </c>
      <c r="AE410" s="2">
        <f>IF($D$376="n/a",0,IF(AE$378&lt;=$C410,0,IF(AE$378&gt;(INDEX($D$376:$W$376,1,$C410)+$C410),INDEX($D$390:$W$390,,$C410)-SUM($D410:AD410),INDEX($D$390:$W$390,,$C410)/INDEX($D$376:$W$376,1,$C410))))</f>
        <v>0</v>
      </c>
      <c r="AF410" s="2">
        <f>IF($D$376="n/a",0,IF(AF$378&lt;=$C410,0,IF(AF$378&gt;(INDEX($D$376:$W$376,1,$C410)+$C410),INDEX($D$390:$W$390,,$C410)-SUM($D410:AE410),INDEX($D$390:$W$390,,$C410)/INDEX($D$376:$W$376,1,$C410))))</f>
        <v>0</v>
      </c>
      <c r="AG410" s="2">
        <f>IF($D$376="n/a",0,IF(AG$378&lt;=$C410,0,IF(AG$378&gt;(INDEX($D$376:$W$376,1,$C410)+$C410),INDEX($D$390:$W$390,,$C410)-SUM($D410:AF410),INDEX($D$390:$W$390,,$C410)/INDEX($D$376:$W$376,1,$C410))))</f>
        <v>0</v>
      </c>
      <c r="AH410" s="2">
        <f>IF($D$376="n/a",0,IF(AH$378&lt;=$C410,0,IF(AH$378&gt;(INDEX($D$376:$W$376,1,$C410)+$C410),INDEX($D$390:$W$390,,$C410)-SUM($D410:AG410),INDEX($D$390:$W$390,,$C410)/INDEX($D$376:$W$376,1,$C410))))</f>
        <v>0</v>
      </c>
      <c r="AI410" s="2">
        <f>IF($D$376="n/a",0,IF(AI$378&lt;=$C410,0,IF(AI$378&gt;(INDEX($D$376:$W$376,1,$C410)+$C410),INDEX($D$390:$W$390,,$C410)-SUM($D410:AH410),INDEX($D$390:$W$390,,$C410)/INDEX($D$376:$W$376,1,$C410))))</f>
        <v>0</v>
      </c>
      <c r="AJ410" s="2">
        <f>IF($D$376="n/a",0,IF(AJ$378&lt;=$C410,0,IF(AJ$378&gt;(INDEX($D$376:$W$376,1,$C410)+$C410),INDEX($D$390:$W$390,,$C410)-SUM($D410:AI410),INDEX($D$390:$W$390,,$C410)/INDEX($D$376:$W$376,1,$C410))))</f>
        <v>0</v>
      </c>
      <c r="AK410" s="2">
        <f>IF($D$376="n/a",0,IF(AK$378&lt;=$C410,0,IF(AK$378&gt;(INDEX($D$376:$W$376,1,$C410)+$C410),INDEX($D$390:$W$390,,$C410)-SUM($D410:AJ410),INDEX($D$390:$W$390,,$C410)/INDEX($D$376:$W$376,1,$C410))))</f>
        <v>0</v>
      </c>
      <c r="AL410" s="2">
        <f>IF($D$376="n/a",0,IF(AL$378&lt;=$C410,0,IF(AL$378&gt;(INDEX($D$376:$W$376,1,$C410)+$C410),INDEX($D$390:$W$390,,$C410)-SUM($D410:AK410),INDEX($D$390:$W$390,,$C410)/INDEX($D$376:$W$376,1,$C410))))</f>
        <v>0</v>
      </c>
      <c r="AM410" s="2">
        <f>IF($D$376="n/a",0,IF(AM$378&lt;=$C410,0,IF(AM$378&gt;(INDEX($D$376:$W$376,1,$C410)+$C410),INDEX($D$390:$W$390,,$C410)-SUM($D410:AL410),INDEX($D$390:$W$390,,$C410)/INDEX($D$376:$W$376,1,$C410))))</f>
        <v>0</v>
      </c>
      <c r="AN410" s="2">
        <f>IF($D$376="n/a",0,IF(AN$378&lt;=$C410,0,IF(AN$378&gt;(INDEX($D$376:$W$376,1,$C410)+$C410),INDEX($D$390:$W$390,,$C410)-SUM($D410:AM410),INDEX($D$390:$W$390,,$C410)/INDEX($D$376:$W$376,1,$C410))))</f>
        <v>0</v>
      </c>
      <c r="AO410" s="2">
        <f>IF($D$376="n/a",0,IF(AO$378&lt;=$C410,0,IF(AO$378&gt;(INDEX($D$376:$W$376,1,$C410)+$C410),INDEX($D$390:$W$390,,$C410)-SUM($D410:AN410),INDEX($D$390:$W$390,,$C410)/INDEX($D$376:$W$376,1,$C410))))</f>
        <v>0</v>
      </c>
      <c r="AP410" s="2">
        <f>IF($D$376="n/a",0,IF(AP$378&lt;=$C410,0,IF(AP$378&gt;(INDEX($D$376:$W$376,1,$C410)+$C410),INDEX($D$390:$W$390,,$C410)-SUM($D410:AO410),INDEX($D$390:$W$390,,$C410)/INDEX($D$376:$W$376,1,$C410))))</f>
        <v>0</v>
      </c>
      <c r="AQ410" s="2">
        <f>IF($D$376="n/a",0,IF(AQ$378&lt;=$C410,0,IF(AQ$378&gt;(INDEX($D$376:$W$376,1,$C410)+$C410),INDEX($D$390:$W$390,,$C410)-SUM($D410:AP410),INDEX($D$390:$W$390,,$C410)/INDEX($D$376:$W$376,1,$C410))))</f>
        <v>0</v>
      </c>
      <c r="AR410" s="2">
        <f>IF($D$376="n/a",0,IF(AR$378&lt;=$C410,0,IF(AR$378&gt;(INDEX($D$376:$W$376,1,$C410)+$C410),INDEX($D$390:$W$390,,$C410)-SUM($D410:AQ410),INDEX($D$390:$W$390,,$C410)/INDEX($D$376:$W$376,1,$C410))))</f>
        <v>0</v>
      </c>
      <c r="AS410" s="2">
        <f>IF($D$376="n/a",0,IF(AS$378&lt;=$C410,0,IF(AS$378&gt;(INDEX($D$376:$W$376,1,$C410)+$C410),INDEX($D$390:$W$390,,$C410)-SUM($D410:AR410),INDEX($D$390:$W$390,,$C410)/INDEX($D$376:$W$376,1,$C410))))</f>
        <v>0</v>
      </c>
      <c r="AT410" s="2">
        <f>IF($D$376="n/a",0,IF(AT$378&lt;=$C410,0,IF(AT$378&gt;(INDEX($D$376:$W$376,1,$C410)+$C410),INDEX($D$390:$W$390,,$C410)-SUM($D410:AS410),INDEX($D$390:$W$390,,$C410)/INDEX($D$376:$W$376,1,$C410))))</f>
        <v>0</v>
      </c>
      <c r="AU410" s="2">
        <f>IF($D$376="n/a",0,IF(AU$378&lt;=$C410,0,IF(AU$378&gt;(INDEX($D$376:$W$376,1,$C410)+$C410),INDEX($D$390:$W$390,,$C410)-SUM($D410:AT410),INDEX($D$390:$W$390,,$C410)/INDEX($D$376:$W$376,1,$C410))))</f>
        <v>0</v>
      </c>
      <c r="AV410" s="2">
        <f>IF($D$376="n/a",0,IF(AV$378&lt;=$C410,0,IF(AV$378&gt;(INDEX($D$376:$W$376,1,$C410)+$C410),INDEX($D$390:$W$390,,$C410)-SUM($D410:AU410),INDEX($D$390:$W$390,,$C410)/INDEX($D$376:$W$376,1,$C410))))</f>
        <v>0</v>
      </c>
      <c r="AW410" s="2">
        <f>IF($D$376="n/a",0,IF(AW$378&lt;=$C410,0,IF(AW$378&gt;(INDEX($D$376:$W$376,1,$C410)+$C410),INDEX($D$390:$W$390,,$C410)-SUM($D410:AV410),INDEX($D$390:$W$390,,$C410)/INDEX($D$376:$W$376,1,$C410))))</f>
        <v>0</v>
      </c>
      <c r="AX410" s="2">
        <f>IF($D$376="n/a",0,IF(AX$378&lt;=$C410,0,IF(AX$378&gt;(INDEX($D$376:$W$376,1,$C410)+$C410),INDEX($D$390:$W$390,,$C410)-SUM($D410:AW410),INDEX($D$390:$W$390,,$C410)/INDEX($D$376:$W$376,1,$C410))))</f>
        <v>0</v>
      </c>
      <c r="AY410" s="2">
        <f>IF($D$376="n/a",0,IF(AY$378&lt;=$C410,0,IF(AY$378&gt;(INDEX($D$376:$W$376,1,$C410)+$C410),INDEX($D$390:$W$390,,$C410)-SUM($D410:AX410),INDEX($D$390:$W$390,,$C410)/INDEX($D$376:$W$376,1,$C410))))</f>
        <v>0</v>
      </c>
      <c r="AZ410" s="2">
        <f>IF($D$376="n/a",0,IF(AZ$378&lt;=$C410,0,IF(AZ$378&gt;(INDEX($D$376:$W$376,1,$C410)+$C410),INDEX($D$390:$W$390,,$C410)-SUM($D410:AY410),INDEX($D$390:$W$390,,$C410)/INDEX($D$376:$W$376,1,$C410))))</f>
        <v>0</v>
      </c>
      <c r="BA410" s="2">
        <f>IF($D$376="n/a",0,IF(BA$378&lt;=$C410,0,IF(BA$378&gt;(INDEX($D$376:$W$376,1,$C410)+$C410),INDEX($D$390:$W$390,,$C410)-SUM($D410:AZ410),INDEX($D$390:$W$390,,$C410)/INDEX($D$376:$W$376,1,$C410))))</f>
        <v>0</v>
      </c>
      <c r="BB410" s="2">
        <f>IF($D$376="n/a",0,IF(BB$378&lt;=$C410,0,IF(BB$378&gt;(INDEX($D$376:$W$376,1,$C410)+$C410),INDEX($D$390:$W$390,,$C410)-SUM($D410:BA410),INDEX($D$390:$W$390,,$C410)/INDEX($D$376:$W$376,1,$C410))))</f>
        <v>0</v>
      </c>
      <c r="BC410" s="2">
        <f>IF($D$376="n/a",0,IF(BC$378&lt;=$C410,0,IF(BC$378&gt;(INDEX($D$376:$W$376,1,$C410)+$C410),INDEX($D$390:$W$390,,$C410)-SUM($D410:BB410),INDEX($D$390:$W$390,,$C410)/INDEX($D$376:$W$376,1,$C410))))</f>
        <v>0</v>
      </c>
      <c r="BD410" s="2">
        <f>IF($D$376="n/a",0,IF(BD$378&lt;=$C410,0,IF(BD$378&gt;(INDEX($D$376:$W$376,1,$C410)+$C410),INDEX($D$390:$W$390,,$C410)-SUM($D410:BC410),INDEX($D$390:$W$390,,$C410)/INDEX($D$376:$W$376,1,$C410))))</f>
        <v>0</v>
      </c>
      <c r="BE410" s="2">
        <f>IF($D$376="n/a",0,IF(BE$378&lt;=$C410,0,IF(BE$378&gt;(INDEX($D$376:$W$376,1,$C410)+$C410),INDEX($D$390:$W$390,,$C410)-SUM($D410:BD410),INDEX($D$390:$W$390,,$C410)/INDEX($D$376:$W$376,1,$C410))))</f>
        <v>0</v>
      </c>
      <c r="BF410" s="2">
        <f>IF($D$376="n/a",0,IF(BF$378&lt;=$C410,0,IF(BF$378&gt;(INDEX($D$376:$W$376,1,$C410)+$C410),INDEX($D$390:$W$390,,$C410)-SUM($D410:BE410),INDEX($D$390:$W$390,,$C410)/INDEX($D$376:$W$376,1,$C410))))</f>
        <v>0</v>
      </c>
      <c r="BG410" s="2">
        <f>IF($D$376="n/a",0,IF(BG$378&lt;=$C410,0,IF(BG$378&gt;(INDEX($D$376:$W$376,1,$C410)+$C410),INDEX($D$390:$W$390,,$C410)-SUM($D410:BF410),INDEX($D$390:$W$390,,$C410)/INDEX($D$376:$W$376,1,$C410))))</f>
        <v>0</v>
      </c>
      <c r="BH410" s="2">
        <f>IF($D$376="n/a",0,IF(BH$378&lt;=$C410,0,IF(BH$378&gt;(INDEX($D$376:$W$376,1,$C410)+$C410),INDEX($D$390:$W$390,,$C410)-SUM($D410:BG410),INDEX($D$390:$W$390,,$C410)/INDEX($D$376:$W$376,1,$C410))))</f>
        <v>0</v>
      </c>
      <c r="BI410" s="2">
        <f>IF($D$376="n/a",0,IF(BI$378&lt;=$C410,0,IF(BI$378&gt;(INDEX($D$376:$W$376,1,$C410)+$C410),INDEX($D$390:$W$390,,$C410)-SUM($D410:BH410),INDEX($D$390:$W$390,,$C410)/INDEX($D$376:$W$376,1,$C410))))</f>
        <v>0</v>
      </c>
      <c r="BJ410" s="2">
        <f>IF($D$376="n/a",0,IF(BJ$378&lt;=$C410,0,IF(BJ$378&gt;(INDEX($D$376:$W$376,1,$C410)+$C410),INDEX($D$390:$W$390,,$C410)-SUM($D410:BI410),INDEX($D$390:$W$390,,$C410)/INDEX($D$376:$W$376,1,$C410))))</f>
        <v>0</v>
      </c>
      <c r="BK410" s="2">
        <f>IF($D$376="n/a",0,IF(BK$378&lt;=$C410,0,IF(BK$378&gt;(INDEX($D$376:$W$376,1,$C410)+$C410),INDEX($D$390:$W$390,,$C410)-SUM($D410:BJ410),INDEX($D$390:$W$390,,$C410)/INDEX($D$376:$W$376,1,$C410))))</f>
        <v>0</v>
      </c>
      <c r="BL410" s="2">
        <f>IF($D$376="n/a",0,IF(BL$378&lt;=$C410,0,IF(BL$378&gt;(INDEX($D$376:$W$376,1,$C410)+$C410),INDEX($D$390:$W$390,,$C410)-SUM($D410:BK410),INDEX($D$390:$W$390,,$C410)/INDEX($D$376:$W$376,1,$C410))))</f>
        <v>0</v>
      </c>
      <c r="BM410" s="2">
        <f>IF($D$376="n/a",0,IF(BM$378&lt;=$C410,0,IF(BM$378&gt;(INDEX($D$376:$W$376,1,$C410)+$C410),INDEX($D$390:$W$390,,$C410)-SUM($D410:BL410),INDEX($D$390:$W$390,,$C410)/INDEX($D$376:$W$376,1,$C410))))</f>
        <v>0</v>
      </c>
      <c r="BN410" s="2">
        <f>IF($D$376="n/a",0,IF(BN$378&lt;=$C410,0,IF(BN$378&gt;(INDEX($D$376:$W$376,1,$C410)+$C410),INDEX($D$390:$W$390,,$C410)-SUM($D410:BM410),INDEX($D$390:$W$390,,$C410)/INDEX($D$376:$W$376,1,$C410))))</f>
        <v>0</v>
      </c>
      <c r="BO410" s="2">
        <f>IF($D$376="n/a",0,IF(BO$378&lt;=$C410,0,IF(BO$378&gt;(INDEX($D$376:$W$376,1,$C410)+$C410),INDEX($D$390:$W$390,,$C410)-SUM($D410:BN410),INDEX($D$390:$W$390,,$C410)/INDEX($D$376:$W$376,1,$C410))))</f>
        <v>0</v>
      </c>
      <c r="BP410" s="2">
        <f>IF($D$376="n/a",0,IF(BP$378&lt;=$C410,0,IF(BP$378&gt;(INDEX($D$376:$W$376,1,$C410)+$C410),INDEX($D$390:$W$390,,$C410)-SUM($D410:BO410),INDEX($D$390:$W$390,,$C410)/INDEX($D$376:$W$376,1,$C410))))</f>
        <v>0</v>
      </c>
    </row>
    <row r="411" spans="2:68" outlineLevel="1">
      <c r="B411" s="20">
        <v>2034</v>
      </c>
      <c r="C411" s="20">
        <v>19</v>
      </c>
      <c r="E411" s="2">
        <f>IF($D$376="n/a",0,IF(E$378&lt;=$C411,0,IF(E$378&gt;(INDEX($D$376:$W$376,1,$C411)+$C411),INDEX($D$390:$W$390,,$C411)-SUM($D411:D411),INDEX($D$390:$W$390,,$C411)/INDEX($D$376:$W$376,1,$C411))))</f>
        <v>0</v>
      </c>
      <c r="F411" s="2">
        <f>IF($D$376="n/a",0,IF(F$378&lt;=$C411,0,IF(F$378&gt;(INDEX($D$376:$W$376,1,$C411)+$C411),INDEX($D$390:$W$390,,$C411)-SUM($D411:E411),INDEX($D$390:$W$390,,$C411)/INDEX($D$376:$W$376,1,$C411))))</f>
        <v>0</v>
      </c>
      <c r="G411" s="2">
        <f>IF($D$376="n/a",0,IF(G$378&lt;=$C411,0,IF(G$378&gt;(INDEX($D$376:$W$376,1,$C411)+$C411),INDEX($D$390:$W$390,,$C411)-SUM($D411:F411),INDEX($D$390:$W$390,,$C411)/INDEX($D$376:$W$376,1,$C411))))</f>
        <v>0</v>
      </c>
      <c r="H411" s="2">
        <f>IF($D$376="n/a",0,IF(H$378&lt;=$C411,0,IF(H$378&gt;(INDEX($D$376:$W$376,1,$C411)+$C411),INDEX($D$390:$W$390,,$C411)-SUM($D411:G411),INDEX($D$390:$W$390,,$C411)/INDEX($D$376:$W$376,1,$C411))))</f>
        <v>0</v>
      </c>
      <c r="I411" s="2">
        <f>IF($D$376="n/a",0,IF(I$378&lt;=$C411,0,IF(I$378&gt;(INDEX($D$376:$W$376,1,$C411)+$C411),INDEX($D$390:$W$390,,$C411)-SUM($D411:H411),INDEX($D$390:$W$390,,$C411)/INDEX($D$376:$W$376,1,$C411))))</f>
        <v>0</v>
      </c>
      <c r="J411" s="2">
        <f>IF($D$376="n/a",0,IF(J$378&lt;=$C411,0,IF(J$378&gt;(INDEX($D$376:$W$376,1,$C411)+$C411),INDEX($D$390:$W$390,,$C411)-SUM($D411:I411),INDEX($D$390:$W$390,,$C411)/INDEX($D$376:$W$376,1,$C411))))</f>
        <v>0</v>
      </c>
      <c r="K411" s="2">
        <f>IF($D$376="n/a",0,IF(K$378&lt;=$C411,0,IF(K$378&gt;(INDEX($D$376:$W$376,1,$C411)+$C411),INDEX($D$390:$W$390,,$C411)-SUM($D411:J411),INDEX($D$390:$W$390,,$C411)/INDEX($D$376:$W$376,1,$C411))))</f>
        <v>0</v>
      </c>
      <c r="L411" s="2">
        <f>IF($D$376="n/a",0,IF(L$378&lt;=$C411,0,IF(L$378&gt;(INDEX($D$376:$W$376,1,$C411)+$C411),INDEX($D$390:$W$390,,$C411)-SUM($D411:K411),INDEX($D$390:$W$390,,$C411)/INDEX($D$376:$W$376,1,$C411))))</f>
        <v>0</v>
      </c>
      <c r="M411" s="2">
        <f>IF($D$376="n/a",0,IF(M$378&lt;=$C411,0,IF(M$378&gt;(INDEX($D$376:$W$376,1,$C411)+$C411),INDEX($D$390:$W$390,,$C411)-SUM($D411:L411),INDEX($D$390:$W$390,,$C411)/INDEX($D$376:$W$376,1,$C411))))</f>
        <v>0</v>
      </c>
      <c r="N411" s="2">
        <f>IF($D$376="n/a",0,IF(N$378&lt;=$C411,0,IF(N$378&gt;(INDEX($D$376:$W$376,1,$C411)+$C411),INDEX($D$390:$W$390,,$C411)-SUM($D411:M411),INDEX($D$390:$W$390,,$C411)/INDEX($D$376:$W$376,1,$C411))))</f>
        <v>0</v>
      </c>
      <c r="O411" s="2">
        <f>IF($D$376="n/a",0,IF(O$378&lt;=$C411,0,IF(O$378&gt;(INDEX($D$376:$W$376,1,$C411)+$C411),INDEX($D$390:$W$390,,$C411)-SUM($D411:N411),INDEX($D$390:$W$390,,$C411)/INDEX($D$376:$W$376,1,$C411))))</f>
        <v>0</v>
      </c>
      <c r="P411" s="2">
        <f>IF($D$376="n/a",0,IF(P$378&lt;=$C411,0,IF(P$378&gt;(INDEX($D$376:$W$376,1,$C411)+$C411),INDEX($D$390:$W$390,,$C411)-SUM($D411:O411),INDEX($D$390:$W$390,,$C411)/INDEX($D$376:$W$376,1,$C411))))</f>
        <v>0</v>
      </c>
      <c r="Q411" s="2">
        <f>IF($D$376="n/a",0,IF(Q$378&lt;=$C411,0,IF(Q$378&gt;(INDEX($D$376:$W$376,1,$C411)+$C411),INDEX($D$390:$W$390,,$C411)-SUM($D411:P411),INDEX($D$390:$W$390,,$C411)/INDEX($D$376:$W$376,1,$C411))))</f>
        <v>0</v>
      </c>
      <c r="R411" s="2">
        <f>IF($D$376="n/a",0,IF(R$378&lt;=$C411,0,IF(R$378&gt;(INDEX($D$376:$W$376,1,$C411)+$C411),INDEX($D$390:$W$390,,$C411)-SUM($D411:Q411),INDEX($D$390:$W$390,,$C411)/INDEX($D$376:$W$376,1,$C411))))</f>
        <v>0</v>
      </c>
      <c r="S411" s="2">
        <f>IF($D$376="n/a",0,IF(S$378&lt;=$C411,0,IF(S$378&gt;(INDEX($D$376:$W$376,1,$C411)+$C411),INDEX($D$390:$W$390,,$C411)-SUM($D411:R411),INDEX($D$390:$W$390,,$C411)/INDEX($D$376:$W$376,1,$C411))))</f>
        <v>0</v>
      </c>
      <c r="T411" s="2">
        <f>IF($D$376="n/a",0,IF(T$378&lt;=$C411,0,IF(T$378&gt;(INDEX($D$376:$W$376,1,$C411)+$C411),INDEX($D$390:$W$390,,$C411)-SUM($D411:S411),INDEX($D$390:$W$390,,$C411)/INDEX($D$376:$W$376,1,$C411))))</f>
        <v>0</v>
      </c>
      <c r="U411" s="2">
        <f>IF($D$376="n/a",0,IF(U$378&lt;=$C411,0,IF(U$378&gt;(INDEX($D$376:$W$376,1,$C411)+$C411),INDEX($D$390:$W$390,,$C411)-SUM($D411:T411),INDEX($D$390:$W$390,,$C411)/INDEX($D$376:$W$376,1,$C411))))</f>
        <v>0</v>
      </c>
      <c r="V411" s="2">
        <f>IF($D$376="n/a",0,IF(V$378&lt;=$C411,0,IF(V$378&gt;(INDEX($D$376:$W$376,1,$C411)+$C411),INDEX($D$390:$W$390,,$C411)-SUM($D411:U411),INDEX($D$390:$W$390,,$C411)/INDEX($D$376:$W$376,1,$C411))))</f>
        <v>0</v>
      </c>
      <c r="W411" s="2">
        <f>IF($D$376="n/a",0,IF(W$378&lt;=$C411,0,IF(W$378&gt;(INDEX($D$376:$W$376,1,$C411)+$C411),INDEX($D$390:$W$390,,$C411)-SUM($D411:V411),INDEX($D$390:$W$390,,$C411)/INDEX($D$376:$W$376,1,$C411))))</f>
        <v>0</v>
      </c>
      <c r="X411" s="2">
        <f>IF($D$376="n/a",0,IF(X$378&lt;=$C411,0,IF(X$378&gt;(INDEX($D$376:$W$376,1,$C411)+$C411),INDEX($D$390:$W$390,,$C411)-SUM($D411:W411),INDEX($D$390:$W$390,,$C411)/INDEX($D$376:$W$376,1,$C411))))</f>
        <v>0</v>
      </c>
      <c r="Y411" s="2">
        <f>IF($D$376="n/a",0,IF(Y$378&lt;=$C411,0,IF(Y$378&gt;(INDEX($D$376:$W$376,1,$C411)+$C411),INDEX($D$390:$W$390,,$C411)-SUM($D411:X411),INDEX($D$390:$W$390,,$C411)/INDEX($D$376:$W$376,1,$C411))))</f>
        <v>0</v>
      </c>
      <c r="Z411" s="2">
        <f>IF($D$376="n/a",0,IF(Z$378&lt;=$C411,0,IF(Z$378&gt;(INDEX($D$376:$W$376,1,$C411)+$C411),INDEX($D$390:$W$390,,$C411)-SUM($D411:Y411),INDEX($D$390:$W$390,,$C411)/INDEX($D$376:$W$376,1,$C411))))</f>
        <v>0</v>
      </c>
      <c r="AA411" s="2">
        <f>IF($D$376="n/a",0,IF(AA$378&lt;=$C411,0,IF(AA$378&gt;(INDEX($D$376:$W$376,1,$C411)+$C411),INDEX($D$390:$W$390,,$C411)-SUM($D411:Z411),INDEX($D$390:$W$390,,$C411)/INDEX($D$376:$W$376,1,$C411))))</f>
        <v>0</v>
      </c>
      <c r="AB411" s="2">
        <f>IF($D$376="n/a",0,IF(AB$378&lt;=$C411,0,IF(AB$378&gt;(INDEX($D$376:$W$376,1,$C411)+$C411),INDEX($D$390:$W$390,,$C411)-SUM($D411:AA411),INDEX($D$390:$W$390,,$C411)/INDEX($D$376:$W$376,1,$C411))))</f>
        <v>0</v>
      </c>
      <c r="AC411" s="2">
        <f>IF($D$376="n/a",0,IF(AC$378&lt;=$C411,0,IF(AC$378&gt;(INDEX($D$376:$W$376,1,$C411)+$C411),INDEX($D$390:$W$390,,$C411)-SUM($D411:AB411),INDEX($D$390:$W$390,,$C411)/INDEX($D$376:$W$376,1,$C411))))</f>
        <v>0</v>
      </c>
      <c r="AD411" s="2">
        <f>IF($D$376="n/a",0,IF(AD$378&lt;=$C411,0,IF(AD$378&gt;(INDEX($D$376:$W$376,1,$C411)+$C411),INDEX($D$390:$W$390,,$C411)-SUM($D411:AC411),INDEX($D$390:$W$390,,$C411)/INDEX($D$376:$W$376,1,$C411))))</f>
        <v>0</v>
      </c>
      <c r="AE411" s="2">
        <f>IF($D$376="n/a",0,IF(AE$378&lt;=$C411,0,IF(AE$378&gt;(INDEX($D$376:$W$376,1,$C411)+$C411),INDEX($D$390:$W$390,,$C411)-SUM($D411:AD411),INDEX($D$390:$W$390,,$C411)/INDEX($D$376:$W$376,1,$C411))))</f>
        <v>0</v>
      </c>
      <c r="AF411" s="2">
        <f>IF($D$376="n/a",0,IF(AF$378&lt;=$C411,0,IF(AF$378&gt;(INDEX($D$376:$W$376,1,$C411)+$C411),INDEX($D$390:$W$390,,$C411)-SUM($D411:AE411),INDEX($D$390:$W$390,,$C411)/INDEX($D$376:$W$376,1,$C411))))</f>
        <v>0</v>
      </c>
      <c r="AG411" s="2">
        <f>IF($D$376="n/a",0,IF(AG$378&lt;=$C411,0,IF(AG$378&gt;(INDEX($D$376:$W$376,1,$C411)+$C411),INDEX($D$390:$W$390,,$C411)-SUM($D411:AF411),INDEX($D$390:$W$390,,$C411)/INDEX($D$376:$W$376,1,$C411))))</f>
        <v>0</v>
      </c>
      <c r="AH411" s="2">
        <f>IF($D$376="n/a",0,IF(AH$378&lt;=$C411,0,IF(AH$378&gt;(INDEX($D$376:$W$376,1,$C411)+$C411),INDEX($D$390:$W$390,,$C411)-SUM($D411:AG411),INDEX($D$390:$W$390,,$C411)/INDEX($D$376:$W$376,1,$C411))))</f>
        <v>0</v>
      </c>
      <c r="AI411" s="2">
        <f>IF($D$376="n/a",0,IF(AI$378&lt;=$C411,0,IF(AI$378&gt;(INDEX($D$376:$W$376,1,$C411)+$C411),INDEX($D$390:$W$390,,$C411)-SUM($D411:AH411),INDEX($D$390:$W$390,,$C411)/INDEX($D$376:$W$376,1,$C411))))</f>
        <v>0</v>
      </c>
      <c r="AJ411" s="2">
        <f>IF($D$376="n/a",0,IF(AJ$378&lt;=$C411,0,IF(AJ$378&gt;(INDEX($D$376:$W$376,1,$C411)+$C411),INDEX($D$390:$W$390,,$C411)-SUM($D411:AI411),INDEX($D$390:$W$390,,$C411)/INDEX($D$376:$W$376,1,$C411))))</f>
        <v>0</v>
      </c>
      <c r="AK411" s="2">
        <f>IF($D$376="n/a",0,IF(AK$378&lt;=$C411,0,IF(AK$378&gt;(INDEX($D$376:$W$376,1,$C411)+$C411),INDEX($D$390:$W$390,,$C411)-SUM($D411:AJ411),INDEX($D$390:$W$390,,$C411)/INDEX($D$376:$W$376,1,$C411))))</f>
        <v>0</v>
      </c>
      <c r="AL411" s="2">
        <f>IF($D$376="n/a",0,IF(AL$378&lt;=$C411,0,IF(AL$378&gt;(INDEX($D$376:$W$376,1,$C411)+$C411),INDEX($D$390:$W$390,,$C411)-SUM($D411:AK411),INDEX($D$390:$W$390,,$C411)/INDEX($D$376:$W$376,1,$C411))))</f>
        <v>0</v>
      </c>
      <c r="AM411" s="2">
        <f>IF($D$376="n/a",0,IF(AM$378&lt;=$C411,0,IF(AM$378&gt;(INDEX($D$376:$W$376,1,$C411)+$C411),INDEX($D$390:$W$390,,$C411)-SUM($D411:AL411),INDEX($D$390:$W$390,,$C411)/INDEX($D$376:$W$376,1,$C411))))</f>
        <v>0</v>
      </c>
      <c r="AN411" s="2">
        <f>IF($D$376="n/a",0,IF(AN$378&lt;=$C411,0,IF(AN$378&gt;(INDEX($D$376:$W$376,1,$C411)+$C411),INDEX($D$390:$W$390,,$C411)-SUM($D411:AM411),INDEX($D$390:$W$390,,$C411)/INDEX($D$376:$W$376,1,$C411))))</f>
        <v>0</v>
      </c>
      <c r="AO411" s="2">
        <f>IF($D$376="n/a",0,IF(AO$378&lt;=$C411,0,IF(AO$378&gt;(INDEX($D$376:$W$376,1,$C411)+$C411),INDEX($D$390:$W$390,,$C411)-SUM($D411:AN411),INDEX($D$390:$W$390,,$C411)/INDEX($D$376:$W$376,1,$C411))))</f>
        <v>0</v>
      </c>
      <c r="AP411" s="2">
        <f>IF($D$376="n/a",0,IF(AP$378&lt;=$C411,0,IF(AP$378&gt;(INDEX($D$376:$W$376,1,$C411)+$C411),INDEX($D$390:$W$390,,$C411)-SUM($D411:AO411),INDEX($D$390:$W$390,,$C411)/INDEX($D$376:$W$376,1,$C411))))</f>
        <v>0</v>
      </c>
      <c r="AQ411" s="2">
        <f>IF($D$376="n/a",0,IF(AQ$378&lt;=$C411,0,IF(AQ$378&gt;(INDEX($D$376:$W$376,1,$C411)+$C411),INDEX($D$390:$W$390,,$C411)-SUM($D411:AP411),INDEX($D$390:$W$390,,$C411)/INDEX($D$376:$W$376,1,$C411))))</f>
        <v>0</v>
      </c>
      <c r="AR411" s="2">
        <f>IF($D$376="n/a",0,IF(AR$378&lt;=$C411,0,IF(AR$378&gt;(INDEX($D$376:$W$376,1,$C411)+$C411),INDEX($D$390:$W$390,,$C411)-SUM($D411:AQ411),INDEX($D$390:$W$390,,$C411)/INDEX($D$376:$W$376,1,$C411))))</f>
        <v>0</v>
      </c>
      <c r="AS411" s="2">
        <f>IF($D$376="n/a",0,IF(AS$378&lt;=$C411,0,IF(AS$378&gt;(INDEX($D$376:$W$376,1,$C411)+$C411),INDEX($D$390:$W$390,,$C411)-SUM($D411:AR411),INDEX($D$390:$W$390,,$C411)/INDEX($D$376:$W$376,1,$C411))))</f>
        <v>0</v>
      </c>
      <c r="AT411" s="2">
        <f>IF($D$376="n/a",0,IF(AT$378&lt;=$C411,0,IF(AT$378&gt;(INDEX($D$376:$W$376,1,$C411)+$C411),INDEX($D$390:$W$390,,$C411)-SUM($D411:AS411),INDEX($D$390:$W$390,,$C411)/INDEX($D$376:$W$376,1,$C411))))</f>
        <v>0</v>
      </c>
      <c r="AU411" s="2">
        <f>IF($D$376="n/a",0,IF(AU$378&lt;=$C411,0,IF(AU$378&gt;(INDEX($D$376:$W$376,1,$C411)+$C411),INDEX($D$390:$W$390,,$C411)-SUM($D411:AT411),INDEX($D$390:$W$390,,$C411)/INDEX($D$376:$W$376,1,$C411))))</f>
        <v>0</v>
      </c>
      <c r="AV411" s="2">
        <f>IF($D$376="n/a",0,IF(AV$378&lt;=$C411,0,IF(AV$378&gt;(INDEX($D$376:$W$376,1,$C411)+$C411),INDEX($D$390:$W$390,,$C411)-SUM($D411:AU411),INDEX($D$390:$W$390,,$C411)/INDEX($D$376:$W$376,1,$C411))))</f>
        <v>0</v>
      </c>
      <c r="AW411" s="2">
        <f>IF($D$376="n/a",0,IF(AW$378&lt;=$C411,0,IF(AW$378&gt;(INDEX($D$376:$W$376,1,$C411)+$C411),INDEX($D$390:$W$390,,$C411)-SUM($D411:AV411),INDEX($D$390:$W$390,,$C411)/INDEX($D$376:$W$376,1,$C411))))</f>
        <v>0</v>
      </c>
      <c r="AX411" s="2">
        <f>IF($D$376="n/a",0,IF(AX$378&lt;=$C411,0,IF(AX$378&gt;(INDEX($D$376:$W$376,1,$C411)+$C411),INDEX($D$390:$W$390,,$C411)-SUM($D411:AW411),INDEX($D$390:$W$390,,$C411)/INDEX($D$376:$W$376,1,$C411))))</f>
        <v>0</v>
      </c>
      <c r="AY411" s="2">
        <f>IF($D$376="n/a",0,IF(AY$378&lt;=$C411,0,IF(AY$378&gt;(INDEX($D$376:$W$376,1,$C411)+$C411),INDEX($D$390:$W$390,,$C411)-SUM($D411:AX411),INDEX($D$390:$W$390,,$C411)/INDEX($D$376:$W$376,1,$C411))))</f>
        <v>0</v>
      </c>
      <c r="AZ411" s="2">
        <f>IF($D$376="n/a",0,IF(AZ$378&lt;=$C411,0,IF(AZ$378&gt;(INDEX($D$376:$W$376,1,$C411)+$C411),INDEX($D$390:$W$390,,$C411)-SUM($D411:AY411),INDEX($D$390:$W$390,,$C411)/INDEX($D$376:$W$376,1,$C411))))</f>
        <v>0</v>
      </c>
      <c r="BA411" s="2">
        <f>IF($D$376="n/a",0,IF(BA$378&lt;=$C411,0,IF(BA$378&gt;(INDEX($D$376:$W$376,1,$C411)+$C411),INDEX($D$390:$W$390,,$C411)-SUM($D411:AZ411),INDEX($D$390:$W$390,,$C411)/INDEX($D$376:$W$376,1,$C411))))</f>
        <v>0</v>
      </c>
      <c r="BB411" s="2">
        <f>IF($D$376="n/a",0,IF(BB$378&lt;=$C411,0,IF(BB$378&gt;(INDEX($D$376:$W$376,1,$C411)+$C411),INDEX($D$390:$W$390,,$C411)-SUM($D411:BA411),INDEX($D$390:$W$390,,$C411)/INDEX($D$376:$W$376,1,$C411))))</f>
        <v>0</v>
      </c>
      <c r="BC411" s="2">
        <f>IF($D$376="n/a",0,IF(BC$378&lt;=$C411,0,IF(BC$378&gt;(INDEX($D$376:$W$376,1,$C411)+$C411),INDEX($D$390:$W$390,,$C411)-SUM($D411:BB411),INDEX($D$390:$W$390,,$C411)/INDEX($D$376:$W$376,1,$C411))))</f>
        <v>0</v>
      </c>
      <c r="BD411" s="2">
        <f>IF($D$376="n/a",0,IF(BD$378&lt;=$C411,0,IF(BD$378&gt;(INDEX($D$376:$W$376,1,$C411)+$C411),INDEX($D$390:$W$390,,$C411)-SUM($D411:BC411),INDEX($D$390:$W$390,,$C411)/INDEX($D$376:$W$376,1,$C411))))</f>
        <v>0</v>
      </c>
      <c r="BE411" s="2">
        <f>IF($D$376="n/a",0,IF(BE$378&lt;=$C411,0,IF(BE$378&gt;(INDEX($D$376:$W$376,1,$C411)+$C411),INDEX($D$390:$W$390,,$C411)-SUM($D411:BD411),INDEX($D$390:$W$390,,$C411)/INDEX($D$376:$W$376,1,$C411))))</f>
        <v>0</v>
      </c>
      <c r="BF411" s="2">
        <f>IF($D$376="n/a",0,IF(BF$378&lt;=$C411,0,IF(BF$378&gt;(INDEX($D$376:$W$376,1,$C411)+$C411),INDEX($D$390:$W$390,,$C411)-SUM($D411:BE411),INDEX($D$390:$W$390,,$C411)/INDEX($D$376:$W$376,1,$C411))))</f>
        <v>0</v>
      </c>
      <c r="BG411" s="2">
        <f>IF($D$376="n/a",0,IF(BG$378&lt;=$C411,0,IF(BG$378&gt;(INDEX($D$376:$W$376,1,$C411)+$C411),INDEX($D$390:$W$390,,$C411)-SUM($D411:BF411),INDEX($D$390:$W$390,,$C411)/INDEX($D$376:$W$376,1,$C411))))</f>
        <v>0</v>
      </c>
      <c r="BH411" s="2">
        <f>IF($D$376="n/a",0,IF(BH$378&lt;=$C411,0,IF(BH$378&gt;(INDEX($D$376:$W$376,1,$C411)+$C411),INDEX($D$390:$W$390,,$C411)-SUM($D411:BG411),INDEX($D$390:$W$390,,$C411)/INDEX($D$376:$W$376,1,$C411))))</f>
        <v>0</v>
      </c>
      <c r="BI411" s="2">
        <f>IF($D$376="n/a",0,IF(BI$378&lt;=$C411,0,IF(BI$378&gt;(INDEX($D$376:$W$376,1,$C411)+$C411),INDEX($D$390:$W$390,,$C411)-SUM($D411:BH411),INDEX($D$390:$W$390,,$C411)/INDEX($D$376:$W$376,1,$C411))))</f>
        <v>0</v>
      </c>
      <c r="BJ411" s="2">
        <f>IF($D$376="n/a",0,IF(BJ$378&lt;=$C411,0,IF(BJ$378&gt;(INDEX($D$376:$W$376,1,$C411)+$C411),INDEX($D$390:$W$390,,$C411)-SUM($D411:BI411),INDEX($D$390:$W$390,,$C411)/INDEX($D$376:$W$376,1,$C411))))</f>
        <v>0</v>
      </c>
      <c r="BK411" s="2">
        <f>IF($D$376="n/a",0,IF(BK$378&lt;=$C411,0,IF(BK$378&gt;(INDEX($D$376:$W$376,1,$C411)+$C411),INDEX($D$390:$W$390,,$C411)-SUM($D411:BJ411),INDEX($D$390:$W$390,,$C411)/INDEX($D$376:$W$376,1,$C411))))</f>
        <v>0</v>
      </c>
      <c r="BL411" s="2">
        <f>IF($D$376="n/a",0,IF(BL$378&lt;=$C411,0,IF(BL$378&gt;(INDEX($D$376:$W$376,1,$C411)+$C411),INDEX($D$390:$W$390,,$C411)-SUM($D411:BK411),INDEX($D$390:$W$390,,$C411)/INDEX($D$376:$W$376,1,$C411))))</f>
        <v>0</v>
      </c>
      <c r="BM411" s="2">
        <f>IF($D$376="n/a",0,IF(BM$378&lt;=$C411,0,IF(BM$378&gt;(INDEX($D$376:$W$376,1,$C411)+$C411),INDEX($D$390:$W$390,,$C411)-SUM($D411:BL411),INDEX($D$390:$W$390,,$C411)/INDEX($D$376:$W$376,1,$C411))))</f>
        <v>0</v>
      </c>
      <c r="BN411" s="2">
        <f>IF($D$376="n/a",0,IF(BN$378&lt;=$C411,0,IF(BN$378&gt;(INDEX($D$376:$W$376,1,$C411)+$C411),INDEX($D$390:$W$390,,$C411)-SUM($D411:BM411),INDEX($D$390:$W$390,,$C411)/INDEX($D$376:$W$376,1,$C411))))</f>
        <v>0</v>
      </c>
      <c r="BO411" s="2">
        <f>IF($D$376="n/a",0,IF(BO$378&lt;=$C411,0,IF(BO$378&gt;(INDEX($D$376:$W$376,1,$C411)+$C411),INDEX($D$390:$W$390,,$C411)-SUM($D411:BN411),INDEX($D$390:$W$390,,$C411)/INDEX($D$376:$W$376,1,$C411))))</f>
        <v>0</v>
      </c>
      <c r="BP411" s="2">
        <f>IF($D$376="n/a",0,IF(BP$378&lt;=$C411,0,IF(BP$378&gt;(INDEX($D$376:$W$376,1,$C411)+$C411),INDEX($D$390:$W$390,,$C411)-SUM($D411:BO411),INDEX($D$390:$W$390,,$C411)/INDEX($D$376:$W$376,1,$C411))))</f>
        <v>0</v>
      </c>
    </row>
    <row r="412" spans="2:68" outlineLevel="1">
      <c r="B412" s="20">
        <v>2035</v>
      </c>
      <c r="C412" s="20">
        <v>20</v>
      </c>
      <c r="E412" s="2">
        <f>IF($D$376="n/a",0,IF(E$378&lt;=$C412,0,IF(E$378&gt;(INDEX($D$376:$W$376,1,$C412)+$C412),INDEX($D$390:$W$390,,$C412)-SUM($D412:D412),INDEX($D$390:$W$390,,$C412)/INDEX($D$376:$W$376,1,$C412))))</f>
        <v>0</v>
      </c>
      <c r="F412" s="2">
        <f>IF($D$376="n/a",0,IF(F$378&lt;=$C412,0,IF(F$378&gt;(INDEX($D$376:$W$376,1,$C412)+$C412),INDEX($D$390:$W$390,,$C412)-SUM($D412:E412),INDEX($D$390:$W$390,,$C412)/INDEX($D$376:$W$376,1,$C412))))</f>
        <v>0</v>
      </c>
      <c r="G412" s="2">
        <f>IF($D$376="n/a",0,IF(G$378&lt;=$C412,0,IF(G$378&gt;(INDEX($D$376:$W$376,1,$C412)+$C412),INDEX($D$390:$W$390,,$C412)-SUM($D412:F412),INDEX($D$390:$W$390,,$C412)/INDEX($D$376:$W$376,1,$C412))))</f>
        <v>0</v>
      </c>
      <c r="H412" s="2">
        <f>IF($D$376="n/a",0,IF(H$378&lt;=$C412,0,IF(H$378&gt;(INDEX($D$376:$W$376,1,$C412)+$C412),INDEX($D$390:$W$390,,$C412)-SUM($D412:G412),INDEX($D$390:$W$390,,$C412)/INDEX($D$376:$W$376,1,$C412))))</f>
        <v>0</v>
      </c>
      <c r="I412" s="2">
        <f>IF($D$376="n/a",0,IF(I$378&lt;=$C412,0,IF(I$378&gt;(INDEX($D$376:$W$376,1,$C412)+$C412),INDEX($D$390:$W$390,,$C412)-SUM($D412:H412),INDEX($D$390:$W$390,,$C412)/INDEX($D$376:$W$376,1,$C412))))</f>
        <v>0</v>
      </c>
      <c r="J412" s="2">
        <f>IF($D$376="n/a",0,IF(J$378&lt;=$C412,0,IF(J$378&gt;(INDEX($D$376:$W$376,1,$C412)+$C412),INDEX($D$390:$W$390,,$C412)-SUM($D412:I412),INDEX($D$390:$W$390,,$C412)/INDEX($D$376:$W$376,1,$C412))))</f>
        <v>0</v>
      </c>
      <c r="K412" s="2">
        <f>IF($D$376="n/a",0,IF(K$378&lt;=$C412,0,IF(K$378&gt;(INDEX($D$376:$W$376,1,$C412)+$C412),INDEX($D$390:$W$390,,$C412)-SUM($D412:J412),INDEX($D$390:$W$390,,$C412)/INDEX($D$376:$W$376,1,$C412))))</f>
        <v>0</v>
      </c>
      <c r="L412" s="2">
        <f>IF($D$376="n/a",0,IF(L$378&lt;=$C412,0,IF(L$378&gt;(INDEX($D$376:$W$376,1,$C412)+$C412),INDEX($D$390:$W$390,,$C412)-SUM($D412:K412),INDEX($D$390:$W$390,,$C412)/INDEX($D$376:$W$376,1,$C412))))</f>
        <v>0</v>
      </c>
      <c r="M412" s="2">
        <f>IF($D$376="n/a",0,IF(M$378&lt;=$C412,0,IF(M$378&gt;(INDEX($D$376:$W$376,1,$C412)+$C412),INDEX($D$390:$W$390,,$C412)-SUM($D412:L412),INDEX($D$390:$W$390,,$C412)/INDEX($D$376:$W$376,1,$C412))))</f>
        <v>0</v>
      </c>
      <c r="N412" s="2">
        <f>IF($D$376="n/a",0,IF(N$378&lt;=$C412,0,IF(N$378&gt;(INDEX($D$376:$W$376,1,$C412)+$C412),INDEX($D$390:$W$390,,$C412)-SUM($D412:M412),INDEX($D$390:$W$390,,$C412)/INDEX($D$376:$W$376,1,$C412))))</f>
        <v>0</v>
      </c>
      <c r="O412" s="2">
        <f>IF($D$376="n/a",0,IF(O$378&lt;=$C412,0,IF(O$378&gt;(INDEX($D$376:$W$376,1,$C412)+$C412),INDEX($D$390:$W$390,,$C412)-SUM($D412:N412),INDEX($D$390:$W$390,,$C412)/INDEX($D$376:$W$376,1,$C412))))</f>
        <v>0</v>
      </c>
      <c r="P412" s="2">
        <f>IF($D$376="n/a",0,IF(P$378&lt;=$C412,0,IF(P$378&gt;(INDEX($D$376:$W$376,1,$C412)+$C412),INDEX($D$390:$W$390,,$C412)-SUM($D412:O412),INDEX($D$390:$W$390,,$C412)/INDEX($D$376:$W$376,1,$C412))))</f>
        <v>0</v>
      </c>
      <c r="Q412" s="2">
        <f>IF($D$376="n/a",0,IF(Q$378&lt;=$C412,0,IF(Q$378&gt;(INDEX($D$376:$W$376,1,$C412)+$C412),INDEX($D$390:$W$390,,$C412)-SUM($D412:P412),INDEX($D$390:$W$390,,$C412)/INDEX($D$376:$W$376,1,$C412))))</f>
        <v>0</v>
      </c>
      <c r="R412" s="2">
        <f>IF($D$376="n/a",0,IF(R$378&lt;=$C412,0,IF(R$378&gt;(INDEX($D$376:$W$376,1,$C412)+$C412),INDEX($D$390:$W$390,,$C412)-SUM($D412:Q412),INDEX($D$390:$W$390,,$C412)/INDEX($D$376:$W$376,1,$C412))))</f>
        <v>0</v>
      </c>
      <c r="S412" s="2">
        <f>IF($D$376="n/a",0,IF(S$378&lt;=$C412,0,IF(S$378&gt;(INDEX($D$376:$W$376,1,$C412)+$C412),INDEX($D$390:$W$390,,$C412)-SUM($D412:R412),INDEX($D$390:$W$390,,$C412)/INDEX($D$376:$W$376,1,$C412))))</f>
        <v>0</v>
      </c>
      <c r="T412" s="2">
        <f>IF($D$376="n/a",0,IF(T$378&lt;=$C412,0,IF(T$378&gt;(INDEX($D$376:$W$376,1,$C412)+$C412),INDEX($D$390:$W$390,,$C412)-SUM($D412:S412),INDEX($D$390:$W$390,,$C412)/INDEX($D$376:$W$376,1,$C412))))</f>
        <v>0</v>
      </c>
      <c r="U412" s="2">
        <f>IF($D$376="n/a",0,IF(U$378&lt;=$C412,0,IF(U$378&gt;(INDEX($D$376:$W$376,1,$C412)+$C412),INDEX($D$390:$W$390,,$C412)-SUM($D412:T412),INDEX($D$390:$W$390,,$C412)/INDEX($D$376:$W$376,1,$C412))))</f>
        <v>0</v>
      </c>
      <c r="V412" s="2">
        <f>IF($D$376="n/a",0,IF(V$378&lt;=$C412,0,IF(V$378&gt;(INDEX($D$376:$W$376,1,$C412)+$C412),INDEX($D$390:$W$390,,$C412)-SUM($D412:U412),INDEX($D$390:$W$390,,$C412)/INDEX($D$376:$W$376,1,$C412))))</f>
        <v>0</v>
      </c>
      <c r="W412" s="2">
        <f>IF($D$376="n/a",0,IF(W$378&lt;=$C412,0,IF(W$378&gt;(INDEX($D$376:$W$376,1,$C412)+$C412),INDEX($D$390:$W$390,,$C412)-SUM($D412:V412),INDEX($D$390:$W$390,,$C412)/INDEX($D$376:$W$376,1,$C412))))</f>
        <v>0</v>
      </c>
      <c r="X412" s="2">
        <f>IF($D$376="n/a",0,IF(X$378&lt;=$C412,0,IF(X$378&gt;(INDEX($D$376:$W$376,1,$C412)+$C412),INDEX($D$390:$W$390,,$C412)-SUM($D412:W412),INDEX($D$390:$W$390,,$C412)/INDEX($D$376:$W$376,1,$C412))))</f>
        <v>0</v>
      </c>
      <c r="Y412" s="2">
        <f>IF($D$376="n/a",0,IF(Y$378&lt;=$C412,0,IF(Y$378&gt;(INDEX($D$376:$W$376,1,$C412)+$C412),INDEX($D$390:$W$390,,$C412)-SUM($D412:X412),INDEX($D$390:$W$390,,$C412)/INDEX($D$376:$W$376,1,$C412))))</f>
        <v>0</v>
      </c>
      <c r="Z412" s="2">
        <f>IF($D$376="n/a",0,IF(Z$378&lt;=$C412,0,IF(Z$378&gt;(INDEX($D$376:$W$376,1,$C412)+$C412),INDEX($D$390:$W$390,,$C412)-SUM($D412:Y412),INDEX($D$390:$W$390,,$C412)/INDEX($D$376:$W$376,1,$C412))))</f>
        <v>0</v>
      </c>
      <c r="AA412" s="2">
        <f>IF($D$376="n/a",0,IF(AA$378&lt;=$C412,0,IF(AA$378&gt;(INDEX($D$376:$W$376,1,$C412)+$C412),INDEX($D$390:$W$390,,$C412)-SUM($D412:Z412),INDEX($D$390:$W$390,,$C412)/INDEX($D$376:$W$376,1,$C412))))</f>
        <v>0</v>
      </c>
      <c r="AB412" s="2">
        <f>IF($D$376="n/a",0,IF(AB$378&lt;=$C412,0,IF(AB$378&gt;(INDEX($D$376:$W$376,1,$C412)+$C412),INDEX($D$390:$W$390,,$C412)-SUM($D412:AA412),INDEX($D$390:$W$390,,$C412)/INDEX($D$376:$W$376,1,$C412))))</f>
        <v>0</v>
      </c>
      <c r="AC412" s="2">
        <f>IF($D$376="n/a",0,IF(AC$378&lt;=$C412,0,IF(AC$378&gt;(INDEX($D$376:$W$376,1,$C412)+$C412),INDEX($D$390:$W$390,,$C412)-SUM($D412:AB412),INDEX($D$390:$W$390,,$C412)/INDEX($D$376:$W$376,1,$C412))))</f>
        <v>0</v>
      </c>
      <c r="AD412" s="2">
        <f>IF($D$376="n/a",0,IF(AD$378&lt;=$C412,0,IF(AD$378&gt;(INDEX($D$376:$W$376,1,$C412)+$C412),INDEX($D$390:$W$390,,$C412)-SUM($D412:AC412),INDEX($D$390:$W$390,,$C412)/INDEX($D$376:$W$376,1,$C412))))</f>
        <v>0</v>
      </c>
      <c r="AE412" s="2">
        <f>IF($D$376="n/a",0,IF(AE$378&lt;=$C412,0,IF(AE$378&gt;(INDEX($D$376:$W$376,1,$C412)+$C412),INDEX($D$390:$W$390,,$C412)-SUM($D412:AD412),INDEX($D$390:$W$390,,$C412)/INDEX($D$376:$W$376,1,$C412))))</f>
        <v>0</v>
      </c>
      <c r="AF412" s="2">
        <f>IF($D$376="n/a",0,IF(AF$378&lt;=$C412,0,IF(AF$378&gt;(INDEX($D$376:$W$376,1,$C412)+$C412),INDEX($D$390:$W$390,,$C412)-SUM($D412:AE412),INDEX($D$390:$W$390,,$C412)/INDEX($D$376:$W$376,1,$C412))))</f>
        <v>0</v>
      </c>
      <c r="AG412" s="2">
        <f>IF($D$376="n/a",0,IF(AG$378&lt;=$C412,0,IF(AG$378&gt;(INDEX($D$376:$W$376,1,$C412)+$C412),INDEX($D$390:$W$390,,$C412)-SUM($D412:AF412),INDEX($D$390:$W$390,,$C412)/INDEX($D$376:$W$376,1,$C412))))</f>
        <v>0</v>
      </c>
      <c r="AH412" s="2">
        <f>IF($D$376="n/a",0,IF(AH$378&lt;=$C412,0,IF(AH$378&gt;(INDEX($D$376:$W$376,1,$C412)+$C412),INDEX($D$390:$W$390,,$C412)-SUM($D412:AG412),INDEX($D$390:$W$390,,$C412)/INDEX($D$376:$W$376,1,$C412))))</f>
        <v>0</v>
      </c>
      <c r="AI412" s="2">
        <f>IF($D$376="n/a",0,IF(AI$378&lt;=$C412,0,IF(AI$378&gt;(INDEX($D$376:$W$376,1,$C412)+$C412),INDEX($D$390:$W$390,,$C412)-SUM($D412:AH412),INDEX($D$390:$W$390,,$C412)/INDEX($D$376:$W$376,1,$C412))))</f>
        <v>0</v>
      </c>
      <c r="AJ412" s="2">
        <f>IF($D$376="n/a",0,IF(AJ$378&lt;=$C412,0,IF(AJ$378&gt;(INDEX($D$376:$W$376,1,$C412)+$C412),INDEX($D$390:$W$390,,$C412)-SUM($D412:AI412),INDEX($D$390:$W$390,,$C412)/INDEX($D$376:$W$376,1,$C412))))</f>
        <v>0</v>
      </c>
      <c r="AK412" s="2">
        <f>IF($D$376="n/a",0,IF(AK$378&lt;=$C412,0,IF(AK$378&gt;(INDEX($D$376:$W$376,1,$C412)+$C412),INDEX($D$390:$W$390,,$C412)-SUM($D412:AJ412),INDEX($D$390:$W$390,,$C412)/INDEX($D$376:$W$376,1,$C412))))</f>
        <v>0</v>
      </c>
      <c r="AL412" s="2">
        <f>IF($D$376="n/a",0,IF(AL$378&lt;=$C412,0,IF(AL$378&gt;(INDEX($D$376:$W$376,1,$C412)+$C412),INDEX($D$390:$W$390,,$C412)-SUM($D412:AK412),INDEX($D$390:$W$390,,$C412)/INDEX($D$376:$W$376,1,$C412))))</f>
        <v>0</v>
      </c>
      <c r="AM412" s="2">
        <f>IF($D$376="n/a",0,IF(AM$378&lt;=$C412,0,IF(AM$378&gt;(INDEX($D$376:$W$376,1,$C412)+$C412),INDEX($D$390:$W$390,,$C412)-SUM($D412:AL412),INDEX($D$390:$W$390,,$C412)/INDEX($D$376:$W$376,1,$C412))))</f>
        <v>0</v>
      </c>
      <c r="AN412" s="2">
        <f>IF($D$376="n/a",0,IF(AN$378&lt;=$C412,0,IF(AN$378&gt;(INDEX($D$376:$W$376,1,$C412)+$C412),INDEX($D$390:$W$390,,$C412)-SUM($D412:AM412),INDEX($D$390:$W$390,,$C412)/INDEX($D$376:$W$376,1,$C412))))</f>
        <v>0</v>
      </c>
      <c r="AO412" s="2">
        <f>IF($D$376="n/a",0,IF(AO$378&lt;=$C412,0,IF(AO$378&gt;(INDEX($D$376:$W$376,1,$C412)+$C412),INDEX($D$390:$W$390,,$C412)-SUM($D412:AN412),INDEX($D$390:$W$390,,$C412)/INDEX($D$376:$W$376,1,$C412))))</f>
        <v>0</v>
      </c>
      <c r="AP412" s="2">
        <f>IF($D$376="n/a",0,IF(AP$378&lt;=$C412,0,IF(AP$378&gt;(INDEX($D$376:$W$376,1,$C412)+$C412),INDEX($D$390:$W$390,,$C412)-SUM($D412:AO412),INDEX($D$390:$W$390,,$C412)/INDEX($D$376:$W$376,1,$C412))))</f>
        <v>0</v>
      </c>
      <c r="AQ412" s="2">
        <f>IF($D$376="n/a",0,IF(AQ$378&lt;=$C412,0,IF(AQ$378&gt;(INDEX($D$376:$W$376,1,$C412)+$C412),INDEX($D$390:$W$390,,$C412)-SUM($D412:AP412),INDEX($D$390:$W$390,,$C412)/INDEX($D$376:$W$376,1,$C412))))</f>
        <v>0</v>
      </c>
      <c r="AR412" s="2">
        <f>IF($D$376="n/a",0,IF(AR$378&lt;=$C412,0,IF(AR$378&gt;(INDEX($D$376:$W$376,1,$C412)+$C412),INDEX($D$390:$W$390,,$C412)-SUM($D412:AQ412),INDEX($D$390:$W$390,,$C412)/INDEX($D$376:$W$376,1,$C412))))</f>
        <v>0</v>
      </c>
      <c r="AS412" s="2">
        <f>IF($D$376="n/a",0,IF(AS$378&lt;=$C412,0,IF(AS$378&gt;(INDEX($D$376:$W$376,1,$C412)+$C412),INDEX($D$390:$W$390,,$C412)-SUM($D412:AR412),INDEX($D$390:$W$390,,$C412)/INDEX($D$376:$W$376,1,$C412))))</f>
        <v>0</v>
      </c>
      <c r="AT412" s="2">
        <f>IF($D$376="n/a",0,IF(AT$378&lt;=$C412,0,IF(AT$378&gt;(INDEX($D$376:$W$376,1,$C412)+$C412),INDEX($D$390:$W$390,,$C412)-SUM($D412:AS412),INDEX($D$390:$W$390,,$C412)/INDEX($D$376:$W$376,1,$C412))))</f>
        <v>0</v>
      </c>
      <c r="AU412" s="2">
        <f>IF($D$376="n/a",0,IF(AU$378&lt;=$C412,0,IF(AU$378&gt;(INDEX($D$376:$W$376,1,$C412)+$C412),INDEX($D$390:$W$390,,$C412)-SUM($D412:AT412),INDEX($D$390:$W$390,,$C412)/INDEX($D$376:$W$376,1,$C412))))</f>
        <v>0</v>
      </c>
      <c r="AV412" s="2">
        <f>IF($D$376="n/a",0,IF(AV$378&lt;=$C412,0,IF(AV$378&gt;(INDEX($D$376:$W$376,1,$C412)+$C412),INDEX($D$390:$W$390,,$C412)-SUM($D412:AU412),INDEX($D$390:$W$390,,$C412)/INDEX($D$376:$W$376,1,$C412))))</f>
        <v>0</v>
      </c>
      <c r="AW412" s="2">
        <f>IF($D$376="n/a",0,IF(AW$378&lt;=$C412,0,IF(AW$378&gt;(INDEX($D$376:$W$376,1,$C412)+$C412),INDEX($D$390:$W$390,,$C412)-SUM($D412:AV412),INDEX($D$390:$W$390,,$C412)/INDEX($D$376:$W$376,1,$C412))))</f>
        <v>0</v>
      </c>
      <c r="AX412" s="2">
        <f>IF($D$376="n/a",0,IF(AX$378&lt;=$C412,0,IF(AX$378&gt;(INDEX($D$376:$W$376,1,$C412)+$C412),INDEX($D$390:$W$390,,$C412)-SUM($D412:AW412),INDEX($D$390:$W$390,,$C412)/INDEX($D$376:$W$376,1,$C412))))</f>
        <v>0</v>
      </c>
      <c r="AY412" s="2">
        <f>IF($D$376="n/a",0,IF(AY$378&lt;=$C412,0,IF(AY$378&gt;(INDEX($D$376:$W$376,1,$C412)+$C412),INDEX($D$390:$W$390,,$C412)-SUM($D412:AX412),INDEX($D$390:$W$390,,$C412)/INDEX($D$376:$W$376,1,$C412))))</f>
        <v>0</v>
      </c>
      <c r="AZ412" s="2">
        <f>IF($D$376="n/a",0,IF(AZ$378&lt;=$C412,0,IF(AZ$378&gt;(INDEX($D$376:$W$376,1,$C412)+$C412),INDEX($D$390:$W$390,,$C412)-SUM($D412:AY412),INDEX($D$390:$W$390,,$C412)/INDEX($D$376:$W$376,1,$C412))))</f>
        <v>0</v>
      </c>
      <c r="BA412" s="2">
        <f>IF($D$376="n/a",0,IF(BA$378&lt;=$C412,0,IF(BA$378&gt;(INDEX($D$376:$W$376,1,$C412)+$C412),INDEX($D$390:$W$390,,$C412)-SUM($D412:AZ412),INDEX($D$390:$W$390,,$C412)/INDEX($D$376:$W$376,1,$C412))))</f>
        <v>0</v>
      </c>
      <c r="BB412" s="2">
        <f>IF($D$376="n/a",0,IF(BB$378&lt;=$C412,0,IF(BB$378&gt;(INDEX($D$376:$W$376,1,$C412)+$C412),INDEX($D$390:$W$390,,$C412)-SUM($D412:BA412),INDEX($D$390:$W$390,,$C412)/INDEX($D$376:$W$376,1,$C412))))</f>
        <v>0</v>
      </c>
      <c r="BC412" s="2">
        <f>IF($D$376="n/a",0,IF(BC$378&lt;=$C412,0,IF(BC$378&gt;(INDEX($D$376:$W$376,1,$C412)+$C412),INDEX($D$390:$W$390,,$C412)-SUM($D412:BB412),INDEX($D$390:$W$390,,$C412)/INDEX($D$376:$W$376,1,$C412))))</f>
        <v>0</v>
      </c>
      <c r="BD412" s="2">
        <f>IF($D$376="n/a",0,IF(BD$378&lt;=$C412,0,IF(BD$378&gt;(INDEX($D$376:$W$376,1,$C412)+$C412),INDEX($D$390:$W$390,,$C412)-SUM($D412:BC412),INDEX($D$390:$W$390,,$C412)/INDEX($D$376:$W$376,1,$C412))))</f>
        <v>0</v>
      </c>
      <c r="BE412" s="2">
        <f>IF($D$376="n/a",0,IF(BE$378&lt;=$C412,0,IF(BE$378&gt;(INDEX($D$376:$W$376,1,$C412)+$C412),INDEX($D$390:$W$390,,$C412)-SUM($D412:BD412),INDEX($D$390:$W$390,,$C412)/INDEX($D$376:$W$376,1,$C412))))</f>
        <v>0</v>
      </c>
      <c r="BF412" s="2">
        <f>IF($D$376="n/a",0,IF(BF$378&lt;=$C412,0,IF(BF$378&gt;(INDEX($D$376:$W$376,1,$C412)+$C412),INDEX($D$390:$W$390,,$C412)-SUM($D412:BE412),INDEX($D$390:$W$390,,$C412)/INDEX($D$376:$W$376,1,$C412))))</f>
        <v>0</v>
      </c>
      <c r="BG412" s="2">
        <f>IF($D$376="n/a",0,IF(BG$378&lt;=$C412,0,IF(BG$378&gt;(INDEX($D$376:$W$376,1,$C412)+$C412),INDEX($D$390:$W$390,,$C412)-SUM($D412:BF412),INDEX($D$390:$W$390,,$C412)/INDEX($D$376:$W$376,1,$C412))))</f>
        <v>0</v>
      </c>
      <c r="BH412" s="2">
        <f>IF($D$376="n/a",0,IF(BH$378&lt;=$C412,0,IF(BH$378&gt;(INDEX($D$376:$W$376,1,$C412)+$C412),INDEX($D$390:$W$390,,$C412)-SUM($D412:BG412),INDEX($D$390:$W$390,,$C412)/INDEX($D$376:$W$376,1,$C412))))</f>
        <v>0</v>
      </c>
      <c r="BI412" s="2">
        <f>IF($D$376="n/a",0,IF(BI$378&lt;=$C412,0,IF(BI$378&gt;(INDEX($D$376:$W$376,1,$C412)+$C412),INDEX($D$390:$W$390,,$C412)-SUM($D412:BH412),INDEX($D$390:$W$390,,$C412)/INDEX($D$376:$W$376,1,$C412))))</f>
        <v>0</v>
      </c>
      <c r="BJ412" s="2">
        <f>IF($D$376="n/a",0,IF(BJ$378&lt;=$C412,0,IF(BJ$378&gt;(INDEX($D$376:$W$376,1,$C412)+$C412),INDEX($D$390:$W$390,,$C412)-SUM($D412:BI412),INDEX($D$390:$W$390,,$C412)/INDEX($D$376:$W$376,1,$C412))))</f>
        <v>0</v>
      </c>
      <c r="BK412" s="2">
        <f>IF($D$376="n/a",0,IF(BK$378&lt;=$C412,0,IF(BK$378&gt;(INDEX($D$376:$W$376,1,$C412)+$C412),INDEX($D$390:$W$390,,$C412)-SUM($D412:BJ412),INDEX($D$390:$W$390,,$C412)/INDEX($D$376:$W$376,1,$C412))))</f>
        <v>0</v>
      </c>
      <c r="BL412" s="2">
        <f>IF($D$376="n/a",0,IF(BL$378&lt;=$C412,0,IF(BL$378&gt;(INDEX($D$376:$W$376,1,$C412)+$C412),INDEX($D$390:$W$390,,$C412)-SUM($D412:BK412),INDEX($D$390:$W$390,,$C412)/INDEX($D$376:$W$376,1,$C412))))</f>
        <v>0</v>
      </c>
      <c r="BM412" s="2">
        <f>IF($D$376="n/a",0,IF(BM$378&lt;=$C412,0,IF(BM$378&gt;(INDEX($D$376:$W$376,1,$C412)+$C412),INDEX($D$390:$W$390,,$C412)-SUM($D412:BL412),INDEX($D$390:$W$390,,$C412)/INDEX($D$376:$W$376,1,$C412))))</f>
        <v>0</v>
      </c>
      <c r="BN412" s="2">
        <f>IF($D$376="n/a",0,IF(BN$378&lt;=$C412,0,IF(BN$378&gt;(INDEX($D$376:$W$376,1,$C412)+$C412),INDEX($D$390:$W$390,,$C412)-SUM($D412:BM412),INDEX($D$390:$W$390,,$C412)/INDEX($D$376:$W$376,1,$C412))))</f>
        <v>0</v>
      </c>
      <c r="BO412" s="2">
        <f>IF($D$376="n/a",0,IF(BO$378&lt;=$C412,0,IF(BO$378&gt;(INDEX($D$376:$W$376,1,$C412)+$C412),INDEX($D$390:$W$390,,$C412)-SUM($D412:BN412),INDEX($D$390:$W$390,,$C412)/INDEX($D$376:$W$376,1,$C412))))</f>
        <v>0</v>
      </c>
      <c r="BP412" s="2">
        <f>IF($D$376="n/a",0,IF(BP$378&lt;=$C412,0,IF(BP$378&gt;(INDEX($D$376:$W$376,1,$C412)+$C412),INDEX($D$390:$W$390,,$C412)-SUM($D412:BO412),INDEX($D$390:$W$390,,$C412)/INDEX($D$376:$W$376,1,$C412))))</f>
        <v>0</v>
      </c>
    </row>
    <row r="413" spans="2:68">
      <c r="B413" s="20"/>
      <c r="C413" s="20"/>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68">
      <c r="B414" t="s">
        <v>74</v>
      </c>
      <c r="D414" s="2">
        <f>SUM(D393:D412)</f>
        <v>0</v>
      </c>
      <c r="E414" s="2">
        <f t="shared" ref="E414:BP414" si="523">SUM(E393:E412)</f>
        <v>0</v>
      </c>
      <c r="F414" s="2">
        <f t="shared" si="523"/>
        <v>0</v>
      </c>
      <c r="G414" s="2">
        <f t="shared" si="523"/>
        <v>0</v>
      </c>
      <c r="H414" s="2">
        <f t="shared" si="523"/>
        <v>0</v>
      </c>
      <c r="I414" s="2">
        <f t="shared" si="523"/>
        <v>0</v>
      </c>
      <c r="J414" s="2">
        <f t="shared" si="523"/>
        <v>0</v>
      </c>
      <c r="K414" s="2">
        <f t="shared" si="523"/>
        <v>0</v>
      </c>
      <c r="L414" s="2">
        <f t="shared" si="523"/>
        <v>0</v>
      </c>
      <c r="M414" s="2">
        <f t="shared" si="523"/>
        <v>0</v>
      </c>
      <c r="N414" s="2">
        <f t="shared" si="523"/>
        <v>0</v>
      </c>
      <c r="O414" s="2">
        <f t="shared" si="523"/>
        <v>0</v>
      </c>
      <c r="P414" s="2">
        <f t="shared" si="523"/>
        <v>0</v>
      </c>
      <c r="Q414" s="2">
        <f t="shared" si="523"/>
        <v>0</v>
      </c>
      <c r="R414" s="2">
        <f t="shared" si="523"/>
        <v>0</v>
      </c>
      <c r="S414" s="2">
        <f t="shared" si="523"/>
        <v>0</v>
      </c>
      <c r="T414" s="2">
        <f t="shared" si="523"/>
        <v>0</v>
      </c>
      <c r="U414" s="2">
        <f t="shared" si="523"/>
        <v>0</v>
      </c>
      <c r="V414" s="2">
        <f t="shared" si="523"/>
        <v>0</v>
      </c>
      <c r="W414" s="2">
        <f t="shared" si="523"/>
        <v>0</v>
      </c>
      <c r="X414" s="2">
        <f t="shared" si="523"/>
        <v>0</v>
      </c>
      <c r="Y414" s="2">
        <f t="shared" si="523"/>
        <v>0</v>
      </c>
      <c r="Z414" s="2">
        <f t="shared" si="523"/>
        <v>0</v>
      </c>
      <c r="AA414" s="2">
        <f t="shared" si="523"/>
        <v>0</v>
      </c>
      <c r="AB414" s="2">
        <f t="shared" si="523"/>
        <v>0</v>
      </c>
      <c r="AC414" s="2">
        <f t="shared" si="523"/>
        <v>0</v>
      </c>
      <c r="AD414" s="2">
        <f t="shared" si="523"/>
        <v>0</v>
      </c>
      <c r="AE414" s="2">
        <f t="shared" si="523"/>
        <v>0</v>
      </c>
      <c r="AF414" s="2">
        <f t="shared" si="523"/>
        <v>0</v>
      </c>
      <c r="AG414" s="2">
        <f t="shared" si="523"/>
        <v>0</v>
      </c>
      <c r="AH414" s="2">
        <f t="shared" si="523"/>
        <v>0</v>
      </c>
      <c r="AI414" s="2">
        <f t="shared" si="523"/>
        <v>0</v>
      </c>
      <c r="AJ414" s="2">
        <f t="shared" si="523"/>
        <v>0</v>
      </c>
      <c r="AK414" s="2">
        <f t="shared" si="523"/>
        <v>0</v>
      </c>
      <c r="AL414" s="2">
        <f t="shared" si="523"/>
        <v>0</v>
      </c>
      <c r="AM414" s="2">
        <f t="shared" si="523"/>
        <v>0</v>
      </c>
      <c r="AN414" s="2">
        <f t="shared" si="523"/>
        <v>0</v>
      </c>
      <c r="AO414" s="2">
        <f t="shared" si="523"/>
        <v>0</v>
      </c>
      <c r="AP414" s="2">
        <f t="shared" si="523"/>
        <v>0</v>
      </c>
      <c r="AQ414" s="2">
        <f t="shared" si="523"/>
        <v>0</v>
      </c>
      <c r="AR414" s="2">
        <f t="shared" si="523"/>
        <v>0</v>
      </c>
      <c r="AS414" s="2">
        <f t="shared" si="523"/>
        <v>0</v>
      </c>
      <c r="AT414" s="2">
        <f t="shared" si="523"/>
        <v>0</v>
      </c>
      <c r="AU414" s="2">
        <f t="shared" si="523"/>
        <v>0</v>
      </c>
      <c r="AV414" s="2">
        <f t="shared" si="523"/>
        <v>0</v>
      </c>
      <c r="AW414" s="2">
        <f t="shared" si="523"/>
        <v>0</v>
      </c>
      <c r="AX414" s="2">
        <f t="shared" si="523"/>
        <v>0</v>
      </c>
      <c r="AY414" s="2">
        <f t="shared" si="523"/>
        <v>0</v>
      </c>
      <c r="AZ414" s="2">
        <f t="shared" si="523"/>
        <v>0</v>
      </c>
      <c r="BA414" s="2">
        <f t="shared" si="523"/>
        <v>0</v>
      </c>
      <c r="BB414" s="2">
        <f t="shared" si="523"/>
        <v>0</v>
      </c>
      <c r="BC414" s="2">
        <f t="shared" si="523"/>
        <v>0</v>
      </c>
      <c r="BD414" s="2">
        <f t="shared" si="523"/>
        <v>0</v>
      </c>
      <c r="BE414" s="2">
        <f t="shared" si="523"/>
        <v>0</v>
      </c>
      <c r="BF414" s="2">
        <f t="shared" si="523"/>
        <v>0</v>
      </c>
      <c r="BG414" s="2">
        <f t="shared" si="523"/>
        <v>0</v>
      </c>
      <c r="BH414" s="2">
        <f t="shared" si="523"/>
        <v>0</v>
      </c>
      <c r="BI414" s="2">
        <f t="shared" si="523"/>
        <v>0</v>
      </c>
      <c r="BJ414" s="2">
        <f t="shared" si="523"/>
        <v>0</v>
      </c>
      <c r="BK414" s="2">
        <f t="shared" si="523"/>
        <v>0</v>
      </c>
      <c r="BL414" s="2">
        <f t="shared" si="523"/>
        <v>0</v>
      </c>
      <c r="BM414" s="2">
        <f t="shared" si="523"/>
        <v>0</v>
      </c>
      <c r="BN414" s="2">
        <f t="shared" si="523"/>
        <v>0</v>
      </c>
      <c r="BO414" s="2">
        <f t="shared" si="523"/>
        <v>0</v>
      </c>
      <c r="BP414" s="2">
        <f t="shared" si="523"/>
        <v>0</v>
      </c>
    </row>
    <row r="415" spans="2:68">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68">
      <c r="B416" t="s">
        <v>56</v>
      </c>
      <c r="D416" s="2">
        <f t="shared" ref="D416:BO416" si="524">D381+D414</f>
        <v>0</v>
      </c>
      <c r="E416" s="2">
        <f t="shared" si="524"/>
        <v>0</v>
      </c>
      <c r="F416" s="2">
        <f t="shared" si="524"/>
        <v>0</v>
      </c>
      <c r="G416" s="2">
        <f t="shared" si="524"/>
        <v>0</v>
      </c>
      <c r="H416" s="2">
        <f t="shared" si="524"/>
        <v>0</v>
      </c>
      <c r="I416" s="2">
        <f t="shared" si="524"/>
        <v>0</v>
      </c>
      <c r="J416" s="2">
        <f t="shared" si="524"/>
        <v>0</v>
      </c>
      <c r="K416" s="2">
        <f t="shared" si="524"/>
        <v>0</v>
      </c>
      <c r="L416" s="2">
        <f t="shared" si="524"/>
        <v>0</v>
      </c>
      <c r="M416" s="2">
        <f t="shared" si="524"/>
        <v>0</v>
      </c>
      <c r="N416" s="2">
        <f t="shared" si="524"/>
        <v>0</v>
      </c>
      <c r="O416" s="2">
        <f t="shared" si="524"/>
        <v>0</v>
      </c>
      <c r="P416" s="2">
        <f t="shared" si="524"/>
        <v>0</v>
      </c>
      <c r="Q416" s="2">
        <f t="shared" si="524"/>
        <v>0</v>
      </c>
      <c r="R416" s="2">
        <f t="shared" si="524"/>
        <v>0</v>
      </c>
      <c r="S416" s="2">
        <f t="shared" si="524"/>
        <v>0</v>
      </c>
      <c r="T416" s="2">
        <f t="shared" si="524"/>
        <v>0</v>
      </c>
      <c r="U416" s="2">
        <f t="shared" si="524"/>
        <v>0</v>
      </c>
      <c r="V416" s="2">
        <f t="shared" si="524"/>
        <v>0</v>
      </c>
      <c r="W416" s="2">
        <f t="shared" si="524"/>
        <v>0</v>
      </c>
      <c r="X416" s="2">
        <f t="shared" si="524"/>
        <v>0</v>
      </c>
      <c r="Y416" s="2">
        <f t="shared" si="524"/>
        <v>0</v>
      </c>
      <c r="Z416" s="2">
        <f t="shared" si="524"/>
        <v>0</v>
      </c>
      <c r="AA416" s="2">
        <f t="shared" si="524"/>
        <v>0</v>
      </c>
      <c r="AB416" s="2">
        <f t="shared" si="524"/>
        <v>0</v>
      </c>
      <c r="AC416" s="2">
        <f t="shared" si="524"/>
        <v>0</v>
      </c>
      <c r="AD416" s="2">
        <f t="shared" si="524"/>
        <v>0</v>
      </c>
      <c r="AE416" s="2">
        <f t="shared" si="524"/>
        <v>0</v>
      </c>
      <c r="AF416" s="2">
        <f t="shared" si="524"/>
        <v>0</v>
      </c>
      <c r="AG416" s="2">
        <f t="shared" si="524"/>
        <v>0</v>
      </c>
      <c r="AH416" s="2">
        <f t="shared" si="524"/>
        <v>0</v>
      </c>
      <c r="AI416" s="2">
        <f t="shared" si="524"/>
        <v>0</v>
      </c>
      <c r="AJ416" s="2">
        <f t="shared" si="524"/>
        <v>0</v>
      </c>
      <c r="AK416" s="2">
        <f t="shared" si="524"/>
        <v>0</v>
      </c>
      <c r="AL416" s="2">
        <f t="shared" si="524"/>
        <v>0</v>
      </c>
      <c r="AM416" s="2">
        <f t="shared" si="524"/>
        <v>0</v>
      </c>
      <c r="AN416" s="2">
        <f t="shared" si="524"/>
        <v>0</v>
      </c>
      <c r="AO416" s="2">
        <f t="shared" si="524"/>
        <v>0</v>
      </c>
      <c r="AP416" s="2">
        <f t="shared" si="524"/>
        <v>0</v>
      </c>
      <c r="AQ416" s="2">
        <f t="shared" si="524"/>
        <v>0</v>
      </c>
      <c r="AR416" s="2">
        <f t="shared" si="524"/>
        <v>0</v>
      </c>
      <c r="AS416" s="2">
        <f t="shared" si="524"/>
        <v>0</v>
      </c>
      <c r="AT416" s="2">
        <f t="shared" si="524"/>
        <v>0</v>
      </c>
      <c r="AU416" s="2">
        <f t="shared" si="524"/>
        <v>0</v>
      </c>
      <c r="AV416" s="2">
        <f t="shared" si="524"/>
        <v>0</v>
      </c>
      <c r="AW416" s="2">
        <f t="shared" si="524"/>
        <v>0</v>
      </c>
      <c r="AX416" s="2">
        <f t="shared" si="524"/>
        <v>0</v>
      </c>
      <c r="AY416" s="2">
        <f t="shared" si="524"/>
        <v>0</v>
      </c>
      <c r="AZ416" s="2">
        <f t="shared" si="524"/>
        <v>0</v>
      </c>
      <c r="BA416" s="2">
        <f t="shared" si="524"/>
        <v>0</v>
      </c>
      <c r="BB416" s="2">
        <f t="shared" si="524"/>
        <v>0</v>
      </c>
      <c r="BC416" s="2">
        <f t="shared" si="524"/>
        <v>0</v>
      </c>
      <c r="BD416" s="2">
        <f t="shared" si="524"/>
        <v>0</v>
      </c>
      <c r="BE416" s="2">
        <f t="shared" si="524"/>
        <v>0</v>
      </c>
      <c r="BF416" s="2">
        <f t="shared" si="524"/>
        <v>0</v>
      </c>
      <c r="BG416" s="2">
        <f t="shared" si="524"/>
        <v>0</v>
      </c>
      <c r="BH416" s="2">
        <f t="shared" si="524"/>
        <v>0</v>
      </c>
      <c r="BI416" s="2">
        <f t="shared" si="524"/>
        <v>0</v>
      </c>
      <c r="BJ416" s="2">
        <f t="shared" si="524"/>
        <v>0</v>
      </c>
      <c r="BK416" s="2">
        <f t="shared" si="524"/>
        <v>0</v>
      </c>
      <c r="BL416" s="2">
        <f t="shared" si="524"/>
        <v>0</v>
      </c>
      <c r="BM416" s="2">
        <f t="shared" si="524"/>
        <v>0</v>
      </c>
      <c r="BN416" s="2">
        <f t="shared" si="524"/>
        <v>0</v>
      </c>
      <c r="BO416" s="2">
        <f t="shared" si="524"/>
        <v>0</v>
      </c>
      <c r="BP416" s="2">
        <f t="shared" ref="BP416" si="525">BP381+BP414</f>
        <v>0</v>
      </c>
    </row>
    <row r="417" spans="2:68">
      <c r="B417" t="s">
        <v>79</v>
      </c>
      <c r="D417" s="2">
        <f>D390-D414</f>
        <v>0</v>
      </c>
      <c r="E417" s="2">
        <f t="shared" ref="E417" si="526">E390-E414+D417</f>
        <v>0</v>
      </c>
      <c r="F417" s="2">
        <f t="shared" ref="F417" si="527">F390-F414+E417</f>
        <v>0</v>
      </c>
      <c r="G417" s="2">
        <f t="shared" ref="G417" si="528">G390-G414+F417</f>
        <v>0</v>
      </c>
      <c r="H417" s="2">
        <f t="shared" ref="H417" si="529">H390-H414+G417</f>
        <v>0</v>
      </c>
      <c r="I417" s="2">
        <f t="shared" ref="I417" si="530">I390-I414+H417</f>
        <v>0</v>
      </c>
      <c r="J417" s="2">
        <f t="shared" ref="J417" si="531">J390-J414+I417</f>
        <v>0</v>
      </c>
      <c r="K417" s="2">
        <f t="shared" ref="K417" si="532">K390-K414+J417</f>
        <v>0</v>
      </c>
      <c r="L417" s="2">
        <f t="shared" ref="L417" si="533">L390-L414+K417</f>
        <v>0</v>
      </c>
      <c r="M417" s="2">
        <f t="shared" ref="M417" si="534">M390-M414+L417</f>
        <v>0</v>
      </c>
      <c r="N417" s="2">
        <f t="shared" ref="N417" si="535">N390-N414+M417</f>
        <v>0</v>
      </c>
      <c r="O417" s="2">
        <f t="shared" ref="O417" si="536">O390-O414+N417</f>
        <v>0</v>
      </c>
      <c r="P417" s="2">
        <f t="shared" ref="P417" si="537">P390-P414+O417</f>
        <v>0</v>
      </c>
      <c r="Q417" s="2">
        <f t="shared" ref="Q417" si="538">Q390-Q414+P417</f>
        <v>0</v>
      </c>
      <c r="R417" s="2">
        <f t="shared" ref="R417" si="539">R390-R414+Q417</f>
        <v>0</v>
      </c>
      <c r="S417" s="2">
        <f t="shared" ref="S417" si="540">S390-S414+R417</f>
        <v>0</v>
      </c>
      <c r="T417" s="2">
        <f t="shared" ref="T417" si="541">T390-T414+S417</f>
        <v>0</v>
      </c>
      <c r="U417" s="2">
        <f t="shared" ref="U417" si="542">U390-U414+T417</f>
        <v>0</v>
      </c>
      <c r="V417" s="2">
        <f t="shared" ref="V417" si="543">V390-V414+U417</f>
        <v>0</v>
      </c>
      <c r="W417" s="2">
        <f t="shared" ref="W417" si="544">W390-W414+V417</f>
        <v>0</v>
      </c>
      <c r="X417" s="2">
        <f t="shared" ref="X417" si="545">X390-X414+W417</f>
        <v>0</v>
      </c>
      <c r="Y417" s="2">
        <f t="shared" ref="Y417" si="546">Y390-Y414+X417</f>
        <v>0</v>
      </c>
      <c r="Z417" s="2">
        <f t="shared" ref="Z417" si="547">Z390-Z414+Y417</f>
        <v>0</v>
      </c>
      <c r="AA417" s="2">
        <f t="shared" ref="AA417" si="548">AA390-AA414+Z417</f>
        <v>0</v>
      </c>
      <c r="AB417" s="2">
        <f t="shared" ref="AB417" si="549">AB390-AB414+AA417</f>
        <v>0</v>
      </c>
      <c r="AC417" s="2">
        <f t="shared" ref="AC417" si="550">AC390-AC414+AB417</f>
        <v>0</v>
      </c>
      <c r="AD417" s="2">
        <f t="shared" ref="AD417" si="551">AD390-AD414+AC417</f>
        <v>0</v>
      </c>
      <c r="AE417" s="2">
        <f t="shared" ref="AE417" si="552">AE390-AE414+AD417</f>
        <v>0</v>
      </c>
      <c r="AF417" s="2">
        <f t="shared" ref="AF417" si="553">AF390-AF414+AE417</f>
        <v>0</v>
      </c>
      <c r="AG417" s="2">
        <f t="shared" ref="AG417" si="554">AG390-AG414+AF417</f>
        <v>0</v>
      </c>
      <c r="AH417" s="2">
        <f t="shared" ref="AH417" si="555">AH390-AH414+AG417</f>
        <v>0</v>
      </c>
      <c r="AI417" s="2">
        <f t="shared" ref="AI417" si="556">AI390-AI414+AH417</f>
        <v>0</v>
      </c>
      <c r="AJ417" s="2">
        <f t="shared" ref="AJ417" si="557">AJ390-AJ414+AI417</f>
        <v>0</v>
      </c>
      <c r="AK417" s="2">
        <f t="shared" ref="AK417" si="558">AK390-AK414+AJ417</f>
        <v>0</v>
      </c>
      <c r="AL417" s="2">
        <f t="shared" ref="AL417" si="559">AL390-AL414+AK417</f>
        <v>0</v>
      </c>
      <c r="AM417" s="2">
        <f t="shared" ref="AM417" si="560">AM390-AM414+AL417</f>
        <v>0</v>
      </c>
      <c r="AN417" s="2">
        <f t="shared" ref="AN417" si="561">AN390-AN414+AM417</f>
        <v>0</v>
      </c>
      <c r="AO417" s="2">
        <f t="shared" ref="AO417" si="562">AO390-AO414+AN417</f>
        <v>0</v>
      </c>
      <c r="AP417" s="2">
        <f t="shared" ref="AP417" si="563">AP390-AP414+AO417</f>
        <v>0</v>
      </c>
      <c r="AQ417" s="2">
        <f t="shared" ref="AQ417" si="564">AQ390-AQ414+AP417</f>
        <v>0</v>
      </c>
      <c r="AR417" s="2">
        <f t="shared" ref="AR417" si="565">AR390-AR414+AQ417</f>
        <v>0</v>
      </c>
      <c r="AS417" s="2">
        <f t="shared" ref="AS417" si="566">AS390-AS414+AR417</f>
        <v>0</v>
      </c>
      <c r="AT417" s="2">
        <f t="shared" ref="AT417" si="567">AT390-AT414+AS417</f>
        <v>0</v>
      </c>
      <c r="AU417" s="2">
        <f t="shared" ref="AU417" si="568">AU390-AU414+AT417</f>
        <v>0</v>
      </c>
      <c r="AV417" s="2">
        <f t="shared" ref="AV417" si="569">AV390-AV414+AU417</f>
        <v>0</v>
      </c>
      <c r="AW417" s="2">
        <f t="shared" ref="AW417" si="570">AW390-AW414+AV417</f>
        <v>0</v>
      </c>
      <c r="AX417" s="2">
        <f t="shared" ref="AX417" si="571">AX390-AX414+AW417</f>
        <v>0</v>
      </c>
      <c r="AY417" s="2">
        <f t="shared" ref="AY417" si="572">AY390-AY414+AX417</f>
        <v>0</v>
      </c>
      <c r="AZ417" s="2">
        <f t="shared" ref="AZ417" si="573">AZ390-AZ414+AY417</f>
        <v>0</v>
      </c>
      <c r="BA417" s="2">
        <f t="shared" ref="BA417" si="574">BA390-BA414+AZ417</f>
        <v>0</v>
      </c>
      <c r="BB417" s="2">
        <f t="shared" ref="BB417" si="575">BB390-BB414+BA417</f>
        <v>0</v>
      </c>
      <c r="BC417" s="2">
        <f t="shared" ref="BC417" si="576">BC390-BC414+BB417</f>
        <v>0</v>
      </c>
      <c r="BD417" s="2">
        <f t="shared" ref="BD417" si="577">BD390-BD414+BC417</f>
        <v>0</v>
      </c>
      <c r="BE417" s="2">
        <f t="shared" ref="BE417" si="578">BE390-BE414+BD417</f>
        <v>0</v>
      </c>
      <c r="BF417" s="2">
        <f t="shared" ref="BF417" si="579">BF390-BF414+BE417</f>
        <v>0</v>
      </c>
      <c r="BG417" s="2">
        <f t="shared" ref="BG417" si="580">BG390-BG414+BF417</f>
        <v>0</v>
      </c>
      <c r="BH417" s="2">
        <f t="shared" ref="BH417" si="581">BH390-BH414+BG417</f>
        <v>0</v>
      </c>
      <c r="BI417" s="2">
        <f t="shared" ref="BI417" si="582">BI390-BI414+BH417</f>
        <v>0</v>
      </c>
      <c r="BJ417" s="2">
        <f t="shared" ref="BJ417" si="583">BJ390-BJ414+BI417</f>
        <v>0</v>
      </c>
      <c r="BK417" s="2">
        <f t="shared" ref="BK417" si="584">BK390-BK414+BJ417</f>
        <v>0</v>
      </c>
      <c r="BL417" s="2">
        <f t="shared" ref="BL417" si="585">BL390-BL414+BK417</f>
        <v>0</v>
      </c>
      <c r="BM417" s="2">
        <f t="shared" ref="BM417" si="586">BM390-BM414+BL417</f>
        <v>0</v>
      </c>
      <c r="BN417" s="2">
        <f t="shared" ref="BN417" si="587">BN390-BN414+BM417</f>
        <v>0</v>
      </c>
      <c r="BO417" s="2">
        <f t="shared" ref="BO417" si="588">BO390-BO414+BN417</f>
        <v>0</v>
      </c>
      <c r="BP417" s="2">
        <f t="shared" ref="BP417" si="589">BP390-BP414+BO417</f>
        <v>0</v>
      </c>
    </row>
    <row r="418" spans="2:68">
      <c r="B418" t="s">
        <v>80</v>
      </c>
      <c r="D418" s="2">
        <f t="shared" ref="D418:BO418" si="590">D387+D417</f>
        <v>0</v>
      </c>
      <c r="E418" s="2">
        <f t="shared" si="590"/>
        <v>0</v>
      </c>
      <c r="F418" s="2">
        <f t="shared" si="590"/>
        <v>0</v>
      </c>
      <c r="G418" s="2">
        <f t="shared" si="590"/>
        <v>0</v>
      </c>
      <c r="H418" s="2">
        <f t="shared" si="590"/>
        <v>0</v>
      </c>
      <c r="I418" s="2">
        <f t="shared" si="590"/>
        <v>0</v>
      </c>
      <c r="J418" s="2">
        <f t="shared" si="590"/>
        <v>0</v>
      </c>
      <c r="K418" s="2">
        <f t="shared" si="590"/>
        <v>0</v>
      </c>
      <c r="L418" s="2">
        <f t="shared" si="590"/>
        <v>0</v>
      </c>
      <c r="M418" s="2">
        <f t="shared" si="590"/>
        <v>0</v>
      </c>
      <c r="N418" s="2">
        <f t="shared" si="590"/>
        <v>0</v>
      </c>
      <c r="O418" s="2">
        <f t="shared" si="590"/>
        <v>0</v>
      </c>
      <c r="P418" s="2">
        <f t="shared" si="590"/>
        <v>0</v>
      </c>
      <c r="Q418" s="2">
        <f t="shared" si="590"/>
        <v>0</v>
      </c>
      <c r="R418" s="2">
        <f t="shared" si="590"/>
        <v>0</v>
      </c>
      <c r="S418" s="2">
        <f t="shared" si="590"/>
        <v>0</v>
      </c>
      <c r="T418" s="2">
        <f t="shared" si="590"/>
        <v>0</v>
      </c>
      <c r="U418" s="2">
        <f t="shared" si="590"/>
        <v>0</v>
      </c>
      <c r="V418" s="2">
        <f t="shared" si="590"/>
        <v>0</v>
      </c>
      <c r="W418" s="2">
        <f t="shared" si="590"/>
        <v>0</v>
      </c>
      <c r="X418" s="2">
        <f t="shared" si="590"/>
        <v>0</v>
      </c>
      <c r="Y418" s="2">
        <f t="shared" si="590"/>
        <v>0</v>
      </c>
      <c r="Z418" s="2">
        <f t="shared" si="590"/>
        <v>0</v>
      </c>
      <c r="AA418" s="2">
        <f t="shared" si="590"/>
        <v>0</v>
      </c>
      <c r="AB418" s="2">
        <f t="shared" si="590"/>
        <v>0</v>
      </c>
      <c r="AC418" s="2">
        <f t="shared" si="590"/>
        <v>0</v>
      </c>
      <c r="AD418" s="2">
        <f t="shared" si="590"/>
        <v>0</v>
      </c>
      <c r="AE418" s="2">
        <f t="shared" si="590"/>
        <v>0</v>
      </c>
      <c r="AF418" s="2">
        <f t="shared" si="590"/>
        <v>0</v>
      </c>
      <c r="AG418" s="2">
        <f t="shared" si="590"/>
        <v>0</v>
      </c>
      <c r="AH418" s="2">
        <f t="shared" si="590"/>
        <v>0</v>
      </c>
      <c r="AI418" s="2">
        <f t="shared" si="590"/>
        <v>0</v>
      </c>
      <c r="AJ418" s="2">
        <f t="shared" si="590"/>
        <v>0</v>
      </c>
      <c r="AK418" s="2">
        <f t="shared" si="590"/>
        <v>0</v>
      </c>
      <c r="AL418" s="2">
        <f t="shared" si="590"/>
        <v>0</v>
      </c>
      <c r="AM418" s="2">
        <f t="shared" si="590"/>
        <v>0</v>
      </c>
      <c r="AN418" s="2">
        <f t="shared" si="590"/>
        <v>0</v>
      </c>
      <c r="AO418" s="2">
        <f t="shared" si="590"/>
        <v>0</v>
      </c>
      <c r="AP418" s="2">
        <f t="shared" si="590"/>
        <v>0</v>
      </c>
      <c r="AQ418" s="2">
        <f t="shared" si="590"/>
        <v>0</v>
      </c>
      <c r="AR418" s="2">
        <f t="shared" si="590"/>
        <v>0</v>
      </c>
      <c r="AS418" s="2">
        <f t="shared" si="590"/>
        <v>0</v>
      </c>
      <c r="AT418" s="2">
        <f t="shared" si="590"/>
        <v>0</v>
      </c>
      <c r="AU418" s="2">
        <f t="shared" si="590"/>
        <v>0</v>
      </c>
      <c r="AV418" s="2">
        <f t="shared" si="590"/>
        <v>0</v>
      </c>
      <c r="AW418" s="2">
        <f t="shared" si="590"/>
        <v>0</v>
      </c>
      <c r="AX418" s="2">
        <f t="shared" si="590"/>
        <v>0</v>
      </c>
      <c r="AY418" s="2">
        <f t="shared" si="590"/>
        <v>0</v>
      </c>
      <c r="AZ418" s="2">
        <f t="shared" si="590"/>
        <v>0</v>
      </c>
      <c r="BA418" s="2">
        <f t="shared" si="590"/>
        <v>0</v>
      </c>
      <c r="BB418" s="2">
        <f t="shared" si="590"/>
        <v>0</v>
      </c>
      <c r="BC418" s="2">
        <f t="shared" si="590"/>
        <v>0</v>
      </c>
      <c r="BD418" s="2">
        <f t="shared" si="590"/>
        <v>0</v>
      </c>
      <c r="BE418" s="2">
        <f t="shared" si="590"/>
        <v>0</v>
      </c>
      <c r="BF418" s="2">
        <f t="shared" si="590"/>
        <v>0</v>
      </c>
      <c r="BG418" s="2">
        <f t="shared" si="590"/>
        <v>0</v>
      </c>
      <c r="BH418" s="2">
        <f t="shared" si="590"/>
        <v>0</v>
      </c>
      <c r="BI418" s="2">
        <f t="shared" si="590"/>
        <v>0</v>
      </c>
      <c r="BJ418" s="2">
        <f t="shared" si="590"/>
        <v>0</v>
      </c>
      <c r="BK418" s="2">
        <f t="shared" si="590"/>
        <v>0</v>
      </c>
      <c r="BL418" s="2">
        <f t="shared" si="590"/>
        <v>0</v>
      </c>
      <c r="BM418" s="2">
        <f t="shared" si="590"/>
        <v>0</v>
      </c>
      <c r="BN418" s="2">
        <f t="shared" si="590"/>
        <v>0</v>
      </c>
      <c r="BO418" s="2">
        <f t="shared" si="590"/>
        <v>0</v>
      </c>
      <c r="BP418" s="2">
        <f t="shared" ref="BP418" si="591">BP387+BP417</f>
        <v>0</v>
      </c>
    </row>
    <row r="421" spans="2:68" s="3" customFormat="1">
      <c r="B421" s="3" t="s">
        <v>27</v>
      </c>
    </row>
    <row r="422" spans="2:68" s="4" customFormat="1"/>
    <row r="423" spans="2:68">
      <c r="D423" s="1" t="s">
        <v>63</v>
      </c>
      <c r="E423" s="1" t="s">
        <v>41</v>
      </c>
      <c r="F423" s="1"/>
      <c r="G423" s="1"/>
    </row>
    <row r="424" spans="2:68">
      <c r="B424" t="s">
        <v>64</v>
      </c>
      <c r="D424" s="2">
        <v>0</v>
      </c>
      <c r="E424" s="2"/>
      <c r="F424" s="2"/>
      <c r="G424" s="2"/>
      <c r="I424" s="29"/>
      <c r="J424" s="157" t="s">
        <v>65</v>
      </c>
      <c r="K424" s="4" t="s">
        <v>66</v>
      </c>
      <c r="L424" s="4"/>
      <c r="M424" s="4"/>
      <c r="N424" s="4"/>
    </row>
    <row r="426" spans="2:68">
      <c r="D426" s="1">
        <v>2016</v>
      </c>
      <c r="E426" s="1">
        <v>2017</v>
      </c>
      <c r="F426" s="1">
        <v>2018</v>
      </c>
      <c r="G426" s="1">
        <v>2019</v>
      </c>
      <c r="H426" s="1">
        <v>2020</v>
      </c>
      <c r="I426" s="1">
        <v>2021</v>
      </c>
      <c r="J426" s="1">
        <v>2022</v>
      </c>
      <c r="K426" s="1">
        <v>2023</v>
      </c>
      <c r="L426" s="1">
        <v>2024</v>
      </c>
      <c r="M426" s="1">
        <v>2025</v>
      </c>
      <c r="N426" s="1">
        <v>2026</v>
      </c>
      <c r="O426" s="1">
        <v>2027</v>
      </c>
      <c r="P426" s="1">
        <v>2028</v>
      </c>
      <c r="Q426" s="1">
        <v>2029</v>
      </c>
      <c r="R426" s="1">
        <v>2030</v>
      </c>
    </row>
    <row r="427" spans="2:68">
      <c r="B427" t="s">
        <v>82</v>
      </c>
      <c r="I427" s="149"/>
      <c r="J427" s="149"/>
      <c r="K427" s="149"/>
      <c r="L427" s="150"/>
      <c r="M427" s="150"/>
      <c r="N427" s="21">
        <v>5</v>
      </c>
      <c r="O427" s="21"/>
      <c r="P427" s="4"/>
      <c r="Q427" s="4"/>
      <c r="R427" s="4"/>
    </row>
    <row r="428" spans="2:68">
      <c r="I428" s="1" t="s">
        <v>128</v>
      </c>
    </row>
    <row r="429" spans="2:68">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row>
    <row r="430" spans="2:68">
      <c r="D430" s="1">
        <v>2016</v>
      </c>
      <c r="E430" s="1">
        <v>2017</v>
      </c>
      <c r="F430" s="1">
        <v>2018</v>
      </c>
      <c r="G430" s="1">
        <v>2019</v>
      </c>
      <c r="H430" s="1">
        <v>2020</v>
      </c>
      <c r="I430" s="1">
        <v>2021</v>
      </c>
      <c r="J430" s="1">
        <v>2022</v>
      </c>
      <c r="K430" s="1">
        <v>2023</v>
      </c>
      <c r="L430" s="1">
        <v>2024</v>
      </c>
      <c r="M430" s="1">
        <v>2025</v>
      </c>
      <c r="N430" s="1">
        <v>2026</v>
      </c>
      <c r="O430" s="1">
        <v>2027</v>
      </c>
      <c r="P430" s="1">
        <v>2028</v>
      </c>
      <c r="Q430" s="1">
        <v>2029</v>
      </c>
      <c r="R430" s="1">
        <v>2030</v>
      </c>
      <c r="S430" s="1">
        <v>2031</v>
      </c>
      <c r="T430" s="1">
        <v>2032</v>
      </c>
      <c r="U430" s="1">
        <v>2033</v>
      </c>
      <c r="V430" s="1">
        <v>2034</v>
      </c>
      <c r="W430" s="1">
        <v>2035</v>
      </c>
      <c r="X430" s="1">
        <v>2036</v>
      </c>
      <c r="Y430" s="1">
        <v>2037</v>
      </c>
      <c r="Z430" s="1">
        <v>2038</v>
      </c>
      <c r="AA430" s="1">
        <v>2039</v>
      </c>
      <c r="AB430" s="1">
        <v>2040</v>
      </c>
      <c r="AC430" s="1">
        <v>2041</v>
      </c>
      <c r="AD430" s="1">
        <v>2042</v>
      </c>
      <c r="AE430" s="1">
        <v>2043</v>
      </c>
      <c r="AF430" s="1">
        <v>2044</v>
      </c>
      <c r="AG430" s="1">
        <v>2045</v>
      </c>
      <c r="AH430" s="1">
        <v>2046</v>
      </c>
      <c r="AI430" s="1">
        <v>2047</v>
      </c>
      <c r="AJ430" s="1">
        <v>2048</v>
      </c>
      <c r="AK430" s="1">
        <v>2049</v>
      </c>
      <c r="AL430" s="1">
        <v>2050</v>
      </c>
      <c r="AM430" s="1">
        <v>2051</v>
      </c>
      <c r="AN430" s="1">
        <v>2052</v>
      </c>
      <c r="AO430" s="1">
        <v>2053</v>
      </c>
      <c r="AP430" s="1">
        <v>2054</v>
      </c>
      <c r="AQ430" s="1">
        <v>2055</v>
      </c>
      <c r="AR430" s="1">
        <v>2056</v>
      </c>
      <c r="AS430" s="1">
        <v>2057</v>
      </c>
      <c r="AT430" s="1">
        <v>2058</v>
      </c>
      <c r="AU430" s="1">
        <v>2059</v>
      </c>
      <c r="AV430" s="1">
        <v>2060</v>
      </c>
      <c r="AW430" s="1">
        <v>2061</v>
      </c>
      <c r="AX430" s="1">
        <v>2062</v>
      </c>
      <c r="AY430" s="1">
        <v>2063</v>
      </c>
      <c r="AZ430" s="1">
        <v>2064</v>
      </c>
      <c r="BA430" s="1">
        <v>2065</v>
      </c>
      <c r="BB430" s="1">
        <v>2066</v>
      </c>
      <c r="BC430" s="1">
        <v>2067</v>
      </c>
      <c r="BD430" s="1">
        <v>2068</v>
      </c>
      <c r="BE430" s="1">
        <v>2069</v>
      </c>
      <c r="BF430" s="1">
        <v>2070</v>
      </c>
      <c r="BG430" s="1">
        <v>2071</v>
      </c>
      <c r="BH430" s="1">
        <v>2072</v>
      </c>
      <c r="BI430" s="1">
        <v>2073</v>
      </c>
      <c r="BJ430" s="1">
        <v>2074</v>
      </c>
      <c r="BK430" s="1">
        <v>2075</v>
      </c>
      <c r="BL430" s="1">
        <v>2076</v>
      </c>
      <c r="BM430" s="1">
        <v>2077</v>
      </c>
      <c r="BN430" s="1">
        <v>2078</v>
      </c>
      <c r="BO430" s="1">
        <v>2079</v>
      </c>
      <c r="BP430" s="1">
        <v>2080</v>
      </c>
    </row>
    <row r="432" spans="2:68">
      <c r="B432" t="s">
        <v>67</v>
      </c>
      <c r="D432" s="2">
        <f>IF(AND($E424&lt;1,D429=1),$D424,IF(D429=1,$D424/$E424,IF(D429&gt;$E424,($D424+SUM(C436:$C436))-SUM(C432:$C432),($D424+SUM(C436:$C436))/$E424)))</f>
        <v>0</v>
      </c>
      <c r="E432" s="2">
        <f>IF(AND($E424&lt;1,E429=1),$D424,IF(E429=1,$D424/$E424,IF(E429&gt;$E424,($D424+SUM($C436:D436))-SUM($C432:D432),($D424+SUM($C436:D436))/$E424)))</f>
        <v>0</v>
      </c>
      <c r="F432" s="2">
        <f>IF(AND($E424&lt;1,F429=1),$D424,IF(F429=1,$D424/$E424,IF(F429&gt;$E424,($D424+SUM($C436:E436))-SUM($C432:E432),($D424+SUM($C436:E436))/$E424)))</f>
        <v>0</v>
      </c>
      <c r="G432" s="2">
        <f>IF(AND($E424&lt;1,G429=1),$D424,IF(G429=1,$D424/$E424,IF(G429&gt;$E424,($D424+SUM($C436:F436))-SUM($C432:F432),($D424+SUM($C436:F436))/$E424)))</f>
        <v>0</v>
      </c>
      <c r="H432" s="2">
        <f>IF(AND($E424&lt;1,H429=1),$D424,IF(H429=1,$D424/$E424,IF(H429&gt;$E424,($D424+SUM($C436:G436))-SUM($C432:G432),($D424+SUM($C436:G436))/$E424)))</f>
        <v>0</v>
      </c>
      <c r="I432" s="156">
        <f>IF(I424&gt;0,IF(AND(I429=1,$I424&lt;1),0,IF(I429-5&gt;$I424,$H438,$H438/$I424)),IF(OR(AND(I429=1,$E424&lt;1),$E424="n/a"),0,IF(I429&gt;$E424,($D424+SUM($C436:H437))-SUM($C432:H432),($D424+SUM($C436:H437))/$E424)))</f>
        <v>0</v>
      </c>
      <c r="J432" s="156">
        <f>IF(AND(J429=1,$I424&lt;1),0,IF(J429-5&gt;$I424,$H438-SUM($I432:I432),$H438/$I424))</f>
        <v>0</v>
      </c>
      <c r="K432" s="156">
        <f>IF(AND(K429=1,$I424&lt;1),0,IF(K429-5&gt;$I424,$H438-SUM($I432:J432),$H438/$I424))</f>
        <v>0</v>
      </c>
      <c r="L432" s="156">
        <f>IF(AND(L429=1,$I424&lt;1),0,IF(L429-5&gt;$I424,$H438-SUM($I432:K432),$H438/$I424))</f>
        <v>0</v>
      </c>
      <c r="M432" s="156">
        <f>IF(AND(M429=1,$I424&lt;1),0,IF(M429-5&gt;$I424,$H438-SUM($I432:L432),$H438/$I424))</f>
        <v>0</v>
      </c>
      <c r="N432" s="156">
        <f>IF(AND(N429=1,$I424&lt;1),0,IF(N429-5&gt;$I424,$H438-SUM($I432:M432),$H438/$I424))</f>
        <v>0</v>
      </c>
      <c r="O432" s="156">
        <f>IF(AND(O429=1,$I424&lt;1),0,IF(O429-5&gt;$I424,$H438-SUM($I432:N432),$H438/$I424))</f>
        <v>0</v>
      </c>
      <c r="P432" s="156">
        <f>IF(AND(P429=1,$I424&lt;1),0,IF(P429-5&gt;$I424,$H438-SUM($I432:O432),$H438/$I424))</f>
        <v>0</v>
      </c>
      <c r="Q432" s="156">
        <f>IF(AND(Q429=1,$I424&lt;1),0,IF(Q429-5&gt;$I424,$H438-SUM($I432:P432),$H438/$I424))</f>
        <v>0</v>
      </c>
      <c r="R432" s="156">
        <f>IF(AND(R429=1,$I424&lt;1),0,IF(R429-5&gt;$I424,$H438-SUM($I432:Q432),$H438/$I424))</f>
        <v>0</v>
      </c>
      <c r="S432" s="156">
        <f>IF(AND(S429=1,$I424&lt;1),0,IF(S429-5&gt;$I424,$H438-SUM($I432:R432),$H438/$I424))</f>
        <v>0</v>
      </c>
      <c r="T432" s="156">
        <f>IF(AND(T429=1,$I424&lt;1),0,IF(T429-5&gt;$I424,$H438-SUM($I432:S432),$H438/$I424))</f>
        <v>0</v>
      </c>
      <c r="U432" s="156">
        <f>IF(AND(U429=1,$I424&lt;1),0,IF(U429-5&gt;$I424,$H438-SUM($I432:T432),$H438/$I424))</f>
        <v>0</v>
      </c>
      <c r="V432" s="156">
        <f>IF(AND(V429=1,$I424&lt;1),0,IF(V429-5&gt;$I424,$H438-SUM($I432:U432),$H438/$I424))</f>
        <v>0</v>
      </c>
      <c r="W432" s="156">
        <f>IF(AND(W429=1,$I424&lt;1),0,IF(W429-5&gt;$I424,$H438-SUM($I432:V432),$H438/$I424))</f>
        <v>0</v>
      </c>
      <c r="X432" s="156">
        <f>IF(AND(X429=1,$I424&lt;1),0,IF(X429-5&gt;$I424,$H438-SUM($I432:W432),$H438/$I424))</f>
        <v>0</v>
      </c>
      <c r="Y432" s="156">
        <f>IF(AND(Y429=1,$I424&lt;1),0,IF(Y429-5&gt;$I424,$H438-SUM($I432:X432),$H438/$I424))</f>
        <v>0</v>
      </c>
      <c r="Z432" s="156">
        <f>IF(AND(Z429=1,$I424&lt;1),0,IF(Z429-5&gt;$I424,$H438-SUM($I432:Y432),$H438/$I424))</f>
        <v>0</v>
      </c>
      <c r="AA432" s="156">
        <f>IF(AND(AA429=1,$I424&lt;1),0,IF(AA429-5&gt;$I424,$H438-SUM($I432:Z432),$H438/$I424))</f>
        <v>0</v>
      </c>
      <c r="AB432" s="156">
        <f>IF(AND(AB429=1,$I424&lt;1),0,IF(AB429-5&gt;$I424,$H438-SUM($I432:AA432),$H438/$I424))</f>
        <v>0</v>
      </c>
      <c r="AC432" s="156">
        <f>IF(AND(AC429=1,$I424&lt;1),0,IF(AC429-5&gt;$I424,$H438-SUM($I432:AB432),$H438/$I424))</f>
        <v>0</v>
      </c>
      <c r="AD432" s="156">
        <f>IF(AND(AD429=1,$I424&lt;1),0,IF(AD429-5&gt;$I424,$H438-SUM($I432:AC432),$H438/$I424))</f>
        <v>0</v>
      </c>
      <c r="AE432" s="156">
        <f>IF(AND(AE429=1,$I424&lt;1),0,IF(AE429-5&gt;$I424,$H438-SUM($I432:AD432),$H438/$I424))</f>
        <v>0</v>
      </c>
      <c r="AF432" s="156">
        <f>IF(AND(AF429=1,$I424&lt;1),0,IF(AF429-5&gt;$I424,$H438-SUM($I432:AE432),$H438/$I424))</f>
        <v>0</v>
      </c>
      <c r="AG432" s="156">
        <f>IF(AND(AG429=1,$I424&lt;1),0,IF(AG429-5&gt;$I424,$H438-SUM($I432:AF432),$H438/$I424))</f>
        <v>0</v>
      </c>
      <c r="AH432" s="156">
        <f>IF(AND(AH429=1,$I424&lt;1),0,IF(AH429-5&gt;$I424,$H438-SUM($I432:AG432),$H438/$I424))</f>
        <v>0</v>
      </c>
      <c r="AI432" s="156">
        <f>IF(AND(AI429=1,$I424&lt;1),0,IF(AI429-5&gt;$I424,$H438-SUM($I432:AH432),$H438/$I424))</f>
        <v>0</v>
      </c>
      <c r="AJ432" s="156">
        <f>IF(AND(AJ429=1,$I424&lt;1),0,IF(AJ429-5&gt;$I424,$H438-SUM($I432:AI432),$H438/$I424))</f>
        <v>0</v>
      </c>
      <c r="AK432" s="156">
        <f>IF(AND(AK429=1,$I424&lt;1),0,IF(AK429-5&gt;$I424,$H438-SUM($I432:AJ432),$H438/$I424))</f>
        <v>0</v>
      </c>
      <c r="AL432" s="156">
        <f>IF(AND(AL429=1,$I424&lt;1),0,IF(AL429-5&gt;$I424,$H438-SUM($I432:AK432),$H438/$I424))</f>
        <v>0</v>
      </c>
      <c r="AM432" s="156">
        <f>IF(AND(AM429=1,$I424&lt;1),0,IF(AM429-5&gt;$I424,$H438-SUM($I432:AL432),$H438/$I424))</f>
        <v>0</v>
      </c>
      <c r="AN432" s="156">
        <f>IF(AND(AN429=1,$I424&lt;1),0,IF(AN429-5&gt;$I424,$H438-SUM($I432:AM432),$H438/$I424))</f>
        <v>0</v>
      </c>
      <c r="AO432" s="156">
        <f>IF(AND(AO429=1,$I424&lt;1),0,IF(AO429-5&gt;$I424,$H438-SUM($I432:AN432),$H438/$I424))</f>
        <v>0</v>
      </c>
      <c r="AP432" s="156">
        <f>IF(AND(AP429=1,$I424&lt;1),0,IF(AP429-5&gt;$I424,$H438-SUM($I432:AO432),$H438/$I424))</f>
        <v>0</v>
      </c>
      <c r="AQ432" s="156">
        <f>IF(AND(AQ429=1,$I424&lt;1),0,IF(AQ429-5&gt;$I424,$H438-SUM($I432:AP432),$H438/$I424))</f>
        <v>0</v>
      </c>
      <c r="AR432" s="156">
        <f>IF(AND(AR429=1,$I424&lt;1),0,IF(AR429-5&gt;$I424,$H438-SUM($I432:AQ432),$H438/$I424))</f>
        <v>0</v>
      </c>
      <c r="AS432" s="156">
        <f>IF(AND(AS429=1,$I424&lt;1),0,IF(AS429-5&gt;$I424,$H438-SUM($I432:AR432),$H438/$I424))</f>
        <v>0</v>
      </c>
      <c r="AT432" s="156">
        <f>IF(AND(AT429=1,$I424&lt;1),0,IF(AT429-5&gt;$I424,$H438-SUM($I432:AS432),$H438/$I424))</f>
        <v>0</v>
      </c>
      <c r="AU432" s="156">
        <f>IF(AND(AU429=1,$I424&lt;1),0,IF(AU429-5&gt;$I424,$H438-SUM($I432:AT432),$H438/$I424))</f>
        <v>0</v>
      </c>
      <c r="AV432" s="156">
        <f>IF(AND(AV429=1,$I424&lt;1),0,IF(AV429-5&gt;$I424,$H438-SUM($I432:AU432),$H438/$I424))</f>
        <v>0</v>
      </c>
      <c r="AW432" s="156">
        <f>IF(AND(AW429=1,$I424&lt;1),0,IF(AW429-5&gt;$I424,$H438-SUM($I432:AV432),$H438/$I424))</f>
        <v>0</v>
      </c>
      <c r="AX432" s="156">
        <f>IF(AND(AX429=1,$I424&lt;1),0,IF(AX429-5&gt;$I424,$H438-SUM($I432:AW432),$H438/$I424))</f>
        <v>0</v>
      </c>
      <c r="AY432" s="156">
        <f>IF(AND(AY429=1,$I424&lt;1),0,IF(AY429-5&gt;$I424,$H438-SUM($I432:AX432),$H438/$I424))</f>
        <v>0</v>
      </c>
      <c r="AZ432" s="156">
        <f>IF(AND(AZ429=1,$I424&lt;1),0,IF(AZ429-5&gt;$I424,$H438-SUM($I432:AY432),$H438/$I424))</f>
        <v>0</v>
      </c>
      <c r="BA432" s="156">
        <f>IF(AND(BA429=1,$I424&lt;1),0,IF(BA429-5&gt;$I424,$H438-SUM($I432:AZ432),$H438/$I424))</f>
        <v>0</v>
      </c>
      <c r="BB432" s="156">
        <f>IF(AND(BB429=1,$I424&lt;1),0,IF(BB429-5&gt;$I424,$H438-SUM($I432:BA432),$H438/$I424))</f>
        <v>0</v>
      </c>
      <c r="BC432" s="156">
        <f>IF(AND(BC429=1,$I424&lt;1),0,IF(BC429-5&gt;$I424,$H438-SUM($I432:BB432),$H438/$I424))</f>
        <v>0</v>
      </c>
      <c r="BD432" s="156">
        <f>IF(AND(BD429=1,$I424&lt;1),0,IF(BD429-5&gt;$I424,$H438-SUM($I432:BC432),$H438/$I424))</f>
        <v>0</v>
      </c>
      <c r="BE432" s="156">
        <f>IF(AND(BE429=1,$I424&lt;1),0,IF(BE429-5&gt;$I424,$H438-SUM($I432:BD432),$H438/$I424))</f>
        <v>0</v>
      </c>
      <c r="BF432" s="156">
        <f>IF(AND(BF429=1,$I424&lt;1),0,IF(BF429-5&gt;$I424,$H438-SUM($I432:BE432),$H438/$I424))</f>
        <v>0</v>
      </c>
      <c r="BG432" s="156">
        <f>IF(AND(BG429=1,$I424&lt;1),0,IF(BG429-5&gt;$I424,$H438-SUM($I432:BF432),$H438/$I424))</f>
        <v>0</v>
      </c>
      <c r="BH432" s="156">
        <f>IF(AND(BH429=1,$I424&lt;1),0,IF(BH429-5&gt;$I424,$H438-SUM($I432:BG432),$H438/$I424))</f>
        <v>0</v>
      </c>
      <c r="BI432" s="156">
        <f>IF(AND(BI429=1,$I424&lt;1),0,IF(BI429-5&gt;$I424,$H438-SUM($I432:BH432),$H438/$I424))</f>
        <v>0</v>
      </c>
      <c r="BJ432" s="156">
        <f>IF(AND(BJ429=1,$I424&lt;1),0,IF(BJ429-5&gt;$I424,$H438-SUM($I432:BI432),$H438/$I424))</f>
        <v>0</v>
      </c>
      <c r="BK432" s="156">
        <f>IF(AND(BK429=1,$I424&lt;1),0,IF(BK429-5&gt;$I424,$H438-SUM($I432:BJ432),$H438/$I424))</f>
        <v>0</v>
      </c>
      <c r="BL432" s="156">
        <f>IF(AND(BL429=1,$I424&lt;1),0,IF(BL429-5&gt;$I424,$H438-SUM($I432:BK432),$H438/$I424))</f>
        <v>0</v>
      </c>
      <c r="BM432" s="156">
        <f>IF(AND(BM429=1,$I424&lt;1),0,IF(BM429-5&gt;$I424,$H438-SUM($I432:BL432),$H438/$I424))</f>
        <v>0</v>
      </c>
      <c r="BN432" s="156">
        <f>IF(AND(BN429=1,$I424&lt;1),0,IF(BN429-5&gt;$I424,$H438-SUM($I432:BM432),$H438/$I424))</f>
        <v>0</v>
      </c>
      <c r="BO432" s="156">
        <f>IF(AND(BO429=1,$I424&lt;1),0,IF(BO429-5&gt;$I424,$H438-SUM($I432:BN432),$H438/$I424))</f>
        <v>0</v>
      </c>
      <c r="BP432" s="156">
        <f>IF(AND(BP429=1,$I424&lt;1),0,IF(BP429-5&gt;$I424,$H438-SUM($I432:BO432),$H438/$I424))</f>
        <v>0</v>
      </c>
    </row>
    <row r="433" spans="2:68">
      <c r="B433" t="s">
        <v>81</v>
      </c>
    </row>
    <row r="434" spans="2:68">
      <c r="B434" s="10" t="s">
        <v>69</v>
      </c>
      <c r="C434" s="10"/>
      <c r="H434" s="38"/>
    </row>
    <row r="435" spans="2:68">
      <c r="B435" s="10" t="s">
        <v>70</v>
      </c>
      <c r="C435" s="10"/>
      <c r="D435" s="12"/>
      <c r="E435" s="12"/>
      <c r="F435" s="12"/>
      <c r="G435" s="12"/>
      <c r="H435" s="13"/>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row>
    <row r="436" spans="2:68">
      <c r="B436" s="10" t="s">
        <v>57</v>
      </c>
      <c r="C436" s="10"/>
      <c r="D436" s="2">
        <f t="shared" ref="D436:G436" si="592">SUM(D434:D435)</f>
        <v>0</v>
      </c>
      <c r="E436" s="2">
        <f t="shared" si="592"/>
        <v>0</v>
      </c>
      <c r="F436" s="2">
        <f t="shared" si="592"/>
        <v>0</v>
      </c>
      <c r="G436" s="2">
        <f t="shared" si="592"/>
        <v>0</v>
      </c>
      <c r="H436" s="2">
        <f>SUM(H434:H435)</f>
        <v>0</v>
      </c>
      <c r="I436" s="2">
        <f t="shared" ref="I436:BP436" si="593">SUM(I434:I435)</f>
        <v>0</v>
      </c>
      <c r="J436" s="2">
        <f t="shared" si="593"/>
        <v>0</v>
      </c>
      <c r="K436" s="2">
        <f t="shared" si="593"/>
        <v>0</v>
      </c>
      <c r="L436" s="2">
        <f t="shared" si="593"/>
        <v>0</v>
      </c>
      <c r="M436" s="2">
        <f t="shared" si="593"/>
        <v>0</v>
      </c>
      <c r="N436" s="2">
        <f t="shared" si="593"/>
        <v>0</v>
      </c>
      <c r="O436" s="2">
        <f t="shared" si="593"/>
        <v>0</v>
      </c>
      <c r="P436" s="2">
        <f t="shared" si="593"/>
        <v>0</v>
      </c>
      <c r="Q436" s="2">
        <f t="shared" si="593"/>
        <v>0</v>
      </c>
      <c r="R436" s="2">
        <f t="shared" si="593"/>
        <v>0</v>
      </c>
      <c r="S436" s="2">
        <f t="shared" si="593"/>
        <v>0</v>
      </c>
      <c r="T436" s="2">
        <f t="shared" si="593"/>
        <v>0</v>
      </c>
      <c r="U436" s="2">
        <f t="shared" si="593"/>
        <v>0</v>
      </c>
      <c r="V436" s="2">
        <f t="shared" si="593"/>
        <v>0</v>
      </c>
      <c r="W436" s="2">
        <f t="shared" si="593"/>
        <v>0</v>
      </c>
      <c r="X436" s="2">
        <f t="shared" si="593"/>
        <v>0</v>
      </c>
      <c r="Y436" s="2">
        <f t="shared" si="593"/>
        <v>0</v>
      </c>
      <c r="Z436" s="2">
        <f t="shared" si="593"/>
        <v>0</v>
      </c>
      <c r="AA436" s="2">
        <f t="shared" si="593"/>
        <v>0</v>
      </c>
      <c r="AB436" s="2">
        <f t="shared" si="593"/>
        <v>0</v>
      </c>
      <c r="AC436" s="2">
        <f t="shared" si="593"/>
        <v>0</v>
      </c>
      <c r="AD436" s="2">
        <f t="shared" si="593"/>
        <v>0</v>
      </c>
      <c r="AE436" s="2">
        <f t="shared" si="593"/>
        <v>0</v>
      </c>
      <c r="AF436" s="2">
        <f t="shared" si="593"/>
        <v>0</v>
      </c>
      <c r="AG436" s="2">
        <f t="shared" si="593"/>
        <v>0</v>
      </c>
      <c r="AH436" s="2">
        <f t="shared" si="593"/>
        <v>0</v>
      </c>
      <c r="AI436" s="2">
        <f t="shared" si="593"/>
        <v>0</v>
      </c>
      <c r="AJ436" s="2">
        <f t="shared" si="593"/>
        <v>0</v>
      </c>
      <c r="AK436" s="2">
        <f t="shared" si="593"/>
        <v>0</v>
      </c>
      <c r="AL436" s="2">
        <f t="shared" si="593"/>
        <v>0</v>
      </c>
      <c r="AM436" s="2">
        <f t="shared" si="593"/>
        <v>0</v>
      </c>
      <c r="AN436" s="2">
        <f t="shared" si="593"/>
        <v>0</v>
      </c>
      <c r="AO436" s="2">
        <f t="shared" si="593"/>
        <v>0</v>
      </c>
      <c r="AP436" s="2">
        <f t="shared" si="593"/>
        <v>0</v>
      </c>
      <c r="AQ436" s="2">
        <f t="shared" si="593"/>
        <v>0</v>
      </c>
      <c r="AR436" s="2">
        <f t="shared" si="593"/>
        <v>0</v>
      </c>
      <c r="AS436" s="2">
        <f t="shared" si="593"/>
        <v>0</v>
      </c>
      <c r="AT436" s="2">
        <f t="shared" si="593"/>
        <v>0</v>
      </c>
      <c r="AU436" s="2">
        <f t="shared" si="593"/>
        <v>0</v>
      </c>
      <c r="AV436" s="2">
        <f t="shared" si="593"/>
        <v>0</v>
      </c>
      <c r="AW436" s="2">
        <f t="shared" si="593"/>
        <v>0</v>
      </c>
      <c r="AX436" s="2">
        <f t="shared" si="593"/>
        <v>0</v>
      </c>
      <c r="AY436" s="2">
        <f t="shared" si="593"/>
        <v>0</v>
      </c>
      <c r="AZ436" s="2">
        <f t="shared" si="593"/>
        <v>0</v>
      </c>
      <c r="BA436" s="2">
        <f t="shared" si="593"/>
        <v>0</v>
      </c>
      <c r="BB436" s="2">
        <f t="shared" si="593"/>
        <v>0</v>
      </c>
      <c r="BC436" s="2">
        <f t="shared" si="593"/>
        <v>0</v>
      </c>
      <c r="BD436" s="2">
        <f t="shared" si="593"/>
        <v>0</v>
      </c>
      <c r="BE436" s="2">
        <f t="shared" si="593"/>
        <v>0</v>
      </c>
      <c r="BF436" s="2">
        <f t="shared" si="593"/>
        <v>0</v>
      </c>
      <c r="BG436" s="2">
        <f t="shared" si="593"/>
        <v>0</v>
      </c>
      <c r="BH436" s="2">
        <f t="shared" si="593"/>
        <v>0</v>
      </c>
      <c r="BI436" s="2">
        <f t="shared" si="593"/>
        <v>0</v>
      </c>
      <c r="BJ436" s="2">
        <f t="shared" si="593"/>
        <v>0</v>
      </c>
      <c r="BK436" s="2">
        <f t="shared" si="593"/>
        <v>0</v>
      </c>
      <c r="BL436" s="2">
        <f t="shared" si="593"/>
        <v>0</v>
      </c>
      <c r="BM436" s="2">
        <f t="shared" si="593"/>
        <v>0</v>
      </c>
      <c r="BN436" s="2">
        <f t="shared" si="593"/>
        <v>0</v>
      </c>
      <c r="BO436" s="2">
        <f t="shared" si="593"/>
        <v>0</v>
      </c>
      <c r="BP436" s="2">
        <f t="shared" si="593"/>
        <v>0</v>
      </c>
    </row>
    <row r="437" spans="2:68">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68">
      <c r="B438" t="s">
        <v>72</v>
      </c>
      <c r="C438" s="39">
        <f>D424</f>
        <v>0</v>
      </c>
      <c r="D438" s="38">
        <f t="shared" ref="D438" si="594">C438-D432+D436+D437</f>
        <v>0</v>
      </c>
      <c r="E438" s="2">
        <f>D438-E432+E436</f>
        <v>0</v>
      </c>
      <c r="F438" s="2">
        <f t="shared" ref="F438" si="595">E438-F432+F436</f>
        <v>0</v>
      </c>
      <c r="G438" s="2">
        <f t="shared" ref="G438" si="596">F438-G432+G436</f>
        <v>0</v>
      </c>
      <c r="H438" s="2">
        <f t="shared" ref="H438" si="597">G438-H432+H436</f>
        <v>0</v>
      </c>
      <c r="I438" s="2">
        <f t="shared" ref="I438" si="598">H438-I432+I436</f>
        <v>0</v>
      </c>
      <c r="J438" s="2">
        <f t="shared" ref="J438" si="599">I438-J432+J436</f>
        <v>0</v>
      </c>
      <c r="K438" s="2">
        <f t="shared" ref="K438" si="600">J438-K432+K436</f>
        <v>0</v>
      </c>
      <c r="L438" s="2">
        <f t="shared" ref="L438" si="601">K438-L432+L436</f>
        <v>0</v>
      </c>
      <c r="M438" s="2">
        <f t="shared" ref="M438" si="602">L438-M432+M436</f>
        <v>0</v>
      </c>
      <c r="N438" s="2">
        <f t="shared" ref="N438" si="603">M438-N432+N436</f>
        <v>0</v>
      </c>
      <c r="O438" s="2">
        <f t="shared" ref="O438" si="604">N438-O432+O436</f>
        <v>0</v>
      </c>
      <c r="P438" s="2">
        <f t="shared" ref="P438" si="605">O438-P432+P436</f>
        <v>0</v>
      </c>
      <c r="Q438" s="2">
        <f t="shared" ref="Q438" si="606">P438-Q432+Q436</f>
        <v>0</v>
      </c>
      <c r="R438" s="2">
        <f t="shared" ref="R438" si="607">Q438-R432+R436</f>
        <v>0</v>
      </c>
      <c r="S438" s="2">
        <f t="shared" ref="S438" si="608">R438-S432+S436</f>
        <v>0</v>
      </c>
      <c r="T438" s="2">
        <f t="shared" ref="T438" si="609">S438-T432+T436</f>
        <v>0</v>
      </c>
      <c r="U438" s="2">
        <f t="shared" ref="U438" si="610">T438-U432+U436</f>
        <v>0</v>
      </c>
      <c r="V438" s="2">
        <f t="shared" ref="V438" si="611">U438-V432+V436</f>
        <v>0</v>
      </c>
      <c r="W438" s="2">
        <f t="shared" ref="W438" si="612">V438-W432+W436</f>
        <v>0</v>
      </c>
      <c r="X438" s="2">
        <f t="shared" ref="X438" si="613">W438-X432+X436</f>
        <v>0</v>
      </c>
      <c r="Y438" s="2">
        <f t="shared" ref="Y438" si="614">X438-Y432+Y436</f>
        <v>0</v>
      </c>
      <c r="Z438" s="2">
        <f t="shared" ref="Z438" si="615">Y438-Z432+Z436</f>
        <v>0</v>
      </c>
      <c r="AA438" s="2">
        <f t="shared" ref="AA438" si="616">Z438-AA432+AA436</f>
        <v>0</v>
      </c>
      <c r="AB438" s="2">
        <f t="shared" ref="AB438" si="617">AA438-AB432+AB436</f>
        <v>0</v>
      </c>
      <c r="AC438" s="2">
        <f t="shared" ref="AC438" si="618">AB438-AC432+AC436</f>
        <v>0</v>
      </c>
      <c r="AD438" s="2">
        <f t="shared" ref="AD438" si="619">AC438-AD432+AD436</f>
        <v>0</v>
      </c>
      <c r="AE438" s="2">
        <f t="shared" ref="AE438" si="620">AD438-AE432+AE436</f>
        <v>0</v>
      </c>
      <c r="AF438" s="2">
        <f t="shared" ref="AF438" si="621">AE438-AF432+AF436</f>
        <v>0</v>
      </c>
      <c r="AG438" s="2">
        <f t="shared" ref="AG438" si="622">AF438-AG432+AG436</f>
        <v>0</v>
      </c>
      <c r="AH438" s="2">
        <f t="shared" ref="AH438" si="623">AG438-AH432+AH436</f>
        <v>0</v>
      </c>
      <c r="AI438" s="2">
        <f t="shared" ref="AI438" si="624">AH438-AI432+AI436</f>
        <v>0</v>
      </c>
      <c r="AJ438" s="2">
        <f t="shared" ref="AJ438" si="625">AI438-AJ432+AJ436</f>
        <v>0</v>
      </c>
      <c r="AK438" s="2">
        <f t="shared" ref="AK438" si="626">AJ438-AK432+AK436</f>
        <v>0</v>
      </c>
      <c r="AL438" s="2">
        <f t="shared" ref="AL438" si="627">AK438-AL432+AL436</f>
        <v>0</v>
      </c>
      <c r="AM438" s="2">
        <f t="shared" ref="AM438" si="628">AL438-AM432+AM436</f>
        <v>0</v>
      </c>
      <c r="AN438" s="2">
        <f t="shared" ref="AN438" si="629">AM438-AN432+AN436</f>
        <v>0</v>
      </c>
      <c r="AO438" s="2">
        <f t="shared" ref="AO438" si="630">AN438-AO432+AO436</f>
        <v>0</v>
      </c>
      <c r="AP438" s="2">
        <f t="shared" ref="AP438" si="631">AO438-AP432+AP436</f>
        <v>0</v>
      </c>
      <c r="AQ438" s="2">
        <f t="shared" ref="AQ438" si="632">AP438-AQ432+AQ436</f>
        <v>0</v>
      </c>
      <c r="AR438" s="2">
        <f t="shared" ref="AR438" si="633">AQ438-AR432+AR436</f>
        <v>0</v>
      </c>
      <c r="AS438" s="2">
        <f t="shared" ref="AS438" si="634">AR438-AS432+AS436</f>
        <v>0</v>
      </c>
      <c r="AT438" s="2">
        <f t="shared" ref="AT438" si="635">AS438-AT432+AT436</f>
        <v>0</v>
      </c>
      <c r="AU438" s="2">
        <f t="shared" ref="AU438" si="636">AT438-AU432+AU436</f>
        <v>0</v>
      </c>
      <c r="AV438" s="2">
        <f t="shared" ref="AV438" si="637">AU438-AV432+AV436</f>
        <v>0</v>
      </c>
      <c r="AW438" s="2">
        <f t="shared" ref="AW438" si="638">AV438-AW432+AW436</f>
        <v>0</v>
      </c>
      <c r="AX438" s="2">
        <f t="shared" ref="AX438" si="639">AW438-AX432+AX436</f>
        <v>0</v>
      </c>
      <c r="AY438" s="2">
        <f t="shared" ref="AY438" si="640">AX438-AY432+AY436</f>
        <v>0</v>
      </c>
      <c r="AZ438" s="2">
        <f t="shared" ref="AZ438" si="641">AY438-AZ432+AZ436</f>
        <v>0</v>
      </c>
      <c r="BA438" s="2">
        <f t="shared" ref="BA438" si="642">AZ438-BA432+BA436</f>
        <v>0</v>
      </c>
      <c r="BB438" s="2">
        <f t="shared" ref="BB438" si="643">BA438-BB432+BB436</f>
        <v>0</v>
      </c>
      <c r="BC438" s="2">
        <f t="shared" ref="BC438" si="644">BB438-BC432+BC436</f>
        <v>0</v>
      </c>
      <c r="BD438" s="2">
        <f t="shared" ref="BD438" si="645">BC438-BD432+BD436</f>
        <v>0</v>
      </c>
      <c r="BE438" s="2">
        <f t="shared" ref="BE438" si="646">BD438-BE432+BE436</f>
        <v>0</v>
      </c>
      <c r="BF438" s="2">
        <f t="shared" ref="BF438" si="647">BE438-BF432+BF436</f>
        <v>0</v>
      </c>
      <c r="BG438" s="2">
        <f t="shared" ref="BG438" si="648">BF438-BG432+BG436</f>
        <v>0</v>
      </c>
      <c r="BH438" s="2">
        <f t="shared" ref="BH438" si="649">BG438-BH432+BH436</f>
        <v>0</v>
      </c>
      <c r="BI438" s="2">
        <f t="shared" ref="BI438" si="650">BH438-BI432+BI436</f>
        <v>0</v>
      </c>
      <c r="BJ438" s="2">
        <f t="shared" ref="BJ438" si="651">BI438-BJ432+BJ436</f>
        <v>0</v>
      </c>
      <c r="BK438" s="2">
        <f t="shared" ref="BK438" si="652">BJ438-BK432+BK436</f>
        <v>0</v>
      </c>
      <c r="BL438" s="2">
        <f t="shared" ref="BL438" si="653">BK438-BL432+BL436</f>
        <v>0</v>
      </c>
      <c r="BM438" s="2">
        <f t="shared" ref="BM438" si="654">BL438-BM432+BM436</f>
        <v>0</v>
      </c>
      <c r="BN438" s="2">
        <f t="shared" ref="BN438" si="655">BM438-BN432+BN436</f>
        <v>0</v>
      </c>
      <c r="BO438" s="2">
        <f t="shared" ref="BO438" si="656">BN438-BO432+BO436</f>
        <v>0</v>
      </c>
      <c r="BP438" s="2">
        <f t="shared" ref="BP438" si="657">BO438-BP432+BP436</f>
        <v>0</v>
      </c>
    </row>
    <row r="441" spans="2:68">
      <c r="B441" t="s">
        <v>55</v>
      </c>
      <c r="D441" s="2">
        <f>INDEX(Inputs!$E$34:$X$44,MATCH('Depr schedule - Actual'!$B421,Inputs!$B$34:$B$44,0),MATCH('Depr schedule - Actual'!D430,Inputs!$E$18:$X$18,0))*IF(D430&gt;=Base_Reg_Year,(1+D$3)^0.5,(1+D$4)^0.5)</f>
        <v>0</v>
      </c>
      <c r="E441" s="2">
        <f>INDEX(Inputs!$E$34:$X$44,MATCH('Depr schedule - Actual'!$B421,Inputs!$B$34:$B$44,0),MATCH('Depr schedule - Actual'!E430,Inputs!$E$18:$X$18,0))*IF(E430&gt;=Base_Reg_Year,(1+E$3)^0.5,(1+E$4)^0.5)</f>
        <v>0</v>
      </c>
      <c r="F441" s="2">
        <f>INDEX(Inputs!$E$34:$X$44,MATCH('Depr schedule - Actual'!$B421,Inputs!$B$34:$B$44,0),MATCH('Depr schedule - Actual'!F430,Inputs!$E$18:$X$18,0))*IF(F430&gt;=Base_Reg_Year,(1+F$3)^0.5,(1+F$4)^0.5)</f>
        <v>0</v>
      </c>
      <c r="G441" s="2">
        <f>INDEX(Inputs!$E$34:$X$44,MATCH('Depr schedule - Actual'!$B421,Inputs!$B$34:$B$44,0),MATCH('Depr schedule - Actual'!G430,Inputs!$E$18:$X$18,0))*IF(G430&gt;=Base_Reg_Year,(1+G$3)^0.5,(1+G$4)^0.5)</f>
        <v>0</v>
      </c>
      <c r="H441" s="2">
        <f>INDEX(Inputs!$E$34:$X$44,MATCH('Depr schedule - Actual'!$B421,Inputs!$B$34:$B$44,0),MATCH('Depr schedule - Actual'!H430,Inputs!$E$18:$X$18,0))*IF(H430&gt;=Base_Reg_Year,(1+H$3)^0.5,(1+H$4)^0.5)</f>
        <v>0</v>
      </c>
      <c r="I441" s="2">
        <f>INDEX(Inputs!$E$34:$X$44,MATCH('Depr schedule - Actual'!$B421,Inputs!$B$34:$B$44,0),MATCH('Depr schedule - Actual'!I430,Inputs!$E$18:$X$18,0))*IF(I430&gt;=Base_Reg_Year,(1+I$3)^0.5,(1+I$4)^0.5)</f>
        <v>0</v>
      </c>
      <c r="J441" s="2">
        <f>INDEX(Inputs!$E$34:$X$44,MATCH('Depr schedule - Actual'!$B421,Inputs!$B$34:$B$44,0),MATCH('Depr schedule - Actual'!J430,Inputs!$E$18:$X$18,0))*IF(J430&gt;=Base_Reg_Year,(1+J$3)^0.5,(1+J$4)^0.5)</f>
        <v>0</v>
      </c>
      <c r="K441" s="2">
        <f>INDEX(Inputs!$E$34:$X$44,MATCH('Depr schedule - Actual'!$B421,Inputs!$B$34:$B$44,0),MATCH('Depr schedule - Actual'!K430,Inputs!$E$18:$X$18,0))*IF(K430&gt;=Base_Reg_Year,(1+K$3)^0.5,(1+K$4)^0.5)</f>
        <v>0</v>
      </c>
      <c r="L441" s="2">
        <f>INDEX(Inputs!$E$34:$X$44,MATCH('Depr schedule - Actual'!$B421,Inputs!$B$34:$B$44,0),MATCH('Depr schedule - Actual'!L430,Inputs!$E$18:$X$18,0))*IF(L430&gt;=Base_Reg_Year,(1+L$3)^0.5,(1+L$4)^0.5)</f>
        <v>0</v>
      </c>
      <c r="M441" s="2">
        <f>INDEX(Inputs!$E$34:$X$44,MATCH('Depr schedule - Actual'!$B421,Inputs!$B$34:$B$44,0),MATCH('Depr schedule - Actual'!M430,Inputs!$E$18:$X$18,0))*IF(M430&gt;=Base_Reg_Year,(1+M$3)^0.5,(1+M$4)^0.5)</f>
        <v>0</v>
      </c>
      <c r="N441" s="2">
        <f>INDEX(Inputs!$E$34:$X$44,MATCH('Depr schedule - Actual'!$B421,Inputs!$B$34:$B$44,0),MATCH('Depr schedule - Actual'!N430,Inputs!$E$18:$X$18,0))*IF(N430&gt;=Base_Reg_Year,(1+N$3)^0.5,(1+N$4)^0.5)</f>
        <v>0</v>
      </c>
      <c r="O441" s="2">
        <f>INDEX(Inputs!$E$34:$X$44,MATCH('Depr schedule - Actual'!$B421,Inputs!$B$34:$B$44,0),MATCH('Depr schedule - Actual'!O430,Inputs!$E$18:$X$18,0))*IF(O430&gt;=Base_Reg_Year,(1+O$3)^0.5,(1+O$4)^0.5)</f>
        <v>0</v>
      </c>
      <c r="P441" s="2">
        <f>INDEX(Inputs!$E$34:$X$44,MATCH('Depr schedule - Actual'!$B421,Inputs!$B$34:$B$44,0),MATCH('Depr schedule - Actual'!P430,Inputs!$E$18:$X$18,0))*IF(P430&gt;=Base_Reg_Year,(1+P$3)^0.5,(1+P$4)^0.5)</f>
        <v>0</v>
      </c>
      <c r="Q441" s="2">
        <f>INDEX(Inputs!$E$34:$X$44,MATCH('Depr schedule - Actual'!$B421,Inputs!$B$34:$B$44,0),MATCH('Depr schedule - Actual'!Q430,Inputs!$E$18:$X$18,0))*IF(Q430&gt;=Base_Reg_Year,(1+Q$3)^0.5,(1+Q$4)^0.5)</f>
        <v>0</v>
      </c>
      <c r="R441" s="2">
        <f>INDEX(Inputs!$E$34:$X$44,MATCH('Depr schedule - Actual'!$B421,Inputs!$B$34:$B$44,0),MATCH('Depr schedule - Actual'!R430,Inputs!$E$18:$X$18,0))*IF(R430&gt;=Base_Reg_Year,(1+R$3)^0.5,(1+R$4)^0.5)</f>
        <v>0</v>
      </c>
      <c r="S441" s="2"/>
      <c r="T441" s="2"/>
      <c r="U441" s="2"/>
      <c r="V441" s="2"/>
      <c r="W441" s="2"/>
    </row>
    <row r="442" spans="2:68">
      <c r="I442" s="2"/>
      <c r="J442" s="2"/>
      <c r="K442" s="2"/>
      <c r="L442" s="2"/>
      <c r="M442" s="2"/>
    </row>
    <row r="443" spans="2:68">
      <c r="B443" t="s">
        <v>73</v>
      </c>
    </row>
    <row r="444" spans="2:68">
      <c r="B444" s="20">
        <v>2016</v>
      </c>
      <c r="C444" s="20">
        <v>1</v>
      </c>
      <c r="E444" s="2">
        <f>IF($D$427="n/a",0,IF(E$429&lt;=$C444,0,IF(E$429&gt;(INDEX($D$427:$W$427,1,$C444)+$C444),INDEX($D$441:$W$441,,$C444)-SUM($D444:D444),INDEX($D$441:$W$441,,$C444)/INDEX($D$427:$W$427,1,$C444))))</f>
        <v>0</v>
      </c>
      <c r="F444" s="2">
        <f>IF($D$427="n/a",0,IF(F$429&lt;=$C444,0,IF(F$429&gt;(INDEX($D$427:$W$427,1,$C444)+$C444),INDEX($D$441:$W$441,,$C444)-SUM($D444:E444),INDEX($D$441:$W$441,,$C444)/INDEX($D$427:$W$427,1,$C444))))</f>
        <v>0</v>
      </c>
      <c r="G444" s="2">
        <f>IF($D$427="n/a",0,IF(G$429&lt;=$C444,0,IF(G$429&gt;(INDEX($D$427:$W$427,1,$C444)+$C444),INDEX($D$441:$W$441,,$C444)-SUM($D444:F444),INDEX($D$441:$W$441,,$C444)/INDEX($D$427:$W$427,1,$C444))))</f>
        <v>0</v>
      </c>
      <c r="H444" s="2">
        <f>IF($D$427="n/a",0,IF(H$429&lt;=$C444,0,IF(H$429&gt;(INDEX($D$427:$W$427,1,$C444)+$C444),INDEX($D$441:$W$441,,$C444)-SUM($D444:G444),INDEX($D$441:$W$441,,$C444)/INDEX($D$427:$W$427,1,$C444))))</f>
        <v>0</v>
      </c>
      <c r="I444" s="2">
        <f>IF($D$427="n/a",0,IF(I$429&lt;=$C444,0,IF(I$429&gt;(INDEX($D$427:$W$427,1,$C444)+$C444),INDEX($D$441:$W$441,,$C444)-SUM($D444:H444),INDEX($D$441:$W$441,,$C444)/INDEX($D$427:$W$427,1,$C444))))</f>
        <v>0</v>
      </c>
      <c r="J444" s="2">
        <f>IF($D$427="n/a",0,IF(J$429&lt;=$C444,0,IF(J$429&gt;(INDEX($D$427:$W$427,1,$C444)+$C444),INDEX($D$441:$W$441,,$C444)-SUM($D444:I444),INDEX($D$441:$W$441,,$C444)/INDEX($D$427:$W$427,1,$C444))))</f>
        <v>0</v>
      </c>
      <c r="K444" s="2">
        <f>IF($D$427="n/a",0,IF(K$429&lt;=$C444,0,IF(K$429&gt;(INDEX($D$427:$W$427,1,$C444)+$C444),INDEX($D$441:$W$441,,$C444)-SUM($D444:J444),INDEX($D$441:$W$441,,$C444)/INDEX($D$427:$W$427,1,$C444))))</f>
        <v>0</v>
      </c>
      <c r="L444" s="2">
        <f>IF($D$427="n/a",0,IF(L$429&lt;=$C444,0,IF(L$429&gt;(INDEX($D$427:$W$427,1,$C444)+$C444),INDEX($D$441:$W$441,,$C444)-SUM($D444:K444),INDEX($D$441:$W$441,,$C444)/INDEX($D$427:$W$427,1,$C444))))</f>
        <v>0</v>
      </c>
      <c r="M444" s="2">
        <f>IF($D$427="n/a",0,IF(M$429&lt;=$C444,0,IF(M$429&gt;(INDEX($D$427:$W$427,1,$C444)+$C444),INDEX($D$441:$W$441,,$C444)-SUM($D444:L444),INDEX($D$441:$W$441,,$C444)/INDEX($D$427:$W$427,1,$C444))))</f>
        <v>0</v>
      </c>
      <c r="N444" s="2">
        <f>IF($D$427="n/a",0,IF(N$429&lt;=$C444,0,IF(N$429&gt;(INDEX($D$427:$W$427,1,$C444)+$C444),INDEX($D$441:$W$441,,$C444)-SUM($D444:M444),INDEX($D$441:$W$441,,$C444)/INDEX($D$427:$W$427,1,$C444))))</f>
        <v>0</v>
      </c>
      <c r="O444" s="2">
        <f>IF($D$427="n/a",0,IF(O$429&lt;=$C444,0,IF(O$429&gt;(INDEX($D$427:$W$427,1,$C444)+$C444),INDEX($D$441:$W$441,,$C444)-SUM($D444:N444),INDEX($D$441:$W$441,,$C444)/INDEX($D$427:$W$427,1,$C444))))</f>
        <v>0</v>
      </c>
      <c r="P444" s="2">
        <f>IF($D$427="n/a",0,IF(P$429&lt;=$C444,0,IF(P$429&gt;(INDEX($D$427:$W$427,1,$C444)+$C444),INDEX($D$441:$W$441,,$C444)-SUM($D444:O444),INDEX($D$441:$W$441,,$C444)/INDEX($D$427:$W$427,1,$C444))))</f>
        <v>0</v>
      </c>
      <c r="Q444" s="2">
        <f>IF($D$427="n/a",0,IF(Q$429&lt;=$C444,0,IF(Q$429&gt;(INDEX($D$427:$W$427,1,$C444)+$C444),INDEX($D$441:$W$441,,$C444)-SUM($D444:P444),INDEX($D$441:$W$441,,$C444)/INDEX($D$427:$W$427,1,$C444))))</f>
        <v>0</v>
      </c>
      <c r="R444" s="2">
        <f>IF($D$427="n/a",0,IF(R$429&lt;=$C444,0,IF(R$429&gt;(INDEX($D$427:$W$427,1,$C444)+$C444),INDEX($D$441:$W$441,,$C444)-SUM($D444:Q444),INDEX($D$441:$W$441,,$C444)/INDEX($D$427:$W$427,1,$C444))))</f>
        <v>0</v>
      </c>
      <c r="S444" s="2">
        <f>IF($D$427="n/a",0,IF(S$429&lt;=$C444,0,IF(S$429&gt;(INDEX($D$427:$W$427,1,$C444)+$C444),INDEX($D$441:$W$441,,$C444)-SUM($D444:R444),INDEX($D$441:$W$441,,$C444)/INDEX($D$427:$W$427,1,$C444))))</f>
        <v>0</v>
      </c>
      <c r="T444" s="2">
        <f>IF($D$427="n/a",0,IF(T$429&lt;=$C444,0,IF(T$429&gt;(INDEX($D$427:$W$427,1,$C444)+$C444),INDEX($D$441:$W$441,,$C444)-SUM($D444:S444),INDEX($D$441:$W$441,,$C444)/INDEX($D$427:$W$427,1,$C444))))</f>
        <v>0</v>
      </c>
      <c r="U444" s="2">
        <f>IF($D$427="n/a",0,IF(U$429&lt;=$C444,0,IF(U$429&gt;(INDEX($D$427:$W$427,1,$C444)+$C444),INDEX($D$441:$W$441,,$C444)-SUM($D444:T444),INDEX($D$441:$W$441,,$C444)/INDEX($D$427:$W$427,1,$C444))))</f>
        <v>0</v>
      </c>
      <c r="V444" s="2">
        <f>IF($D$427="n/a",0,IF(V$429&lt;=$C444,0,IF(V$429&gt;(INDEX($D$427:$W$427,1,$C444)+$C444),INDEX($D$441:$W$441,,$C444)-SUM($D444:U444),INDEX($D$441:$W$441,,$C444)/INDEX($D$427:$W$427,1,$C444))))</f>
        <v>0</v>
      </c>
      <c r="W444" s="2">
        <f>IF($D$427="n/a",0,IF(W$429&lt;=$C444,0,IF(W$429&gt;(INDEX($D$427:$W$427,1,$C444)+$C444),INDEX($D$441:$W$441,,$C444)-SUM($D444:V444),INDEX($D$441:$W$441,,$C444)/INDEX($D$427:$W$427,1,$C444))))</f>
        <v>0</v>
      </c>
      <c r="X444" s="2">
        <f>IF($D$427="n/a",0,IF(X$429&lt;=$C444,0,IF(X$429&gt;(INDEX($D$427:$W$427,1,$C444)+$C444),INDEX($D$441:$W$441,,$C444)-SUM($D444:W444),INDEX($D$441:$W$441,,$C444)/INDEX($D$427:$W$427,1,$C444))))</f>
        <v>0</v>
      </c>
      <c r="Y444" s="2">
        <f>IF($D$427="n/a",0,IF(Y$429&lt;=$C444,0,IF(Y$429&gt;(INDEX($D$427:$W$427,1,$C444)+$C444),INDEX($D$441:$W$441,,$C444)-SUM($D444:X444),INDEX($D$441:$W$441,,$C444)/INDEX($D$427:$W$427,1,$C444))))</f>
        <v>0</v>
      </c>
      <c r="Z444" s="2">
        <f>IF($D$427="n/a",0,IF(Z$429&lt;=$C444,0,IF(Z$429&gt;(INDEX($D$427:$W$427,1,$C444)+$C444),INDEX($D$441:$W$441,,$C444)-SUM($D444:Y444),INDEX($D$441:$W$441,,$C444)/INDEX($D$427:$W$427,1,$C444))))</f>
        <v>0</v>
      </c>
      <c r="AA444" s="2">
        <f>IF($D$427="n/a",0,IF(AA$429&lt;=$C444,0,IF(AA$429&gt;(INDEX($D$427:$W$427,1,$C444)+$C444),INDEX($D$441:$W$441,,$C444)-SUM($D444:Z444),INDEX($D$441:$W$441,,$C444)/INDEX($D$427:$W$427,1,$C444))))</f>
        <v>0</v>
      </c>
      <c r="AB444" s="2">
        <f>IF($D$427="n/a",0,IF(AB$429&lt;=$C444,0,IF(AB$429&gt;(INDEX($D$427:$W$427,1,$C444)+$C444),INDEX($D$441:$W$441,,$C444)-SUM($D444:AA444),INDEX($D$441:$W$441,,$C444)/INDEX($D$427:$W$427,1,$C444))))</f>
        <v>0</v>
      </c>
      <c r="AC444" s="2">
        <f>IF($D$427="n/a",0,IF(AC$429&lt;=$C444,0,IF(AC$429&gt;(INDEX($D$427:$W$427,1,$C444)+$C444),INDEX($D$441:$W$441,,$C444)-SUM($D444:AB444),INDEX($D$441:$W$441,,$C444)/INDEX($D$427:$W$427,1,$C444))))</f>
        <v>0</v>
      </c>
      <c r="AD444" s="2">
        <f>IF($D$427="n/a",0,IF(AD$429&lt;=$C444,0,IF(AD$429&gt;(INDEX($D$427:$W$427,1,$C444)+$C444),INDEX($D$441:$W$441,,$C444)-SUM($D444:AC444),INDEX($D$441:$W$441,,$C444)/INDEX($D$427:$W$427,1,$C444))))</f>
        <v>0</v>
      </c>
      <c r="AE444" s="2">
        <f>IF($D$427="n/a",0,IF(AE$429&lt;=$C444,0,IF(AE$429&gt;(INDEX($D$427:$W$427,1,$C444)+$C444),INDEX($D$441:$W$441,,$C444)-SUM($D444:AD444),INDEX($D$441:$W$441,,$C444)/INDEX($D$427:$W$427,1,$C444))))</f>
        <v>0</v>
      </c>
      <c r="AF444" s="2">
        <f>IF($D$427="n/a",0,IF(AF$429&lt;=$C444,0,IF(AF$429&gt;(INDEX($D$427:$W$427,1,$C444)+$C444),INDEX($D$441:$W$441,,$C444)-SUM($D444:AE444),INDEX($D$441:$W$441,,$C444)/INDEX($D$427:$W$427,1,$C444))))</f>
        <v>0</v>
      </c>
      <c r="AG444" s="2">
        <f>IF($D$427="n/a",0,IF(AG$429&lt;=$C444,0,IF(AG$429&gt;(INDEX($D$427:$W$427,1,$C444)+$C444),INDEX($D$441:$W$441,,$C444)-SUM($D444:AF444),INDEX($D$441:$W$441,,$C444)/INDEX($D$427:$W$427,1,$C444))))</f>
        <v>0</v>
      </c>
      <c r="AH444" s="2">
        <f>IF($D$427="n/a",0,IF(AH$429&lt;=$C444,0,IF(AH$429&gt;(INDEX($D$427:$W$427,1,$C444)+$C444),INDEX($D$441:$W$441,,$C444)-SUM($D444:AG444),INDEX($D$441:$W$441,,$C444)/INDEX($D$427:$W$427,1,$C444))))</f>
        <v>0</v>
      </c>
      <c r="AI444" s="2">
        <f>IF($D$427="n/a",0,IF(AI$429&lt;=$C444,0,IF(AI$429&gt;(INDEX($D$427:$W$427,1,$C444)+$C444),INDEX($D$441:$W$441,,$C444)-SUM($D444:AH444),INDEX($D$441:$W$441,,$C444)/INDEX($D$427:$W$427,1,$C444))))</f>
        <v>0</v>
      </c>
      <c r="AJ444" s="2">
        <f>IF($D$427="n/a",0,IF(AJ$429&lt;=$C444,0,IF(AJ$429&gt;(INDEX($D$427:$W$427,1,$C444)+$C444),INDEX($D$441:$W$441,,$C444)-SUM($D444:AI444),INDEX($D$441:$W$441,,$C444)/INDEX($D$427:$W$427,1,$C444))))</f>
        <v>0</v>
      </c>
      <c r="AK444" s="2">
        <f>IF($D$427="n/a",0,IF(AK$429&lt;=$C444,0,IF(AK$429&gt;(INDEX($D$427:$W$427,1,$C444)+$C444),INDEX($D$441:$W$441,,$C444)-SUM($D444:AJ444),INDEX($D$441:$W$441,,$C444)/INDEX($D$427:$W$427,1,$C444))))</f>
        <v>0</v>
      </c>
      <c r="AL444" s="2">
        <f>IF($D$427="n/a",0,IF(AL$429&lt;=$C444,0,IF(AL$429&gt;(INDEX($D$427:$W$427,1,$C444)+$C444),INDEX($D$441:$W$441,,$C444)-SUM($D444:AK444),INDEX($D$441:$W$441,,$C444)/INDEX($D$427:$W$427,1,$C444))))</f>
        <v>0</v>
      </c>
      <c r="AM444" s="2">
        <f>IF($D$427="n/a",0,IF(AM$429&lt;=$C444,0,IF(AM$429&gt;(INDEX($D$427:$W$427,1,$C444)+$C444),INDEX($D$441:$W$441,,$C444)-SUM($D444:AL444),INDEX($D$441:$W$441,,$C444)/INDEX($D$427:$W$427,1,$C444))))</f>
        <v>0</v>
      </c>
      <c r="AN444" s="2">
        <f>IF($D$427="n/a",0,IF(AN$429&lt;=$C444,0,IF(AN$429&gt;(INDEX($D$427:$W$427,1,$C444)+$C444),INDEX($D$441:$W$441,,$C444)-SUM($D444:AM444),INDEX($D$441:$W$441,,$C444)/INDEX($D$427:$W$427,1,$C444))))</f>
        <v>0</v>
      </c>
      <c r="AO444" s="2">
        <f>IF($D$427="n/a",0,IF(AO$429&lt;=$C444,0,IF(AO$429&gt;(INDEX($D$427:$W$427,1,$C444)+$C444),INDEX($D$441:$W$441,,$C444)-SUM($D444:AN444),INDEX($D$441:$W$441,,$C444)/INDEX($D$427:$W$427,1,$C444))))</f>
        <v>0</v>
      </c>
      <c r="AP444" s="2">
        <f>IF($D$427="n/a",0,IF(AP$429&lt;=$C444,0,IF(AP$429&gt;(INDEX($D$427:$W$427,1,$C444)+$C444),INDEX($D$441:$W$441,,$C444)-SUM($D444:AO444),INDEX($D$441:$W$441,,$C444)/INDEX($D$427:$W$427,1,$C444))))</f>
        <v>0</v>
      </c>
      <c r="AQ444" s="2">
        <f>IF($D$427="n/a",0,IF(AQ$429&lt;=$C444,0,IF(AQ$429&gt;(INDEX($D$427:$W$427,1,$C444)+$C444),INDEX($D$441:$W$441,,$C444)-SUM($D444:AP444),INDEX($D$441:$W$441,,$C444)/INDEX($D$427:$W$427,1,$C444))))</f>
        <v>0</v>
      </c>
      <c r="AR444" s="2">
        <f>IF($D$427="n/a",0,IF(AR$429&lt;=$C444,0,IF(AR$429&gt;(INDEX($D$427:$W$427,1,$C444)+$C444),INDEX($D$441:$W$441,,$C444)-SUM($D444:AQ444),INDEX($D$441:$W$441,,$C444)/INDEX($D$427:$W$427,1,$C444))))</f>
        <v>0</v>
      </c>
      <c r="AS444" s="2">
        <f>IF($D$427="n/a",0,IF(AS$429&lt;=$C444,0,IF(AS$429&gt;(INDEX($D$427:$W$427,1,$C444)+$C444),INDEX($D$441:$W$441,,$C444)-SUM($D444:AR444),INDEX($D$441:$W$441,,$C444)/INDEX($D$427:$W$427,1,$C444))))</f>
        <v>0</v>
      </c>
      <c r="AT444" s="2">
        <f>IF($D$427="n/a",0,IF(AT$429&lt;=$C444,0,IF(AT$429&gt;(INDEX($D$427:$W$427,1,$C444)+$C444),INDEX($D$441:$W$441,,$C444)-SUM($D444:AS444),INDEX($D$441:$W$441,,$C444)/INDEX($D$427:$W$427,1,$C444))))</f>
        <v>0</v>
      </c>
      <c r="AU444" s="2">
        <f>IF($D$427="n/a",0,IF(AU$429&lt;=$C444,0,IF(AU$429&gt;(INDEX($D$427:$W$427,1,$C444)+$C444),INDEX($D$441:$W$441,,$C444)-SUM($D444:AT444),INDEX($D$441:$W$441,,$C444)/INDEX($D$427:$W$427,1,$C444))))</f>
        <v>0</v>
      </c>
      <c r="AV444" s="2">
        <f>IF($D$427="n/a",0,IF(AV$429&lt;=$C444,0,IF(AV$429&gt;(INDEX($D$427:$W$427,1,$C444)+$C444),INDEX($D$441:$W$441,,$C444)-SUM($D444:AU444),INDEX($D$441:$W$441,,$C444)/INDEX($D$427:$W$427,1,$C444))))</f>
        <v>0</v>
      </c>
      <c r="AW444" s="2">
        <f>IF($D$427="n/a",0,IF(AW$429&lt;=$C444,0,IF(AW$429&gt;(INDEX($D$427:$W$427,1,$C444)+$C444),INDEX($D$441:$W$441,,$C444)-SUM($D444:AV444),INDEX($D$441:$W$441,,$C444)/INDEX($D$427:$W$427,1,$C444))))</f>
        <v>0</v>
      </c>
      <c r="AX444" s="2">
        <f>IF($D$427="n/a",0,IF(AX$429&lt;=$C444,0,IF(AX$429&gt;(INDEX($D$427:$W$427,1,$C444)+$C444),INDEX($D$441:$W$441,,$C444)-SUM($D444:AW444),INDEX($D$441:$W$441,,$C444)/INDEX($D$427:$W$427,1,$C444))))</f>
        <v>0</v>
      </c>
      <c r="AY444" s="2">
        <f>IF($D$427="n/a",0,IF(AY$429&lt;=$C444,0,IF(AY$429&gt;(INDEX($D$427:$W$427,1,$C444)+$C444),INDEX($D$441:$W$441,,$C444)-SUM($D444:AX444),INDEX($D$441:$W$441,,$C444)/INDEX($D$427:$W$427,1,$C444))))</f>
        <v>0</v>
      </c>
      <c r="AZ444" s="2">
        <f>IF($D$427="n/a",0,IF(AZ$429&lt;=$C444,0,IF(AZ$429&gt;(INDEX($D$427:$W$427,1,$C444)+$C444),INDEX($D$441:$W$441,,$C444)-SUM($D444:AY444),INDEX($D$441:$W$441,,$C444)/INDEX($D$427:$W$427,1,$C444))))</f>
        <v>0</v>
      </c>
      <c r="BA444" s="2">
        <f>IF($D$427="n/a",0,IF(BA$429&lt;=$C444,0,IF(BA$429&gt;(INDEX($D$427:$W$427,1,$C444)+$C444),INDEX($D$441:$W$441,,$C444)-SUM($D444:AZ444),INDEX($D$441:$W$441,,$C444)/INDEX($D$427:$W$427,1,$C444))))</f>
        <v>0</v>
      </c>
      <c r="BB444" s="2">
        <f>IF($D$427="n/a",0,IF(BB$429&lt;=$C444,0,IF(BB$429&gt;(INDEX($D$427:$W$427,1,$C444)+$C444),INDEX($D$441:$W$441,,$C444)-SUM($D444:BA444),INDEX($D$441:$W$441,,$C444)/INDEX($D$427:$W$427,1,$C444))))</f>
        <v>0</v>
      </c>
      <c r="BC444" s="2">
        <f>IF($D$427="n/a",0,IF(BC$429&lt;=$C444,0,IF(BC$429&gt;(INDEX($D$427:$W$427,1,$C444)+$C444),INDEX($D$441:$W$441,,$C444)-SUM($D444:BB444),INDEX($D$441:$W$441,,$C444)/INDEX($D$427:$W$427,1,$C444))))</f>
        <v>0</v>
      </c>
      <c r="BD444" s="2">
        <f>IF($D$427="n/a",0,IF(BD$429&lt;=$C444,0,IF(BD$429&gt;(INDEX($D$427:$W$427,1,$C444)+$C444),INDEX($D$441:$W$441,,$C444)-SUM($D444:BC444),INDEX($D$441:$W$441,,$C444)/INDEX($D$427:$W$427,1,$C444))))</f>
        <v>0</v>
      </c>
      <c r="BE444" s="2">
        <f>IF($D$427="n/a",0,IF(BE$429&lt;=$C444,0,IF(BE$429&gt;(INDEX($D$427:$W$427,1,$C444)+$C444),INDEX($D$441:$W$441,,$C444)-SUM($D444:BD444),INDEX($D$441:$W$441,,$C444)/INDEX($D$427:$W$427,1,$C444))))</f>
        <v>0</v>
      </c>
      <c r="BF444" s="2">
        <f>IF($D$427="n/a",0,IF(BF$429&lt;=$C444,0,IF(BF$429&gt;(INDEX($D$427:$W$427,1,$C444)+$C444),INDEX($D$441:$W$441,,$C444)-SUM($D444:BE444),INDEX($D$441:$W$441,,$C444)/INDEX($D$427:$W$427,1,$C444))))</f>
        <v>0</v>
      </c>
      <c r="BG444" s="2">
        <f>IF($D$427="n/a",0,IF(BG$429&lt;=$C444,0,IF(BG$429&gt;(INDEX($D$427:$W$427,1,$C444)+$C444),INDEX($D$441:$W$441,,$C444)-SUM($D444:BF444),INDEX($D$441:$W$441,,$C444)/INDEX($D$427:$W$427,1,$C444))))</f>
        <v>0</v>
      </c>
      <c r="BH444" s="2">
        <f>IF($D$427="n/a",0,IF(BH$429&lt;=$C444,0,IF(BH$429&gt;(INDEX($D$427:$W$427,1,$C444)+$C444),INDEX($D$441:$W$441,,$C444)-SUM($D444:BG444),INDEX($D$441:$W$441,,$C444)/INDEX($D$427:$W$427,1,$C444))))</f>
        <v>0</v>
      </c>
      <c r="BI444" s="2">
        <f>IF($D$427="n/a",0,IF(BI$429&lt;=$C444,0,IF(BI$429&gt;(INDEX($D$427:$W$427,1,$C444)+$C444),INDEX($D$441:$W$441,,$C444)-SUM($D444:BH444),INDEX($D$441:$W$441,,$C444)/INDEX($D$427:$W$427,1,$C444))))</f>
        <v>0</v>
      </c>
      <c r="BJ444" s="2">
        <f>IF($D$427="n/a",0,IF(BJ$429&lt;=$C444,0,IF(BJ$429&gt;(INDEX($D$427:$W$427,1,$C444)+$C444),INDEX($D$441:$W$441,,$C444)-SUM($D444:BI444),INDEX($D$441:$W$441,,$C444)/INDEX($D$427:$W$427,1,$C444))))</f>
        <v>0</v>
      </c>
      <c r="BK444" s="2">
        <f>IF($D$427="n/a",0,IF(BK$429&lt;=$C444,0,IF(BK$429&gt;(INDEX($D$427:$W$427,1,$C444)+$C444),INDEX($D$441:$W$441,,$C444)-SUM($D444:BJ444),INDEX($D$441:$W$441,,$C444)/INDEX($D$427:$W$427,1,$C444))))</f>
        <v>0</v>
      </c>
      <c r="BL444" s="2">
        <f>IF($D$427="n/a",0,IF(BL$429&lt;=$C444,0,IF(BL$429&gt;(INDEX($D$427:$W$427,1,$C444)+$C444),INDEX($D$441:$W$441,,$C444)-SUM($D444:BK444),INDEX($D$441:$W$441,,$C444)/INDEX($D$427:$W$427,1,$C444))))</f>
        <v>0</v>
      </c>
      <c r="BM444" s="2">
        <f>IF($D$427="n/a",0,IF(BM$429&lt;=$C444,0,IF(BM$429&gt;(INDEX($D$427:$W$427,1,$C444)+$C444),INDEX($D$441:$W$441,,$C444)-SUM($D444:BL444),INDEX($D$441:$W$441,,$C444)/INDEX($D$427:$W$427,1,$C444))))</f>
        <v>0</v>
      </c>
      <c r="BN444" s="2">
        <f>IF($D$427="n/a",0,IF(BN$429&lt;=$C444,0,IF(BN$429&gt;(INDEX($D$427:$W$427,1,$C444)+$C444),INDEX($D$441:$W$441,,$C444)-SUM($D444:BM444),INDEX($D$441:$W$441,,$C444)/INDEX($D$427:$W$427,1,$C444))))</f>
        <v>0</v>
      </c>
      <c r="BO444" s="2">
        <f>IF($D$427="n/a",0,IF(BO$429&lt;=$C444,0,IF(BO$429&gt;(INDEX($D$427:$W$427,1,$C444)+$C444),INDEX($D$441:$W$441,,$C444)-SUM($D444:BN444),INDEX($D$441:$W$441,,$C444)/INDEX($D$427:$W$427,1,$C444))))</f>
        <v>0</v>
      </c>
      <c r="BP444" s="2">
        <f>IF($D$427="n/a",0,IF(BP$429&lt;=$C444,0,IF(BP$429&gt;(INDEX($D$427:$W$427,1,$C444)+$C444),INDEX($D$441:$W$441,,$C444)-SUM($D444:BO444),INDEX($D$441:$W$441,,$C444)/INDEX($D$427:$W$427,1,$C444))))</f>
        <v>0</v>
      </c>
    </row>
    <row r="445" spans="2:68">
      <c r="B445" s="20">
        <v>2017</v>
      </c>
      <c r="C445" s="20">
        <v>2</v>
      </c>
      <c r="E445" s="2">
        <f>IF($D$427="n/a",0,IF(E$429&lt;=$C445,0,IF(E$429&gt;(INDEX($D$427:$W$427,1,$C445)+$C445),INDEX($D$441:$W$441,,$C445)-SUM($D445:D445),INDEX($D$441:$W$441,,$C445)/INDEX($D$427:$W$427,1,$C445))))</f>
        <v>0</v>
      </c>
      <c r="F445" s="2">
        <f>IF($D$427="n/a",0,IF(F$429&lt;=$C445,0,IF(F$429&gt;(INDEX($D$427:$W$427,1,$C445)+$C445),INDEX($D$441:$W$441,,$C445)-SUM($D445:E445),INDEX($D$441:$W$441,,$C445)/INDEX($D$427:$W$427,1,$C445))))</f>
        <v>0</v>
      </c>
      <c r="G445" s="2">
        <f>IF($D$427="n/a",0,IF(G$429&lt;=$C445,0,IF(G$429&gt;(INDEX($D$427:$W$427,1,$C445)+$C445),INDEX($D$441:$W$441,,$C445)-SUM($D445:F445),INDEX($D$441:$W$441,,$C445)/INDEX($D$427:$W$427,1,$C445))))</f>
        <v>0</v>
      </c>
      <c r="H445" s="2">
        <f>IF($D$427="n/a",0,IF(H$429&lt;=$C445,0,IF(H$429&gt;(INDEX($D$427:$W$427,1,$C445)+$C445),INDEX($D$441:$W$441,,$C445)-SUM($D445:G445),INDEX($D$441:$W$441,,$C445)/INDEX($D$427:$W$427,1,$C445))))</f>
        <v>0</v>
      </c>
      <c r="I445" s="2">
        <f>IF($D$427="n/a",0,IF(I$429&lt;=$C445,0,IF(I$429&gt;(INDEX($D$427:$W$427,1,$C445)+$C445),INDEX($D$441:$W$441,,$C445)-SUM($D445:H445),INDEX($D$441:$W$441,,$C445)/INDEX($D$427:$W$427,1,$C445))))</f>
        <v>0</v>
      </c>
      <c r="J445" s="2">
        <f>IF($D$427="n/a",0,IF(J$429&lt;=$C445,0,IF(J$429&gt;(INDEX($D$427:$W$427,1,$C445)+$C445),INDEX($D$441:$W$441,,$C445)-SUM($D445:I445),INDEX($D$441:$W$441,,$C445)/INDEX($D$427:$W$427,1,$C445))))</f>
        <v>0</v>
      </c>
      <c r="K445" s="2">
        <f>IF($D$427="n/a",0,IF(K$429&lt;=$C445,0,IF(K$429&gt;(INDEX($D$427:$W$427,1,$C445)+$C445),INDEX($D$441:$W$441,,$C445)-SUM($D445:J445),INDEX($D$441:$W$441,,$C445)/INDEX($D$427:$W$427,1,$C445))))</f>
        <v>0</v>
      </c>
      <c r="L445" s="2">
        <f>IF($D$427="n/a",0,IF(L$429&lt;=$C445,0,IF(L$429&gt;(INDEX($D$427:$W$427,1,$C445)+$C445),INDEX($D$441:$W$441,,$C445)-SUM($D445:K445),INDEX($D$441:$W$441,,$C445)/INDEX($D$427:$W$427,1,$C445))))</f>
        <v>0</v>
      </c>
      <c r="M445" s="2">
        <f>IF($D$427="n/a",0,IF(M$429&lt;=$C445,0,IF(M$429&gt;(INDEX($D$427:$W$427,1,$C445)+$C445),INDEX($D$441:$W$441,,$C445)-SUM($D445:L445),INDEX($D$441:$W$441,,$C445)/INDEX($D$427:$W$427,1,$C445))))</f>
        <v>0</v>
      </c>
      <c r="N445" s="2">
        <f>IF($D$427="n/a",0,IF(N$429&lt;=$C445,0,IF(N$429&gt;(INDEX($D$427:$W$427,1,$C445)+$C445),INDEX($D$441:$W$441,,$C445)-SUM($D445:M445),INDEX($D$441:$W$441,,$C445)/INDEX($D$427:$W$427,1,$C445))))</f>
        <v>0</v>
      </c>
      <c r="O445" s="2">
        <f>IF($D$427="n/a",0,IF(O$429&lt;=$C445,0,IF(O$429&gt;(INDEX($D$427:$W$427,1,$C445)+$C445),INDEX($D$441:$W$441,,$C445)-SUM($D445:N445),INDEX($D$441:$W$441,,$C445)/INDEX($D$427:$W$427,1,$C445))))</f>
        <v>0</v>
      </c>
      <c r="P445" s="2">
        <f>IF($D$427="n/a",0,IF(P$429&lt;=$C445,0,IF(P$429&gt;(INDEX($D$427:$W$427,1,$C445)+$C445),INDEX($D$441:$W$441,,$C445)-SUM($D445:O445),INDEX($D$441:$W$441,,$C445)/INDEX($D$427:$W$427,1,$C445))))</f>
        <v>0</v>
      </c>
      <c r="Q445" s="2">
        <f>IF($D$427="n/a",0,IF(Q$429&lt;=$C445,0,IF(Q$429&gt;(INDEX($D$427:$W$427,1,$C445)+$C445),INDEX($D$441:$W$441,,$C445)-SUM($D445:P445),INDEX($D$441:$W$441,,$C445)/INDEX($D$427:$W$427,1,$C445))))</f>
        <v>0</v>
      </c>
      <c r="R445" s="2">
        <f>IF($D$427="n/a",0,IF(R$429&lt;=$C445,0,IF(R$429&gt;(INDEX($D$427:$W$427,1,$C445)+$C445),INDEX($D$441:$W$441,,$C445)-SUM($D445:Q445),INDEX($D$441:$W$441,,$C445)/INDEX($D$427:$W$427,1,$C445))))</f>
        <v>0</v>
      </c>
      <c r="S445" s="2">
        <f>IF($D$427="n/a",0,IF(S$429&lt;=$C445,0,IF(S$429&gt;(INDEX($D$427:$W$427,1,$C445)+$C445),INDEX($D$441:$W$441,,$C445)-SUM($D445:R445),INDEX($D$441:$W$441,,$C445)/INDEX($D$427:$W$427,1,$C445))))</f>
        <v>0</v>
      </c>
      <c r="T445" s="2">
        <f>IF($D$427="n/a",0,IF(T$429&lt;=$C445,0,IF(T$429&gt;(INDEX($D$427:$W$427,1,$C445)+$C445),INDEX($D$441:$W$441,,$C445)-SUM($D445:S445),INDEX($D$441:$W$441,,$C445)/INDEX($D$427:$W$427,1,$C445))))</f>
        <v>0</v>
      </c>
      <c r="U445" s="2">
        <f>IF($D$427="n/a",0,IF(U$429&lt;=$C445,0,IF(U$429&gt;(INDEX($D$427:$W$427,1,$C445)+$C445),INDEX($D$441:$W$441,,$C445)-SUM($D445:T445),INDEX($D$441:$W$441,,$C445)/INDEX($D$427:$W$427,1,$C445))))</f>
        <v>0</v>
      </c>
      <c r="V445" s="2">
        <f>IF($D$427="n/a",0,IF(V$429&lt;=$C445,0,IF(V$429&gt;(INDEX($D$427:$W$427,1,$C445)+$C445),INDEX($D$441:$W$441,,$C445)-SUM($D445:U445),INDEX($D$441:$W$441,,$C445)/INDEX($D$427:$W$427,1,$C445))))</f>
        <v>0</v>
      </c>
      <c r="W445" s="2">
        <f>IF($D$427="n/a",0,IF(W$429&lt;=$C445,0,IF(W$429&gt;(INDEX($D$427:$W$427,1,$C445)+$C445),INDEX($D$441:$W$441,,$C445)-SUM($D445:V445),INDEX($D$441:$W$441,,$C445)/INDEX($D$427:$W$427,1,$C445))))</f>
        <v>0</v>
      </c>
      <c r="X445" s="2">
        <f>IF($D$427="n/a",0,IF(X$429&lt;=$C445,0,IF(X$429&gt;(INDEX($D$427:$W$427,1,$C445)+$C445),INDEX($D$441:$W$441,,$C445)-SUM($D445:W445),INDEX($D$441:$W$441,,$C445)/INDEX($D$427:$W$427,1,$C445))))</f>
        <v>0</v>
      </c>
      <c r="Y445" s="2">
        <f>IF($D$427="n/a",0,IF(Y$429&lt;=$C445,0,IF(Y$429&gt;(INDEX($D$427:$W$427,1,$C445)+$C445),INDEX($D$441:$W$441,,$C445)-SUM($D445:X445),INDEX($D$441:$W$441,,$C445)/INDEX($D$427:$W$427,1,$C445))))</f>
        <v>0</v>
      </c>
      <c r="Z445" s="2">
        <f>IF($D$427="n/a",0,IF(Z$429&lt;=$C445,0,IF(Z$429&gt;(INDEX($D$427:$W$427,1,$C445)+$C445),INDEX($D$441:$W$441,,$C445)-SUM($D445:Y445),INDEX($D$441:$W$441,,$C445)/INDEX($D$427:$W$427,1,$C445))))</f>
        <v>0</v>
      </c>
      <c r="AA445" s="2">
        <f>IF($D$427="n/a",0,IF(AA$429&lt;=$C445,0,IF(AA$429&gt;(INDEX($D$427:$W$427,1,$C445)+$C445),INDEX($D$441:$W$441,,$C445)-SUM($D445:Z445),INDEX($D$441:$W$441,,$C445)/INDEX($D$427:$W$427,1,$C445))))</f>
        <v>0</v>
      </c>
      <c r="AB445" s="2">
        <f>IF($D$427="n/a",0,IF(AB$429&lt;=$C445,0,IF(AB$429&gt;(INDEX($D$427:$W$427,1,$C445)+$C445),INDEX($D$441:$W$441,,$C445)-SUM($D445:AA445),INDEX($D$441:$W$441,,$C445)/INDEX($D$427:$W$427,1,$C445))))</f>
        <v>0</v>
      </c>
      <c r="AC445" s="2">
        <f>IF($D$427="n/a",0,IF(AC$429&lt;=$C445,0,IF(AC$429&gt;(INDEX($D$427:$W$427,1,$C445)+$C445),INDEX($D$441:$W$441,,$C445)-SUM($D445:AB445),INDEX($D$441:$W$441,,$C445)/INDEX($D$427:$W$427,1,$C445))))</f>
        <v>0</v>
      </c>
      <c r="AD445" s="2">
        <f>IF($D$427="n/a",0,IF(AD$429&lt;=$C445,0,IF(AD$429&gt;(INDEX($D$427:$W$427,1,$C445)+$C445),INDEX($D$441:$W$441,,$C445)-SUM($D445:AC445),INDEX($D$441:$W$441,,$C445)/INDEX($D$427:$W$427,1,$C445))))</f>
        <v>0</v>
      </c>
      <c r="AE445" s="2">
        <f>IF($D$427="n/a",0,IF(AE$429&lt;=$C445,0,IF(AE$429&gt;(INDEX($D$427:$W$427,1,$C445)+$C445),INDEX($D$441:$W$441,,$C445)-SUM($D445:AD445),INDEX($D$441:$W$441,,$C445)/INDEX($D$427:$W$427,1,$C445))))</f>
        <v>0</v>
      </c>
      <c r="AF445" s="2">
        <f>IF($D$427="n/a",0,IF(AF$429&lt;=$C445,0,IF(AF$429&gt;(INDEX($D$427:$W$427,1,$C445)+$C445),INDEX($D$441:$W$441,,$C445)-SUM($D445:AE445),INDEX($D$441:$W$441,,$C445)/INDEX($D$427:$W$427,1,$C445))))</f>
        <v>0</v>
      </c>
      <c r="AG445" s="2">
        <f>IF($D$427="n/a",0,IF(AG$429&lt;=$C445,0,IF(AG$429&gt;(INDEX($D$427:$W$427,1,$C445)+$C445),INDEX($D$441:$W$441,,$C445)-SUM($D445:AF445),INDEX($D$441:$W$441,,$C445)/INDEX($D$427:$W$427,1,$C445))))</f>
        <v>0</v>
      </c>
      <c r="AH445" s="2">
        <f>IF($D$427="n/a",0,IF(AH$429&lt;=$C445,0,IF(AH$429&gt;(INDEX($D$427:$W$427,1,$C445)+$C445),INDEX($D$441:$W$441,,$C445)-SUM($D445:AG445),INDEX($D$441:$W$441,,$C445)/INDEX($D$427:$W$427,1,$C445))))</f>
        <v>0</v>
      </c>
      <c r="AI445" s="2">
        <f>IF($D$427="n/a",0,IF(AI$429&lt;=$C445,0,IF(AI$429&gt;(INDEX($D$427:$W$427,1,$C445)+$C445),INDEX($D$441:$W$441,,$C445)-SUM($D445:AH445),INDEX($D$441:$W$441,,$C445)/INDEX($D$427:$W$427,1,$C445))))</f>
        <v>0</v>
      </c>
      <c r="AJ445" s="2">
        <f>IF($D$427="n/a",0,IF(AJ$429&lt;=$C445,0,IF(AJ$429&gt;(INDEX($D$427:$W$427,1,$C445)+$C445),INDEX($D$441:$W$441,,$C445)-SUM($D445:AI445),INDEX($D$441:$W$441,,$C445)/INDEX($D$427:$W$427,1,$C445))))</f>
        <v>0</v>
      </c>
      <c r="AK445" s="2">
        <f>IF($D$427="n/a",0,IF(AK$429&lt;=$C445,0,IF(AK$429&gt;(INDEX($D$427:$W$427,1,$C445)+$C445),INDEX($D$441:$W$441,,$C445)-SUM($D445:AJ445),INDEX($D$441:$W$441,,$C445)/INDEX($D$427:$W$427,1,$C445))))</f>
        <v>0</v>
      </c>
      <c r="AL445" s="2">
        <f>IF($D$427="n/a",0,IF(AL$429&lt;=$C445,0,IF(AL$429&gt;(INDEX($D$427:$W$427,1,$C445)+$C445),INDEX($D$441:$W$441,,$C445)-SUM($D445:AK445),INDEX($D$441:$W$441,,$C445)/INDEX($D$427:$W$427,1,$C445))))</f>
        <v>0</v>
      </c>
      <c r="AM445" s="2">
        <f>IF($D$427="n/a",0,IF(AM$429&lt;=$C445,0,IF(AM$429&gt;(INDEX($D$427:$W$427,1,$C445)+$C445),INDEX($D$441:$W$441,,$C445)-SUM($D445:AL445),INDEX($D$441:$W$441,,$C445)/INDEX($D$427:$W$427,1,$C445))))</f>
        <v>0</v>
      </c>
      <c r="AN445" s="2">
        <f>IF($D$427="n/a",0,IF(AN$429&lt;=$C445,0,IF(AN$429&gt;(INDEX($D$427:$W$427,1,$C445)+$C445),INDEX($D$441:$W$441,,$C445)-SUM($D445:AM445),INDEX($D$441:$W$441,,$C445)/INDEX($D$427:$W$427,1,$C445))))</f>
        <v>0</v>
      </c>
      <c r="AO445" s="2">
        <f>IF($D$427="n/a",0,IF(AO$429&lt;=$C445,0,IF(AO$429&gt;(INDEX($D$427:$W$427,1,$C445)+$C445),INDEX($D$441:$W$441,,$C445)-SUM($D445:AN445),INDEX($D$441:$W$441,,$C445)/INDEX($D$427:$W$427,1,$C445))))</f>
        <v>0</v>
      </c>
      <c r="AP445" s="2">
        <f>IF($D$427="n/a",0,IF(AP$429&lt;=$C445,0,IF(AP$429&gt;(INDEX($D$427:$W$427,1,$C445)+$C445),INDEX($D$441:$W$441,,$C445)-SUM($D445:AO445),INDEX($D$441:$W$441,,$C445)/INDEX($D$427:$W$427,1,$C445))))</f>
        <v>0</v>
      </c>
      <c r="AQ445" s="2">
        <f>IF($D$427="n/a",0,IF(AQ$429&lt;=$C445,0,IF(AQ$429&gt;(INDEX($D$427:$W$427,1,$C445)+$C445),INDEX($D$441:$W$441,,$C445)-SUM($D445:AP445),INDEX($D$441:$W$441,,$C445)/INDEX($D$427:$W$427,1,$C445))))</f>
        <v>0</v>
      </c>
      <c r="AR445" s="2">
        <f>IF($D$427="n/a",0,IF(AR$429&lt;=$C445,0,IF(AR$429&gt;(INDEX($D$427:$W$427,1,$C445)+$C445),INDEX($D$441:$W$441,,$C445)-SUM($D445:AQ445),INDEX($D$441:$W$441,,$C445)/INDEX($D$427:$W$427,1,$C445))))</f>
        <v>0</v>
      </c>
      <c r="AS445" s="2">
        <f>IF($D$427="n/a",0,IF(AS$429&lt;=$C445,0,IF(AS$429&gt;(INDEX($D$427:$W$427,1,$C445)+$C445),INDEX($D$441:$W$441,,$C445)-SUM($D445:AR445),INDEX($D$441:$W$441,,$C445)/INDEX($D$427:$W$427,1,$C445))))</f>
        <v>0</v>
      </c>
      <c r="AT445" s="2">
        <f>IF($D$427="n/a",0,IF(AT$429&lt;=$C445,0,IF(AT$429&gt;(INDEX($D$427:$W$427,1,$C445)+$C445),INDEX($D$441:$W$441,,$C445)-SUM($D445:AS445),INDEX($D$441:$W$441,,$C445)/INDEX($D$427:$W$427,1,$C445))))</f>
        <v>0</v>
      </c>
      <c r="AU445" s="2">
        <f>IF($D$427="n/a",0,IF(AU$429&lt;=$C445,0,IF(AU$429&gt;(INDEX($D$427:$W$427,1,$C445)+$C445),INDEX($D$441:$W$441,,$C445)-SUM($D445:AT445),INDEX($D$441:$W$441,,$C445)/INDEX($D$427:$W$427,1,$C445))))</f>
        <v>0</v>
      </c>
      <c r="AV445" s="2">
        <f>IF($D$427="n/a",0,IF(AV$429&lt;=$C445,0,IF(AV$429&gt;(INDEX($D$427:$W$427,1,$C445)+$C445),INDEX($D$441:$W$441,,$C445)-SUM($D445:AU445),INDEX($D$441:$W$441,,$C445)/INDEX($D$427:$W$427,1,$C445))))</f>
        <v>0</v>
      </c>
      <c r="AW445" s="2">
        <f>IF($D$427="n/a",0,IF(AW$429&lt;=$C445,0,IF(AW$429&gt;(INDEX($D$427:$W$427,1,$C445)+$C445),INDEX($D$441:$W$441,,$C445)-SUM($D445:AV445),INDEX($D$441:$W$441,,$C445)/INDEX($D$427:$W$427,1,$C445))))</f>
        <v>0</v>
      </c>
      <c r="AX445" s="2">
        <f>IF($D$427="n/a",0,IF(AX$429&lt;=$C445,0,IF(AX$429&gt;(INDEX($D$427:$W$427,1,$C445)+$C445),INDEX($D$441:$W$441,,$C445)-SUM($D445:AW445),INDEX($D$441:$W$441,,$C445)/INDEX($D$427:$W$427,1,$C445))))</f>
        <v>0</v>
      </c>
      <c r="AY445" s="2">
        <f>IF($D$427="n/a",0,IF(AY$429&lt;=$C445,0,IF(AY$429&gt;(INDEX($D$427:$W$427,1,$C445)+$C445),INDEX($D$441:$W$441,,$C445)-SUM($D445:AX445),INDEX($D$441:$W$441,,$C445)/INDEX($D$427:$W$427,1,$C445))))</f>
        <v>0</v>
      </c>
      <c r="AZ445" s="2">
        <f>IF($D$427="n/a",0,IF(AZ$429&lt;=$C445,0,IF(AZ$429&gt;(INDEX($D$427:$W$427,1,$C445)+$C445),INDEX($D$441:$W$441,,$C445)-SUM($D445:AY445),INDEX($D$441:$W$441,,$C445)/INDEX($D$427:$W$427,1,$C445))))</f>
        <v>0</v>
      </c>
      <c r="BA445" s="2">
        <f>IF($D$427="n/a",0,IF(BA$429&lt;=$C445,0,IF(BA$429&gt;(INDEX($D$427:$W$427,1,$C445)+$C445),INDEX($D$441:$W$441,,$C445)-SUM($D445:AZ445),INDEX($D$441:$W$441,,$C445)/INDEX($D$427:$W$427,1,$C445))))</f>
        <v>0</v>
      </c>
      <c r="BB445" s="2">
        <f>IF($D$427="n/a",0,IF(BB$429&lt;=$C445,0,IF(BB$429&gt;(INDEX($D$427:$W$427,1,$C445)+$C445),INDEX($D$441:$W$441,,$C445)-SUM($D445:BA445),INDEX($D$441:$W$441,,$C445)/INDEX($D$427:$W$427,1,$C445))))</f>
        <v>0</v>
      </c>
      <c r="BC445" s="2">
        <f>IF($D$427="n/a",0,IF(BC$429&lt;=$C445,0,IF(BC$429&gt;(INDEX($D$427:$W$427,1,$C445)+$C445),INDEX($D$441:$W$441,,$C445)-SUM($D445:BB445),INDEX($D$441:$W$441,,$C445)/INDEX($D$427:$W$427,1,$C445))))</f>
        <v>0</v>
      </c>
      <c r="BD445" s="2">
        <f>IF($D$427="n/a",0,IF(BD$429&lt;=$C445,0,IF(BD$429&gt;(INDEX($D$427:$W$427,1,$C445)+$C445),INDEX($D$441:$W$441,,$C445)-SUM($D445:BC445),INDEX($D$441:$W$441,,$C445)/INDEX($D$427:$W$427,1,$C445))))</f>
        <v>0</v>
      </c>
      <c r="BE445" s="2">
        <f>IF($D$427="n/a",0,IF(BE$429&lt;=$C445,0,IF(BE$429&gt;(INDEX($D$427:$W$427,1,$C445)+$C445),INDEX($D$441:$W$441,,$C445)-SUM($D445:BD445),INDEX($D$441:$W$441,,$C445)/INDEX($D$427:$W$427,1,$C445))))</f>
        <v>0</v>
      </c>
      <c r="BF445" s="2">
        <f>IF($D$427="n/a",0,IF(BF$429&lt;=$C445,0,IF(BF$429&gt;(INDEX($D$427:$W$427,1,$C445)+$C445),INDEX($D$441:$W$441,,$C445)-SUM($D445:BE445),INDEX($D$441:$W$441,,$C445)/INDEX($D$427:$W$427,1,$C445))))</f>
        <v>0</v>
      </c>
      <c r="BG445" s="2">
        <f>IF($D$427="n/a",0,IF(BG$429&lt;=$C445,0,IF(BG$429&gt;(INDEX($D$427:$W$427,1,$C445)+$C445),INDEX($D$441:$W$441,,$C445)-SUM($D445:BF445),INDEX($D$441:$W$441,,$C445)/INDEX($D$427:$W$427,1,$C445))))</f>
        <v>0</v>
      </c>
      <c r="BH445" s="2">
        <f>IF($D$427="n/a",0,IF(BH$429&lt;=$C445,0,IF(BH$429&gt;(INDEX($D$427:$W$427,1,$C445)+$C445),INDEX($D$441:$W$441,,$C445)-SUM($D445:BG445),INDEX($D$441:$W$441,,$C445)/INDEX($D$427:$W$427,1,$C445))))</f>
        <v>0</v>
      </c>
      <c r="BI445" s="2">
        <f>IF($D$427="n/a",0,IF(BI$429&lt;=$C445,0,IF(BI$429&gt;(INDEX($D$427:$W$427,1,$C445)+$C445),INDEX($D$441:$W$441,,$C445)-SUM($D445:BH445),INDEX($D$441:$W$441,,$C445)/INDEX($D$427:$W$427,1,$C445))))</f>
        <v>0</v>
      </c>
      <c r="BJ445" s="2">
        <f>IF($D$427="n/a",0,IF(BJ$429&lt;=$C445,0,IF(BJ$429&gt;(INDEX($D$427:$W$427,1,$C445)+$C445),INDEX($D$441:$W$441,,$C445)-SUM($D445:BI445),INDEX($D$441:$W$441,,$C445)/INDEX($D$427:$W$427,1,$C445))))</f>
        <v>0</v>
      </c>
      <c r="BK445" s="2">
        <f>IF($D$427="n/a",0,IF(BK$429&lt;=$C445,0,IF(BK$429&gt;(INDEX($D$427:$W$427,1,$C445)+$C445),INDEX($D$441:$W$441,,$C445)-SUM($D445:BJ445),INDEX($D$441:$W$441,,$C445)/INDEX($D$427:$W$427,1,$C445))))</f>
        <v>0</v>
      </c>
      <c r="BL445" s="2">
        <f>IF($D$427="n/a",0,IF(BL$429&lt;=$C445,0,IF(BL$429&gt;(INDEX($D$427:$W$427,1,$C445)+$C445),INDEX($D$441:$W$441,,$C445)-SUM($D445:BK445),INDEX($D$441:$W$441,,$C445)/INDEX($D$427:$W$427,1,$C445))))</f>
        <v>0</v>
      </c>
      <c r="BM445" s="2">
        <f>IF($D$427="n/a",0,IF(BM$429&lt;=$C445,0,IF(BM$429&gt;(INDEX($D$427:$W$427,1,$C445)+$C445),INDEX($D$441:$W$441,,$C445)-SUM($D445:BL445),INDEX($D$441:$W$441,,$C445)/INDEX($D$427:$W$427,1,$C445))))</f>
        <v>0</v>
      </c>
      <c r="BN445" s="2">
        <f>IF($D$427="n/a",0,IF(BN$429&lt;=$C445,0,IF(BN$429&gt;(INDEX($D$427:$W$427,1,$C445)+$C445),INDEX($D$441:$W$441,,$C445)-SUM($D445:BM445),INDEX($D$441:$W$441,,$C445)/INDEX($D$427:$W$427,1,$C445))))</f>
        <v>0</v>
      </c>
      <c r="BO445" s="2">
        <f>IF($D$427="n/a",0,IF(BO$429&lt;=$C445,0,IF(BO$429&gt;(INDEX($D$427:$W$427,1,$C445)+$C445),INDEX($D$441:$W$441,,$C445)-SUM($D445:BN445),INDEX($D$441:$W$441,,$C445)/INDEX($D$427:$W$427,1,$C445))))</f>
        <v>0</v>
      </c>
      <c r="BP445" s="2">
        <f>IF($D$427="n/a",0,IF(BP$429&lt;=$C445,0,IF(BP$429&gt;(INDEX($D$427:$W$427,1,$C445)+$C445),INDEX($D$441:$W$441,,$C445)-SUM($D445:BO445),INDEX($D$441:$W$441,,$C445)/INDEX($D$427:$W$427,1,$C445))))</f>
        <v>0</v>
      </c>
    </row>
    <row r="446" spans="2:68">
      <c r="B446" s="20">
        <v>2018</v>
      </c>
      <c r="C446" s="20">
        <v>3</v>
      </c>
      <c r="E446" s="2">
        <f>IF($D$427="n/a",0,IF(E$429&lt;=$C446,0,IF(E$429&gt;(INDEX($D$427:$W$427,1,$C446)+$C446),INDEX($D$441:$W$441,,$C446)-SUM($D446:D446),INDEX($D$441:$W$441,,$C446)/INDEX($D$427:$W$427,1,$C446))))</f>
        <v>0</v>
      </c>
      <c r="F446" s="2">
        <f>IF($D$427="n/a",0,IF(F$429&lt;=$C446,0,IF(F$429&gt;(INDEX($D$427:$W$427,1,$C446)+$C446),INDEX($D$441:$W$441,,$C446)-SUM($D446:E446),INDEX($D$441:$W$441,,$C446)/INDEX($D$427:$W$427,1,$C446))))</f>
        <v>0</v>
      </c>
      <c r="G446" s="2">
        <f>IF($D$427="n/a",0,IF(G$429&lt;=$C446,0,IF(G$429&gt;(INDEX($D$427:$W$427,1,$C446)+$C446),INDEX($D$441:$W$441,,$C446)-SUM($D446:F446),INDEX($D$441:$W$441,,$C446)/INDEX($D$427:$W$427,1,$C446))))</f>
        <v>0</v>
      </c>
      <c r="H446" s="2">
        <f>IF($D$427="n/a",0,IF(H$429&lt;=$C446,0,IF(H$429&gt;(INDEX($D$427:$W$427,1,$C446)+$C446),INDEX($D$441:$W$441,,$C446)-SUM($D446:G446),INDEX($D$441:$W$441,,$C446)/INDEX($D$427:$W$427,1,$C446))))</f>
        <v>0</v>
      </c>
      <c r="I446" s="2">
        <f>IF($D$427="n/a",0,IF(I$429&lt;=$C446,0,IF(I$429&gt;(INDEX($D$427:$W$427,1,$C446)+$C446),INDEX($D$441:$W$441,,$C446)-SUM($D446:H446),INDEX($D$441:$W$441,,$C446)/INDEX($D$427:$W$427,1,$C446))))</f>
        <v>0</v>
      </c>
      <c r="J446" s="2">
        <f>IF($D$427="n/a",0,IF(J$429&lt;=$C446,0,IF(J$429&gt;(INDEX($D$427:$W$427,1,$C446)+$C446),INDEX($D$441:$W$441,,$C446)-SUM($D446:I446),INDEX($D$441:$W$441,,$C446)/INDEX($D$427:$W$427,1,$C446))))</f>
        <v>0</v>
      </c>
      <c r="K446" s="2">
        <f>IF($D$427="n/a",0,IF(K$429&lt;=$C446,0,IF(K$429&gt;(INDEX($D$427:$W$427,1,$C446)+$C446),INDEX($D$441:$W$441,,$C446)-SUM($D446:J446),INDEX($D$441:$W$441,,$C446)/INDEX($D$427:$W$427,1,$C446))))</f>
        <v>0</v>
      </c>
      <c r="L446" s="2">
        <f>IF($D$427="n/a",0,IF(L$429&lt;=$C446,0,IF(L$429&gt;(INDEX($D$427:$W$427,1,$C446)+$C446),INDEX($D$441:$W$441,,$C446)-SUM($D446:K446),INDEX($D$441:$W$441,,$C446)/INDEX($D$427:$W$427,1,$C446))))</f>
        <v>0</v>
      </c>
      <c r="M446" s="2">
        <f>IF($D$427="n/a",0,IF(M$429&lt;=$C446,0,IF(M$429&gt;(INDEX($D$427:$W$427,1,$C446)+$C446),INDEX($D$441:$W$441,,$C446)-SUM($D446:L446),INDEX($D$441:$W$441,,$C446)/INDEX($D$427:$W$427,1,$C446))))</f>
        <v>0</v>
      </c>
      <c r="N446" s="2">
        <f>IF($D$427="n/a",0,IF(N$429&lt;=$C446,0,IF(N$429&gt;(INDEX($D$427:$W$427,1,$C446)+$C446),INDEX($D$441:$W$441,,$C446)-SUM($D446:M446),INDEX($D$441:$W$441,,$C446)/INDEX($D$427:$W$427,1,$C446))))</f>
        <v>0</v>
      </c>
      <c r="O446" s="2">
        <f>IF($D$427="n/a",0,IF(O$429&lt;=$C446,0,IF(O$429&gt;(INDEX($D$427:$W$427,1,$C446)+$C446),INDEX($D$441:$W$441,,$C446)-SUM($D446:N446),INDEX($D$441:$W$441,,$C446)/INDEX($D$427:$W$427,1,$C446))))</f>
        <v>0</v>
      </c>
      <c r="P446" s="2">
        <f>IF($D$427="n/a",0,IF(P$429&lt;=$C446,0,IF(P$429&gt;(INDEX($D$427:$W$427,1,$C446)+$C446),INDEX($D$441:$W$441,,$C446)-SUM($D446:O446),INDEX($D$441:$W$441,,$C446)/INDEX($D$427:$W$427,1,$C446))))</f>
        <v>0</v>
      </c>
      <c r="Q446" s="2">
        <f>IF($D$427="n/a",0,IF(Q$429&lt;=$C446,0,IF(Q$429&gt;(INDEX($D$427:$W$427,1,$C446)+$C446),INDEX($D$441:$W$441,,$C446)-SUM($D446:P446),INDEX($D$441:$W$441,,$C446)/INDEX($D$427:$W$427,1,$C446))))</f>
        <v>0</v>
      </c>
      <c r="R446" s="2">
        <f>IF($D$427="n/a",0,IF(R$429&lt;=$C446,0,IF(R$429&gt;(INDEX($D$427:$W$427,1,$C446)+$C446),INDEX($D$441:$W$441,,$C446)-SUM($D446:Q446),INDEX($D$441:$W$441,,$C446)/INDEX($D$427:$W$427,1,$C446))))</f>
        <v>0</v>
      </c>
      <c r="S446" s="2">
        <f>IF($D$427="n/a",0,IF(S$429&lt;=$C446,0,IF(S$429&gt;(INDEX($D$427:$W$427,1,$C446)+$C446),INDEX($D$441:$W$441,,$C446)-SUM($D446:R446),INDEX($D$441:$W$441,,$C446)/INDEX($D$427:$W$427,1,$C446))))</f>
        <v>0</v>
      </c>
      <c r="T446" s="2">
        <f>IF($D$427="n/a",0,IF(T$429&lt;=$C446,0,IF(T$429&gt;(INDEX($D$427:$W$427,1,$C446)+$C446),INDEX($D$441:$W$441,,$C446)-SUM($D446:S446),INDEX($D$441:$W$441,,$C446)/INDEX($D$427:$W$427,1,$C446))))</f>
        <v>0</v>
      </c>
      <c r="U446" s="2">
        <f>IF($D$427="n/a",0,IF(U$429&lt;=$C446,0,IF(U$429&gt;(INDEX($D$427:$W$427,1,$C446)+$C446),INDEX($D$441:$W$441,,$C446)-SUM($D446:T446),INDEX($D$441:$W$441,,$C446)/INDEX($D$427:$W$427,1,$C446))))</f>
        <v>0</v>
      </c>
      <c r="V446" s="2">
        <f>IF($D$427="n/a",0,IF(V$429&lt;=$C446,0,IF(V$429&gt;(INDEX($D$427:$W$427,1,$C446)+$C446),INDEX($D$441:$W$441,,$C446)-SUM($D446:U446),INDEX($D$441:$W$441,,$C446)/INDEX($D$427:$W$427,1,$C446))))</f>
        <v>0</v>
      </c>
      <c r="W446" s="2">
        <f>IF($D$427="n/a",0,IF(W$429&lt;=$C446,0,IF(W$429&gt;(INDEX($D$427:$W$427,1,$C446)+$C446),INDEX($D$441:$W$441,,$C446)-SUM($D446:V446),INDEX($D$441:$W$441,,$C446)/INDEX($D$427:$W$427,1,$C446))))</f>
        <v>0</v>
      </c>
      <c r="X446" s="2">
        <f>IF($D$427="n/a",0,IF(X$429&lt;=$C446,0,IF(X$429&gt;(INDEX($D$427:$W$427,1,$C446)+$C446),INDEX($D$441:$W$441,,$C446)-SUM($D446:W446),INDEX($D$441:$W$441,,$C446)/INDEX($D$427:$W$427,1,$C446))))</f>
        <v>0</v>
      </c>
      <c r="Y446" s="2">
        <f>IF($D$427="n/a",0,IF(Y$429&lt;=$C446,0,IF(Y$429&gt;(INDEX($D$427:$W$427,1,$C446)+$C446),INDEX($D$441:$W$441,,$C446)-SUM($D446:X446),INDEX($D$441:$W$441,,$C446)/INDEX($D$427:$W$427,1,$C446))))</f>
        <v>0</v>
      </c>
      <c r="Z446" s="2">
        <f>IF($D$427="n/a",0,IF(Z$429&lt;=$C446,0,IF(Z$429&gt;(INDEX($D$427:$W$427,1,$C446)+$C446),INDEX($D$441:$W$441,,$C446)-SUM($D446:Y446),INDEX($D$441:$W$441,,$C446)/INDEX($D$427:$W$427,1,$C446))))</f>
        <v>0</v>
      </c>
      <c r="AA446" s="2">
        <f>IF($D$427="n/a",0,IF(AA$429&lt;=$C446,0,IF(AA$429&gt;(INDEX($D$427:$W$427,1,$C446)+$C446),INDEX($D$441:$W$441,,$C446)-SUM($D446:Z446),INDEX($D$441:$W$441,,$C446)/INDEX($D$427:$W$427,1,$C446))))</f>
        <v>0</v>
      </c>
      <c r="AB446" s="2">
        <f>IF($D$427="n/a",0,IF(AB$429&lt;=$C446,0,IF(AB$429&gt;(INDEX($D$427:$W$427,1,$C446)+$C446),INDEX($D$441:$W$441,,$C446)-SUM($D446:AA446),INDEX($D$441:$W$441,,$C446)/INDEX($D$427:$W$427,1,$C446))))</f>
        <v>0</v>
      </c>
      <c r="AC446" s="2">
        <f>IF($D$427="n/a",0,IF(AC$429&lt;=$C446,0,IF(AC$429&gt;(INDEX($D$427:$W$427,1,$C446)+$C446),INDEX($D$441:$W$441,,$C446)-SUM($D446:AB446),INDEX($D$441:$W$441,,$C446)/INDEX($D$427:$W$427,1,$C446))))</f>
        <v>0</v>
      </c>
      <c r="AD446" s="2">
        <f>IF($D$427="n/a",0,IF(AD$429&lt;=$C446,0,IF(AD$429&gt;(INDEX($D$427:$W$427,1,$C446)+$C446),INDEX($D$441:$W$441,,$C446)-SUM($D446:AC446),INDEX($D$441:$W$441,,$C446)/INDEX($D$427:$W$427,1,$C446))))</f>
        <v>0</v>
      </c>
      <c r="AE446" s="2">
        <f>IF($D$427="n/a",0,IF(AE$429&lt;=$C446,0,IF(AE$429&gt;(INDEX($D$427:$W$427,1,$C446)+$C446),INDEX($D$441:$W$441,,$C446)-SUM($D446:AD446),INDEX($D$441:$W$441,,$C446)/INDEX($D$427:$W$427,1,$C446))))</f>
        <v>0</v>
      </c>
      <c r="AF446" s="2">
        <f>IF($D$427="n/a",0,IF(AF$429&lt;=$C446,0,IF(AF$429&gt;(INDEX($D$427:$W$427,1,$C446)+$C446),INDEX($D$441:$W$441,,$C446)-SUM($D446:AE446),INDEX($D$441:$W$441,,$C446)/INDEX($D$427:$W$427,1,$C446))))</f>
        <v>0</v>
      </c>
      <c r="AG446" s="2">
        <f>IF($D$427="n/a",0,IF(AG$429&lt;=$C446,0,IF(AG$429&gt;(INDEX($D$427:$W$427,1,$C446)+$C446),INDEX($D$441:$W$441,,$C446)-SUM($D446:AF446),INDEX($D$441:$W$441,,$C446)/INDEX($D$427:$W$427,1,$C446))))</f>
        <v>0</v>
      </c>
      <c r="AH446" s="2">
        <f>IF($D$427="n/a",0,IF(AH$429&lt;=$C446,0,IF(AH$429&gt;(INDEX($D$427:$W$427,1,$C446)+$C446),INDEX($D$441:$W$441,,$C446)-SUM($D446:AG446),INDEX($D$441:$W$441,,$C446)/INDEX($D$427:$W$427,1,$C446))))</f>
        <v>0</v>
      </c>
      <c r="AI446" s="2">
        <f>IF($D$427="n/a",0,IF(AI$429&lt;=$C446,0,IF(AI$429&gt;(INDEX($D$427:$W$427,1,$C446)+$C446),INDEX($D$441:$W$441,,$C446)-SUM($D446:AH446),INDEX($D$441:$W$441,,$C446)/INDEX($D$427:$W$427,1,$C446))))</f>
        <v>0</v>
      </c>
      <c r="AJ446" s="2">
        <f>IF($D$427="n/a",0,IF(AJ$429&lt;=$C446,0,IF(AJ$429&gt;(INDEX($D$427:$W$427,1,$C446)+$C446),INDEX($D$441:$W$441,,$C446)-SUM($D446:AI446),INDEX($D$441:$W$441,,$C446)/INDEX($D$427:$W$427,1,$C446))))</f>
        <v>0</v>
      </c>
      <c r="AK446" s="2">
        <f>IF($D$427="n/a",0,IF(AK$429&lt;=$C446,0,IF(AK$429&gt;(INDEX($D$427:$W$427,1,$C446)+$C446),INDEX($D$441:$W$441,,$C446)-SUM($D446:AJ446),INDEX($D$441:$W$441,,$C446)/INDEX($D$427:$W$427,1,$C446))))</f>
        <v>0</v>
      </c>
      <c r="AL446" s="2">
        <f>IF($D$427="n/a",0,IF(AL$429&lt;=$C446,0,IF(AL$429&gt;(INDEX($D$427:$W$427,1,$C446)+$C446),INDEX($D$441:$W$441,,$C446)-SUM($D446:AK446),INDEX($D$441:$W$441,,$C446)/INDEX($D$427:$W$427,1,$C446))))</f>
        <v>0</v>
      </c>
      <c r="AM446" s="2">
        <f>IF($D$427="n/a",0,IF(AM$429&lt;=$C446,0,IF(AM$429&gt;(INDEX($D$427:$W$427,1,$C446)+$C446),INDEX($D$441:$W$441,,$C446)-SUM($D446:AL446),INDEX($D$441:$W$441,,$C446)/INDEX($D$427:$W$427,1,$C446))))</f>
        <v>0</v>
      </c>
      <c r="AN446" s="2">
        <f>IF($D$427="n/a",0,IF(AN$429&lt;=$C446,0,IF(AN$429&gt;(INDEX($D$427:$W$427,1,$C446)+$C446),INDEX($D$441:$W$441,,$C446)-SUM($D446:AM446),INDEX($D$441:$W$441,,$C446)/INDEX($D$427:$W$427,1,$C446))))</f>
        <v>0</v>
      </c>
      <c r="AO446" s="2">
        <f>IF($D$427="n/a",0,IF(AO$429&lt;=$C446,0,IF(AO$429&gt;(INDEX($D$427:$W$427,1,$C446)+$C446),INDEX($D$441:$W$441,,$C446)-SUM($D446:AN446),INDEX($D$441:$W$441,,$C446)/INDEX($D$427:$W$427,1,$C446))))</f>
        <v>0</v>
      </c>
      <c r="AP446" s="2">
        <f>IF($D$427="n/a",0,IF(AP$429&lt;=$C446,0,IF(AP$429&gt;(INDEX($D$427:$W$427,1,$C446)+$C446),INDEX($D$441:$W$441,,$C446)-SUM($D446:AO446),INDEX($D$441:$W$441,,$C446)/INDEX($D$427:$W$427,1,$C446))))</f>
        <v>0</v>
      </c>
      <c r="AQ446" s="2">
        <f>IF($D$427="n/a",0,IF(AQ$429&lt;=$C446,0,IF(AQ$429&gt;(INDEX($D$427:$W$427,1,$C446)+$C446),INDEX($D$441:$W$441,,$C446)-SUM($D446:AP446),INDEX($D$441:$W$441,,$C446)/INDEX($D$427:$W$427,1,$C446))))</f>
        <v>0</v>
      </c>
      <c r="AR446" s="2">
        <f>IF($D$427="n/a",0,IF(AR$429&lt;=$C446,0,IF(AR$429&gt;(INDEX($D$427:$W$427,1,$C446)+$C446),INDEX($D$441:$W$441,,$C446)-SUM($D446:AQ446),INDEX($D$441:$W$441,,$C446)/INDEX($D$427:$W$427,1,$C446))))</f>
        <v>0</v>
      </c>
      <c r="AS446" s="2">
        <f>IF($D$427="n/a",0,IF(AS$429&lt;=$C446,0,IF(AS$429&gt;(INDEX($D$427:$W$427,1,$C446)+$C446),INDEX($D$441:$W$441,,$C446)-SUM($D446:AR446),INDEX($D$441:$W$441,,$C446)/INDEX($D$427:$W$427,1,$C446))))</f>
        <v>0</v>
      </c>
      <c r="AT446" s="2">
        <f>IF($D$427="n/a",0,IF(AT$429&lt;=$C446,0,IF(AT$429&gt;(INDEX($D$427:$W$427,1,$C446)+$C446),INDEX($D$441:$W$441,,$C446)-SUM($D446:AS446),INDEX($D$441:$W$441,,$C446)/INDEX($D$427:$W$427,1,$C446))))</f>
        <v>0</v>
      </c>
      <c r="AU446" s="2">
        <f>IF($D$427="n/a",0,IF(AU$429&lt;=$C446,0,IF(AU$429&gt;(INDEX($D$427:$W$427,1,$C446)+$C446),INDEX($D$441:$W$441,,$C446)-SUM($D446:AT446),INDEX($D$441:$W$441,,$C446)/INDEX($D$427:$W$427,1,$C446))))</f>
        <v>0</v>
      </c>
      <c r="AV446" s="2">
        <f>IF($D$427="n/a",0,IF(AV$429&lt;=$C446,0,IF(AV$429&gt;(INDEX($D$427:$W$427,1,$C446)+$C446),INDEX($D$441:$W$441,,$C446)-SUM($D446:AU446),INDEX($D$441:$W$441,,$C446)/INDEX($D$427:$W$427,1,$C446))))</f>
        <v>0</v>
      </c>
      <c r="AW446" s="2">
        <f>IF($D$427="n/a",0,IF(AW$429&lt;=$C446,0,IF(AW$429&gt;(INDEX($D$427:$W$427,1,$C446)+$C446),INDEX($D$441:$W$441,,$C446)-SUM($D446:AV446),INDEX($D$441:$W$441,,$C446)/INDEX($D$427:$W$427,1,$C446))))</f>
        <v>0</v>
      </c>
      <c r="AX446" s="2">
        <f>IF($D$427="n/a",0,IF(AX$429&lt;=$C446,0,IF(AX$429&gt;(INDEX($D$427:$W$427,1,$C446)+$C446),INDEX($D$441:$W$441,,$C446)-SUM($D446:AW446),INDEX($D$441:$W$441,,$C446)/INDEX($D$427:$W$427,1,$C446))))</f>
        <v>0</v>
      </c>
      <c r="AY446" s="2">
        <f>IF($D$427="n/a",0,IF(AY$429&lt;=$C446,0,IF(AY$429&gt;(INDEX($D$427:$W$427,1,$C446)+$C446),INDEX($D$441:$W$441,,$C446)-SUM($D446:AX446),INDEX($D$441:$W$441,,$C446)/INDEX($D$427:$W$427,1,$C446))))</f>
        <v>0</v>
      </c>
      <c r="AZ446" s="2">
        <f>IF($D$427="n/a",0,IF(AZ$429&lt;=$C446,0,IF(AZ$429&gt;(INDEX($D$427:$W$427,1,$C446)+$C446),INDEX($D$441:$W$441,,$C446)-SUM($D446:AY446),INDEX($D$441:$W$441,,$C446)/INDEX($D$427:$W$427,1,$C446))))</f>
        <v>0</v>
      </c>
      <c r="BA446" s="2">
        <f>IF($D$427="n/a",0,IF(BA$429&lt;=$C446,0,IF(BA$429&gt;(INDEX($D$427:$W$427,1,$C446)+$C446),INDEX($D$441:$W$441,,$C446)-SUM($D446:AZ446),INDEX($D$441:$W$441,,$C446)/INDEX($D$427:$W$427,1,$C446))))</f>
        <v>0</v>
      </c>
      <c r="BB446" s="2">
        <f>IF($D$427="n/a",0,IF(BB$429&lt;=$C446,0,IF(BB$429&gt;(INDEX($D$427:$W$427,1,$C446)+$C446),INDEX($D$441:$W$441,,$C446)-SUM($D446:BA446),INDEX($D$441:$W$441,,$C446)/INDEX($D$427:$W$427,1,$C446))))</f>
        <v>0</v>
      </c>
      <c r="BC446" s="2">
        <f>IF($D$427="n/a",0,IF(BC$429&lt;=$C446,0,IF(BC$429&gt;(INDEX($D$427:$W$427,1,$C446)+$C446),INDEX($D$441:$W$441,,$C446)-SUM($D446:BB446),INDEX($D$441:$W$441,,$C446)/INDEX($D$427:$W$427,1,$C446))))</f>
        <v>0</v>
      </c>
      <c r="BD446" s="2">
        <f>IF($D$427="n/a",0,IF(BD$429&lt;=$C446,0,IF(BD$429&gt;(INDEX($D$427:$W$427,1,$C446)+$C446),INDEX($D$441:$W$441,,$C446)-SUM($D446:BC446),INDEX($D$441:$W$441,,$C446)/INDEX($D$427:$W$427,1,$C446))))</f>
        <v>0</v>
      </c>
      <c r="BE446" s="2">
        <f>IF($D$427="n/a",0,IF(BE$429&lt;=$C446,0,IF(BE$429&gt;(INDEX($D$427:$W$427,1,$C446)+$C446),INDEX($D$441:$W$441,,$C446)-SUM($D446:BD446),INDEX($D$441:$W$441,,$C446)/INDEX($D$427:$W$427,1,$C446))))</f>
        <v>0</v>
      </c>
      <c r="BF446" s="2">
        <f>IF($D$427="n/a",0,IF(BF$429&lt;=$C446,0,IF(BF$429&gt;(INDEX($D$427:$W$427,1,$C446)+$C446),INDEX($D$441:$W$441,,$C446)-SUM($D446:BE446),INDEX($D$441:$W$441,,$C446)/INDEX($D$427:$W$427,1,$C446))))</f>
        <v>0</v>
      </c>
      <c r="BG446" s="2">
        <f>IF($D$427="n/a",0,IF(BG$429&lt;=$C446,0,IF(BG$429&gt;(INDEX($D$427:$W$427,1,$C446)+$C446),INDEX($D$441:$W$441,,$C446)-SUM($D446:BF446),INDEX($D$441:$W$441,,$C446)/INDEX($D$427:$W$427,1,$C446))))</f>
        <v>0</v>
      </c>
      <c r="BH446" s="2">
        <f>IF($D$427="n/a",0,IF(BH$429&lt;=$C446,0,IF(BH$429&gt;(INDEX($D$427:$W$427,1,$C446)+$C446),INDEX($D$441:$W$441,,$C446)-SUM($D446:BG446),INDEX($D$441:$W$441,,$C446)/INDEX($D$427:$W$427,1,$C446))))</f>
        <v>0</v>
      </c>
      <c r="BI446" s="2">
        <f>IF($D$427="n/a",0,IF(BI$429&lt;=$C446,0,IF(BI$429&gt;(INDEX($D$427:$W$427,1,$C446)+$C446),INDEX($D$441:$W$441,,$C446)-SUM($D446:BH446),INDEX($D$441:$W$441,,$C446)/INDEX($D$427:$W$427,1,$C446))))</f>
        <v>0</v>
      </c>
      <c r="BJ446" s="2">
        <f>IF($D$427="n/a",0,IF(BJ$429&lt;=$C446,0,IF(BJ$429&gt;(INDEX($D$427:$W$427,1,$C446)+$C446),INDEX($D$441:$W$441,,$C446)-SUM($D446:BI446),INDEX($D$441:$W$441,,$C446)/INDEX($D$427:$W$427,1,$C446))))</f>
        <v>0</v>
      </c>
      <c r="BK446" s="2">
        <f>IF($D$427="n/a",0,IF(BK$429&lt;=$C446,0,IF(BK$429&gt;(INDEX($D$427:$W$427,1,$C446)+$C446),INDEX($D$441:$W$441,,$C446)-SUM($D446:BJ446),INDEX($D$441:$W$441,,$C446)/INDEX($D$427:$W$427,1,$C446))))</f>
        <v>0</v>
      </c>
      <c r="BL446" s="2">
        <f>IF($D$427="n/a",0,IF(BL$429&lt;=$C446,0,IF(BL$429&gt;(INDEX($D$427:$W$427,1,$C446)+$C446),INDEX($D$441:$W$441,,$C446)-SUM($D446:BK446),INDEX($D$441:$W$441,,$C446)/INDEX($D$427:$W$427,1,$C446))))</f>
        <v>0</v>
      </c>
      <c r="BM446" s="2">
        <f>IF($D$427="n/a",0,IF(BM$429&lt;=$C446,0,IF(BM$429&gt;(INDEX($D$427:$W$427,1,$C446)+$C446),INDEX($D$441:$W$441,,$C446)-SUM($D446:BL446),INDEX($D$441:$W$441,,$C446)/INDEX($D$427:$W$427,1,$C446))))</f>
        <v>0</v>
      </c>
      <c r="BN446" s="2">
        <f>IF($D$427="n/a",0,IF(BN$429&lt;=$C446,0,IF(BN$429&gt;(INDEX($D$427:$W$427,1,$C446)+$C446),INDEX($D$441:$W$441,,$C446)-SUM($D446:BM446),INDEX($D$441:$W$441,,$C446)/INDEX($D$427:$W$427,1,$C446))))</f>
        <v>0</v>
      </c>
      <c r="BO446" s="2">
        <f>IF($D$427="n/a",0,IF(BO$429&lt;=$C446,0,IF(BO$429&gt;(INDEX($D$427:$W$427,1,$C446)+$C446),INDEX($D$441:$W$441,,$C446)-SUM($D446:BN446),INDEX($D$441:$W$441,,$C446)/INDEX($D$427:$W$427,1,$C446))))</f>
        <v>0</v>
      </c>
      <c r="BP446" s="2">
        <f>IF($D$427="n/a",0,IF(BP$429&lt;=$C446,0,IF(BP$429&gt;(INDEX($D$427:$W$427,1,$C446)+$C446),INDEX($D$441:$W$441,,$C446)-SUM($D446:BO446),INDEX($D$441:$W$441,,$C446)/INDEX($D$427:$W$427,1,$C446))))</f>
        <v>0</v>
      </c>
    </row>
    <row r="447" spans="2:68">
      <c r="B447" s="20">
        <v>2019</v>
      </c>
      <c r="C447" s="20">
        <v>4</v>
      </c>
      <c r="E447" s="2">
        <f>IF($D$427="n/a",0,IF(E$429&lt;=$C447,0,IF(E$429&gt;(INDEX($D$427:$W$427,1,$C447)+$C447),INDEX($D$441:$W$441,,$C447)-SUM($D447:D447),INDEX($D$441:$W$441,,$C447)/INDEX($D$427:$W$427,1,$C447))))</f>
        <v>0</v>
      </c>
      <c r="F447" s="2">
        <f>IF($D$427="n/a",0,IF(F$429&lt;=$C447,0,IF(F$429&gt;(INDEX($D$427:$W$427,1,$C447)+$C447),INDEX($D$441:$W$441,,$C447)-SUM($D447:E447),INDEX($D$441:$W$441,,$C447)/INDEX($D$427:$W$427,1,$C447))))</f>
        <v>0</v>
      </c>
      <c r="G447" s="2">
        <f>IF($D$427="n/a",0,IF(G$429&lt;=$C447,0,IF(G$429&gt;(INDEX($D$427:$W$427,1,$C447)+$C447),INDEX($D$441:$W$441,,$C447)-SUM($D447:F447),INDEX($D$441:$W$441,,$C447)/INDEX($D$427:$W$427,1,$C447))))</f>
        <v>0</v>
      </c>
      <c r="H447" s="2">
        <f>IF($D$427="n/a",0,IF(H$429&lt;=$C447,0,IF(H$429&gt;(INDEX($D$427:$W$427,1,$C447)+$C447),INDEX($D$441:$W$441,,$C447)-SUM($D447:G447),INDEX($D$441:$W$441,,$C447)/INDEX($D$427:$W$427,1,$C447))))</f>
        <v>0</v>
      </c>
      <c r="I447" s="2">
        <f>IF($D$427="n/a",0,IF(I$429&lt;=$C447,0,IF(I$429&gt;(INDEX($D$427:$W$427,1,$C447)+$C447),INDEX($D$441:$W$441,,$C447)-SUM($D447:H447),INDEX($D$441:$W$441,,$C447)/INDEX($D$427:$W$427,1,$C447))))</f>
        <v>0</v>
      </c>
      <c r="J447" s="2">
        <f>IF($D$427="n/a",0,IF(J$429&lt;=$C447,0,IF(J$429&gt;(INDEX($D$427:$W$427,1,$C447)+$C447),INDEX($D$441:$W$441,,$C447)-SUM($D447:I447),INDEX($D$441:$W$441,,$C447)/INDEX($D$427:$W$427,1,$C447))))</f>
        <v>0</v>
      </c>
      <c r="K447" s="2">
        <f>IF($D$427="n/a",0,IF(K$429&lt;=$C447,0,IF(K$429&gt;(INDEX($D$427:$W$427,1,$C447)+$C447),INDEX($D$441:$W$441,,$C447)-SUM($D447:J447),INDEX($D$441:$W$441,,$C447)/INDEX($D$427:$W$427,1,$C447))))</f>
        <v>0</v>
      </c>
      <c r="L447" s="2">
        <f>IF($D$427="n/a",0,IF(L$429&lt;=$C447,0,IF(L$429&gt;(INDEX($D$427:$W$427,1,$C447)+$C447),INDEX($D$441:$W$441,,$C447)-SUM($D447:K447),INDEX($D$441:$W$441,,$C447)/INDEX($D$427:$W$427,1,$C447))))</f>
        <v>0</v>
      </c>
      <c r="M447" s="2">
        <f>IF($D$427="n/a",0,IF(M$429&lt;=$C447,0,IF(M$429&gt;(INDEX($D$427:$W$427,1,$C447)+$C447),INDEX($D$441:$W$441,,$C447)-SUM($D447:L447),INDEX($D$441:$W$441,,$C447)/INDEX($D$427:$W$427,1,$C447))))</f>
        <v>0</v>
      </c>
      <c r="N447" s="2">
        <f>IF($D$427="n/a",0,IF(N$429&lt;=$C447,0,IF(N$429&gt;(INDEX($D$427:$W$427,1,$C447)+$C447),INDEX($D$441:$W$441,,$C447)-SUM($D447:M447),INDEX($D$441:$W$441,,$C447)/INDEX($D$427:$W$427,1,$C447))))</f>
        <v>0</v>
      </c>
      <c r="O447" s="2">
        <f>IF($D$427="n/a",0,IF(O$429&lt;=$C447,0,IF(O$429&gt;(INDEX($D$427:$W$427,1,$C447)+$C447),INDEX($D$441:$W$441,,$C447)-SUM($D447:N447),INDEX($D$441:$W$441,,$C447)/INDEX($D$427:$W$427,1,$C447))))</f>
        <v>0</v>
      </c>
      <c r="P447" s="2">
        <f>IF($D$427="n/a",0,IF(P$429&lt;=$C447,0,IF(P$429&gt;(INDEX($D$427:$W$427,1,$C447)+$C447),INDEX($D$441:$W$441,,$C447)-SUM($D447:O447),INDEX($D$441:$W$441,,$C447)/INDEX($D$427:$W$427,1,$C447))))</f>
        <v>0</v>
      </c>
      <c r="Q447" s="2">
        <f>IF($D$427="n/a",0,IF(Q$429&lt;=$C447,0,IF(Q$429&gt;(INDEX($D$427:$W$427,1,$C447)+$C447),INDEX($D$441:$W$441,,$C447)-SUM($D447:P447),INDEX($D$441:$W$441,,$C447)/INDEX($D$427:$W$427,1,$C447))))</f>
        <v>0</v>
      </c>
      <c r="R447" s="2">
        <f>IF($D$427="n/a",0,IF(R$429&lt;=$C447,0,IF(R$429&gt;(INDEX($D$427:$W$427,1,$C447)+$C447),INDEX($D$441:$W$441,,$C447)-SUM($D447:Q447),INDEX($D$441:$W$441,,$C447)/INDEX($D$427:$W$427,1,$C447))))</f>
        <v>0</v>
      </c>
      <c r="S447" s="2">
        <f>IF($D$427="n/a",0,IF(S$429&lt;=$C447,0,IF(S$429&gt;(INDEX($D$427:$W$427,1,$C447)+$C447),INDEX($D$441:$W$441,,$C447)-SUM($D447:R447),INDEX($D$441:$W$441,,$C447)/INDEX($D$427:$W$427,1,$C447))))</f>
        <v>0</v>
      </c>
      <c r="T447" s="2">
        <f>IF($D$427="n/a",0,IF(T$429&lt;=$C447,0,IF(T$429&gt;(INDEX($D$427:$W$427,1,$C447)+$C447),INDEX($D$441:$W$441,,$C447)-SUM($D447:S447),INDEX($D$441:$W$441,,$C447)/INDEX($D$427:$W$427,1,$C447))))</f>
        <v>0</v>
      </c>
      <c r="U447" s="2">
        <f>IF($D$427="n/a",0,IF(U$429&lt;=$C447,0,IF(U$429&gt;(INDEX($D$427:$W$427,1,$C447)+$C447),INDEX($D$441:$W$441,,$C447)-SUM($D447:T447),INDEX($D$441:$W$441,,$C447)/INDEX($D$427:$W$427,1,$C447))))</f>
        <v>0</v>
      </c>
      <c r="V447" s="2">
        <f>IF($D$427="n/a",0,IF(V$429&lt;=$C447,0,IF(V$429&gt;(INDEX($D$427:$W$427,1,$C447)+$C447),INDEX($D$441:$W$441,,$C447)-SUM($D447:U447),INDEX($D$441:$W$441,,$C447)/INDEX($D$427:$W$427,1,$C447))))</f>
        <v>0</v>
      </c>
      <c r="W447" s="2">
        <f>IF($D$427="n/a",0,IF(W$429&lt;=$C447,0,IF(W$429&gt;(INDEX($D$427:$W$427,1,$C447)+$C447),INDEX($D$441:$W$441,,$C447)-SUM($D447:V447),INDEX($D$441:$W$441,,$C447)/INDEX($D$427:$W$427,1,$C447))))</f>
        <v>0</v>
      </c>
      <c r="X447" s="2">
        <f>IF($D$427="n/a",0,IF(X$429&lt;=$C447,0,IF(X$429&gt;(INDEX($D$427:$W$427,1,$C447)+$C447),INDEX($D$441:$W$441,,$C447)-SUM($D447:W447),INDEX($D$441:$W$441,,$C447)/INDEX($D$427:$W$427,1,$C447))))</f>
        <v>0</v>
      </c>
      <c r="Y447" s="2">
        <f>IF($D$427="n/a",0,IF(Y$429&lt;=$C447,0,IF(Y$429&gt;(INDEX($D$427:$W$427,1,$C447)+$C447),INDEX($D$441:$W$441,,$C447)-SUM($D447:X447),INDEX($D$441:$W$441,,$C447)/INDEX($D$427:$W$427,1,$C447))))</f>
        <v>0</v>
      </c>
      <c r="Z447" s="2">
        <f>IF($D$427="n/a",0,IF(Z$429&lt;=$C447,0,IF(Z$429&gt;(INDEX($D$427:$W$427,1,$C447)+$C447),INDEX($D$441:$W$441,,$C447)-SUM($D447:Y447),INDEX($D$441:$W$441,,$C447)/INDEX($D$427:$W$427,1,$C447))))</f>
        <v>0</v>
      </c>
      <c r="AA447" s="2">
        <f>IF($D$427="n/a",0,IF(AA$429&lt;=$C447,0,IF(AA$429&gt;(INDEX($D$427:$W$427,1,$C447)+$C447),INDEX($D$441:$W$441,,$C447)-SUM($D447:Z447),INDEX($D$441:$W$441,,$C447)/INDEX($D$427:$W$427,1,$C447))))</f>
        <v>0</v>
      </c>
      <c r="AB447" s="2">
        <f>IF($D$427="n/a",0,IF(AB$429&lt;=$C447,0,IF(AB$429&gt;(INDEX($D$427:$W$427,1,$C447)+$C447),INDEX($D$441:$W$441,,$C447)-SUM($D447:AA447),INDEX($D$441:$W$441,,$C447)/INDEX($D$427:$W$427,1,$C447))))</f>
        <v>0</v>
      </c>
      <c r="AC447" s="2">
        <f>IF($D$427="n/a",0,IF(AC$429&lt;=$C447,0,IF(AC$429&gt;(INDEX($D$427:$W$427,1,$C447)+$C447),INDEX($D$441:$W$441,,$C447)-SUM($D447:AB447),INDEX($D$441:$W$441,,$C447)/INDEX($D$427:$W$427,1,$C447))))</f>
        <v>0</v>
      </c>
      <c r="AD447" s="2">
        <f>IF($D$427="n/a",0,IF(AD$429&lt;=$C447,0,IF(AD$429&gt;(INDEX($D$427:$W$427,1,$C447)+$C447),INDEX($D$441:$W$441,,$C447)-SUM($D447:AC447),INDEX($D$441:$W$441,,$C447)/INDEX($D$427:$W$427,1,$C447))))</f>
        <v>0</v>
      </c>
      <c r="AE447" s="2">
        <f>IF($D$427="n/a",0,IF(AE$429&lt;=$C447,0,IF(AE$429&gt;(INDEX($D$427:$W$427,1,$C447)+$C447),INDEX($D$441:$W$441,,$C447)-SUM($D447:AD447),INDEX($D$441:$W$441,,$C447)/INDEX($D$427:$W$427,1,$C447))))</f>
        <v>0</v>
      </c>
      <c r="AF447" s="2">
        <f>IF($D$427="n/a",0,IF(AF$429&lt;=$C447,0,IF(AF$429&gt;(INDEX($D$427:$W$427,1,$C447)+$C447),INDEX($D$441:$W$441,,$C447)-SUM($D447:AE447),INDEX($D$441:$W$441,,$C447)/INDEX($D$427:$W$427,1,$C447))))</f>
        <v>0</v>
      </c>
      <c r="AG447" s="2">
        <f>IF($D$427="n/a",0,IF(AG$429&lt;=$C447,0,IF(AG$429&gt;(INDEX($D$427:$W$427,1,$C447)+$C447),INDEX($D$441:$W$441,,$C447)-SUM($D447:AF447),INDEX($D$441:$W$441,,$C447)/INDEX($D$427:$W$427,1,$C447))))</f>
        <v>0</v>
      </c>
      <c r="AH447" s="2">
        <f>IF($D$427="n/a",0,IF(AH$429&lt;=$C447,0,IF(AH$429&gt;(INDEX($D$427:$W$427,1,$C447)+$C447),INDEX($D$441:$W$441,,$C447)-SUM($D447:AG447),INDEX($D$441:$W$441,,$C447)/INDEX($D$427:$W$427,1,$C447))))</f>
        <v>0</v>
      </c>
      <c r="AI447" s="2">
        <f>IF($D$427="n/a",0,IF(AI$429&lt;=$C447,0,IF(AI$429&gt;(INDEX($D$427:$W$427,1,$C447)+$C447),INDEX($D$441:$W$441,,$C447)-SUM($D447:AH447),INDEX($D$441:$W$441,,$C447)/INDEX($D$427:$W$427,1,$C447))))</f>
        <v>0</v>
      </c>
      <c r="AJ447" s="2">
        <f>IF($D$427="n/a",0,IF(AJ$429&lt;=$C447,0,IF(AJ$429&gt;(INDEX($D$427:$W$427,1,$C447)+$C447),INDEX($D$441:$W$441,,$C447)-SUM($D447:AI447),INDEX($D$441:$W$441,,$C447)/INDEX($D$427:$W$427,1,$C447))))</f>
        <v>0</v>
      </c>
      <c r="AK447" s="2">
        <f>IF($D$427="n/a",0,IF(AK$429&lt;=$C447,0,IF(AK$429&gt;(INDEX($D$427:$W$427,1,$C447)+$C447),INDEX($D$441:$W$441,,$C447)-SUM($D447:AJ447),INDEX($D$441:$W$441,,$C447)/INDEX($D$427:$W$427,1,$C447))))</f>
        <v>0</v>
      </c>
      <c r="AL447" s="2">
        <f>IF($D$427="n/a",0,IF(AL$429&lt;=$C447,0,IF(AL$429&gt;(INDEX($D$427:$W$427,1,$C447)+$C447),INDEX($D$441:$W$441,,$C447)-SUM($D447:AK447),INDEX($D$441:$W$441,,$C447)/INDEX($D$427:$W$427,1,$C447))))</f>
        <v>0</v>
      </c>
      <c r="AM447" s="2">
        <f>IF($D$427="n/a",0,IF(AM$429&lt;=$C447,0,IF(AM$429&gt;(INDEX($D$427:$W$427,1,$C447)+$C447),INDEX($D$441:$W$441,,$C447)-SUM($D447:AL447),INDEX($D$441:$W$441,,$C447)/INDEX($D$427:$W$427,1,$C447))))</f>
        <v>0</v>
      </c>
      <c r="AN447" s="2">
        <f>IF($D$427="n/a",0,IF(AN$429&lt;=$C447,0,IF(AN$429&gt;(INDEX($D$427:$W$427,1,$C447)+$C447),INDEX($D$441:$W$441,,$C447)-SUM($D447:AM447),INDEX($D$441:$W$441,,$C447)/INDEX($D$427:$W$427,1,$C447))))</f>
        <v>0</v>
      </c>
      <c r="AO447" s="2">
        <f>IF($D$427="n/a",0,IF(AO$429&lt;=$C447,0,IF(AO$429&gt;(INDEX($D$427:$W$427,1,$C447)+$C447),INDEX($D$441:$W$441,,$C447)-SUM($D447:AN447),INDEX($D$441:$W$441,,$C447)/INDEX($D$427:$W$427,1,$C447))))</f>
        <v>0</v>
      </c>
      <c r="AP447" s="2">
        <f>IF($D$427="n/a",0,IF(AP$429&lt;=$C447,0,IF(AP$429&gt;(INDEX($D$427:$W$427,1,$C447)+$C447),INDEX($D$441:$W$441,,$C447)-SUM($D447:AO447),INDEX($D$441:$W$441,,$C447)/INDEX($D$427:$W$427,1,$C447))))</f>
        <v>0</v>
      </c>
      <c r="AQ447" s="2">
        <f>IF($D$427="n/a",0,IF(AQ$429&lt;=$C447,0,IF(AQ$429&gt;(INDEX($D$427:$W$427,1,$C447)+$C447),INDEX($D$441:$W$441,,$C447)-SUM($D447:AP447),INDEX($D$441:$W$441,,$C447)/INDEX($D$427:$W$427,1,$C447))))</f>
        <v>0</v>
      </c>
      <c r="AR447" s="2">
        <f>IF($D$427="n/a",0,IF(AR$429&lt;=$C447,0,IF(AR$429&gt;(INDEX($D$427:$W$427,1,$C447)+$C447),INDEX($D$441:$W$441,,$C447)-SUM($D447:AQ447),INDEX($D$441:$W$441,,$C447)/INDEX($D$427:$W$427,1,$C447))))</f>
        <v>0</v>
      </c>
      <c r="AS447" s="2">
        <f>IF($D$427="n/a",0,IF(AS$429&lt;=$C447,0,IF(AS$429&gt;(INDEX($D$427:$W$427,1,$C447)+$C447),INDEX($D$441:$W$441,,$C447)-SUM($D447:AR447),INDEX($D$441:$W$441,,$C447)/INDEX($D$427:$W$427,1,$C447))))</f>
        <v>0</v>
      </c>
      <c r="AT447" s="2">
        <f>IF($D$427="n/a",0,IF(AT$429&lt;=$C447,0,IF(AT$429&gt;(INDEX($D$427:$W$427,1,$C447)+$C447),INDEX($D$441:$W$441,,$C447)-SUM($D447:AS447),INDEX($D$441:$W$441,,$C447)/INDEX($D$427:$W$427,1,$C447))))</f>
        <v>0</v>
      </c>
      <c r="AU447" s="2">
        <f>IF($D$427="n/a",0,IF(AU$429&lt;=$C447,0,IF(AU$429&gt;(INDEX($D$427:$W$427,1,$C447)+$C447),INDEX($D$441:$W$441,,$C447)-SUM($D447:AT447),INDEX($D$441:$W$441,,$C447)/INDEX($D$427:$W$427,1,$C447))))</f>
        <v>0</v>
      </c>
      <c r="AV447" s="2">
        <f>IF($D$427="n/a",0,IF(AV$429&lt;=$C447,0,IF(AV$429&gt;(INDEX($D$427:$W$427,1,$C447)+$C447),INDEX($D$441:$W$441,,$C447)-SUM($D447:AU447),INDEX($D$441:$W$441,,$C447)/INDEX($D$427:$W$427,1,$C447))))</f>
        <v>0</v>
      </c>
      <c r="AW447" s="2">
        <f>IF($D$427="n/a",0,IF(AW$429&lt;=$C447,0,IF(AW$429&gt;(INDEX($D$427:$W$427,1,$C447)+$C447),INDEX($D$441:$W$441,,$C447)-SUM($D447:AV447),INDEX($D$441:$W$441,,$C447)/INDEX($D$427:$W$427,1,$C447))))</f>
        <v>0</v>
      </c>
      <c r="AX447" s="2">
        <f>IF($D$427="n/a",0,IF(AX$429&lt;=$C447,0,IF(AX$429&gt;(INDEX($D$427:$W$427,1,$C447)+$C447),INDEX($D$441:$W$441,,$C447)-SUM($D447:AW447),INDEX($D$441:$W$441,,$C447)/INDEX($D$427:$W$427,1,$C447))))</f>
        <v>0</v>
      </c>
      <c r="AY447" s="2">
        <f>IF($D$427="n/a",0,IF(AY$429&lt;=$C447,0,IF(AY$429&gt;(INDEX($D$427:$W$427,1,$C447)+$C447),INDEX($D$441:$W$441,,$C447)-SUM($D447:AX447),INDEX($D$441:$W$441,,$C447)/INDEX($D$427:$W$427,1,$C447))))</f>
        <v>0</v>
      </c>
      <c r="AZ447" s="2">
        <f>IF($D$427="n/a",0,IF(AZ$429&lt;=$C447,0,IF(AZ$429&gt;(INDEX($D$427:$W$427,1,$C447)+$C447),INDEX($D$441:$W$441,,$C447)-SUM($D447:AY447),INDEX($D$441:$W$441,,$C447)/INDEX($D$427:$W$427,1,$C447))))</f>
        <v>0</v>
      </c>
      <c r="BA447" s="2">
        <f>IF($D$427="n/a",0,IF(BA$429&lt;=$C447,0,IF(BA$429&gt;(INDEX($D$427:$W$427,1,$C447)+$C447),INDEX($D$441:$W$441,,$C447)-SUM($D447:AZ447),INDEX($D$441:$W$441,,$C447)/INDEX($D$427:$W$427,1,$C447))))</f>
        <v>0</v>
      </c>
      <c r="BB447" s="2">
        <f>IF($D$427="n/a",0,IF(BB$429&lt;=$C447,0,IF(BB$429&gt;(INDEX($D$427:$W$427,1,$C447)+$C447),INDEX($D$441:$W$441,,$C447)-SUM($D447:BA447),INDEX($D$441:$W$441,,$C447)/INDEX($D$427:$W$427,1,$C447))))</f>
        <v>0</v>
      </c>
      <c r="BC447" s="2">
        <f>IF($D$427="n/a",0,IF(BC$429&lt;=$C447,0,IF(BC$429&gt;(INDEX($D$427:$W$427,1,$C447)+$C447),INDEX($D$441:$W$441,,$C447)-SUM($D447:BB447),INDEX($D$441:$W$441,,$C447)/INDEX($D$427:$W$427,1,$C447))))</f>
        <v>0</v>
      </c>
      <c r="BD447" s="2">
        <f>IF($D$427="n/a",0,IF(BD$429&lt;=$C447,0,IF(BD$429&gt;(INDEX($D$427:$W$427,1,$C447)+$C447),INDEX($D$441:$W$441,,$C447)-SUM($D447:BC447),INDEX($D$441:$W$441,,$C447)/INDEX($D$427:$W$427,1,$C447))))</f>
        <v>0</v>
      </c>
      <c r="BE447" s="2">
        <f>IF($D$427="n/a",0,IF(BE$429&lt;=$C447,0,IF(BE$429&gt;(INDEX($D$427:$W$427,1,$C447)+$C447),INDEX($D$441:$W$441,,$C447)-SUM($D447:BD447),INDEX($D$441:$W$441,,$C447)/INDEX($D$427:$W$427,1,$C447))))</f>
        <v>0</v>
      </c>
      <c r="BF447" s="2">
        <f>IF($D$427="n/a",0,IF(BF$429&lt;=$C447,0,IF(BF$429&gt;(INDEX($D$427:$W$427,1,$C447)+$C447),INDEX($D$441:$W$441,,$C447)-SUM($D447:BE447),INDEX($D$441:$W$441,,$C447)/INDEX($D$427:$W$427,1,$C447))))</f>
        <v>0</v>
      </c>
      <c r="BG447" s="2">
        <f>IF($D$427="n/a",0,IF(BG$429&lt;=$C447,0,IF(BG$429&gt;(INDEX($D$427:$W$427,1,$C447)+$C447),INDEX($D$441:$W$441,,$C447)-SUM($D447:BF447),INDEX($D$441:$W$441,,$C447)/INDEX($D$427:$W$427,1,$C447))))</f>
        <v>0</v>
      </c>
      <c r="BH447" s="2">
        <f>IF($D$427="n/a",0,IF(BH$429&lt;=$C447,0,IF(BH$429&gt;(INDEX($D$427:$W$427,1,$C447)+$C447),INDEX($D$441:$W$441,,$C447)-SUM($D447:BG447),INDEX($D$441:$W$441,,$C447)/INDEX($D$427:$W$427,1,$C447))))</f>
        <v>0</v>
      </c>
      <c r="BI447" s="2">
        <f>IF($D$427="n/a",0,IF(BI$429&lt;=$C447,0,IF(BI$429&gt;(INDEX($D$427:$W$427,1,$C447)+$C447),INDEX($D$441:$W$441,,$C447)-SUM($D447:BH447),INDEX($D$441:$W$441,,$C447)/INDEX($D$427:$W$427,1,$C447))))</f>
        <v>0</v>
      </c>
      <c r="BJ447" s="2">
        <f>IF($D$427="n/a",0,IF(BJ$429&lt;=$C447,0,IF(BJ$429&gt;(INDEX($D$427:$W$427,1,$C447)+$C447),INDEX($D$441:$W$441,,$C447)-SUM($D447:BI447),INDEX($D$441:$W$441,,$C447)/INDEX($D$427:$W$427,1,$C447))))</f>
        <v>0</v>
      </c>
      <c r="BK447" s="2">
        <f>IF($D$427="n/a",0,IF(BK$429&lt;=$C447,0,IF(BK$429&gt;(INDEX($D$427:$W$427,1,$C447)+$C447),INDEX($D$441:$W$441,,$C447)-SUM($D447:BJ447),INDEX($D$441:$W$441,,$C447)/INDEX($D$427:$W$427,1,$C447))))</f>
        <v>0</v>
      </c>
      <c r="BL447" s="2">
        <f>IF($D$427="n/a",0,IF(BL$429&lt;=$C447,0,IF(BL$429&gt;(INDEX($D$427:$W$427,1,$C447)+$C447),INDEX($D$441:$W$441,,$C447)-SUM($D447:BK447),INDEX($D$441:$W$441,,$C447)/INDEX($D$427:$W$427,1,$C447))))</f>
        <v>0</v>
      </c>
      <c r="BM447" s="2">
        <f>IF($D$427="n/a",0,IF(BM$429&lt;=$C447,0,IF(BM$429&gt;(INDEX($D$427:$W$427,1,$C447)+$C447),INDEX($D$441:$W$441,,$C447)-SUM($D447:BL447),INDEX($D$441:$W$441,,$C447)/INDEX($D$427:$W$427,1,$C447))))</f>
        <v>0</v>
      </c>
      <c r="BN447" s="2">
        <f>IF($D$427="n/a",0,IF(BN$429&lt;=$C447,0,IF(BN$429&gt;(INDEX($D$427:$W$427,1,$C447)+$C447),INDEX($D$441:$W$441,,$C447)-SUM($D447:BM447),INDEX($D$441:$W$441,,$C447)/INDEX($D$427:$W$427,1,$C447))))</f>
        <v>0</v>
      </c>
      <c r="BO447" s="2">
        <f>IF($D$427="n/a",0,IF(BO$429&lt;=$C447,0,IF(BO$429&gt;(INDEX($D$427:$W$427,1,$C447)+$C447),INDEX($D$441:$W$441,,$C447)-SUM($D447:BN447),INDEX($D$441:$W$441,,$C447)/INDEX($D$427:$W$427,1,$C447))))</f>
        <v>0</v>
      </c>
      <c r="BP447" s="2">
        <f>IF($D$427="n/a",0,IF(BP$429&lt;=$C447,0,IF(BP$429&gt;(INDEX($D$427:$W$427,1,$C447)+$C447),INDEX($D$441:$W$441,,$C447)-SUM($D447:BO447),INDEX($D$441:$W$441,,$C447)/INDEX($D$427:$W$427,1,$C447))))</f>
        <v>0</v>
      </c>
    </row>
    <row r="448" spans="2:68">
      <c r="B448" s="20">
        <v>2020</v>
      </c>
      <c r="C448" s="20">
        <v>5</v>
      </c>
      <c r="E448" s="2">
        <f>IF($D$427="n/a",0,IF(E$429&lt;=$C448,0,IF(E$429&gt;(INDEX($D$427:$W$427,1,$C448)+$C448),INDEX($D$441:$W$441,,$C448)-SUM($D448:D448),INDEX($D$441:$W$441,,$C448)/INDEX($D$427:$W$427,1,$C448))))</f>
        <v>0</v>
      </c>
      <c r="F448" s="2">
        <f>IF($D$427="n/a",0,IF(F$429&lt;=$C448,0,IF(F$429&gt;(INDEX($D$427:$W$427,1,$C448)+$C448),INDEX($D$441:$W$441,,$C448)-SUM($D448:E448),INDEX($D$441:$W$441,,$C448)/INDEX($D$427:$W$427,1,$C448))))</f>
        <v>0</v>
      </c>
      <c r="G448" s="2">
        <f>IF($D$427="n/a",0,IF(G$429&lt;=$C448,0,IF(G$429&gt;(INDEX($D$427:$W$427,1,$C448)+$C448),INDEX($D$441:$W$441,,$C448)-SUM($D448:F448),INDEX($D$441:$W$441,,$C448)/INDEX($D$427:$W$427,1,$C448))))</f>
        <v>0</v>
      </c>
      <c r="H448" s="2">
        <f>IF($D$427="n/a",0,IF(H$429&lt;=$C448,0,IF(H$429&gt;(INDEX($D$427:$W$427,1,$C448)+$C448),INDEX($D$441:$W$441,,$C448)-SUM($D448:G448),INDEX($D$441:$W$441,,$C448)/INDEX($D$427:$W$427,1,$C448))))</f>
        <v>0</v>
      </c>
      <c r="I448" s="2">
        <f>IF($D$427="n/a",0,IF(I$429&lt;=$C448,0,IF(I$429&gt;(INDEX($D$427:$W$427,1,$C448)+$C448),INDEX($D$441:$W$441,,$C448)-SUM($D448:H448),INDEX($D$441:$W$441,,$C448)/INDEX($D$427:$W$427,1,$C448))))</f>
        <v>0</v>
      </c>
      <c r="J448" s="2">
        <f>IF($D$427="n/a",0,IF(J$429&lt;=$C448,0,IF(J$429&gt;(INDEX($D$427:$W$427,1,$C448)+$C448),INDEX($D$441:$W$441,,$C448)-SUM($D448:I448),INDEX($D$441:$W$441,,$C448)/INDEX($D$427:$W$427,1,$C448))))</f>
        <v>0</v>
      </c>
      <c r="K448" s="2">
        <f>IF($D$427="n/a",0,IF(K$429&lt;=$C448,0,IF(K$429&gt;(INDEX($D$427:$W$427,1,$C448)+$C448),INDEX($D$441:$W$441,,$C448)-SUM($D448:J448),INDEX($D$441:$W$441,,$C448)/INDEX($D$427:$W$427,1,$C448))))</f>
        <v>0</v>
      </c>
      <c r="L448" s="2">
        <f>IF($D$427="n/a",0,IF(L$429&lt;=$C448,0,IF(L$429&gt;(INDEX($D$427:$W$427,1,$C448)+$C448),INDEX($D$441:$W$441,,$C448)-SUM($D448:K448),INDEX($D$441:$W$441,,$C448)/INDEX($D$427:$W$427,1,$C448))))</f>
        <v>0</v>
      </c>
      <c r="M448" s="2">
        <f>IF($D$427="n/a",0,IF(M$429&lt;=$C448,0,IF(M$429&gt;(INDEX($D$427:$W$427,1,$C448)+$C448),INDEX($D$441:$W$441,,$C448)-SUM($D448:L448),INDEX($D$441:$W$441,,$C448)/INDEX($D$427:$W$427,1,$C448))))</f>
        <v>0</v>
      </c>
      <c r="N448" s="2">
        <f>IF($D$427="n/a",0,IF(N$429&lt;=$C448,0,IF(N$429&gt;(INDEX($D$427:$W$427,1,$C448)+$C448),INDEX($D$441:$W$441,,$C448)-SUM($D448:M448),INDEX($D$441:$W$441,,$C448)/INDEX($D$427:$W$427,1,$C448))))</f>
        <v>0</v>
      </c>
      <c r="O448" s="2">
        <f>IF($D$427="n/a",0,IF(O$429&lt;=$C448,0,IF(O$429&gt;(INDEX($D$427:$W$427,1,$C448)+$C448),INDEX($D$441:$W$441,,$C448)-SUM($D448:N448),INDEX($D$441:$W$441,,$C448)/INDEX($D$427:$W$427,1,$C448))))</f>
        <v>0</v>
      </c>
      <c r="P448" s="2">
        <f>IF($D$427="n/a",0,IF(P$429&lt;=$C448,0,IF(P$429&gt;(INDEX($D$427:$W$427,1,$C448)+$C448),INDEX($D$441:$W$441,,$C448)-SUM($D448:O448),INDEX($D$441:$W$441,,$C448)/INDEX($D$427:$W$427,1,$C448))))</f>
        <v>0</v>
      </c>
      <c r="Q448" s="2">
        <f>IF($D$427="n/a",0,IF(Q$429&lt;=$C448,0,IF(Q$429&gt;(INDEX($D$427:$W$427,1,$C448)+$C448),INDEX($D$441:$W$441,,$C448)-SUM($D448:P448),INDEX($D$441:$W$441,,$C448)/INDEX($D$427:$W$427,1,$C448))))</f>
        <v>0</v>
      </c>
      <c r="R448" s="2">
        <f>IF($D$427="n/a",0,IF(R$429&lt;=$C448,0,IF(R$429&gt;(INDEX($D$427:$W$427,1,$C448)+$C448),INDEX($D$441:$W$441,,$C448)-SUM($D448:Q448),INDEX($D$441:$W$441,,$C448)/INDEX($D$427:$W$427,1,$C448))))</f>
        <v>0</v>
      </c>
      <c r="S448" s="2">
        <f>IF($D$427="n/a",0,IF(S$429&lt;=$C448,0,IF(S$429&gt;(INDEX($D$427:$W$427,1,$C448)+$C448),INDEX($D$441:$W$441,,$C448)-SUM($D448:R448),INDEX($D$441:$W$441,,$C448)/INDEX($D$427:$W$427,1,$C448))))</f>
        <v>0</v>
      </c>
      <c r="T448" s="2">
        <f>IF($D$427="n/a",0,IF(T$429&lt;=$C448,0,IF(T$429&gt;(INDEX($D$427:$W$427,1,$C448)+$C448),INDEX($D$441:$W$441,,$C448)-SUM($D448:S448),INDEX($D$441:$W$441,,$C448)/INDEX($D$427:$W$427,1,$C448))))</f>
        <v>0</v>
      </c>
      <c r="U448" s="2">
        <f>IF($D$427="n/a",0,IF(U$429&lt;=$C448,0,IF(U$429&gt;(INDEX($D$427:$W$427,1,$C448)+$C448),INDEX($D$441:$W$441,,$C448)-SUM($D448:T448),INDEX($D$441:$W$441,,$C448)/INDEX($D$427:$W$427,1,$C448))))</f>
        <v>0</v>
      </c>
      <c r="V448" s="2">
        <f>IF($D$427="n/a",0,IF(V$429&lt;=$C448,0,IF(V$429&gt;(INDEX($D$427:$W$427,1,$C448)+$C448),INDEX($D$441:$W$441,,$C448)-SUM($D448:U448),INDEX($D$441:$W$441,,$C448)/INDEX($D$427:$W$427,1,$C448))))</f>
        <v>0</v>
      </c>
      <c r="W448" s="2">
        <f>IF($D$427="n/a",0,IF(W$429&lt;=$C448,0,IF(W$429&gt;(INDEX($D$427:$W$427,1,$C448)+$C448),INDEX($D$441:$W$441,,$C448)-SUM($D448:V448),INDEX($D$441:$W$441,,$C448)/INDEX($D$427:$W$427,1,$C448))))</f>
        <v>0</v>
      </c>
      <c r="X448" s="2">
        <f>IF($D$427="n/a",0,IF(X$429&lt;=$C448,0,IF(X$429&gt;(INDEX($D$427:$W$427,1,$C448)+$C448),INDEX($D$441:$W$441,,$C448)-SUM($D448:W448),INDEX($D$441:$W$441,,$C448)/INDEX($D$427:$W$427,1,$C448))))</f>
        <v>0</v>
      </c>
      <c r="Y448" s="2">
        <f>IF($D$427="n/a",0,IF(Y$429&lt;=$C448,0,IF(Y$429&gt;(INDEX($D$427:$W$427,1,$C448)+$C448),INDEX($D$441:$W$441,,$C448)-SUM($D448:X448),INDEX($D$441:$W$441,,$C448)/INDEX($D$427:$W$427,1,$C448))))</f>
        <v>0</v>
      </c>
      <c r="Z448" s="2">
        <f>IF($D$427="n/a",0,IF(Z$429&lt;=$C448,0,IF(Z$429&gt;(INDEX($D$427:$W$427,1,$C448)+$C448),INDEX($D$441:$W$441,,$C448)-SUM($D448:Y448),INDEX($D$441:$W$441,,$C448)/INDEX($D$427:$W$427,1,$C448))))</f>
        <v>0</v>
      </c>
      <c r="AA448" s="2">
        <f>IF($D$427="n/a",0,IF(AA$429&lt;=$C448,0,IF(AA$429&gt;(INDEX($D$427:$W$427,1,$C448)+$C448),INDEX($D$441:$W$441,,$C448)-SUM($D448:Z448),INDEX($D$441:$W$441,,$C448)/INDEX($D$427:$W$427,1,$C448))))</f>
        <v>0</v>
      </c>
      <c r="AB448" s="2">
        <f>IF($D$427="n/a",0,IF(AB$429&lt;=$C448,0,IF(AB$429&gt;(INDEX($D$427:$W$427,1,$C448)+$C448),INDEX($D$441:$W$441,,$C448)-SUM($D448:AA448),INDEX($D$441:$W$441,,$C448)/INDEX($D$427:$W$427,1,$C448))))</f>
        <v>0</v>
      </c>
      <c r="AC448" s="2">
        <f>IF($D$427="n/a",0,IF(AC$429&lt;=$C448,0,IF(AC$429&gt;(INDEX($D$427:$W$427,1,$C448)+$C448),INDEX($D$441:$W$441,,$C448)-SUM($D448:AB448),INDEX($D$441:$W$441,,$C448)/INDEX($D$427:$W$427,1,$C448))))</f>
        <v>0</v>
      </c>
      <c r="AD448" s="2">
        <f>IF($D$427="n/a",0,IF(AD$429&lt;=$C448,0,IF(AD$429&gt;(INDEX($D$427:$W$427,1,$C448)+$C448),INDEX($D$441:$W$441,,$C448)-SUM($D448:AC448),INDEX($D$441:$W$441,,$C448)/INDEX($D$427:$W$427,1,$C448))))</f>
        <v>0</v>
      </c>
      <c r="AE448" s="2">
        <f>IF($D$427="n/a",0,IF(AE$429&lt;=$C448,0,IF(AE$429&gt;(INDEX($D$427:$W$427,1,$C448)+$C448),INDEX($D$441:$W$441,,$C448)-SUM($D448:AD448),INDEX($D$441:$W$441,,$C448)/INDEX($D$427:$W$427,1,$C448))))</f>
        <v>0</v>
      </c>
      <c r="AF448" s="2">
        <f>IF($D$427="n/a",0,IF(AF$429&lt;=$C448,0,IF(AF$429&gt;(INDEX($D$427:$W$427,1,$C448)+$C448),INDEX($D$441:$W$441,,$C448)-SUM($D448:AE448),INDEX($D$441:$W$441,,$C448)/INDEX($D$427:$W$427,1,$C448))))</f>
        <v>0</v>
      </c>
      <c r="AG448" s="2">
        <f>IF($D$427="n/a",0,IF(AG$429&lt;=$C448,0,IF(AG$429&gt;(INDEX($D$427:$W$427,1,$C448)+$C448),INDEX($D$441:$W$441,,$C448)-SUM($D448:AF448),INDEX($D$441:$W$441,,$C448)/INDEX($D$427:$W$427,1,$C448))))</f>
        <v>0</v>
      </c>
      <c r="AH448" s="2">
        <f>IF($D$427="n/a",0,IF(AH$429&lt;=$C448,0,IF(AH$429&gt;(INDEX($D$427:$W$427,1,$C448)+$C448),INDEX($D$441:$W$441,,$C448)-SUM($D448:AG448),INDEX($D$441:$W$441,,$C448)/INDEX($D$427:$W$427,1,$C448))))</f>
        <v>0</v>
      </c>
      <c r="AI448" s="2">
        <f>IF($D$427="n/a",0,IF(AI$429&lt;=$C448,0,IF(AI$429&gt;(INDEX($D$427:$W$427,1,$C448)+$C448),INDEX($D$441:$W$441,,$C448)-SUM($D448:AH448),INDEX($D$441:$W$441,,$C448)/INDEX($D$427:$W$427,1,$C448))))</f>
        <v>0</v>
      </c>
      <c r="AJ448" s="2">
        <f>IF($D$427="n/a",0,IF(AJ$429&lt;=$C448,0,IF(AJ$429&gt;(INDEX($D$427:$W$427,1,$C448)+$C448),INDEX($D$441:$W$441,,$C448)-SUM($D448:AI448),INDEX($D$441:$W$441,,$C448)/INDEX($D$427:$W$427,1,$C448))))</f>
        <v>0</v>
      </c>
      <c r="AK448" s="2">
        <f>IF($D$427="n/a",0,IF(AK$429&lt;=$C448,0,IF(AK$429&gt;(INDEX($D$427:$W$427,1,$C448)+$C448),INDEX($D$441:$W$441,,$C448)-SUM($D448:AJ448),INDEX($D$441:$W$441,,$C448)/INDEX($D$427:$W$427,1,$C448))))</f>
        <v>0</v>
      </c>
      <c r="AL448" s="2">
        <f>IF($D$427="n/a",0,IF(AL$429&lt;=$C448,0,IF(AL$429&gt;(INDEX($D$427:$W$427,1,$C448)+$C448),INDEX($D$441:$W$441,,$C448)-SUM($D448:AK448),INDEX($D$441:$W$441,,$C448)/INDEX($D$427:$W$427,1,$C448))))</f>
        <v>0</v>
      </c>
      <c r="AM448" s="2">
        <f>IF($D$427="n/a",0,IF(AM$429&lt;=$C448,0,IF(AM$429&gt;(INDEX($D$427:$W$427,1,$C448)+$C448),INDEX($D$441:$W$441,,$C448)-SUM($D448:AL448),INDEX($D$441:$W$441,,$C448)/INDEX($D$427:$W$427,1,$C448))))</f>
        <v>0</v>
      </c>
      <c r="AN448" s="2">
        <f>IF($D$427="n/a",0,IF(AN$429&lt;=$C448,0,IF(AN$429&gt;(INDEX($D$427:$W$427,1,$C448)+$C448),INDEX($D$441:$W$441,,$C448)-SUM($D448:AM448),INDEX($D$441:$W$441,,$C448)/INDEX($D$427:$W$427,1,$C448))))</f>
        <v>0</v>
      </c>
      <c r="AO448" s="2">
        <f>IF($D$427="n/a",0,IF(AO$429&lt;=$C448,0,IF(AO$429&gt;(INDEX($D$427:$W$427,1,$C448)+$C448),INDEX($D$441:$W$441,,$C448)-SUM($D448:AN448),INDEX($D$441:$W$441,,$C448)/INDEX($D$427:$W$427,1,$C448))))</f>
        <v>0</v>
      </c>
      <c r="AP448" s="2">
        <f>IF($D$427="n/a",0,IF(AP$429&lt;=$C448,0,IF(AP$429&gt;(INDEX($D$427:$W$427,1,$C448)+$C448),INDEX($D$441:$W$441,,$C448)-SUM($D448:AO448),INDEX($D$441:$W$441,,$C448)/INDEX($D$427:$W$427,1,$C448))))</f>
        <v>0</v>
      </c>
      <c r="AQ448" s="2">
        <f>IF($D$427="n/a",0,IF(AQ$429&lt;=$C448,0,IF(AQ$429&gt;(INDEX($D$427:$W$427,1,$C448)+$C448),INDEX($D$441:$W$441,,$C448)-SUM($D448:AP448),INDEX($D$441:$W$441,,$C448)/INDEX($D$427:$W$427,1,$C448))))</f>
        <v>0</v>
      </c>
      <c r="AR448" s="2">
        <f>IF($D$427="n/a",0,IF(AR$429&lt;=$C448,0,IF(AR$429&gt;(INDEX($D$427:$W$427,1,$C448)+$C448),INDEX($D$441:$W$441,,$C448)-SUM($D448:AQ448),INDEX($D$441:$W$441,,$C448)/INDEX($D$427:$W$427,1,$C448))))</f>
        <v>0</v>
      </c>
      <c r="AS448" s="2">
        <f>IF($D$427="n/a",0,IF(AS$429&lt;=$C448,0,IF(AS$429&gt;(INDEX($D$427:$W$427,1,$C448)+$C448),INDEX($D$441:$W$441,,$C448)-SUM($D448:AR448),INDEX($D$441:$W$441,,$C448)/INDEX($D$427:$W$427,1,$C448))))</f>
        <v>0</v>
      </c>
      <c r="AT448" s="2">
        <f>IF($D$427="n/a",0,IF(AT$429&lt;=$C448,0,IF(AT$429&gt;(INDEX($D$427:$W$427,1,$C448)+$C448),INDEX($D$441:$W$441,,$C448)-SUM($D448:AS448),INDEX($D$441:$W$441,,$C448)/INDEX($D$427:$W$427,1,$C448))))</f>
        <v>0</v>
      </c>
      <c r="AU448" s="2">
        <f>IF($D$427="n/a",0,IF(AU$429&lt;=$C448,0,IF(AU$429&gt;(INDEX($D$427:$W$427,1,$C448)+$C448),INDEX($D$441:$W$441,,$C448)-SUM($D448:AT448),INDEX($D$441:$W$441,,$C448)/INDEX($D$427:$W$427,1,$C448))))</f>
        <v>0</v>
      </c>
      <c r="AV448" s="2">
        <f>IF($D$427="n/a",0,IF(AV$429&lt;=$C448,0,IF(AV$429&gt;(INDEX($D$427:$W$427,1,$C448)+$C448),INDEX($D$441:$W$441,,$C448)-SUM($D448:AU448),INDEX($D$441:$W$441,,$C448)/INDEX($D$427:$W$427,1,$C448))))</f>
        <v>0</v>
      </c>
      <c r="AW448" s="2">
        <f>IF($D$427="n/a",0,IF(AW$429&lt;=$C448,0,IF(AW$429&gt;(INDEX($D$427:$W$427,1,$C448)+$C448),INDEX($D$441:$W$441,,$C448)-SUM($D448:AV448),INDEX($D$441:$W$441,,$C448)/INDEX($D$427:$W$427,1,$C448))))</f>
        <v>0</v>
      </c>
      <c r="AX448" s="2">
        <f>IF($D$427="n/a",0,IF(AX$429&lt;=$C448,0,IF(AX$429&gt;(INDEX($D$427:$W$427,1,$C448)+$C448),INDEX($D$441:$W$441,,$C448)-SUM($D448:AW448),INDEX($D$441:$W$441,,$C448)/INDEX($D$427:$W$427,1,$C448))))</f>
        <v>0</v>
      </c>
      <c r="AY448" s="2">
        <f>IF($D$427="n/a",0,IF(AY$429&lt;=$C448,0,IF(AY$429&gt;(INDEX($D$427:$W$427,1,$C448)+$C448),INDEX($D$441:$W$441,,$C448)-SUM($D448:AX448),INDEX($D$441:$W$441,,$C448)/INDEX($D$427:$W$427,1,$C448))))</f>
        <v>0</v>
      </c>
      <c r="AZ448" s="2">
        <f>IF($D$427="n/a",0,IF(AZ$429&lt;=$C448,0,IF(AZ$429&gt;(INDEX($D$427:$W$427,1,$C448)+$C448),INDEX($D$441:$W$441,,$C448)-SUM($D448:AY448),INDEX($D$441:$W$441,,$C448)/INDEX($D$427:$W$427,1,$C448))))</f>
        <v>0</v>
      </c>
      <c r="BA448" s="2">
        <f>IF($D$427="n/a",0,IF(BA$429&lt;=$C448,0,IF(BA$429&gt;(INDEX($D$427:$W$427,1,$C448)+$C448),INDEX($D$441:$W$441,,$C448)-SUM($D448:AZ448),INDEX($D$441:$W$441,,$C448)/INDEX($D$427:$W$427,1,$C448))))</f>
        <v>0</v>
      </c>
      <c r="BB448" s="2">
        <f>IF($D$427="n/a",0,IF(BB$429&lt;=$C448,0,IF(BB$429&gt;(INDEX($D$427:$W$427,1,$C448)+$C448),INDEX($D$441:$W$441,,$C448)-SUM($D448:BA448),INDEX($D$441:$W$441,,$C448)/INDEX($D$427:$W$427,1,$C448))))</f>
        <v>0</v>
      </c>
      <c r="BC448" s="2">
        <f>IF($D$427="n/a",0,IF(BC$429&lt;=$C448,0,IF(BC$429&gt;(INDEX($D$427:$W$427,1,$C448)+$C448),INDEX($D$441:$W$441,,$C448)-SUM($D448:BB448),INDEX($D$441:$W$441,,$C448)/INDEX($D$427:$W$427,1,$C448))))</f>
        <v>0</v>
      </c>
      <c r="BD448" s="2">
        <f>IF($D$427="n/a",0,IF(BD$429&lt;=$C448,0,IF(BD$429&gt;(INDEX($D$427:$W$427,1,$C448)+$C448),INDEX($D$441:$W$441,,$C448)-SUM($D448:BC448),INDEX($D$441:$W$441,,$C448)/INDEX($D$427:$W$427,1,$C448))))</f>
        <v>0</v>
      </c>
      <c r="BE448" s="2">
        <f>IF($D$427="n/a",0,IF(BE$429&lt;=$C448,0,IF(BE$429&gt;(INDEX($D$427:$W$427,1,$C448)+$C448),INDEX($D$441:$W$441,,$C448)-SUM($D448:BD448),INDEX($D$441:$W$441,,$C448)/INDEX($D$427:$W$427,1,$C448))))</f>
        <v>0</v>
      </c>
      <c r="BF448" s="2">
        <f>IF($D$427="n/a",0,IF(BF$429&lt;=$C448,0,IF(BF$429&gt;(INDEX($D$427:$W$427,1,$C448)+$C448),INDEX($D$441:$W$441,,$C448)-SUM($D448:BE448),INDEX($D$441:$W$441,,$C448)/INDEX($D$427:$W$427,1,$C448))))</f>
        <v>0</v>
      </c>
      <c r="BG448" s="2">
        <f>IF($D$427="n/a",0,IF(BG$429&lt;=$C448,0,IF(BG$429&gt;(INDEX($D$427:$W$427,1,$C448)+$C448),INDEX($D$441:$W$441,,$C448)-SUM($D448:BF448),INDEX($D$441:$W$441,,$C448)/INDEX($D$427:$W$427,1,$C448))))</f>
        <v>0</v>
      </c>
      <c r="BH448" s="2">
        <f>IF($D$427="n/a",0,IF(BH$429&lt;=$C448,0,IF(BH$429&gt;(INDEX($D$427:$W$427,1,$C448)+$C448),INDEX($D$441:$W$441,,$C448)-SUM($D448:BG448),INDEX($D$441:$W$441,,$C448)/INDEX($D$427:$W$427,1,$C448))))</f>
        <v>0</v>
      </c>
      <c r="BI448" s="2">
        <f>IF($D$427="n/a",0,IF(BI$429&lt;=$C448,0,IF(BI$429&gt;(INDEX($D$427:$W$427,1,$C448)+$C448),INDEX($D$441:$W$441,,$C448)-SUM($D448:BH448),INDEX($D$441:$W$441,,$C448)/INDEX($D$427:$W$427,1,$C448))))</f>
        <v>0</v>
      </c>
      <c r="BJ448" s="2">
        <f>IF($D$427="n/a",0,IF(BJ$429&lt;=$C448,0,IF(BJ$429&gt;(INDEX($D$427:$W$427,1,$C448)+$C448),INDEX($D$441:$W$441,,$C448)-SUM($D448:BI448),INDEX($D$441:$W$441,,$C448)/INDEX($D$427:$W$427,1,$C448))))</f>
        <v>0</v>
      </c>
      <c r="BK448" s="2">
        <f>IF($D$427="n/a",0,IF(BK$429&lt;=$C448,0,IF(BK$429&gt;(INDEX($D$427:$W$427,1,$C448)+$C448),INDEX($D$441:$W$441,,$C448)-SUM($D448:BJ448),INDEX($D$441:$W$441,,$C448)/INDEX($D$427:$W$427,1,$C448))))</f>
        <v>0</v>
      </c>
      <c r="BL448" s="2">
        <f>IF($D$427="n/a",0,IF(BL$429&lt;=$C448,0,IF(BL$429&gt;(INDEX($D$427:$W$427,1,$C448)+$C448),INDEX($D$441:$W$441,,$C448)-SUM($D448:BK448),INDEX($D$441:$W$441,,$C448)/INDEX($D$427:$W$427,1,$C448))))</f>
        <v>0</v>
      </c>
      <c r="BM448" s="2">
        <f>IF($D$427="n/a",0,IF(BM$429&lt;=$C448,0,IF(BM$429&gt;(INDEX($D$427:$W$427,1,$C448)+$C448),INDEX($D$441:$W$441,,$C448)-SUM($D448:BL448),INDEX($D$441:$W$441,,$C448)/INDEX($D$427:$W$427,1,$C448))))</f>
        <v>0</v>
      </c>
      <c r="BN448" s="2">
        <f>IF($D$427="n/a",0,IF(BN$429&lt;=$C448,0,IF(BN$429&gt;(INDEX($D$427:$W$427,1,$C448)+$C448),INDEX($D$441:$W$441,,$C448)-SUM($D448:BM448),INDEX($D$441:$W$441,,$C448)/INDEX($D$427:$W$427,1,$C448))))</f>
        <v>0</v>
      </c>
      <c r="BO448" s="2">
        <f>IF($D$427="n/a",0,IF(BO$429&lt;=$C448,0,IF(BO$429&gt;(INDEX($D$427:$W$427,1,$C448)+$C448),INDEX($D$441:$W$441,,$C448)-SUM($D448:BN448),INDEX($D$441:$W$441,,$C448)/INDEX($D$427:$W$427,1,$C448))))</f>
        <v>0</v>
      </c>
      <c r="BP448" s="2">
        <f>IF($D$427="n/a",0,IF(BP$429&lt;=$C448,0,IF(BP$429&gt;(INDEX($D$427:$W$427,1,$C448)+$C448),INDEX($D$441:$W$441,,$C448)-SUM($D448:BO448),INDEX($D$441:$W$441,,$C448)/INDEX($D$427:$W$427,1,$C448))))</f>
        <v>0</v>
      </c>
    </row>
    <row r="449" spans="2:68">
      <c r="B449" s="20">
        <v>2021</v>
      </c>
      <c r="C449" s="20">
        <v>6</v>
      </c>
      <c r="E449" s="2">
        <f>IF($D$427="n/a",0,IF(E$429&lt;=$C449,0,IF(E$429&gt;(INDEX($D$427:$W$427,1,$C449)+$C449),INDEX($D$441:$W$441,,$C449)-SUM($D449:D449),INDEX($D$441:$W$441,,$C449)/INDEX($D$427:$W$427,1,$C449))))</f>
        <v>0</v>
      </c>
      <c r="F449" s="2">
        <f>IF($D$427="n/a",0,IF(F$429&lt;=$C449,0,IF(F$429&gt;(INDEX($D$427:$W$427,1,$C449)+$C449),INDEX($D$441:$W$441,,$C449)-SUM($D449:E449),INDEX($D$441:$W$441,,$C449)/INDEX($D$427:$W$427,1,$C449))))</f>
        <v>0</v>
      </c>
      <c r="G449" s="2">
        <f>IF($D$427="n/a",0,IF(G$429&lt;=$C449,0,IF(G$429&gt;(INDEX($D$427:$W$427,1,$C449)+$C449),INDEX($D$441:$W$441,,$C449)-SUM($D449:F449),INDEX($D$441:$W$441,,$C449)/INDEX($D$427:$W$427,1,$C449))))</f>
        <v>0</v>
      </c>
      <c r="H449" s="2">
        <f>IF($D$427="n/a",0,IF(H$429&lt;=$C449,0,IF(H$429&gt;(INDEX($D$427:$W$427,1,$C449)+$C449),INDEX($D$441:$W$441,,$C449)-SUM($D449:G449),INDEX($D$441:$W$441,,$C449)/INDEX($D$427:$W$427,1,$C449))))</f>
        <v>0</v>
      </c>
      <c r="I449" s="2">
        <f>IF($D$427="n/a",0,IF(I$429&lt;=$C449,0,IF(I$429&gt;(INDEX($D$427:$W$427,1,$C449)+$C449),INDEX($D$441:$W$441,,$C449)-SUM($D449:H449),INDEX($D$441:$W$441,,$C449)/INDEX($D$427:$W$427,1,$C449))))</f>
        <v>0</v>
      </c>
      <c r="J449" s="2">
        <f>IF($D$427="n/a",0,IF(J$429&lt;=$C449,0,IF(J$429&gt;(INDEX($D$427:$W$427,1,$C449)+$C449),INDEX($D$441:$W$441,,$C449)-SUM($D449:I449),INDEX($D$441:$W$441,,$C449)/INDEX($D$427:$W$427,1,$C449))))</f>
        <v>0</v>
      </c>
      <c r="K449" s="2">
        <f>IF($D$427="n/a",0,IF(K$429&lt;=$C449,0,IF(K$429&gt;(INDEX($D$427:$W$427,1,$C449)+$C449),INDEX($D$441:$W$441,,$C449)-SUM($D449:J449),INDEX($D$441:$W$441,,$C449)/INDEX($D$427:$W$427,1,$C449))))</f>
        <v>0</v>
      </c>
      <c r="L449" s="2">
        <f>IF($D$427="n/a",0,IF(L$429&lt;=$C449,0,IF(L$429&gt;(INDEX($D$427:$W$427,1,$C449)+$C449),INDEX($D$441:$W$441,,$C449)-SUM($D449:K449),INDEX($D$441:$W$441,,$C449)/INDEX($D$427:$W$427,1,$C449))))</f>
        <v>0</v>
      </c>
      <c r="M449" s="2">
        <f>IF($D$427="n/a",0,IF(M$429&lt;=$C449,0,IF(M$429&gt;(INDEX($D$427:$W$427,1,$C449)+$C449),INDEX($D$441:$W$441,,$C449)-SUM($D449:L449),INDEX($D$441:$W$441,,$C449)/INDEX($D$427:$W$427,1,$C449))))</f>
        <v>0</v>
      </c>
      <c r="N449" s="2">
        <f>IF($D$427="n/a",0,IF(N$429&lt;=$C449,0,IF(N$429&gt;(INDEX($D$427:$W$427,1,$C449)+$C449),INDEX($D$441:$W$441,,$C449)-SUM($D449:M449),INDEX($D$441:$W$441,,$C449)/INDEX($D$427:$W$427,1,$C449))))</f>
        <v>0</v>
      </c>
      <c r="O449" s="2">
        <f>IF($D$427="n/a",0,IF(O$429&lt;=$C449,0,IF(O$429&gt;(INDEX($D$427:$W$427,1,$C449)+$C449),INDEX($D$441:$W$441,,$C449)-SUM($D449:N449),INDEX($D$441:$W$441,,$C449)/INDEX($D$427:$W$427,1,$C449))))</f>
        <v>0</v>
      </c>
      <c r="P449" s="2">
        <f>IF($D$427="n/a",0,IF(P$429&lt;=$C449,0,IF(P$429&gt;(INDEX($D$427:$W$427,1,$C449)+$C449),INDEX($D$441:$W$441,,$C449)-SUM($D449:O449),INDEX($D$441:$W$441,,$C449)/INDEX($D$427:$W$427,1,$C449))))</f>
        <v>0</v>
      </c>
      <c r="Q449" s="2">
        <f>IF($D$427="n/a",0,IF(Q$429&lt;=$C449,0,IF(Q$429&gt;(INDEX($D$427:$W$427,1,$C449)+$C449),INDEX($D$441:$W$441,,$C449)-SUM($D449:P449),INDEX($D$441:$W$441,,$C449)/INDEX($D$427:$W$427,1,$C449))))</f>
        <v>0</v>
      </c>
      <c r="R449" s="2">
        <f>IF($D$427="n/a",0,IF(R$429&lt;=$C449,0,IF(R$429&gt;(INDEX($D$427:$W$427,1,$C449)+$C449),INDEX($D$441:$W$441,,$C449)-SUM($D449:Q449),INDEX($D$441:$W$441,,$C449)/INDEX($D$427:$W$427,1,$C449))))</f>
        <v>0</v>
      </c>
      <c r="S449" s="2">
        <f>IF($D$427="n/a",0,IF(S$429&lt;=$C449,0,IF(S$429&gt;(INDEX($D$427:$W$427,1,$C449)+$C449),INDEX($D$441:$W$441,,$C449)-SUM($D449:R449),INDEX($D$441:$W$441,,$C449)/INDEX($D$427:$W$427,1,$C449))))</f>
        <v>0</v>
      </c>
      <c r="T449" s="2">
        <f>IF($D$427="n/a",0,IF(T$429&lt;=$C449,0,IF(T$429&gt;(INDEX($D$427:$W$427,1,$C449)+$C449),INDEX($D$441:$W$441,,$C449)-SUM($D449:S449),INDEX($D$441:$W$441,,$C449)/INDEX($D$427:$W$427,1,$C449))))</f>
        <v>0</v>
      </c>
      <c r="U449" s="2">
        <f>IF($D$427="n/a",0,IF(U$429&lt;=$C449,0,IF(U$429&gt;(INDEX($D$427:$W$427,1,$C449)+$C449),INDEX($D$441:$W$441,,$C449)-SUM($D449:T449),INDEX($D$441:$W$441,,$C449)/INDEX($D$427:$W$427,1,$C449))))</f>
        <v>0</v>
      </c>
      <c r="V449" s="2">
        <f>IF($D$427="n/a",0,IF(V$429&lt;=$C449,0,IF(V$429&gt;(INDEX($D$427:$W$427,1,$C449)+$C449),INDEX($D$441:$W$441,,$C449)-SUM($D449:U449),INDEX($D$441:$W$441,,$C449)/INDEX($D$427:$W$427,1,$C449))))</f>
        <v>0</v>
      </c>
      <c r="W449" s="2">
        <f>IF($D$427="n/a",0,IF(W$429&lt;=$C449,0,IF(W$429&gt;(INDEX($D$427:$W$427,1,$C449)+$C449),INDEX($D$441:$W$441,,$C449)-SUM($D449:V449),INDEX($D$441:$W$441,,$C449)/INDEX($D$427:$W$427,1,$C449))))</f>
        <v>0</v>
      </c>
      <c r="X449" s="2">
        <f>IF($D$427="n/a",0,IF(X$429&lt;=$C449,0,IF(X$429&gt;(INDEX($D$427:$W$427,1,$C449)+$C449),INDEX($D$441:$W$441,,$C449)-SUM($D449:W449),INDEX($D$441:$W$441,,$C449)/INDEX($D$427:$W$427,1,$C449))))</f>
        <v>0</v>
      </c>
      <c r="Y449" s="2">
        <f>IF($D$427="n/a",0,IF(Y$429&lt;=$C449,0,IF(Y$429&gt;(INDEX($D$427:$W$427,1,$C449)+$C449),INDEX($D$441:$W$441,,$C449)-SUM($D449:X449),INDEX($D$441:$W$441,,$C449)/INDEX($D$427:$W$427,1,$C449))))</f>
        <v>0</v>
      </c>
      <c r="Z449" s="2">
        <f>IF($D$427="n/a",0,IF(Z$429&lt;=$C449,0,IF(Z$429&gt;(INDEX($D$427:$W$427,1,$C449)+$C449),INDEX($D$441:$W$441,,$C449)-SUM($D449:Y449),INDEX($D$441:$W$441,,$C449)/INDEX($D$427:$W$427,1,$C449))))</f>
        <v>0</v>
      </c>
      <c r="AA449" s="2">
        <f>IF($D$427="n/a",0,IF(AA$429&lt;=$C449,0,IF(AA$429&gt;(INDEX($D$427:$W$427,1,$C449)+$C449),INDEX($D$441:$W$441,,$C449)-SUM($D449:Z449),INDEX($D$441:$W$441,,$C449)/INDEX($D$427:$W$427,1,$C449))))</f>
        <v>0</v>
      </c>
      <c r="AB449" s="2">
        <f>IF($D$427="n/a",0,IF(AB$429&lt;=$C449,0,IF(AB$429&gt;(INDEX($D$427:$W$427,1,$C449)+$C449),INDEX($D$441:$W$441,,$C449)-SUM($D449:AA449),INDEX($D$441:$W$441,,$C449)/INDEX($D$427:$W$427,1,$C449))))</f>
        <v>0</v>
      </c>
      <c r="AC449" s="2">
        <f>IF($D$427="n/a",0,IF(AC$429&lt;=$C449,0,IF(AC$429&gt;(INDEX($D$427:$W$427,1,$C449)+$C449),INDEX($D$441:$W$441,,$C449)-SUM($D449:AB449),INDEX($D$441:$W$441,,$C449)/INDEX($D$427:$W$427,1,$C449))))</f>
        <v>0</v>
      </c>
      <c r="AD449" s="2">
        <f>IF($D$427="n/a",0,IF(AD$429&lt;=$C449,0,IF(AD$429&gt;(INDEX($D$427:$W$427,1,$C449)+$C449),INDEX($D$441:$W$441,,$C449)-SUM($D449:AC449),INDEX($D$441:$W$441,,$C449)/INDEX($D$427:$W$427,1,$C449))))</f>
        <v>0</v>
      </c>
      <c r="AE449" s="2">
        <f>IF($D$427="n/a",0,IF(AE$429&lt;=$C449,0,IF(AE$429&gt;(INDEX($D$427:$W$427,1,$C449)+$C449),INDEX($D$441:$W$441,,$C449)-SUM($D449:AD449),INDEX($D$441:$W$441,,$C449)/INDEX($D$427:$W$427,1,$C449))))</f>
        <v>0</v>
      </c>
      <c r="AF449" s="2">
        <f>IF($D$427="n/a",0,IF(AF$429&lt;=$C449,0,IF(AF$429&gt;(INDEX($D$427:$W$427,1,$C449)+$C449),INDEX($D$441:$W$441,,$C449)-SUM($D449:AE449),INDEX($D$441:$W$441,,$C449)/INDEX($D$427:$W$427,1,$C449))))</f>
        <v>0</v>
      </c>
      <c r="AG449" s="2">
        <f>IF($D$427="n/a",0,IF(AG$429&lt;=$C449,0,IF(AG$429&gt;(INDEX($D$427:$W$427,1,$C449)+$C449),INDEX($D$441:$W$441,,$C449)-SUM($D449:AF449),INDEX($D$441:$W$441,,$C449)/INDEX($D$427:$W$427,1,$C449))))</f>
        <v>0</v>
      </c>
      <c r="AH449" s="2">
        <f>IF($D$427="n/a",0,IF(AH$429&lt;=$C449,0,IF(AH$429&gt;(INDEX($D$427:$W$427,1,$C449)+$C449),INDEX($D$441:$W$441,,$C449)-SUM($D449:AG449),INDEX($D$441:$W$441,,$C449)/INDEX($D$427:$W$427,1,$C449))))</f>
        <v>0</v>
      </c>
      <c r="AI449" s="2">
        <f>IF($D$427="n/a",0,IF(AI$429&lt;=$C449,0,IF(AI$429&gt;(INDEX($D$427:$W$427,1,$C449)+$C449),INDEX($D$441:$W$441,,$C449)-SUM($D449:AH449),INDEX($D$441:$W$441,,$C449)/INDEX($D$427:$W$427,1,$C449))))</f>
        <v>0</v>
      </c>
      <c r="AJ449" s="2">
        <f>IF($D$427="n/a",0,IF(AJ$429&lt;=$C449,0,IF(AJ$429&gt;(INDEX($D$427:$W$427,1,$C449)+$C449),INDEX($D$441:$W$441,,$C449)-SUM($D449:AI449),INDEX($D$441:$W$441,,$C449)/INDEX($D$427:$W$427,1,$C449))))</f>
        <v>0</v>
      </c>
      <c r="AK449" s="2">
        <f>IF($D$427="n/a",0,IF(AK$429&lt;=$C449,0,IF(AK$429&gt;(INDEX($D$427:$W$427,1,$C449)+$C449),INDEX($D$441:$W$441,,$C449)-SUM($D449:AJ449),INDEX($D$441:$W$441,,$C449)/INDEX($D$427:$W$427,1,$C449))))</f>
        <v>0</v>
      </c>
      <c r="AL449" s="2">
        <f>IF($D$427="n/a",0,IF(AL$429&lt;=$C449,0,IF(AL$429&gt;(INDEX($D$427:$W$427,1,$C449)+$C449),INDEX($D$441:$W$441,,$C449)-SUM($D449:AK449),INDEX($D$441:$W$441,,$C449)/INDEX($D$427:$W$427,1,$C449))))</f>
        <v>0</v>
      </c>
      <c r="AM449" s="2">
        <f>IF($D$427="n/a",0,IF(AM$429&lt;=$C449,0,IF(AM$429&gt;(INDEX($D$427:$W$427,1,$C449)+$C449),INDEX($D$441:$W$441,,$C449)-SUM($D449:AL449),INDEX($D$441:$W$441,,$C449)/INDEX($D$427:$W$427,1,$C449))))</f>
        <v>0</v>
      </c>
      <c r="AN449" s="2">
        <f>IF($D$427="n/a",0,IF(AN$429&lt;=$C449,0,IF(AN$429&gt;(INDEX($D$427:$W$427,1,$C449)+$C449),INDEX($D$441:$W$441,,$C449)-SUM($D449:AM449),INDEX($D$441:$W$441,,$C449)/INDEX($D$427:$W$427,1,$C449))))</f>
        <v>0</v>
      </c>
      <c r="AO449" s="2">
        <f>IF($D$427="n/a",0,IF(AO$429&lt;=$C449,0,IF(AO$429&gt;(INDEX($D$427:$W$427,1,$C449)+$C449),INDEX($D$441:$W$441,,$C449)-SUM($D449:AN449),INDEX($D$441:$W$441,,$C449)/INDEX($D$427:$W$427,1,$C449))))</f>
        <v>0</v>
      </c>
      <c r="AP449" s="2">
        <f>IF($D$427="n/a",0,IF(AP$429&lt;=$C449,0,IF(AP$429&gt;(INDEX($D$427:$W$427,1,$C449)+$C449),INDEX($D$441:$W$441,,$C449)-SUM($D449:AO449),INDEX($D$441:$W$441,,$C449)/INDEX($D$427:$W$427,1,$C449))))</f>
        <v>0</v>
      </c>
      <c r="AQ449" s="2">
        <f>IF($D$427="n/a",0,IF(AQ$429&lt;=$C449,0,IF(AQ$429&gt;(INDEX($D$427:$W$427,1,$C449)+$C449),INDEX($D$441:$W$441,,$C449)-SUM($D449:AP449),INDEX($D$441:$W$441,,$C449)/INDEX($D$427:$W$427,1,$C449))))</f>
        <v>0</v>
      </c>
      <c r="AR449" s="2">
        <f>IF($D$427="n/a",0,IF(AR$429&lt;=$C449,0,IF(AR$429&gt;(INDEX($D$427:$W$427,1,$C449)+$C449),INDEX($D$441:$W$441,,$C449)-SUM($D449:AQ449),INDEX($D$441:$W$441,,$C449)/INDEX($D$427:$W$427,1,$C449))))</f>
        <v>0</v>
      </c>
      <c r="AS449" s="2">
        <f>IF($D$427="n/a",0,IF(AS$429&lt;=$C449,0,IF(AS$429&gt;(INDEX($D$427:$W$427,1,$C449)+$C449),INDEX($D$441:$W$441,,$C449)-SUM($D449:AR449),INDEX($D$441:$W$441,,$C449)/INDEX($D$427:$W$427,1,$C449))))</f>
        <v>0</v>
      </c>
      <c r="AT449" s="2">
        <f>IF($D$427="n/a",0,IF(AT$429&lt;=$C449,0,IF(AT$429&gt;(INDEX($D$427:$W$427,1,$C449)+$C449),INDEX($D$441:$W$441,,$C449)-SUM($D449:AS449),INDEX($D$441:$W$441,,$C449)/INDEX($D$427:$W$427,1,$C449))))</f>
        <v>0</v>
      </c>
      <c r="AU449" s="2">
        <f>IF($D$427="n/a",0,IF(AU$429&lt;=$C449,0,IF(AU$429&gt;(INDEX($D$427:$W$427,1,$C449)+$C449),INDEX($D$441:$W$441,,$C449)-SUM($D449:AT449),INDEX($D$441:$W$441,,$C449)/INDEX($D$427:$W$427,1,$C449))))</f>
        <v>0</v>
      </c>
      <c r="AV449" s="2">
        <f>IF($D$427="n/a",0,IF(AV$429&lt;=$C449,0,IF(AV$429&gt;(INDEX($D$427:$W$427,1,$C449)+$C449),INDEX($D$441:$W$441,,$C449)-SUM($D449:AU449),INDEX($D$441:$W$441,,$C449)/INDEX($D$427:$W$427,1,$C449))))</f>
        <v>0</v>
      </c>
      <c r="AW449" s="2">
        <f>IF($D$427="n/a",0,IF(AW$429&lt;=$C449,0,IF(AW$429&gt;(INDEX($D$427:$W$427,1,$C449)+$C449),INDEX($D$441:$W$441,,$C449)-SUM($D449:AV449),INDEX($D$441:$W$441,,$C449)/INDEX($D$427:$W$427,1,$C449))))</f>
        <v>0</v>
      </c>
      <c r="AX449" s="2">
        <f>IF($D$427="n/a",0,IF(AX$429&lt;=$C449,0,IF(AX$429&gt;(INDEX($D$427:$W$427,1,$C449)+$C449),INDEX($D$441:$W$441,,$C449)-SUM($D449:AW449),INDEX($D$441:$W$441,,$C449)/INDEX($D$427:$W$427,1,$C449))))</f>
        <v>0</v>
      </c>
      <c r="AY449" s="2">
        <f>IF($D$427="n/a",0,IF(AY$429&lt;=$C449,0,IF(AY$429&gt;(INDEX($D$427:$W$427,1,$C449)+$C449),INDEX($D$441:$W$441,,$C449)-SUM($D449:AX449),INDEX($D$441:$W$441,,$C449)/INDEX($D$427:$W$427,1,$C449))))</f>
        <v>0</v>
      </c>
      <c r="AZ449" s="2">
        <f>IF($D$427="n/a",0,IF(AZ$429&lt;=$C449,0,IF(AZ$429&gt;(INDEX($D$427:$W$427,1,$C449)+$C449),INDEX($D$441:$W$441,,$C449)-SUM($D449:AY449),INDEX($D$441:$W$441,,$C449)/INDEX($D$427:$W$427,1,$C449))))</f>
        <v>0</v>
      </c>
      <c r="BA449" s="2">
        <f>IF($D$427="n/a",0,IF(BA$429&lt;=$C449,0,IF(BA$429&gt;(INDEX($D$427:$W$427,1,$C449)+$C449),INDEX($D$441:$W$441,,$C449)-SUM($D449:AZ449),INDEX($D$441:$W$441,,$C449)/INDEX($D$427:$W$427,1,$C449))))</f>
        <v>0</v>
      </c>
      <c r="BB449" s="2">
        <f>IF($D$427="n/a",0,IF(BB$429&lt;=$C449,0,IF(BB$429&gt;(INDEX($D$427:$W$427,1,$C449)+$C449),INDEX($D$441:$W$441,,$C449)-SUM($D449:BA449),INDEX($D$441:$W$441,,$C449)/INDEX($D$427:$W$427,1,$C449))))</f>
        <v>0</v>
      </c>
      <c r="BC449" s="2">
        <f>IF($D$427="n/a",0,IF(BC$429&lt;=$C449,0,IF(BC$429&gt;(INDEX($D$427:$W$427,1,$C449)+$C449),INDEX($D$441:$W$441,,$C449)-SUM($D449:BB449),INDEX($D$441:$W$441,,$C449)/INDEX($D$427:$W$427,1,$C449))))</f>
        <v>0</v>
      </c>
      <c r="BD449" s="2">
        <f>IF($D$427="n/a",0,IF(BD$429&lt;=$C449,0,IF(BD$429&gt;(INDEX($D$427:$W$427,1,$C449)+$C449),INDEX($D$441:$W$441,,$C449)-SUM($D449:BC449),INDEX($D$441:$W$441,,$C449)/INDEX($D$427:$W$427,1,$C449))))</f>
        <v>0</v>
      </c>
      <c r="BE449" s="2">
        <f>IF($D$427="n/a",0,IF(BE$429&lt;=$C449,0,IF(BE$429&gt;(INDEX($D$427:$W$427,1,$C449)+$C449),INDEX($D$441:$W$441,,$C449)-SUM($D449:BD449),INDEX($D$441:$W$441,,$C449)/INDEX($D$427:$W$427,1,$C449))))</f>
        <v>0</v>
      </c>
      <c r="BF449" s="2">
        <f>IF($D$427="n/a",0,IF(BF$429&lt;=$C449,0,IF(BF$429&gt;(INDEX($D$427:$W$427,1,$C449)+$C449),INDEX($D$441:$W$441,,$C449)-SUM($D449:BE449),INDEX($D$441:$W$441,,$C449)/INDEX($D$427:$W$427,1,$C449))))</f>
        <v>0</v>
      </c>
      <c r="BG449" s="2">
        <f>IF($D$427="n/a",0,IF(BG$429&lt;=$C449,0,IF(BG$429&gt;(INDEX($D$427:$W$427,1,$C449)+$C449),INDEX($D$441:$W$441,,$C449)-SUM($D449:BF449),INDEX($D$441:$W$441,,$C449)/INDEX($D$427:$W$427,1,$C449))))</f>
        <v>0</v>
      </c>
      <c r="BH449" s="2">
        <f>IF($D$427="n/a",0,IF(BH$429&lt;=$C449,0,IF(BH$429&gt;(INDEX($D$427:$W$427,1,$C449)+$C449),INDEX($D$441:$W$441,,$C449)-SUM($D449:BG449),INDEX($D$441:$W$441,,$C449)/INDEX($D$427:$W$427,1,$C449))))</f>
        <v>0</v>
      </c>
      <c r="BI449" s="2">
        <f>IF($D$427="n/a",0,IF(BI$429&lt;=$C449,0,IF(BI$429&gt;(INDEX($D$427:$W$427,1,$C449)+$C449),INDEX($D$441:$W$441,,$C449)-SUM($D449:BH449),INDEX($D$441:$W$441,,$C449)/INDEX($D$427:$W$427,1,$C449))))</f>
        <v>0</v>
      </c>
      <c r="BJ449" s="2">
        <f>IF($D$427="n/a",0,IF(BJ$429&lt;=$C449,0,IF(BJ$429&gt;(INDEX($D$427:$W$427,1,$C449)+$C449),INDEX($D$441:$W$441,,$C449)-SUM($D449:BI449),INDEX($D$441:$W$441,,$C449)/INDEX($D$427:$W$427,1,$C449))))</f>
        <v>0</v>
      </c>
      <c r="BK449" s="2">
        <f>IF($D$427="n/a",0,IF(BK$429&lt;=$C449,0,IF(BK$429&gt;(INDEX($D$427:$W$427,1,$C449)+$C449),INDEX($D$441:$W$441,,$C449)-SUM($D449:BJ449),INDEX($D$441:$W$441,,$C449)/INDEX($D$427:$W$427,1,$C449))))</f>
        <v>0</v>
      </c>
      <c r="BL449" s="2">
        <f>IF($D$427="n/a",0,IF(BL$429&lt;=$C449,0,IF(BL$429&gt;(INDEX($D$427:$W$427,1,$C449)+$C449),INDEX($D$441:$W$441,,$C449)-SUM($D449:BK449),INDEX($D$441:$W$441,,$C449)/INDEX($D$427:$W$427,1,$C449))))</f>
        <v>0</v>
      </c>
      <c r="BM449" s="2">
        <f>IF($D$427="n/a",0,IF(BM$429&lt;=$C449,0,IF(BM$429&gt;(INDEX($D$427:$W$427,1,$C449)+$C449),INDEX($D$441:$W$441,,$C449)-SUM($D449:BL449),INDEX($D$441:$W$441,,$C449)/INDEX($D$427:$W$427,1,$C449))))</f>
        <v>0</v>
      </c>
      <c r="BN449" s="2">
        <f>IF($D$427="n/a",0,IF(BN$429&lt;=$C449,0,IF(BN$429&gt;(INDEX($D$427:$W$427,1,$C449)+$C449),INDEX($D$441:$W$441,,$C449)-SUM($D449:BM449),INDEX($D$441:$W$441,,$C449)/INDEX($D$427:$W$427,1,$C449))))</f>
        <v>0</v>
      </c>
      <c r="BO449" s="2">
        <f>IF($D$427="n/a",0,IF(BO$429&lt;=$C449,0,IF(BO$429&gt;(INDEX($D$427:$W$427,1,$C449)+$C449),INDEX($D$441:$W$441,,$C449)-SUM($D449:BN449),INDEX($D$441:$W$441,,$C449)/INDEX($D$427:$W$427,1,$C449))))</f>
        <v>0</v>
      </c>
      <c r="BP449" s="2">
        <f>IF($D$427="n/a",0,IF(BP$429&lt;=$C449,0,IF(BP$429&gt;(INDEX($D$427:$W$427,1,$C449)+$C449),INDEX($D$441:$W$441,,$C449)-SUM($D449:BO449),INDEX($D$441:$W$441,,$C449)/INDEX($D$427:$W$427,1,$C449))))</f>
        <v>0</v>
      </c>
    </row>
    <row r="450" spans="2:68">
      <c r="B450" s="20">
        <v>2022</v>
      </c>
      <c r="C450" s="20">
        <v>7</v>
      </c>
      <c r="E450" s="2">
        <f>IF($D$427="n/a",0,IF(E$429&lt;=$C450,0,IF(E$429&gt;(INDEX($D$427:$W$427,1,$C450)+$C450),INDEX($D$441:$W$441,,$C450)-SUM($D450:D450),INDEX($D$441:$W$441,,$C450)/INDEX($D$427:$W$427,1,$C450))))</f>
        <v>0</v>
      </c>
      <c r="F450" s="2">
        <f>IF($D$427="n/a",0,IF(F$429&lt;=$C450,0,IF(F$429&gt;(INDEX($D$427:$W$427,1,$C450)+$C450),INDEX($D$441:$W$441,,$C450)-SUM($D450:E450),INDEX($D$441:$W$441,,$C450)/INDEX($D$427:$W$427,1,$C450))))</f>
        <v>0</v>
      </c>
      <c r="G450" s="2">
        <f>IF($D$427="n/a",0,IF(G$429&lt;=$C450,0,IF(G$429&gt;(INDEX($D$427:$W$427,1,$C450)+$C450),INDEX($D$441:$W$441,,$C450)-SUM($D450:F450),INDEX($D$441:$W$441,,$C450)/INDEX($D$427:$W$427,1,$C450))))</f>
        <v>0</v>
      </c>
      <c r="H450" s="2">
        <f>IF($D$427="n/a",0,IF(H$429&lt;=$C450,0,IF(H$429&gt;(INDEX($D$427:$W$427,1,$C450)+$C450),INDEX($D$441:$W$441,,$C450)-SUM($D450:G450),INDEX($D$441:$W$441,,$C450)/INDEX($D$427:$W$427,1,$C450))))</f>
        <v>0</v>
      </c>
      <c r="I450" s="2">
        <f>IF($D$427="n/a",0,IF(I$429&lt;=$C450,0,IF(I$429&gt;(INDEX($D$427:$W$427,1,$C450)+$C450),INDEX($D$441:$W$441,,$C450)-SUM($D450:H450),INDEX($D$441:$W$441,,$C450)/INDEX($D$427:$W$427,1,$C450))))</f>
        <v>0</v>
      </c>
      <c r="J450" s="2">
        <f>IF($D$427="n/a",0,IF(J$429&lt;=$C450,0,IF(J$429&gt;(INDEX($D$427:$W$427,1,$C450)+$C450),INDEX($D$441:$W$441,,$C450)-SUM($D450:I450),INDEX($D$441:$W$441,,$C450)/INDEX($D$427:$W$427,1,$C450))))</f>
        <v>0</v>
      </c>
      <c r="K450" s="2">
        <f>IF($D$427="n/a",0,IF(K$429&lt;=$C450,0,IF(K$429&gt;(INDEX($D$427:$W$427,1,$C450)+$C450),INDEX($D$441:$W$441,,$C450)-SUM($D450:J450),INDEX($D$441:$W$441,,$C450)/INDEX($D$427:$W$427,1,$C450))))</f>
        <v>0</v>
      </c>
      <c r="L450" s="2">
        <f>IF($D$427="n/a",0,IF(L$429&lt;=$C450,0,IF(L$429&gt;(INDEX($D$427:$W$427,1,$C450)+$C450),INDEX($D$441:$W$441,,$C450)-SUM($D450:K450),INDEX($D$441:$W$441,,$C450)/INDEX($D$427:$W$427,1,$C450))))</f>
        <v>0</v>
      </c>
      <c r="M450" s="2">
        <f>IF($D$427="n/a",0,IF(M$429&lt;=$C450,0,IF(M$429&gt;(INDEX($D$427:$W$427,1,$C450)+$C450),INDEX($D$441:$W$441,,$C450)-SUM($D450:L450),INDEX($D$441:$W$441,,$C450)/INDEX($D$427:$W$427,1,$C450))))</f>
        <v>0</v>
      </c>
      <c r="N450" s="2">
        <f>IF($D$427="n/a",0,IF(N$429&lt;=$C450,0,IF(N$429&gt;(INDEX($D$427:$W$427,1,$C450)+$C450),INDEX($D$441:$W$441,,$C450)-SUM($D450:M450),INDEX($D$441:$W$441,,$C450)/INDEX($D$427:$W$427,1,$C450))))</f>
        <v>0</v>
      </c>
      <c r="O450" s="2">
        <f>IF($D$427="n/a",0,IF(O$429&lt;=$C450,0,IF(O$429&gt;(INDEX($D$427:$W$427,1,$C450)+$C450),INDEX($D$441:$W$441,,$C450)-SUM($D450:N450),INDEX($D$441:$W$441,,$C450)/INDEX($D$427:$W$427,1,$C450))))</f>
        <v>0</v>
      </c>
      <c r="P450" s="2">
        <f>IF($D$427="n/a",0,IF(P$429&lt;=$C450,0,IF(P$429&gt;(INDEX($D$427:$W$427,1,$C450)+$C450),INDEX($D$441:$W$441,,$C450)-SUM($D450:O450),INDEX($D$441:$W$441,,$C450)/INDEX($D$427:$W$427,1,$C450))))</f>
        <v>0</v>
      </c>
      <c r="Q450" s="2">
        <f>IF($D$427="n/a",0,IF(Q$429&lt;=$C450,0,IF(Q$429&gt;(INDEX($D$427:$W$427,1,$C450)+$C450),INDEX($D$441:$W$441,,$C450)-SUM($D450:P450),INDEX($D$441:$W$441,,$C450)/INDEX($D$427:$W$427,1,$C450))))</f>
        <v>0</v>
      </c>
      <c r="R450" s="2">
        <f>IF($D$427="n/a",0,IF(R$429&lt;=$C450,0,IF(R$429&gt;(INDEX($D$427:$W$427,1,$C450)+$C450),INDEX($D$441:$W$441,,$C450)-SUM($D450:Q450),INDEX($D$441:$W$441,,$C450)/INDEX($D$427:$W$427,1,$C450))))</f>
        <v>0</v>
      </c>
      <c r="S450" s="2">
        <f>IF($D$427="n/a",0,IF(S$429&lt;=$C450,0,IF(S$429&gt;(INDEX($D$427:$W$427,1,$C450)+$C450),INDEX($D$441:$W$441,,$C450)-SUM($D450:R450),INDEX($D$441:$W$441,,$C450)/INDEX($D$427:$W$427,1,$C450))))</f>
        <v>0</v>
      </c>
      <c r="T450" s="2">
        <f>IF($D$427="n/a",0,IF(T$429&lt;=$C450,0,IF(T$429&gt;(INDEX($D$427:$W$427,1,$C450)+$C450),INDEX($D$441:$W$441,,$C450)-SUM($D450:S450),INDEX($D$441:$W$441,,$C450)/INDEX($D$427:$W$427,1,$C450))))</f>
        <v>0</v>
      </c>
      <c r="U450" s="2">
        <f>IF($D$427="n/a",0,IF(U$429&lt;=$C450,0,IF(U$429&gt;(INDEX($D$427:$W$427,1,$C450)+$C450),INDEX($D$441:$W$441,,$C450)-SUM($D450:T450),INDEX($D$441:$W$441,,$C450)/INDEX($D$427:$W$427,1,$C450))))</f>
        <v>0</v>
      </c>
      <c r="V450" s="2">
        <f>IF($D$427="n/a",0,IF(V$429&lt;=$C450,0,IF(V$429&gt;(INDEX($D$427:$W$427,1,$C450)+$C450),INDEX($D$441:$W$441,,$C450)-SUM($D450:U450),INDEX($D$441:$W$441,,$C450)/INDEX($D$427:$W$427,1,$C450))))</f>
        <v>0</v>
      </c>
      <c r="W450" s="2">
        <f>IF($D$427="n/a",0,IF(W$429&lt;=$C450,0,IF(W$429&gt;(INDEX($D$427:$W$427,1,$C450)+$C450),INDEX($D$441:$W$441,,$C450)-SUM($D450:V450),INDEX($D$441:$W$441,,$C450)/INDEX($D$427:$W$427,1,$C450))))</f>
        <v>0</v>
      </c>
      <c r="X450" s="2">
        <f>IF($D$427="n/a",0,IF(X$429&lt;=$C450,0,IF(X$429&gt;(INDEX($D$427:$W$427,1,$C450)+$C450),INDEX($D$441:$W$441,,$C450)-SUM($D450:W450),INDEX($D$441:$W$441,,$C450)/INDEX($D$427:$W$427,1,$C450))))</f>
        <v>0</v>
      </c>
      <c r="Y450" s="2">
        <f>IF($D$427="n/a",0,IF(Y$429&lt;=$C450,0,IF(Y$429&gt;(INDEX($D$427:$W$427,1,$C450)+$C450),INDEX($D$441:$W$441,,$C450)-SUM($D450:X450),INDEX($D$441:$W$441,,$C450)/INDEX($D$427:$W$427,1,$C450))))</f>
        <v>0</v>
      </c>
      <c r="Z450" s="2">
        <f>IF($D$427="n/a",0,IF(Z$429&lt;=$C450,0,IF(Z$429&gt;(INDEX($D$427:$W$427,1,$C450)+$C450),INDEX($D$441:$W$441,,$C450)-SUM($D450:Y450),INDEX($D$441:$W$441,,$C450)/INDEX($D$427:$W$427,1,$C450))))</f>
        <v>0</v>
      </c>
      <c r="AA450" s="2">
        <f>IF($D$427="n/a",0,IF(AA$429&lt;=$C450,0,IF(AA$429&gt;(INDEX($D$427:$W$427,1,$C450)+$C450),INDEX($D$441:$W$441,,$C450)-SUM($D450:Z450),INDEX($D$441:$W$441,,$C450)/INDEX($D$427:$W$427,1,$C450))))</f>
        <v>0</v>
      </c>
      <c r="AB450" s="2">
        <f>IF($D$427="n/a",0,IF(AB$429&lt;=$C450,0,IF(AB$429&gt;(INDEX($D$427:$W$427,1,$C450)+$C450),INDEX($D$441:$W$441,,$C450)-SUM($D450:AA450),INDEX($D$441:$W$441,,$C450)/INDEX($D$427:$W$427,1,$C450))))</f>
        <v>0</v>
      </c>
      <c r="AC450" s="2">
        <f>IF($D$427="n/a",0,IF(AC$429&lt;=$C450,0,IF(AC$429&gt;(INDEX($D$427:$W$427,1,$C450)+$C450),INDEX($D$441:$W$441,,$C450)-SUM($D450:AB450),INDEX($D$441:$W$441,,$C450)/INDEX($D$427:$W$427,1,$C450))))</f>
        <v>0</v>
      </c>
      <c r="AD450" s="2">
        <f>IF($D$427="n/a",0,IF(AD$429&lt;=$C450,0,IF(AD$429&gt;(INDEX($D$427:$W$427,1,$C450)+$C450),INDEX($D$441:$W$441,,$C450)-SUM($D450:AC450),INDEX($D$441:$W$441,,$C450)/INDEX($D$427:$W$427,1,$C450))))</f>
        <v>0</v>
      </c>
      <c r="AE450" s="2">
        <f>IF($D$427="n/a",0,IF(AE$429&lt;=$C450,0,IF(AE$429&gt;(INDEX($D$427:$W$427,1,$C450)+$C450),INDEX($D$441:$W$441,,$C450)-SUM($D450:AD450),INDEX($D$441:$W$441,,$C450)/INDEX($D$427:$W$427,1,$C450))))</f>
        <v>0</v>
      </c>
      <c r="AF450" s="2">
        <f>IF($D$427="n/a",0,IF(AF$429&lt;=$C450,0,IF(AF$429&gt;(INDEX($D$427:$W$427,1,$C450)+$C450),INDEX($D$441:$W$441,,$C450)-SUM($D450:AE450),INDEX($D$441:$W$441,,$C450)/INDEX($D$427:$W$427,1,$C450))))</f>
        <v>0</v>
      </c>
      <c r="AG450" s="2">
        <f>IF($D$427="n/a",0,IF(AG$429&lt;=$C450,0,IF(AG$429&gt;(INDEX($D$427:$W$427,1,$C450)+$C450),INDEX($D$441:$W$441,,$C450)-SUM($D450:AF450),INDEX($D$441:$W$441,,$C450)/INDEX($D$427:$W$427,1,$C450))))</f>
        <v>0</v>
      </c>
      <c r="AH450" s="2">
        <f>IF($D$427="n/a",0,IF(AH$429&lt;=$C450,0,IF(AH$429&gt;(INDEX($D$427:$W$427,1,$C450)+$C450),INDEX($D$441:$W$441,,$C450)-SUM($D450:AG450),INDEX($D$441:$W$441,,$C450)/INDEX($D$427:$W$427,1,$C450))))</f>
        <v>0</v>
      </c>
      <c r="AI450" s="2">
        <f>IF($D$427="n/a",0,IF(AI$429&lt;=$C450,0,IF(AI$429&gt;(INDEX($D$427:$W$427,1,$C450)+$C450),INDEX($D$441:$W$441,,$C450)-SUM($D450:AH450),INDEX($D$441:$W$441,,$C450)/INDEX($D$427:$W$427,1,$C450))))</f>
        <v>0</v>
      </c>
      <c r="AJ450" s="2">
        <f>IF($D$427="n/a",0,IF(AJ$429&lt;=$C450,0,IF(AJ$429&gt;(INDEX($D$427:$W$427,1,$C450)+$C450),INDEX($D$441:$W$441,,$C450)-SUM($D450:AI450),INDEX($D$441:$W$441,,$C450)/INDEX($D$427:$W$427,1,$C450))))</f>
        <v>0</v>
      </c>
      <c r="AK450" s="2">
        <f>IF($D$427="n/a",0,IF(AK$429&lt;=$C450,0,IF(AK$429&gt;(INDEX($D$427:$W$427,1,$C450)+$C450),INDEX($D$441:$W$441,,$C450)-SUM($D450:AJ450),INDEX($D$441:$W$441,,$C450)/INDEX($D$427:$W$427,1,$C450))))</f>
        <v>0</v>
      </c>
      <c r="AL450" s="2">
        <f>IF($D$427="n/a",0,IF(AL$429&lt;=$C450,0,IF(AL$429&gt;(INDEX($D$427:$W$427,1,$C450)+$C450),INDEX($D$441:$W$441,,$C450)-SUM($D450:AK450),INDEX($D$441:$W$441,,$C450)/INDEX($D$427:$W$427,1,$C450))))</f>
        <v>0</v>
      </c>
      <c r="AM450" s="2">
        <f>IF($D$427="n/a",0,IF(AM$429&lt;=$C450,0,IF(AM$429&gt;(INDEX($D$427:$W$427,1,$C450)+$C450),INDEX($D$441:$W$441,,$C450)-SUM($D450:AL450),INDEX($D$441:$W$441,,$C450)/INDEX($D$427:$W$427,1,$C450))))</f>
        <v>0</v>
      </c>
      <c r="AN450" s="2">
        <f>IF($D$427="n/a",0,IF(AN$429&lt;=$C450,0,IF(AN$429&gt;(INDEX($D$427:$W$427,1,$C450)+$C450),INDEX($D$441:$W$441,,$C450)-SUM($D450:AM450),INDEX($D$441:$W$441,,$C450)/INDEX($D$427:$W$427,1,$C450))))</f>
        <v>0</v>
      </c>
      <c r="AO450" s="2">
        <f>IF($D$427="n/a",0,IF(AO$429&lt;=$C450,0,IF(AO$429&gt;(INDEX($D$427:$W$427,1,$C450)+$C450),INDEX($D$441:$W$441,,$C450)-SUM($D450:AN450),INDEX($D$441:$W$441,,$C450)/INDEX($D$427:$W$427,1,$C450))))</f>
        <v>0</v>
      </c>
      <c r="AP450" s="2">
        <f>IF($D$427="n/a",0,IF(AP$429&lt;=$C450,0,IF(AP$429&gt;(INDEX($D$427:$W$427,1,$C450)+$C450),INDEX($D$441:$W$441,,$C450)-SUM($D450:AO450),INDEX($D$441:$W$441,,$C450)/INDEX($D$427:$W$427,1,$C450))))</f>
        <v>0</v>
      </c>
      <c r="AQ450" s="2">
        <f>IF($D$427="n/a",0,IF(AQ$429&lt;=$C450,0,IF(AQ$429&gt;(INDEX($D$427:$W$427,1,$C450)+$C450),INDEX($D$441:$W$441,,$C450)-SUM($D450:AP450),INDEX($D$441:$W$441,,$C450)/INDEX($D$427:$W$427,1,$C450))))</f>
        <v>0</v>
      </c>
      <c r="AR450" s="2">
        <f>IF($D$427="n/a",0,IF(AR$429&lt;=$C450,0,IF(AR$429&gt;(INDEX($D$427:$W$427,1,$C450)+$C450),INDEX($D$441:$W$441,,$C450)-SUM($D450:AQ450),INDEX($D$441:$W$441,,$C450)/INDEX($D$427:$W$427,1,$C450))))</f>
        <v>0</v>
      </c>
      <c r="AS450" s="2">
        <f>IF($D$427="n/a",0,IF(AS$429&lt;=$C450,0,IF(AS$429&gt;(INDEX($D$427:$W$427,1,$C450)+$C450),INDEX($D$441:$W$441,,$C450)-SUM($D450:AR450),INDEX($D$441:$W$441,,$C450)/INDEX($D$427:$W$427,1,$C450))))</f>
        <v>0</v>
      </c>
      <c r="AT450" s="2">
        <f>IF($D$427="n/a",0,IF(AT$429&lt;=$C450,0,IF(AT$429&gt;(INDEX($D$427:$W$427,1,$C450)+$C450),INDEX($D$441:$W$441,,$C450)-SUM($D450:AS450),INDEX($D$441:$W$441,,$C450)/INDEX($D$427:$W$427,1,$C450))))</f>
        <v>0</v>
      </c>
      <c r="AU450" s="2">
        <f>IF($D$427="n/a",0,IF(AU$429&lt;=$C450,0,IF(AU$429&gt;(INDEX($D$427:$W$427,1,$C450)+$C450),INDEX($D$441:$W$441,,$C450)-SUM($D450:AT450),INDEX($D$441:$W$441,,$C450)/INDEX($D$427:$W$427,1,$C450))))</f>
        <v>0</v>
      </c>
      <c r="AV450" s="2">
        <f>IF($D$427="n/a",0,IF(AV$429&lt;=$C450,0,IF(AV$429&gt;(INDEX($D$427:$W$427,1,$C450)+$C450),INDEX($D$441:$W$441,,$C450)-SUM($D450:AU450),INDEX($D$441:$W$441,,$C450)/INDEX($D$427:$W$427,1,$C450))))</f>
        <v>0</v>
      </c>
      <c r="AW450" s="2">
        <f>IF($D$427="n/a",0,IF(AW$429&lt;=$C450,0,IF(AW$429&gt;(INDEX($D$427:$W$427,1,$C450)+$C450),INDEX($D$441:$W$441,,$C450)-SUM($D450:AV450),INDEX($D$441:$W$441,,$C450)/INDEX($D$427:$W$427,1,$C450))))</f>
        <v>0</v>
      </c>
      <c r="AX450" s="2">
        <f>IF($D$427="n/a",0,IF(AX$429&lt;=$C450,0,IF(AX$429&gt;(INDEX($D$427:$W$427,1,$C450)+$C450),INDEX($D$441:$W$441,,$C450)-SUM($D450:AW450),INDEX($D$441:$W$441,,$C450)/INDEX($D$427:$W$427,1,$C450))))</f>
        <v>0</v>
      </c>
      <c r="AY450" s="2">
        <f>IF($D$427="n/a",0,IF(AY$429&lt;=$C450,0,IF(AY$429&gt;(INDEX($D$427:$W$427,1,$C450)+$C450),INDEX($D$441:$W$441,,$C450)-SUM($D450:AX450),INDEX($D$441:$W$441,,$C450)/INDEX($D$427:$W$427,1,$C450))))</f>
        <v>0</v>
      </c>
      <c r="AZ450" s="2">
        <f>IF($D$427="n/a",0,IF(AZ$429&lt;=$C450,0,IF(AZ$429&gt;(INDEX($D$427:$W$427,1,$C450)+$C450),INDEX($D$441:$W$441,,$C450)-SUM($D450:AY450),INDEX($D$441:$W$441,,$C450)/INDEX($D$427:$W$427,1,$C450))))</f>
        <v>0</v>
      </c>
      <c r="BA450" s="2">
        <f>IF($D$427="n/a",0,IF(BA$429&lt;=$C450,0,IF(BA$429&gt;(INDEX($D$427:$W$427,1,$C450)+$C450),INDEX($D$441:$W$441,,$C450)-SUM($D450:AZ450),INDEX($D$441:$W$441,,$C450)/INDEX($D$427:$W$427,1,$C450))))</f>
        <v>0</v>
      </c>
      <c r="BB450" s="2">
        <f>IF($D$427="n/a",0,IF(BB$429&lt;=$C450,0,IF(BB$429&gt;(INDEX($D$427:$W$427,1,$C450)+$C450),INDEX($D$441:$W$441,,$C450)-SUM($D450:BA450),INDEX($D$441:$W$441,,$C450)/INDEX($D$427:$W$427,1,$C450))))</f>
        <v>0</v>
      </c>
      <c r="BC450" s="2">
        <f>IF($D$427="n/a",0,IF(BC$429&lt;=$C450,0,IF(BC$429&gt;(INDEX($D$427:$W$427,1,$C450)+$C450),INDEX($D$441:$W$441,,$C450)-SUM($D450:BB450),INDEX($D$441:$W$441,,$C450)/INDEX($D$427:$W$427,1,$C450))))</f>
        <v>0</v>
      </c>
      <c r="BD450" s="2">
        <f>IF($D$427="n/a",0,IF(BD$429&lt;=$C450,0,IF(BD$429&gt;(INDEX($D$427:$W$427,1,$C450)+$C450),INDEX($D$441:$W$441,,$C450)-SUM($D450:BC450),INDEX($D$441:$W$441,,$C450)/INDEX($D$427:$W$427,1,$C450))))</f>
        <v>0</v>
      </c>
      <c r="BE450" s="2">
        <f>IF($D$427="n/a",0,IF(BE$429&lt;=$C450,0,IF(BE$429&gt;(INDEX($D$427:$W$427,1,$C450)+$C450),INDEX($D$441:$W$441,,$C450)-SUM($D450:BD450),INDEX($D$441:$W$441,,$C450)/INDEX($D$427:$W$427,1,$C450))))</f>
        <v>0</v>
      </c>
      <c r="BF450" s="2">
        <f>IF($D$427="n/a",0,IF(BF$429&lt;=$C450,0,IF(BF$429&gt;(INDEX($D$427:$W$427,1,$C450)+$C450),INDEX($D$441:$W$441,,$C450)-SUM($D450:BE450),INDEX($D$441:$W$441,,$C450)/INDEX($D$427:$W$427,1,$C450))))</f>
        <v>0</v>
      </c>
      <c r="BG450" s="2">
        <f>IF($D$427="n/a",0,IF(BG$429&lt;=$C450,0,IF(BG$429&gt;(INDEX($D$427:$W$427,1,$C450)+$C450),INDEX($D$441:$W$441,,$C450)-SUM($D450:BF450),INDEX($D$441:$W$441,,$C450)/INDEX($D$427:$W$427,1,$C450))))</f>
        <v>0</v>
      </c>
      <c r="BH450" s="2">
        <f>IF($D$427="n/a",0,IF(BH$429&lt;=$C450,0,IF(BH$429&gt;(INDEX($D$427:$W$427,1,$C450)+$C450),INDEX($D$441:$W$441,,$C450)-SUM($D450:BG450),INDEX($D$441:$W$441,,$C450)/INDEX($D$427:$W$427,1,$C450))))</f>
        <v>0</v>
      </c>
      <c r="BI450" s="2">
        <f>IF($D$427="n/a",0,IF(BI$429&lt;=$C450,0,IF(BI$429&gt;(INDEX($D$427:$W$427,1,$C450)+$C450),INDEX($D$441:$W$441,,$C450)-SUM($D450:BH450),INDEX($D$441:$W$441,,$C450)/INDEX($D$427:$W$427,1,$C450))))</f>
        <v>0</v>
      </c>
      <c r="BJ450" s="2">
        <f>IF($D$427="n/a",0,IF(BJ$429&lt;=$C450,0,IF(BJ$429&gt;(INDEX($D$427:$W$427,1,$C450)+$C450),INDEX($D$441:$W$441,,$C450)-SUM($D450:BI450),INDEX($D$441:$W$441,,$C450)/INDEX($D$427:$W$427,1,$C450))))</f>
        <v>0</v>
      </c>
      <c r="BK450" s="2">
        <f>IF($D$427="n/a",0,IF(BK$429&lt;=$C450,0,IF(BK$429&gt;(INDEX($D$427:$W$427,1,$C450)+$C450),INDEX($D$441:$W$441,,$C450)-SUM($D450:BJ450),INDEX($D$441:$W$441,,$C450)/INDEX($D$427:$W$427,1,$C450))))</f>
        <v>0</v>
      </c>
      <c r="BL450" s="2">
        <f>IF($D$427="n/a",0,IF(BL$429&lt;=$C450,0,IF(BL$429&gt;(INDEX($D$427:$W$427,1,$C450)+$C450),INDEX($D$441:$W$441,,$C450)-SUM($D450:BK450),INDEX($D$441:$W$441,,$C450)/INDEX($D$427:$W$427,1,$C450))))</f>
        <v>0</v>
      </c>
      <c r="BM450" s="2">
        <f>IF($D$427="n/a",0,IF(BM$429&lt;=$C450,0,IF(BM$429&gt;(INDEX($D$427:$W$427,1,$C450)+$C450),INDEX($D$441:$W$441,,$C450)-SUM($D450:BL450),INDEX($D$441:$W$441,,$C450)/INDEX($D$427:$W$427,1,$C450))))</f>
        <v>0</v>
      </c>
      <c r="BN450" s="2">
        <f>IF($D$427="n/a",0,IF(BN$429&lt;=$C450,0,IF(BN$429&gt;(INDEX($D$427:$W$427,1,$C450)+$C450),INDEX($D$441:$W$441,,$C450)-SUM($D450:BM450),INDEX($D$441:$W$441,,$C450)/INDEX($D$427:$W$427,1,$C450))))</f>
        <v>0</v>
      </c>
      <c r="BO450" s="2">
        <f>IF($D$427="n/a",0,IF(BO$429&lt;=$C450,0,IF(BO$429&gt;(INDEX($D$427:$W$427,1,$C450)+$C450),INDEX($D$441:$W$441,,$C450)-SUM($D450:BN450),INDEX($D$441:$W$441,,$C450)/INDEX($D$427:$W$427,1,$C450))))</f>
        <v>0</v>
      </c>
      <c r="BP450" s="2">
        <f>IF($D$427="n/a",0,IF(BP$429&lt;=$C450,0,IF(BP$429&gt;(INDEX($D$427:$W$427,1,$C450)+$C450),INDEX($D$441:$W$441,,$C450)-SUM($D450:BO450),INDEX($D$441:$W$441,,$C450)/INDEX($D$427:$W$427,1,$C450))))</f>
        <v>0</v>
      </c>
    </row>
    <row r="451" spans="2:68">
      <c r="B451" s="20">
        <v>2023</v>
      </c>
      <c r="C451" s="20">
        <v>8</v>
      </c>
      <c r="E451" s="2">
        <f>IF($D$427="n/a",0,IF(E$429&lt;=$C451,0,IF(E$429&gt;(INDEX($D$427:$W$427,1,$C451)+$C451),INDEX($D$441:$W$441,,$C451)-SUM($D451:D451),INDEX($D$441:$W$441,,$C451)/INDEX($D$427:$W$427,1,$C451))))</f>
        <v>0</v>
      </c>
      <c r="F451" s="2">
        <f>IF($D$427="n/a",0,IF(F$429&lt;=$C451,0,IF(F$429&gt;(INDEX($D$427:$W$427,1,$C451)+$C451),INDEX($D$441:$W$441,,$C451)-SUM($D451:E451),INDEX($D$441:$W$441,,$C451)/INDEX($D$427:$W$427,1,$C451))))</f>
        <v>0</v>
      </c>
      <c r="G451" s="2">
        <f>IF($D$427="n/a",0,IF(G$429&lt;=$C451,0,IF(G$429&gt;(INDEX($D$427:$W$427,1,$C451)+$C451),INDEX($D$441:$W$441,,$C451)-SUM($D451:F451),INDEX($D$441:$W$441,,$C451)/INDEX($D$427:$W$427,1,$C451))))</f>
        <v>0</v>
      </c>
      <c r="H451" s="2">
        <f>IF($D$427="n/a",0,IF(H$429&lt;=$C451,0,IF(H$429&gt;(INDEX($D$427:$W$427,1,$C451)+$C451),INDEX($D$441:$W$441,,$C451)-SUM($D451:G451),INDEX($D$441:$W$441,,$C451)/INDEX($D$427:$W$427,1,$C451))))</f>
        <v>0</v>
      </c>
      <c r="I451" s="2">
        <f>IF($D$427="n/a",0,IF(I$429&lt;=$C451,0,IF(I$429&gt;(INDEX($D$427:$W$427,1,$C451)+$C451),INDEX($D$441:$W$441,,$C451)-SUM($D451:H451),INDEX($D$441:$W$441,,$C451)/INDEX($D$427:$W$427,1,$C451))))</f>
        <v>0</v>
      </c>
      <c r="J451" s="2">
        <f>IF($D$427="n/a",0,IF(J$429&lt;=$C451,0,IF(J$429&gt;(INDEX($D$427:$W$427,1,$C451)+$C451),INDEX($D$441:$W$441,,$C451)-SUM($D451:I451),INDEX($D$441:$W$441,,$C451)/INDEX($D$427:$W$427,1,$C451))))</f>
        <v>0</v>
      </c>
      <c r="K451" s="2">
        <f>IF($D$427="n/a",0,IF(K$429&lt;=$C451,0,IF(K$429&gt;(INDEX($D$427:$W$427,1,$C451)+$C451),INDEX($D$441:$W$441,,$C451)-SUM($D451:J451),INDEX($D$441:$W$441,,$C451)/INDEX($D$427:$W$427,1,$C451))))</f>
        <v>0</v>
      </c>
      <c r="L451" s="2">
        <f>IF($D$427="n/a",0,IF(L$429&lt;=$C451,0,IF(L$429&gt;(INDEX($D$427:$W$427,1,$C451)+$C451),INDEX($D$441:$W$441,,$C451)-SUM($D451:K451),INDEX($D$441:$W$441,,$C451)/INDEX($D$427:$W$427,1,$C451))))</f>
        <v>0</v>
      </c>
      <c r="M451" s="2">
        <f>IF($D$427="n/a",0,IF(M$429&lt;=$C451,0,IF(M$429&gt;(INDEX($D$427:$W$427,1,$C451)+$C451),INDEX($D$441:$W$441,,$C451)-SUM($D451:L451),INDEX($D$441:$W$441,,$C451)/INDEX($D$427:$W$427,1,$C451))))</f>
        <v>0</v>
      </c>
      <c r="N451" s="2">
        <f>IF($D$427="n/a",0,IF(N$429&lt;=$C451,0,IF(N$429&gt;(INDEX($D$427:$W$427,1,$C451)+$C451),INDEX($D$441:$W$441,,$C451)-SUM($D451:M451),INDEX($D$441:$W$441,,$C451)/INDEX($D$427:$W$427,1,$C451))))</f>
        <v>0</v>
      </c>
      <c r="O451" s="2">
        <f>IF($D$427="n/a",0,IF(O$429&lt;=$C451,0,IF(O$429&gt;(INDEX($D$427:$W$427,1,$C451)+$C451),INDEX($D$441:$W$441,,$C451)-SUM($D451:N451),INDEX($D$441:$W$441,,$C451)/INDEX($D$427:$W$427,1,$C451))))</f>
        <v>0</v>
      </c>
      <c r="P451" s="2">
        <f>IF($D$427="n/a",0,IF(P$429&lt;=$C451,0,IF(P$429&gt;(INDEX($D$427:$W$427,1,$C451)+$C451),INDEX($D$441:$W$441,,$C451)-SUM($D451:O451),INDEX($D$441:$W$441,,$C451)/INDEX($D$427:$W$427,1,$C451))))</f>
        <v>0</v>
      </c>
      <c r="Q451" s="2">
        <f>IF($D$427="n/a",0,IF(Q$429&lt;=$C451,0,IF(Q$429&gt;(INDEX($D$427:$W$427,1,$C451)+$C451),INDEX($D$441:$W$441,,$C451)-SUM($D451:P451),INDEX($D$441:$W$441,,$C451)/INDEX($D$427:$W$427,1,$C451))))</f>
        <v>0</v>
      </c>
      <c r="R451" s="2">
        <f>IF($D$427="n/a",0,IF(R$429&lt;=$C451,0,IF(R$429&gt;(INDEX($D$427:$W$427,1,$C451)+$C451),INDEX($D$441:$W$441,,$C451)-SUM($D451:Q451),INDEX($D$441:$W$441,,$C451)/INDEX($D$427:$W$427,1,$C451))))</f>
        <v>0</v>
      </c>
      <c r="S451" s="2">
        <f>IF($D$427="n/a",0,IF(S$429&lt;=$C451,0,IF(S$429&gt;(INDEX($D$427:$W$427,1,$C451)+$C451),INDEX($D$441:$W$441,,$C451)-SUM($D451:R451),INDEX($D$441:$W$441,,$C451)/INDEX($D$427:$W$427,1,$C451))))</f>
        <v>0</v>
      </c>
      <c r="T451" s="2">
        <f>IF($D$427="n/a",0,IF(T$429&lt;=$C451,0,IF(T$429&gt;(INDEX($D$427:$W$427,1,$C451)+$C451),INDEX($D$441:$W$441,,$C451)-SUM($D451:S451),INDEX($D$441:$W$441,,$C451)/INDEX($D$427:$W$427,1,$C451))))</f>
        <v>0</v>
      </c>
      <c r="U451" s="2">
        <f>IF($D$427="n/a",0,IF(U$429&lt;=$C451,0,IF(U$429&gt;(INDEX($D$427:$W$427,1,$C451)+$C451),INDEX($D$441:$W$441,,$C451)-SUM($D451:T451),INDEX($D$441:$W$441,,$C451)/INDEX($D$427:$W$427,1,$C451))))</f>
        <v>0</v>
      </c>
      <c r="V451" s="2">
        <f>IF($D$427="n/a",0,IF(V$429&lt;=$C451,0,IF(V$429&gt;(INDEX($D$427:$W$427,1,$C451)+$C451),INDEX($D$441:$W$441,,$C451)-SUM($D451:U451),INDEX($D$441:$W$441,,$C451)/INDEX($D$427:$W$427,1,$C451))))</f>
        <v>0</v>
      </c>
      <c r="W451" s="2">
        <f>IF($D$427="n/a",0,IF(W$429&lt;=$C451,0,IF(W$429&gt;(INDEX($D$427:$W$427,1,$C451)+$C451),INDEX($D$441:$W$441,,$C451)-SUM($D451:V451),INDEX($D$441:$W$441,,$C451)/INDEX($D$427:$W$427,1,$C451))))</f>
        <v>0</v>
      </c>
      <c r="X451" s="2">
        <f>IF($D$427="n/a",0,IF(X$429&lt;=$C451,0,IF(X$429&gt;(INDEX($D$427:$W$427,1,$C451)+$C451),INDEX($D$441:$W$441,,$C451)-SUM($D451:W451),INDEX($D$441:$W$441,,$C451)/INDEX($D$427:$W$427,1,$C451))))</f>
        <v>0</v>
      </c>
      <c r="Y451" s="2">
        <f>IF($D$427="n/a",0,IF(Y$429&lt;=$C451,0,IF(Y$429&gt;(INDEX($D$427:$W$427,1,$C451)+$C451),INDEX($D$441:$W$441,,$C451)-SUM($D451:X451),INDEX($D$441:$W$441,,$C451)/INDEX($D$427:$W$427,1,$C451))))</f>
        <v>0</v>
      </c>
      <c r="Z451" s="2">
        <f>IF($D$427="n/a",0,IF(Z$429&lt;=$C451,0,IF(Z$429&gt;(INDEX($D$427:$W$427,1,$C451)+$C451),INDEX($D$441:$W$441,,$C451)-SUM($D451:Y451),INDEX($D$441:$W$441,,$C451)/INDEX($D$427:$W$427,1,$C451))))</f>
        <v>0</v>
      </c>
      <c r="AA451" s="2">
        <f>IF($D$427="n/a",0,IF(AA$429&lt;=$C451,0,IF(AA$429&gt;(INDEX($D$427:$W$427,1,$C451)+$C451),INDEX($D$441:$W$441,,$C451)-SUM($D451:Z451),INDEX($D$441:$W$441,,$C451)/INDEX($D$427:$W$427,1,$C451))))</f>
        <v>0</v>
      </c>
      <c r="AB451" s="2">
        <f>IF($D$427="n/a",0,IF(AB$429&lt;=$C451,0,IF(AB$429&gt;(INDEX($D$427:$W$427,1,$C451)+$C451),INDEX($D$441:$W$441,,$C451)-SUM($D451:AA451),INDEX($D$441:$W$441,,$C451)/INDEX($D$427:$W$427,1,$C451))))</f>
        <v>0</v>
      </c>
      <c r="AC451" s="2">
        <f>IF($D$427="n/a",0,IF(AC$429&lt;=$C451,0,IF(AC$429&gt;(INDEX($D$427:$W$427,1,$C451)+$C451),INDEX($D$441:$W$441,,$C451)-SUM($D451:AB451),INDEX($D$441:$W$441,,$C451)/INDEX($D$427:$W$427,1,$C451))))</f>
        <v>0</v>
      </c>
      <c r="AD451" s="2">
        <f>IF($D$427="n/a",0,IF(AD$429&lt;=$C451,0,IF(AD$429&gt;(INDEX($D$427:$W$427,1,$C451)+$C451),INDEX($D$441:$W$441,,$C451)-SUM($D451:AC451),INDEX($D$441:$W$441,,$C451)/INDEX($D$427:$W$427,1,$C451))))</f>
        <v>0</v>
      </c>
      <c r="AE451" s="2">
        <f>IF($D$427="n/a",0,IF(AE$429&lt;=$C451,0,IF(AE$429&gt;(INDEX($D$427:$W$427,1,$C451)+$C451),INDEX($D$441:$W$441,,$C451)-SUM($D451:AD451),INDEX($D$441:$W$441,,$C451)/INDEX($D$427:$W$427,1,$C451))))</f>
        <v>0</v>
      </c>
      <c r="AF451" s="2">
        <f>IF($D$427="n/a",0,IF(AF$429&lt;=$C451,0,IF(AF$429&gt;(INDEX($D$427:$W$427,1,$C451)+$C451),INDEX($D$441:$W$441,,$C451)-SUM($D451:AE451),INDEX($D$441:$W$441,,$C451)/INDEX($D$427:$W$427,1,$C451))))</f>
        <v>0</v>
      </c>
      <c r="AG451" s="2">
        <f>IF($D$427="n/a",0,IF(AG$429&lt;=$C451,0,IF(AG$429&gt;(INDEX($D$427:$W$427,1,$C451)+$C451),INDEX($D$441:$W$441,,$C451)-SUM($D451:AF451),INDEX($D$441:$W$441,,$C451)/INDEX($D$427:$W$427,1,$C451))))</f>
        <v>0</v>
      </c>
      <c r="AH451" s="2">
        <f>IF($D$427="n/a",0,IF(AH$429&lt;=$C451,0,IF(AH$429&gt;(INDEX($D$427:$W$427,1,$C451)+$C451),INDEX($D$441:$W$441,,$C451)-SUM($D451:AG451),INDEX($D$441:$W$441,,$C451)/INDEX($D$427:$W$427,1,$C451))))</f>
        <v>0</v>
      </c>
      <c r="AI451" s="2">
        <f>IF($D$427="n/a",0,IF(AI$429&lt;=$C451,0,IF(AI$429&gt;(INDEX($D$427:$W$427,1,$C451)+$C451),INDEX($D$441:$W$441,,$C451)-SUM($D451:AH451),INDEX($D$441:$W$441,,$C451)/INDEX($D$427:$W$427,1,$C451))))</f>
        <v>0</v>
      </c>
      <c r="AJ451" s="2">
        <f>IF($D$427="n/a",0,IF(AJ$429&lt;=$C451,0,IF(AJ$429&gt;(INDEX($D$427:$W$427,1,$C451)+$C451),INDEX($D$441:$W$441,,$C451)-SUM($D451:AI451),INDEX($D$441:$W$441,,$C451)/INDEX($D$427:$W$427,1,$C451))))</f>
        <v>0</v>
      </c>
      <c r="AK451" s="2">
        <f>IF($D$427="n/a",0,IF(AK$429&lt;=$C451,0,IF(AK$429&gt;(INDEX($D$427:$W$427,1,$C451)+$C451),INDEX($D$441:$W$441,,$C451)-SUM($D451:AJ451),INDEX($D$441:$W$441,,$C451)/INDEX($D$427:$W$427,1,$C451))))</f>
        <v>0</v>
      </c>
      <c r="AL451" s="2">
        <f>IF($D$427="n/a",0,IF(AL$429&lt;=$C451,0,IF(AL$429&gt;(INDEX($D$427:$W$427,1,$C451)+$C451),INDEX($D$441:$W$441,,$C451)-SUM($D451:AK451),INDEX($D$441:$W$441,,$C451)/INDEX($D$427:$W$427,1,$C451))))</f>
        <v>0</v>
      </c>
      <c r="AM451" s="2">
        <f>IF($D$427="n/a",0,IF(AM$429&lt;=$C451,0,IF(AM$429&gt;(INDEX($D$427:$W$427,1,$C451)+$C451),INDEX($D$441:$W$441,,$C451)-SUM($D451:AL451),INDEX($D$441:$W$441,,$C451)/INDEX($D$427:$W$427,1,$C451))))</f>
        <v>0</v>
      </c>
      <c r="AN451" s="2">
        <f>IF($D$427="n/a",0,IF(AN$429&lt;=$C451,0,IF(AN$429&gt;(INDEX($D$427:$W$427,1,$C451)+$C451),INDEX($D$441:$W$441,,$C451)-SUM($D451:AM451),INDEX($D$441:$W$441,,$C451)/INDEX($D$427:$W$427,1,$C451))))</f>
        <v>0</v>
      </c>
      <c r="AO451" s="2">
        <f>IF($D$427="n/a",0,IF(AO$429&lt;=$C451,0,IF(AO$429&gt;(INDEX($D$427:$W$427,1,$C451)+$C451),INDEX($D$441:$W$441,,$C451)-SUM($D451:AN451),INDEX($D$441:$W$441,,$C451)/INDEX($D$427:$W$427,1,$C451))))</f>
        <v>0</v>
      </c>
      <c r="AP451" s="2">
        <f>IF($D$427="n/a",0,IF(AP$429&lt;=$C451,0,IF(AP$429&gt;(INDEX($D$427:$W$427,1,$C451)+$C451),INDEX($D$441:$W$441,,$C451)-SUM($D451:AO451),INDEX($D$441:$W$441,,$C451)/INDEX($D$427:$W$427,1,$C451))))</f>
        <v>0</v>
      </c>
      <c r="AQ451" s="2">
        <f>IF($D$427="n/a",0,IF(AQ$429&lt;=$C451,0,IF(AQ$429&gt;(INDEX($D$427:$W$427,1,$C451)+$C451),INDEX($D$441:$W$441,,$C451)-SUM($D451:AP451),INDEX($D$441:$W$441,,$C451)/INDEX($D$427:$W$427,1,$C451))))</f>
        <v>0</v>
      </c>
      <c r="AR451" s="2">
        <f>IF($D$427="n/a",0,IF(AR$429&lt;=$C451,0,IF(AR$429&gt;(INDEX($D$427:$W$427,1,$C451)+$C451),INDEX($D$441:$W$441,,$C451)-SUM($D451:AQ451),INDEX($D$441:$W$441,,$C451)/INDEX($D$427:$W$427,1,$C451))))</f>
        <v>0</v>
      </c>
      <c r="AS451" s="2">
        <f>IF($D$427="n/a",0,IF(AS$429&lt;=$C451,0,IF(AS$429&gt;(INDEX($D$427:$W$427,1,$C451)+$C451),INDEX($D$441:$W$441,,$C451)-SUM($D451:AR451),INDEX($D$441:$W$441,,$C451)/INDEX($D$427:$W$427,1,$C451))))</f>
        <v>0</v>
      </c>
      <c r="AT451" s="2">
        <f>IF($D$427="n/a",0,IF(AT$429&lt;=$C451,0,IF(AT$429&gt;(INDEX($D$427:$W$427,1,$C451)+$C451),INDEX($D$441:$W$441,,$C451)-SUM($D451:AS451),INDEX($D$441:$W$441,,$C451)/INDEX($D$427:$W$427,1,$C451))))</f>
        <v>0</v>
      </c>
      <c r="AU451" s="2">
        <f>IF($D$427="n/a",0,IF(AU$429&lt;=$C451,0,IF(AU$429&gt;(INDEX($D$427:$W$427,1,$C451)+$C451),INDEX($D$441:$W$441,,$C451)-SUM($D451:AT451),INDEX($D$441:$W$441,,$C451)/INDEX($D$427:$W$427,1,$C451))))</f>
        <v>0</v>
      </c>
      <c r="AV451" s="2">
        <f>IF($D$427="n/a",0,IF(AV$429&lt;=$C451,0,IF(AV$429&gt;(INDEX($D$427:$W$427,1,$C451)+$C451),INDEX($D$441:$W$441,,$C451)-SUM($D451:AU451),INDEX($D$441:$W$441,,$C451)/INDEX($D$427:$W$427,1,$C451))))</f>
        <v>0</v>
      </c>
      <c r="AW451" s="2">
        <f>IF($D$427="n/a",0,IF(AW$429&lt;=$C451,0,IF(AW$429&gt;(INDEX($D$427:$W$427,1,$C451)+$C451),INDEX($D$441:$W$441,,$C451)-SUM($D451:AV451),INDEX($D$441:$W$441,,$C451)/INDEX($D$427:$W$427,1,$C451))))</f>
        <v>0</v>
      </c>
      <c r="AX451" s="2">
        <f>IF($D$427="n/a",0,IF(AX$429&lt;=$C451,0,IF(AX$429&gt;(INDEX($D$427:$W$427,1,$C451)+$C451),INDEX($D$441:$W$441,,$C451)-SUM($D451:AW451),INDEX($D$441:$W$441,,$C451)/INDEX($D$427:$W$427,1,$C451))))</f>
        <v>0</v>
      </c>
      <c r="AY451" s="2">
        <f>IF($D$427="n/a",0,IF(AY$429&lt;=$C451,0,IF(AY$429&gt;(INDEX($D$427:$W$427,1,$C451)+$C451),INDEX($D$441:$W$441,,$C451)-SUM($D451:AX451),INDEX($D$441:$W$441,,$C451)/INDEX($D$427:$W$427,1,$C451))))</f>
        <v>0</v>
      </c>
      <c r="AZ451" s="2">
        <f>IF($D$427="n/a",0,IF(AZ$429&lt;=$C451,0,IF(AZ$429&gt;(INDEX($D$427:$W$427,1,$C451)+$C451),INDEX($D$441:$W$441,,$C451)-SUM($D451:AY451),INDEX($D$441:$W$441,,$C451)/INDEX($D$427:$W$427,1,$C451))))</f>
        <v>0</v>
      </c>
      <c r="BA451" s="2">
        <f>IF($D$427="n/a",0,IF(BA$429&lt;=$C451,0,IF(BA$429&gt;(INDEX($D$427:$W$427,1,$C451)+$C451),INDEX($D$441:$W$441,,$C451)-SUM($D451:AZ451),INDEX($D$441:$W$441,,$C451)/INDEX($D$427:$W$427,1,$C451))))</f>
        <v>0</v>
      </c>
      <c r="BB451" s="2">
        <f>IF($D$427="n/a",0,IF(BB$429&lt;=$C451,0,IF(BB$429&gt;(INDEX($D$427:$W$427,1,$C451)+$C451),INDEX($D$441:$W$441,,$C451)-SUM($D451:BA451),INDEX($D$441:$W$441,,$C451)/INDEX($D$427:$W$427,1,$C451))))</f>
        <v>0</v>
      </c>
      <c r="BC451" s="2">
        <f>IF($D$427="n/a",0,IF(BC$429&lt;=$C451,0,IF(BC$429&gt;(INDEX($D$427:$W$427,1,$C451)+$C451),INDEX($D$441:$W$441,,$C451)-SUM($D451:BB451),INDEX($D$441:$W$441,,$C451)/INDEX($D$427:$W$427,1,$C451))))</f>
        <v>0</v>
      </c>
      <c r="BD451" s="2">
        <f>IF($D$427="n/a",0,IF(BD$429&lt;=$C451,0,IF(BD$429&gt;(INDEX($D$427:$W$427,1,$C451)+$C451),INDEX($D$441:$W$441,,$C451)-SUM($D451:BC451),INDEX($D$441:$W$441,,$C451)/INDEX($D$427:$W$427,1,$C451))))</f>
        <v>0</v>
      </c>
      <c r="BE451" s="2">
        <f>IF($D$427="n/a",0,IF(BE$429&lt;=$C451,0,IF(BE$429&gt;(INDEX($D$427:$W$427,1,$C451)+$C451),INDEX($D$441:$W$441,,$C451)-SUM($D451:BD451),INDEX($D$441:$W$441,,$C451)/INDEX($D$427:$W$427,1,$C451))))</f>
        <v>0</v>
      </c>
      <c r="BF451" s="2">
        <f>IF($D$427="n/a",0,IF(BF$429&lt;=$C451,0,IF(BF$429&gt;(INDEX($D$427:$W$427,1,$C451)+$C451),INDEX($D$441:$W$441,,$C451)-SUM($D451:BE451),INDEX($D$441:$W$441,,$C451)/INDEX($D$427:$W$427,1,$C451))))</f>
        <v>0</v>
      </c>
      <c r="BG451" s="2">
        <f>IF($D$427="n/a",0,IF(BG$429&lt;=$C451,0,IF(BG$429&gt;(INDEX($D$427:$W$427,1,$C451)+$C451),INDEX($D$441:$W$441,,$C451)-SUM($D451:BF451),INDEX($D$441:$W$441,,$C451)/INDEX($D$427:$W$427,1,$C451))))</f>
        <v>0</v>
      </c>
      <c r="BH451" s="2">
        <f>IF($D$427="n/a",0,IF(BH$429&lt;=$C451,0,IF(BH$429&gt;(INDEX($D$427:$W$427,1,$C451)+$C451),INDEX($D$441:$W$441,,$C451)-SUM($D451:BG451),INDEX($D$441:$W$441,,$C451)/INDEX($D$427:$W$427,1,$C451))))</f>
        <v>0</v>
      </c>
      <c r="BI451" s="2">
        <f>IF($D$427="n/a",0,IF(BI$429&lt;=$C451,0,IF(BI$429&gt;(INDEX($D$427:$W$427,1,$C451)+$C451),INDEX($D$441:$W$441,,$C451)-SUM($D451:BH451),INDEX($D$441:$W$441,,$C451)/INDEX($D$427:$W$427,1,$C451))))</f>
        <v>0</v>
      </c>
      <c r="BJ451" s="2">
        <f>IF($D$427="n/a",0,IF(BJ$429&lt;=$C451,0,IF(BJ$429&gt;(INDEX($D$427:$W$427,1,$C451)+$C451),INDEX($D$441:$W$441,,$C451)-SUM($D451:BI451),INDEX($D$441:$W$441,,$C451)/INDEX($D$427:$W$427,1,$C451))))</f>
        <v>0</v>
      </c>
      <c r="BK451" s="2">
        <f>IF($D$427="n/a",0,IF(BK$429&lt;=$C451,0,IF(BK$429&gt;(INDEX($D$427:$W$427,1,$C451)+$C451),INDEX($D$441:$W$441,,$C451)-SUM($D451:BJ451),INDEX($D$441:$W$441,,$C451)/INDEX($D$427:$W$427,1,$C451))))</f>
        <v>0</v>
      </c>
      <c r="BL451" s="2">
        <f>IF($D$427="n/a",0,IF(BL$429&lt;=$C451,0,IF(BL$429&gt;(INDEX($D$427:$W$427,1,$C451)+$C451),INDEX($D$441:$W$441,,$C451)-SUM($D451:BK451),INDEX($D$441:$W$441,,$C451)/INDEX($D$427:$W$427,1,$C451))))</f>
        <v>0</v>
      </c>
      <c r="BM451" s="2">
        <f>IF($D$427="n/a",0,IF(BM$429&lt;=$C451,0,IF(BM$429&gt;(INDEX($D$427:$W$427,1,$C451)+$C451),INDEX($D$441:$W$441,,$C451)-SUM($D451:BL451),INDEX($D$441:$W$441,,$C451)/INDEX($D$427:$W$427,1,$C451))))</f>
        <v>0</v>
      </c>
      <c r="BN451" s="2">
        <f>IF($D$427="n/a",0,IF(BN$429&lt;=$C451,0,IF(BN$429&gt;(INDEX($D$427:$W$427,1,$C451)+$C451),INDEX($D$441:$W$441,,$C451)-SUM($D451:BM451),INDEX($D$441:$W$441,,$C451)/INDEX($D$427:$W$427,1,$C451))))</f>
        <v>0</v>
      </c>
      <c r="BO451" s="2">
        <f>IF($D$427="n/a",0,IF(BO$429&lt;=$C451,0,IF(BO$429&gt;(INDEX($D$427:$W$427,1,$C451)+$C451),INDEX($D$441:$W$441,,$C451)-SUM($D451:BN451),INDEX($D$441:$W$441,,$C451)/INDEX($D$427:$W$427,1,$C451))))</f>
        <v>0</v>
      </c>
      <c r="BP451" s="2">
        <f>IF($D$427="n/a",0,IF(BP$429&lt;=$C451,0,IF(BP$429&gt;(INDEX($D$427:$W$427,1,$C451)+$C451),INDEX($D$441:$W$441,,$C451)-SUM($D451:BO451),INDEX($D$441:$W$441,,$C451)/INDEX($D$427:$W$427,1,$C451))))</f>
        <v>0</v>
      </c>
    </row>
    <row r="452" spans="2:68">
      <c r="B452" s="20">
        <v>2024</v>
      </c>
      <c r="C452" s="20">
        <v>9</v>
      </c>
      <c r="E452" s="2">
        <f>IF($D$427="n/a",0,IF(E$429&lt;=$C452,0,IF(E$429&gt;(INDEX($D$427:$W$427,1,$C452)+$C452),INDEX($D$441:$W$441,,$C452)-SUM($D452:D452),INDEX($D$441:$W$441,,$C452)/INDEX($D$427:$W$427,1,$C452))))</f>
        <v>0</v>
      </c>
      <c r="F452" s="2">
        <f>IF($D$427="n/a",0,IF(F$429&lt;=$C452,0,IF(F$429&gt;(INDEX($D$427:$W$427,1,$C452)+$C452),INDEX($D$441:$W$441,,$C452)-SUM($D452:E452),INDEX($D$441:$W$441,,$C452)/INDEX($D$427:$W$427,1,$C452))))</f>
        <v>0</v>
      </c>
      <c r="G452" s="2">
        <f>IF($D$427="n/a",0,IF(G$429&lt;=$C452,0,IF(G$429&gt;(INDEX($D$427:$W$427,1,$C452)+$C452),INDEX($D$441:$W$441,,$C452)-SUM($D452:F452),INDEX($D$441:$W$441,,$C452)/INDEX($D$427:$W$427,1,$C452))))</f>
        <v>0</v>
      </c>
      <c r="H452" s="2">
        <f>IF($D$427="n/a",0,IF(H$429&lt;=$C452,0,IF(H$429&gt;(INDEX($D$427:$W$427,1,$C452)+$C452),INDEX($D$441:$W$441,,$C452)-SUM($D452:G452),INDEX($D$441:$W$441,,$C452)/INDEX($D$427:$W$427,1,$C452))))</f>
        <v>0</v>
      </c>
      <c r="I452" s="2">
        <f>IF($D$427="n/a",0,IF(I$429&lt;=$C452,0,IF(I$429&gt;(INDEX($D$427:$W$427,1,$C452)+$C452),INDEX($D$441:$W$441,,$C452)-SUM($D452:H452),INDEX($D$441:$W$441,,$C452)/INDEX($D$427:$W$427,1,$C452))))</f>
        <v>0</v>
      </c>
      <c r="J452" s="2">
        <f>IF($D$427="n/a",0,IF(J$429&lt;=$C452,0,IF(J$429&gt;(INDEX($D$427:$W$427,1,$C452)+$C452),INDEX($D$441:$W$441,,$C452)-SUM($D452:I452),INDEX($D$441:$W$441,,$C452)/INDEX($D$427:$W$427,1,$C452))))</f>
        <v>0</v>
      </c>
      <c r="K452" s="2">
        <f>IF($D$427="n/a",0,IF(K$429&lt;=$C452,0,IF(K$429&gt;(INDEX($D$427:$W$427,1,$C452)+$C452),INDEX($D$441:$W$441,,$C452)-SUM($D452:J452),INDEX($D$441:$W$441,,$C452)/INDEX($D$427:$W$427,1,$C452))))</f>
        <v>0</v>
      </c>
      <c r="L452" s="2">
        <f>IF($D$427="n/a",0,IF(L$429&lt;=$C452,0,IF(L$429&gt;(INDEX($D$427:$W$427,1,$C452)+$C452),INDEX($D$441:$W$441,,$C452)-SUM($D452:K452),INDEX($D$441:$W$441,,$C452)/INDEX($D$427:$W$427,1,$C452))))</f>
        <v>0</v>
      </c>
      <c r="M452" s="2">
        <f>IF($D$427="n/a",0,IF(M$429&lt;=$C452,0,IF(M$429&gt;(INDEX($D$427:$W$427,1,$C452)+$C452),INDEX($D$441:$W$441,,$C452)-SUM($D452:L452),INDEX($D$441:$W$441,,$C452)/INDEX($D$427:$W$427,1,$C452))))</f>
        <v>0</v>
      </c>
      <c r="N452" s="2">
        <f>IF($D$427="n/a",0,IF(N$429&lt;=$C452,0,IF(N$429&gt;(INDEX($D$427:$W$427,1,$C452)+$C452),INDEX($D$441:$W$441,,$C452)-SUM($D452:M452),INDEX($D$441:$W$441,,$C452)/INDEX($D$427:$W$427,1,$C452))))</f>
        <v>0</v>
      </c>
      <c r="O452" s="2">
        <f>IF($D$427="n/a",0,IF(O$429&lt;=$C452,0,IF(O$429&gt;(INDEX($D$427:$W$427,1,$C452)+$C452),INDEX($D$441:$W$441,,$C452)-SUM($D452:N452),INDEX($D$441:$W$441,,$C452)/INDEX($D$427:$W$427,1,$C452))))</f>
        <v>0</v>
      </c>
      <c r="P452" s="2">
        <f>IF($D$427="n/a",0,IF(P$429&lt;=$C452,0,IF(P$429&gt;(INDEX($D$427:$W$427,1,$C452)+$C452),INDEX($D$441:$W$441,,$C452)-SUM($D452:O452),INDEX($D$441:$W$441,,$C452)/INDEX($D$427:$W$427,1,$C452))))</f>
        <v>0</v>
      </c>
      <c r="Q452" s="2">
        <f>IF($D$427="n/a",0,IF(Q$429&lt;=$C452,0,IF(Q$429&gt;(INDEX($D$427:$W$427,1,$C452)+$C452),INDEX($D$441:$W$441,,$C452)-SUM($D452:P452),INDEX($D$441:$W$441,,$C452)/INDEX($D$427:$W$427,1,$C452))))</f>
        <v>0</v>
      </c>
      <c r="R452" s="2">
        <f>IF($D$427="n/a",0,IF(R$429&lt;=$C452,0,IF(R$429&gt;(INDEX($D$427:$W$427,1,$C452)+$C452),INDEX($D$441:$W$441,,$C452)-SUM($D452:Q452),INDEX($D$441:$W$441,,$C452)/INDEX($D$427:$W$427,1,$C452))))</f>
        <v>0</v>
      </c>
      <c r="S452" s="2">
        <f>IF($D$427="n/a",0,IF(S$429&lt;=$C452,0,IF(S$429&gt;(INDEX($D$427:$W$427,1,$C452)+$C452),INDEX($D$441:$W$441,,$C452)-SUM($D452:R452),INDEX($D$441:$W$441,,$C452)/INDEX($D$427:$W$427,1,$C452))))</f>
        <v>0</v>
      </c>
      <c r="T452" s="2">
        <f>IF($D$427="n/a",0,IF(T$429&lt;=$C452,0,IF(T$429&gt;(INDEX($D$427:$W$427,1,$C452)+$C452),INDEX($D$441:$W$441,,$C452)-SUM($D452:S452),INDEX($D$441:$W$441,,$C452)/INDEX($D$427:$W$427,1,$C452))))</f>
        <v>0</v>
      </c>
      <c r="U452" s="2">
        <f>IF($D$427="n/a",0,IF(U$429&lt;=$C452,0,IF(U$429&gt;(INDEX($D$427:$W$427,1,$C452)+$C452),INDEX($D$441:$W$441,,$C452)-SUM($D452:T452),INDEX($D$441:$W$441,,$C452)/INDEX($D$427:$W$427,1,$C452))))</f>
        <v>0</v>
      </c>
      <c r="V452" s="2">
        <f>IF($D$427="n/a",0,IF(V$429&lt;=$C452,0,IF(V$429&gt;(INDEX($D$427:$W$427,1,$C452)+$C452),INDEX($D$441:$W$441,,$C452)-SUM($D452:U452),INDEX($D$441:$W$441,,$C452)/INDEX($D$427:$W$427,1,$C452))))</f>
        <v>0</v>
      </c>
      <c r="W452" s="2">
        <f>IF($D$427="n/a",0,IF(W$429&lt;=$C452,0,IF(W$429&gt;(INDEX($D$427:$W$427,1,$C452)+$C452),INDEX($D$441:$W$441,,$C452)-SUM($D452:V452),INDEX($D$441:$W$441,,$C452)/INDEX($D$427:$W$427,1,$C452))))</f>
        <v>0</v>
      </c>
      <c r="X452" s="2">
        <f>IF($D$427="n/a",0,IF(X$429&lt;=$C452,0,IF(X$429&gt;(INDEX($D$427:$W$427,1,$C452)+$C452),INDEX($D$441:$W$441,,$C452)-SUM($D452:W452),INDEX($D$441:$W$441,,$C452)/INDEX($D$427:$W$427,1,$C452))))</f>
        <v>0</v>
      </c>
      <c r="Y452" s="2">
        <f>IF($D$427="n/a",0,IF(Y$429&lt;=$C452,0,IF(Y$429&gt;(INDEX($D$427:$W$427,1,$C452)+$C452),INDEX($D$441:$W$441,,$C452)-SUM($D452:X452),INDEX($D$441:$W$441,,$C452)/INDEX($D$427:$W$427,1,$C452))))</f>
        <v>0</v>
      </c>
      <c r="Z452" s="2">
        <f>IF($D$427="n/a",0,IF(Z$429&lt;=$C452,0,IF(Z$429&gt;(INDEX($D$427:$W$427,1,$C452)+$C452),INDEX($D$441:$W$441,,$C452)-SUM($D452:Y452),INDEX($D$441:$W$441,,$C452)/INDEX($D$427:$W$427,1,$C452))))</f>
        <v>0</v>
      </c>
      <c r="AA452" s="2">
        <f>IF($D$427="n/a",0,IF(AA$429&lt;=$C452,0,IF(AA$429&gt;(INDEX($D$427:$W$427,1,$C452)+$C452),INDEX($D$441:$W$441,,$C452)-SUM($D452:Z452),INDEX($D$441:$W$441,,$C452)/INDEX($D$427:$W$427,1,$C452))))</f>
        <v>0</v>
      </c>
      <c r="AB452" s="2">
        <f>IF($D$427="n/a",0,IF(AB$429&lt;=$C452,0,IF(AB$429&gt;(INDEX($D$427:$W$427,1,$C452)+$C452),INDEX($D$441:$W$441,,$C452)-SUM($D452:AA452),INDEX($D$441:$W$441,,$C452)/INDEX($D$427:$W$427,1,$C452))))</f>
        <v>0</v>
      </c>
      <c r="AC452" s="2">
        <f>IF($D$427="n/a",0,IF(AC$429&lt;=$C452,0,IF(AC$429&gt;(INDEX($D$427:$W$427,1,$C452)+$C452),INDEX($D$441:$W$441,,$C452)-SUM($D452:AB452),INDEX($D$441:$W$441,,$C452)/INDEX($D$427:$W$427,1,$C452))))</f>
        <v>0</v>
      </c>
      <c r="AD452" s="2">
        <f>IF($D$427="n/a",0,IF(AD$429&lt;=$C452,0,IF(AD$429&gt;(INDEX($D$427:$W$427,1,$C452)+$C452),INDEX($D$441:$W$441,,$C452)-SUM($D452:AC452),INDEX($D$441:$W$441,,$C452)/INDEX($D$427:$W$427,1,$C452))))</f>
        <v>0</v>
      </c>
      <c r="AE452" s="2">
        <f>IF($D$427="n/a",0,IF(AE$429&lt;=$C452,0,IF(AE$429&gt;(INDEX($D$427:$W$427,1,$C452)+$C452),INDEX($D$441:$W$441,,$C452)-SUM($D452:AD452),INDEX($D$441:$W$441,,$C452)/INDEX($D$427:$W$427,1,$C452))))</f>
        <v>0</v>
      </c>
      <c r="AF452" s="2">
        <f>IF($D$427="n/a",0,IF(AF$429&lt;=$C452,0,IF(AF$429&gt;(INDEX($D$427:$W$427,1,$C452)+$C452),INDEX($D$441:$W$441,,$C452)-SUM($D452:AE452),INDEX($D$441:$W$441,,$C452)/INDEX($D$427:$W$427,1,$C452))))</f>
        <v>0</v>
      </c>
      <c r="AG452" s="2">
        <f>IF($D$427="n/a",0,IF(AG$429&lt;=$C452,0,IF(AG$429&gt;(INDEX($D$427:$W$427,1,$C452)+$C452),INDEX($D$441:$W$441,,$C452)-SUM($D452:AF452),INDEX($D$441:$W$441,,$C452)/INDEX($D$427:$W$427,1,$C452))))</f>
        <v>0</v>
      </c>
      <c r="AH452" s="2">
        <f>IF($D$427="n/a",0,IF(AH$429&lt;=$C452,0,IF(AH$429&gt;(INDEX($D$427:$W$427,1,$C452)+$C452),INDEX($D$441:$W$441,,$C452)-SUM($D452:AG452),INDEX($D$441:$W$441,,$C452)/INDEX($D$427:$W$427,1,$C452))))</f>
        <v>0</v>
      </c>
      <c r="AI452" s="2">
        <f>IF($D$427="n/a",0,IF(AI$429&lt;=$C452,0,IF(AI$429&gt;(INDEX($D$427:$W$427,1,$C452)+$C452),INDEX($D$441:$W$441,,$C452)-SUM($D452:AH452),INDEX($D$441:$W$441,,$C452)/INDEX($D$427:$W$427,1,$C452))))</f>
        <v>0</v>
      </c>
      <c r="AJ452" s="2">
        <f>IF($D$427="n/a",0,IF(AJ$429&lt;=$C452,0,IF(AJ$429&gt;(INDEX($D$427:$W$427,1,$C452)+$C452),INDEX($D$441:$W$441,,$C452)-SUM($D452:AI452),INDEX($D$441:$W$441,,$C452)/INDEX($D$427:$W$427,1,$C452))))</f>
        <v>0</v>
      </c>
      <c r="AK452" s="2">
        <f>IF($D$427="n/a",0,IF(AK$429&lt;=$C452,0,IF(AK$429&gt;(INDEX($D$427:$W$427,1,$C452)+$C452),INDEX($D$441:$W$441,,$C452)-SUM($D452:AJ452),INDEX($D$441:$W$441,,$C452)/INDEX($D$427:$W$427,1,$C452))))</f>
        <v>0</v>
      </c>
      <c r="AL452" s="2">
        <f>IF($D$427="n/a",0,IF(AL$429&lt;=$C452,0,IF(AL$429&gt;(INDEX($D$427:$W$427,1,$C452)+$C452),INDEX($D$441:$W$441,,$C452)-SUM($D452:AK452),INDEX($D$441:$W$441,,$C452)/INDEX($D$427:$W$427,1,$C452))))</f>
        <v>0</v>
      </c>
      <c r="AM452" s="2">
        <f>IF($D$427="n/a",0,IF(AM$429&lt;=$C452,0,IF(AM$429&gt;(INDEX($D$427:$W$427,1,$C452)+$C452),INDEX($D$441:$W$441,,$C452)-SUM($D452:AL452),INDEX($D$441:$W$441,,$C452)/INDEX($D$427:$W$427,1,$C452))))</f>
        <v>0</v>
      </c>
      <c r="AN452" s="2">
        <f>IF($D$427="n/a",0,IF(AN$429&lt;=$C452,0,IF(AN$429&gt;(INDEX($D$427:$W$427,1,$C452)+$C452),INDEX($D$441:$W$441,,$C452)-SUM($D452:AM452),INDEX($D$441:$W$441,,$C452)/INDEX($D$427:$W$427,1,$C452))))</f>
        <v>0</v>
      </c>
      <c r="AO452" s="2">
        <f>IF($D$427="n/a",0,IF(AO$429&lt;=$C452,0,IF(AO$429&gt;(INDEX($D$427:$W$427,1,$C452)+$C452),INDEX($D$441:$W$441,,$C452)-SUM($D452:AN452),INDEX($D$441:$W$441,,$C452)/INDEX($D$427:$W$427,1,$C452))))</f>
        <v>0</v>
      </c>
      <c r="AP452" s="2">
        <f>IF($D$427="n/a",0,IF(AP$429&lt;=$C452,0,IF(AP$429&gt;(INDEX($D$427:$W$427,1,$C452)+$C452),INDEX($D$441:$W$441,,$C452)-SUM($D452:AO452),INDEX($D$441:$W$441,,$C452)/INDEX($D$427:$W$427,1,$C452))))</f>
        <v>0</v>
      </c>
      <c r="AQ452" s="2">
        <f>IF($D$427="n/a",0,IF(AQ$429&lt;=$C452,0,IF(AQ$429&gt;(INDEX($D$427:$W$427,1,$C452)+$C452),INDEX($D$441:$W$441,,$C452)-SUM($D452:AP452),INDEX($D$441:$W$441,,$C452)/INDEX($D$427:$W$427,1,$C452))))</f>
        <v>0</v>
      </c>
      <c r="AR452" s="2">
        <f>IF($D$427="n/a",0,IF(AR$429&lt;=$C452,0,IF(AR$429&gt;(INDEX($D$427:$W$427,1,$C452)+$C452),INDEX($D$441:$W$441,,$C452)-SUM($D452:AQ452),INDEX($D$441:$W$441,,$C452)/INDEX($D$427:$W$427,1,$C452))))</f>
        <v>0</v>
      </c>
      <c r="AS452" s="2">
        <f>IF($D$427="n/a",0,IF(AS$429&lt;=$C452,0,IF(AS$429&gt;(INDEX($D$427:$W$427,1,$C452)+$C452),INDEX($D$441:$W$441,,$C452)-SUM($D452:AR452),INDEX($D$441:$W$441,,$C452)/INDEX($D$427:$W$427,1,$C452))))</f>
        <v>0</v>
      </c>
      <c r="AT452" s="2">
        <f>IF($D$427="n/a",0,IF(AT$429&lt;=$C452,0,IF(AT$429&gt;(INDEX($D$427:$W$427,1,$C452)+$C452),INDEX($D$441:$W$441,,$C452)-SUM($D452:AS452),INDEX($D$441:$W$441,,$C452)/INDEX($D$427:$W$427,1,$C452))))</f>
        <v>0</v>
      </c>
      <c r="AU452" s="2">
        <f>IF($D$427="n/a",0,IF(AU$429&lt;=$C452,0,IF(AU$429&gt;(INDEX($D$427:$W$427,1,$C452)+$C452),INDEX($D$441:$W$441,,$C452)-SUM($D452:AT452),INDEX($D$441:$W$441,,$C452)/INDEX($D$427:$W$427,1,$C452))))</f>
        <v>0</v>
      </c>
      <c r="AV452" s="2">
        <f>IF($D$427="n/a",0,IF(AV$429&lt;=$C452,0,IF(AV$429&gt;(INDEX($D$427:$W$427,1,$C452)+$C452),INDEX($D$441:$W$441,,$C452)-SUM($D452:AU452),INDEX($D$441:$W$441,,$C452)/INDEX($D$427:$W$427,1,$C452))))</f>
        <v>0</v>
      </c>
      <c r="AW452" s="2">
        <f>IF($D$427="n/a",0,IF(AW$429&lt;=$C452,0,IF(AW$429&gt;(INDEX($D$427:$W$427,1,$C452)+$C452),INDEX($D$441:$W$441,,$C452)-SUM($D452:AV452),INDEX($D$441:$W$441,,$C452)/INDEX($D$427:$W$427,1,$C452))))</f>
        <v>0</v>
      </c>
      <c r="AX452" s="2">
        <f>IF($D$427="n/a",0,IF(AX$429&lt;=$C452,0,IF(AX$429&gt;(INDEX($D$427:$W$427,1,$C452)+$C452),INDEX($D$441:$W$441,,$C452)-SUM($D452:AW452),INDEX($D$441:$W$441,,$C452)/INDEX($D$427:$W$427,1,$C452))))</f>
        <v>0</v>
      </c>
      <c r="AY452" s="2">
        <f>IF($D$427="n/a",0,IF(AY$429&lt;=$C452,0,IF(AY$429&gt;(INDEX($D$427:$W$427,1,$C452)+$C452),INDEX($D$441:$W$441,,$C452)-SUM($D452:AX452),INDEX($D$441:$W$441,,$C452)/INDEX($D$427:$W$427,1,$C452))))</f>
        <v>0</v>
      </c>
      <c r="AZ452" s="2">
        <f>IF($D$427="n/a",0,IF(AZ$429&lt;=$C452,0,IF(AZ$429&gt;(INDEX($D$427:$W$427,1,$C452)+$C452),INDEX($D$441:$W$441,,$C452)-SUM($D452:AY452),INDEX($D$441:$W$441,,$C452)/INDEX($D$427:$W$427,1,$C452))))</f>
        <v>0</v>
      </c>
      <c r="BA452" s="2">
        <f>IF($D$427="n/a",0,IF(BA$429&lt;=$C452,0,IF(BA$429&gt;(INDEX($D$427:$W$427,1,$C452)+$C452),INDEX($D$441:$W$441,,$C452)-SUM($D452:AZ452),INDEX($D$441:$W$441,,$C452)/INDEX($D$427:$W$427,1,$C452))))</f>
        <v>0</v>
      </c>
      <c r="BB452" s="2">
        <f>IF($D$427="n/a",0,IF(BB$429&lt;=$C452,0,IF(BB$429&gt;(INDEX($D$427:$W$427,1,$C452)+$C452),INDEX($D$441:$W$441,,$C452)-SUM($D452:BA452),INDEX($D$441:$W$441,,$C452)/INDEX($D$427:$W$427,1,$C452))))</f>
        <v>0</v>
      </c>
      <c r="BC452" s="2">
        <f>IF($D$427="n/a",0,IF(BC$429&lt;=$C452,0,IF(BC$429&gt;(INDEX($D$427:$W$427,1,$C452)+$C452),INDEX($D$441:$W$441,,$C452)-SUM($D452:BB452),INDEX($D$441:$W$441,,$C452)/INDEX($D$427:$W$427,1,$C452))))</f>
        <v>0</v>
      </c>
      <c r="BD452" s="2">
        <f>IF($D$427="n/a",0,IF(BD$429&lt;=$C452,0,IF(BD$429&gt;(INDEX($D$427:$W$427,1,$C452)+$C452),INDEX($D$441:$W$441,,$C452)-SUM($D452:BC452),INDEX($D$441:$W$441,,$C452)/INDEX($D$427:$W$427,1,$C452))))</f>
        <v>0</v>
      </c>
      <c r="BE452" s="2">
        <f>IF($D$427="n/a",0,IF(BE$429&lt;=$C452,0,IF(BE$429&gt;(INDEX($D$427:$W$427,1,$C452)+$C452),INDEX($D$441:$W$441,,$C452)-SUM($D452:BD452),INDEX($D$441:$W$441,,$C452)/INDEX($D$427:$W$427,1,$C452))))</f>
        <v>0</v>
      </c>
      <c r="BF452" s="2">
        <f>IF($D$427="n/a",0,IF(BF$429&lt;=$C452,0,IF(BF$429&gt;(INDEX($D$427:$W$427,1,$C452)+$C452),INDEX($D$441:$W$441,,$C452)-SUM($D452:BE452),INDEX($D$441:$W$441,,$C452)/INDEX($D$427:$W$427,1,$C452))))</f>
        <v>0</v>
      </c>
      <c r="BG452" s="2">
        <f>IF($D$427="n/a",0,IF(BG$429&lt;=$C452,0,IF(BG$429&gt;(INDEX($D$427:$W$427,1,$C452)+$C452),INDEX($D$441:$W$441,,$C452)-SUM($D452:BF452),INDEX($D$441:$W$441,,$C452)/INDEX($D$427:$W$427,1,$C452))))</f>
        <v>0</v>
      </c>
      <c r="BH452" s="2">
        <f>IF($D$427="n/a",0,IF(BH$429&lt;=$C452,0,IF(BH$429&gt;(INDEX($D$427:$W$427,1,$C452)+$C452),INDEX($D$441:$W$441,,$C452)-SUM($D452:BG452),INDEX($D$441:$W$441,,$C452)/INDEX($D$427:$W$427,1,$C452))))</f>
        <v>0</v>
      </c>
      <c r="BI452" s="2">
        <f>IF($D$427="n/a",0,IF(BI$429&lt;=$C452,0,IF(BI$429&gt;(INDEX($D$427:$W$427,1,$C452)+$C452),INDEX($D$441:$W$441,,$C452)-SUM($D452:BH452),INDEX($D$441:$W$441,,$C452)/INDEX($D$427:$W$427,1,$C452))))</f>
        <v>0</v>
      </c>
      <c r="BJ452" s="2">
        <f>IF($D$427="n/a",0,IF(BJ$429&lt;=$C452,0,IF(BJ$429&gt;(INDEX($D$427:$W$427,1,$C452)+$C452),INDEX($D$441:$W$441,,$C452)-SUM($D452:BI452),INDEX($D$441:$W$441,,$C452)/INDEX($D$427:$W$427,1,$C452))))</f>
        <v>0</v>
      </c>
      <c r="BK452" s="2">
        <f>IF($D$427="n/a",0,IF(BK$429&lt;=$C452,0,IF(BK$429&gt;(INDEX($D$427:$W$427,1,$C452)+$C452),INDEX($D$441:$W$441,,$C452)-SUM($D452:BJ452),INDEX($D$441:$W$441,,$C452)/INDEX($D$427:$W$427,1,$C452))))</f>
        <v>0</v>
      </c>
      <c r="BL452" s="2">
        <f>IF($D$427="n/a",0,IF(BL$429&lt;=$C452,0,IF(BL$429&gt;(INDEX($D$427:$W$427,1,$C452)+$C452),INDEX($D$441:$W$441,,$C452)-SUM($D452:BK452),INDEX($D$441:$W$441,,$C452)/INDEX($D$427:$W$427,1,$C452))))</f>
        <v>0</v>
      </c>
      <c r="BM452" s="2">
        <f>IF($D$427="n/a",0,IF(BM$429&lt;=$C452,0,IF(BM$429&gt;(INDEX($D$427:$W$427,1,$C452)+$C452),INDEX($D$441:$W$441,,$C452)-SUM($D452:BL452),INDEX($D$441:$W$441,,$C452)/INDEX($D$427:$W$427,1,$C452))))</f>
        <v>0</v>
      </c>
      <c r="BN452" s="2">
        <f>IF($D$427="n/a",0,IF(BN$429&lt;=$C452,0,IF(BN$429&gt;(INDEX($D$427:$W$427,1,$C452)+$C452),INDEX($D$441:$W$441,,$C452)-SUM($D452:BM452),INDEX($D$441:$W$441,,$C452)/INDEX($D$427:$W$427,1,$C452))))</f>
        <v>0</v>
      </c>
      <c r="BO452" s="2">
        <f>IF($D$427="n/a",0,IF(BO$429&lt;=$C452,0,IF(BO$429&gt;(INDEX($D$427:$W$427,1,$C452)+$C452),INDEX($D$441:$W$441,,$C452)-SUM($D452:BN452),INDEX($D$441:$W$441,,$C452)/INDEX($D$427:$W$427,1,$C452))))</f>
        <v>0</v>
      </c>
      <c r="BP452" s="2">
        <f>IF($D$427="n/a",0,IF(BP$429&lt;=$C452,0,IF(BP$429&gt;(INDEX($D$427:$W$427,1,$C452)+$C452),INDEX($D$441:$W$441,,$C452)-SUM($D452:BO452),INDEX($D$441:$W$441,,$C452)/INDEX($D$427:$W$427,1,$C452))))</f>
        <v>0</v>
      </c>
    </row>
    <row r="453" spans="2:68">
      <c r="B453" s="20">
        <v>2025</v>
      </c>
      <c r="C453" s="20">
        <v>10</v>
      </c>
      <c r="E453" s="2">
        <f>IF($D$427="n/a",0,IF(E$429&lt;=$C453,0,IF(E$429&gt;(INDEX($D$427:$W$427,1,$C453)+$C453),INDEX($D$441:$W$441,,$C453)-SUM($D453:D453),INDEX($D$441:$W$441,,$C453)/INDEX($D$427:$W$427,1,$C453))))</f>
        <v>0</v>
      </c>
      <c r="F453" s="2">
        <f>IF($D$427="n/a",0,IF(F$429&lt;=$C453,0,IF(F$429&gt;(INDEX($D$427:$W$427,1,$C453)+$C453),INDEX($D$441:$W$441,,$C453)-SUM($D453:E453),INDEX($D$441:$W$441,,$C453)/INDEX($D$427:$W$427,1,$C453))))</f>
        <v>0</v>
      </c>
      <c r="G453" s="2">
        <f>IF($D$427="n/a",0,IF(G$429&lt;=$C453,0,IF(G$429&gt;(INDEX($D$427:$W$427,1,$C453)+$C453),INDEX($D$441:$W$441,,$C453)-SUM($D453:F453),INDEX($D$441:$W$441,,$C453)/INDEX($D$427:$W$427,1,$C453))))</f>
        <v>0</v>
      </c>
      <c r="H453" s="2">
        <f>IF($D$427="n/a",0,IF(H$429&lt;=$C453,0,IF(H$429&gt;(INDEX($D$427:$W$427,1,$C453)+$C453),INDEX($D$441:$W$441,,$C453)-SUM($D453:G453),INDEX($D$441:$W$441,,$C453)/INDEX($D$427:$W$427,1,$C453))))</f>
        <v>0</v>
      </c>
      <c r="I453" s="2">
        <f>IF($D$427="n/a",0,IF(I$429&lt;=$C453,0,IF(I$429&gt;(INDEX($D$427:$W$427,1,$C453)+$C453),INDEX($D$441:$W$441,,$C453)-SUM($D453:H453),INDEX($D$441:$W$441,,$C453)/INDEX($D$427:$W$427,1,$C453))))</f>
        <v>0</v>
      </c>
      <c r="J453" s="2">
        <f>IF($D$427="n/a",0,IF(J$429&lt;=$C453,0,IF(J$429&gt;(INDEX($D$427:$W$427,1,$C453)+$C453),INDEX($D$441:$W$441,,$C453)-SUM($D453:I453),INDEX($D$441:$W$441,,$C453)/INDEX($D$427:$W$427,1,$C453))))</f>
        <v>0</v>
      </c>
      <c r="K453" s="2">
        <f>IF($D$427="n/a",0,IF(K$429&lt;=$C453,0,IF(K$429&gt;(INDEX($D$427:$W$427,1,$C453)+$C453),INDEX($D$441:$W$441,,$C453)-SUM($D453:J453),INDEX($D$441:$W$441,,$C453)/INDEX($D$427:$W$427,1,$C453))))</f>
        <v>0</v>
      </c>
      <c r="L453" s="2">
        <f>IF($D$427="n/a",0,IF(L$429&lt;=$C453,0,IF(L$429&gt;(INDEX($D$427:$W$427,1,$C453)+$C453),INDEX($D$441:$W$441,,$C453)-SUM($D453:K453),INDEX($D$441:$W$441,,$C453)/INDEX($D$427:$W$427,1,$C453))))</f>
        <v>0</v>
      </c>
      <c r="M453" s="2">
        <f>IF($D$427="n/a",0,IF(M$429&lt;=$C453,0,IF(M$429&gt;(INDEX($D$427:$W$427,1,$C453)+$C453),INDEX($D$441:$W$441,,$C453)-SUM($D453:L453),INDEX($D$441:$W$441,,$C453)/INDEX($D$427:$W$427,1,$C453))))</f>
        <v>0</v>
      </c>
      <c r="N453" s="2">
        <f>IF($D$427="n/a",0,IF(N$429&lt;=$C453,0,IF(N$429&gt;(INDEX($D$427:$W$427,1,$C453)+$C453),INDEX($D$441:$W$441,,$C453)-SUM($D453:M453),INDEX($D$441:$W$441,,$C453)/INDEX($D$427:$W$427,1,$C453))))</f>
        <v>0</v>
      </c>
      <c r="O453" s="2">
        <f>IF($D$427="n/a",0,IF(O$429&lt;=$C453,0,IF(O$429&gt;(INDEX($D$427:$W$427,1,$C453)+$C453),INDEX($D$441:$W$441,,$C453)-SUM($D453:N453),INDEX($D$441:$W$441,,$C453)/INDEX($D$427:$W$427,1,$C453))))</f>
        <v>0</v>
      </c>
      <c r="P453" s="2">
        <f>IF($D$427="n/a",0,IF(P$429&lt;=$C453,0,IF(P$429&gt;(INDEX($D$427:$W$427,1,$C453)+$C453),INDEX($D$441:$W$441,,$C453)-SUM($D453:O453),INDEX($D$441:$W$441,,$C453)/INDEX($D$427:$W$427,1,$C453))))</f>
        <v>0</v>
      </c>
      <c r="Q453" s="2">
        <f>IF($D$427="n/a",0,IF(Q$429&lt;=$C453,0,IF(Q$429&gt;(INDEX($D$427:$W$427,1,$C453)+$C453),INDEX($D$441:$W$441,,$C453)-SUM($D453:P453),INDEX($D$441:$W$441,,$C453)/INDEX($D$427:$W$427,1,$C453))))</f>
        <v>0</v>
      </c>
      <c r="R453" s="2">
        <f>IF($D$427="n/a",0,IF(R$429&lt;=$C453,0,IF(R$429&gt;(INDEX($D$427:$W$427,1,$C453)+$C453),INDEX($D$441:$W$441,,$C453)-SUM($D453:Q453),INDEX($D$441:$W$441,,$C453)/INDEX($D$427:$W$427,1,$C453))))</f>
        <v>0</v>
      </c>
      <c r="S453" s="2">
        <f>IF($D$427="n/a",0,IF(S$429&lt;=$C453,0,IF(S$429&gt;(INDEX($D$427:$W$427,1,$C453)+$C453),INDEX($D$441:$W$441,,$C453)-SUM($D453:R453),INDEX($D$441:$W$441,,$C453)/INDEX($D$427:$W$427,1,$C453))))</f>
        <v>0</v>
      </c>
      <c r="T453" s="2">
        <f>IF($D$427="n/a",0,IF(T$429&lt;=$C453,0,IF(T$429&gt;(INDEX($D$427:$W$427,1,$C453)+$C453),INDEX($D$441:$W$441,,$C453)-SUM($D453:S453),INDEX($D$441:$W$441,,$C453)/INDEX($D$427:$W$427,1,$C453))))</f>
        <v>0</v>
      </c>
      <c r="U453" s="2">
        <f>IF($D$427="n/a",0,IF(U$429&lt;=$C453,0,IF(U$429&gt;(INDEX($D$427:$W$427,1,$C453)+$C453),INDEX($D$441:$W$441,,$C453)-SUM($D453:T453),INDEX($D$441:$W$441,,$C453)/INDEX($D$427:$W$427,1,$C453))))</f>
        <v>0</v>
      </c>
      <c r="V453" s="2">
        <f>IF($D$427="n/a",0,IF(V$429&lt;=$C453,0,IF(V$429&gt;(INDEX($D$427:$W$427,1,$C453)+$C453),INDEX($D$441:$W$441,,$C453)-SUM($D453:U453),INDEX($D$441:$W$441,,$C453)/INDEX($D$427:$W$427,1,$C453))))</f>
        <v>0</v>
      </c>
      <c r="W453" s="2">
        <f>IF($D$427="n/a",0,IF(W$429&lt;=$C453,0,IF(W$429&gt;(INDEX($D$427:$W$427,1,$C453)+$C453),INDEX($D$441:$W$441,,$C453)-SUM($D453:V453),INDEX($D$441:$W$441,,$C453)/INDEX($D$427:$W$427,1,$C453))))</f>
        <v>0</v>
      </c>
      <c r="X453" s="2">
        <f>IF($D$427="n/a",0,IF(X$429&lt;=$C453,0,IF(X$429&gt;(INDEX($D$427:$W$427,1,$C453)+$C453),INDEX($D$441:$W$441,,$C453)-SUM($D453:W453),INDEX($D$441:$W$441,,$C453)/INDEX($D$427:$W$427,1,$C453))))</f>
        <v>0</v>
      </c>
      <c r="Y453" s="2">
        <f>IF($D$427="n/a",0,IF(Y$429&lt;=$C453,0,IF(Y$429&gt;(INDEX($D$427:$W$427,1,$C453)+$C453),INDEX($D$441:$W$441,,$C453)-SUM($D453:X453),INDEX($D$441:$W$441,,$C453)/INDEX($D$427:$W$427,1,$C453))))</f>
        <v>0</v>
      </c>
      <c r="Z453" s="2">
        <f>IF($D$427="n/a",0,IF(Z$429&lt;=$C453,0,IF(Z$429&gt;(INDEX($D$427:$W$427,1,$C453)+$C453),INDEX($D$441:$W$441,,$C453)-SUM($D453:Y453),INDEX($D$441:$W$441,,$C453)/INDEX($D$427:$W$427,1,$C453))))</f>
        <v>0</v>
      </c>
      <c r="AA453" s="2">
        <f>IF($D$427="n/a",0,IF(AA$429&lt;=$C453,0,IF(AA$429&gt;(INDEX($D$427:$W$427,1,$C453)+$C453),INDEX($D$441:$W$441,,$C453)-SUM($D453:Z453),INDEX($D$441:$W$441,,$C453)/INDEX($D$427:$W$427,1,$C453))))</f>
        <v>0</v>
      </c>
      <c r="AB453" s="2">
        <f>IF($D$427="n/a",0,IF(AB$429&lt;=$C453,0,IF(AB$429&gt;(INDEX($D$427:$W$427,1,$C453)+$C453),INDEX($D$441:$W$441,,$C453)-SUM($D453:AA453),INDEX($D$441:$W$441,,$C453)/INDEX($D$427:$W$427,1,$C453))))</f>
        <v>0</v>
      </c>
      <c r="AC453" s="2">
        <f>IF($D$427="n/a",0,IF(AC$429&lt;=$C453,0,IF(AC$429&gt;(INDEX($D$427:$W$427,1,$C453)+$C453),INDEX($D$441:$W$441,,$C453)-SUM($D453:AB453),INDEX($D$441:$W$441,,$C453)/INDEX($D$427:$W$427,1,$C453))))</f>
        <v>0</v>
      </c>
      <c r="AD453" s="2">
        <f>IF($D$427="n/a",0,IF(AD$429&lt;=$C453,0,IF(AD$429&gt;(INDEX($D$427:$W$427,1,$C453)+$C453),INDEX($D$441:$W$441,,$C453)-SUM($D453:AC453),INDEX($D$441:$W$441,,$C453)/INDEX($D$427:$W$427,1,$C453))))</f>
        <v>0</v>
      </c>
      <c r="AE453" s="2">
        <f>IF($D$427="n/a",0,IF(AE$429&lt;=$C453,0,IF(AE$429&gt;(INDEX($D$427:$W$427,1,$C453)+$C453),INDEX($D$441:$W$441,,$C453)-SUM($D453:AD453),INDEX($D$441:$W$441,,$C453)/INDEX($D$427:$W$427,1,$C453))))</f>
        <v>0</v>
      </c>
      <c r="AF453" s="2">
        <f>IF($D$427="n/a",0,IF(AF$429&lt;=$C453,0,IF(AF$429&gt;(INDEX($D$427:$W$427,1,$C453)+$C453),INDEX($D$441:$W$441,,$C453)-SUM($D453:AE453),INDEX($D$441:$W$441,,$C453)/INDEX($D$427:$W$427,1,$C453))))</f>
        <v>0</v>
      </c>
      <c r="AG453" s="2">
        <f>IF($D$427="n/a",0,IF(AG$429&lt;=$C453,0,IF(AG$429&gt;(INDEX($D$427:$W$427,1,$C453)+$C453),INDEX($D$441:$W$441,,$C453)-SUM($D453:AF453),INDEX($D$441:$W$441,,$C453)/INDEX($D$427:$W$427,1,$C453))))</f>
        <v>0</v>
      </c>
      <c r="AH453" s="2">
        <f>IF($D$427="n/a",0,IF(AH$429&lt;=$C453,0,IF(AH$429&gt;(INDEX($D$427:$W$427,1,$C453)+$C453),INDEX($D$441:$W$441,,$C453)-SUM($D453:AG453),INDEX($D$441:$W$441,,$C453)/INDEX($D$427:$W$427,1,$C453))))</f>
        <v>0</v>
      </c>
      <c r="AI453" s="2">
        <f>IF($D$427="n/a",0,IF(AI$429&lt;=$C453,0,IF(AI$429&gt;(INDEX($D$427:$W$427,1,$C453)+$C453),INDEX($D$441:$W$441,,$C453)-SUM($D453:AH453),INDEX($D$441:$W$441,,$C453)/INDEX($D$427:$W$427,1,$C453))))</f>
        <v>0</v>
      </c>
      <c r="AJ453" s="2">
        <f>IF($D$427="n/a",0,IF(AJ$429&lt;=$C453,0,IF(AJ$429&gt;(INDEX($D$427:$W$427,1,$C453)+$C453),INDEX($D$441:$W$441,,$C453)-SUM($D453:AI453),INDEX($D$441:$W$441,,$C453)/INDEX($D$427:$W$427,1,$C453))))</f>
        <v>0</v>
      </c>
      <c r="AK453" s="2">
        <f>IF($D$427="n/a",0,IF(AK$429&lt;=$C453,0,IF(AK$429&gt;(INDEX($D$427:$W$427,1,$C453)+$C453),INDEX($D$441:$W$441,,$C453)-SUM($D453:AJ453),INDEX($D$441:$W$441,,$C453)/INDEX($D$427:$W$427,1,$C453))))</f>
        <v>0</v>
      </c>
      <c r="AL453" s="2">
        <f>IF($D$427="n/a",0,IF(AL$429&lt;=$C453,0,IF(AL$429&gt;(INDEX($D$427:$W$427,1,$C453)+$C453),INDEX($D$441:$W$441,,$C453)-SUM($D453:AK453),INDEX($D$441:$W$441,,$C453)/INDEX($D$427:$W$427,1,$C453))))</f>
        <v>0</v>
      </c>
      <c r="AM453" s="2">
        <f>IF($D$427="n/a",0,IF(AM$429&lt;=$C453,0,IF(AM$429&gt;(INDEX($D$427:$W$427,1,$C453)+$C453),INDEX($D$441:$W$441,,$C453)-SUM($D453:AL453),INDEX($D$441:$W$441,,$C453)/INDEX($D$427:$W$427,1,$C453))))</f>
        <v>0</v>
      </c>
      <c r="AN453" s="2">
        <f>IF($D$427="n/a",0,IF(AN$429&lt;=$C453,0,IF(AN$429&gt;(INDEX($D$427:$W$427,1,$C453)+$C453),INDEX($D$441:$W$441,,$C453)-SUM($D453:AM453),INDEX($D$441:$W$441,,$C453)/INDEX($D$427:$W$427,1,$C453))))</f>
        <v>0</v>
      </c>
      <c r="AO453" s="2">
        <f>IF($D$427="n/a",0,IF(AO$429&lt;=$C453,0,IF(AO$429&gt;(INDEX($D$427:$W$427,1,$C453)+$C453),INDEX($D$441:$W$441,,$C453)-SUM($D453:AN453),INDEX($D$441:$W$441,,$C453)/INDEX($D$427:$W$427,1,$C453))))</f>
        <v>0</v>
      </c>
      <c r="AP453" s="2">
        <f>IF($D$427="n/a",0,IF(AP$429&lt;=$C453,0,IF(AP$429&gt;(INDEX($D$427:$W$427,1,$C453)+$C453),INDEX($D$441:$W$441,,$C453)-SUM($D453:AO453),INDEX($D$441:$W$441,,$C453)/INDEX($D$427:$W$427,1,$C453))))</f>
        <v>0</v>
      </c>
      <c r="AQ453" s="2">
        <f>IF($D$427="n/a",0,IF(AQ$429&lt;=$C453,0,IF(AQ$429&gt;(INDEX($D$427:$W$427,1,$C453)+$C453),INDEX($D$441:$W$441,,$C453)-SUM($D453:AP453),INDEX($D$441:$W$441,,$C453)/INDEX($D$427:$W$427,1,$C453))))</f>
        <v>0</v>
      </c>
      <c r="AR453" s="2">
        <f>IF($D$427="n/a",0,IF(AR$429&lt;=$C453,0,IF(AR$429&gt;(INDEX($D$427:$W$427,1,$C453)+$C453),INDEX($D$441:$W$441,,$C453)-SUM($D453:AQ453),INDEX($D$441:$W$441,,$C453)/INDEX($D$427:$W$427,1,$C453))))</f>
        <v>0</v>
      </c>
      <c r="AS453" s="2">
        <f>IF($D$427="n/a",0,IF(AS$429&lt;=$C453,0,IF(AS$429&gt;(INDEX($D$427:$W$427,1,$C453)+$C453),INDEX($D$441:$W$441,,$C453)-SUM($D453:AR453),INDEX($D$441:$W$441,,$C453)/INDEX($D$427:$W$427,1,$C453))))</f>
        <v>0</v>
      </c>
      <c r="AT453" s="2">
        <f>IF($D$427="n/a",0,IF(AT$429&lt;=$C453,0,IF(AT$429&gt;(INDEX($D$427:$W$427,1,$C453)+$C453),INDEX($D$441:$W$441,,$C453)-SUM($D453:AS453),INDEX($D$441:$W$441,,$C453)/INDEX($D$427:$W$427,1,$C453))))</f>
        <v>0</v>
      </c>
      <c r="AU453" s="2">
        <f>IF($D$427="n/a",0,IF(AU$429&lt;=$C453,0,IF(AU$429&gt;(INDEX($D$427:$W$427,1,$C453)+$C453),INDEX($D$441:$W$441,,$C453)-SUM($D453:AT453),INDEX($D$441:$W$441,,$C453)/INDEX($D$427:$W$427,1,$C453))))</f>
        <v>0</v>
      </c>
      <c r="AV453" s="2">
        <f>IF($D$427="n/a",0,IF(AV$429&lt;=$C453,0,IF(AV$429&gt;(INDEX($D$427:$W$427,1,$C453)+$C453),INDEX($D$441:$W$441,,$C453)-SUM($D453:AU453),INDEX($D$441:$W$441,,$C453)/INDEX($D$427:$W$427,1,$C453))))</f>
        <v>0</v>
      </c>
      <c r="AW453" s="2">
        <f>IF($D$427="n/a",0,IF(AW$429&lt;=$C453,0,IF(AW$429&gt;(INDEX($D$427:$W$427,1,$C453)+$C453),INDEX($D$441:$W$441,,$C453)-SUM($D453:AV453),INDEX($D$441:$W$441,,$C453)/INDEX($D$427:$W$427,1,$C453))))</f>
        <v>0</v>
      </c>
      <c r="AX453" s="2">
        <f>IF($D$427="n/a",0,IF(AX$429&lt;=$C453,0,IF(AX$429&gt;(INDEX($D$427:$W$427,1,$C453)+$C453),INDEX($D$441:$W$441,,$C453)-SUM($D453:AW453),INDEX($D$441:$W$441,,$C453)/INDEX($D$427:$W$427,1,$C453))))</f>
        <v>0</v>
      </c>
      <c r="AY453" s="2">
        <f>IF($D$427="n/a",0,IF(AY$429&lt;=$C453,0,IF(AY$429&gt;(INDEX($D$427:$W$427,1,$C453)+$C453),INDEX($D$441:$W$441,,$C453)-SUM($D453:AX453),INDEX($D$441:$W$441,,$C453)/INDEX($D$427:$W$427,1,$C453))))</f>
        <v>0</v>
      </c>
      <c r="AZ453" s="2">
        <f>IF($D$427="n/a",0,IF(AZ$429&lt;=$C453,0,IF(AZ$429&gt;(INDEX($D$427:$W$427,1,$C453)+$C453),INDEX($D$441:$W$441,,$C453)-SUM($D453:AY453),INDEX($D$441:$W$441,,$C453)/INDEX($D$427:$W$427,1,$C453))))</f>
        <v>0</v>
      </c>
      <c r="BA453" s="2">
        <f>IF($D$427="n/a",0,IF(BA$429&lt;=$C453,0,IF(BA$429&gt;(INDEX($D$427:$W$427,1,$C453)+$C453),INDEX($D$441:$W$441,,$C453)-SUM($D453:AZ453),INDEX($D$441:$W$441,,$C453)/INDEX($D$427:$W$427,1,$C453))))</f>
        <v>0</v>
      </c>
      <c r="BB453" s="2">
        <f>IF($D$427="n/a",0,IF(BB$429&lt;=$C453,0,IF(BB$429&gt;(INDEX($D$427:$W$427,1,$C453)+$C453),INDEX($D$441:$W$441,,$C453)-SUM($D453:BA453),INDEX($D$441:$W$441,,$C453)/INDEX($D$427:$W$427,1,$C453))))</f>
        <v>0</v>
      </c>
      <c r="BC453" s="2">
        <f>IF($D$427="n/a",0,IF(BC$429&lt;=$C453,0,IF(BC$429&gt;(INDEX($D$427:$W$427,1,$C453)+$C453),INDEX($D$441:$W$441,,$C453)-SUM($D453:BB453),INDEX($D$441:$W$441,,$C453)/INDEX($D$427:$W$427,1,$C453))))</f>
        <v>0</v>
      </c>
      <c r="BD453" s="2">
        <f>IF($D$427="n/a",0,IF(BD$429&lt;=$C453,0,IF(BD$429&gt;(INDEX($D$427:$W$427,1,$C453)+$C453),INDEX($D$441:$W$441,,$C453)-SUM($D453:BC453),INDEX($D$441:$W$441,,$C453)/INDEX($D$427:$W$427,1,$C453))))</f>
        <v>0</v>
      </c>
      <c r="BE453" s="2">
        <f>IF($D$427="n/a",0,IF(BE$429&lt;=$C453,0,IF(BE$429&gt;(INDEX($D$427:$W$427,1,$C453)+$C453),INDEX($D$441:$W$441,,$C453)-SUM($D453:BD453),INDEX($D$441:$W$441,,$C453)/INDEX($D$427:$W$427,1,$C453))))</f>
        <v>0</v>
      </c>
      <c r="BF453" s="2">
        <f>IF($D$427="n/a",0,IF(BF$429&lt;=$C453,0,IF(BF$429&gt;(INDEX($D$427:$W$427,1,$C453)+$C453),INDEX($D$441:$W$441,,$C453)-SUM($D453:BE453),INDEX($D$441:$W$441,,$C453)/INDEX($D$427:$W$427,1,$C453))))</f>
        <v>0</v>
      </c>
      <c r="BG453" s="2">
        <f>IF($D$427="n/a",0,IF(BG$429&lt;=$C453,0,IF(BG$429&gt;(INDEX($D$427:$W$427,1,$C453)+$C453),INDEX($D$441:$W$441,,$C453)-SUM($D453:BF453),INDEX($D$441:$W$441,,$C453)/INDEX($D$427:$W$427,1,$C453))))</f>
        <v>0</v>
      </c>
      <c r="BH453" s="2">
        <f>IF($D$427="n/a",0,IF(BH$429&lt;=$C453,0,IF(BH$429&gt;(INDEX($D$427:$W$427,1,$C453)+$C453),INDEX($D$441:$W$441,,$C453)-SUM($D453:BG453),INDEX($D$441:$W$441,,$C453)/INDEX($D$427:$W$427,1,$C453))))</f>
        <v>0</v>
      </c>
      <c r="BI453" s="2">
        <f>IF($D$427="n/a",0,IF(BI$429&lt;=$C453,0,IF(BI$429&gt;(INDEX($D$427:$W$427,1,$C453)+$C453),INDEX($D$441:$W$441,,$C453)-SUM($D453:BH453),INDEX($D$441:$W$441,,$C453)/INDEX($D$427:$W$427,1,$C453))))</f>
        <v>0</v>
      </c>
      <c r="BJ453" s="2">
        <f>IF($D$427="n/a",0,IF(BJ$429&lt;=$C453,0,IF(BJ$429&gt;(INDEX($D$427:$W$427,1,$C453)+$C453),INDEX($D$441:$W$441,,$C453)-SUM($D453:BI453),INDEX($D$441:$W$441,,$C453)/INDEX($D$427:$W$427,1,$C453))))</f>
        <v>0</v>
      </c>
      <c r="BK453" s="2">
        <f>IF($D$427="n/a",0,IF(BK$429&lt;=$C453,0,IF(BK$429&gt;(INDEX($D$427:$W$427,1,$C453)+$C453),INDEX($D$441:$W$441,,$C453)-SUM($D453:BJ453),INDEX($D$441:$W$441,,$C453)/INDEX($D$427:$W$427,1,$C453))))</f>
        <v>0</v>
      </c>
      <c r="BL453" s="2">
        <f>IF($D$427="n/a",0,IF(BL$429&lt;=$C453,0,IF(BL$429&gt;(INDEX($D$427:$W$427,1,$C453)+$C453),INDEX($D$441:$W$441,,$C453)-SUM($D453:BK453),INDEX($D$441:$W$441,,$C453)/INDEX($D$427:$W$427,1,$C453))))</f>
        <v>0</v>
      </c>
      <c r="BM453" s="2">
        <f>IF($D$427="n/a",0,IF(BM$429&lt;=$C453,0,IF(BM$429&gt;(INDEX($D$427:$W$427,1,$C453)+$C453),INDEX($D$441:$W$441,,$C453)-SUM($D453:BL453),INDEX($D$441:$W$441,,$C453)/INDEX($D$427:$W$427,1,$C453))))</f>
        <v>0</v>
      </c>
      <c r="BN453" s="2">
        <f>IF($D$427="n/a",0,IF(BN$429&lt;=$C453,0,IF(BN$429&gt;(INDEX($D$427:$W$427,1,$C453)+$C453),INDEX($D$441:$W$441,,$C453)-SUM($D453:BM453),INDEX($D$441:$W$441,,$C453)/INDEX($D$427:$W$427,1,$C453))))</f>
        <v>0</v>
      </c>
      <c r="BO453" s="2">
        <f>IF($D$427="n/a",0,IF(BO$429&lt;=$C453,0,IF(BO$429&gt;(INDEX($D$427:$W$427,1,$C453)+$C453),INDEX($D$441:$W$441,,$C453)-SUM($D453:BN453),INDEX($D$441:$W$441,,$C453)/INDEX($D$427:$W$427,1,$C453))))</f>
        <v>0</v>
      </c>
      <c r="BP453" s="2">
        <f>IF($D$427="n/a",0,IF(BP$429&lt;=$C453,0,IF(BP$429&gt;(INDEX($D$427:$W$427,1,$C453)+$C453),INDEX($D$441:$W$441,,$C453)-SUM($D453:BO453),INDEX($D$441:$W$441,,$C453)/INDEX($D$427:$W$427,1,$C453))))</f>
        <v>0</v>
      </c>
    </row>
    <row r="454" spans="2:68" outlineLevel="1">
      <c r="B454" s="20">
        <v>2026</v>
      </c>
      <c r="C454" s="20">
        <v>11</v>
      </c>
      <c r="E454" s="2">
        <f>IF($D$427="n/a",0,IF(E$429&lt;=$C454,0,IF(E$429&gt;(INDEX($D$427:$W$427,1,$C454)+$C454),INDEX($D$441:$W$441,,$C454)-SUM($D454:D454),INDEX($D$441:$W$441,,$C454)/INDEX($D$427:$W$427,1,$C454))))</f>
        <v>0</v>
      </c>
      <c r="F454" s="2">
        <f>IF($D$427="n/a",0,IF(F$429&lt;=$C454,0,IF(F$429&gt;(INDEX($D$427:$W$427,1,$C454)+$C454),INDEX($D$441:$W$441,,$C454)-SUM($D454:E454),INDEX($D$441:$W$441,,$C454)/INDEX($D$427:$W$427,1,$C454))))</f>
        <v>0</v>
      </c>
      <c r="G454" s="2">
        <f>IF($D$427="n/a",0,IF(G$429&lt;=$C454,0,IF(G$429&gt;(INDEX($D$427:$W$427,1,$C454)+$C454),INDEX($D$441:$W$441,,$C454)-SUM($D454:F454),INDEX($D$441:$W$441,,$C454)/INDEX($D$427:$W$427,1,$C454))))</f>
        <v>0</v>
      </c>
      <c r="H454" s="2">
        <f>IF($D$427="n/a",0,IF(H$429&lt;=$C454,0,IF(H$429&gt;(INDEX($D$427:$W$427,1,$C454)+$C454),INDEX($D$441:$W$441,,$C454)-SUM($D454:G454),INDEX($D$441:$W$441,,$C454)/INDEX($D$427:$W$427,1,$C454))))</f>
        <v>0</v>
      </c>
      <c r="I454" s="2">
        <f>IF($D$427="n/a",0,IF(I$429&lt;=$C454,0,IF(I$429&gt;(INDEX($D$427:$W$427,1,$C454)+$C454),INDEX($D$441:$W$441,,$C454)-SUM($D454:H454),INDEX($D$441:$W$441,,$C454)/INDEX($D$427:$W$427,1,$C454))))</f>
        <v>0</v>
      </c>
      <c r="J454" s="2">
        <f>IF($D$427="n/a",0,IF(J$429&lt;=$C454,0,IF(J$429&gt;(INDEX($D$427:$W$427,1,$C454)+$C454),INDEX($D$441:$W$441,,$C454)-SUM($D454:I454),INDEX($D$441:$W$441,,$C454)/INDEX($D$427:$W$427,1,$C454))))</f>
        <v>0</v>
      </c>
      <c r="K454" s="2">
        <f>IF($D$427="n/a",0,IF(K$429&lt;=$C454,0,IF(K$429&gt;(INDEX($D$427:$W$427,1,$C454)+$C454),INDEX($D$441:$W$441,,$C454)-SUM($D454:J454),INDEX($D$441:$W$441,,$C454)/INDEX($D$427:$W$427,1,$C454))))</f>
        <v>0</v>
      </c>
      <c r="L454" s="2">
        <f>IF($D$427="n/a",0,IF(L$429&lt;=$C454,0,IF(L$429&gt;(INDEX($D$427:$W$427,1,$C454)+$C454),INDEX($D$441:$W$441,,$C454)-SUM($D454:K454),INDEX($D$441:$W$441,,$C454)/INDEX($D$427:$W$427,1,$C454))))</f>
        <v>0</v>
      </c>
      <c r="M454" s="2">
        <f>IF($D$427="n/a",0,IF(M$429&lt;=$C454,0,IF(M$429&gt;(INDEX($D$427:$W$427,1,$C454)+$C454),INDEX($D$441:$W$441,,$C454)-SUM($D454:L454),INDEX($D$441:$W$441,,$C454)/INDEX($D$427:$W$427,1,$C454))))</f>
        <v>0</v>
      </c>
      <c r="N454" s="2">
        <f>IF($D$427="n/a",0,IF(N$429&lt;=$C454,0,IF(N$429&gt;(INDEX($D$427:$W$427,1,$C454)+$C454),INDEX($D$441:$W$441,,$C454)-SUM($D454:M454),INDEX($D$441:$W$441,,$C454)/INDEX($D$427:$W$427,1,$C454))))</f>
        <v>0</v>
      </c>
      <c r="O454" s="2">
        <f>IF($D$427="n/a",0,IF(O$429&lt;=$C454,0,IF(O$429&gt;(INDEX($D$427:$W$427,1,$C454)+$C454),INDEX($D$441:$W$441,,$C454)-SUM($D454:N454),INDEX($D$441:$W$441,,$C454)/INDEX($D$427:$W$427,1,$C454))))</f>
        <v>0</v>
      </c>
      <c r="P454" s="2">
        <f>IF($D$427="n/a",0,IF(P$429&lt;=$C454,0,IF(P$429&gt;(INDEX($D$427:$W$427,1,$C454)+$C454),INDEX($D$441:$W$441,,$C454)-SUM($D454:O454),INDEX($D$441:$W$441,,$C454)/INDEX($D$427:$W$427,1,$C454))))</f>
        <v>0</v>
      </c>
      <c r="Q454" s="2">
        <f>IF($D$427="n/a",0,IF(Q$429&lt;=$C454,0,IF(Q$429&gt;(INDEX($D$427:$W$427,1,$C454)+$C454),INDEX($D$441:$W$441,,$C454)-SUM($D454:P454),INDEX($D$441:$W$441,,$C454)/INDEX($D$427:$W$427,1,$C454))))</f>
        <v>0</v>
      </c>
      <c r="R454" s="2">
        <f>IF($D$427="n/a",0,IF(R$429&lt;=$C454,0,IF(R$429&gt;(INDEX($D$427:$W$427,1,$C454)+$C454),INDEX($D$441:$W$441,,$C454)-SUM($D454:Q454),INDEX($D$441:$W$441,,$C454)/INDEX($D$427:$W$427,1,$C454))))</f>
        <v>0</v>
      </c>
      <c r="S454" s="2">
        <f>IF($D$427="n/a",0,IF(S$429&lt;=$C454,0,IF(S$429&gt;(INDEX($D$427:$W$427,1,$C454)+$C454),INDEX($D$441:$W$441,,$C454)-SUM($D454:R454),INDEX($D$441:$W$441,,$C454)/INDEX($D$427:$W$427,1,$C454))))</f>
        <v>0</v>
      </c>
      <c r="T454" s="2">
        <f>IF($D$427="n/a",0,IF(T$429&lt;=$C454,0,IF(T$429&gt;(INDEX($D$427:$W$427,1,$C454)+$C454),INDEX($D$441:$W$441,,$C454)-SUM($D454:S454),INDEX($D$441:$W$441,,$C454)/INDEX($D$427:$W$427,1,$C454))))</f>
        <v>0</v>
      </c>
      <c r="U454" s="2">
        <f>IF($D$427="n/a",0,IF(U$429&lt;=$C454,0,IF(U$429&gt;(INDEX($D$427:$W$427,1,$C454)+$C454),INDEX($D$441:$W$441,,$C454)-SUM($D454:T454),INDEX($D$441:$W$441,,$C454)/INDEX($D$427:$W$427,1,$C454))))</f>
        <v>0</v>
      </c>
      <c r="V454" s="2">
        <f>IF($D$427="n/a",0,IF(V$429&lt;=$C454,0,IF(V$429&gt;(INDEX($D$427:$W$427,1,$C454)+$C454),INDEX($D$441:$W$441,,$C454)-SUM($D454:U454),INDEX($D$441:$W$441,,$C454)/INDEX($D$427:$W$427,1,$C454))))</f>
        <v>0</v>
      </c>
      <c r="W454" s="2">
        <f>IF($D$427="n/a",0,IF(W$429&lt;=$C454,0,IF(W$429&gt;(INDEX($D$427:$W$427,1,$C454)+$C454),INDEX($D$441:$W$441,,$C454)-SUM($D454:V454),INDEX($D$441:$W$441,,$C454)/INDEX($D$427:$W$427,1,$C454))))</f>
        <v>0</v>
      </c>
      <c r="X454" s="2">
        <f>IF($D$427="n/a",0,IF(X$429&lt;=$C454,0,IF(X$429&gt;(INDEX($D$427:$W$427,1,$C454)+$C454),INDEX($D$441:$W$441,,$C454)-SUM($D454:W454),INDEX($D$441:$W$441,,$C454)/INDEX($D$427:$W$427,1,$C454))))</f>
        <v>0</v>
      </c>
      <c r="Y454" s="2">
        <f>IF($D$427="n/a",0,IF(Y$429&lt;=$C454,0,IF(Y$429&gt;(INDEX($D$427:$W$427,1,$C454)+$C454),INDEX($D$441:$W$441,,$C454)-SUM($D454:X454),INDEX($D$441:$W$441,,$C454)/INDEX($D$427:$W$427,1,$C454))))</f>
        <v>0</v>
      </c>
      <c r="Z454" s="2">
        <f>IF($D$427="n/a",0,IF(Z$429&lt;=$C454,0,IF(Z$429&gt;(INDEX($D$427:$W$427,1,$C454)+$C454),INDEX($D$441:$W$441,,$C454)-SUM($D454:Y454),INDEX($D$441:$W$441,,$C454)/INDEX($D$427:$W$427,1,$C454))))</f>
        <v>0</v>
      </c>
      <c r="AA454" s="2">
        <f>IF($D$427="n/a",0,IF(AA$429&lt;=$C454,0,IF(AA$429&gt;(INDEX($D$427:$W$427,1,$C454)+$C454),INDEX($D$441:$W$441,,$C454)-SUM($D454:Z454),INDEX($D$441:$W$441,,$C454)/INDEX($D$427:$W$427,1,$C454))))</f>
        <v>0</v>
      </c>
      <c r="AB454" s="2">
        <f>IF($D$427="n/a",0,IF(AB$429&lt;=$C454,0,IF(AB$429&gt;(INDEX($D$427:$W$427,1,$C454)+$C454),INDEX($D$441:$W$441,,$C454)-SUM($D454:AA454),INDEX($D$441:$W$441,,$C454)/INDEX($D$427:$W$427,1,$C454))))</f>
        <v>0</v>
      </c>
      <c r="AC454" s="2">
        <f>IF($D$427="n/a",0,IF(AC$429&lt;=$C454,0,IF(AC$429&gt;(INDEX($D$427:$W$427,1,$C454)+$C454),INDEX($D$441:$W$441,,$C454)-SUM($D454:AB454),INDEX($D$441:$W$441,,$C454)/INDEX($D$427:$W$427,1,$C454))))</f>
        <v>0</v>
      </c>
      <c r="AD454" s="2">
        <f>IF($D$427="n/a",0,IF(AD$429&lt;=$C454,0,IF(AD$429&gt;(INDEX($D$427:$W$427,1,$C454)+$C454),INDEX($D$441:$W$441,,$C454)-SUM($D454:AC454),INDEX($D$441:$W$441,,$C454)/INDEX($D$427:$W$427,1,$C454))))</f>
        <v>0</v>
      </c>
      <c r="AE454" s="2">
        <f>IF($D$427="n/a",0,IF(AE$429&lt;=$C454,0,IF(AE$429&gt;(INDEX($D$427:$W$427,1,$C454)+$C454),INDEX($D$441:$W$441,,$C454)-SUM($D454:AD454),INDEX($D$441:$W$441,,$C454)/INDEX($D$427:$W$427,1,$C454))))</f>
        <v>0</v>
      </c>
      <c r="AF454" s="2">
        <f>IF($D$427="n/a",0,IF(AF$429&lt;=$C454,0,IF(AF$429&gt;(INDEX($D$427:$W$427,1,$C454)+$C454),INDEX($D$441:$W$441,,$C454)-SUM($D454:AE454),INDEX($D$441:$W$441,,$C454)/INDEX($D$427:$W$427,1,$C454))))</f>
        <v>0</v>
      </c>
      <c r="AG454" s="2">
        <f>IF($D$427="n/a",0,IF(AG$429&lt;=$C454,0,IF(AG$429&gt;(INDEX($D$427:$W$427,1,$C454)+$C454),INDEX($D$441:$W$441,,$C454)-SUM($D454:AF454),INDEX($D$441:$W$441,,$C454)/INDEX($D$427:$W$427,1,$C454))))</f>
        <v>0</v>
      </c>
      <c r="AH454" s="2">
        <f>IF($D$427="n/a",0,IF(AH$429&lt;=$C454,0,IF(AH$429&gt;(INDEX($D$427:$W$427,1,$C454)+$C454),INDEX($D$441:$W$441,,$C454)-SUM($D454:AG454),INDEX($D$441:$W$441,,$C454)/INDEX($D$427:$W$427,1,$C454))))</f>
        <v>0</v>
      </c>
      <c r="AI454" s="2">
        <f>IF($D$427="n/a",0,IF(AI$429&lt;=$C454,0,IF(AI$429&gt;(INDEX($D$427:$W$427,1,$C454)+$C454),INDEX($D$441:$W$441,,$C454)-SUM($D454:AH454),INDEX($D$441:$W$441,,$C454)/INDEX($D$427:$W$427,1,$C454))))</f>
        <v>0</v>
      </c>
      <c r="AJ454" s="2">
        <f>IF($D$427="n/a",0,IF(AJ$429&lt;=$C454,0,IF(AJ$429&gt;(INDEX($D$427:$W$427,1,$C454)+$C454),INDEX($D$441:$W$441,,$C454)-SUM($D454:AI454),INDEX($D$441:$W$441,,$C454)/INDEX($D$427:$W$427,1,$C454))))</f>
        <v>0</v>
      </c>
      <c r="AK454" s="2">
        <f>IF($D$427="n/a",0,IF(AK$429&lt;=$C454,0,IF(AK$429&gt;(INDEX($D$427:$W$427,1,$C454)+$C454),INDEX($D$441:$W$441,,$C454)-SUM($D454:AJ454),INDEX($D$441:$W$441,,$C454)/INDEX($D$427:$W$427,1,$C454))))</f>
        <v>0</v>
      </c>
      <c r="AL454" s="2">
        <f>IF($D$427="n/a",0,IF(AL$429&lt;=$C454,0,IF(AL$429&gt;(INDEX($D$427:$W$427,1,$C454)+$C454),INDEX($D$441:$W$441,,$C454)-SUM($D454:AK454),INDEX($D$441:$W$441,,$C454)/INDEX($D$427:$W$427,1,$C454))))</f>
        <v>0</v>
      </c>
      <c r="AM454" s="2">
        <f>IF($D$427="n/a",0,IF(AM$429&lt;=$C454,0,IF(AM$429&gt;(INDEX($D$427:$W$427,1,$C454)+$C454),INDEX($D$441:$W$441,,$C454)-SUM($D454:AL454),INDEX($D$441:$W$441,,$C454)/INDEX($D$427:$W$427,1,$C454))))</f>
        <v>0</v>
      </c>
      <c r="AN454" s="2">
        <f>IF($D$427="n/a",0,IF(AN$429&lt;=$C454,0,IF(AN$429&gt;(INDEX($D$427:$W$427,1,$C454)+$C454),INDEX($D$441:$W$441,,$C454)-SUM($D454:AM454),INDEX($D$441:$W$441,,$C454)/INDEX($D$427:$W$427,1,$C454))))</f>
        <v>0</v>
      </c>
      <c r="AO454" s="2">
        <f>IF($D$427="n/a",0,IF(AO$429&lt;=$C454,0,IF(AO$429&gt;(INDEX($D$427:$W$427,1,$C454)+$C454),INDEX($D$441:$W$441,,$C454)-SUM($D454:AN454),INDEX($D$441:$W$441,,$C454)/INDEX($D$427:$W$427,1,$C454))))</f>
        <v>0</v>
      </c>
      <c r="AP454" s="2">
        <f>IF($D$427="n/a",0,IF(AP$429&lt;=$C454,0,IF(AP$429&gt;(INDEX($D$427:$W$427,1,$C454)+$C454),INDEX($D$441:$W$441,,$C454)-SUM($D454:AO454),INDEX($D$441:$W$441,,$C454)/INDEX($D$427:$W$427,1,$C454))))</f>
        <v>0</v>
      </c>
      <c r="AQ454" s="2">
        <f>IF($D$427="n/a",0,IF(AQ$429&lt;=$C454,0,IF(AQ$429&gt;(INDEX($D$427:$W$427,1,$C454)+$C454),INDEX($D$441:$W$441,,$C454)-SUM($D454:AP454),INDEX($D$441:$W$441,,$C454)/INDEX($D$427:$W$427,1,$C454))))</f>
        <v>0</v>
      </c>
      <c r="AR454" s="2">
        <f>IF($D$427="n/a",0,IF(AR$429&lt;=$C454,0,IF(AR$429&gt;(INDEX($D$427:$W$427,1,$C454)+$C454),INDEX($D$441:$W$441,,$C454)-SUM($D454:AQ454),INDEX($D$441:$W$441,,$C454)/INDEX($D$427:$W$427,1,$C454))))</f>
        <v>0</v>
      </c>
      <c r="AS454" s="2">
        <f>IF($D$427="n/a",0,IF(AS$429&lt;=$C454,0,IF(AS$429&gt;(INDEX($D$427:$W$427,1,$C454)+$C454),INDEX($D$441:$W$441,,$C454)-SUM($D454:AR454),INDEX($D$441:$W$441,,$C454)/INDEX($D$427:$W$427,1,$C454))))</f>
        <v>0</v>
      </c>
      <c r="AT454" s="2">
        <f>IF($D$427="n/a",0,IF(AT$429&lt;=$C454,0,IF(AT$429&gt;(INDEX($D$427:$W$427,1,$C454)+$C454),INDEX($D$441:$W$441,,$C454)-SUM($D454:AS454),INDEX($D$441:$W$441,,$C454)/INDEX($D$427:$W$427,1,$C454))))</f>
        <v>0</v>
      </c>
      <c r="AU454" s="2">
        <f>IF($D$427="n/a",0,IF(AU$429&lt;=$C454,0,IF(AU$429&gt;(INDEX($D$427:$W$427,1,$C454)+$C454),INDEX($D$441:$W$441,,$C454)-SUM($D454:AT454),INDEX($D$441:$W$441,,$C454)/INDEX($D$427:$W$427,1,$C454))))</f>
        <v>0</v>
      </c>
      <c r="AV454" s="2">
        <f>IF($D$427="n/a",0,IF(AV$429&lt;=$C454,0,IF(AV$429&gt;(INDEX($D$427:$W$427,1,$C454)+$C454),INDEX($D$441:$W$441,,$C454)-SUM($D454:AU454),INDEX($D$441:$W$441,,$C454)/INDEX($D$427:$W$427,1,$C454))))</f>
        <v>0</v>
      </c>
      <c r="AW454" s="2">
        <f>IF($D$427="n/a",0,IF(AW$429&lt;=$C454,0,IF(AW$429&gt;(INDEX($D$427:$W$427,1,$C454)+$C454),INDEX($D$441:$W$441,,$C454)-SUM($D454:AV454),INDEX($D$441:$W$441,,$C454)/INDEX($D$427:$W$427,1,$C454))))</f>
        <v>0</v>
      </c>
      <c r="AX454" s="2">
        <f>IF($D$427="n/a",0,IF(AX$429&lt;=$C454,0,IF(AX$429&gt;(INDEX($D$427:$W$427,1,$C454)+$C454),INDEX($D$441:$W$441,,$C454)-SUM($D454:AW454),INDEX($D$441:$W$441,,$C454)/INDEX($D$427:$W$427,1,$C454))))</f>
        <v>0</v>
      </c>
      <c r="AY454" s="2">
        <f>IF($D$427="n/a",0,IF(AY$429&lt;=$C454,0,IF(AY$429&gt;(INDEX($D$427:$W$427,1,$C454)+$C454),INDEX($D$441:$W$441,,$C454)-SUM($D454:AX454),INDEX($D$441:$W$441,,$C454)/INDEX($D$427:$W$427,1,$C454))))</f>
        <v>0</v>
      </c>
      <c r="AZ454" s="2">
        <f>IF($D$427="n/a",0,IF(AZ$429&lt;=$C454,0,IF(AZ$429&gt;(INDEX($D$427:$W$427,1,$C454)+$C454),INDEX($D$441:$W$441,,$C454)-SUM($D454:AY454),INDEX($D$441:$W$441,,$C454)/INDEX($D$427:$W$427,1,$C454))))</f>
        <v>0</v>
      </c>
      <c r="BA454" s="2">
        <f>IF($D$427="n/a",0,IF(BA$429&lt;=$C454,0,IF(BA$429&gt;(INDEX($D$427:$W$427,1,$C454)+$C454),INDEX($D$441:$W$441,,$C454)-SUM($D454:AZ454),INDEX($D$441:$W$441,,$C454)/INDEX($D$427:$W$427,1,$C454))))</f>
        <v>0</v>
      </c>
      <c r="BB454" s="2">
        <f>IF($D$427="n/a",0,IF(BB$429&lt;=$C454,0,IF(BB$429&gt;(INDEX($D$427:$W$427,1,$C454)+$C454),INDEX($D$441:$W$441,,$C454)-SUM($D454:BA454),INDEX($D$441:$W$441,,$C454)/INDEX($D$427:$W$427,1,$C454))))</f>
        <v>0</v>
      </c>
      <c r="BC454" s="2">
        <f>IF($D$427="n/a",0,IF(BC$429&lt;=$C454,0,IF(BC$429&gt;(INDEX($D$427:$W$427,1,$C454)+$C454),INDEX($D$441:$W$441,,$C454)-SUM($D454:BB454),INDEX($D$441:$W$441,,$C454)/INDEX($D$427:$W$427,1,$C454))))</f>
        <v>0</v>
      </c>
      <c r="BD454" s="2">
        <f>IF($D$427="n/a",0,IF(BD$429&lt;=$C454,0,IF(BD$429&gt;(INDEX($D$427:$W$427,1,$C454)+$C454),INDEX($D$441:$W$441,,$C454)-SUM($D454:BC454),INDEX($D$441:$W$441,,$C454)/INDEX($D$427:$W$427,1,$C454))))</f>
        <v>0</v>
      </c>
      <c r="BE454" s="2">
        <f>IF($D$427="n/a",0,IF(BE$429&lt;=$C454,0,IF(BE$429&gt;(INDEX($D$427:$W$427,1,$C454)+$C454),INDEX($D$441:$W$441,,$C454)-SUM($D454:BD454),INDEX($D$441:$W$441,,$C454)/INDEX($D$427:$W$427,1,$C454))))</f>
        <v>0</v>
      </c>
      <c r="BF454" s="2">
        <f>IF($D$427="n/a",0,IF(BF$429&lt;=$C454,0,IF(BF$429&gt;(INDEX($D$427:$W$427,1,$C454)+$C454),INDEX($D$441:$W$441,,$C454)-SUM($D454:BE454),INDEX($D$441:$W$441,,$C454)/INDEX($D$427:$W$427,1,$C454))))</f>
        <v>0</v>
      </c>
      <c r="BG454" s="2">
        <f>IF($D$427="n/a",0,IF(BG$429&lt;=$C454,0,IF(BG$429&gt;(INDEX($D$427:$W$427,1,$C454)+$C454),INDEX($D$441:$W$441,,$C454)-SUM($D454:BF454),INDEX($D$441:$W$441,,$C454)/INDEX($D$427:$W$427,1,$C454))))</f>
        <v>0</v>
      </c>
      <c r="BH454" s="2">
        <f>IF($D$427="n/a",0,IF(BH$429&lt;=$C454,0,IF(BH$429&gt;(INDEX($D$427:$W$427,1,$C454)+$C454),INDEX($D$441:$W$441,,$C454)-SUM($D454:BG454),INDEX($D$441:$W$441,,$C454)/INDEX($D$427:$W$427,1,$C454))))</f>
        <v>0</v>
      </c>
      <c r="BI454" s="2">
        <f>IF($D$427="n/a",0,IF(BI$429&lt;=$C454,0,IF(BI$429&gt;(INDEX($D$427:$W$427,1,$C454)+$C454),INDEX($D$441:$W$441,,$C454)-SUM($D454:BH454),INDEX($D$441:$W$441,,$C454)/INDEX($D$427:$W$427,1,$C454))))</f>
        <v>0</v>
      </c>
      <c r="BJ454" s="2">
        <f>IF($D$427="n/a",0,IF(BJ$429&lt;=$C454,0,IF(BJ$429&gt;(INDEX($D$427:$W$427,1,$C454)+$C454),INDEX($D$441:$W$441,,$C454)-SUM($D454:BI454),INDEX($D$441:$W$441,,$C454)/INDEX($D$427:$W$427,1,$C454))))</f>
        <v>0</v>
      </c>
      <c r="BK454" s="2">
        <f>IF($D$427="n/a",0,IF(BK$429&lt;=$C454,0,IF(BK$429&gt;(INDEX($D$427:$W$427,1,$C454)+$C454),INDEX($D$441:$W$441,,$C454)-SUM($D454:BJ454),INDEX($D$441:$W$441,,$C454)/INDEX($D$427:$W$427,1,$C454))))</f>
        <v>0</v>
      </c>
      <c r="BL454" s="2">
        <f>IF($D$427="n/a",0,IF(BL$429&lt;=$C454,0,IF(BL$429&gt;(INDEX($D$427:$W$427,1,$C454)+$C454),INDEX($D$441:$W$441,,$C454)-SUM($D454:BK454),INDEX($D$441:$W$441,,$C454)/INDEX($D$427:$W$427,1,$C454))))</f>
        <v>0</v>
      </c>
      <c r="BM454" s="2">
        <f>IF($D$427="n/a",0,IF(BM$429&lt;=$C454,0,IF(BM$429&gt;(INDEX($D$427:$W$427,1,$C454)+$C454),INDEX($D$441:$W$441,,$C454)-SUM($D454:BL454),INDEX($D$441:$W$441,,$C454)/INDEX($D$427:$W$427,1,$C454))))</f>
        <v>0</v>
      </c>
      <c r="BN454" s="2">
        <f>IF($D$427="n/a",0,IF(BN$429&lt;=$C454,0,IF(BN$429&gt;(INDEX($D$427:$W$427,1,$C454)+$C454),INDEX($D$441:$W$441,,$C454)-SUM($D454:BM454),INDEX($D$441:$W$441,,$C454)/INDEX($D$427:$W$427,1,$C454))))</f>
        <v>0</v>
      </c>
      <c r="BO454" s="2">
        <f>IF($D$427="n/a",0,IF(BO$429&lt;=$C454,0,IF(BO$429&gt;(INDEX($D$427:$W$427,1,$C454)+$C454),INDEX($D$441:$W$441,,$C454)-SUM($D454:BN454),INDEX($D$441:$W$441,,$C454)/INDEX($D$427:$W$427,1,$C454))))</f>
        <v>0</v>
      </c>
      <c r="BP454" s="2">
        <f>IF($D$427="n/a",0,IF(BP$429&lt;=$C454,0,IF(BP$429&gt;(INDEX($D$427:$W$427,1,$C454)+$C454),INDEX($D$441:$W$441,,$C454)-SUM($D454:BO454),INDEX($D$441:$W$441,,$C454)/INDEX($D$427:$W$427,1,$C454))))</f>
        <v>0</v>
      </c>
    </row>
    <row r="455" spans="2:68" outlineLevel="1">
      <c r="B455" s="20">
        <v>2027</v>
      </c>
      <c r="C455" s="20">
        <v>12</v>
      </c>
      <c r="E455" s="2">
        <f>IF($D$427="n/a",0,IF(E$429&lt;=$C455,0,IF(E$429&gt;(INDEX($D$427:$W$427,1,$C455)+$C455),INDEX($D$441:$W$441,,$C455)-SUM($D455:D455),INDEX($D$441:$W$441,,$C455)/INDEX($D$427:$W$427,1,$C455))))</f>
        <v>0</v>
      </c>
      <c r="F455" s="2">
        <f>IF($D$427="n/a",0,IF(F$429&lt;=$C455,0,IF(F$429&gt;(INDEX($D$427:$W$427,1,$C455)+$C455),INDEX($D$441:$W$441,,$C455)-SUM($D455:E455),INDEX($D$441:$W$441,,$C455)/INDEX($D$427:$W$427,1,$C455))))</f>
        <v>0</v>
      </c>
      <c r="G455" s="2">
        <f>IF($D$427="n/a",0,IF(G$429&lt;=$C455,0,IF(G$429&gt;(INDEX($D$427:$W$427,1,$C455)+$C455),INDEX($D$441:$W$441,,$C455)-SUM($D455:F455),INDEX($D$441:$W$441,,$C455)/INDEX($D$427:$W$427,1,$C455))))</f>
        <v>0</v>
      </c>
      <c r="H455" s="2">
        <f>IF($D$427="n/a",0,IF(H$429&lt;=$C455,0,IF(H$429&gt;(INDEX($D$427:$W$427,1,$C455)+$C455),INDEX($D$441:$W$441,,$C455)-SUM($D455:G455),INDEX($D$441:$W$441,,$C455)/INDEX($D$427:$W$427,1,$C455))))</f>
        <v>0</v>
      </c>
      <c r="I455" s="2">
        <f>IF($D$427="n/a",0,IF(I$429&lt;=$C455,0,IF(I$429&gt;(INDEX($D$427:$W$427,1,$C455)+$C455),INDEX($D$441:$W$441,,$C455)-SUM($D455:H455),INDEX($D$441:$W$441,,$C455)/INDEX($D$427:$W$427,1,$C455))))</f>
        <v>0</v>
      </c>
      <c r="J455" s="2">
        <f>IF($D$427="n/a",0,IF(J$429&lt;=$C455,0,IF(J$429&gt;(INDEX($D$427:$W$427,1,$C455)+$C455),INDEX($D$441:$W$441,,$C455)-SUM($D455:I455),INDEX($D$441:$W$441,,$C455)/INDEX($D$427:$W$427,1,$C455))))</f>
        <v>0</v>
      </c>
      <c r="K455" s="2">
        <f>IF($D$427="n/a",0,IF(K$429&lt;=$C455,0,IF(K$429&gt;(INDEX($D$427:$W$427,1,$C455)+$C455),INDEX($D$441:$W$441,,$C455)-SUM($D455:J455),INDEX($D$441:$W$441,,$C455)/INDEX($D$427:$W$427,1,$C455))))</f>
        <v>0</v>
      </c>
      <c r="L455" s="2">
        <f>IF($D$427="n/a",0,IF(L$429&lt;=$C455,0,IF(L$429&gt;(INDEX($D$427:$W$427,1,$C455)+$C455),INDEX($D$441:$W$441,,$C455)-SUM($D455:K455),INDEX($D$441:$W$441,,$C455)/INDEX($D$427:$W$427,1,$C455))))</f>
        <v>0</v>
      </c>
      <c r="M455" s="2">
        <f>IF($D$427="n/a",0,IF(M$429&lt;=$C455,0,IF(M$429&gt;(INDEX($D$427:$W$427,1,$C455)+$C455),INDEX($D$441:$W$441,,$C455)-SUM($D455:L455),INDEX($D$441:$W$441,,$C455)/INDEX($D$427:$W$427,1,$C455))))</f>
        <v>0</v>
      </c>
      <c r="N455" s="2">
        <f>IF($D$427="n/a",0,IF(N$429&lt;=$C455,0,IF(N$429&gt;(INDEX($D$427:$W$427,1,$C455)+$C455),INDEX($D$441:$W$441,,$C455)-SUM($D455:M455),INDEX($D$441:$W$441,,$C455)/INDEX($D$427:$W$427,1,$C455))))</f>
        <v>0</v>
      </c>
      <c r="O455" s="2">
        <f>IF($D$427="n/a",0,IF(O$429&lt;=$C455,0,IF(O$429&gt;(INDEX($D$427:$W$427,1,$C455)+$C455),INDEX($D$441:$W$441,,$C455)-SUM($D455:N455),INDEX($D$441:$W$441,,$C455)/INDEX($D$427:$W$427,1,$C455))))</f>
        <v>0</v>
      </c>
      <c r="P455" s="2">
        <f>IF($D$427="n/a",0,IF(P$429&lt;=$C455,0,IF(P$429&gt;(INDEX($D$427:$W$427,1,$C455)+$C455),INDEX($D$441:$W$441,,$C455)-SUM($D455:O455),INDEX($D$441:$W$441,,$C455)/INDEX($D$427:$W$427,1,$C455))))</f>
        <v>0</v>
      </c>
      <c r="Q455" s="2">
        <f>IF($D$427="n/a",0,IF(Q$429&lt;=$C455,0,IF(Q$429&gt;(INDEX($D$427:$W$427,1,$C455)+$C455),INDEX($D$441:$W$441,,$C455)-SUM($D455:P455),INDEX($D$441:$W$441,,$C455)/INDEX($D$427:$W$427,1,$C455))))</f>
        <v>0</v>
      </c>
      <c r="R455" s="2">
        <f>IF($D$427="n/a",0,IF(R$429&lt;=$C455,0,IF(R$429&gt;(INDEX($D$427:$W$427,1,$C455)+$C455),INDEX($D$441:$W$441,,$C455)-SUM($D455:Q455),INDEX($D$441:$W$441,,$C455)/INDEX($D$427:$W$427,1,$C455))))</f>
        <v>0</v>
      </c>
      <c r="S455" s="2">
        <f>IF($D$427="n/a",0,IF(S$429&lt;=$C455,0,IF(S$429&gt;(INDEX($D$427:$W$427,1,$C455)+$C455),INDEX($D$441:$W$441,,$C455)-SUM($D455:R455),INDEX($D$441:$W$441,,$C455)/INDEX($D$427:$W$427,1,$C455))))</f>
        <v>0</v>
      </c>
      <c r="T455" s="2">
        <f>IF($D$427="n/a",0,IF(T$429&lt;=$C455,0,IF(T$429&gt;(INDEX($D$427:$W$427,1,$C455)+$C455),INDEX($D$441:$W$441,,$C455)-SUM($D455:S455),INDEX($D$441:$W$441,,$C455)/INDEX($D$427:$W$427,1,$C455))))</f>
        <v>0</v>
      </c>
      <c r="U455" s="2">
        <f>IF($D$427="n/a",0,IF(U$429&lt;=$C455,0,IF(U$429&gt;(INDEX($D$427:$W$427,1,$C455)+$C455),INDEX($D$441:$W$441,,$C455)-SUM($D455:T455),INDEX($D$441:$W$441,,$C455)/INDEX($D$427:$W$427,1,$C455))))</f>
        <v>0</v>
      </c>
      <c r="V455" s="2">
        <f>IF($D$427="n/a",0,IF(V$429&lt;=$C455,0,IF(V$429&gt;(INDEX($D$427:$W$427,1,$C455)+$C455),INDEX($D$441:$W$441,,$C455)-SUM($D455:U455),INDEX($D$441:$W$441,,$C455)/INDEX($D$427:$W$427,1,$C455))))</f>
        <v>0</v>
      </c>
      <c r="W455" s="2">
        <f>IF($D$427="n/a",0,IF(W$429&lt;=$C455,0,IF(W$429&gt;(INDEX($D$427:$W$427,1,$C455)+$C455),INDEX($D$441:$W$441,,$C455)-SUM($D455:V455),INDEX($D$441:$W$441,,$C455)/INDEX($D$427:$W$427,1,$C455))))</f>
        <v>0</v>
      </c>
      <c r="X455" s="2">
        <f>IF($D$427="n/a",0,IF(X$429&lt;=$C455,0,IF(X$429&gt;(INDEX($D$427:$W$427,1,$C455)+$C455),INDEX($D$441:$W$441,,$C455)-SUM($D455:W455),INDEX($D$441:$W$441,,$C455)/INDEX($D$427:$W$427,1,$C455))))</f>
        <v>0</v>
      </c>
      <c r="Y455" s="2">
        <f>IF($D$427="n/a",0,IF(Y$429&lt;=$C455,0,IF(Y$429&gt;(INDEX($D$427:$W$427,1,$C455)+$C455),INDEX($D$441:$W$441,,$C455)-SUM($D455:X455),INDEX($D$441:$W$441,,$C455)/INDEX($D$427:$W$427,1,$C455))))</f>
        <v>0</v>
      </c>
      <c r="Z455" s="2">
        <f>IF($D$427="n/a",0,IF(Z$429&lt;=$C455,0,IF(Z$429&gt;(INDEX($D$427:$W$427,1,$C455)+$C455),INDEX($D$441:$W$441,,$C455)-SUM($D455:Y455),INDEX($D$441:$W$441,,$C455)/INDEX($D$427:$W$427,1,$C455))))</f>
        <v>0</v>
      </c>
      <c r="AA455" s="2">
        <f>IF($D$427="n/a",0,IF(AA$429&lt;=$C455,0,IF(AA$429&gt;(INDEX($D$427:$W$427,1,$C455)+$C455),INDEX($D$441:$W$441,,$C455)-SUM($D455:Z455),INDEX($D$441:$W$441,,$C455)/INDEX($D$427:$W$427,1,$C455))))</f>
        <v>0</v>
      </c>
      <c r="AB455" s="2">
        <f>IF($D$427="n/a",0,IF(AB$429&lt;=$C455,0,IF(AB$429&gt;(INDEX($D$427:$W$427,1,$C455)+$C455),INDEX($D$441:$W$441,,$C455)-SUM($D455:AA455),INDEX($D$441:$W$441,,$C455)/INDEX($D$427:$W$427,1,$C455))))</f>
        <v>0</v>
      </c>
      <c r="AC455" s="2">
        <f>IF($D$427="n/a",0,IF(AC$429&lt;=$C455,0,IF(AC$429&gt;(INDEX($D$427:$W$427,1,$C455)+$C455),INDEX($D$441:$W$441,,$C455)-SUM($D455:AB455),INDEX($D$441:$W$441,,$C455)/INDEX($D$427:$W$427,1,$C455))))</f>
        <v>0</v>
      </c>
      <c r="AD455" s="2">
        <f>IF($D$427="n/a",0,IF(AD$429&lt;=$C455,0,IF(AD$429&gt;(INDEX($D$427:$W$427,1,$C455)+$C455),INDEX($D$441:$W$441,,$C455)-SUM($D455:AC455),INDEX($D$441:$W$441,,$C455)/INDEX($D$427:$W$427,1,$C455))))</f>
        <v>0</v>
      </c>
      <c r="AE455" s="2">
        <f>IF($D$427="n/a",0,IF(AE$429&lt;=$C455,0,IF(AE$429&gt;(INDEX($D$427:$W$427,1,$C455)+$C455),INDEX($D$441:$W$441,,$C455)-SUM($D455:AD455),INDEX($D$441:$W$441,,$C455)/INDEX($D$427:$W$427,1,$C455))))</f>
        <v>0</v>
      </c>
      <c r="AF455" s="2">
        <f>IF($D$427="n/a",0,IF(AF$429&lt;=$C455,0,IF(AF$429&gt;(INDEX($D$427:$W$427,1,$C455)+$C455),INDEX($D$441:$W$441,,$C455)-SUM($D455:AE455),INDEX($D$441:$W$441,,$C455)/INDEX($D$427:$W$427,1,$C455))))</f>
        <v>0</v>
      </c>
      <c r="AG455" s="2">
        <f>IF($D$427="n/a",0,IF(AG$429&lt;=$C455,0,IF(AG$429&gt;(INDEX($D$427:$W$427,1,$C455)+$C455),INDEX($D$441:$W$441,,$C455)-SUM($D455:AF455),INDEX($D$441:$W$441,,$C455)/INDEX($D$427:$W$427,1,$C455))))</f>
        <v>0</v>
      </c>
      <c r="AH455" s="2">
        <f>IF($D$427="n/a",0,IF(AH$429&lt;=$C455,0,IF(AH$429&gt;(INDEX($D$427:$W$427,1,$C455)+$C455),INDEX($D$441:$W$441,,$C455)-SUM($D455:AG455),INDEX($D$441:$W$441,,$C455)/INDEX($D$427:$W$427,1,$C455))))</f>
        <v>0</v>
      </c>
      <c r="AI455" s="2">
        <f>IF($D$427="n/a",0,IF(AI$429&lt;=$C455,0,IF(AI$429&gt;(INDEX($D$427:$W$427,1,$C455)+$C455),INDEX($D$441:$W$441,,$C455)-SUM($D455:AH455),INDEX($D$441:$W$441,,$C455)/INDEX($D$427:$W$427,1,$C455))))</f>
        <v>0</v>
      </c>
      <c r="AJ455" s="2">
        <f>IF($D$427="n/a",0,IF(AJ$429&lt;=$C455,0,IF(AJ$429&gt;(INDEX($D$427:$W$427,1,$C455)+$C455),INDEX($D$441:$W$441,,$C455)-SUM($D455:AI455),INDEX($D$441:$W$441,,$C455)/INDEX($D$427:$W$427,1,$C455))))</f>
        <v>0</v>
      </c>
      <c r="AK455" s="2">
        <f>IF($D$427="n/a",0,IF(AK$429&lt;=$C455,0,IF(AK$429&gt;(INDEX($D$427:$W$427,1,$C455)+$C455),INDEX($D$441:$W$441,,$C455)-SUM($D455:AJ455),INDEX($D$441:$W$441,,$C455)/INDEX($D$427:$W$427,1,$C455))))</f>
        <v>0</v>
      </c>
      <c r="AL455" s="2">
        <f>IF($D$427="n/a",0,IF(AL$429&lt;=$C455,0,IF(AL$429&gt;(INDEX($D$427:$W$427,1,$C455)+$C455),INDEX($D$441:$W$441,,$C455)-SUM($D455:AK455),INDEX($D$441:$W$441,,$C455)/INDEX($D$427:$W$427,1,$C455))))</f>
        <v>0</v>
      </c>
      <c r="AM455" s="2">
        <f>IF($D$427="n/a",0,IF(AM$429&lt;=$C455,0,IF(AM$429&gt;(INDEX($D$427:$W$427,1,$C455)+$C455),INDEX($D$441:$W$441,,$C455)-SUM($D455:AL455),INDEX($D$441:$W$441,,$C455)/INDEX($D$427:$W$427,1,$C455))))</f>
        <v>0</v>
      </c>
      <c r="AN455" s="2">
        <f>IF($D$427="n/a",0,IF(AN$429&lt;=$C455,0,IF(AN$429&gt;(INDEX($D$427:$W$427,1,$C455)+$C455),INDEX($D$441:$W$441,,$C455)-SUM($D455:AM455),INDEX($D$441:$W$441,,$C455)/INDEX($D$427:$W$427,1,$C455))))</f>
        <v>0</v>
      </c>
      <c r="AO455" s="2">
        <f>IF($D$427="n/a",0,IF(AO$429&lt;=$C455,0,IF(AO$429&gt;(INDEX($D$427:$W$427,1,$C455)+$C455),INDEX($D$441:$W$441,,$C455)-SUM($D455:AN455),INDEX($D$441:$W$441,,$C455)/INDEX($D$427:$W$427,1,$C455))))</f>
        <v>0</v>
      </c>
      <c r="AP455" s="2">
        <f>IF($D$427="n/a",0,IF(AP$429&lt;=$C455,0,IF(AP$429&gt;(INDEX($D$427:$W$427,1,$C455)+$C455),INDEX($D$441:$W$441,,$C455)-SUM($D455:AO455),INDEX($D$441:$W$441,,$C455)/INDEX($D$427:$W$427,1,$C455))))</f>
        <v>0</v>
      </c>
      <c r="AQ455" s="2">
        <f>IF($D$427="n/a",0,IF(AQ$429&lt;=$C455,0,IF(AQ$429&gt;(INDEX($D$427:$W$427,1,$C455)+$C455),INDEX($D$441:$W$441,,$C455)-SUM($D455:AP455),INDEX($D$441:$W$441,,$C455)/INDEX($D$427:$W$427,1,$C455))))</f>
        <v>0</v>
      </c>
      <c r="AR455" s="2">
        <f>IF($D$427="n/a",0,IF(AR$429&lt;=$C455,0,IF(AR$429&gt;(INDEX($D$427:$W$427,1,$C455)+$C455),INDEX($D$441:$W$441,,$C455)-SUM($D455:AQ455),INDEX($D$441:$W$441,,$C455)/INDEX($D$427:$W$427,1,$C455))))</f>
        <v>0</v>
      </c>
      <c r="AS455" s="2">
        <f>IF($D$427="n/a",0,IF(AS$429&lt;=$C455,0,IF(AS$429&gt;(INDEX($D$427:$W$427,1,$C455)+$C455),INDEX($D$441:$W$441,,$C455)-SUM($D455:AR455),INDEX($D$441:$W$441,,$C455)/INDEX($D$427:$W$427,1,$C455))))</f>
        <v>0</v>
      </c>
      <c r="AT455" s="2">
        <f>IF($D$427="n/a",0,IF(AT$429&lt;=$C455,0,IF(AT$429&gt;(INDEX($D$427:$W$427,1,$C455)+$C455),INDEX($D$441:$W$441,,$C455)-SUM($D455:AS455),INDEX($D$441:$W$441,,$C455)/INDEX($D$427:$W$427,1,$C455))))</f>
        <v>0</v>
      </c>
      <c r="AU455" s="2">
        <f>IF($D$427="n/a",0,IF(AU$429&lt;=$C455,0,IF(AU$429&gt;(INDEX($D$427:$W$427,1,$C455)+$C455),INDEX($D$441:$W$441,,$C455)-SUM($D455:AT455),INDEX($D$441:$W$441,,$C455)/INDEX($D$427:$W$427,1,$C455))))</f>
        <v>0</v>
      </c>
      <c r="AV455" s="2">
        <f>IF($D$427="n/a",0,IF(AV$429&lt;=$C455,0,IF(AV$429&gt;(INDEX($D$427:$W$427,1,$C455)+$C455),INDEX($D$441:$W$441,,$C455)-SUM($D455:AU455),INDEX($D$441:$W$441,,$C455)/INDEX($D$427:$W$427,1,$C455))))</f>
        <v>0</v>
      </c>
      <c r="AW455" s="2">
        <f>IF($D$427="n/a",0,IF(AW$429&lt;=$C455,0,IF(AW$429&gt;(INDEX($D$427:$W$427,1,$C455)+$C455),INDEX($D$441:$W$441,,$C455)-SUM($D455:AV455),INDEX($D$441:$W$441,,$C455)/INDEX($D$427:$W$427,1,$C455))))</f>
        <v>0</v>
      </c>
      <c r="AX455" s="2">
        <f>IF($D$427="n/a",0,IF(AX$429&lt;=$C455,0,IF(AX$429&gt;(INDEX($D$427:$W$427,1,$C455)+$C455),INDEX($D$441:$W$441,,$C455)-SUM($D455:AW455),INDEX($D$441:$W$441,,$C455)/INDEX($D$427:$W$427,1,$C455))))</f>
        <v>0</v>
      </c>
      <c r="AY455" s="2">
        <f>IF($D$427="n/a",0,IF(AY$429&lt;=$C455,0,IF(AY$429&gt;(INDEX($D$427:$W$427,1,$C455)+$C455),INDEX($D$441:$W$441,,$C455)-SUM($D455:AX455),INDEX($D$441:$W$441,,$C455)/INDEX($D$427:$W$427,1,$C455))))</f>
        <v>0</v>
      </c>
      <c r="AZ455" s="2">
        <f>IF($D$427="n/a",0,IF(AZ$429&lt;=$C455,0,IF(AZ$429&gt;(INDEX($D$427:$W$427,1,$C455)+$C455),INDEX($D$441:$W$441,,$C455)-SUM($D455:AY455),INDEX($D$441:$W$441,,$C455)/INDEX($D$427:$W$427,1,$C455))))</f>
        <v>0</v>
      </c>
      <c r="BA455" s="2">
        <f>IF($D$427="n/a",0,IF(BA$429&lt;=$C455,0,IF(BA$429&gt;(INDEX($D$427:$W$427,1,$C455)+$C455),INDEX($D$441:$W$441,,$C455)-SUM($D455:AZ455),INDEX($D$441:$W$441,,$C455)/INDEX($D$427:$W$427,1,$C455))))</f>
        <v>0</v>
      </c>
      <c r="BB455" s="2">
        <f>IF($D$427="n/a",0,IF(BB$429&lt;=$C455,0,IF(BB$429&gt;(INDEX($D$427:$W$427,1,$C455)+$C455),INDEX($D$441:$W$441,,$C455)-SUM($D455:BA455),INDEX($D$441:$W$441,,$C455)/INDEX($D$427:$W$427,1,$C455))))</f>
        <v>0</v>
      </c>
      <c r="BC455" s="2">
        <f>IF($D$427="n/a",0,IF(BC$429&lt;=$C455,0,IF(BC$429&gt;(INDEX($D$427:$W$427,1,$C455)+$C455),INDEX($D$441:$W$441,,$C455)-SUM($D455:BB455),INDEX($D$441:$W$441,,$C455)/INDEX($D$427:$W$427,1,$C455))))</f>
        <v>0</v>
      </c>
      <c r="BD455" s="2">
        <f>IF($D$427="n/a",0,IF(BD$429&lt;=$C455,0,IF(BD$429&gt;(INDEX($D$427:$W$427,1,$C455)+$C455),INDEX($D$441:$W$441,,$C455)-SUM($D455:BC455),INDEX($D$441:$W$441,,$C455)/INDEX($D$427:$W$427,1,$C455))))</f>
        <v>0</v>
      </c>
      <c r="BE455" s="2">
        <f>IF($D$427="n/a",0,IF(BE$429&lt;=$C455,0,IF(BE$429&gt;(INDEX($D$427:$W$427,1,$C455)+$C455),INDEX($D$441:$W$441,,$C455)-SUM($D455:BD455),INDEX($D$441:$W$441,,$C455)/INDEX($D$427:$W$427,1,$C455))))</f>
        <v>0</v>
      </c>
      <c r="BF455" s="2">
        <f>IF($D$427="n/a",0,IF(BF$429&lt;=$C455,0,IF(BF$429&gt;(INDEX($D$427:$W$427,1,$C455)+$C455),INDEX($D$441:$W$441,,$C455)-SUM($D455:BE455),INDEX($D$441:$W$441,,$C455)/INDEX($D$427:$W$427,1,$C455))))</f>
        <v>0</v>
      </c>
      <c r="BG455" s="2">
        <f>IF($D$427="n/a",0,IF(BG$429&lt;=$C455,0,IF(BG$429&gt;(INDEX($D$427:$W$427,1,$C455)+$C455),INDEX($D$441:$W$441,,$C455)-SUM($D455:BF455),INDEX($D$441:$W$441,,$C455)/INDEX($D$427:$W$427,1,$C455))))</f>
        <v>0</v>
      </c>
      <c r="BH455" s="2">
        <f>IF($D$427="n/a",0,IF(BH$429&lt;=$C455,0,IF(BH$429&gt;(INDEX($D$427:$W$427,1,$C455)+$C455),INDEX($D$441:$W$441,,$C455)-SUM($D455:BG455),INDEX($D$441:$W$441,,$C455)/INDEX($D$427:$W$427,1,$C455))))</f>
        <v>0</v>
      </c>
      <c r="BI455" s="2">
        <f>IF($D$427="n/a",0,IF(BI$429&lt;=$C455,0,IF(BI$429&gt;(INDEX($D$427:$W$427,1,$C455)+$C455),INDEX($D$441:$W$441,,$C455)-SUM($D455:BH455),INDEX($D$441:$W$441,,$C455)/INDEX($D$427:$W$427,1,$C455))))</f>
        <v>0</v>
      </c>
      <c r="BJ455" s="2">
        <f>IF($D$427="n/a",0,IF(BJ$429&lt;=$C455,0,IF(BJ$429&gt;(INDEX($D$427:$W$427,1,$C455)+$C455),INDEX($D$441:$W$441,,$C455)-SUM($D455:BI455),INDEX($D$441:$W$441,,$C455)/INDEX($D$427:$W$427,1,$C455))))</f>
        <v>0</v>
      </c>
      <c r="BK455" s="2">
        <f>IF($D$427="n/a",0,IF(BK$429&lt;=$C455,0,IF(BK$429&gt;(INDEX($D$427:$W$427,1,$C455)+$C455),INDEX($D$441:$W$441,,$C455)-SUM($D455:BJ455),INDEX($D$441:$W$441,,$C455)/INDEX($D$427:$W$427,1,$C455))))</f>
        <v>0</v>
      </c>
      <c r="BL455" s="2">
        <f>IF($D$427="n/a",0,IF(BL$429&lt;=$C455,0,IF(BL$429&gt;(INDEX($D$427:$W$427,1,$C455)+$C455),INDEX($D$441:$W$441,,$C455)-SUM($D455:BK455),INDEX($D$441:$W$441,,$C455)/INDEX($D$427:$W$427,1,$C455))))</f>
        <v>0</v>
      </c>
      <c r="BM455" s="2">
        <f>IF($D$427="n/a",0,IF(BM$429&lt;=$C455,0,IF(BM$429&gt;(INDEX($D$427:$W$427,1,$C455)+$C455),INDEX($D$441:$W$441,,$C455)-SUM($D455:BL455),INDEX($D$441:$W$441,,$C455)/INDEX($D$427:$W$427,1,$C455))))</f>
        <v>0</v>
      </c>
      <c r="BN455" s="2">
        <f>IF($D$427="n/a",0,IF(BN$429&lt;=$C455,0,IF(BN$429&gt;(INDEX($D$427:$W$427,1,$C455)+$C455),INDEX($D$441:$W$441,,$C455)-SUM($D455:BM455),INDEX($D$441:$W$441,,$C455)/INDEX($D$427:$W$427,1,$C455))))</f>
        <v>0</v>
      </c>
      <c r="BO455" s="2">
        <f>IF($D$427="n/a",0,IF(BO$429&lt;=$C455,0,IF(BO$429&gt;(INDEX($D$427:$W$427,1,$C455)+$C455),INDEX($D$441:$W$441,,$C455)-SUM($D455:BN455),INDEX($D$441:$W$441,,$C455)/INDEX($D$427:$W$427,1,$C455))))</f>
        <v>0</v>
      </c>
      <c r="BP455" s="2">
        <f>IF($D$427="n/a",0,IF(BP$429&lt;=$C455,0,IF(BP$429&gt;(INDEX($D$427:$W$427,1,$C455)+$C455),INDEX($D$441:$W$441,,$C455)-SUM($D455:BO455),INDEX($D$441:$W$441,,$C455)/INDEX($D$427:$W$427,1,$C455))))</f>
        <v>0</v>
      </c>
    </row>
    <row r="456" spans="2:68" outlineLevel="1">
      <c r="B456" s="20">
        <v>2028</v>
      </c>
      <c r="C456" s="20">
        <v>13</v>
      </c>
      <c r="E456" s="2">
        <f>IF($D$427="n/a",0,IF(E$429&lt;=$C456,0,IF(E$429&gt;(INDEX($D$427:$W$427,1,$C456)+$C456),INDEX($D$441:$W$441,,$C456)-SUM($D456:D456),INDEX($D$441:$W$441,,$C456)/INDEX($D$427:$W$427,1,$C456))))</f>
        <v>0</v>
      </c>
      <c r="F456" s="2">
        <f>IF($D$427="n/a",0,IF(F$429&lt;=$C456,0,IF(F$429&gt;(INDEX($D$427:$W$427,1,$C456)+$C456),INDEX($D$441:$W$441,,$C456)-SUM($D456:E456),INDEX($D$441:$W$441,,$C456)/INDEX($D$427:$W$427,1,$C456))))</f>
        <v>0</v>
      </c>
      <c r="G456" s="2">
        <f>IF($D$427="n/a",0,IF(G$429&lt;=$C456,0,IF(G$429&gt;(INDEX($D$427:$W$427,1,$C456)+$C456),INDEX($D$441:$W$441,,$C456)-SUM($D456:F456),INDEX($D$441:$W$441,,$C456)/INDEX($D$427:$W$427,1,$C456))))</f>
        <v>0</v>
      </c>
      <c r="H456" s="2">
        <f>IF($D$427="n/a",0,IF(H$429&lt;=$C456,0,IF(H$429&gt;(INDEX($D$427:$W$427,1,$C456)+$C456),INDEX($D$441:$W$441,,$C456)-SUM($D456:G456),INDEX($D$441:$W$441,,$C456)/INDEX($D$427:$W$427,1,$C456))))</f>
        <v>0</v>
      </c>
      <c r="I456" s="2">
        <f>IF($D$427="n/a",0,IF(I$429&lt;=$C456,0,IF(I$429&gt;(INDEX($D$427:$W$427,1,$C456)+$C456),INDEX($D$441:$W$441,,$C456)-SUM($D456:H456),INDEX($D$441:$W$441,,$C456)/INDEX($D$427:$W$427,1,$C456))))</f>
        <v>0</v>
      </c>
      <c r="J456" s="2">
        <f>IF($D$427="n/a",0,IF(J$429&lt;=$C456,0,IF(J$429&gt;(INDEX($D$427:$W$427,1,$C456)+$C456),INDEX($D$441:$W$441,,$C456)-SUM($D456:I456),INDEX($D$441:$W$441,,$C456)/INDEX($D$427:$W$427,1,$C456))))</f>
        <v>0</v>
      </c>
      <c r="K456" s="2">
        <f>IF($D$427="n/a",0,IF(K$429&lt;=$C456,0,IF(K$429&gt;(INDEX($D$427:$W$427,1,$C456)+$C456),INDEX($D$441:$W$441,,$C456)-SUM($D456:J456),INDEX($D$441:$W$441,,$C456)/INDEX($D$427:$W$427,1,$C456))))</f>
        <v>0</v>
      </c>
      <c r="L456" s="2">
        <f>IF($D$427="n/a",0,IF(L$429&lt;=$C456,0,IF(L$429&gt;(INDEX($D$427:$W$427,1,$C456)+$C456),INDEX($D$441:$W$441,,$C456)-SUM($D456:K456),INDEX($D$441:$W$441,,$C456)/INDEX($D$427:$W$427,1,$C456))))</f>
        <v>0</v>
      </c>
      <c r="M456" s="2">
        <f>IF($D$427="n/a",0,IF(M$429&lt;=$C456,0,IF(M$429&gt;(INDEX($D$427:$W$427,1,$C456)+$C456),INDEX($D$441:$W$441,,$C456)-SUM($D456:L456),INDEX($D$441:$W$441,,$C456)/INDEX($D$427:$W$427,1,$C456))))</f>
        <v>0</v>
      </c>
      <c r="N456" s="2">
        <f>IF($D$427="n/a",0,IF(N$429&lt;=$C456,0,IF(N$429&gt;(INDEX($D$427:$W$427,1,$C456)+$C456),INDEX($D$441:$W$441,,$C456)-SUM($D456:M456),INDEX($D$441:$W$441,,$C456)/INDEX($D$427:$W$427,1,$C456))))</f>
        <v>0</v>
      </c>
      <c r="O456" s="2">
        <f>IF($D$427="n/a",0,IF(O$429&lt;=$C456,0,IF(O$429&gt;(INDEX($D$427:$W$427,1,$C456)+$C456),INDEX($D$441:$W$441,,$C456)-SUM($D456:N456),INDEX($D$441:$W$441,,$C456)/INDEX($D$427:$W$427,1,$C456))))</f>
        <v>0</v>
      </c>
      <c r="P456" s="2">
        <f>IF($D$427="n/a",0,IF(P$429&lt;=$C456,0,IF(P$429&gt;(INDEX($D$427:$W$427,1,$C456)+$C456),INDEX($D$441:$W$441,,$C456)-SUM($D456:O456),INDEX($D$441:$W$441,,$C456)/INDEX($D$427:$W$427,1,$C456))))</f>
        <v>0</v>
      </c>
      <c r="Q456" s="2">
        <f>IF($D$427="n/a",0,IF(Q$429&lt;=$C456,0,IF(Q$429&gt;(INDEX($D$427:$W$427,1,$C456)+$C456),INDEX($D$441:$W$441,,$C456)-SUM($D456:P456),INDEX($D$441:$W$441,,$C456)/INDEX($D$427:$W$427,1,$C456))))</f>
        <v>0</v>
      </c>
      <c r="R456" s="2">
        <f>IF($D$427="n/a",0,IF(R$429&lt;=$C456,0,IF(R$429&gt;(INDEX($D$427:$W$427,1,$C456)+$C456),INDEX($D$441:$W$441,,$C456)-SUM($D456:Q456),INDEX($D$441:$W$441,,$C456)/INDEX($D$427:$W$427,1,$C456))))</f>
        <v>0</v>
      </c>
      <c r="S456" s="2">
        <f>IF($D$427="n/a",0,IF(S$429&lt;=$C456,0,IF(S$429&gt;(INDEX($D$427:$W$427,1,$C456)+$C456),INDEX($D$441:$W$441,,$C456)-SUM($D456:R456),INDEX($D$441:$W$441,,$C456)/INDEX($D$427:$W$427,1,$C456))))</f>
        <v>0</v>
      </c>
      <c r="T456" s="2">
        <f>IF($D$427="n/a",0,IF(T$429&lt;=$C456,0,IF(T$429&gt;(INDEX($D$427:$W$427,1,$C456)+$C456),INDEX($D$441:$W$441,,$C456)-SUM($D456:S456),INDEX($D$441:$W$441,,$C456)/INDEX($D$427:$W$427,1,$C456))))</f>
        <v>0</v>
      </c>
      <c r="U456" s="2">
        <f>IF($D$427="n/a",0,IF(U$429&lt;=$C456,0,IF(U$429&gt;(INDEX($D$427:$W$427,1,$C456)+$C456),INDEX($D$441:$W$441,,$C456)-SUM($D456:T456),INDEX($D$441:$W$441,,$C456)/INDEX($D$427:$W$427,1,$C456))))</f>
        <v>0</v>
      </c>
      <c r="V456" s="2">
        <f>IF($D$427="n/a",0,IF(V$429&lt;=$C456,0,IF(V$429&gt;(INDEX($D$427:$W$427,1,$C456)+$C456),INDEX($D$441:$W$441,,$C456)-SUM($D456:U456),INDEX($D$441:$W$441,,$C456)/INDEX($D$427:$W$427,1,$C456))))</f>
        <v>0</v>
      </c>
      <c r="W456" s="2">
        <f>IF($D$427="n/a",0,IF(W$429&lt;=$C456,0,IF(W$429&gt;(INDEX($D$427:$W$427,1,$C456)+$C456),INDEX($D$441:$W$441,,$C456)-SUM($D456:V456),INDEX($D$441:$W$441,,$C456)/INDEX($D$427:$W$427,1,$C456))))</f>
        <v>0</v>
      </c>
      <c r="X456" s="2">
        <f>IF($D$427="n/a",0,IF(X$429&lt;=$C456,0,IF(X$429&gt;(INDEX($D$427:$W$427,1,$C456)+$C456),INDEX($D$441:$W$441,,$C456)-SUM($D456:W456),INDEX($D$441:$W$441,,$C456)/INDEX($D$427:$W$427,1,$C456))))</f>
        <v>0</v>
      </c>
      <c r="Y456" s="2">
        <f>IF($D$427="n/a",0,IF(Y$429&lt;=$C456,0,IF(Y$429&gt;(INDEX($D$427:$W$427,1,$C456)+$C456),INDEX($D$441:$W$441,,$C456)-SUM($D456:X456),INDEX($D$441:$W$441,,$C456)/INDEX($D$427:$W$427,1,$C456))))</f>
        <v>0</v>
      </c>
      <c r="Z456" s="2">
        <f>IF($D$427="n/a",0,IF(Z$429&lt;=$C456,0,IF(Z$429&gt;(INDEX($D$427:$W$427,1,$C456)+$C456),INDEX($D$441:$W$441,,$C456)-SUM($D456:Y456),INDEX($D$441:$W$441,,$C456)/INDEX($D$427:$W$427,1,$C456))))</f>
        <v>0</v>
      </c>
      <c r="AA456" s="2">
        <f>IF($D$427="n/a",0,IF(AA$429&lt;=$C456,0,IF(AA$429&gt;(INDEX($D$427:$W$427,1,$C456)+$C456),INDEX($D$441:$W$441,,$C456)-SUM($D456:Z456),INDEX($D$441:$W$441,,$C456)/INDEX($D$427:$W$427,1,$C456))))</f>
        <v>0</v>
      </c>
      <c r="AB456" s="2">
        <f>IF($D$427="n/a",0,IF(AB$429&lt;=$C456,0,IF(AB$429&gt;(INDEX($D$427:$W$427,1,$C456)+$C456),INDEX($D$441:$W$441,,$C456)-SUM($D456:AA456),INDEX($D$441:$W$441,,$C456)/INDEX($D$427:$W$427,1,$C456))))</f>
        <v>0</v>
      </c>
      <c r="AC456" s="2">
        <f>IF($D$427="n/a",0,IF(AC$429&lt;=$C456,0,IF(AC$429&gt;(INDEX($D$427:$W$427,1,$C456)+$C456),INDEX($D$441:$W$441,,$C456)-SUM($D456:AB456),INDEX($D$441:$W$441,,$C456)/INDEX($D$427:$W$427,1,$C456))))</f>
        <v>0</v>
      </c>
      <c r="AD456" s="2">
        <f>IF($D$427="n/a",0,IF(AD$429&lt;=$C456,0,IF(AD$429&gt;(INDEX($D$427:$W$427,1,$C456)+$C456),INDEX($D$441:$W$441,,$C456)-SUM($D456:AC456),INDEX($D$441:$W$441,,$C456)/INDEX($D$427:$W$427,1,$C456))))</f>
        <v>0</v>
      </c>
      <c r="AE456" s="2">
        <f>IF($D$427="n/a",0,IF(AE$429&lt;=$C456,0,IF(AE$429&gt;(INDEX($D$427:$W$427,1,$C456)+$C456),INDEX($D$441:$W$441,,$C456)-SUM($D456:AD456),INDEX($D$441:$W$441,,$C456)/INDEX($D$427:$W$427,1,$C456))))</f>
        <v>0</v>
      </c>
      <c r="AF456" s="2">
        <f>IF($D$427="n/a",0,IF(AF$429&lt;=$C456,0,IF(AF$429&gt;(INDEX($D$427:$W$427,1,$C456)+$C456),INDEX($D$441:$W$441,,$C456)-SUM($D456:AE456),INDEX($D$441:$W$441,,$C456)/INDEX($D$427:$W$427,1,$C456))))</f>
        <v>0</v>
      </c>
      <c r="AG456" s="2">
        <f>IF($D$427="n/a",0,IF(AG$429&lt;=$C456,0,IF(AG$429&gt;(INDEX($D$427:$W$427,1,$C456)+$C456),INDEX($D$441:$W$441,,$C456)-SUM($D456:AF456),INDEX($D$441:$W$441,,$C456)/INDEX($D$427:$W$427,1,$C456))))</f>
        <v>0</v>
      </c>
      <c r="AH456" s="2">
        <f>IF($D$427="n/a",0,IF(AH$429&lt;=$C456,0,IF(AH$429&gt;(INDEX($D$427:$W$427,1,$C456)+$C456),INDEX($D$441:$W$441,,$C456)-SUM($D456:AG456),INDEX($D$441:$W$441,,$C456)/INDEX($D$427:$W$427,1,$C456))))</f>
        <v>0</v>
      </c>
      <c r="AI456" s="2">
        <f>IF($D$427="n/a",0,IF(AI$429&lt;=$C456,0,IF(AI$429&gt;(INDEX($D$427:$W$427,1,$C456)+$C456),INDEX($D$441:$W$441,,$C456)-SUM($D456:AH456),INDEX($D$441:$W$441,,$C456)/INDEX($D$427:$W$427,1,$C456))))</f>
        <v>0</v>
      </c>
      <c r="AJ456" s="2">
        <f>IF($D$427="n/a",0,IF(AJ$429&lt;=$C456,0,IF(AJ$429&gt;(INDEX($D$427:$W$427,1,$C456)+$C456),INDEX($D$441:$W$441,,$C456)-SUM($D456:AI456),INDEX($D$441:$W$441,,$C456)/INDEX($D$427:$W$427,1,$C456))))</f>
        <v>0</v>
      </c>
      <c r="AK456" s="2">
        <f>IF($D$427="n/a",0,IF(AK$429&lt;=$C456,0,IF(AK$429&gt;(INDEX($D$427:$W$427,1,$C456)+$C456),INDEX($D$441:$W$441,,$C456)-SUM($D456:AJ456),INDEX($D$441:$W$441,,$C456)/INDEX($D$427:$W$427,1,$C456))))</f>
        <v>0</v>
      </c>
      <c r="AL456" s="2">
        <f>IF($D$427="n/a",0,IF(AL$429&lt;=$C456,0,IF(AL$429&gt;(INDEX($D$427:$W$427,1,$C456)+$C456),INDEX($D$441:$W$441,,$C456)-SUM($D456:AK456),INDEX($D$441:$W$441,,$C456)/INDEX($D$427:$W$427,1,$C456))))</f>
        <v>0</v>
      </c>
      <c r="AM456" s="2">
        <f>IF($D$427="n/a",0,IF(AM$429&lt;=$C456,0,IF(AM$429&gt;(INDEX($D$427:$W$427,1,$C456)+$C456),INDEX($D$441:$W$441,,$C456)-SUM($D456:AL456),INDEX($D$441:$W$441,,$C456)/INDEX($D$427:$W$427,1,$C456))))</f>
        <v>0</v>
      </c>
      <c r="AN456" s="2">
        <f>IF($D$427="n/a",0,IF(AN$429&lt;=$C456,0,IF(AN$429&gt;(INDEX($D$427:$W$427,1,$C456)+$C456),INDEX($D$441:$W$441,,$C456)-SUM($D456:AM456),INDEX($D$441:$W$441,,$C456)/INDEX($D$427:$W$427,1,$C456))))</f>
        <v>0</v>
      </c>
      <c r="AO456" s="2">
        <f>IF($D$427="n/a",0,IF(AO$429&lt;=$C456,0,IF(AO$429&gt;(INDEX($D$427:$W$427,1,$C456)+$C456),INDEX($D$441:$W$441,,$C456)-SUM($D456:AN456),INDEX($D$441:$W$441,,$C456)/INDEX($D$427:$W$427,1,$C456))))</f>
        <v>0</v>
      </c>
      <c r="AP456" s="2">
        <f>IF($D$427="n/a",0,IF(AP$429&lt;=$C456,0,IF(AP$429&gt;(INDEX($D$427:$W$427,1,$C456)+$C456),INDEX($D$441:$W$441,,$C456)-SUM($D456:AO456),INDEX($D$441:$W$441,,$C456)/INDEX($D$427:$W$427,1,$C456))))</f>
        <v>0</v>
      </c>
      <c r="AQ456" s="2">
        <f>IF($D$427="n/a",0,IF(AQ$429&lt;=$C456,0,IF(AQ$429&gt;(INDEX($D$427:$W$427,1,$C456)+$C456),INDEX($D$441:$W$441,,$C456)-SUM($D456:AP456),INDEX($D$441:$W$441,,$C456)/INDEX($D$427:$W$427,1,$C456))))</f>
        <v>0</v>
      </c>
      <c r="AR456" s="2">
        <f>IF($D$427="n/a",0,IF(AR$429&lt;=$C456,0,IF(AR$429&gt;(INDEX($D$427:$W$427,1,$C456)+$C456),INDEX($D$441:$W$441,,$C456)-SUM($D456:AQ456),INDEX($D$441:$W$441,,$C456)/INDEX($D$427:$W$427,1,$C456))))</f>
        <v>0</v>
      </c>
      <c r="AS456" s="2">
        <f>IF($D$427="n/a",0,IF(AS$429&lt;=$C456,0,IF(AS$429&gt;(INDEX($D$427:$W$427,1,$C456)+$C456),INDEX($D$441:$W$441,,$C456)-SUM($D456:AR456),INDEX($D$441:$W$441,,$C456)/INDEX($D$427:$W$427,1,$C456))))</f>
        <v>0</v>
      </c>
      <c r="AT456" s="2">
        <f>IF($D$427="n/a",0,IF(AT$429&lt;=$C456,0,IF(AT$429&gt;(INDEX($D$427:$W$427,1,$C456)+$C456),INDEX($D$441:$W$441,,$C456)-SUM($D456:AS456),INDEX($D$441:$W$441,,$C456)/INDEX($D$427:$W$427,1,$C456))))</f>
        <v>0</v>
      </c>
      <c r="AU456" s="2">
        <f>IF($D$427="n/a",0,IF(AU$429&lt;=$C456,0,IF(AU$429&gt;(INDEX($D$427:$W$427,1,$C456)+$C456),INDEX($D$441:$W$441,,$C456)-SUM($D456:AT456),INDEX($D$441:$W$441,,$C456)/INDEX($D$427:$W$427,1,$C456))))</f>
        <v>0</v>
      </c>
      <c r="AV456" s="2">
        <f>IF($D$427="n/a",0,IF(AV$429&lt;=$C456,0,IF(AV$429&gt;(INDEX($D$427:$W$427,1,$C456)+$C456),INDEX($D$441:$W$441,,$C456)-SUM($D456:AU456),INDEX($D$441:$W$441,,$C456)/INDEX($D$427:$W$427,1,$C456))))</f>
        <v>0</v>
      </c>
      <c r="AW456" s="2">
        <f>IF($D$427="n/a",0,IF(AW$429&lt;=$C456,0,IF(AW$429&gt;(INDEX($D$427:$W$427,1,$C456)+$C456),INDEX($D$441:$W$441,,$C456)-SUM($D456:AV456),INDEX($D$441:$W$441,,$C456)/INDEX($D$427:$W$427,1,$C456))))</f>
        <v>0</v>
      </c>
      <c r="AX456" s="2">
        <f>IF($D$427="n/a",0,IF(AX$429&lt;=$C456,0,IF(AX$429&gt;(INDEX($D$427:$W$427,1,$C456)+$C456),INDEX($D$441:$W$441,,$C456)-SUM($D456:AW456),INDEX($D$441:$W$441,,$C456)/INDEX($D$427:$W$427,1,$C456))))</f>
        <v>0</v>
      </c>
      <c r="AY456" s="2">
        <f>IF($D$427="n/a",0,IF(AY$429&lt;=$C456,0,IF(AY$429&gt;(INDEX($D$427:$W$427,1,$C456)+$C456),INDEX($D$441:$W$441,,$C456)-SUM($D456:AX456),INDEX($D$441:$W$441,,$C456)/INDEX($D$427:$W$427,1,$C456))))</f>
        <v>0</v>
      </c>
      <c r="AZ456" s="2">
        <f>IF($D$427="n/a",0,IF(AZ$429&lt;=$C456,0,IF(AZ$429&gt;(INDEX($D$427:$W$427,1,$C456)+$C456),INDEX($D$441:$W$441,,$C456)-SUM($D456:AY456),INDEX($D$441:$W$441,,$C456)/INDEX($D$427:$W$427,1,$C456))))</f>
        <v>0</v>
      </c>
      <c r="BA456" s="2">
        <f>IF($D$427="n/a",0,IF(BA$429&lt;=$C456,0,IF(BA$429&gt;(INDEX($D$427:$W$427,1,$C456)+$C456),INDEX($D$441:$W$441,,$C456)-SUM($D456:AZ456),INDEX($D$441:$W$441,,$C456)/INDEX($D$427:$W$427,1,$C456))))</f>
        <v>0</v>
      </c>
      <c r="BB456" s="2">
        <f>IF($D$427="n/a",0,IF(BB$429&lt;=$C456,0,IF(BB$429&gt;(INDEX($D$427:$W$427,1,$C456)+$C456),INDEX($D$441:$W$441,,$C456)-SUM($D456:BA456),INDEX($D$441:$W$441,,$C456)/INDEX($D$427:$W$427,1,$C456))))</f>
        <v>0</v>
      </c>
      <c r="BC456" s="2">
        <f>IF($D$427="n/a",0,IF(BC$429&lt;=$C456,0,IF(BC$429&gt;(INDEX($D$427:$W$427,1,$C456)+$C456),INDEX($D$441:$W$441,,$C456)-SUM($D456:BB456),INDEX($D$441:$W$441,,$C456)/INDEX($D$427:$W$427,1,$C456))))</f>
        <v>0</v>
      </c>
      <c r="BD456" s="2">
        <f>IF($D$427="n/a",0,IF(BD$429&lt;=$C456,0,IF(BD$429&gt;(INDEX($D$427:$W$427,1,$C456)+$C456),INDEX($D$441:$W$441,,$C456)-SUM($D456:BC456),INDEX($D$441:$W$441,,$C456)/INDEX($D$427:$W$427,1,$C456))))</f>
        <v>0</v>
      </c>
      <c r="BE456" s="2">
        <f>IF($D$427="n/a",0,IF(BE$429&lt;=$C456,0,IF(BE$429&gt;(INDEX($D$427:$W$427,1,$C456)+$C456),INDEX($D$441:$W$441,,$C456)-SUM($D456:BD456),INDEX($D$441:$W$441,,$C456)/INDEX($D$427:$W$427,1,$C456))))</f>
        <v>0</v>
      </c>
      <c r="BF456" s="2">
        <f>IF($D$427="n/a",0,IF(BF$429&lt;=$C456,0,IF(BF$429&gt;(INDEX($D$427:$W$427,1,$C456)+$C456),INDEX($D$441:$W$441,,$C456)-SUM($D456:BE456),INDEX($D$441:$W$441,,$C456)/INDEX($D$427:$W$427,1,$C456))))</f>
        <v>0</v>
      </c>
      <c r="BG456" s="2">
        <f>IF($D$427="n/a",0,IF(BG$429&lt;=$C456,0,IF(BG$429&gt;(INDEX($D$427:$W$427,1,$C456)+$C456),INDEX($D$441:$W$441,,$C456)-SUM($D456:BF456),INDEX($D$441:$W$441,,$C456)/INDEX($D$427:$W$427,1,$C456))))</f>
        <v>0</v>
      </c>
      <c r="BH456" s="2">
        <f>IF($D$427="n/a",0,IF(BH$429&lt;=$C456,0,IF(BH$429&gt;(INDEX($D$427:$W$427,1,$C456)+$C456),INDEX($D$441:$W$441,,$C456)-SUM($D456:BG456),INDEX($D$441:$W$441,,$C456)/INDEX($D$427:$W$427,1,$C456))))</f>
        <v>0</v>
      </c>
      <c r="BI456" s="2">
        <f>IF($D$427="n/a",0,IF(BI$429&lt;=$C456,0,IF(BI$429&gt;(INDEX($D$427:$W$427,1,$C456)+$C456),INDEX($D$441:$W$441,,$C456)-SUM($D456:BH456),INDEX($D$441:$W$441,,$C456)/INDEX($D$427:$W$427,1,$C456))))</f>
        <v>0</v>
      </c>
      <c r="BJ456" s="2">
        <f>IF($D$427="n/a",0,IF(BJ$429&lt;=$C456,0,IF(BJ$429&gt;(INDEX($D$427:$W$427,1,$C456)+$C456),INDEX($D$441:$W$441,,$C456)-SUM($D456:BI456),INDEX($D$441:$W$441,,$C456)/INDEX($D$427:$W$427,1,$C456))))</f>
        <v>0</v>
      </c>
      <c r="BK456" s="2">
        <f>IF($D$427="n/a",0,IF(BK$429&lt;=$C456,0,IF(BK$429&gt;(INDEX($D$427:$W$427,1,$C456)+$C456),INDEX($D$441:$W$441,,$C456)-SUM($D456:BJ456),INDEX($D$441:$W$441,,$C456)/INDEX($D$427:$W$427,1,$C456))))</f>
        <v>0</v>
      </c>
      <c r="BL456" s="2">
        <f>IF($D$427="n/a",0,IF(BL$429&lt;=$C456,0,IF(BL$429&gt;(INDEX($D$427:$W$427,1,$C456)+$C456),INDEX($D$441:$W$441,,$C456)-SUM($D456:BK456),INDEX($D$441:$W$441,,$C456)/INDEX($D$427:$W$427,1,$C456))))</f>
        <v>0</v>
      </c>
      <c r="BM456" s="2">
        <f>IF($D$427="n/a",0,IF(BM$429&lt;=$C456,0,IF(BM$429&gt;(INDEX($D$427:$W$427,1,$C456)+$C456),INDEX($D$441:$W$441,,$C456)-SUM($D456:BL456),INDEX($D$441:$W$441,,$C456)/INDEX($D$427:$W$427,1,$C456))))</f>
        <v>0</v>
      </c>
      <c r="BN456" s="2">
        <f>IF($D$427="n/a",0,IF(BN$429&lt;=$C456,0,IF(BN$429&gt;(INDEX($D$427:$W$427,1,$C456)+$C456),INDEX($D$441:$W$441,,$C456)-SUM($D456:BM456),INDEX($D$441:$W$441,,$C456)/INDEX($D$427:$W$427,1,$C456))))</f>
        <v>0</v>
      </c>
      <c r="BO456" s="2">
        <f>IF($D$427="n/a",0,IF(BO$429&lt;=$C456,0,IF(BO$429&gt;(INDEX($D$427:$W$427,1,$C456)+$C456),INDEX($D$441:$W$441,,$C456)-SUM($D456:BN456),INDEX($D$441:$W$441,,$C456)/INDEX($D$427:$W$427,1,$C456))))</f>
        <v>0</v>
      </c>
      <c r="BP456" s="2">
        <f>IF($D$427="n/a",0,IF(BP$429&lt;=$C456,0,IF(BP$429&gt;(INDEX($D$427:$W$427,1,$C456)+$C456),INDEX($D$441:$W$441,,$C456)-SUM($D456:BO456),INDEX($D$441:$W$441,,$C456)/INDEX($D$427:$W$427,1,$C456))))</f>
        <v>0</v>
      </c>
    </row>
    <row r="457" spans="2:68" outlineLevel="1">
      <c r="B457" s="20">
        <v>2029</v>
      </c>
      <c r="C457" s="20">
        <v>14</v>
      </c>
      <c r="E457" s="2">
        <f>IF($D$427="n/a",0,IF(E$429&lt;=$C457,0,IF(E$429&gt;(INDEX($D$427:$W$427,1,$C457)+$C457),INDEX($D$441:$W$441,,$C457)-SUM($D457:D457),INDEX($D$441:$W$441,,$C457)/INDEX($D$427:$W$427,1,$C457))))</f>
        <v>0</v>
      </c>
      <c r="F457" s="2">
        <f>IF($D$427="n/a",0,IF(F$429&lt;=$C457,0,IF(F$429&gt;(INDEX($D$427:$W$427,1,$C457)+$C457),INDEX($D$441:$W$441,,$C457)-SUM($D457:E457),INDEX($D$441:$W$441,,$C457)/INDEX($D$427:$W$427,1,$C457))))</f>
        <v>0</v>
      </c>
      <c r="G457" s="2">
        <f>IF($D$427="n/a",0,IF(G$429&lt;=$C457,0,IF(G$429&gt;(INDEX($D$427:$W$427,1,$C457)+$C457),INDEX($D$441:$W$441,,$C457)-SUM($D457:F457),INDEX($D$441:$W$441,,$C457)/INDEX($D$427:$W$427,1,$C457))))</f>
        <v>0</v>
      </c>
      <c r="H457" s="2">
        <f>IF($D$427="n/a",0,IF(H$429&lt;=$C457,0,IF(H$429&gt;(INDEX($D$427:$W$427,1,$C457)+$C457),INDEX($D$441:$W$441,,$C457)-SUM($D457:G457),INDEX($D$441:$W$441,,$C457)/INDEX($D$427:$W$427,1,$C457))))</f>
        <v>0</v>
      </c>
      <c r="I457" s="2">
        <f>IF($D$427="n/a",0,IF(I$429&lt;=$C457,0,IF(I$429&gt;(INDEX($D$427:$W$427,1,$C457)+$C457),INDEX($D$441:$W$441,,$C457)-SUM($D457:H457),INDEX($D$441:$W$441,,$C457)/INDEX($D$427:$W$427,1,$C457))))</f>
        <v>0</v>
      </c>
      <c r="J457" s="2">
        <f>IF($D$427="n/a",0,IF(J$429&lt;=$C457,0,IF(J$429&gt;(INDEX($D$427:$W$427,1,$C457)+$C457),INDEX($D$441:$W$441,,$C457)-SUM($D457:I457),INDEX($D$441:$W$441,,$C457)/INDEX($D$427:$W$427,1,$C457))))</f>
        <v>0</v>
      </c>
      <c r="K457" s="2">
        <f>IF($D$427="n/a",0,IF(K$429&lt;=$C457,0,IF(K$429&gt;(INDEX($D$427:$W$427,1,$C457)+$C457),INDEX($D$441:$W$441,,$C457)-SUM($D457:J457),INDEX($D$441:$W$441,,$C457)/INDEX($D$427:$W$427,1,$C457))))</f>
        <v>0</v>
      </c>
      <c r="L457" s="2">
        <f>IF($D$427="n/a",0,IF(L$429&lt;=$C457,0,IF(L$429&gt;(INDEX($D$427:$W$427,1,$C457)+$C457),INDEX($D$441:$W$441,,$C457)-SUM($D457:K457),INDEX($D$441:$W$441,,$C457)/INDEX($D$427:$W$427,1,$C457))))</f>
        <v>0</v>
      </c>
      <c r="M457" s="2">
        <f>IF($D$427="n/a",0,IF(M$429&lt;=$C457,0,IF(M$429&gt;(INDEX($D$427:$W$427,1,$C457)+$C457),INDEX($D$441:$W$441,,$C457)-SUM($D457:L457),INDEX($D$441:$W$441,,$C457)/INDEX($D$427:$W$427,1,$C457))))</f>
        <v>0</v>
      </c>
      <c r="N457" s="2">
        <f>IF($D$427="n/a",0,IF(N$429&lt;=$C457,0,IF(N$429&gt;(INDEX($D$427:$W$427,1,$C457)+$C457),INDEX($D$441:$W$441,,$C457)-SUM($D457:M457),INDEX($D$441:$W$441,,$C457)/INDEX($D$427:$W$427,1,$C457))))</f>
        <v>0</v>
      </c>
      <c r="O457" s="2">
        <f>IF($D$427="n/a",0,IF(O$429&lt;=$C457,0,IF(O$429&gt;(INDEX($D$427:$W$427,1,$C457)+$C457),INDEX($D$441:$W$441,,$C457)-SUM($D457:N457),INDEX($D$441:$W$441,,$C457)/INDEX($D$427:$W$427,1,$C457))))</f>
        <v>0</v>
      </c>
      <c r="P457" s="2">
        <f>IF($D$427="n/a",0,IF(P$429&lt;=$C457,0,IF(P$429&gt;(INDEX($D$427:$W$427,1,$C457)+$C457),INDEX($D$441:$W$441,,$C457)-SUM($D457:O457),INDEX($D$441:$W$441,,$C457)/INDEX($D$427:$W$427,1,$C457))))</f>
        <v>0</v>
      </c>
      <c r="Q457" s="2">
        <f>IF($D$427="n/a",0,IF(Q$429&lt;=$C457,0,IF(Q$429&gt;(INDEX($D$427:$W$427,1,$C457)+$C457),INDEX($D$441:$W$441,,$C457)-SUM($D457:P457),INDEX($D$441:$W$441,,$C457)/INDEX($D$427:$W$427,1,$C457))))</f>
        <v>0</v>
      </c>
      <c r="R457" s="2">
        <f>IF($D$427="n/a",0,IF(R$429&lt;=$C457,0,IF(R$429&gt;(INDEX($D$427:$W$427,1,$C457)+$C457),INDEX($D$441:$W$441,,$C457)-SUM($D457:Q457),INDEX($D$441:$W$441,,$C457)/INDEX($D$427:$W$427,1,$C457))))</f>
        <v>0</v>
      </c>
      <c r="S457" s="2">
        <f>IF($D$427="n/a",0,IF(S$429&lt;=$C457,0,IF(S$429&gt;(INDEX($D$427:$W$427,1,$C457)+$C457),INDEX($D$441:$W$441,,$C457)-SUM($D457:R457),INDEX($D$441:$W$441,,$C457)/INDEX($D$427:$W$427,1,$C457))))</f>
        <v>0</v>
      </c>
      <c r="T457" s="2">
        <f>IF($D$427="n/a",0,IF(T$429&lt;=$C457,0,IF(T$429&gt;(INDEX($D$427:$W$427,1,$C457)+$C457),INDEX($D$441:$W$441,,$C457)-SUM($D457:S457),INDEX($D$441:$W$441,,$C457)/INDEX($D$427:$W$427,1,$C457))))</f>
        <v>0</v>
      </c>
      <c r="U457" s="2">
        <f>IF($D$427="n/a",0,IF(U$429&lt;=$C457,0,IF(U$429&gt;(INDEX($D$427:$W$427,1,$C457)+$C457),INDEX($D$441:$W$441,,$C457)-SUM($D457:T457),INDEX($D$441:$W$441,,$C457)/INDEX($D$427:$W$427,1,$C457))))</f>
        <v>0</v>
      </c>
      <c r="V457" s="2">
        <f>IF($D$427="n/a",0,IF(V$429&lt;=$C457,0,IF(V$429&gt;(INDEX($D$427:$W$427,1,$C457)+$C457),INDEX($D$441:$W$441,,$C457)-SUM($D457:U457),INDEX($D$441:$W$441,,$C457)/INDEX($D$427:$W$427,1,$C457))))</f>
        <v>0</v>
      </c>
      <c r="W457" s="2">
        <f>IF($D$427="n/a",0,IF(W$429&lt;=$C457,0,IF(W$429&gt;(INDEX($D$427:$W$427,1,$C457)+$C457),INDEX($D$441:$W$441,,$C457)-SUM($D457:V457),INDEX($D$441:$W$441,,$C457)/INDEX($D$427:$W$427,1,$C457))))</f>
        <v>0</v>
      </c>
      <c r="X457" s="2">
        <f>IF($D$427="n/a",0,IF(X$429&lt;=$C457,0,IF(X$429&gt;(INDEX($D$427:$W$427,1,$C457)+$C457),INDEX($D$441:$W$441,,$C457)-SUM($D457:W457),INDEX($D$441:$W$441,,$C457)/INDEX($D$427:$W$427,1,$C457))))</f>
        <v>0</v>
      </c>
      <c r="Y457" s="2">
        <f>IF($D$427="n/a",0,IF(Y$429&lt;=$C457,0,IF(Y$429&gt;(INDEX($D$427:$W$427,1,$C457)+$C457),INDEX($D$441:$W$441,,$C457)-SUM($D457:X457),INDEX($D$441:$W$441,,$C457)/INDEX($D$427:$W$427,1,$C457))))</f>
        <v>0</v>
      </c>
      <c r="Z457" s="2">
        <f>IF($D$427="n/a",0,IF(Z$429&lt;=$C457,0,IF(Z$429&gt;(INDEX($D$427:$W$427,1,$C457)+$C457),INDEX($D$441:$W$441,,$C457)-SUM($D457:Y457),INDEX($D$441:$W$441,,$C457)/INDEX($D$427:$W$427,1,$C457))))</f>
        <v>0</v>
      </c>
      <c r="AA457" s="2">
        <f>IF($D$427="n/a",0,IF(AA$429&lt;=$C457,0,IF(AA$429&gt;(INDEX($D$427:$W$427,1,$C457)+$C457),INDEX($D$441:$W$441,,$C457)-SUM($D457:Z457),INDEX($D$441:$W$441,,$C457)/INDEX($D$427:$W$427,1,$C457))))</f>
        <v>0</v>
      </c>
      <c r="AB457" s="2">
        <f>IF($D$427="n/a",0,IF(AB$429&lt;=$C457,0,IF(AB$429&gt;(INDEX($D$427:$W$427,1,$C457)+$C457),INDEX($D$441:$W$441,,$C457)-SUM($D457:AA457),INDEX($D$441:$W$441,,$C457)/INDEX($D$427:$W$427,1,$C457))))</f>
        <v>0</v>
      </c>
      <c r="AC457" s="2">
        <f>IF($D$427="n/a",0,IF(AC$429&lt;=$C457,0,IF(AC$429&gt;(INDEX($D$427:$W$427,1,$C457)+$C457),INDEX($D$441:$W$441,,$C457)-SUM($D457:AB457),INDEX($D$441:$W$441,,$C457)/INDEX($D$427:$W$427,1,$C457))))</f>
        <v>0</v>
      </c>
      <c r="AD457" s="2">
        <f>IF($D$427="n/a",0,IF(AD$429&lt;=$C457,0,IF(AD$429&gt;(INDEX($D$427:$W$427,1,$C457)+$C457),INDEX($D$441:$W$441,,$C457)-SUM($D457:AC457),INDEX($D$441:$W$441,,$C457)/INDEX($D$427:$W$427,1,$C457))))</f>
        <v>0</v>
      </c>
      <c r="AE457" s="2">
        <f>IF($D$427="n/a",0,IF(AE$429&lt;=$C457,0,IF(AE$429&gt;(INDEX($D$427:$W$427,1,$C457)+$C457),INDEX($D$441:$W$441,,$C457)-SUM($D457:AD457),INDEX($D$441:$W$441,,$C457)/INDEX($D$427:$W$427,1,$C457))))</f>
        <v>0</v>
      </c>
      <c r="AF457" s="2">
        <f>IF($D$427="n/a",0,IF(AF$429&lt;=$C457,0,IF(AF$429&gt;(INDEX($D$427:$W$427,1,$C457)+$C457),INDEX($D$441:$W$441,,$C457)-SUM($D457:AE457),INDEX($D$441:$W$441,,$C457)/INDEX($D$427:$W$427,1,$C457))))</f>
        <v>0</v>
      </c>
      <c r="AG457" s="2">
        <f>IF($D$427="n/a",0,IF(AG$429&lt;=$C457,0,IF(AG$429&gt;(INDEX($D$427:$W$427,1,$C457)+$C457),INDEX($D$441:$W$441,,$C457)-SUM($D457:AF457),INDEX($D$441:$W$441,,$C457)/INDEX($D$427:$W$427,1,$C457))))</f>
        <v>0</v>
      </c>
      <c r="AH457" s="2">
        <f>IF($D$427="n/a",0,IF(AH$429&lt;=$C457,0,IF(AH$429&gt;(INDEX($D$427:$W$427,1,$C457)+$C457),INDEX($D$441:$W$441,,$C457)-SUM($D457:AG457),INDEX($D$441:$W$441,,$C457)/INDEX($D$427:$W$427,1,$C457))))</f>
        <v>0</v>
      </c>
      <c r="AI457" s="2">
        <f>IF($D$427="n/a",0,IF(AI$429&lt;=$C457,0,IF(AI$429&gt;(INDEX($D$427:$W$427,1,$C457)+$C457),INDEX($D$441:$W$441,,$C457)-SUM($D457:AH457),INDEX($D$441:$W$441,,$C457)/INDEX($D$427:$W$427,1,$C457))))</f>
        <v>0</v>
      </c>
      <c r="AJ457" s="2">
        <f>IF($D$427="n/a",0,IF(AJ$429&lt;=$C457,0,IF(AJ$429&gt;(INDEX($D$427:$W$427,1,$C457)+$C457),INDEX($D$441:$W$441,,$C457)-SUM($D457:AI457),INDEX($D$441:$W$441,,$C457)/INDEX($D$427:$W$427,1,$C457))))</f>
        <v>0</v>
      </c>
      <c r="AK457" s="2">
        <f>IF($D$427="n/a",0,IF(AK$429&lt;=$C457,0,IF(AK$429&gt;(INDEX($D$427:$W$427,1,$C457)+$C457),INDEX($D$441:$W$441,,$C457)-SUM($D457:AJ457),INDEX($D$441:$W$441,,$C457)/INDEX($D$427:$W$427,1,$C457))))</f>
        <v>0</v>
      </c>
      <c r="AL457" s="2">
        <f>IF($D$427="n/a",0,IF(AL$429&lt;=$C457,0,IF(AL$429&gt;(INDEX($D$427:$W$427,1,$C457)+$C457),INDEX($D$441:$W$441,,$C457)-SUM($D457:AK457),INDEX($D$441:$W$441,,$C457)/INDEX($D$427:$W$427,1,$C457))))</f>
        <v>0</v>
      </c>
      <c r="AM457" s="2">
        <f>IF($D$427="n/a",0,IF(AM$429&lt;=$C457,0,IF(AM$429&gt;(INDEX($D$427:$W$427,1,$C457)+$C457),INDEX($D$441:$W$441,,$C457)-SUM($D457:AL457),INDEX($D$441:$W$441,,$C457)/INDEX($D$427:$W$427,1,$C457))))</f>
        <v>0</v>
      </c>
      <c r="AN457" s="2">
        <f>IF($D$427="n/a",0,IF(AN$429&lt;=$C457,0,IF(AN$429&gt;(INDEX($D$427:$W$427,1,$C457)+$C457),INDEX($D$441:$W$441,,$C457)-SUM($D457:AM457),INDEX($D$441:$W$441,,$C457)/INDEX($D$427:$W$427,1,$C457))))</f>
        <v>0</v>
      </c>
      <c r="AO457" s="2">
        <f>IF($D$427="n/a",0,IF(AO$429&lt;=$C457,0,IF(AO$429&gt;(INDEX($D$427:$W$427,1,$C457)+$C457),INDEX($D$441:$W$441,,$C457)-SUM($D457:AN457),INDEX($D$441:$W$441,,$C457)/INDEX($D$427:$W$427,1,$C457))))</f>
        <v>0</v>
      </c>
      <c r="AP457" s="2">
        <f>IF($D$427="n/a",0,IF(AP$429&lt;=$C457,0,IF(AP$429&gt;(INDEX($D$427:$W$427,1,$C457)+$C457),INDEX($D$441:$W$441,,$C457)-SUM($D457:AO457),INDEX($D$441:$W$441,,$C457)/INDEX($D$427:$W$427,1,$C457))))</f>
        <v>0</v>
      </c>
      <c r="AQ457" s="2">
        <f>IF($D$427="n/a",0,IF(AQ$429&lt;=$C457,0,IF(AQ$429&gt;(INDEX($D$427:$W$427,1,$C457)+$C457),INDEX($D$441:$W$441,,$C457)-SUM($D457:AP457),INDEX($D$441:$W$441,,$C457)/INDEX($D$427:$W$427,1,$C457))))</f>
        <v>0</v>
      </c>
      <c r="AR457" s="2">
        <f>IF($D$427="n/a",0,IF(AR$429&lt;=$C457,0,IF(AR$429&gt;(INDEX($D$427:$W$427,1,$C457)+$C457),INDEX($D$441:$W$441,,$C457)-SUM($D457:AQ457),INDEX($D$441:$W$441,,$C457)/INDEX($D$427:$W$427,1,$C457))))</f>
        <v>0</v>
      </c>
      <c r="AS457" s="2">
        <f>IF($D$427="n/a",0,IF(AS$429&lt;=$C457,0,IF(AS$429&gt;(INDEX($D$427:$W$427,1,$C457)+$C457),INDEX($D$441:$W$441,,$C457)-SUM($D457:AR457),INDEX($D$441:$W$441,,$C457)/INDEX($D$427:$W$427,1,$C457))))</f>
        <v>0</v>
      </c>
      <c r="AT457" s="2">
        <f>IF($D$427="n/a",0,IF(AT$429&lt;=$C457,0,IF(AT$429&gt;(INDEX($D$427:$W$427,1,$C457)+$C457),INDEX($D$441:$W$441,,$C457)-SUM($D457:AS457),INDEX($D$441:$W$441,,$C457)/INDEX($D$427:$W$427,1,$C457))))</f>
        <v>0</v>
      </c>
      <c r="AU457" s="2">
        <f>IF($D$427="n/a",0,IF(AU$429&lt;=$C457,0,IF(AU$429&gt;(INDEX($D$427:$W$427,1,$C457)+$C457),INDEX($D$441:$W$441,,$C457)-SUM($D457:AT457),INDEX($D$441:$W$441,,$C457)/INDEX($D$427:$W$427,1,$C457))))</f>
        <v>0</v>
      </c>
      <c r="AV457" s="2">
        <f>IF($D$427="n/a",0,IF(AV$429&lt;=$C457,0,IF(AV$429&gt;(INDEX($D$427:$W$427,1,$C457)+$C457),INDEX($D$441:$W$441,,$C457)-SUM($D457:AU457),INDEX($D$441:$W$441,,$C457)/INDEX($D$427:$W$427,1,$C457))))</f>
        <v>0</v>
      </c>
      <c r="AW457" s="2">
        <f>IF($D$427="n/a",0,IF(AW$429&lt;=$C457,0,IF(AW$429&gt;(INDEX($D$427:$W$427,1,$C457)+$C457),INDEX($D$441:$W$441,,$C457)-SUM($D457:AV457),INDEX($D$441:$W$441,,$C457)/INDEX($D$427:$W$427,1,$C457))))</f>
        <v>0</v>
      </c>
      <c r="AX457" s="2">
        <f>IF($D$427="n/a",0,IF(AX$429&lt;=$C457,0,IF(AX$429&gt;(INDEX($D$427:$W$427,1,$C457)+$C457),INDEX($D$441:$W$441,,$C457)-SUM($D457:AW457),INDEX($D$441:$W$441,,$C457)/INDEX($D$427:$W$427,1,$C457))))</f>
        <v>0</v>
      </c>
      <c r="AY457" s="2">
        <f>IF($D$427="n/a",0,IF(AY$429&lt;=$C457,0,IF(AY$429&gt;(INDEX($D$427:$W$427,1,$C457)+$C457),INDEX($D$441:$W$441,,$C457)-SUM($D457:AX457),INDEX($D$441:$W$441,,$C457)/INDEX($D$427:$W$427,1,$C457))))</f>
        <v>0</v>
      </c>
      <c r="AZ457" s="2">
        <f>IF($D$427="n/a",0,IF(AZ$429&lt;=$C457,0,IF(AZ$429&gt;(INDEX($D$427:$W$427,1,$C457)+$C457),INDEX($D$441:$W$441,,$C457)-SUM($D457:AY457),INDEX($D$441:$W$441,,$C457)/INDEX($D$427:$W$427,1,$C457))))</f>
        <v>0</v>
      </c>
      <c r="BA457" s="2">
        <f>IF($D$427="n/a",0,IF(BA$429&lt;=$C457,0,IF(BA$429&gt;(INDEX($D$427:$W$427,1,$C457)+$C457),INDEX($D$441:$W$441,,$C457)-SUM($D457:AZ457),INDEX($D$441:$W$441,,$C457)/INDEX($D$427:$W$427,1,$C457))))</f>
        <v>0</v>
      </c>
      <c r="BB457" s="2">
        <f>IF($D$427="n/a",0,IF(BB$429&lt;=$C457,0,IF(BB$429&gt;(INDEX($D$427:$W$427,1,$C457)+$C457),INDEX($D$441:$W$441,,$C457)-SUM($D457:BA457),INDEX($D$441:$W$441,,$C457)/INDEX($D$427:$W$427,1,$C457))))</f>
        <v>0</v>
      </c>
      <c r="BC457" s="2">
        <f>IF($D$427="n/a",0,IF(BC$429&lt;=$C457,0,IF(BC$429&gt;(INDEX($D$427:$W$427,1,$C457)+$C457),INDEX($D$441:$W$441,,$C457)-SUM($D457:BB457),INDEX($D$441:$W$441,,$C457)/INDEX($D$427:$W$427,1,$C457))))</f>
        <v>0</v>
      </c>
      <c r="BD457" s="2">
        <f>IF($D$427="n/a",0,IF(BD$429&lt;=$C457,0,IF(BD$429&gt;(INDEX($D$427:$W$427,1,$C457)+$C457),INDEX($D$441:$W$441,,$C457)-SUM($D457:BC457),INDEX($D$441:$W$441,,$C457)/INDEX($D$427:$W$427,1,$C457))))</f>
        <v>0</v>
      </c>
      <c r="BE457" s="2">
        <f>IF($D$427="n/a",0,IF(BE$429&lt;=$C457,0,IF(BE$429&gt;(INDEX($D$427:$W$427,1,$C457)+$C457),INDEX($D$441:$W$441,,$C457)-SUM($D457:BD457),INDEX($D$441:$W$441,,$C457)/INDEX($D$427:$W$427,1,$C457))))</f>
        <v>0</v>
      </c>
      <c r="BF457" s="2">
        <f>IF($D$427="n/a",0,IF(BF$429&lt;=$C457,0,IF(BF$429&gt;(INDEX($D$427:$W$427,1,$C457)+$C457),INDEX($D$441:$W$441,,$C457)-SUM($D457:BE457),INDEX($D$441:$W$441,,$C457)/INDEX($D$427:$W$427,1,$C457))))</f>
        <v>0</v>
      </c>
      <c r="BG457" s="2">
        <f>IF($D$427="n/a",0,IF(BG$429&lt;=$C457,0,IF(BG$429&gt;(INDEX($D$427:$W$427,1,$C457)+$C457),INDEX($D$441:$W$441,,$C457)-SUM($D457:BF457),INDEX($D$441:$W$441,,$C457)/INDEX($D$427:$W$427,1,$C457))))</f>
        <v>0</v>
      </c>
      <c r="BH457" s="2">
        <f>IF($D$427="n/a",0,IF(BH$429&lt;=$C457,0,IF(BH$429&gt;(INDEX($D$427:$W$427,1,$C457)+$C457),INDEX($D$441:$W$441,,$C457)-SUM($D457:BG457),INDEX($D$441:$W$441,,$C457)/INDEX($D$427:$W$427,1,$C457))))</f>
        <v>0</v>
      </c>
      <c r="BI457" s="2">
        <f>IF($D$427="n/a",0,IF(BI$429&lt;=$C457,0,IF(BI$429&gt;(INDEX($D$427:$W$427,1,$C457)+$C457),INDEX($D$441:$W$441,,$C457)-SUM($D457:BH457),INDEX($D$441:$W$441,,$C457)/INDEX($D$427:$W$427,1,$C457))))</f>
        <v>0</v>
      </c>
      <c r="BJ457" s="2">
        <f>IF($D$427="n/a",0,IF(BJ$429&lt;=$C457,0,IF(BJ$429&gt;(INDEX($D$427:$W$427,1,$C457)+$C457),INDEX($D$441:$W$441,,$C457)-SUM($D457:BI457),INDEX($D$441:$W$441,,$C457)/INDEX($D$427:$W$427,1,$C457))))</f>
        <v>0</v>
      </c>
      <c r="BK457" s="2">
        <f>IF($D$427="n/a",0,IF(BK$429&lt;=$C457,0,IF(BK$429&gt;(INDEX($D$427:$W$427,1,$C457)+$C457),INDEX($D$441:$W$441,,$C457)-SUM($D457:BJ457),INDEX($D$441:$W$441,,$C457)/INDEX($D$427:$W$427,1,$C457))))</f>
        <v>0</v>
      </c>
      <c r="BL457" s="2">
        <f>IF($D$427="n/a",0,IF(BL$429&lt;=$C457,0,IF(BL$429&gt;(INDEX($D$427:$W$427,1,$C457)+$C457),INDEX($D$441:$W$441,,$C457)-SUM($D457:BK457),INDEX($D$441:$W$441,,$C457)/INDEX($D$427:$W$427,1,$C457))))</f>
        <v>0</v>
      </c>
      <c r="BM457" s="2">
        <f>IF($D$427="n/a",0,IF(BM$429&lt;=$C457,0,IF(BM$429&gt;(INDEX($D$427:$W$427,1,$C457)+$C457),INDEX($D$441:$W$441,,$C457)-SUM($D457:BL457),INDEX($D$441:$W$441,,$C457)/INDEX($D$427:$W$427,1,$C457))))</f>
        <v>0</v>
      </c>
      <c r="BN457" s="2">
        <f>IF($D$427="n/a",0,IF(BN$429&lt;=$C457,0,IF(BN$429&gt;(INDEX($D$427:$W$427,1,$C457)+$C457),INDEX($D$441:$W$441,,$C457)-SUM($D457:BM457),INDEX($D$441:$W$441,,$C457)/INDEX($D$427:$W$427,1,$C457))))</f>
        <v>0</v>
      </c>
      <c r="BO457" s="2">
        <f>IF($D$427="n/a",0,IF(BO$429&lt;=$C457,0,IF(BO$429&gt;(INDEX($D$427:$W$427,1,$C457)+$C457),INDEX($D$441:$W$441,,$C457)-SUM($D457:BN457),INDEX($D$441:$W$441,,$C457)/INDEX($D$427:$W$427,1,$C457))))</f>
        <v>0</v>
      </c>
      <c r="BP457" s="2">
        <f>IF($D$427="n/a",0,IF(BP$429&lt;=$C457,0,IF(BP$429&gt;(INDEX($D$427:$W$427,1,$C457)+$C457),INDEX($D$441:$W$441,,$C457)-SUM($D457:BO457),INDEX($D$441:$W$441,,$C457)/INDEX($D$427:$W$427,1,$C457))))</f>
        <v>0</v>
      </c>
    </row>
    <row r="458" spans="2:68" outlineLevel="1">
      <c r="B458" s="20">
        <v>2030</v>
      </c>
      <c r="C458" s="20">
        <v>15</v>
      </c>
      <c r="E458" s="2">
        <f>IF($D$427="n/a",0,IF(E$429&lt;=$C458,0,IF(E$429&gt;(INDEX($D$427:$W$427,1,$C458)+$C458),INDEX($D$441:$W$441,,$C458)-SUM($D458:D458),INDEX($D$441:$W$441,,$C458)/INDEX($D$427:$W$427,1,$C458))))</f>
        <v>0</v>
      </c>
      <c r="F458" s="2">
        <f>IF($D$427="n/a",0,IF(F$429&lt;=$C458,0,IF(F$429&gt;(INDEX($D$427:$W$427,1,$C458)+$C458),INDEX($D$441:$W$441,,$C458)-SUM($D458:E458),INDEX($D$441:$W$441,,$C458)/INDEX($D$427:$W$427,1,$C458))))</f>
        <v>0</v>
      </c>
      <c r="G458" s="2">
        <f>IF($D$427="n/a",0,IF(G$429&lt;=$C458,0,IF(G$429&gt;(INDEX($D$427:$W$427,1,$C458)+$C458),INDEX($D$441:$W$441,,$C458)-SUM($D458:F458),INDEX($D$441:$W$441,,$C458)/INDEX($D$427:$W$427,1,$C458))))</f>
        <v>0</v>
      </c>
      <c r="H458" s="2">
        <f>IF($D$427="n/a",0,IF(H$429&lt;=$C458,0,IF(H$429&gt;(INDEX($D$427:$W$427,1,$C458)+$C458),INDEX($D$441:$W$441,,$C458)-SUM($D458:G458),INDEX($D$441:$W$441,,$C458)/INDEX($D$427:$W$427,1,$C458))))</f>
        <v>0</v>
      </c>
      <c r="I458" s="2">
        <f>IF($D$427="n/a",0,IF(I$429&lt;=$C458,0,IF(I$429&gt;(INDEX($D$427:$W$427,1,$C458)+$C458),INDEX($D$441:$W$441,,$C458)-SUM($D458:H458),INDEX($D$441:$W$441,,$C458)/INDEX($D$427:$W$427,1,$C458))))</f>
        <v>0</v>
      </c>
      <c r="J458" s="2">
        <f>IF($D$427="n/a",0,IF(J$429&lt;=$C458,0,IF(J$429&gt;(INDEX($D$427:$W$427,1,$C458)+$C458),INDEX($D$441:$W$441,,$C458)-SUM($D458:I458),INDEX($D$441:$W$441,,$C458)/INDEX($D$427:$W$427,1,$C458))))</f>
        <v>0</v>
      </c>
      <c r="K458" s="2">
        <f>IF($D$427="n/a",0,IF(K$429&lt;=$C458,0,IF(K$429&gt;(INDEX($D$427:$W$427,1,$C458)+$C458),INDEX($D$441:$W$441,,$C458)-SUM($D458:J458),INDEX($D$441:$W$441,,$C458)/INDEX($D$427:$W$427,1,$C458))))</f>
        <v>0</v>
      </c>
      <c r="L458" s="2">
        <f>IF($D$427="n/a",0,IF(L$429&lt;=$C458,0,IF(L$429&gt;(INDEX($D$427:$W$427,1,$C458)+$C458),INDEX($D$441:$W$441,,$C458)-SUM($D458:K458),INDEX($D$441:$W$441,,$C458)/INDEX($D$427:$W$427,1,$C458))))</f>
        <v>0</v>
      </c>
      <c r="M458" s="2">
        <f>IF($D$427="n/a",0,IF(M$429&lt;=$C458,0,IF(M$429&gt;(INDEX($D$427:$W$427,1,$C458)+$C458),INDEX($D$441:$W$441,,$C458)-SUM($D458:L458),INDEX($D$441:$W$441,,$C458)/INDEX($D$427:$W$427,1,$C458))))</f>
        <v>0</v>
      </c>
      <c r="N458" s="2">
        <f>IF($D$427="n/a",0,IF(N$429&lt;=$C458,0,IF(N$429&gt;(INDEX($D$427:$W$427,1,$C458)+$C458),INDEX($D$441:$W$441,,$C458)-SUM($D458:M458),INDEX($D$441:$W$441,,$C458)/INDEX($D$427:$W$427,1,$C458))))</f>
        <v>0</v>
      </c>
      <c r="O458" s="2">
        <f>IF($D$427="n/a",0,IF(O$429&lt;=$C458,0,IF(O$429&gt;(INDEX($D$427:$W$427,1,$C458)+$C458),INDEX($D$441:$W$441,,$C458)-SUM($D458:N458),INDEX($D$441:$W$441,,$C458)/INDEX($D$427:$W$427,1,$C458))))</f>
        <v>0</v>
      </c>
      <c r="P458" s="2">
        <f>IF($D$427="n/a",0,IF(P$429&lt;=$C458,0,IF(P$429&gt;(INDEX($D$427:$W$427,1,$C458)+$C458),INDEX($D$441:$W$441,,$C458)-SUM($D458:O458),INDEX($D$441:$W$441,,$C458)/INDEX($D$427:$W$427,1,$C458))))</f>
        <v>0</v>
      </c>
      <c r="Q458" s="2">
        <f>IF($D$427="n/a",0,IF(Q$429&lt;=$C458,0,IF(Q$429&gt;(INDEX($D$427:$W$427,1,$C458)+$C458),INDEX($D$441:$W$441,,$C458)-SUM($D458:P458),INDEX($D$441:$W$441,,$C458)/INDEX($D$427:$W$427,1,$C458))))</f>
        <v>0</v>
      </c>
      <c r="R458" s="2">
        <f>IF($D$427="n/a",0,IF(R$429&lt;=$C458,0,IF(R$429&gt;(INDEX($D$427:$W$427,1,$C458)+$C458),INDEX($D$441:$W$441,,$C458)-SUM($D458:Q458),INDEX($D$441:$W$441,,$C458)/INDEX($D$427:$W$427,1,$C458))))</f>
        <v>0</v>
      </c>
      <c r="S458" s="2">
        <f>IF($D$427="n/a",0,IF(S$429&lt;=$C458,0,IF(S$429&gt;(INDEX($D$427:$W$427,1,$C458)+$C458),INDEX($D$441:$W$441,,$C458)-SUM($D458:R458),INDEX($D$441:$W$441,,$C458)/INDEX($D$427:$W$427,1,$C458))))</f>
        <v>0</v>
      </c>
      <c r="T458" s="2">
        <f>IF($D$427="n/a",0,IF(T$429&lt;=$C458,0,IF(T$429&gt;(INDEX($D$427:$W$427,1,$C458)+$C458),INDEX($D$441:$W$441,,$C458)-SUM($D458:S458),INDEX($D$441:$W$441,,$C458)/INDEX($D$427:$W$427,1,$C458))))</f>
        <v>0</v>
      </c>
      <c r="U458" s="2">
        <f>IF($D$427="n/a",0,IF(U$429&lt;=$C458,0,IF(U$429&gt;(INDEX($D$427:$W$427,1,$C458)+$C458),INDEX($D$441:$W$441,,$C458)-SUM($D458:T458),INDEX($D$441:$W$441,,$C458)/INDEX($D$427:$W$427,1,$C458))))</f>
        <v>0</v>
      </c>
      <c r="V458" s="2">
        <f>IF($D$427="n/a",0,IF(V$429&lt;=$C458,0,IF(V$429&gt;(INDEX($D$427:$W$427,1,$C458)+$C458),INDEX($D$441:$W$441,,$C458)-SUM($D458:U458),INDEX($D$441:$W$441,,$C458)/INDEX($D$427:$W$427,1,$C458))))</f>
        <v>0</v>
      </c>
      <c r="W458" s="2">
        <f>IF($D$427="n/a",0,IF(W$429&lt;=$C458,0,IF(W$429&gt;(INDEX($D$427:$W$427,1,$C458)+$C458),INDEX($D$441:$W$441,,$C458)-SUM($D458:V458),INDEX($D$441:$W$441,,$C458)/INDEX($D$427:$W$427,1,$C458))))</f>
        <v>0</v>
      </c>
      <c r="X458" s="2">
        <f>IF($D$427="n/a",0,IF(X$429&lt;=$C458,0,IF(X$429&gt;(INDEX($D$427:$W$427,1,$C458)+$C458),INDEX($D$441:$W$441,,$C458)-SUM($D458:W458),INDEX($D$441:$W$441,,$C458)/INDEX($D$427:$W$427,1,$C458))))</f>
        <v>0</v>
      </c>
      <c r="Y458" s="2">
        <f>IF($D$427="n/a",0,IF(Y$429&lt;=$C458,0,IF(Y$429&gt;(INDEX($D$427:$W$427,1,$C458)+$C458),INDEX($D$441:$W$441,,$C458)-SUM($D458:X458),INDEX($D$441:$W$441,,$C458)/INDEX($D$427:$W$427,1,$C458))))</f>
        <v>0</v>
      </c>
      <c r="Z458" s="2">
        <f>IF($D$427="n/a",0,IF(Z$429&lt;=$C458,0,IF(Z$429&gt;(INDEX($D$427:$W$427,1,$C458)+$C458),INDEX($D$441:$W$441,,$C458)-SUM($D458:Y458),INDEX($D$441:$W$441,,$C458)/INDEX($D$427:$W$427,1,$C458))))</f>
        <v>0</v>
      </c>
      <c r="AA458" s="2">
        <f>IF($D$427="n/a",0,IF(AA$429&lt;=$C458,0,IF(AA$429&gt;(INDEX($D$427:$W$427,1,$C458)+$C458),INDEX($D$441:$W$441,,$C458)-SUM($D458:Z458),INDEX($D$441:$W$441,,$C458)/INDEX($D$427:$W$427,1,$C458))))</f>
        <v>0</v>
      </c>
      <c r="AB458" s="2">
        <f>IF($D$427="n/a",0,IF(AB$429&lt;=$C458,0,IF(AB$429&gt;(INDEX($D$427:$W$427,1,$C458)+$C458),INDEX($D$441:$W$441,,$C458)-SUM($D458:AA458),INDEX($D$441:$W$441,,$C458)/INDEX($D$427:$W$427,1,$C458))))</f>
        <v>0</v>
      </c>
      <c r="AC458" s="2">
        <f>IF($D$427="n/a",0,IF(AC$429&lt;=$C458,0,IF(AC$429&gt;(INDEX($D$427:$W$427,1,$C458)+$C458),INDEX($D$441:$W$441,,$C458)-SUM($D458:AB458),INDEX($D$441:$W$441,,$C458)/INDEX($D$427:$W$427,1,$C458))))</f>
        <v>0</v>
      </c>
      <c r="AD458" s="2">
        <f>IF($D$427="n/a",0,IF(AD$429&lt;=$C458,0,IF(AD$429&gt;(INDEX($D$427:$W$427,1,$C458)+$C458),INDEX($D$441:$W$441,,$C458)-SUM($D458:AC458),INDEX($D$441:$W$441,,$C458)/INDEX($D$427:$W$427,1,$C458))))</f>
        <v>0</v>
      </c>
      <c r="AE458" s="2">
        <f>IF($D$427="n/a",0,IF(AE$429&lt;=$C458,0,IF(AE$429&gt;(INDEX($D$427:$W$427,1,$C458)+$C458),INDEX($D$441:$W$441,,$C458)-SUM($D458:AD458),INDEX($D$441:$W$441,,$C458)/INDEX($D$427:$W$427,1,$C458))))</f>
        <v>0</v>
      </c>
      <c r="AF458" s="2">
        <f>IF($D$427="n/a",0,IF(AF$429&lt;=$C458,0,IF(AF$429&gt;(INDEX($D$427:$W$427,1,$C458)+$C458),INDEX($D$441:$W$441,,$C458)-SUM($D458:AE458),INDEX($D$441:$W$441,,$C458)/INDEX($D$427:$W$427,1,$C458))))</f>
        <v>0</v>
      </c>
      <c r="AG458" s="2">
        <f>IF($D$427="n/a",0,IF(AG$429&lt;=$C458,0,IF(AG$429&gt;(INDEX($D$427:$W$427,1,$C458)+$C458),INDEX($D$441:$W$441,,$C458)-SUM($D458:AF458),INDEX($D$441:$W$441,,$C458)/INDEX($D$427:$W$427,1,$C458))))</f>
        <v>0</v>
      </c>
      <c r="AH458" s="2">
        <f>IF($D$427="n/a",0,IF(AH$429&lt;=$C458,0,IF(AH$429&gt;(INDEX($D$427:$W$427,1,$C458)+$C458),INDEX($D$441:$W$441,,$C458)-SUM($D458:AG458),INDEX($D$441:$W$441,,$C458)/INDEX($D$427:$W$427,1,$C458))))</f>
        <v>0</v>
      </c>
      <c r="AI458" s="2">
        <f>IF($D$427="n/a",0,IF(AI$429&lt;=$C458,0,IF(AI$429&gt;(INDEX($D$427:$W$427,1,$C458)+$C458),INDEX($D$441:$W$441,,$C458)-SUM($D458:AH458),INDEX($D$441:$W$441,,$C458)/INDEX($D$427:$W$427,1,$C458))))</f>
        <v>0</v>
      </c>
      <c r="AJ458" s="2">
        <f>IF($D$427="n/a",0,IF(AJ$429&lt;=$C458,0,IF(AJ$429&gt;(INDEX($D$427:$W$427,1,$C458)+$C458),INDEX($D$441:$W$441,,$C458)-SUM($D458:AI458),INDEX($D$441:$W$441,,$C458)/INDEX($D$427:$W$427,1,$C458))))</f>
        <v>0</v>
      </c>
      <c r="AK458" s="2">
        <f>IF($D$427="n/a",0,IF(AK$429&lt;=$C458,0,IF(AK$429&gt;(INDEX($D$427:$W$427,1,$C458)+$C458),INDEX($D$441:$W$441,,$C458)-SUM($D458:AJ458),INDEX($D$441:$W$441,,$C458)/INDEX($D$427:$W$427,1,$C458))))</f>
        <v>0</v>
      </c>
      <c r="AL458" s="2">
        <f>IF($D$427="n/a",0,IF(AL$429&lt;=$C458,0,IF(AL$429&gt;(INDEX($D$427:$W$427,1,$C458)+$C458),INDEX($D$441:$W$441,,$C458)-SUM($D458:AK458),INDEX($D$441:$W$441,,$C458)/INDEX($D$427:$W$427,1,$C458))))</f>
        <v>0</v>
      </c>
      <c r="AM458" s="2">
        <f>IF($D$427="n/a",0,IF(AM$429&lt;=$C458,0,IF(AM$429&gt;(INDEX($D$427:$W$427,1,$C458)+$C458),INDEX($D$441:$W$441,,$C458)-SUM($D458:AL458),INDEX($D$441:$W$441,,$C458)/INDEX($D$427:$W$427,1,$C458))))</f>
        <v>0</v>
      </c>
      <c r="AN458" s="2">
        <f>IF($D$427="n/a",0,IF(AN$429&lt;=$C458,0,IF(AN$429&gt;(INDEX($D$427:$W$427,1,$C458)+$C458),INDEX($D$441:$W$441,,$C458)-SUM($D458:AM458),INDEX($D$441:$W$441,,$C458)/INDEX($D$427:$W$427,1,$C458))))</f>
        <v>0</v>
      </c>
      <c r="AO458" s="2">
        <f>IF($D$427="n/a",0,IF(AO$429&lt;=$C458,0,IF(AO$429&gt;(INDEX($D$427:$W$427,1,$C458)+$C458),INDEX($D$441:$W$441,,$C458)-SUM($D458:AN458),INDEX($D$441:$W$441,,$C458)/INDEX($D$427:$W$427,1,$C458))))</f>
        <v>0</v>
      </c>
      <c r="AP458" s="2">
        <f>IF($D$427="n/a",0,IF(AP$429&lt;=$C458,0,IF(AP$429&gt;(INDEX($D$427:$W$427,1,$C458)+$C458),INDEX($D$441:$W$441,,$C458)-SUM($D458:AO458),INDEX($D$441:$W$441,,$C458)/INDEX($D$427:$W$427,1,$C458))))</f>
        <v>0</v>
      </c>
      <c r="AQ458" s="2">
        <f>IF($D$427="n/a",0,IF(AQ$429&lt;=$C458,0,IF(AQ$429&gt;(INDEX($D$427:$W$427,1,$C458)+$C458),INDEX($D$441:$W$441,,$C458)-SUM($D458:AP458),INDEX($D$441:$W$441,,$C458)/INDEX($D$427:$W$427,1,$C458))))</f>
        <v>0</v>
      </c>
      <c r="AR458" s="2">
        <f>IF($D$427="n/a",0,IF(AR$429&lt;=$C458,0,IF(AR$429&gt;(INDEX($D$427:$W$427,1,$C458)+$C458),INDEX($D$441:$W$441,,$C458)-SUM($D458:AQ458),INDEX($D$441:$W$441,,$C458)/INDEX($D$427:$W$427,1,$C458))))</f>
        <v>0</v>
      </c>
      <c r="AS458" s="2">
        <f>IF($D$427="n/a",0,IF(AS$429&lt;=$C458,0,IF(AS$429&gt;(INDEX($D$427:$W$427,1,$C458)+$C458),INDEX($D$441:$W$441,,$C458)-SUM($D458:AR458),INDEX($D$441:$W$441,,$C458)/INDEX($D$427:$W$427,1,$C458))))</f>
        <v>0</v>
      </c>
      <c r="AT458" s="2">
        <f>IF($D$427="n/a",0,IF(AT$429&lt;=$C458,0,IF(AT$429&gt;(INDEX($D$427:$W$427,1,$C458)+$C458),INDEX($D$441:$W$441,,$C458)-SUM($D458:AS458),INDEX($D$441:$W$441,,$C458)/INDEX($D$427:$W$427,1,$C458))))</f>
        <v>0</v>
      </c>
      <c r="AU458" s="2">
        <f>IF($D$427="n/a",0,IF(AU$429&lt;=$C458,0,IF(AU$429&gt;(INDEX($D$427:$W$427,1,$C458)+$C458),INDEX($D$441:$W$441,,$C458)-SUM($D458:AT458),INDEX($D$441:$W$441,,$C458)/INDEX($D$427:$W$427,1,$C458))))</f>
        <v>0</v>
      </c>
      <c r="AV458" s="2">
        <f>IF($D$427="n/a",0,IF(AV$429&lt;=$C458,0,IF(AV$429&gt;(INDEX($D$427:$W$427,1,$C458)+$C458),INDEX($D$441:$W$441,,$C458)-SUM($D458:AU458),INDEX($D$441:$W$441,,$C458)/INDEX($D$427:$W$427,1,$C458))))</f>
        <v>0</v>
      </c>
      <c r="AW458" s="2">
        <f>IF($D$427="n/a",0,IF(AW$429&lt;=$C458,0,IF(AW$429&gt;(INDEX($D$427:$W$427,1,$C458)+$C458),INDEX($D$441:$W$441,,$C458)-SUM($D458:AV458),INDEX($D$441:$W$441,,$C458)/INDEX($D$427:$W$427,1,$C458))))</f>
        <v>0</v>
      </c>
      <c r="AX458" s="2">
        <f>IF($D$427="n/a",0,IF(AX$429&lt;=$C458,0,IF(AX$429&gt;(INDEX($D$427:$W$427,1,$C458)+$C458),INDEX($D$441:$W$441,,$C458)-SUM($D458:AW458),INDEX($D$441:$W$441,,$C458)/INDEX($D$427:$W$427,1,$C458))))</f>
        <v>0</v>
      </c>
      <c r="AY458" s="2">
        <f>IF($D$427="n/a",0,IF(AY$429&lt;=$C458,0,IF(AY$429&gt;(INDEX($D$427:$W$427,1,$C458)+$C458),INDEX($D$441:$W$441,,$C458)-SUM($D458:AX458),INDEX($D$441:$W$441,,$C458)/INDEX($D$427:$W$427,1,$C458))))</f>
        <v>0</v>
      </c>
      <c r="AZ458" s="2">
        <f>IF($D$427="n/a",0,IF(AZ$429&lt;=$C458,0,IF(AZ$429&gt;(INDEX($D$427:$W$427,1,$C458)+$C458),INDEX($D$441:$W$441,,$C458)-SUM($D458:AY458),INDEX($D$441:$W$441,,$C458)/INDEX($D$427:$W$427,1,$C458))))</f>
        <v>0</v>
      </c>
      <c r="BA458" s="2">
        <f>IF($D$427="n/a",0,IF(BA$429&lt;=$C458,0,IF(BA$429&gt;(INDEX($D$427:$W$427,1,$C458)+$C458),INDEX($D$441:$W$441,,$C458)-SUM($D458:AZ458),INDEX($D$441:$W$441,,$C458)/INDEX($D$427:$W$427,1,$C458))))</f>
        <v>0</v>
      </c>
      <c r="BB458" s="2">
        <f>IF($D$427="n/a",0,IF(BB$429&lt;=$C458,0,IF(BB$429&gt;(INDEX($D$427:$W$427,1,$C458)+$C458),INDEX($D$441:$W$441,,$C458)-SUM($D458:BA458),INDEX($D$441:$W$441,,$C458)/INDEX($D$427:$W$427,1,$C458))))</f>
        <v>0</v>
      </c>
      <c r="BC458" s="2">
        <f>IF($D$427="n/a",0,IF(BC$429&lt;=$C458,0,IF(BC$429&gt;(INDEX($D$427:$W$427,1,$C458)+$C458),INDEX($D$441:$W$441,,$C458)-SUM($D458:BB458),INDEX($D$441:$W$441,,$C458)/INDEX($D$427:$W$427,1,$C458))))</f>
        <v>0</v>
      </c>
      <c r="BD458" s="2">
        <f>IF($D$427="n/a",0,IF(BD$429&lt;=$C458,0,IF(BD$429&gt;(INDEX($D$427:$W$427,1,$C458)+$C458),INDEX($D$441:$W$441,,$C458)-SUM($D458:BC458),INDEX($D$441:$W$441,,$C458)/INDEX($D$427:$W$427,1,$C458))))</f>
        <v>0</v>
      </c>
      <c r="BE458" s="2">
        <f>IF($D$427="n/a",0,IF(BE$429&lt;=$C458,0,IF(BE$429&gt;(INDEX($D$427:$W$427,1,$C458)+$C458),INDEX($D$441:$W$441,,$C458)-SUM($D458:BD458),INDEX($D$441:$W$441,,$C458)/INDEX($D$427:$W$427,1,$C458))))</f>
        <v>0</v>
      </c>
      <c r="BF458" s="2">
        <f>IF($D$427="n/a",0,IF(BF$429&lt;=$C458,0,IF(BF$429&gt;(INDEX($D$427:$W$427,1,$C458)+$C458),INDEX($D$441:$W$441,,$C458)-SUM($D458:BE458),INDEX($D$441:$W$441,,$C458)/INDEX($D$427:$W$427,1,$C458))))</f>
        <v>0</v>
      </c>
      <c r="BG458" s="2">
        <f>IF($D$427="n/a",0,IF(BG$429&lt;=$C458,0,IF(BG$429&gt;(INDEX($D$427:$W$427,1,$C458)+$C458),INDEX($D$441:$W$441,,$C458)-SUM($D458:BF458),INDEX($D$441:$W$441,,$C458)/INDEX($D$427:$W$427,1,$C458))))</f>
        <v>0</v>
      </c>
      <c r="BH458" s="2">
        <f>IF($D$427="n/a",0,IF(BH$429&lt;=$C458,0,IF(BH$429&gt;(INDEX($D$427:$W$427,1,$C458)+$C458),INDEX($D$441:$W$441,,$C458)-SUM($D458:BG458),INDEX($D$441:$W$441,,$C458)/INDEX($D$427:$W$427,1,$C458))))</f>
        <v>0</v>
      </c>
      <c r="BI458" s="2">
        <f>IF($D$427="n/a",0,IF(BI$429&lt;=$C458,0,IF(BI$429&gt;(INDEX($D$427:$W$427,1,$C458)+$C458),INDEX($D$441:$W$441,,$C458)-SUM($D458:BH458),INDEX($D$441:$W$441,,$C458)/INDEX($D$427:$W$427,1,$C458))))</f>
        <v>0</v>
      </c>
      <c r="BJ458" s="2">
        <f>IF($D$427="n/a",0,IF(BJ$429&lt;=$C458,0,IF(BJ$429&gt;(INDEX($D$427:$W$427,1,$C458)+$C458),INDEX($D$441:$W$441,,$C458)-SUM($D458:BI458),INDEX($D$441:$W$441,,$C458)/INDEX($D$427:$W$427,1,$C458))))</f>
        <v>0</v>
      </c>
      <c r="BK458" s="2">
        <f>IF($D$427="n/a",0,IF(BK$429&lt;=$C458,0,IF(BK$429&gt;(INDEX($D$427:$W$427,1,$C458)+$C458),INDEX($D$441:$W$441,,$C458)-SUM($D458:BJ458),INDEX($D$441:$W$441,,$C458)/INDEX($D$427:$W$427,1,$C458))))</f>
        <v>0</v>
      </c>
      <c r="BL458" s="2">
        <f>IF($D$427="n/a",0,IF(BL$429&lt;=$C458,0,IF(BL$429&gt;(INDEX($D$427:$W$427,1,$C458)+$C458),INDEX($D$441:$W$441,,$C458)-SUM($D458:BK458),INDEX($D$441:$W$441,,$C458)/INDEX($D$427:$W$427,1,$C458))))</f>
        <v>0</v>
      </c>
      <c r="BM458" s="2">
        <f>IF($D$427="n/a",0,IF(BM$429&lt;=$C458,0,IF(BM$429&gt;(INDEX($D$427:$W$427,1,$C458)+$C458),INDEX($D$441:$W$441,,$C458)-SUM($D458:BL458),INDEX($D$441:$W$441,,$C458)/INDEX($D$427:$W$427,1,$C458))))</f>
        <v>0</v>
      </c>
      <c r="BN458" s="2">
        <f>IF($D$427="n/a",0,IF(BN$429&lt;=$C458,0,IF(BN$429&gt;(INDEX($D$427:$W$427,1,$C458)+$C458),INDEX($D$441:$W$441,,$C458)-SUM($D458:BM458),INDEX($D$441:$W$441,,$C458)/INDEX($D$427:$W$427,1,$C458))))</f>
        <v>0</v>
      </c>
      <c r="BO458" s="2">
        <f>IF($D$427="n/a",0,IF(BO$429&lt;=$C458,0,IF(BO$429&gt;(INDEX($D$427:$W$427,1,$C458)+$C458),INDEX($D$441:$W$441,,$C458)-SUM($D458:BN458),INDEX($D$441:$W$441,,$C458)/INDEX($D$427:$W$427,1,$C458))))</f>
        <v>0</v>
      </c>
      <c r="BP458" s="2">
        <f>IF($D$427="n/a",0,IF(BP$429&lt;=$C458,0,IF(BP$429&gt;(INDEX($D$427:$W$427,1,$C458)+$C458),INDEX($D$441:$W$441,,$C458)-SUM($D458:BO458),INDEX($D$441:$W$441,,$C458)/INDEX($D$427:$W$427,1,$C458))))</f>
        <v>0</v>
      </c>
    </row>
    <row r="459" spans="2:68" outlineLevel="1">
      <c r="B459" s="20">
        <v>2031</v>
      </c>
      <c r="C459" s="20">
        <v>16</v>
      </c>
      <c r="E459" s="2">
        <f>IF($D$427="n/a",0,IF(E$429&lt;=$C459,0,IF(E$429&gt;(INDEX($D$427:$W$427,1,$C459)+$C459),INDEX($D$441:$W$441,,$C459)-SUM($D459:D459),INDEX($D$441:$W$441,,$C459)/INDEX($D$427:$W$427,1,$C459))))</f>
        <v>0</v>
      </c>
      <c r="F459" s="2">
        <f>IF($D$427="n/a",0,IF(F$429&lt;=$C459,0,IF(F$429&gt;(INDEX($D$427:$W$427,1,$C459)+$C459),INDEX($D$441:$W$441,,$C459)-SUM($D459:E459),INDEX($D$441:$W$441,,$C459)/INDEX($D$427:$W$427,1,$C459))))</f>
        <v>0</v>
      </c>
      <c r="G459" s="2">
        <f>IF($D$427="n/a",0,IF(G$429&lt;=$C459,0,IF(G$429&gt;(INDEX($D$427:$W$427,1,$C459)+$C459),INDEX($D$441:$W$441,,$C459)-SUM($D459:F459),INDEX($D$441:$W$441,,$C459)/INDEX($D$427:$W$427,1,$C459))))</f>
        <v>0</v>
      </c>
      <c r="H459" s="2">
        <f>IF($D$427="n/a",0,IF(H$429&lt;=$C459,0,IF(H$429&gt;(INDEX($D$427:$W$427,1,$C459)+$C459),INDEX($D$441:$W$441,,$C459)-SUM($D459:G459),INDEX($D$441:$W$441,,$C459)/INDEX($D$427:$W$427,1,$C459))))</f>
        <v>0</v>
      </c>
      <c r="I459" s="2">
        <f>IF($D$427="n/a",0,IF(I$429&lt;=$C459,0,IF(I$429&gt;(INDEX($D$427:$W$427,1,$C459)+$C459),INDEX($D$441:$W$441,,$C459)-SUM($D459:H459),INDEX($D$441:$W$441,,$C459)/INDEX($D$427:$W$427,1,$C459))))</f>
        <v>0</v>
      </c>
      <c r="J459" s="2">
        <f>IF($D$427="n/a",0,IF(J$429&lt;=$C459,0,IF(J$429&gt;(INDEX($D$427:$W$427,1,$C459)+$C459),INDEX($D$441:$W$441,,$C459)-SUM($D459:I459),INDEX($D$441:$W$441,,$C459)/INDEX($D$427:$W$427,1,$C459))))</f>
        <v>0</v>
      </c>
      <c r="K459" s="2">
        <f>IF($D$427="n/a",0,IF(K$429&lt;=$C459,0,IF(K$429&gt;(INDEX($D$427:$W$427,1,$C459)+$C459),INDEX($D$441:$W$441,,$C459)-SUM($D459:J459),INDEX($D$441:$W$441,,$C459)/INDEX($D$427:$W$427,1,$C459))))</f>
        <v>0</v>
      </c>
      <c r="L459" s="2">
        <f>IF($D$427="n/a",0,IF(L$429&lt;=$C459,0,IF(L$429&gt;(INDEX($D$427:$W$427,1,$C459)+$C459),INDEX($D$441:$W$441,,$C459)-SUM($D459:K459),INDEX($D$441:$W$441,,$C459)/INDEX($D$427:$W$427,1,$C459))))</f>
        <v>0</v>
      </c>
      <c r="M459" s="2">
        <f>IF($D$427="n/a",0,IF(M$429&lt;=$C459,0,IF(M$429&gt;(INDEX($D$427:$W$427,1,$C459)+$C459),INDEX($D$441:$W$441,,$C459)-SUM($D459:L459),INDEX($D$441:$W$441,,$C459)/INDEX($D$427:$W$427,1,$C459))))</f>
        <v>0</v>
      </c>
      <c r="N459" s="2">
        <f>IF($D$427="n/a",0,IF(N$429&lt;=$C459,0,IF(N$429&gt;(INDEX($D$427:$W$427,1,$C459)+$C459),INDEX($D$441:$W$441,,$C459)-SUM($D459:M459),INDEX($D$441:$W$441,,$C459)/INDEX($D$427:$W$427,1,$C459))))</f>
        <v>0</v>
      </c>
      <c r="O459" s="2">
        <f>IF($D$427="n/a",0,IF(O$429&lt;=$C459,0,IF(O$429&gt;(INDEX($D$427:$W$427,1,$C459)+$C459),INDEX($D$441:$W$441,,$C459)-SUM($D459:N459),INDEX($D$441:$W$441,,$C459)/INDEX($D$427:$W$427,1,$C459))))</f>
        <v>0</v>
      </c>
      <c r="P459" s="2">
        <f>IF($D$427="n/a",0,IF(P$429&lt;=$C459,0,IF(P$429&gt;(INDEX($D$427:$W$427,1,$C459)+$C459),INDEX($D$441:$W$441,,$C459)-SUM($D459:O459),INDEX($D$441:$W$441,,$C459)/INDEX($D$427:$W$427,1,$C459))))</f>
        <v>0</v>
      </c>
      <c r="Q459" s="2">
        <f>IF($D$427="n/a",0,IF(Q$429&lt;=$C459,0,IF(Q$429&gt;(INDEX($D$427:$W$427,1,$C459)+$C459),INDEX($D$441:$W$441,,$C459)-SUM($D459:P459),INDEX($D$441:$W$441,,$C459)/INDEX($D$427:$W$427,1,$C459))))</f>
        <v>0</v>
      </c>
      <c r="R459" s="2">
        <f>IF($D$427="n/a",0,IF(R$429&lt;=$C459,0,IF(R$429&gt;(INDEX($D$427:$W$427,1,$C459)+$C459),INDEX($D$441:$W$441,,$C459)-SUM($D459:Q459),INDEX($D$441:$W$441,,$C459)/INDEX($D$427:$W$427,1,$C459))))</f>
        <v>0</v>
      </c>
      <c r="S459" s="2">
        <f>IF($D$427="n/a",0,IF(S$429&lt;=$C459,0,IF(S$429&gt;(INDEX($D$427:$W$427,1,$C459)+$C459),INDEX($D$441:$W$441,,$C459)-SUM($D459:R459),INDEX($D$441:$W$441,,$C459)/INDEX($D$427:$W$427,1,$C459))))</f>
        <v>0</v>
      </c>
      <c r="T459" s="2">
        <f>IF($D$427="n/a",0,IF(T$429&lt;=$C459,0,IF(T$429&gt;(INDEX($D$427:$W$427,1,$C459)+$C459),INDEX($D$441:$W$441,,$C459)-SUM($D459:S459),INDEX($D$441:$W$441,,$C459)/INDEX($D$427:$W$427,1,$C459))))</f>
        <v>0</v>
      </c>
      <c r="U459" s="2">
        <f>IF($D$427="n/a",0,IF(U$429&lt;=$C459,0,IF(U$429&gt;(INDEX($D$427:$W$427,1,$C459)+$C459),INDEX($D$441:$W$441,,$C459)-SUM($D459:T459),INDEX($D$441:$W$441,,$C459)/INDEX($D$427:$W$427,1,$C459))))</f>
        <v>0</v>
      </c>
      <c r="V459" s="2">
        <f>IF($D$427="n/a",0,IF(V$429&lt;=$C459,0,IF(V$429&gt;(INDEX($D$427:$W$427,1,$C459)+$C459),INDEX($D$441:$W$441,,$C459)-SUM($D459:U459),INDEX($D$441:$W$441,,$C459)/INDEX($D$427:$W$427,1,$C459))))</f>
        <v>0</v>
      </c>
      <c r="W459" s="2">
        <f>IF($D$427="n/a",0,IF(W$429&lt;=$C459,0,IF(W$429&gt;(INDEX($D$427:$W$427,1,$C459)+$C459),INDEX($D$441:$W$441,,$C459)-SUM($D459:V459),INDEX($D$441:$W$441,,$C459)/INDEX($D$427:$W$427,1,$C459))))</f>
        <v>0</v>
      </c>
      <c r="X459" s="2">
        <f>IF($D$427="n/a",0,IF(X$429&lt;=$C459,0,IF(X$429&gt;(INDEX($D$427:$W$427,1,$C459)+$C459),INDEX($D$441:$W$441,,$C459)-SUM($D459:W459),INDEX($D$441:$W$441,,$C459)/INDEX($D$427:$W$427,1,$C459))))</f>
        <v>0</v>
      </c>
      <c r="Y459" s="2">
        <f>IF($D$427="n/a",0,IF(Y$429&lt;=$C459,0,IF(Y$429&gt;(INDEX($D$427:$W$427,1,$C459)+$C459),INDEX($D$441:$W$441,,$C459)-SUM($D459:X459),INDEX($D$441:$W$441,,$C459)/INDEX($D$427:$W$427,1,$C459))))</f>
        <v>0</v>
      </c>
      <c r="Z459" s="2">
        <f>IF($D$427="n/a",0,IF(Z$429&lt;=$C459,0,IF(Z$429&gt;(INDEX($D$427:$W$427,1,$C459)+$C459),INDEX($D$441:$W$441,,$C459)-SUM($D459:Y459),INDEX($D$441:$W$441,,$C459)/INDEX($D$427:$W$427,1,$C459))))</f>
        <v>0</v>
      </c>
      <c r="AA459" s="2">
        <f>IF($D$427="n/a",0,IF(AA$429&lt;=$C459,0,IF(AA$429&gt;(INDEX($D$427:$W$427,1,$C459)+$C459),INDEX($D$441:$W$441,,$C459)-SUM($D459:Z459),INDEX($D$441:$W$441,,$C459)/INDEX($D$427:$W$427,1,$C459))))</f>
        <v>0</v>
      </c>
      <c r="AB459" s="2">
        <f>IF($D$427="n/a",0,IF(AB$429&lt;=$C459,0,IF(AB$429&gt;(INDEX($D$427:$W$427,1,$C459)+$C459),INDEX($D$441:$W$441,,$C459)-SUM($D459:AA459),INDEX($D$441:$W$441,,$C459)/INDEX($D$427:$W$427,1,$C459))))</f>
        <v>0</v>
      </c>
      <c r="AC459" s="2">
        <f>IF($D$427="n/a",0,IF(AC$429&lt;=$C459,0,IF(AC$429&gt;(INDEX($D$427:$W$427,1,$C459)+$C459),INDEX($D$441:$W$441,,$C459)-SUM($D459:AB459),INDEX($D$441:$W$441,,$C459)/INDEX($D$427:$W$427,1,$C459))))</f>
        <v>0</v>
      </c>
      <c r="AD459" s="2">
        <f>IF($D$427="n/a",0,IF(AD$429&lt;=$C459,0,IF(AD$429&gt;(INDEX($D$427:$W$427,1,$C459)+$C459),INDEX($D$441:$W$441,,$C459)-SUM($D459:AC459),INDEX($D$441:$W$441,,$C459)/INDEX($D$427:$W$427,1,$C459))))</f>
        <v>0</v>
      </c>
      <c r="AE459" s="2">
        <f>IF($D$427="n/a",0,IF(AE$429&lt;=$C459,0,IF(AE$429&gt;(INDEX($D$427:$W$427,1,$C459)+$C459),INDEX($D$441:$W$441,,$C459)-SUM($D459:AD459),INDEX($D$441:$W$441,,$C459)/INDEX($D$427:$W$427,1,$C459))))</f>
        <v>0</v>
      </c>
      <c r="AF459" s="2">
        <f>IF($D$427="n/a",0,IF(AF$429&lt;=$C459,0,IF(AF$429&gt;(INDEX($D$427:$W$427,1,$C459)+$C459),INDEX($D$441:$W$441,,$C459)-SUM($D459:AE459),INDEX($D$441:$W$441,,$C459)/INDEX($D$427:$W$427,1,$C459))))</f>
        <v>0</v>
      </c>
      <c r="AG459" s="2">
        <f>IF($D$427="n/a",0,IF(AG$429&lt;=$C459,0,IF(AG$429&gt;(INDEX($D$427:$W$427,1,$C459)+$C459),INDEX($D$441:$W$441,,$C459)-SUM($D459:AF459),INDEX($D$441:$W$441,,$C459)/INDEX($D$427:$W$427,1,$C459))))</f>
        <v>0</v>
      </c>
      <c r="AH459" s="2">
        <f>IF($D$427="n/a",0,IF(AH$429&lt;=$C459,0,IF(AH$429&gt;(INDEX($D$427:$W$427,1,$C459)+$C459),INDEX($D$441:$W$441,,$C459)-SUM($D459:AG459),INDEX($D$441:$W$441,,$C459)/INDEX($D$427:$W$427,1,$C459))))</f>
        <v>0</v>
      </c>
      <c r="AI459" s="2">
        <f>IF($D$427="n/a",0,IF(AI$429&lt;=$C459,0,IF(AI$429&gt;(INDEX($D$427:$W$427,1,$C459)+$C459),INDEX($D$441:$W$441,,$C459)-SUM($D459:AH459),INDEX($D$441:$W$441,,$C459)/INDEX($D$427:$W$427,1,$C459))))</f>
        <v>0</v>
      </c>
      <c r="AJ459" s="2">
        <f>IF($D$427="n/a",0,IF(AJ$429&lt;=$C459,0,IF(AJ$429&gt;(INDEX($D$427:$W$427,1,$C459)+$C459),INDEX($D$441:$W$441,,$C459)-SUM($D459:AI459),INDEX($D$441:$W$441,,$C459)/INDEX($D$427:$W$427,1,$C459))))</f>
        <v>0</v>
      </c>
      <c r="AK459" s="2">
        <f>IF($D$427="n/a",0,IF(AK$429&lt;=$C459,0,IF(AK$429&gt;(INDEX($D$427:$W$427,1,$C459)+$C459),INDEX($D$441:$W$441,,$C459)-SUM($D459:AJ459),INDEX($D$441:$W$441,,$C459)/INDEX($D$427:$W$427,1,$C459))))</f>
        <v>0</v>
      </c>
      <c r="AL459" s="2">
        <f>IF($D$427="n/a",0,IF(AL$429&lt;=$C459,0,IF(AL$429&gt;(INDEX($D$427:$W$427,1,$C459)+$C459),INDEX($D$441:$W$441,,$C459)-SUM($D459:AK459),INDEX($D$441:$W$441,,$C459)/INDEX($D$427:$W$427,1,$C459))))</f>
        <v>0</v>
      </c>
      <c r="AM459" s="2">
        <f>IF($D$427="n/a",0,IF(AM$429&lt;=$C459,0,IF(AM$429&gt;(INDEX($D$427:$W$427,1,$C459)+$C459),INDEX($D$441:$W$441,,$C459)-SUM($D459:AL459),INDEX($D$441:$W$441,,$C459)/INDEX($D$427:$W$427,1,$C459))))</f>
        <v>0</v>
      </c>
      <c r="AN459" s="2">
        <f>IF($D$427="n/a",0,IF(AN$429&lt;=$C459,0,IF(AN$429&gt;(INDEX($D$427:$W$427,1,$C459)+$C459),INDEX($D$441:$W$441,,$C459)-SUM($D459:AM459),INDEX($D$441:$W$441,,$C459)/INDEX($D$427:$W$427,1,$C459))))</f>
        <v>0</v>
      </c>
      <c r="AO459" s="2">
        <f>IF($D$427="n/a",0,IF(AO$429&lt;=$C459,0,IF(AO$429&gt;(INDEX($D$427:$W$427,1,$C459)+$C459),INDEX($D$441:$W$441,,$C459)-SUM($D459:AN459),INDEX($D$441:$W$441,,$C459)/INDEX($D$427:$W$427,1,$C459))))</f>
        <v>0</v>
      </c>
      <c r="AP459" s="2">
        <f>IF($D$427="n/a",0,IF(AP$429&lt;=$C459,0,IF(AP$429&gt;(INDEX($D$427:$W$427,1,$C459)+$C459),INDEX($D$441:$W$441,,$C459)-SUM($D459:AO459),INDEX($D$441:$W$441,,$C459)/INDEX($D$427:$W$427,1,$C459))))</f>
        <v>0</v>
      </c>
      <c r="AQ459" s="2">
        <f>IF($D$427="n/a",0,IF(AQ$429&lt;=$C459,0,IF(AQ$429&gt;(INDEX($D$427:$W$427,1,$C459)+$C459),INDEX($D$441:$W$441,,$C459)-SUM($D459:AP459),INDEX($D$441:$W$441,,$C459)/INDEX($D$427:$W$427,1,$C459))))</f>
        <v>0</v>
      </c>
      <c r="AR459" s="2">
        <f>IF($D$427="n/a",0,IF(AR$429&lt;=$C459,0,IF(AR$429&gt;(INDEX($D$427:$W$427,1,$C459)+$C459),INDEX($D$441:$W$441,,$C459)-SUM($D459:AQ459),INDEX($D$441:$W$441,,$C459)/INDEX($D$427:$W$427,1,$C459))))</f>
        <v>0</v>
      </c>
      <c r="AS459" s="2">
        <f>IF($D$427="n/a",0,IF(AS$429&lt;=$C459,0,IF(AS$429&gt;(INDEX($D$427:$W$427,1,$C459)+$C459),INDEX($D$441:$W$441,,$C459)-SUM($D459:AR459),INDEX($D$441:$W$441,,$C459)/INDEX($D$427:$W$427,1,$C459))))</f>
        <v>0</v>
      </c>
      <c r="AT459" s="2">
        <f>IF($D$427="n/a",0,IF(AT$429&lt;=$C459,0,IF(AT$429&gt;(INDEX($D$427:$W$427,1,$C459)+$C459),INDEX($D$441:$W$441,,$C459)-SUM($D459:AS459),INDEX($D$441:$W$441,,$C459)/INDEX($D$427:$W$427,1,$C459))))</f>
        <v>0</v>
      </c>
      <c r="AU459" s="2">
        <f>IF($D$427="n/a",0,IF(AU$429&lt;=$C459,0,IF(AU$429&gt;(INDEX($D$427:$W$427,1,$C459)+$C459),INDEX($D$441:$W$441,,$C459)-SUM($D459:AT459),INDEX($D$441:$W$441,,$C459)/INDEX($D$427:$W$427,1,$C459))))</f>
        <v>0</v>
      </c>
      <c r="AV459" s="2">
        <f>IF($D$427="n/a",0,IF(AV$429&lt;=$C459,0,IF(AV$429&gt;(INDEX($D$427:$W$427,1,$C459)+$C459),INDEX($D$441:$W$441,,$C459)-SUM($D459:AU459),INDEX($D$441:$W$441,,$C459)/INDEX($D$427:$W$427,1,$C459))))</f>
        <v>0</v>
      </c>
      <c r="AW459" s="2">
        <f>IF($D$427="n/a",0,IF(AW$429&lt;=$C459,0,IF(AW$429&gt;(INDEX($D$427:$W$427,1,$C459)+$C459),INDEX($D$441:$W$441,,$C459)-SUM($D459:AV459),INDEX($D$441:$W$441,,$C459)/INDEX($D$427:$W$427,1,$C459))))</f>
        <v>0</v>
      </c>
      <c r="AX459" s="2">
        <f>IF($D$427="n/a",0,IF(AX$429&lt;=$C459,0,IF(AX$429&gt;(INDEX($D$427:$W$427,1,$C459)+$C459),INDEX($D$441:$W$441,,$C459)-SUM($D459:AW459),INDEX($D$441:$W$441,,$C459)/INDEX($D$427:$W$427,1,$C459))))</f>
        <v>0</v>
      </c>
      <c r="AY459" s="2">
        <f>IF($D$427="n/a",0,IF(AY$429&lt;=$C459,0,IF(AY$429&gt;(INDEX($D$427:$W$427,1,$C459)+$C459),INDEX($D$441:$W$441,,$C459)-SUM($D459:AX459),INDEX($D$441:$W$441,,$C459)/INDEX($D$427:$W$427,1,$C459))))</f>
        <v>0</v>
      </c>
      <c r="AZ459" s="2">
        <f>IF($D$427="n/a",0,IF(AZ$429&lt;=$C459,0,IF(AZ$429&gt;(INDEX($D$427:$W$427,1,$C459)+$C459),INDEX($D$441:$W$441,,$C459)-SUM($D459:AY459),INDEX($D$441:$W$441,,$C459)/INDEX($D$427:$W$427,1,$C459))))</f>
        <v>0</v>
      </c>
      <c r="BA459" s="2">
        <f>IF($D$427="n/a",0,IF(BA$429&lt;=$C459,0,IF(BA$429&gt;(INDEX($D$427:$W$427,1,$C459)+$C459),INDEX($D$441:$W$441,,$C459)-SUM($D459:AZ459),INDEX($D$441:$W$441,,$C459)/INDEX($D$427:$W$427,1,$C459))))</f>
        <v>0</v>
      </c>
      <c r="BB459" s="2">
        <f>IF($D$427="n/a",0,IF(BB$429&lt;=$C459,0,IF(BB$429&gt;(INDEX($D$427:$W$427,1,$C459)+$C459),INDEX($D$441:$W$441,,$C459)-SUM($D459:BA459),INDEX($D$441:$W$441,,$C459)/INDEX($D$427:$W$427,1,$C459))))</f>
        <v>0</v>
      </c>
      <c r="BC459" s="2">
        <f>IF($D$427="n/a",0,IF(BC$429&lt;=$C459,0,IF(BC$429&gt;(INDEX($D$427:$W$427,1,$C459)+$C459),INDEX($D$441:$W$441,,$C459)-SUM($D459:BB459),INDEX($D$441:$W$441,,$C459)/INDEX($D$427:$W$427,1,$C459))))</f>
        <v>0</v>
      </c>
      <c r="BD459" s="2">
        <f>IF($D$427="n/a",0,IF(BD$429&lt;=$C459,0,IF(BD$429&gt;(INDEX($D$427:$W$427,1,$C459)+$C459),INDEX($D$441:$W$441,,$C459)-SUM($D459:BC459),INDEX($D$441:$W$441,,$C459)/INDEX($D$427:$W$427,1,$C459))))</f>
        <v>0</v>
      </c>
      <c r="BE459" s="2">
        <f>IF($D$427="n/a",0,IF(BE$429&lt;=$C459,0,IF(BE$429&gt;(INDEX($D$427:$W$427,1,$C459)+$C459),INDEX($D$441:$W$441,,$C459)-SUM($D459:BD459),INDEX($D$441:$W$441,,$C459)/INDEX($D$427:$W$427,1,$C459))))</f>
        <v>0</v>
      </c>
      <c r="BF459" s="2">
        <f>IF($D$427="n/a",0,IF(BF$429&lt;=$C459,0,IF(BF$429&gt;(INDEX($D$427:$W$427,1,$C459)+$C459),INDEX($D$441:$W$441,,$C459)-SUM($D459:BE459),INDEX($D$441:$W$441,,$C459)/INDEX($D$427:$W$427,1,$C459))))</f>
        <v>0</v>
      </c>
      <c r="BG459" s="2">
        <f>IF($D$427="n/a",0,IF(BG$429&lt;=$C459,0,IF(BG$429&gt;(INDEX($D$427:$W$427,1,$C459)+$C459),INDEX($D$441:$W$441,,$C459)-SUM($D459:BF459),INDEX($D$441:$W$441,,$C459)/INDEX($D$427:$W$427,1,$C459))))</f>
        <v>0</v>
      </c>
      <c r="BH459" s="2">
        <f>IF($D$427="n/a",0,IF(BH$429&lt;=$C459,0,IF(BH$429&gt;(INDEX($D$427:$W$427,1,$C459)+$C459),INDEX($D$441:$W$441,,$C459)-SUM($D459:BG459),INDEX($D$441:$W$441,,$C459)/INDEX($D$427:$W$427,1,$C459))))</f>
        <v>0</v>
      </c>
      <c r="BI459" s="2">
        <f>IF($D$427="n/a",0,IF(BI$429&lt;=$C459,0,IF(BI$429&gt;(INDEX($D$427:$W$427,1,$C459)+$C459),INDEX($D$441:$W$441,,$C459)-SUM($D459:BH459),INDEX($D$441:$W$441,,$C459)/INDEX($D$427:$W$427,1,$C459))))</f>
        <v>0</v>
      </c>
      <c r="BJ459" s="2">
        <f>IF($D$427="n/a",0,IF(BJ$429&lt;=$C459,0,IF(BJ$429&gt;(INDEX($D$427:$W$427,1,$C459)+$C459),INDEX($D$441:$W$441,,$C459)-SUM($D459:BI459),INDEX($D$441:$W$441,,$C459)/INDEX($D$427:$W$427,1,$C459))))</f>
        <v>0</v>
      </c>
      <c r="BK459" s="2">
        <f>IF($D$427="n/a",0,IF(BK$429&lt;=$C459,0,IF(BK$429&gt;(INDEX($D$427:$W$427,1,$C459)+$C459),INDEX($D$441:$W$441,,$C459)-SUM($D459:BJ459),INDEX($D$441:$W$441,,$C459)/INDEX($D$427:$W$427,1,$C459))))</f>
        <v>0</v>
      </c>
      <c r="BL459" s="2">
        <f>IF($D$427="n/a",0,IF(BL$429&lt;=$C459,0,IF(BL$429&gt;(INDEX($D$427:$W$427,1,$C459)+$C459),INDEX($D$441:$W$441,,$C459)-SUM($D459:BK459),INDEX($D$441:$W$441,,$C459)/INDEX($D$427:$W$427,1,$C459))))</f>
        <v>0</v>
      </c>
      <c r="BM459" s="2">
        <f>IF($D$427="n/a",0,IF(BM$429&lt;=$C459,0,IF(BM$429&gt;(INDEX($D$427:$W$427,1,$C459)+$C459),INDEX($D$441:$W$441,,$C459)-SUM($D459:BL459),INDEX($D$441:$W$441,,$C459)/INDEX($D$427:$W$427,1,$C459))))</f>
        <v>0</v>
      </c>
      <c r="BN459" s="2">
        <f>IF($D$427="n/a",0,IF(BN$429&lt;=$C459,0,IF(BN$429&gt;(INDEX($D$427:$W$427,1,$C459)+$C459),INDEX($D$441:$W$441,,$C459)-SUM($D459:BM459),INDEX($D$441:$W$441,,$C459)/INDEX($D$427:$W$427,1,$C459))))</f>
        <v>0</v>
      </c>
      <c r="BO459" s="2">
        <f>IF($D$427="n/a",0,IF(BO$429&lt;=$C459,0,IF(BO$429&gt;(INDEX($D$427:$W$427,1,$C459)+$C459),INDEX($D$441:$W$441,,$C459)-SUM($D459:BN459),INDEX($D$441:$W$441,,$C459)/INDEX($D$427:$W$427,1,$C459))))</f>
        <v>0</v>
      </c>
      <c r="BP459" s="2">
        <f>IF($D$427="n/a",0,IF(BP$429&lt;=$C459,0,IF(BP$429&gt;(INDEX($D$427:$W$427,1,$C459)+$C459),INDEX($D$441:$W$441,,$C459)-SUM($D459:BO459),INDEX($D$441:$W$441,,$C459)/INDEX($D$427:$W$427,1,$C459))))</f>
        <v>0</v>
      </c>
    </row>
    <row r="460" spans="2:68" outlineLevel="1">
      <c r="B460" s="20">
        <v>2032</v>
      </c>
      <c r="C460" s="20">
        <v>17</v>
      </c>
      <c r="E460" s="2">
        <f>IF($D$427="n/a",0,IF(E$429&lt;=$C460,0,IF(E$429&gt;(INDEX($D$427:$W$427,1,$C460)+$C460),INDEX($D$441:$W$441,,$C460)-SUM($D460:D460),INDEX($D$441:$W$441,,$C460)/INDEX($D$427:$W$427,1,$C460))))</f>
        <v>0</v>
      </c>
      <c r="F460" s="2">
        <f>IF($D$427="n/a",0,IF(F$429&lt;=$C460,0,IF(F$429&gt;(INDEX($D$427:$W$427,1,$C460)+$C460),INDEX($D$441:$W$441,,$C460)-SUM($D460:E460),INDEX($D$441:$W$441,,$C460)/INDEX($D$427:$W$427,1,$C460))))</f>
        <v>0</v>
      </c>
      <c r="G460" s="2">
        <f>IF($D$427="n/a",0,IF(G$429&lt;=$C460,0,IF(G$429&gt;(INDEX($D$427:$W$427,1,$C460)+$C460),INDEX($D$441:$W$441,,$C460)-SUM($D460:F460),INDEX($D$441:$W$441,,$C460)/INDEX($D$427:$W$427,1,$C460))))</f>
        <v>0</v>
      </c>
      <c r="H460" s="2">
        <f>IF($D$427="n/a",0,IF(H$429&lt;=$C460,0,IF(H$429&gt;(INDEX($D$427:$W$427,1,$C460)+$C460),INDEX($D$441:$W$441,,$C460)-SUM($D460:G460),INDEX($D$441:$W$441,,$C460)/INDEX($D$427:$W$427,1,$C460))))</f>
        <v>0</v>
      </c>
      <c r="I460" s="2">
        <f>IF($D$427="n/a",0,IF(I$429&lt;=$C460,0,IF(I$429&gt;(INDEX($D$427:$W$427,1,$C460)+$C460),INDEX($D$441:$W$441,,$C460)-SUM($D460:H460),INDEX($D$441:$W$441,,$C460)/INDEX($D$427:$W$427,1,$C460))))</f>
        <v>0</v>
      </c>
      <c r="J460" s="2">
        <f>IF($D$427="n/a",0,IF(J$429&lt;=$C460,0,IF(J$429&gt;(INDEX($D$427:$W$427,1,$C460)+$C460),INDEX($D$441:$W$441,,$C460)-SUM($D460:I460),INDEX($D$441:$W$441,,$C460)/INDEX($D$427:$W$427,1,$C460))))</f>
        <v>0</v>
      </c>
      <c r="K460" s="2">
        <f>IF($D$427="n/a",0,IF(K$429&lt;=$C460,0,IF(K$429&gt;(INDEX($D$427:$W$427,1,$C460)+$C460),INDEX($D$441:$W$441,,$C460)-SUM($D460:J460),INDEX($D$441:$W$441,,$C460)/INDEX($D$427:$W$427,1,$C460))))</f>
        <v>0</v>
      </c>
      <c r="L460" s="2">
        <f>IF($D$427="n/a",0,IF(L$429&lt;=$C460,0,IF(L$429&gt;(INDEX($D$427:$W$427,1,$C460)+$C460),INDEX($D$441:$W$441,,$C460)-SUM($D460:K460),INDEX($D$441:$W$441,,$C460)/INDEX($D$427:$W$427,1,$C460))))</f>
        <v>0</v>
      </c>
      <c r="M460" s="2">
        <f>IF($D$427="n/a",0,IF(M$429&lt;=$C460,0,IF(M$429&gt;(INDEX($D$427:$W$427,1,$C460)+$C460),INDEX($D$441:$W$441,,$C460)-SUM($D460:L460),INDEX($D$441:$W$441,,$C460)/INDEX($D$427:$W$427,1,$C460))))</f>
        <v>0</v>
      </c>
      <c r="N460" s="2">
        <f>IF($D$427="n/a",0,IF(N$429&lt;=$C460,0,IF(N$429&gt;(INDEX($D$427:$W$427,1,$C460)+$C460),INDEX($D$441:$W$441,,$C460)-SUM($D460:M460),INDEX($D$441:$W$441,,$C460)/INDEX($D$427:$W$427,1,$C460))))</f>
        <v>0</v>
      </c>
      <c r="O460" s="2">
        <f>IF($D$427="n/a",0,IF(O$429&lt;=$C460,0,IF(O$429&gt;(INDEX($D$427:$W$427,1,$C460)+$C460),INDEX($D$441:$W$441,,$C460)-SUM($D460:N460),INDEX($D$441:$W$441,,$C460)/INDEX($D$427:$W$427,1,$C460))))</f>
        <v>0</v>
      </c>
      <c r="P460" s="2">
        <f>IF($D$427="n/a",0,IF(P$429&lt;=$C460,0,IF(P$429&gt;(INDEX($D$427:$W$427,1,$C460)+$C460),INDEX($D$441:$W$441,,$C460)-SUM($D460:O460),INDEX($D$441:$W$441,,$C460)/INDEX($D$427:$W$427,1,$C460))))</f>
        <v>0</v>
      </c>
      <c r="Q460" s="2">
        <f>IF($D$427="n/a",0,IF(Q$429&lt;=$C460,0,IF(Q$429&gt;(INDEX($D$427:$W$427,1,$C460)+$C460),INDEX($D$441:$W$441,,$C460)-SUM($D460:P460),INDEX($D$441:$W$441,,$C460)/INDEX($D$427:$W$427,1,$C460))))</f>
        <v>0</v>
      </c>
      <c r="R460" s="2">
        <f>IF($D$427="n/a",0,IF(R$429&lt;=$C460,0,IF(R$429&gt;(INDEX($D$427:$W$427,1,$C460)+$C460),INDEX($D$441:$W$441,,$C460)-SUM($D460:Q460),INDEX($D$441:$W$441,,$C460)/INDEX($D$427:$W$427,1,$C460))))</f>
        <v>0</v>
      </c>
      <c r="S460" s="2">
        <f>IF($D$427="n/a",0,IF(S$429&lt;=$C460,0,IF(S$429&gt;(INDEX($D$427:$W$427,1,$C460)+$C460),INDEX($D$441:$W$441,,$C460)-SUM($D460:R460),INDEX($D$441:$W$441,,$C460)/INDEX($D$427:$W$427,1,$C460))))</f>
        <v>0</v>
      </c>
      <c r="T460" s="2">
        <f>IF($D$427="n/a",0,IF(T$429&lt;=$C460,0,IF(T$429&gt;(INDEX($D$427:$W$427,1,$C460)+$C460),INDEX($D$441:$W$441,,$C460)-SUM($D460:S460),INDEX($D$441:$W$441,,$C460)/INDEX($D$427:$W$427,1,$C460))))</f>
        <v>0</v>
      </c>
      <c r="U460" s="2">
        <f>IF($D$427="n/a",0,IF(U$429&lt;=$C460,0,IF(U$429&gt;(INDEX($D$427:$W$427,1,$C460)+$C460),INDEX($D$441:$W$441,,$C460)-SUM($D460:T460),INDEX($D$441:$W$441,,$C460)/INDEX($D$427:$W$427,1,$C460))))</f>
        <v>0</v>
      </c>
      <c r="V460" s="2">
        <f>IF($D$427="n/a",0,IF(V$429&lt;=$C460,0,IF(V$429&gt;(INDEX($D$427:$W$427,1,$C460)+$C460),INDEX($D$441:$W$441,,$C460)-SUM($D460:U460),INDEX($D$441:$W$441,,$C460)/INDEX($D$427:$W$427,1,$C460))))</f>
        <v>0</v>
      </c>
      <c r="W460" s="2">
        <f>IF($D$427="n/a",0,IF(W$429&lt;=$C460,0,IF(W$429&gt;(INDEX($D$427:$W$427,1,$C460)+$C460),INDEX($D$441:$W$441,,$C460)-SUM($D460:V460),INDEX($D$441:$W$441,,$C460)/INDEX($D$427:$W$427,1,$C460))))</f>
        <v>0</v>
      </c>
      <c r="X460" s="2">
        <f>IF($D$427="n/a",0,IF(X$429&lt;=$C460,0,IF(X$429&gt;(INDEX($D$427:$W$427,1,$C460)+$C460),INDEX($D$441:$W$441,,$C460)-SUM($D460:W460),INDEX($D$441:$W$441,,$C460)/INDEX($D$427:$W$427,1,$C460))))</f>
        <v>0</v>
      </c>
      <c r="Y460" s="2">
        <f>IF($D$427="n/a",0,IF(Y$429&lt;=$C460,0,IF(Y$429&gt;(INDEX($D$427:$W$427,1,$C460)+$C460),INDEX($D$441:$W$441,,$C460)-SUM($D460:X460),INDEX($D$441:$W$441,,$C460)/INDEX($D$427:$W$427,1,$C460))))</f>
        <v>0</v>
      </c>
      <c r="Z460" s="2">
        <f>IF($D$427="n/a",0,IF(Z$429&lt;=$C460,0,IF(Z$429&gt;(INDEX($D$427:$W$427,1,$C460)+$C460),INDEX($D$441:$W$441,,$C460)-SUM($D460:Y460),INDEX($D$441:$W$441,,$C460)/INDEX($D$427:$W$427,1,$C460))))</f>
        <v>0</v>
      </c>
      <c r="AA460" s="2">
        <f>IF($D$427="n/a",0,IF(AA$429&lt;=$C460,0,IF(AA$429&gt;(INDEX($D$427:$W$427,1,$C460)+$C460),INDEX($D$441:$W$441,,$C460)-SUM($D460:Z460),INDEX($D$441:$W$441,,$C460)/INDEX($D$427:$W$427,1,$C460))))</f>
        <v>0</v>
      </c>
      <c r="AB460" s="2">
        <f>IF($D$427="n/a",0,IF(AB$429&lt;=$C460,0,IF(AB$429&gt;(INDEX($D$427:$W$427,1,$C460)+$C460),INDEX($D$441:$W$441,,$C460)-SUM($D460:AA460),INDEX($D$441:$W$441,,$C460)/INDEX($D$427:$W$427,1,$C460))))</f>
        <v>0</v>
      </c>
      <c r="AC460" s="2">
        <f>IF($D$427="n/a",0,IF(AC$429&lt;=$C460,0,IF(AC$429&gt;(INDEX($D$427:$W$427,1,$C460)+$C460),INDEX($D$441:$W$441,,$C460)-SUM($D460:AB460),INDEX($D$441:$W$441,,$C460)/INDEX($D$427:$W$427,1,$C460))))</f>
        <v>0</v>
      </c>
      <c r="AD460" s="2">
        <f>IF($D$427="n/a",0,IF(AD$429&lt;=$C460,0,IF(AD$429&gt;(INDEX($D$427:$W$427,1,$C460)+$C460),INDEX($D$441:$W$441,,$C460)-SUM($D460:AC460),INDEX($D$441:$W$441,,$C460)/INDEX($D$427:$W$427,1,$C460))))</f>
        <v>0</v>
      </c>
      <c r="AE460" s="2">
        <f>IF($D$427="n/a",0,IF(AE$429&lt;=$C460,0,IF(AE$429&gt;(INDEX($D$427:$W$427,1,$C460)+$C460),INDEX($D$441:$W$441,,$C460)-SUM($D460:AD460),INDEX($D$441:$W$441,,$C460)/INDEX($D$427:$W$427,1,$C460))))</f>
        <v>0</v>
      </c>
      <c r="AF460" s="2">
        <f>IF($D$427="n/a",0,IF(AF$429&lt;=$C460,0,IF(AF$429&gt;(INDEX($D$427:$W$427,1,$C460)+$C460),INDEX($D$441:$W$441,,$C460)-SUM($D460:AE460),INDEX($D$441:$W$441,,$C460)/INDEX($D$427:$W$427,1,$C460))))</f>
        <v>0</v>
      </c>
      <c r="AG460" s="2">
        <f>IF($D$427="n/a",0,IF(AG$429&lt;=$C460,0,IF(AG$429&gt;(INDEX($D$427:$W$427,1,$C460)+$C460),INDEX($D$441:$W$441,,$C460)-SUM($D460:AF460),INDEX($D$441:$W$441,,$C460)/INDEX($D$427:$W$427,1,$C460))))</f>
        <v>0</v>
      </c>
      <c r="AH460" s="2">
        <f>IF($D$427="n/a",0,IF(AH$429&lt;=$C460,0,IF(AH$429&gt;(INDEX($D$427:$W$427,1,$C460)+$C460),INDEX($D$441:$W$441,,$C460)-SUM($D460:AG460),INDEX($D$441:$W$441,,$C460)/INDEX($D$427:$W$427,1,$C460))))</f>
        <v>0</v>
      </c>
      <c r="AI460" s="2">
        <f>IF($D$427="n/a",0,IF(AI$429&lt;=$C460,0,IF(AI$429&gt;(INDEX($D$427:$W$427,1,$C460)+$C460),INDEX($D$441:$W$441,,$C460)-SUM($D460:AH460),INDEX($D$441:$W$441,,$C460)/INDEX($D$427:$W$427,1,$C460))))</f>
        <v>0</v>
      </c>
      <c r="AJ460" s="2">
        <f>IF($D$427="n/a",0,IF(AJ$429&lt;=$C460,0,IF(AJ$429&gt;(INDEX($D$427:$W$427,1,$C460)+$C460),INDEX($D$441:$W$441,,$C460)-SUM($D460:AI460),INDEX($D$441:$W$441,,$C460)/INDEX($D$427:$W$427,1,$C460))))</f>
        <v>0</v>
      </c>
      <c r="AK460" s="2">
        <f>IF($D$427="n/a",0,IF(AK$429&lt;=$C460,0,IF(AK$429&gt;(INDEX($D$427:$W$427,1,$C460)+$C460),INDEX($D$441:$W$441,,$C460)-SUM($D460:AJ460),INDEX($D$441:$W$441,,$C460)/INDEX($D$427:$W$427,1,$C460))))</f>
        <v>0</v>
      </c>
      <c r="AL460" s="2">
        <f>IF($D$427="n/a",0,IF(AL$429&lt;=$C460,0,IF(AL$429&gt;(INDEX($D$427:$W$427,1,$C460)+$C460),INDEX($D$441:$W$441,,$C460)-SUM($D460:AK460),INDEX($D$441:$W$441,,$C460)/INDEX($D$427:$W$427,1,$C460))))</f>
        <v>0</v>
      </c>
      <c r="AM460" s="2">
        <f>IF($D$427="n/a",0,IF(AM$429&lt;=$C460,0,IF(AM$429&gt;(INDEX($D$427:$W$427,1,$C460)+$C460),INDEX($D$441:$W$441,,$C460)-SUM($D460:AL460),INDEX($D$441:$W$441,,$C460)/INDEX($D$427:$W$427,1,$C460))))</f>
        <v>0</v>
      </c>
      <c r="AN460" s="2">
        <f>IF($D$427="n/a",0,IF(AN$429&lt;=$C460,0,IF(AN$429&gt;(INDEX($D$427:$W$427,1,$C460)+$C460),INDEX($D$441:$W$441,,$C460)-SUM($D460:AM460),INDEX($D$441:$W$441,,$C460)/INDEX($D$427:$W$427,1,$C460))))</f>
        <v>0</v>
      </c>
      <c r="AO460" s="2">
        <f>IF($D$427="n/a",0,IF(AO$429&lt;=$C460,0,IF(AO$429&gt;(INDEX($D$427:$W$427,1,$C460)+$C460),INDEX($D$441:$W$441,,$C460)-SUM($D460:AN460),INDEX($D$441:$W$441,,$C460)/INDEX($D$427:$W$427,1,$C460))))</f>
        <v>0</v>
      </c>
      <c r="AP460" s="2">
        <f>IF($D$427="n/a",0,IF(AP$429&lt;=$C460,0,IF(AP$429&gt;(INDEX($D$427:$W$427,1,$C460)+$C460),INDEX($D$441:$W$441,,$C460)-SUM($D460:AO460),INDEX($D$441:$W$441,,$C460)/INDEX($D$427:$W$427,1,$C460))))</f>
        <v>0</v>
      </c>
      <c r="AQ460" s="2">
        <f>IF($D$427="n/a",0,IF(AQ$429&lt;=$C460,0,IF(AQ$429&gt;(INDEX($D$427:$W$427,1,$C460)+$C460),INDEX($D$441:$W$441,,$C460)-SUM($D460:AP460),INDEX($D$441:$W$441,,$C460)/INDEX($D$427:$W$427,1,$C460))))</f>
        <v>0</v>
      </c>
      <c r="AR460" s="2">
        <f>IF($D$427="n/a",0,IF(AR$429&lt;=$C460,0,IF(AR$429&gt;(INDEX($D$427:$W$427,1,$C460)+$C460),INDEX($D$441:$W$441,,$C460)-SUM($D460:AQ460),INDEX($D$441:$W$441,,$C460)/INDEX($D$427:$W$427,1,$C460))))</f>
        <v>0</v>
      </c>
      <c r="AS460" s="2">
        <f>IF($D$427="n/a",0,IF(AS$429&lt;=$C460,0,IF(AS$429&gt;(INDEX($D$427:$W$427,1,$C460)+$C460),INDEX($D$441:$W$441,,$C460)-SUM($D460:AR460),INDEX($D$441:$W$441,,$C460)/INDEX($D$427:$W$427,1,$C460))))</f>
        <v>0</v>
      </c>
      <c r="AT460" s="2">
        <f>IF($D$427="n/a",0,IF(AT$429&lt;=$C460,0,IF(AT$429&gt;(INDEX($D$427:$W$427,1,$C460)+$C460),INDEX($D$441:$W$441,,$C460)-SUM($D460:AS460),INDEX($D$441:$W$441,,$C460)/INDEX($D$427:$W$427,1,$C460))))</f>
        <v>0</v>
      </c>
      <c r="AU460" s="2">
        <f>IF($D$427="n/a",0,IF(AU$429&lt;=$C460,0,IF(AU$429&gt;(INDEX($D$427:$W$427,1,$C460)+$C460),INDEX($D$441:$W$441,,$C460)-SUM($D460:AT460),INDEX($D$441:$W$441,,$C460)/INDEX($D$427:$W$427,1,$C460))))</f>
        <v>0</v>
      </c>
      <c r="AV460" s="2">
        <f>IF($D$427="n/a",0,IF(AV$429&lt;=$C460,0,IF(AV$429&gt;(INDEX($D$427:$W$427,1,$C460)+$C460),INDEX($D$441:$W$441,,$C460)-SUM($D460:AU460),INDEX($D$441:$W$441,,$C460)/INDEX($D$427:$W$427,1,$C460))))</f>
        <v>0</v>
      </c>
      <c r="AW460" s="2">
        <f>IF($D$427="n/a",0,IF(AW$429&lt;=$C460,0,IF(AW$429&gt;(INDEX($D$427:$W$427,1,$C460)+$C460),INDEX($D$441:$W$441,,$C460)-SUM($D460:AV460),INDEX($D$441:$W$441,,$C460)/INDEX($D$427:$W$427,1,$C460))))</f>
        <v>0</v>
      </c>
      <c r="AX460" s="2">
        <f>IF($D$427="n/a",0,IF(AX$429&lt;=$C460,0,IF(AX$429&gt;(INDEX($D$427:$W$427,1,$C460)+$C460),INDEX($D$441:$W$441,,$C460)-SUM($D460:AW460),INDEX($D$441:$W$441,,$C460)/INDEX($D$427:$W$427,1,$C460))))</f>
        <v>0</v>
      </c>
      <c r="AY460" s="2">
        <f>IF($D$427="n/a",0,IF(AY$429&lt;=$C460,0,IF(AY$429&gt;(INDEX($D$427:$W$427,1,$C460)+$C460),INDEX($D$441:$W$441,,$C460)-SUM($D460:AX460),INDEX($D$441:$W$441,,$C460)/INDEX($D$427:$W$427,1,$C460))))</f>
        <v>0</v>
      </c>
      <c r="AZ460" s="2">
        <f>IF($D$427="n/a",0,IF(AZ$429&lt;=$C460,0,IF(AZ$429&gt;(INDEX($D$427:$W$427,1,$C460)+$C460),INDEX($D$441:$W$441,,$C460)-SUM($D460:AY460),INDEX($D$441:$W$441,,$C460)/INDEX($D$427:$W$427,1,$C460))))</f>
        <v>0</v>
      </c>
      <c r="BA460" s="2">
        <f>IF($D$427="n/a",0,IF(BA$429&lt;=$C460,0,IF(BA$429&gt;(INDEX($D$427:$W$427,1,$C460)+$C460),INDEX($D$441:$W$441,,$C460)-SUM($D460:AZ460),INDEX($D$441:$W$441,,$C460)/INDEX($D$427:$W$427,1,$C460))))</f>
        <v>0</v>
      </c>
      <c r="BB460" s="2">
        <f>IF($D$427="n/a",0,IF(BB$429&lt;=$C460,0,IF(BB$429&gt;(INDEX($D$427:$W$427,1,$C460)+$C460),INDEX($D$441:$W$441,,$C460)-SUM($D460:BA460),INDEX($D$441:$W$441,,$C460)/INDEX($D$427:$W$427,1,$C460))))</f>
        <v>0</v>
      </c>
      <c r="BC460" s="2">
        <f>IF($D$427="n/a",0,IF(BC$429&lt;=$C460,0,IF(BC$429&gt;(INDEX($D$427:$W$427,1,$C460)+$C460),INDEX($D$441:$W$441,,$C460)-SUM($D460:BB460),INDEX($D$441:$W$441,,$C460)/INDEX($D$427:$W$427,1,$C460))))</f>
        <v>0</v>
      </c>
      <c r="BD460" s="2">
        <f>IF($D$427="n/a",0,IF(BD$429&lt;=$C460,0,IF(BD$429&gt;(INDEX($D$427:$W$427,1,$C460)+$C460),INDEX($D$441:$W$441,,$C460)-SUM($D460:BC460),INDEX($D$441:$W$441,,$C460)/INDEX($D$427:$W$427,1,$C460))))</f>
        <v>0</v>
      </c>
      <c r="BE460" s="2">
        <f>IF($D$427="n/a",0,IF(BE$429&lt;=$C460,0,IF(BE$429&gt;(INDEX($D$427:$W$427,1,$C460)+$C460),INDEX($D$441:$W$441,,$C460)-SUM($D460:BD460),INDEX($D$441:$W$441,,$C460)/INDEX($D$427:$W$427,1,$C460))))</f>
        <v>0</v>
      </c>
      <c r="BF460" s="2">
        <f>IF($D$427="n/a",0,IF(BF$429&lt;=$C460,0,IF(BF$429&gt;(INDEX($D$427:$W$427,1,$C460)+$C460),INDEX($D$441:$W$441,,$C460)-SUM($D460:BE460),INDEX($D$441:$W$441,,$C460)/INDEX($D$427:$W$427,1,$C460))))</f>
        <v>0</v>
      </c>
      <c r="BG460" s="2">
        <f>IF($D$427="n/a",0,IF(BG$429&lt;=$C460,0,IF(BG$429&gt;(INDEX($D$427:$W$427,1,$C460)+$C460),INDEX($D$441:$W$441,,$C460)-SUM($D460:BF460),INDEX($D$441:$W$441,,$C460)/INDEX($D$427:$W$427,1,$C460))))</f>
        <v>0</v>
      </c>
      <c r="BH460" s="2">
        <f>IF($D$427="n/a",0,IF(BH$429&lt;=$C460,0,IF(BH$429&gt;(INDEX($D$427:$W$427,1,$C460)+$C460),INDEX($D$441:$W$441,,$C460)-SUM($D460:BG460),INDEX($D$441:$W$441,,$C460)/INDEX($D$427:$W$427,1,$C460))))</f>
        <v>0</v>
      </c>
      <c r="BI460" s="2">
        <f>IF($D$427="n/a",0,IF(BI$429&lt;=$C460,0,IF(BI$429&gt;(INDEX($D$427:$W$427,1,$C460)+$C460),INDEX($D$441:$W$441,,$C460)-SUM($D460:BH460),INDEX($D$441:$W$441,,$C460)/INDEX($D$427:$W$427,1,$C460))))</f>
        <v>0</v>
      </c>
      <c r="BJ460" s="2">
        <f>IF($D$427="n/a",0,IF(BJ$429&lt;=$C460,0,IF(BJ$429&gt;(INDEX($D$427:$W$427,1,$C460)+$C460),INDEX($D$441:$W$441,,$C460)-SUM($D460:BI460),INDEX($D$441:$W$441,,$C460)/INDEX($D$427:$W$427,1,$C460))))</f>
        <v>0</v>
      </c>
      <c r="BK460" s="2">
        <f>IF($D$427="n/a",0,IF(BK$429&lt;=$C460,0,IF(BK$429&gt;(INDEX($D$427:$W$427,1,$C460)+$C460),INDEX($D$441:$W$441,,$C460)-SUM($D460:BJ460),INDEX($D$441:$W$441,,$C460)/INDEX($D$427:$W$427,1,$C460))))</f>
        <v>0</v>
      </c>
      <c r="BL460" s="2">
        <f>IF($D$427="n/a",0,IF(BL$429&lt;=$C460,0,IF(BL$429&gt;(INDEX($D$427:$W$427,1,$C460)+$C460),INDEX($D$441:$W$441,,$C460)-SUM($D460:BK460),INDEX($D$441:$W$441,,$C460)/INDEX($D$427:$W$427,1,$C460))))</f>
        <v>0</v>
      </c>
      <c r="BM460" s="2">
        <f>IF($D$427="n/a",0,IF(BM$429&lt;=$C460,0,IF(BM$429&gt;(INDEX($D$427:$W$427,1,$C460)+$C460),INDEX($D$441:$W$441,,$C460)-SUM($D460:BL460),INDEX($D$441:$W$441,,$C460)/INDEX($D$427:$W$427,1,$C460))))</f>
        <v>0</v>
      </c>
      <c r="BN460" s="2">
        <f>IF($D$427="n/a",0,IF(BN$429&lt;=$C460,0,IF(BN$429&gt;(INDEX($D$427:$W$427,1,$C460)+$C460),INDEX($D$441:$W$441,,$C460)-SUM($D460:BM460),INDEX($D$441:$W$441,,$C460)/INDEX($D$427:$W$427,1,$C460))))</f>
        <v>0</v>
      </c>
      <c r="BO460" s="2">
        <f>IF($D$427="n/a",0,IF(BO$429&lt;=$C460,0,IF(BO$429&gt;(INDEX($D$427:$W$427,1,$C460)+$C460),INDEX($D$441:$W$441,,$C460)-SUM($D460:BN460),INDEX($D$441:$W$441,,$C460)/INDEX($D$427:$W$427,1,$C460))))</f>
        <v>0</v>
      </c>
      <c r="BP460" s="2">
        <f>IF($D$427="n/a",0,IF(BP$429&lt;=$C460,0,IF(BP$429&gt;(INDEX($D$427:$W$427,1,$C460)+$C460),INDEX($D$441:$W$441,,$C460)-SUM($D460:BO460),INDEX($D$441:$W$441,,$C460)/INDEX($D$427:$W$427,1,$C460))))</f>
        <v>0</v>
      </c>
    </row>
    <row r="461" spans="2:68" outlineLevel="1">
      <c r="B461" s="20">
        <v>2033</v>
      </c>
      <c r="C461" s="20">
        <v>18</v>
      </c>
      <c r="E461" s="2">
        <f>IF($D$427="n/a",0,IF(E$429&lt;=$C461,0,IF(E$429&gt;(INDEX($D$427:$W$427,1,$C461)+$C461),INDEX($D$441:$W$441,,$C461)-SUM($D461:D461),INDEX($D$441:$W$441,,$C461)/INDEX($D$427:$W$427,1,$C461))))</f>
        <v>0</v>
      </c>
      <c r="F461" s="2">
        <f>IF($D$427="n/a",0,IF(F$429&lt;=$C461,0,IF(F$429&gt;(INDEX($D$427:$W$427,1,$C461)+$C461),INDEX($D$441:$W$441,,$C461)-SUM($D461:E461),INDEX($D$441:$W$441,,$C461)/INDEX($D$427:$W$427,1,$C461))))</f>
        <v>0</v>
      </c>
      <c r="G461" s="2">
        <f>IF($D$427="n/a",0,IF(G$429&lt;=$C461,0,IF(G$429&gt;(INDEX($D$427:$W$427,1,$C461)+$C461),INDEX($D$441:$W$441,,$C461)-SUM($D461:F461),INDEX($D$441:$W$441,,$C461)/INDEX($D$427:$W$427,1,$C461))))</f>
        <v>0</v>
      </c>
      <c r="H461" s="2">
        <f>IF($D$427="n/a",0,IF(H$429&lt;=$C461,0,IF(H$429&gt;(INDEX($D$427:$W$427,1,$C461)+$C461),INDEX($D$441:$W$441,,$C461)-SUM($D461:G461),INDEX($D$441:$W$441,,$C461)/INDEX($D$427:$W$427,1,$C461))))</f>
        <v>0</v>
      </c>
      <c r="I461" s="2">
        <f>IF($D$427="n/a",0,IF(I$429&lt;=$C461,0,IF(I$429&gt;(INDEX($D$427:$W$427,1,$C461)+$C461),INDEX($D$441:$W$441,,$C461)-SUM($D461:H461),INDEX($D$441:$W$441,,$C461)/INDEX($D$427:$W$427,1,$C461))))</f>
        <v>0</v>
      </c>
      <c r="J461" s="2">
        <f>IF($D$427="n/a",0,IF(J$429&lt;=$C461,0,IF(J$429&gt;(INDEX($D$427:$W$427,1,$C461)+$C461),INDEX($D$441:$W$441,,$C461)-SUM($D461:I461),INDEX($D$441:$W$441,,$C461)/INDEX($D$427:$W$427,1,$C461))))</f>
        <v>0</v>
      </c>
      <c r="K461" s="2">
        <f>IF($D$427="n/a",0,IF(K$429&lt;=$C461,0,IF(K$429&gt;(INDEX($D$427:$W$427,1,$C461)+$C461),INDEX($D$441:$W$441,,$C461)-SUM($D461:J461),INDEX($D$441:$W$441,,$C461)/INDEX($D$427:$W$427,1,$C461))))</f>
        <v>0</v>
      </c>
      <c r="L461" s="2">
        <f>IF($D$427="n/a",0,IF(L$429&lt;=$C461,0,IF(L$429&gt;(INDEX($D$427:$W$427,1,$C461)+$C461),INDEX($D$441:$W$441,,$C461)-SUM($D461:K461),INDEX($D$441:$W$441,,$C461)/INDEX($D$427:$W$427,1,$C461))))</f>
        <v>0</v>
      </c>
      <c r="M461" s="2">
        <f>IF($D$427="n/a",0,IF(M$429&lt;=$C461,0,IF(M$429&gt;(INDEX($D$427:$W$427,1,$C461)+$C461),INDEX($D$441:$W$441,,$C461)-SUM($D461:L461),INDEX($D$441:$W$441,,$C461)/INDEX($D$427:$W$427,1,$C461))))</f>
        <v>0</v>
      </c>
      <c r="N461" s="2">
        <f>IF($D$427="n/a",0,IF(N$429&lt;=$C461,0,IF(N$429&gt;(INDEX($D$427:$W$427,1,$C461)+$C461),INDEX($D$441:$W$441,,$C461)-SUM($D461:M461),INDEX($D$441:$W$441,,$C461)/INDEX($D$427:$W$427,1,$C461))))</f>
        <v>0</v>
      </c>
      <c r="O461" s="2">
        <f>IF($D$427="n/a",0,IF(O$429&lt;=$C461,0,IF(O$429&gt;(INDEX($D$427:$W$427,1,$C461)+$C461),INDEX($D$441:$W$441,,$C461)-SUM($D461:N461),INDEX($D$441:$W$441,,$C461)/INDEX($D$427:$W$427,1,$C461))))</f>
        <v>0</v>
      </c>
      <c r="P461" s="2">
        <f>IF($D$427="n/a",0,IF(P$429&lt;=$C461,0,IF(P$429&gt;(INDEX($D$427:$W$427,1,$C461)+$C461),INDEX($D$441:$W$441,,$C461)-SUM($D461:O461),INDEX($D$441:$W$441,,$C461)/INDEX($D$427:$W$427,1,$C461))))</f>
        <v>0</v>
      </c>
      <c r="Q461" s="2">
        <f>IF($D$427="n/a",0,IF(Q$429&lt;=$C461,0,IF(Q$429&gt;(INDEX($D$427:$W$427,1,$C461)+$C461),INDEX($D$441:$W$441,,$C461)-SUM($D461:P461),INDEX($D$441:$W$441,,$C461)/INDEX($D$427:$W$427,1,$C461))))</f>
        <v>0</v>
      </c>
      <c r="R461" s="2">
        <f>IF($D$427="n/a",0,IF(R$429&lt;=$C461,0,IF(R$429&gt;(INDEX($D$427:$W$427,1,$C461)+$C461),INDEX($D$441:$W$441,,$C461)-SUM($D461:Q461),INDEX($D$441:$W$441,,$C461)/INDEX($D$427:$W$427,1,$C461))))</f>
        <v>0</v>
      </c>
      <c r="S461" s="2">
        <f>IF($D$427="n/a",0,IF(S$429&lt;=$C461,0,IF(S$429&gt;(INDEX($D$427:$W$427,1,$C461)+$C461),INDEX($D$441:$W$441,,$C461)-SUM($D461:R461),INDEX($D$441:$W$441,,$C461)/INDEX($D$427:$W$427,1,$C461))))</f>
        <v>0</v>
      </c>
      <c r="T461" s="2">
        <f>IF($D$427="n/a",0,IF(T$429&lt;=$C461,0,IF(T$429&gt;(INDEX($D$427:$W$427,1,$C461)+$C461),INDEX($D$441:$W$441,,$C461)-SUM($D461:S461),INDEX($D$441:$W$441,,$C461)/INDEX($D$427:$W$427,1,$C461))))</f>
        <v>0</v>
      </c>
      <c r="U461" s="2">
        <f>IF($D$427="n/a",0,IF(U$429&lt;=$C461,0,IF(U$429&gt;(INDEX($D$427:$W$427,1,$C461)+$C461),INDEX($D$441:$W$441,,$C461)-SUM($D461:T461),INDEX($D$441:$W$441,,$C461)/INDEX($D$427:$W$427,1,$C461))))</f>
        <v>0</v>
      </c>
      <c r="V461" s="2">
        <f>IF($D$427="n/a",0,IF(V$429&lt;=$C461,0,IF(V$429&gt;(INDEX($D$427:$W$427,1,$C461)+$C461),INDEX($D$441:$W$441,,$C461)-SUM($D461:U461),INDEX($D$441:$W$441,,$C461)/INDEX($D$427:$W$427,1,$C461))))</f>
        <v>0</v>
      </c>
      <c r="W461" s="2">
        <f>IF($D$427="n/a",0,IF(W$429&lt;=$C461,0,IF(W$429&gt;(INDEX($D$427:$W$427,1,$C461)+$C461),INDEX($D$441:$W$441,,$C461)-SUM($D461:V461),INDEX($D$441:$W$441,,$C461)/INDEX($D$427:$W$427,1,$C461))))</f>
        <v>0</v>
      </c>
      <c r="X461" s="2">
        <f>IF($D$427="n/a",0,IF(X$429&lt;=$C461,0,IF(X$429&gt;(INDEX($D$427:$W$427,1,$C461)+$C461),INDEX($D$441:$W$441,,$C461)-SUM($D461:W461),INDEX($D$441:$W$441,,$C461)/INDEX($D$427:$W$427,1,$C461))))</f>
        <v>0</v>
      </c>
      <c r="Y461" s="2">
        <f>IF($D$427="n/a",0,IF(Y$429&lt;=$C461,0,IF(Y$429&gt;(INDEX($D$427:$W$427,1,$C461)+$C461),INDEX($D$441:$W$441,,$C461)-SUM($D461:X461),INDEX($D$441:$W$441,,$C461)/INDEX($D$427:$W$427,1,$C461))))</f>
        <v>0</v>
      </c>
      <c r="Z461" s="2">
        <f>IF($D$427="n/a",0,IF(Z$429&lt;=$C461,0,IF(Z$429&gt;(INDEX($D$427:$W$427,1,$C461)+$C461),INDEX($D$441:$W$441,,$C461)-SUM($D461:Y461),INDEX($D$441:$W$441,,$C461)/INDEX($D$427:$W$427,1,$C461))))</f>
        <v>0</v>
      </c>
      <c r="AA461" s="2">
        <f>IF($D$427="n/a",0,IF(AA$429&lt;=$C461,0,IF(AA$429&gt;(INDEX($D$427:$W$427,1,$C461)+$C461),INDEX($D$441:$W$441,,$C461)-SUM($D461:Z461),INDEX($D$441:$W$441,,$C461)/INDEX($D$427:$W$427,1,$C461))))</f>
        <v>0</v>
      </c>
      <c r="AB461" s="2">
        <f>IF($D$427="n/a",0,IF(AB$429&lt;=$C461,0,IF(AB$429&gt;(INDEX($D$427:$W$427,1,$C461)+$C461),INDEX($D$441:$W$441,,$C461)-SUM($D461:AA461),INDEX($D$441:$W$441,,$C461)/INDEX($D$427:$W$427,1,$C461))))</f>
        <v>0</v>
      </c>
      <c r="AC461" s="2">
        <f>IF($D$427="n/a",0,IF(AC$429&lt;=$C461,0,IF(AC$429&gt;(INDEX($D$427:$W$427,1,$C461)+$C461),INDEX($D$441:$W$441,,$C461)-SUM($D461:AB461),INDEX($D$441:$W$441,,$C461)/INDEX($D$427:$W$427,1,$C461))))</f>
        <v>0</v>
      </c>
      <c r="AD461" s="2">
        <f>IF($D$427="n/a",0,IF(AD$429&lt;=$C461,0,IF(AD$429&gt;(INDEX($D$427:$W$427,1,$C461)+$C461),INDEX($D$441:$W$441,,$C461)-SUM($D461:AC461),INDEX($D$441:$W$441,,$C461)/INDEX($D$427:$W$427,1,$C461))))</f>
        <v>0</v>
      </c>
      <c r="AE461" s="2">
        <f>IF($D$427="n/a",0,IF(AE$429&lt;=$C461,0,IF(AE$429&gt;(INDEX($D$427:$W$427,1,$C461)+$C461),INDEX($D$441:$W$441,,$C461)-SUM($D461:AD461),INDEX($D$441:$W$441,,$C461)/INDEX($D$427:$W$427,1,$C461))))</f>
        <v>0</v>
      </c>
      <c r="AF461" s="2">
        <f>IF($D$427="n/a",0,IF(AF$429&lt;=$C461,0,IF(AF$429&gt;(INDEX($D$427:$W$427,1,$C461)+$C461),INDEX($D$441:$W$441,,$C461)-SUM($D461:AE461),INDEX($D$441:$W$441,,$C461)/INDEX($D$427:$W$427,1,$C461))))</f>
        <v>0</v>
      </c>
      <c r="AG461" s="2">
        <f>IF($D$427="n/a",0,IF(AG$429&lt;=$C461,0,IF(AG$429&gt;(INDEX($D$427:$W$427,1,$C461)+$C461),INDEX($D$441:$W$441,,$C461)-SUM($D461:AF461),INDEX($D$441:$W$441,,$C461)/INDEX($D$427:$W$427,1,$C461))))</f>
        <v>0</v>
      </c>
      <c r="AH461" s="2">
        <f>IF($D$427="n/a",0,IF(AH$429&lt;=$C461,0,IF(AH$429&gt;(INDEX($D$427:$W$427,1,$C461)+$C461),INDEX($D$441:$W$441,,$C461)-SUM($D461:AG461),INDEX($D$441:$W$441,,$C461)/INDEX($D$427:$W$427,1,$C461))))</f>
        <v>0</v>
      </c>
      <c r="AI461" s="2">
        <f>IF($D$427="n/a",0,IF(AI$429&lt;=$C461,0,IF(AI$429&gt;(INDEX($D$427:$W$427,1,$C461)+$C461),INDEX($D$441:$W$441,,$C461)-SUM($D461:AH461),INDEX($D$441:$W$441,,$C461)/INDEX($D$427:$W$427,1,$C461))))</f>
        <v>0</v>
      </c>
      <c r="AJ461" s="2">
        <f>IF($D$427="n/a",0,IF(AJ$429&lt;=$C461,0,IF(AJ$429&gt;(INDEX($D$427:$W$427,1,$C461)+$C461),INDEX($D$441:$W$441,,$C461)-SUM($D461:AI461),INDEX($D$441:$W$441,,$C461)/INDEX($D$427:$W$427,1,$C461))))</f>
        <v>0</v>
      </c>
      <c r="AK461" s="2">
        <f>IF($D$427="n/a",0,IF(AK$429&lt;=$C461,0,IF(AK$429&gt;(INDEX($D$427:$W$427,1,$C461)+$C461),INDEX($D$441:$W$441,,$C461)-SUM($D461:AJ461),INDEX($D$441:$W$441,,$C461)/INDEX($D$427:$W$427,1,$C461))))</f>
        <v>0</v>
      </c>
      <c r="AL461" s="2">
        <f>IF($D$427="n/a",0,IF(AL$429&lt;=$C461,0,IF(AL$429&gt;(INDEX($D$427:$W$427,1,$C461)+$C461),INDEX($D$441:$W$441,,$C461)-SUM($D461:AK461),INDEX($D$441:$W$441,,$C461)/INDEX($D$427:$W$427,1,$C461))))</f>
        <v>0</v>
      </c>
      <c r="AM461" s="2">
        <f>IF($D$427="n/a",0,IF(AM$429&lt;=$C461,0,IF(AM$429&gt;(INDEX($D$427:$W$427,1,$C461)+$C461),INDEX($D$441:$W$441,,$C461)-SUM($D461:AL461),INDEX($D$441:$W$441,,$C461)/INDEX($D$427:$W$427,1,$C461))))</f>
        <v>0</v>
      </c>
      <c r="AN461" s="2">
        <f>IF($D$427="n/a",0,IF(AN$429&lt;=$C461,0,IF(AN$429&gt;(INDEX($D$427:$W$427,1,$C461)+$C461),INDEX($D$441:$W$441,,$C461)-SUM($D461:AM461),INDEX($D$441:$W$441,,$C461)/INDEX($D$427:$W$427,1,$C461))))</f>
        <v>0</v>
      </c>
      <c r="AO461" s="2">
        <f>IF($D$427="n/a",0,IF(AO$429&lt;=$C461,0,IF(AO$429&gt;(INDEX($D$427:$W$427,1,$C461)+$C461),INDEX($D$441:$W$441,,$C461)-SUM($D461:AN461),INDEX($D$441:$W$441,,$C461)/INDEX($D$427:$W$427,1,$C461))))</f>
        <v>0</v>
      </c>
      <c r="AP461" s="2">
        <f>IF($D$427="n/a",0,IF(AP$429&lt;=$C461,0,IF(AP$429&gt;(INDEX($D$427:$W$427,1,$C461)+$C461),INDEX($D$441:$W$441,,$C461)-SUM($D461:AO461),INDEX($D$441:$W$441,,$C461)/INDEX($D$427:$W$427,1,$C461))))</f>
        <v>0</v>
      </c>
      <c r="AQ461" s="2">
        <f>IF($D$427="n/a",0,IF(AQ$429&lt;=$C461,0,IF(AQ$429&gt;(INDEX($D$427:$W$427,1,$C461)+$C461),INDEX($D$441:$W$441,,$C461)-SUM($D461:AP461),INDEX($D$441:$W$441,,$C461)/INDEX($D$427:$W$427,1,$C461))))</f>
        <v>0</v>
      </c>
      <c r="AR461" s="2">
        <f>IF($D$427="n/a",0,IF(AR$429&lt;=$C461,0,IF(AR$429&gt;(INDEX($D$427:$W$427,1,$C461)+$C461),INDEX($D$441:$W$441,,$C461)-SUM($D461:AQ461),INDEX($D$441:$W$441,,$C461)/INDEX($D$427:$W$427,1,$C461))))</f>
        <v>0</v>
      </c>
      <c r="AS461" s="2">
        <f>IF($D$427="n/a",0,IF(AS$429&lt;=$C461,0,IF(AS$429&gt;(INDEX($D$427:$W$427,1,$C461)+$C461),INDEX($D$441:$W$441,,$C461)-SUM($D461:AR461),INDEX($D$441:$W$441,,$C461)/INDEX($D$427:$W$427,1,$C461))))</f>
        <v>0</v>
      </c>
      <c r="AT461" s="2">
        <f>IF($D$427="n/a",0,IF(AT$429&lt;=$C461,0,IF(AT$429&gt;(INDEX($D$427:$W$427,1,$C461)+$C461),INDEX($D$441:$W$441,,$C461)-SUM($D461:AS461),INDEX($D$441:$W$441,,$C461)/INDEX($D$427:$W$427,1,$C461))))</f>
        <v>0</v>
      </c>
      <c r="AU461" s="2">
        <f>IF($D$427="n/a",0,IF(AU$429&lt;=$C461,0,IF(AU$429&gt;(INDEX($D$427:$W$427,1,$C461)+$C461),INDEX($D$441:$W$441,,$C461)-SUM($D461:AT461),INDEX($D$441:$W$441,,$C461)/INDEX($D$427:$W$427,1,$C461))))</f>
        <v>0</v>
      </c>
      <c r="AV461" s="2">
        <f>IF($D$427="n/a",0,IF(AV$429&lt;=$C461,0,IF(AV$429&gt;(INDEX($D$427:$W$427,1,$C461)+$C461),INDEX($D$441:$W$441,,$C461)-SUM($D461:AU461),INDEX($D$441:$W$441,,$C461)/INDEX($D$427:$W$427,1,$C461))))</f>
        <v>0</v>
      </c>
      <c r="AW461" s="2">
        <f>IF($D$427="n/a",0,IF(AW$429&lt;=$C461,0,IF(AW$429&gt;(INDEX($D$427:$W$427,1,$C461)+$C461),INDEX($D$441:$W$441,,$C461)-SUM($D461:AV461),INDEX($D$441:$W$441,,$C461)/INDEX($D$427:$W$427,1,$C461))))</f>
        <v>0</v>
      </c>
      <c r="AX461" s="2">
        <f>IF($D$427="n/a",0,IF(AX$429&lt;=$C461,0,IF(AX$429&gt;(INDEX($D$427:$W$427,1,$C461)+$C461),INDEX($D$441:$W$441,,$C461)-SUM($D461:AW461),INDEX($D$441:$W$441,,$C461)/INDEX($D$427:$W$427,1,$C461))))</f>
        <v>0</v>
      </c>
      <c r="AY461" s="2">
        <f>IF($D$427="n/a",0,IF(AY$429&lt;=$C461,0,IF(AY$429&gt;(INDEX($D$427:$W$427,1,$C461)+$C461),INDEX($D$441:$W$441,,$C461)-SUM($D461:AX461),INDEX($D$441:$W$441,,$C461)/INDEX($D$427:$W$427,1,$C461))))</f>
        <v>0</v>
      </c>
      <c r="AZ461" s="2">
        <f>IF($D$427="n/a",0,IF(AZ$429&lt;=$C461,0,IF(AZ$429&gt;(INDEX($D$427:$W$427,1,$C461)+$C461),INDEX($D$441:$W$441,,$C461)-SUM($D461:AY461),INDEX($D$441:$W$441,,$C461)/INDEX($D$427:$W$427,1,$C461))))</f>
        <v>0</v>
      </c>
      <c r="BA461" s="2">
        <f>IF($D$427="n/a",0,IF(BA$429&lt;=$C461,0,IF(BA$429&gt;(INDEX($D$427:$W$427,1,$C461)+$C461),INDEX($D$441:$W$441,,$C461)-SUM($D461:AZ461),INDEX($D$441:$W$441,,$C461)/INDEX($D$427:$W$427,1,$C461))))</f>
        <v>0</v>
      </c>
      <c r="BB461" s="2">
        <f>IF($D$427="n/a",0,IF(BB$429&lt;=$C461,0,IF(BB$429&gt;(INDEX($D$427:$W$427,1,$C461)+$C461),INDEX($D$441:$W$441,,$C461)-SUM($D461:BA461),INDEX($D$441:$W$441,,$C461)/INDEX($D$427:$W$427,1,$C461))))</f>
        <v>0</v>
      </c>
      <c r="BC461" s="2">
        <f>IF($D$427="n/a",0,IF(BC$429&lt;=$C461,0,IF(BC$429&gt;(INDEX($D$427:$W$427,1,$C461)+$C461),INDEX($D$441:$W$441,,$C461)-SUM($D461:BB461),INDEX($D$441:$W$441,,$C461)/INDEX($D$427:$W$427,1,$C461))))</f>
        <v>0</v>
      </c>
      <c r="BD461" s="2">
        <f>IF($D$427="n/a",0,IF(BD$429&lt;=$C461,0,IF(BD$429&gt;(INDEX($D$427:$W$427,1,$C461)+$C461),INDEX($D$441:$W$441,,$C461)-SUM($D461:BC461),INDEX($D$441:$W$441,,$C461)/INDEX($D$427:$W$427,1,$C461))))</f>
        <v>0</v>
      </c>
      <c r="BE461" s="2">
        <f>IF($D$427="n/a",0,IF(BE$429&lt;=$C461,0,IF(BE$429&gt;(INDEX($D$427:$W$427,1,$C461)+$C461),INDEX($D$441:$W$441,,$C461)-SUM($D461:BD461),INDEX($D$441:$W$441,,$C461)/INDEX($D$427:$W$427,1,$C461))))</f>
        <v>0</v>
      </c>
      <c r="BF461" s="2">
        <f>IF($D$427="n/a",0,IF(BF$429&lt;=$C461,0,IF(BF$429&gt;(INDEX($D$427:$W$427,1,$C461)+$C461),INDEX($D$441:$W$441,,$C461)-SUM($D461:BE461),INDEX($D$441:$W$441,,$C461)/INDEX($D$427:$W$427,1,$C461))))</f>
        <v>0</v>
      </c>
      <c r="BG461" s="2">
        <f>IF($D$427="n/a",0,IF(BG$429&lt;=$C461,0,IF(BG$429&gt;(INDEX($D$427:$W$427,1,$C461)+$C461),INDEX($D$441:$W$441,,$C461)-SUM($D461:BF461),INDEX($D$441:$W$441,,$C461)/INDEX($D$427:$W$427,1,$C461))))</f>
        <v>0</v>
      </c>
      <c r="BH461" s="2">
        <f>IF($D$427="n/a",0,IF(BH$429&lt;=$C461,0,IF(BH$429&gt;(INDEX($D$427:$W$427,1,$C461)+$C461),INDEX($D$441:$W$441,,$C461)-SUM($D461:BG461),INDEX($D$441:$W$441,,$C461)/INDEX($D$427:$W$427,1,$C461))))</f>
        <v>0</v>
      </c>
      <c r="BI461" s="2">
        <f>IF($D$427="n/a",0,IF(BI$429&lt;=$C461,0,IF(BI$429&gt;(INDEX($D$427:$W$427,1,$C461)+$C461),INDEX($D$441:$W$441,,$C461)-SUM($D461:BH461),INDEX($D$441:$W$441,,$C461)/INDEX($D$427:$W$427,1,$C461))))</f>
        <v>0</v>
      </c>
      <c r="BJ461" s="2">
        <f>IF($D$427="n/a",0,IF(BJ$429&lt;=$C461,0,IF(BJ$429&gt;(INDEX($D$427:$W$427,1,$C461)+$C461),INDEX($D$441:$W$441,,$C461)-SUM($D461:BI461),INDEX($D$441:$W$441,,$C461)/INDEX($D$427:$W$427,1,$C461))))</f>
        <v>0</v>
      </c>
      <c r="BK461" s="2">
        <f>IF($D$427="n/a",0,IF(BK$429&lt;=$C461,0,IF(BK$429&gt;(INDEX($D$427:$W$427,1,$C461)+$C461),INDEX($D$441:$W$441,,$C461)-SUM($D461:BJ461),INDEX($D$441:$W$441,,$C461)/INDEX($D$427:$W$427,1,$C461))))</f>
        <v>0</v>
      </c>
      <c r="BL461" s="2">
        <f>IF($D$427="n/a",0,IF(BL$429&lt;=$C461,0,IF(BL$429&gt;(INDEX($D$427:$W$427,1,$C461)+$C461),INDEX($D$441:$W$441,,$C461)-SUM($D461:BK461),INDEX($D$441:$W$441,,$C461)/INDEX($D$427:$W$427,1,$C461))))</f>
        <v>0</v>
      </c>
      <c r="BM461" s="2">
        <f>IF($D$427="n/a",0,IF(BM$429&lt;=$C461,0,IF(BM$429&gt;(INDEX($D$427:$W$427,1,$C461)+$C461),INDEX($D$441:$W$441,,$C461)-SUM($D461:BL461),INDEX($D$441:$W$441,,$C461)/INDEX($D$427:$W$427,1,$C461))))</f>
        <v>0</v>
      </c>
      <c r="BN461" s="2">
        <f>IF($D$427="n/a",0,IF(BN$429&lt;=$C461,0,IF(BN$429&gt;(INDEX($D$427:$W$427,1,$C461)+$C461),INDEX($D$441:$W$441,,$C461)-SUM($D461:BM461),INDEX($D$441:$W$441,,$C461)/INDEX($D$427:$W$427,1,$C461))))</f>
        <v>0</v>
      </c>
      <c r="BO461" s="2">
        <f>IF($D$427="n/a",0,IF(BO$429&lt;=$C461,0,IF(BO$429&gt;(INDEX($D$427:$W$427,1,$C461)+$C461),INDEX($D$441:$W$441,,$C461)-SUM($D461:BN461),INDEX($D$441:$W$441,,$C461)/INDEX($D$427:$W$427,1,$C461))))</f>
        <v>0</v>
      </c>
      <c r="BP461" s="2">
        <f>IF($D$427="n/a",0,IF(BP$429&lt;=$C461,0,IF(BP$429&gt;(INDEX($D$427:$W$427,1,$C461)+$C461),INDEX($D$441:$W$441,,$C461)-SUM($D461:BO461),INDEX($D$441:$W$441,,$C461)/INDEX($D$427:$W$427,1,$C461))))</f>
        <v>0</v>
      </c>
    </row>
    <row r="462" spans="2:68" outlineLevel="1">
      <c r="B462" s="20">
        <v>2034</v>
      </c>
      <c r="C462" s="20">
        <v>19</v>
      </c>
      <c r="E462" s="2">
        <f>IF($D$427="n/a",0,IF(E$429&lt;=$C462,0,IF(E$429&gt;(INDEX($D$427:$W$427,1,$C462)+$C462),INDEX($D$441:$W$441,,$C462)-SUM($D462:D462),INDEX($D$441:$W$441,,$C462)/INDEX($D$427:$W$427,1,$C462))))</f>
        <v>0</v>
      </c>
      <c r="F462" s="2">
        <f>IF($D$427="n/a",0,IF(F$429&lt;=$C462,0,IF(F$429&gt;(INDEX($D$427:$W$427,1,$C462)+$C462),INDEX($D$441:$W$441,,$C462)-SUM($D462:E462),INDEX($D$441:$W$441,,$C462)/INDEX($D$427:$W$427,1,$C462))))</f>
        <v>0</v>
      </c>
      <c r="G462" s="2">
        <f>IF($D$427="n/a",0,IF(G$429&lt;=$C462,0,IF(G$429&gt;(INDEX($D$427:$W$427,1,$C462)+$C462),INDEX($D$441:$W$441,,$C462)-SUM($D462:F462),INDEX($D$441:$W$441,,$C462)/INDEX($D$427:$W$427,1,$C462))))</f>
        <v>0</v>
      </c>
      <c r="H462" s="2">
        <f>IF($D$427="n/a",0,IF(H$429&lt;=$C462,0,IF(H$429&gt;(INDEX($D$427:$W$427,1,$C462)+$C462),INDEX($D$441:$W$441,,$C462)-SUM($D462:G462),INDEX($D$441:$W$441,,$C462)/INDEX($D$427:$W$427,1,$C462))))</f>
        <v>0</v>
      </c>
      <c r="I462" s="2">
        <f>IF($D$427="n/a",0,IF(I$429&lt;=$C462,0,IF(I$429&gt;(INDEX($D$427:$W$427,1,$C462)+$C462),INDEX($D$441:$W$441,,$C462)-SUM($D462:H462),INDEX($D$441:$W$441,,$C462)/INDEX($D$427:$W$427,1,$C462))))</f>
        <v>0</v>
      </c>
      <c r="J462" s="2">
        <f>IF($D$427="n/a",0,IF(J$429&lt;=$C462,0,IF(J$429&gt;(INDEX($D$427:$W$427,1,$C462)+$C462),INDEX($D$441:$W$441,,$C462)-SUM($D462:I462),INDEX($D$441:$W$441,,$C462)/INDEX($D$427:$W$427,1,$C462))))</f>
        <v>0</v>
      </c>
      <c r="K462" s="2">
        <f>IF($D$427="n/a",0,IF(K$429&lt;=$C462,0,IF(K$429&gt;(INDEX($D$427:$W$427,1,$C462)+$C462),INDEX($D$441:$W$441,,$C462)-SUM($D462:J462),INDEX($D$441:$W$441,,$C462)/INDEX($D$427:$W$427,1,$C462))))</f>
        <v>0</v>
      </c>
      <c r="L462" s="2">
        <f>IF($D$427="n/a",0,IF(L$429&lt;=$C462,0,IF(L$429&gt;(INDEX($D$427:$W$427,1,$C462)+$C462),INDEX($D$441:$W$441,,$C462)-SUM($D462:K462),INDEX($D$441:$W$441,,$C462)/INDEX($D$427:$W$427,1,$C462))))</f>
        <v>0</v>
      </c>
      <c r="M462" s="2">
        <f>IF($D$427="n/a",0,IF(M$429&lt;=$C462,0,IF(M$429&gt;(INDEX($D$427:$W$427,1,$C462)+$C462),INDEX($D$441:$W$441,,$C462)-SUM($D462:L462),INDEX($D$441:$W$441,,$C462)/INDEX($D$427:$W$427,1,$C462))))</f>
        <v>0</v>
      </c>
      <c r="N462" s="2">
        <f>IF($D$427="n/a",0,IF(N$429&lt;=$C462,0,IF(N$429&gt;(INDEX($D$427:$W$427,1,$C462)+$C462),INDEX($D$441:$W$441,,$C462)-SUM($D462:M462),INDEX($D$441:$W$441,,$C462)/INDEX($D$427:$W$427,1,$C462))))</f>
        <v>0</v>
      </c>
      <c r="O462" s="2">
        <f>IF($D$427="n/a",0,IF(O$429&lt;=$C462,0,IF(O$429&gt;(INDEX($D$427:$W$427,1,$C462)+$C462),INDEX($D$441:$W$441,,$C462)-SUM($D462:N462),INDEX($D$441:$W$441,,$C462)/INDEX($D$427:$W$427,1,$C462))))</f>
        <v>0</v>
      </c>
      <c r="P462" s="2">
        <f>IF($D$427="n/a",0,IF(P$429&lt;=$C462,0,IF(P$429&gt;(INDEX($D$427:$W$427,1,$C462)+$C462),INDEX($D$441:$W$441,,$C462)-SUM($D462:O462),INDEX($D$441:$W$441,,$C462)/INDEX($D$427:$W$427,1,$C462))))</f>
        <v>0</v>
      </c>
      <c r="Q462" s="2">
        <f>IF($D$427="n/a",0,IF(Q$429&lt;=$C462,0,IF(Q$429&gt;(INDEX($D$427:$W$427,1,$C462)+$C462),INDEX($D$441:$W$441,,$C462)-SUM($D462:P462),INDEX($D$441:$W$441,,$C462)/INDEX($D$427:$W$427,1,$C462))))</f>
        <v>0</v>
      </c>
      <c r="R462" s="2">
        <f>IF($D$427="n/a",0,IF(R$429&lt;=$C462,0,IF(R$429&gt;(INDEX($D$427:$W$427,1,$C462)+$C462),INDEX($D$441:$W$441,,$C462)-SUM($D462:Q462),INDEX($D$441:$W$441,,$C462)/INDEX($D$427:$W$427,1,$C462))))</f>
        <v>0</v>
      </c>
      <c r="S462" s="2">
        <f>IF($D$427="n/a",0,IF(S$429&lt;=$C462,0,IF(S$429&gt;(INDEX($D$427:$W$427,1,$C462)+$C462),INDEX($D$441:$W$441,,$C462)-SUM($D462:R462),INDEX($D$441:$W$441,,$C462)/INDEX($D$427:$W$427,1,$C462))))</f>
        <v>0</v>
      </c>
      <c r="T462" s="2">
        <f>IF($D$427="n/a",0,IF(T$429&lt;=$C462,0,IF(T$429&gt;(INDEX($D$427:$W$427,1,$C462)+$C462),INDEX($D$441:$W$441,,$C462)-SUM($D462:S462),INDEX($D$441:$W$441,,$C462)/INDEX($D$427:$W$427,1,$C462))))</f>
        <v>0</v>
      </c>
      <c r="U462" s="2">
        <f>IF($D$427="n/a",0,IF(U$429&lt;=$C462,0,IF(U$429&gt;(INDEX($D$427:$W$427,1,$C462)+$C462),INDEX($D$441:$W$441,,$C462)-SUM($D462:T462),INDEX($D$441:$W$441,,$C462)/INDEX($D$427:$W$427,1,$C462))))</f>
        <v>0</v>
      </c>
      <c r="V462" s="2">
        <f>IF($D$427="n/a",0,IF(V$429&lt;=$C462,0,IF(V$429&gt;(INDEX($D$427:$W$427,1,$C462)+$C462),INDEX($D$441:$W$441,,$C462)-SUM($D462:U462),INDEX($D$441:$W$441,,$C462)/INDEX($D$427:$W$427,1,$C462))))</f>
        <v>0</v>
      </c>
      <c r="W462" s="2">
        <f>IF($D$427="n/a",0,IF(W$429&lt;=$C462,0,IF(W$429&gt;(INDEX($D$427:$W$427,1,$C462)+$C462),INDEX($D$441:$W$441,,$C462)-SUM($D462:V462),INDEX($D$441:$W$441,,$C462)/INDEX($D$427:$W$427,1,$C462))))</f>
        <v>0</v>
      </c>
      <c r="X462" s="2">
        <f>IF($D$427="n/a",0,IF(X$429&lt;=$C462,0,IF(X$429&gt;(INDEX($D$427:$W$427,1,$C462)+$C462),INDEX($D$441:$W$441,,$C462)-SUM($D462:W462),INDEX($D$441:$W$441,,$C462)/INDEX($D$427:$W$427,1,$C462))))</f>
        <v>0</v>
      </c>
      <c r="Y462" s="2">
        <f>IF($D$427="n/a",0,IF(Y$429&lt;=$C462,0,IF(Y$429&gt;(INDEX($D$427:$W$427,1,$C462)+$C462),INDEX($D$441:$W$441,,$C462)-SUM($D462:X462),INDEX($D$441:$W$441,,$C462)/INDEX($D$427:$W$427,1,$C462))))</f>
        <v>0</v>
      </c>
      <c r="Z462" s="2">
        <f>IF($D$427="n/a",0,IF(Z$429&lt;=$C462,0,IF(Z$429&gt;(INDEX($D$427:$W$427,1,$C462)+$C462),INDEX($D$441:$W$441,,$C462)-SUM($D462:Y462),INDEX($D$441:$W$441,,$C462)/INDEX($D$427:$W$427,1,$C462))))</f>
        <v>0</v>
      </c>
      <c r="AA462" s="2">
        <f>IF($D$427="n/a",0,IF(AA$429&lt;=$C462,0,IF(AA$429&gt;(INDEX($D$427:$W$427,1,$C462)+$C462),INDEX($D$441:$W$441,,$C462)-SUM($D462:Z462),INDEX($D$441:$W$441,,$C462)/INDEX($D$427:$W$427,1,$C462))))</f>
        <v>0</v>
      </c>
      <c r="AB462" s="2">
        <f>IF($D$427="n/a",0,IF(AB$429&lt;=$C462,0,IF(AB$429&gt;(INDEX($D$427:$W$427,1,$C462)+$C462),INDEX($D$441:$W$441,,$C462)-SUM($D462:AA462),INDEX($D$441:$W$441,,$C462)/INDEX($D$427:$W$427,1,$C462))))</f>
        <v>0</v>
      </c>
      <c r="AC462" s="2">
        <f>IF($D$427="n/a",0,IF(AC$429&lt;=$C462,0,IF(AC$429&gt;(INDEX($D$427:$W$427,1,$C462)+$C462),INDEX($D$441:$W$441,,$C462)-SUM($D462:AB462),INDEX($D$441:$W$441,,$C462)/INDEX($D$427:$W$427,1,$C462))))</f>
        <v>0</v>
      </c>
      <c r="AD462" s="2">
        <f>IF($D$427="n/a",0,IF(AD$429&lt;=$C462,0,IF(AD$429&gt;(INDEX($D$427:$W$427,1,$C462)+$C462),INDEX($D$441:$W$441,,$C462)-SUM($D462:AC462),INDEX($D$441:$W$441,,$C462)/INDEX($D$427:$W$427,1,$C462))))</f>
        <v>0</v>
      </c>
      <c r="AE462" s="2">
        <f>IF($D$427="n/a",0,IF(AE$429&lt;=$C462,0,IF(AE$429&gt;(INDEX($D$427:$W$427,1,$C462)+$C462),INDEX($D$441:$W$441,,$C462)-SUM($D462:AD462),INDEX($D$441:$W$441,,$C462)/INDEX($D$427:$W$427,1,$C462))))</f>
        <v>0</v>
      </c>
      <c r="AF462" s="2">
        <f>IF($D$427="n/a",0,IF(AF$429&lt;=$C462,0,IF(AF$429&gt;(INDEX($D$427:$W$427,1,$C462)+$C462),INDEX($D$441:$W$441,,$C462)-SUM($D462:AE462),INDEX($D$441:$W$441,,$C462)/INDEX($D$427:$W$427,1,$C462))))</f>
        <v>0</v>
      </c>
      <c r="AG462" s="2">
        <f>IF($D$427="n/a",0,IF(AG$429&lt;=$C462,0,IF(AG$429&gt;(INDEX($D$427:$W$427,1,$C462)+$C462),INDEX($D$441:$W$441,,$C462)-SUM($D462:AF462),INDEX($D$441:$W$441,,$C462)/INDEX($D$427:$W$427,1,$C462))))</f>
        <v>0</v>
      </c>
      <c r="AH462" s="2">
        <f>IF($D$427="n/a",0,IF(AH$429&lt;=$C462,0,IF(AH$429&gt;(INDEX($D$427:$W$427,1,$C462)+$C462),INDEX($D$441:$W$441,,$C462)-SUM($D462:AG462),INDEX($D$441:$W$441,,$C462)/INDEX($D$427:$W$427,1,$C462))))</f>
        <v>0</v>
      </c>
      <c r="AI462" s="2">
        <f>IF($D$427="n/a",0,IF(AI$429&lt;=$C462,0,IF(AI$429&gt;(INDEX($D$427:$W$427,1,$C462)+$C462),INDEX($D$441:$W$441,,$C462)-SUM($D462:AH462),INDEX($D$441:$W$441,,$C462)/INDEX($D$427:$W$427,1,$C462))))</f>
        <v>0</v>
      </c>
      <c r="AJ462" s="2">
        <f>IF($D$427="n/a",0,IF(AJ$429&lt;=$C462,0,IF(AJ$429&gt;(INDEX($D$427:$W$427,1,$C462)+$C462),INDEX($D$441:$W$441,,$C462)-SUM($D462:AI462),INDEX($D$441:$W$441,,$C462)/INDEX($D$427:$W$427,1,$C462))))</f>
        <v>0</v>
      </c>
      <c r="AK462" s="2">
        <f>IF($D$427="n/a",0,IF(AK$429&lt;=$C462,0,IF(AK$429&gt;(INDEX($D$427:$W$427,1,$C462)+$C462),INDEX($D$441:$W$441,,$C462)-SUM($D462:AJ462),INDEX($D$441:$W$441,,$C462)/INDEX($D$427:$W$427,1,$C462))))</f>
        <v>0</v>
      </c>
      <c r="AL462" s="2">
        <f>IF($D$427="n/a",0,IF(AL$429&lt;=$C462,0,IF(AL$429&gt;(INDEX($D$427:$W$427,1,$C462)+$C462),INDEX($D$441:$W$441,,$C462)-SUM($D462:AK462),INDEX($D$441:$W$441,,$C462)/INDEX($D$427:$W$427,1,$C462))))</f>
        <v>0</v>
      </c>
      <c r="AM462" s="2">
        <f>IF($D$427="n/a",0,IF(AM$429&lt;=$C462,0,IF(AM$429&gt;(INDEX($D$427:$W$427,1,$C462)+$C462),INDEX($D$441:$W$441,,$C462)-SUM($D462:AL462),INDEX($D$441:$W$441,,$C462)/INDEX($D$427:$W$427,1,$C462))))</f>
        <v>0</v>
      </c>
      <c r="AN462" s="2">
        <f>IF($D$427="n/a",0,IF(AN$429&lt;=$C462,0,IF(AN$429&gt;(INDEX($D$427:$W$427,1,$C462)+$C462),INDEX($D$441:$W$441,,$C462)-SUM($D462:AM462),INDEX($D$441:$W$441,,$C462)/INDEX($D$427:$W$427,1,$C462))))</f>
        <v>0</v>
      </c>
      <c r="AO462" s="2">
        <f>IF($D$427="n/a",0,IF(AO$429&lt;=$C462,0,IF(AO$429&gt;(INDEX($D$427:$W$427,1,$C462)+$C462),INDEX($D$441:$W$441,,$C462)-SUM($D462:AN462),INDEX($D$441:$W$441,,$C462)/INDEX($D$427:$W$427,1,$C462))))</f>
        <v>0</v>
      </c>
      <c r="AP462" s="2">
        <f>IF($D$427="n/a",0,IF(AP$429&lt;=$C462,0,IF(AP$429&gt;(INDEX($D$427:$W$427,1,$C462)+$C462),INDEX($D$441:$W$441,,$C462)-SUM($D462:AO462),INDEX($D$441:$W$441,,$C462)/INDEX($D$427:$W$427,1,$C462))))</f>
        <v>0</v>
      </c>
      <c r="AQ462" s="2">
        <f>IF($D$427="n/a",0,IF(AQ$429&lt;=$C462,0,IF(AQ$429&gt;(INDEX($D$427:$W$427,1,$C462)+$C462),INDEX($D$441:$W$441,,$C462)-SUM($D462:AP462),INDEX($D$441:$W$441,,$C462)/INDEX($D$427:$W$427,1,$C462))))</f>
        <v>0</v>
      </c>
      <c r="AR462" s="2">
        <f>IF($D$427="n/a",0,IF(AR$429&lt;=$C462,0,IF(AR$429&gt;(INDEX($D$427:$W$427,1,$C462)+$C462),INDEX($D$441:$W$441,,$C462)-SUM($D462:AQ462),INDEX($D$441:$W$441,,$C462)/INDEX($D$427:$W$427,1,$C462))))</f>
        <v>0</v>
      </c>
      <c r="AS462" s="2">
        <f>IF($D$427="n/a",0,IF(AS$429&lt;=$C462,0,IF(AS$429&gt;(INDEX($D$427:$W$427,1,$C462)+$C462),INDEX($D$441:$W$441,,$C462)-SUM($D462:AR462),INDEX($D$441:$W$441,,$C462)/INDEX($D$427:$W$427,1,$C462))))</f>
        <v>0</v>
      </c>
      <c r="AT462" s="2">
        <f>IF($D$427="n/a",0,IF(AT$429&lt;=$C462,0,IF(AT$429&gt;(INDEX($D$427:$W$427,1,$C462)+$C462),INDEX($D$441:$W$441,,$C462)-SUM($D462:AS462),INDEX($D$441:$W$441,,$C462)/INDEX($D$427:$W$427,1,$C462))))</f>
        <v>0</v>
      </c>
      <c r="AU462" s="2">
        <f>IF($D$427="n/a",0,IF(AU$429&lt;=$C462,0,IF(AU$429&gt;(INDEX($D$427:$W$427,1,$C462)+$C462),INDEX($D$441:$W$441,,$C462)-SUM($D462:AT462),INDEX($D$441:$W$441,,$C462)/INDEX($D$427:$W$427,1,$C462))))</f>
        <v>0</v>
      </c>
      <c r="AV462" s="2">
        <f>IF($D$427="n/a",0,IF(AV$429&lt;=$C462,0,IF(AV$429&gt;(INDEX($D$427:$W$427,1,$C462)+$C462),INDEX($D$441:$W$441,,$C462)-SUM($D462:AU462),INDEX($D$441:$W$441,,$C462)/INDEX($D$427:$W$427,1,$C462))))</f>
        <v>0</v>
      </c>
      <c r="AW462" s="2">
        <f>IF($D$427="n/a",0,IF(AW$429&lt;=$C462,0,IF(AW$429&gt;(INDEX($D$427:$W$427,1,$C462)+$C462),INDEX($D$441:$W$441,,$C462)-SUM($D462:AV462),INDEX($D$441:$W$441,,$C462)/INDEX($D$427:$W$427,1,$C462))))</f>
        <v>0</v>
      </c>
      <c r="AX462" s="2">
        <f>IF($D$427="n/a",0,IF(AX$429&lt;=$C462,0,IF(AX$429&gt;(INDEX($D$427:$W$427,1,$C462)+$C462),INDEX($D$441:$W$441,,$C462)-SUM($D462:AW462),INDEX($D$441:$W$441,,$C462)/INDEX($D$427:$W$427,1,$C462))))</f>
        <v>0</v>
      </c>
      <c r="AY462" s="2">
        <f>IF($D$427="n/a",0,IF(AY$429&lt;=$C462,0,IF(AY$429&gt;(INDEX($D$427:$W$427,1,$C462)+$C462),INDEX($D$441:$W$441,,$C462)-SUM($D462:AX462),INDEX($D$441:$W$441,,$C462)/INDEX($D$427:$W$427,1,$C462))))</f>
        <v>0</v>
      </c>
      <c r="AZ462" s="2">
        <f>IF($D$427="n/a",0,IF(AZ$429&lt;=$C462,0,IF(AZ$429&gt;(INDEX($D$427:$W$427,1,$C462)+$C462),INDEX($D$441:$W$441,,$C462)-SUM($D462:AY462),INDEX($D$441:$W$441,,$C462)/INDEX($D$427:$W$427,1,$C462))))</f>
        <v>0</v>
      </c>
      <c r="BA462" s="2">
        <f>IF($D$427="n/a",0,IF(BA$429&lt;=$C462,0,IF(BA$429&gt;(INDEX($D$427:$W$427,1,$C462)+$C462),INDEX($D$441:$W$441,,$C462)-SUM($D462:AZ462),INDEX($D$441:$W$441,,$C462)/INDEX($D$427:$W$427,1,$C462))))</f>
        <v>0</v>
      </c>
      <c r="BB462" s="2">
        <f>IF($D$427="n/a",0,IF(BB$429&lt;=$C462,0,IF(BB$429&gt;(INDEX($D$427:$W$427,1,$C462)+$C462),INDEX($D$441:$W$441,,$C462)-SUM($D462:BA462),INDEX($D$441:$W$441,,$C462)/INDEX($D$427:$W$427,1,$C462))))</f>
        <v>0</v>
      </c>
      <c r="BC462" s="2">
        <f>IF($D$427="n/a",0,IF(BC$429&lt;=$C462,0,IF(BC$429&gt;(INDEX($D$427:$W$427,1,$C462)+$C462),INDEX($D$441:$W$441,,$C462)-SUM($D462:BB462),INDEX($D$441:$W$441,,$C462)/INDEX($D$427:$W$427,1,$C462))))</f>
        <v>0</v>
      </c>
      <c r="BD462" s="2">
        <f>IF($D$427="n/a",0,IF(BD$429&lt;=$C462,0,IF(BD$429&gt;(INDEX($D$427:$W$427,1,$C462)+$C462),INDEX($D$441:$W$441,,$C462)-SUM($D462:BC462),INDEX($D$441:$W$441,,$C462)/INDEX($D$427:$W$427,1,$C462))))</f>
        <v>0</v>
      </c>
      <c r="BE462" s="2">
        <f>IF($D$427="n/a",0,IF(BE$429&lt;=$C462,0,IF(BE$429&gt;(INDEX($D$427:$W$427,1,$C462)+$C462),INDEX($D$441:$W$441,,$C462)-SUM($D462:BD462),INDEX($D$441:$W$441,,$C462)/INDEX($D$427:$W$427,1,$C462))))</f>
        <v>0</v>
      </c>
      <c r="BF462" s="2">
        <f>IF($D$427="n/a",0,IF(BF$429&lt;=$C462,0,IF(BF$429&gt;(INDEX($D$427:$W$427,1,$C462)+$C462),INDEX($D$441:$W$441,,$C462)-SUM($D462:BE462),INDEX($D$441:$W$441,,$C462)/INDEX($D$427:$W$427,1,$C462))))</f>
        <v>0</v>
      </c>
      <c r="BG462" s="2">
        <f>IF($D$427="n/a",0,IF(BG$429&lt;=$C462,0,IF(BG$429&gt;(INDEX($D$427:$W$427,1,$C462)+$C462),INDEX($D$441:$W$441,,$C462)-SUM($D462:BF462),INDEX($D$441:$W$441,,$C462)/INDEX($D$427:$W$427,1,$C462))))</f>
        <v>0</v>
      </c>
      <c r="BH462" s="2">
        <f>IF($D$427="n/a",0,IF(BH$429&lt;=$C462,0,IF(BH$429&gt;(INDEX($D$427:$W$427,1,$C462)+$C462),INDEX($D$441:$W$441,,$C462)-SUM($D462:BG462),INDEX($D$441:$W$441,,$C462)/INDEX($D$427:$W$427,1,$C462))))</f>
        <v>0</v>
      </c>
      <c r="BI462" s="2">
        <f>IF($D$427="n/a",0,IF(BI$429&lt;=$C462,0,IF(BI$429&gt;(INDEX($D$427:$W$427,1,$C462)+$C462),INDEX($D$441:$W$441,,$C462)-SUM($D462:BH462),INDEX($D$441:$W$441,,$C462)/INDEX($D$427:$W$427,1,$C462))))</f>
        <v>0</v>
      </c>
      <c r="BJ462" s="2">
        <f>IF($D$427="n/a",0,IF(BJ$429&lt;=$C462,0,IF(BJ$429&gt;(INDEX($D$427:$W$427,1,$C462)+$C462),INDEX($D$441:$W$441,,$C462)-SUM($D462:BI462),INDEX($D$441:$W$441,,$C462)/INDEX($D$427:$W$427,1,$C462))))</f>
        <v>0</v>
      </c>
      <c r="BK462" s="2">
        <f>IF($D$427="n/a",0,IF(BK$429&lt;=$C462,0,IF(BK$429&gt;(INDEX($D$427:$W$427,1,$C462)+$C462),INDEX($D$441:$W$441,,$C462)-SUM($D462:BJ462),INDEX($D$441:$W$441,,$C462)/INDEX($D$427:$W$427,1,$C462))))</f>
        <v>0</v>
      </c>
      <c r="BL462" s="2">
        <f>IF($D$427="n/a",0,IF(BL$429&lt;=$C462,0,IF(BL$429&gt;(INDEX($D$427:$W$427,1,$C462)+$C462),INDEX($D$441:$W$441,,$C462)-SUM($D462:BK462),INDEX($D$441:$W$441,,$C462)/INDEX($D$427:$W$427,1,$C462))))</f>
        <v>0</v>
      </c>
      <c r="BM462" s="2">
        <f>IF($D$427="n/a",0,IF(BM$429&lt;=$C462,0,IF(BM$429&gt;(INDEX($D$427:$W$427,1,$C462)+$C462),INDEX($D$441:$W$441,,$C462)-SUM($D462:BL462),INDEX($D$441:$W$441,,$C462)/INDEX($D$427:$W$427,1,$C462))))</f>
        <v>0</v>
      </c>
      <c r="BN462" s="2">
        <f>IF($D$427="n/a",0,IF(BN$429&lt;=$C462,0,IF(BN$429&gt;(INDEX($D$427:$W$427,1,$C462)+$C462),INDEX($D$441:$W$441,,$C462)-SUM($D462:BM462),INDEX($D$441:$W$441,,$C462)/INDEX($D$427:$W$427,1,$C462))))</f>
        <v>0</v>
      </c>
      <c r="BO462" s="2">
        <f>IF($D$427="n/a",0,IF(BO$429&lt;=$C462,0,IF(BO$429&gt;(INDEX($D$427:$W$427,1,$C462)+$C462),INDEX($D$441:$W$441,,$C462)-SUM($D462:BN462),INDEX($D$441:$W$441,,$C462)/INDEX($D$427:$W$427,1,$C462))))</f>
        <v>0</v>
      </c>
      <c r="BP462" s="2">
        <f>IF($D$427="n/a",0,IF(BP$429&lt;=$C462,0,IF(BP$429&gt;(INDEX($D$427:$W$427,1,$C462)+$C462),INDEX($D$441:$W$441,,$C462)-SUM($D462:BO462),INDEX($D$441:$W$441,,$C462)/INDEX($D$427:$W$427,1,$C462))))</f>
        <v>0</v>
      </c>
    </row>
    <row r="463" spans="2:68" outlineLevel="1">
      <c r="B463" s="20">
        <v>2035</v>
      </c>
      <c r="C463" s="20">
        <v>20</v>
      </c>
      <c r="E463" s="2">
        <f>IF($D$427="n/a",0,IF(E$429&lt;=$C463,0,IF(E$429&gt;(INDEX($D$427:$W$427,1,$C463)+$C463),INDEX($D$441:$W$441,,$C463)-SUM($D463:D463),INDEX($D$441:$W$441,,$C463)/INDEX($D$427:$W$427,1,$C463))))</f>
        <v>0</v>
      </c>
      <c r="F463" s="2">
        <f>IF($D$427="n/a",0,IF(F$429&lt;=$C463,0,IF(F$429&gt;(INDEX($D$427:$W$427,1,$C463)+$C463),INDEX($D$441:$W$441,,$C463)-SUM($D463:E463),INDEX($D$441:$W$441,,$C463)/INDEX($D$427:$W$427,1,$C463))))</f>
        <v>0</v>
      </c>
      <c r="G463" s="2">
        <f>IF($D$427="n/a",0,IF(G$429&lt;=$C463,0,IF(G$429&gt;(INDEX($D$427:$W$427,1,$C463)+$C463),INDEX($D$441:$W$441,,$C463)-SUM($D463:F463),INDEX($D$441:$W$441,,$C463)/INDEX($D$427:$W$427,1,$C463))))</f>
        <v>0</v>
      </c>
      <c r="H463" s="2">
        <f>IF($D$427="n/a",0,IF(H$429&lt;=$C463,0,IF(H$429&gt;(INDEX($D$427:$W$427,1,$C463)+$C463),INDEX($D$441:$W$441,,$C463)-SUM($D463:G463),INDEX($D$441:$W$441,,$C463)/INDEX($D$427:$W$427,1,$C463))))</f>
        <v>0</v>
      </c>
      <c r="I463" s="2">
        <f>IF($D$427="n/a",0,IF(I$429&lt;=$C463,0,IF(I$429&gt;(INDEX($D$427:$W$427,1,$C463)+$C463),INDEX($D$441:$W$441,,$C463)-SUM($D463:H463),INDEX($D$441:$W$441,,$C463)/INDEX($D$427:$W$427,1,$C463))))</f>
        <v>0</v>
      </c>
      <c r="J463" s="2">
        <f>IF($D$427="n/a",0,IF(J$429&lt;=$C463,0,IF(J$429&gt;(INDEX($D$427:$W$427,1,$C463)+$C463),INDEX($D$441:$W$441,,$C463)-SUM($D463:I463),INDEX($D$441:$W$441,,$C463)/INDEX($D$427:$W$427,1,$C463))))</f>
        <v>0</v>
      </c>
      <c r="K463" s="2">
        <f>IF($D$427="n/a",0,IF(K$429&lt;=$C463,0,IF(K$429&gt;(INDEX($D$427:$W$427,1,$C463)+$C463),INDEX($D$441:$W$441,,$C463)-SUM($D463:J463),INDEX($D$441:$W$441,,$C463)/INDEX($D$427:$W$427,1,$C463))))</f>
        <v>0</v>
      </c>
      <c r="L463" s="2">
        <f>IF($D$427="n/a",0,IF(L$429&lt;=$C463,0,IF(L$429&gt;(INDEX($D$427:$W$427,1,$C463)+$C463),INDEX($D$441:$W$441,,$C463)-SUM($D463:K463),INDEX($D$441:$W$441,,$C463)/INDEX($D$427:$W$427,1,$C463))))</f>
        <v>0</v>
      </c>
      <c r="M463" s="2">
        <f>IF($D$427="n/a",0,IF(M$429&lt;=$C463,0,IF(M$429&gt;(INDEX($D$427:$W$427,1,$C463)+$C463),INDEX($D$441:$W$441,,$C463)-SUM($D463:L463),INDEX($D$441:$W$441,,$C463)/INDEX($D$427:$W$427,1,$C463))))</f>
        <v>0</v>
      </c>
      <c r="N463" s="2">
        <f>IF($D$427="n/a",0,IF(N$429&lt;=$C463,0,IF(N$429&gt;(INDEX($D$427:$W$427,1,$C463)+$C463),INDEX($D$441:$W$441,,$C463)-SUM($D463:M463),INDEX($D$441:$W$441,,$C463)/INDEX($D$427:$W$427,1,$C463))))</f>
        <v>0</v>
      </c>
      <c r="O463" s="2">
        <f>IF($D$427="n/a",0,IF(O$429&lt;=$C463,0,IF(O$429&gt;(INDEX($D$427:$W$427,1,$C463)+$C463),INDEX($D$441:$W$441,,$C463)-SUM($D463:N463),INDEX($D$441:$W$441,,$C463)/INDEX($D$427:$W$427,1,$C463))))</f>
        <v>0</v>
      </c>
      <c r="P463" s="2">
        <f>IF($D$427="n/a",0,IF(P$429&lt;=$C463,0,IF(P$429&gt;(INDEX($D$427:$W$427,1,$C463)+$C463),INDEX($D$441:$W$441,,$C463)-SUM($D463:O463),INDEX($D$441:$W$441,,$C463)/INDEX($D$427:$W$427,1,$C463))))</f>
        <v>0</v>
      </c>
      <c r="Q463" s="2">
        <f>IF($D$427="n/a",0,IF(Q$429&lt;=$C463,0,IF(Q$429&gt;(INDEX($D$427:$W$427,1,$C463)+$C463),INDEX($D$441:$W$441,,$C463)-SUM($D463:P463),INDEX($D$441:$W$441,,$C463)/INDEX($D$427:$W$427,1,$C463))))</f>
        <v>0</v>
      </c>
      <c r="R463" s="2">
        <f>IF($D$427="n/a",0,IF(R$429&lt;=$C463,0,IF(R$429&gt;(INDEX($D$427:$W$427,1,$C463)+$C463),INDEX($D$441:$W$441,,$C463)-SUM($D463:Q463),INDEX($D$441:$W$441,,$C463)/INDEX($D$427:$W$427,1,$C463))))</f>
        <v>0</v>
      </c>
      <c r="S463" s="2">
        <f>IF($D$427="n/a",0,IF(S$429&lt;=$C463,0,IF(S$429&gt;(INDEX($D$427:$W$427,1,$C463)+$C463),INDEX($D$441:$W$441,,$C463)-SUM($D463:R463),INDEX($D$441:$W$441,,$C463)/INDEX($D$427:$W$427,1,$C463))))</f>
        <v>0</v>
      </c>
      <c r="T463" s="2">
        <f>IF($D$427="n/a",0,IF(T$429&lt;=$C463,0,IF(T$429&gt;(INDEX($D$427:$W$427,1,$C463)+$C463),INDEX($D$441:$W$441,,$C463)-SUM($D463:S463),INDEX($D$441:$W$441,,$C463)/INDEX($D$427:$W$427,1,$C463))))</f>
        <v>0</v>
      </c>
      <c r="U463" s="2">
        <f>IF($D$427="n/a",0,IF(U$429&lt;=$C463,0,IF(U$429&gt;(INDEX($D$427:$W$427,1,$C463)+$C463),INDEX($D$441:$W$441,,$C463)-SUM($D463:T463),INDEX($D$441:$W$441,,$C463)/INDEX($D$427:$W$427,1,$C463))))</f>
        <v>0</v>
      </c>
      <c r="V463" s="2">
        <f>IF($D$427="n/a",0,IF(V$429&lt;=$C463,0,IF(V$429&gt;(INDEX($D$427:$W$427,1,$C463)+$C463),INDEX($D$441:$W$441,,$C463)-SUM($D463:U463),INDEX($D$441:$W$441,,$C463)/INDEX($D$427:$W$427,1,$C463))))</f>
        <v>0</v>
      </c>
      <c r="W463" s="2">
        <f>IF($D$427="n/a",0,IF(W$429&lt;=$C463,0,IF(W$429&gt;(INDEX($D$427:$W$427,1,$C463)+$C463),INDEX($D$441:$W$441,,$C463)-SUM($D463:V463),INDEX($D$441:$W$441,,$C463)/INDEX($D$427:$W$427,1,$C463))))</f>
        <v>0</v>
      </c>
      <c r="X463" s="2">
        <f>IF($D$427="n/a",0,IF(X$429&lt;=$C463,0,IF(X$429&gt;(INDEX($D$427:$W$427,1,$C463)+$C463),INDEX($D$441:$W$441,,$C463)-SUM($D463:W463),INDEX($D$441:$W$441,,$C463)/INDEX($D$427:$W$427,1,$C463))))</f>
        <v>0</v>
      </c>
      <c r="Y463" s="2">
        <f>IF($D$427="n/a",0,IF(Y$429&lt;=$C463,0,IF(Y$429&gt;(INDEX($D$427:$W$427,1,$C463)+$C463),INDEX($D$441:$W$441,,$C463)-SUM($D463:X463),INDEX($D$441:$W$441,,$C463)/INDEX($D$427:$W$427,1,$C463))))</f>
        <v>0</v>
      </c>
      <c r="Z463" s="2">
        <f>IF($D$427="n/a",0,IF(Z$429&lt;=$C463,0,IF(Z$429&gt;(INDEX($D$427:$W$427,1,$C463)+$C463),INDEX($D$441:$W$441,,$C463)-SUM($D463:Y463),INDEX($D$441:$W$441,,$C463)/INDEX($D$427:$W$427,1,$C463))))</f>
        <v>0</v>
      </c>
      <c r="AA463" s="2">
        <f>IF($D$427="n/a",0,IF(AA$429&lt;=$C463,0,IF(AA$429&gt;(INDEX($D$427:$W$427,1,$C463)+$C463),INDEX($D$441:$W$441,,$C463)-SUM($D463:Z463),INDEX($D$441:$W$441,,$C463)/INDEX($D$427:$W$427,1,$C463))))</f>
        <v>0</v>
      </c>
      <c r="AB463" s="2">
        <f>IF($D$427="n/a",0,IF(AB$429&lt;=$C463,0,IF(AB$429&gt;(INDEX($D$427:$W$427,1,$C463)+$C463),INDEX($D$441:$W$441,,$C463)-SUM($D463:AA463),INDEX($D$441:$W$441,,$C463)/INDEX($D$427:$W$427,1,$C463))))</f>
        <v>0</v>
      </c>
      <c r="AC463" s="2">
        <f>IF($D$427="n/a",0,IF(AC$429&lt;=$C463,0,IF(AC$429&gt;(INDEX($D$427:$W$427,1,$C463)+$C463),INDEX($D$441:$W$441,,$C463)-SUM($D463:AB463),INDEX($D$441:$W$441,,$C463)/INDEX($D$427:$W$427,1,$C463))))</f>
        <v>0</v>
      </c>
      <c r="AD463" s="2">
        <f>IF($D$427="n/a",0,IF(AD$429&lt;=$C463,0,IF(AD$429&gt;(INDEX($D$427:$W$427,1,$C463)+$C463),INDEX($D$441:$W$441,,$C463)-SUM($D463:AC463),INDEX($D$441:$W$441,,$C463)/INDEX($D$427:$W$427,1,$C463))))</f>
        <v>0</v>
      </c>
      <c r="AE463" s="2">
        <f>IF($D$427="n/a",0,IF(AE$429&lt;=$C463,0,IF(AE$429&gt;(INDEX($D$427:$W$427,1,$C463)+$C463),INDEX($D$441:$W$441,,$C463)-SUM($D463:AD463),INDEX($D$441:$W$441,,$C463)/INDEX($D$427:$W$427,1,$C463))))</f>
        <v>0</v>
      </c>
      <c r="AF463" s="2">
        <f>IF($D$427="n/a",0,IF(AF$429&lt;=$C463,0,IF(AF$429&gt;(INDEX($D$427:$W$427,1,$C463)+$C463),INDEX($D$441:$W$441,,$C463)-SUM($D463:AE463),INDEX($D$441:$W$441,,$C463)/INDEX($D$427:$W$427,1,$C463))))</f>
        <v>0</v>
      </c>
      <c r="AG463" s="2">
        <f>IF($D$427="n/a",0,IF(AG$429&lt;=$C463,0,IF(AG$429&gt;(INDEX($D$427:$W$427,1,$C463)+$C463),INDEX($D$441:$W$441,,$C463)-SUM($D463:AF463),INDEX($D$441:$W$441,,$C463)/INDEX($D$427:$W$427,1,$C463))))</f>
        <v>0</v>
      </c>
      <c r="AH463" s="2">
        <f>IF($D$427="n/a",0,IF(AH$429&lt;=$C463,0,IF(AH$429&gt;(INDEX($D$427:$W$427,1,$C463)+$C463),INDEX($D$441:$W$441,,$C463)-SUM($D463:AG463),INDEX($D$441:$W$441,,$C463)/INDEX($D$427:$W$427,1,$C463))))</f>
        <v>0</v>
      </c>
      <c r="AI463" s="2">
        <f>IF($D$427="n/a",0,IF(AI$429&lt;=$C463,0,IF(AI$429&gt;(INDEX($D$427:$W$427,1,$C463)+$C463),INDEX($D$441:$W$441,,$C463)-SUM($D463:AH463),INDEX($D$441:$W$441,,$C463)/INDEX($D$427:$W$427,1,$C463))))</f>
        <v>0</v>
      </c>
      <c r="AJ463" s="2">
        <f>IF($D$427="n/a",0,IF(AJ$429&lt;=$C463,0,IF(AJ$429&gt;(INDEX($D$427:$W$427,1,$C463)+$C463),INDEX($D$441:$W$441,,$C463)-SUM($D463:AI463),INDEX($D$441:$W$441,,$C463)/INDEX($D$427:$W$427,1,$C463))))</f>
        <v>0</v>
      </c>
      <c r="AK463" s="2">
        <f>IF($D$427="n/a",0,IF(AK$429&lt;=$C463,0,IF(AK$429&gt;(INDEX($D$427:$W$427,1,$C463)+$C463),INDEX($D$441:$W$441,,$C463)-SUM($D463:AJ463),INDEX($D$441:$W$441,,$C463)/INDEX($D$427:$W$427,1,$C463))))</f>
        <v>0</v>
      </c>
      <c r="AL463" s="2">
        <f>IF($D$427="n/a",0,IF(AL$429&lt;=$C463,0,IF(AL$429&gt;(INDEX($D$427:$W$427,1,$C463)+$C463),INDEX($D$441:$W$441,,$C463)-SUM($D463:AK463),INDEX($D$441:$W$441,,$C463)/INDEX($D$427:$W$427,1,$C463))))</f>
        <v>0</v>
      </c>
      <c r="AM463" s="2">
        <f>IF($D$427="n/a",0,IF(AM$429&lt;=$C463,0,IF(AM$429&gt;(INDEX($D$427:$W$427,1,$C463)+$C463),INDEX($D$441:$W$441,,$C463)-SUM($D463:AL463),INDEX($D$441:$W$441,,$C463)/INDEX($D$427:$W$427,1,$C463))))</f>
        <v>0</v>
      </c>
      <c r="AN463" s="2">
        <f>IF($D$427="n/a",0,IF(AN$429&lt;=$C463,0,IF(AN$429&gt;(INDEX($D$427:$W$427,1,$C463)+$C463),INDEX($D$441:$W$441,,$C463)-SUM($D463:AM463),INDEX($D$441:$W$441,,$C463)/INDEX($D$427:$W$427,1,$C463))))</f>
        <v>0</v>
      </c>
      <c r="AO463" s="2">
        <f>IF($D$427="n/a",0,IF(AO$429&lt;=$C463,0,IF(AO$429&gt;(INDEX($D$427:$W$427,1,$C463)+$C463),INDEX($D$441:$W$441,,$C463)-SUM($D463:AN463),INDEX($D$441:$W$441,,$C463)/INDEX($D$427:$W$427,1,$C463))))</f>
        <v>0</v>
      </c>
      <c r="AP463" s="2">
        <f>IF($D$427="n/a",0,IF(AP$429&lt;=$C463,0,IF(AP$429&gt;(INDEX($D$427:$W$427,1,$C463)+$C463),INDEX($D$441:$W$441,,$C463)-SUM($D463:AO463),INDEX($D$441:$W$441,,$C463)/INDEX($D$427:$W$427,1,$C463))))</f>
        <v>0</v>
      </c>
      <c r="AQ463" s="2">
        <f>IF($D$427="n/a",0,IF(AQ$429&lt;=$C463,0,IF(AQ$429&gt;(INDEX($D$427:$W$427,1,$C463)+$C463),INDEX($D$441:$W$441,,$C463)-SUM($D463:AP463),INDEX($D$441:$W$441,,$C463)/INDEX($D$427:$W$427,1,$C463))))</f>
        <v>0</v>
      </c>
      <c r="AR463" s="2">
        <f>IF($D$427="n/a",0,IF(AR$429&lt;=$C463,0,IF(AR$429&gt;(INDEX($D$427:$W$427,1,$C463)+$C463),INDEX($D$441:$W$441,,$C463)-SUM($D463:AQ463),INDEX($D$441:$W$441,,$C463)/INDEX($D$427:$W$427,1,$C463))))</f>
        <v>0</v>
      </c>
      <c r="AS463" s="2">
        <f>IF($D$427="n/a",0,IF(AS$429&lt;=$C463,0,IF(AS$429&gt;(INDEX($D$427:$W$427,1,$C463)+$C463),INDEX($D$441:$W$441,,$C463)-SUM($D463:AR463),INDEX($D$441:$W$441,,$C463)/INDEX($D$427:$W$427,1,$C463))))</f>
        <v>0</v>
      </c>
      <c r="AT463" s="2">
        <f>IF($D$427="n/a",0,IF(AT$429&lt;=$C463,0,IF(AT$429&gt;(INDEX($D$427:$W$427,1,$C463)+$C463),INDEX($D$441:$W$441,,$C463)-SUM($D463:AS463),INDEX($D$441:$W$441,,$C463)/INDEX($D$427:$W$427,1,$C463))))</f>
        <v>0</v>
      </c>
      <c r="AU463" s="2">
        <f>IF($D$427="n/a",0,IF(AU$429&lt;=$C463,0,IF(AU$429&gt;(INDEX($D$427:$W$427,1,$C463)+$C463),INDEX($D$441:$W$441,,$C463)-SUM($D463:AT463),INDEX($D$441:$W$441,,$C463)/INDEX($D$427:$W$427,1,$C463))))</f>
        <v>0</v>
      </c>
      <c r="AV463" s="2">
        <f>IF($D$427="n/a",0,IF(AV$429&lt;=$C463,0,IF(AV$429&gt;(INDEX($D$427:$W$427,1,$C463)+$C463),INDEX($D$441:$W$441,,$C463)-SUM($D463:AU463),INDEX($D$441:$W$441,,$C463)/INDEX($D$427:$W$427,1,$C463))))</f>
        <v>0</v>
      </c>
      <c r="AW463" s="2">
        <f>IF($D$427="n/a",0,IF(AW$429&lt;=$C463,0,IF(AW$429&gt;(INDEX($D$427:$W$427,1,$C463)+$C463),INDEX($D$441:$W$441,,$C463)-SUM($D463:AV463),INDEX($D$441:$W$441,,$C463)/INDEX($D$427:$W$427,1,$C463))))</f>
        <v>0</v>
      </c>
      <c r="AX463" s="2">
        <f>IF($D$427="n/a",0,IF(AX$429&lt;=$C463,0,IF(AX$429&gt;(INDEX($D$427:$W$427,1,$C463)+$C463),INDEX($D$441:$W$441,,$C463)-SUM($D463:AW463),INDEX($D$441:$W$441,,$C463)/INDEX($D$427:$W$427,1,$C463))))</f>
        <v>0</v>
      </c>
      <c r="AY463" s="2">
        <f>IF($D$427="n/a",0,IF(AY$429&lt;=$C463,0,IF(AY$429&gt;(INDEX($D$427:$W$427,1,$C463)+$C463),INDEX($D$441:$W$441,,$C463)-SUM($D463:AX463),INDEX($D$441:$W$441,,$C463)/INDEX($D$427:$W$427,1,$C463))))</f>
        <v>0</v>
      </c>
      <c r="AZ463" s="2">
        <f>IF($D$427="n/a",0,IF(AZ$429&lt;=$C463,0,IF(AZ$429&gt;(INDEX($D$427:$W$427,1,$C463)+$C463),INDEX($D$441:$W$441,,$C463)-SUM($D463:AY463),INDEX($D$441:$W$441,,$C463)/INDEX($D$427:$W$427,1,$C463))))</f>
        <v>0</v>
      </c>
      <c r="BA463" s="2">
        <f>IF($D$427="n/a",0,IF(BA$429&lt;=$C463,0,IF(BA$429&gt;(INDEX($D$427:$W$427,1,$C463)+$C463),INDEX($D$441:$W$441,,$C463)-SUM($D463:AZ463),INDEX($D$441:$W$441,,$C463)/INDEX($D$427:$W$427,1,$C463))))</f>
        <v>0</v>
      </c>
      <c r="BB463" s="2">
        <f>IF($D$427="n/a",0,IF(BB$429&lt;=$C463,0,IF(BB$429&gt;(INDEX($D$427:$W$427,1,$C463)+$C463),INDEX($D$441:$W$441,,$C463)-SUM($D463:BA463),INDEX($D$441:$W$441,,$C463)/INDEX($D$427:$W$427,1,$C463))))</f>
        <v>0</v>
      </c>
      <c r="BC463" s="2">
        <f>IF($D$427="n/a",0,IF(BC$429&lt;=$C463,0,IF(BC$429&gt;(INDEX($D$427:$W$427,1,$C463)+$C463),INDEX($D$441:$W$441,,$C463)-SUM($D463:BB463),INDEX($D$441:$W$441,,$C463)/INDEX($D$427:$W$427,1,$C463))))</f>
        <v>0</v>
      </c>
      <c r="BD463" s="2">
        <f>IF($D$427="n/a",0,IF(BD$429&lt;=$C463,0,IF(BD$429&gt;(INDEX($D$427:$W$427,1,$C463)+$C463),INDEX($D$441:$W$441,,$C463)-SUM($D463:BC463),INDEX($D$441:$W$441,,$C463)/INDEX($D$427:$W$427,1,$C463))))</f>
        <v>0</v>
      </c>
      <c r="BE463" s="2">
        <f>IF($D$427="n/a",0,IF(BE$429&lt;=$C463,0,IF(BE$429&gt;(INDEX($D$427:$W$427,1,$C463)+$C463),INDEX($D$441:$W$441,,$C463)-SUM($D463:BD463),INDEX($D$441:$W$441,,$C463)/INDEX($D$427:$W$427,1,$C463))))</f>
        <v>0</v>
      </c>
      <c r="BF463" s="2">
        <f>IF($D$427="n/a",0,IF(BF$429&lt;=$C463,0,IF(BF$429&gt;(INDEX($D$427:$W$427,1,$C463)+$C463),INDEX($D$441:$W$441,,$C463)-SUM($D463:BE463),INDEX($D$441:$W$441,,$C463)/INDEX($D$427:$W$427,1,$C463))))</f>
        <v>0</v>
      </c>
      <c r="BG463" s="2">
        <f>IF($D$427="n/a",0,IF(BG$429&lt;=$C463,0,IF(BG$429&gt;(INDEX($D$427:$W$427,1,$C463)+$C463),INDEX($D$441:$W$441,,$C463)-SUM($D463:BF463),INDEX($D$441:$W$441,,$C463)/INDEX($D$427:$W$427,1,$C463))))</f>
        <v>0</v>
      </c>
      <c r="BH463" s="2">
        <f>IF($D$427="n/a",0,IF(BH$429&lt;=$C463,0,IF(BH$429&gt;(INDEX($D$427:$W$427,1,$C463)+$C463),INDEX($D$441:$W$441,,$C463)-SUM($D463:BG463),INDEX($D$441:$W$441,,$C463)/INDEX($D$427:$W$427,1,$C463))))</f>
        <v>0</v>
      </c>
      <c r="BI463" s="2">
        <f>IF($D$427="n/a",0,IF(BI$429&lt;=$C463,0,IF(BI$429&gt;(INDEX($D$427:$W$427,1,$C463)+$C463),INDEX($D$441:$W$441,,$C463)-SUM($D463:BH463),INDEX($D$441:$W$441,,$C463)/INDEX($D$427:$W$427,1,$C463))))</f>
        <v>0</v>
      </c>
      <c r="BJ463" s="2">
        <f>IF($D$427="n/a",0,IF(BJ$429&lt;=$C463,0,IF(BJ$429&gt;(INDEX($D$427:$W$427,1,$C463)+$C463),INDEX($D$441:$W$441,,$C463)-SUM($D463:BI463),INDEX($D$441:$W$441,,$C463)/INDEX($D$427:$W$427,1,$C463))))</f>
        <v>0</v>
      </c>
      <c r="BK463" s="2">
        <f>IF($D$427="n/a",0,IF(BK$429&lt;=$C463,0,IF(BK$429&gt;(INDEX($D$427:$W$427,1,$C463)+$C463),INDEX($D$441:$W$441,,$C463)-SUM($D463:BJ463),INDEX($D$441:$W$441,,$C463)/INDEX($D$427:$W$427,1,$C463))))</f>
        <v>0</v>
      </c>
      <c r="BL463" s="2">
        <f>IF($D$427="n/a",0,IF(BL$429&lt;=$C463,0,IF(BL$429&gt;(INDEX($D$427:$W$427,1,$C463)+$C463),INDEX($D$441:$W$441,,$C463)-SUM($D463:BK463),INDEX($D$441:$W$441,,$C463)/INDEX($D$427:$W$427,1,$C463))))</f>
        <v>0</v>
      </c>
      <c r="BM463" s="2">
        <f>IF($D$427="n/a",0,IF(BM$429&lt;=$C463,0,IF(BM$429&gt;(INDEX($D$427:$W$427,1,$C463)+$C463),INDEX($D$441:$W$441,,$C463)-SUM($D463:BL463),INDEX($D$441:$W$441,,$C463)/INDEX($D$427:$W$427,1,$C463))))</f>
        <v>0</v>
      </c>
      <c r="BN463" s="2">
        <f>IF($D$427="n/a",0,IF(BN$429&lt;=$C463,0,IF(BN$429&gt;(INDEX($D$427:$W$427,1,$C463)+$C463),INDEX($D$441:$W$441,,$C463)-SUM($D463:BM463),INDEX($D$441:$W$441,,$C463)/INDEX($D$427:$W$427,1,$C463))))</f>
        <v>0</v>
      </c>
      <c r="BO463" s="2">
        <f>IF($D$427="n/a",0,IF(BO$429&lt;=$C463,0,IF(BO$429&gt;(INDEX($D$427:$W$427,1,$C463)+$C463),INDEX($D$441:$W$441,,$C463)-SUM($D463:BN463),INDEX($D$441:$W$441,,$C463)/INDEX($D$427:$W$427,1,$C463))))</f>
        <v>0</v>
      </c>
      <c r="BP463" s="2">
        <f>IF($D$427="n/a",0,IF(BP$429&lt;=$C463,0,IF(BP$429&gt;(INDEX($D$427:$W$427,1,$C463)+$C463),INDEX($D$441:$W$441,,$C463)-SUM($D463:BO463),INDEX($D$441:$W$441,,$C463)/INDEX($D$427:$W$427,1,$C463))))</f>
        <v>0</v>
      </c>
    </row>
    <row r="464" spans="2:68">
      <c r="B464" s="20"/>
      <c r="C464" s="20"/>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c r="B465" t="s">
        <v>74</v>
      </c>
      <c r="D465" s="2">
        <f>SUM(D444:D463)</f>
        <v>0</v>
      </c>
      <c r="E465" s="2">
        <f t="shared" ref="E465:BP465" si="658">SUM(E444:E463)</f>
        <v>0</v>
      </c>
      <c r="F465" s="2">
        <f t="shared" si="658"/>
        <v>0</v>
      </c>
      <c r="G465" s="2">
        <f t="shared" si="658"/>
        <v>0</v>
      </c>
      <c r="H465" s="2">
        <f t="shared" si="658"/>
        <v>0</v>
      </c>
      <c r="I465" s="2">
        <f t="shared" si="658"/>
        <v>0</v>
      </c>
      <c r="J465" s="2">
        <f t="shared" si="658"/>
        <v>0</v>
      </c>
      <c r="K465" s="2">
        <f t="shared" si="658"/>
        <v>0</v>
      </c>
      <c r="L465" s="2">
        <f t="shared" si="658"/>
        <v>0</v>
      </c>
      <c r="M465" s="2">
        <f t="shared" si="658"/>
        <v>0</v>
      </c>
      <c r="N465" s="2">
        <f t="shared" si="658"/>
        <v>0</v>
      </c>
      <c r="O465" s="2">
        <f t="shared" si="658"/>
        <v>0</v>
      </c>
      <c r="P465" s="2">
        <f t="shared" si="658"/>
        <v>0</v>
      </c>
      <c r="Q465" s="2">
        <f t="shared" si="658"/>
        <v>0</v>
      </c>
      <c r="R465" s="2">
        <f t="shared" si="658"/>
        <v>0</v>
      </c>
      <c r="S465" s="2">
        <f t="shared" si="658"/>
        <v>0</v>
      </c>
      <c r="T465" s="2">
        <f t="shared" si="658"/>
        <v>0</v>
      </c>
      <c r="U465" s="2">
        <f t="shared" si="658"/>
        <v>0</v>
      </c>
      <c r="V465" s="2">
        <f t="shared" si="658"/>
        <v>0</v>
      </c>
      <c r="W465" s="2">
        <f t="shared" si="658"/>
        <v>0</v>
      </c>
      <c r="X465" s="2">
        <f t="shared" si="658"/>
        <v>0</v>
      </c>
      <c r="Y465" s="2">
        <f t="shared" si="658"/>
        <v>0</v>
      </c>
      <c r="Z465" s="2">
        <f t="shared" si="658"/>
        <v>0</v>
      </c>
      <c r="AA465" s="2">
        <f t="shared" si="658"/>
        <v>0</v>
      </c>
      <c r="AB465" s="2">
        <f t="shared" si="658"/>
        <v>0</v>
      </c>
      <c r="AC465" s="2">
        <f t="shared" si="658"/>
        <v>0</v>
      </c>
      <c r="AD465" s="2">
        <f t="shared" si="658"/>
        <v>0</v>
      </c>
      <c r="AE465" s="2">
        <f t="shared" si="658"/>
        <v>0</v>
      </c>
      <c r="AF465" s="2">
        <f t="shared" si="658"/>
        <v>0</v>
      </c>
      <c r="AG465" s="2">
        <f t="shared" si="658"/>
        <v>0</v>
      </c>
      <c r="AH465" s="2">
        <f t="shared" si="658"/>
        <v>0</v>
      </c>
      <c r="AI465" s="2">
        <f t="shared" si="658"/>
        <v>0</v>
      </c>
      <c r="AJ465" s="2">
        <f t="shared" si="658"/>
        <v>0</v>
      </c>
      <c r="AK465" s="2">
        <f t="shared" si="658"/>
        <v>0</v>
      </c>
      <c r="AL465" s="2">
        <f t="shared" si="658"/>
        <v>0</v>
      </c>
      <c r="AM465" s="2">
        <f t="shared" si="658"/>
        <v>0</v>
      </c>
      <c r="AN465" s="2">
        <f t="shared" si="658"/>
        <v>0</v>
      </c>
      <c r="AO465" s="2">
        <f t="shared" si="658"/>
        <v>0</v>
      </c>
      <c r="AP465" s="2">
        <f t="shared" si="658"/>
        <v>0</v>
      </c>
      <c r="AQ465" s="2">
        <f t="shared" si="658"/>
        <v>0</v>
      </c>
      <c r="AR465" s="2">
        <f t="shared" si="658"/>
        <v>0</v>
      </c>
      <c r="AS465" s="2">
        <f t="shared" si="658"/>
        <v>0</v>
      </c>
      <c r="AT465" s="2">
        <f t="shared" si="658"/>
        <v>0</v>
      </c>
      <c r="AU465" s="2">
        <f t="shared" si="658"/>
        <v>0</v>
      </c>
      <c r="AV465" s="2">
        <f t="shared" si="658"/>
        <v>0</v>
      </c>
      <c r="AW465" s="2">
        <f t="shared" si="658"/>
        <v>0</v>
      </c>
      <c r="AX465" s="2">
        <f t="shared" si="658"/>
        <v>0</v>
      </c>
      <c r="AY465" s="2">
        <f t="shared" si="658"/>
        <v>0</v>
      </c>
      <c r="AZ465" s="2">
        <f t="shared" si="658"/>
        <v>0</v>
      </c>
      <c r="BA465" s="2">
        <f t="shared" si="658"/>
        <v>0</v>
      </c>
      <c r="BB465" s="2">
        <f t="shared" si="658"/>
        <v>0</v>
      </c>
      <c r="BC465" s="2">
        <f t="shared" si="658"/>
        <v>0</v>
      </c>
      <c r="BD465" s="2">
        <f t="shared" si="658"/>
        <v>0</v>
      </c>
      <c r="BE465" s="2">
        <f t="shared" si="658"/>
        <v>0</v>
      </c>
      <c r="BF465" s="2">
        <f t="shared" si="658"/>
        <v>0</v>
      </c>
      <c r="BG465" s="2">
        <f t="shared" si="658"/>
        <v>0</v>
      </c>
      <c r="BH465" s="2">
        <f t="shared" si="658"/>
        <v>0</v>
      </c>
      <c r="BI465" s="2">
        <f t="shared" si="658"/>
        <v>0</v>
      </c>
      <c r="BJ465" s="2">
        <f t="shared" si="658"/>
        <v>0</v>
      </c>
      <c r="BK465" s="2">
        <f t="shared" si="658"/>
        <v>0</v>
      </c>
      <c r="BL465" s="2">
        <f t="shared" si="658"/>
        <v>0</v>
      </c>
      <c r="BM465" s="2">
        <f t="shared" si="658"/>
        <v>0</v>
      </c>
      <c r="BN465" s="2">
        <f t="shared" si="658"/>
        <v>0</v>
      </c>
      <c r="BO465" s="2">
        <f t="shared" si="658"/>
        <v>0</v>
      </c>
      <c r="BP465" s="2">
        <f t="shared" si="658"/>
        <v>0</v>
      </c>
    </row>
    <row r="466" spans="2:68">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c r="B467" t="s">
        <v>56</v>
      </c>
      <c r="D467" s="2">
        <f t="shared" ref="D467:BO467" si="659">D432+D465</f>
        <v>0</v>
      </c>
      <c r="E467" s="2">
        <f t="shared" si="659"/>
        <v>0</v>
      </c>
      <c r="F467" s="2">
        <f t="shared" si="659"/>
        <v>0</v>
      </c>
      <c r="G467" s="2">
        <f t="shared" si="659"/>
        <v>0</v>
      </c>
      <c r="H467" s="2">
        <f t="shared" si="659"/>
        <v>0</v>
      </c>
      <c r="I467" s="2">
        <f t="shared" si="659"/>
        <v>0</v>
      </c>
      <c r="J467" s="2">
        <f t="shared" si="659"/>
        <v>0</v>
      </c>
      <c r="K467" s="2">
        <f t="shared" si="659"/>
        <v>0</v>
      </c>
      <c r="L467" s="2">
        <f t="shared" si="659"/>
        <v>0</v>
      </c>
      <c r="M467" s="2">
        <f t="shared" si="659"/>
        <v>0</v>
      </c>
      <c r="N467" s="2">
        <f t="shared" si="659"/>
        <v>0</v>
      </c>
      <c r="O467" s="2">
        <f t="shared" si="659"/>
        <v>0</v>
      </c>
      <c r="P467" s="2">
        <f t="shared" si="659"/>
        <v>0</v>
      </c>
      <c r="Q467" s="2">
        <f t="shared" si="659"/>
        <v>0</v>
      </c>
      <c r="R467" s="2">
        <f t="shared" si="659"/>
        <v>0</v>
      </c>
      <c r="S467" s="2">
        <f t="shared" si="659"/>
        <v>0</v>
      </c>
      <c r="T467" s="2">
        <f t="shared" si="659"/>
        <v>0</v>
      </c>
      <c r="U467" s="2">
        <f t="shared" si="659"/>
        <v>0</v>
      </c>
      <c r="V467" s="2">
        <f t="shared" si="659"/>
        <v>0</v>
      </c>
      <c r="W467" s="2">
        <f t="shared" si="659"/>
        <v>0</v>
      </c>
      <c r="X467" s="2">
        <f t="shared" si="659"/>
        <v>0</v>
      </c>
      <c r="Y467" s="2">
        <f t="shared" si="659"/>
        <v>0</v>
      </c>
      <c r="Z467" s="2">
        <f t="shared" si="659"/>
        <v>0</v>
      </c>
      <c r="AA467" s="2">
        <f t="shared" si="659"/>
        <v>0</v>
      </c>
      <c r="AB467" s="2">
        <f t="shared" si="659"/>
        <v>0</v>
      </c>
      <c r="AC467" s="2">
        <f t="shared" si="659"/>
        <v>0</v>
      </c>
      <c r="AD467" s="2">
        <f t="shared" si="659"/>
        <v>0</v>
      </c>
      <c r="AE467" s="2">
        <f t="shared" si="659"/>
        <v>0</v>
      </c>
      <c r="AF467" s="2">
        <f t="shared" si="659"/>
        <v>0</v>
      </c>
      <c r="AG467" s="2">
        <f t="shared" si="659"/>
        <v>0</v>
      </c>
      <c r="AH467" s="2">
        <f t="shared" si="659"/>
        <v>0</v>
      </c>
      <c r="AI467" s="2">
        <f t="shared" si="659"/>
        <v>0</v>
      </c>
      <c r="AJ467" s="2">
        <f t="shared" si="659"/>
        <v>0</v>
      </c>
      <c r="AK467" s="2">
        <f t="shared" si="659"/>
        <v>0</v>
      </c>
      <c r="AL467" s="2">
        <f t="shared" si="659"/>
        <v>0</v>
      </c>
      <c r="AM467" s="2">
        <f t="shared" si="659"/>
        <v>0</v>
      </c>
      <c r="AN467" s="2">
        <f t="shared" si="659"/>
        <v>0</v>
      </c>
      <c r="AO467" s="2">
        <f t="shared" si="659"/>
        <v>0</v>
      </c>
      <c r="AP467" s="2">
        <f t="shared" si="659"/>
        <v>0</v>
      </c>
      <c r="AQ467" s="2">
        <f t="shared" si="659"/>
        <v>0</v>
      </c>
      <c r="AR467" s="2">
        <f t="shared" si="659"/>
        <v>0</v>
      </c>
      <c r="AS467" s="2">
        <f t="shared" si="659"/>
        <v>0</v>
      </c>
      <c r="AT467" s="2">
        <f t="shared" si="659"/>
        <v>0</v>
      </c>
      <c r="AU467" s="2">
        <f t="shared" si="659"/>
        <v>0</v>
      </c>
      <c r="AV467" s="2">
        <f t="shared" si="659"/>
        <v>0</v>
      </c>
      <c r="AW467" s="2">
        <f t="shared" si="659"/>
        <v>0</v>
      </c>
      <c r="AX467" s="2">
        <f t="shared" si="659"/>
        <v>0</v>
      </c>
      <c r="AY467" s="2">
        <f t="shared" si="659"/>
        <v>0</v>
      </c>
      <c r="AZ467" s="2">
        <f t="shared" si="659"/>
        <v>0</v>
      </c>
      <c r="BA467" s="2">
        <f t="shared" si="659"/>
        <v>0</v>
      </c>
      <c r="BB467" s="2">
        <f t="shared" si="659"/>
        <v>0</v>
      </c>
      <c r="BC467" s="2">
        <f t="shared" si="659"/>
        <v>0</v>
      </c>
      <c r="BD467" s="2">
        <f t="shared" si="659"/>
        <v>0</v>
      </c>
      <c r="BE467" s="2">
        <f t="shared" si="659"/>
        <v>0</v>
      </c>
      <c r="BF467" s="2">
        <f t="shared" si="659"/>
        <v>0</v>
      </c>
      <c r="BG467" s="2">
        <f t="shared" si="659"/>
        <v>0</v>
      </c>
      <c r="BH467" s="2">
        <f t="shared" si="659"/>
        <v>0</v>
      </c>
      <c r="BI467" s="2">
        <f t="shared" si="659"/>
        <v>0</v>
      </c>
      <c r="BJ467" s="2">
        <f t="shared" si="659"/>
        <v>0</v>
      </c>
      <c r="BK467" s="2">
        <f t="shared" si="659"/>
        <v>0</v>
      </c>
      <c r="BL467" s="2">
        <f t="shared" si="659"/>
        <v>0</v>
      </c>
      <c r="BM467" s="2">
        <f t="shared" si="659"/>
        <v>0</v>
      </c>
      <c r="BN467" s="2">
        <f t="shared" si="659"/>
        <v>0</v>
      </c>
      <c r="BO467" s="2">
        <f t="shared" si="659"/>
        <v>0</v>
      </c>
      <c r="BP467" s="2">
        <f t="shared" ref="BP467" si="660">BP432+BP465</f>
        <v>0</v>
      </c>
    </row>
    <row r="468" spans="2:68">
      <c r="B468" t="s">
        <v>79</v>
      </c>
      <c r="D468" s="2">
        <f>D441-D465</f>
        <v>0</v>
      </c>
      <c r="E468" s="2">
        <f t="shared" ref="E468" si="661">E441-E465+D468</f>
        <v>0</v>
      </c>
      <c r="F468" s="2">
        <f t="shared" ref="F468" si="662">F441-F465+E468</f>
        <v>0</v>
      </c>
      <c r="G468" s="2">
        <f t="shared" ref="G468" si="663">G441-G465+F468</f>
        <v>0</v>
      </c>
      <c r="H468" s="2">
        <f t="shared" ref="H468" si="664">H441-H465+G468</f>
        <v>0</v>
      </c>
      <c r="I468" s="2">
        <f t="shared" ref="I468" si="665">I441-I465+H468</f>
        <v>0</v>
      </c>
      <c r="J468" s="2">
        <f t="shared" ref="J468" si="666">J441-J465+I468</f>
        <v>0</v>
      </c>
      <c r="K468" s="2">
        <f t="shared" ref="K468" si="667">K441-K465+J468</f>
        <v>0</v>
      </c>
      <c r="L468" s="2">
        <f t="shared" ref="L468" si="668">L441-L465+K468</f>
        <v>0</v>
      </c>
      <c r="M468" s="2">
        <f t="shared" ref="M468" si="669">M441-M465+L468</f>
        <v>0</v>
      </c>
      <c r="N468" s="2">
        <f t="shared" ref="N468" si="670">N441-N465+M468</f>
        <v>0</v>
      </c>
      <c r="O468" s="2">
        <f t="shared" ref="O468" si="671">O441-O465+N468</f>
        <v>0</v>
      </c>
      <c r="P468" s="2">
        <f t="shared" ref="P468" si="672">P441-P465+O468</f>
        <v>0</v>
      </c>
      <c r="Q468" s="2">
        <f t="shared" ref="Q468" si="673">Q441-Q465+P468</f>
        <v>0</v>
      </c>
      <c r="R468" s="2">
        <f t="shared" ref="R468" si="674">R441-R465+Q468</f>
        <v>0</v>
      </c>
      <c r="S468" s="2">
        <f t="shared" ref="S468" si="675">S441-S465+R468</f>
        <v>0</v>
      </c>
      <c r="T468" s="2">
        <f t="shared" ref="T468" si="676">T441-T465+S468</f>
        <v>0</v>
      </c>
      <c r="U468" s="2">
        <f t="shared" ref="U468" si="677">U441-U465+T468</f>
        <v>0</v>
      </c>
      <c r="V468" s="2">
        <f t="shared" ref="V468" si="678">V441-V465+U468</f>
        <v>0</v>
      </c>
      <c r="W468" s="2">
        <f t="shared" ref="W468" si="679">W441-W465+V468</f>
        <v>0</v>
      </c>
      <c r="X468" s="2">
        <f t="shared" ref="X468" si="680">X441-X465+W468</f>
        <v>0</v>
      </c>
      <c r="Y468" s="2">
        <f t="shared" ref="Y468" si="681">Y441-Y465+X468</f>
        <v>0</v>
      </c>
      <c r="Z468" s="2">
        <f t="shared" ref="Z468" si="682">Z441-Z465+Y468</f>
        <v>0</v>
      </c>
      <c r="AA468" s="2">
        <f t="shared" ref="AA468" si="683">AA441-AA465+Z468</f>
        <v>0</v>
      </c>
      <c r="AB468" s="2">
        <f t="shared" ref="AB468" si="684">AB441-AB465+AA468</f>
        <v>0</v>
      </c>
      <c r="AC468" s="2">
        <f t="shared" ref="AC468" si="685">AC441-AC465+AB468</f>
        <v>0</v>
      </c>
      <c r="AD468" s="2">
        <f t="shared" ref="AD468" si="686">AD441-AD465+AC468</f>
        <v>0</v>
      </c>
      <c r="AE468" s="2">
        <f t="shared" ref="AE468" si="687">AE441-AE465+AD468</f>
        <v>0</v>
      </c>
      <c r="AF468" s="2">
        <f t="shared" ref="AF468" si="688">AF441-AF465+AE468</f>
        <v>0</v>
      </c>
      <c r="AG468" s="2">
        <f t="shared" ref="AG468" si="689">AG441-AG465+AF468</f>
        <v>0</v>
      </c>
      <c r="AH468" s="2">
        <f t="shared" ref="AH468" si="690">AH441-AH465+AG468</f>
        <v>0</v>
      </c>
      <c r="AI468" s="2">
        <f t="shared" ref="AI468" si="691">AI441-AI465+AH468</f>
        <v>0</v>
      </c>
      <c r="AJ468" s="2">
        <f t="shared" ref="AJ468" si="692">AJ441-AJ465+AI468</f>
        <v>0</v>
      </c>
      <c r="AK468" s="2">
        <f t="shared" ref="AK468" si="693">AK441-AK465+AJ468</f>
        <v>0</v>
      </c>
      <c r="AL468" s="2">
        <f t="shared" ref="AL468" si="694">AL441-AL465+AK468</f>
        <v>0</v>
      </c>
      <c r="AM468" s="2">
        <f t="shared" ref="AM468" si="695">AM441-AM465+AL468</f>
        <v>0</v>
      </c>
      <c r="AN468" s="2">
        <f t="shared" ref="AN468" si="696">AN441-AN465+AM468</f>
        <v>0</v>
      </c>
      <c r="AO468" s="2">
        <f t="shared" ref="AO468" si="697">AO441-AO465+AN468</f>
        <v>0</v>
      </c>
      <c r="AP468" s="2">
        <f t="shared" ref="AP468" si="698">AP441-AP465+AO468</f>
        <v>0</v>
      </c>
      <c r="AQ468" s="2">
        <f t="shared" ref="AQ468" si="699">AQ441-AQ465+AP468</f>
        <v>0</v>
      </c>
      <c r="AR468" s="2">
        <f t="shared" ref="AR468" si="700">AR441-AR465+AQ468</f>
        <v>0</v>
      </c>
      <c r="AS468" s="2">
        <f t="shared" ref="AS468" si="701">AS441-AS465+AR468</f>
        <v>0</v>
      </c>
      <c r="AT468" s="2">
        <f t="shared" ref="AT468" si="702">AT441-AT465+AS468</f>
        <v>0</v>
      </c>
      <c r="AU468" s="2">
        <f t="shared" ref="AU468" si="703">AU441-AU465+AT468</f>
        <v>0</v>
      </c>
      <c r="AV468" s="2">
        <f t="shared" ref="AV468" si="704">AV441-AV465+AU468</f>
        <v>0</v>
      </c>
      <c r="AW468" s="2">
        <f t="shared" ref="AW468" si="705">AW441-AW465+AV468</f>
        <v>0</v>
      </c>
      <c r="AX468" s="2">
        <f t="shared" ref="AX468" si="706">AX441-AX465+AW468</f>
        <v>0</v>
      </c>
      <c r="AY468" s="2">
        <f t="shared" ref="AY468" si="707">AY441-AY465+AX468</f>
        <v>0</v>
      </c>
      <c r="AZ468" s="2">
        <f t="shared" ref="AZ468" si="708">AZ441-AZ465+AY468</f>
        <v>0</v>
      </c>
      <c r="BA468" s="2">
        <f t="shared" ref="BA468" si="709">BA441-BA465+AZ468</f>
        <v>0</v>
      </c>
      <c r="BB468" s="2">
        <f t="shared" ref="BB468" si="710">BB441-BB465+BA468</f>
        <v>0</v>
      </c>
      <c r="BC468" s="2">
        <f t="shared" ref="BC468" si="711">BC441-BC465+BB468</f>
        <v>0</v>
      </c>
      <c r="BD468" s="2">
        <f t="shared" ref="BD468" si="712">BD441-BD465+BC468</f>
        <v>0</v>
      </c>
      <c r="BE468" s="2">
        <f t="shared" ref="BE468" si="713">BE441-BE465+BD468</f>
        <v>0</v>
      </c>
      <c r="BF468" s="2">
        <f t="shared" ref="BF468" si="714">BF441-BF465+BE468</f>
        <v>0</v>
      </c>
      <c r="BG468" s="2">
        <f t="shared" ref="BG468" si="715">BG441-BG465+BF468</f>
        <v>0</v>
      </c>
      <c r="BH468" s="2">
        <f t="shared" ref="BH468" si="716">BH441-BH465+BG468</f>
        <v>0</v>
      </c>
      <c r="BI468" s="2">
        <f t="shared" ref="BI468" si="717">BI441-BI465+BH468</f>
        <v>0</v>
      </c>
      <c r="BJ468" s="2">
        <f t="shared" ref="BJ468" si="718">BJ441-BJ465+BI468</f>
        <v>0</v>
      </c>
      <c r="BK468" s="2">
        <f t="shared" ref="BK468" si="719">BK441-BK465+BJ468</f>
        <v>0</v>
      </c>
      <c r="BL468" s="2">
        <f t="shared" ref="BL468" si="720">BL441-BL465+BK468</f>
        <v>0</v>
      </c>
      <c r="BM468" s="2">
        <f t="shared" ref="BM468" si="721">BM441-BM465+BL468</f>
        <v>0</v>
      </c>
      <c r="BN468" s="2">
        <f t="shared" ref="BN468" si="722">BN441-BN465+BM468</f>
        <v>0</v>
      </c>
      <c r="BO468" s="2">
        <f t="shared" ref="BO468" si="723">BO441-BO465+BN468</f>
        <v>0</v>
      </c>
      <c r="BP468" s="2">
        <f t="shared" ref="BP468" si="724">BP441-BP465+BO468</f>
        <v>0</v>
      </c>
    </row>
    <row r="469" spans="2:68">
      <c r="B469" t="s">
        <v>80</v>
      </c>
      <c r="D469" s="2">
        <f t="shared" ref="D469:BO469" si="725">D438+D468</f>
        <v>0</v>
      </c>
      <c r="E469" s="2">
        <f t="shared" si="725"/>
        <v>0</v>
      </c>
      <c r="F469" s="2">
        <f t="shared" si="725"/>
        <v>0</v>
      </c>
      <c r="G469" s="2">
        <f t="shared" si="725"/>
        <v>0</v>
      </c>
      <c r="H469" s="2">
        <f t="shared" si="725"/>
        <v>0</v>
      </c>
      <c r="I469" s="2">
        <f t="shared" si="725"/>
        <v>0</v>
      </c>
      <c r="J469" s="2">
        <f t="shared" si="725"/>
        <v>0</v>
      </c>
      <c r="K469" s="2">
        <f t="shared" si="725"/>
        <v>0</v>
      </c>
      <c r="L469" s="2">
        <f t="shared" si="725"/>
        <v>0</v>
      </c>
      <c r="M469" s="2">
        <f t="shared" si="725"/>
        <v>0</v>
      </c>
      <c r="N469" s="2">
        <f t="shared" si="725"/>
        <v>0</v>
      </c>
      <c r="O469" s="2">
        <f t="shared" si="725"/>
        <v>0</v>
      </c>
      <c r="P469" s="2">
        <f t="shared" si="725"/>
        <v>0</v>
      </c>
      <c r="Q469" s="2">
        <f t="shared" si="725"/>
        <v>0</v>
      </c>
      <c r="R469" s="2">
        <f t="shared" si="725"/>
        <v>0</v>
      </c>
      <c r="S469" s="2">
        <f t="shared" si="725"/>
        <v>0</v>
      </c>
      <c r="T469" s="2">
        <f t="shared" si="725"/>
        <v>0</v>
      </c>
      <c r="U469" s="2">
        <f t="shared" si="725"/>
        <v>0</v>
      </c>
      <c r="V469" s="2">
        <f t="shared" si="725"/>
        <v>0</v>
      </c>
      <c r="W469" s="2">
        <f t="shared" si="725"/>
        <v>0</v>
      </c>
      <c r="X469" s="2">
        <f t="shared" si="725"/>
        <v>0</v>
      </c>
      <c r="Y469" s="2">
        <f t="shared" si="725"/>
        <v>0</v>
      </c>
      <c r="Z469" s="2">
        <f t="shared" si="725"/>
        <v>0</v>
      </c>
      <c r="AA469" s="2">
        <f t="shared" si="725"/>
        <v>0</v>
      </c>
      <c r="AB469" s="2">
        <f t="shared" si="725"/>
        <v>0</v>
      </c>
      <c r="AC469" s="2">
        <f t="shared" si="725"/>
        <v>0</v>
      </c>
      <c r="AD469" s="2">
        <f t="shared" si="725"/>
        <v>0</v>
      </c>
      <c r="AE469" s="2">
        <f t="shared" si="725"/>
        <v>0</v>
      </c>
      <c r="AF469" s="2">
        <f t="shared" si="725"/>
        <v>0</v>
      </c>
      <c r="AG469" s="2">
        <f t="shared" si="725"/>
        <v>0</v>
      </c>
      <c r="AH469" s="2">
        <f t="shared" si="725"/>
        <v>0</v>
      </c>
      <c r="AI469" s="2">
        <f t="shared" si="725"/>
        <v>0</v>
      </c>
      <c r="AJ469" s="2">
        <f t="shared" si="725"/>
        <v>0</v>
      </c>
      <c r="AK469" s="2">
        <f t="shared" si="725"/>
        <v>0</v>
      </c>
      <c r="AL469" s="2">
        <f t="shared" si="725"/>
        <v>0</v>
      </c>
      <c r="AM469" s="2">
        <f t="shared" si="725"/>
        <v>0</v>
      </c>
      <c r="AN469" s="2">
        <f t="shared" si="725"/>
        <v>0</v>
      </c>
      <c r="AO469" s="2">
        <f t="shared" si="725"/>
        <v>0</v>
      </c>
      <c r="AP469" s="2">
        <f t="shared" si="725"/>
        <v>0</v>
      </c>
      <c r="AQ469" s="2">
        <f t="shared" si="725"/>
        <v>0</v>
      </c>
      <c r="AR469" s="2">
        <f t="shared" si="725"/>
        <v>0</v>
      </c>
      <c r="AS469" s="2">
        <f t="shared" si="725"/>
        <v>0</v>
      </c>
      <c r="AT469" s="2">
        <f t="shared" si="725"/>
        <v>0</v>
      </c>
      <c r="AU469" s="2">
        <f t="shared" si="725"/>
        <v>0</v>
      </c>
      <c r="AV469" s="2">
        <f t="shared" si="725"/>
        <v>0</v>
      </c>
      <c r="AW469" s="2">
        <f t="shared" si="725"/>
        <v>0</v>
      </c>
      <c r="AX469" s="2">
        <f t="shared" si="725"/>
        <v>0</v>
      </c>
      <c r="AY469" s="2">
        <f t="shared" si="725"/>
        <v>0</v>
      </c>
      <c r="AZ469" s="2">
        <f t="shared" si="725"/>
        <v>0</v>
      </c>
      <c r="BA469" s="2">
        <f t="shared" si="725"/>
        <v>0</v>
      </c>
      <c r="BB469" s="2">
        <f t="shared" si="725"/>
        <v>0</v>
      </c>
      <c r="BC469" s="2">
        <f t="shared" si="725"/>
        <v>0</v>
      </c>
      <c r="BD469" s="2">
        <f t="shared" si="725"/>
        <v>0</v>
      </c>
      <c r="BE469" s="2">
        <f t="shared" si="725"/>
        <v>0</v>
      </c>
      <c r="BF469" s="2">
        <f t="shared" si="725"/>
        <v>0</v>
      </c>
      <c r="BG469" s="2">
        <f t="shared" si="725"/>
        <v>0</v>
      </c>
      <c r="BH469" s="2">
        <f t="shared" si="725"/>
        <v>0</v>
      </c>
      <c r="BI469" s="2">
        <f t="shared" si="725"/>
        <v>0</v>
      </c>
      <c r="BJ469" s="2">
        <f t="shared" si="725"/>
        <v>0</v>
      </c>
      <c r="BK469" s="2">
        <f t="shared" si="725"/>
        <v>0</v>
      </c>
      <c r="BL469" s="2">
        <f t="shared" si="725"/>
        <v>0</v>
      </c>
      <c r="BM469" s="2">
        <f t="shared" si="725"/>
        <v>0</v>
      </c>
      <c r="BN469" s="2">
        <f t="shared" si="725"/>
        <v>0</v>
      </c>
      <c r="BO469" s="2">
        <f t="shared" si="725"/>
        <v>0</v>
      </c>
      <c r="BP469" s="2">
        <f t="shared" ref="BP469" si="726">BP438+BP468</f>
        <v>0</v>
      </c>
    </row>
    <row r="471" spans="2:68" s="3" customFormat="1">
      <c r="B471" s="3" t="s">
        <v>28</v>
      </c>
    </row>
    <row r="472" spans="2:68" s="4" customFormat="1"/>
    <row r="473" spans="2:68">
      <c r="D473" s="1" t="s">
        <v>63</v>
      </c>
      <c r="E473" s="1" t="s">
        <v>41</v>
      </c>
      <c r="F473" s="1" t="s">
        <v>42</v>
      </c>
      <c r="G473" s="1" t="s">
        <v>42</v>
      </c>
      <c r="H473" s="1" t="s">
        <v>42</v>
      </c>
    </row>
    <row r="474" spans="2:68">
      <c r="B474" t="s">
        <v>83</v>
      </c>
      <c r="D474" s="2">
        <f>'OAV 2016'!C12</f>
        <v>0</v>
      </c>
      <c r="E474" s="2">
        <f>'OAV 2016'!D12</f>
        <v>0</v>
      </c>
      <c r="F474" s="27">
        <f>'OAV 2016'!E12</f>
        <v>0</v>
      </c>
      <c r="G474" s="189">
        <v>14.334254848231005</v>
      </c>
      <c r="H474" s="27"/>
      <c r="I474" s="29">
        <f>IF(OR(E474&lt;I476,E474="n/a"),0,(E474-5)*(H485-H483)/H485+(F474-5)*H483/H485)</f>
        <v>0</v>
      </c>
      <c r="J474" s="157" t="s">
        <v>65</v>
      </c>
      <c r="K474" s="4" t="s">
        <v>66</v>
      </c>
      <c r="L474" s="4"/>
      <c r="M474" s="4"/>
      <c r="N474" s="4"/>
    </row>
    <row r="475" spans="2:68">
      <c r="I475" s="1" t="s">
        <v>128</v>
      </c>
    </row>
    <row r="476" spans="2:68">
      <c r="D476" s="1">
        <v>1</v>
      </c>
      <c r="E476" s="1">
        <v>2</v>
      </c>
      <c r="F476" s="1">
        <v>3</v>
      </c>
      <c r="G476" s="1">
        <v>4</v>
      </c>
      <c r="H476" s="1">
        <v>5</v>
      </c>
      <c r="I476" s="1">
        <v>6</v>
      </c>
      <c r="J476" s="1">
        <v>7</v>
      </c>
      <c r="K476" s="1">
        <v>8</v>
      </c>
      <c r="L476" s="1">
        <v>9</v>
      </c>
      <c r="M476" s="1">
        <v>10</v>
      </c>
      <c r="N476" s="1">
        <v>11</v>
      </c>
      <c r="O476" s="1">
        <v>12</v>
      </c>
      <c r="P476" s="1">
        <v>13</v>
      </c>
      <c r="Q476" s="1">
        <v>14</v>
      </c>
      <c r="R476" s="1">
        <v>15</v>
      </c>
      <c r="S476" s="1">
        <v>16</v>
      </c>
      <c r="T476" s="1">
        <v>17</v>
      </c>
      <c r="U476" s="1">
        <v>18</v>
      </c>
      <c r="V476" s="1">
        <v>19</v>
      </c>
      <c r="W476" s="1">
        <v>20</v>
      </c>
      <c r="X476" s="1">
        <v>21</v>
      </c>
      <c r="Y476" s="1">
        <v>22</v>
      </c>
      <c r="Z476" s="1">
        <v>23</v>
      </c>
      <c r="AA476" s="1">
        <v>24</v>
      </c>
      <c r="AB476" s="1">
        <v>25</v>
      </c>
      <c r="AC476" s="1">
        <v>26</v>
      </c>
      <c r="AD476" s="1">
        <v>27</v>
      </c>
      <c r="AE476" s="1">
        <v>28</v>
      </c>
      <c r="AF476" s="1">
        <v>29</v>
      </c>
      <c r="AG476" s="1">
        <v>30</v>
      </c>
      <c r="AH476" s="1">
        <v>31</v>
      </c>
      <c r="AI476" s="1">
        <v>32</v>
      </c>
      <c r="AJ476" s="1">
        <v>33</v>
      </c>
      <c r="AK476" s="1">
        <v>34</v>
      </c>
      <c r="AL476" s="1">
        <v>35</v>
      </c>
      <c r="AM476" s="1">
        <v>36</v>
      </c>
      <c r="AN476" s="1">
        <v>37</v>
      </c>
      <c r="AO476" s="1">
        <v>38</v>
      </c>
      <c r="AP476" s="1">
        <v>39</v>
      </c>
      <c r="AQ476" s="1">
        <v>40</v>
      </c>
      <c r="AR476" s="1">
        <v>41</v>
      </c>
      <c r="AS476" s="1">
        <v>42</v>
      </c>
      <c r="AT476" s="1">
        <v>43</v>
      </c>
      <c r="AU476" s="1">
        <v>44</v>
      </c>
      <c r="AV476" s="1">
        <v>45</v>
      </c>
      <c r="AW476" s="1">
        <v>46</v>
      </c>
      <c r="AX476" s="1">
        <v>47</v>
      </c>
      <c r="AY476" s="1">
        <v>48</v>
      </c>
      <c r="AZ476" s="1">
        <v>49</v>
      </c>
      <c r="BA476" s="1">
        <v>50</v>
      </c>
      <c r="BB476" s="1">
        <v>51</v>
      </c>
      <c r="BC476" s="1">
        <v>52</v>
      </c>
      <c r="BD476" s="1">
        <v>53</v>
      </c>
      <c r="BE476" s="1">
        <v>54</v>
      </c>
      <c r="BF476" s="1">
        <v>55</v>
      </c>
      <c r="BG476" s="1">
        <v>56</v>
      </c>
      <c r="BH476" s="1">
        <v>57</v>
      </c>
      <c r="BI476" s="1">
        <v>58</v>
      </c>
      <c r="BJ476" s="1">
        <v>59</v>
      </c>
      <c r="BK476" s="1">
        <v>60</v>
      </c>
      <c r="BL476" s="1">
        <v>61</v>
      </c>
      <c r="BM476" s="1">
        <v>62</v>
      </c>
      <c r="BN476" s="1">
        <v>63</v>
      </c>
      <c r="BO476" s="1">
        <v>64</v>
      </c>
      <c r="BP476" s="1">
        <v>65</v>
      </c>
    </row>
    <row r="477" spans="2:68">
      <c r="D477" s="1">
        <v>2016</v>
      </c>
      <c r="E477" s="1">
        <v>2017</v>
      </c>
      <c r="F477" s="1">
        <v>2018</v>
      </c>
      <c r="G477" s="1">
        <v>2019</v>
      </c>
      <c r="H477" s="1">
        <v>2020</v>
      </c>
      <c r="I477" s="1">
        <v>2021</v>
      </c>
      <c r="J477" s="1">
        <v>2022</v>
      </c>
      <c r="K477" s="1">
        <v>2023</v>
      </c>
      <c r="L477" s="1">
        <v>2024</v>
      </c>
      <c r="M477" s="1">
        <v>2025</v>
      </c>
      <c r="N477" s="1">
        <v>2026</v>
      </c>
      <c r="O477" s="1">
        <v>2027</v>
      </c>
      <c r="P477" s="1">
        <v>2028</v>
      </c>
      <c r="Q477" s="1">
        <v>2029</v>
      </c>
      <c r="R477" s="1">
        <v>2030</v>
      </c>
      <c r="S477" s="1">
        <v>2031</v>
      </c>
      <c r="T477" s="1">
        <v>2032</v>
      </c>
      <c r="U477" s="1">
        <v>2033</v>
      </c>
      <c r="V477" s="1">
        <v>2034</v>
      </c>
      <c r="W477" s="1">
        <v>2035</v>
      </c>
      <c r="X477" s="1">
        <v>2036</v>
      </c>
      <c r="Y477" s="1">
        <v>2037</v>
      </c>
      <c r="Z477" s="1">
        <v>2038</v>
      </c>
      <c r="AA477" s="1">
        <v>2039</v>
      </c>
      <c r="AB477" s="1">
        <v>2040</v>
      </c>
      <c r="AC477" s="1">
        <v>2041</v>
      </c>
      <c r="AD477" s="1">
        <v>2042</v>
      </c>
      <c r="AE477" s="1">
        <v>2043</v>
      </c>
      <c r="AF477" s="1">
        <v>2044</v>
      </c>
      <c r="AG477" s="1">
        <v>2045</v>
      </c>
      <c r="AH477" s="1">
        <v>2046</v>
      </c>
      <c r="AI477" s="1">
        <v>2047</v>
      </c>
      <c r="AJ477" s="1">
        <v>2048</v>
      </c>
      <c r="AK477" s="1">
        <v>2049</v>
      </c>
      <c r="AL477" s="1">
        <v>2050</v>
      </c>
      <c r="AM477" s="1">
        <v>2051</v>
      </c>
      <c r="AN477" s="1">
        <v>2052</v>
      </c>
      <c r="AO477" s="1">
        <v>2053</v>
      </c>
      <c r="AP477" s="1">
        <v>2054</v>
      </c>
      <c r="AQ477" s="1">
        <v>2055</v>
      </c>
      <c r="AR477" s="1">
        <v>2056</v>
      </c>
      <c r="AS477" s="1">
        <v>2057</v>
      </c>
      <c r="AT477" s="1">
        <v>2058</v>
      </c>
      <c r="AU477" s="1">
        <v>2059</v>
      </c>
      <c r="AV477" s="1">
        <v>2060</v>
      </c>
      <c r="AW477" s="1">
        <v>2061</v>
      </c>
      <c r="AX477" s="1">
        <v>2062</v>
      </c>
      <c r="AY477" s="1">
        <v>2063</v>
      </c>
      <c r="AZ477" s="1">
        <v>2064</v>
      </c>
      <c r="BA477" s="1">
        <v>2065</v>
      </c>
      <c r="BB477" s="1">
        <v>2066</v>
      </c>
      <c r="BC477" s="1">
        <v>2067</v>
      </c>
      <c r="BD477" s="1">
        <v>2068</v>
      </c>
      <c r="BE477" s="1">
        <v>2069</v>
      </c>
      <c r="BF477" s="1">
        <v>2070</v>
      </c>
      <c r="BG477" s="1">
        <v>2071</v>
      </c>
      <c r="BH477" s="1">
        <v>2072</v>
      </c>
      <c r="BI477" s="1">
        <v>2073</v>
      </c>
      <c r="BJ477" s="1">
        <v>2074</v>
      </c>
      <c r="BK477" s="1">
        <v>2075</v>
      </c>
      <c r="BL477" s="1">
        <v>2076</v>
      </c>
      <c r="BM477" s="1">
        <v>2077</v>
      </c>
      <c r="BN477" s="1">
        <v>2078</v>
      </c>
      <c r="BO477" s="1">
        <v>2079</v>
      </c>
      <c r="BP477" s="1">
        <v>2080</v>
      </c>
    </row>
    <row r="479" spans="2:68">
      <c r="B479" t="s">
        <v>67</v>
      </c>
      <c r="D479" s="2">
        <f>IF($D474=0,0,IF(D476&gt;$E474,($D474+SUM(C483:$C483))-SUM(C479:$C479),($D474+SUM(C483:$C483))/$E474))</f>
        <v>0</v>
      </c>
      <c r="E479" s="2">
        <f>IF($D474=0,0,IF(E476&gt;$E474,($D474+SUM($C483:D483))-SUM($C479:D479),($D474+SUM($C483:D483))/$E474))</f>
        <v>0</v>
      </c>
      <c r="F479" s="2">
        <f>IF($D474=0,0,IF(F476&gt;$E474,($D474+SUM($C483:E483))-SUM($C479:E479),($D474+SUM($C483:E483))/$E474))</f>
        <v>0</v>
      </c>
      <c r="G479" s="2">
        <f>IF($D474=0,0,IF(G476&gt;$E474,($D474+SUM($C483:F483))-SUM($C479:F479),($D474+SUM($C483:F483))/$E474))</f>
        <v>0</v>
      </c>
      <c r="H479" s="2">
        <f>IF($D474=0,0,IF(H476&gt;$E474,($D474+SUM($C483:G483))-SUM($C479:G479),($D474+SUM($C483:G483))/$E474))</f>
        <v>0</v>
      </c>
      <c r="I479" s="156">
        <f>IF(I474&gt;0,IF(AND(I476=1,$I474&lt;1),0,IF(I476-5&gt;$I474,$H485,$H485/$I474)),IF(OR(AND(I476=1,$E474&lt;1),$E474="n/a"),0,IF(I476&gt;$E474,($D474+SUM($C483:H484))-SUM($C479:H479),($D474+SUM($C483:H484))/$E474)))</f>
        <v>0</v>
      </c>
      <c r="J479" s="156">
        <f>IF(AND(J476=1,$I474&lt;1),0,IF(J476-5&gt;$I474,$H485-SUM($I479:I479),$H485/$I474))</f>
        <v>0</v>
      </c>
      <c r="K479" s="156">
        <f>IF(AND(K476=1,$I474&lt;1),0,IF(K476-5&gt;$I474,$H485-SUM($I479:J479),$H485/$I474))</f>
        <v>0</v>
      </c>
      <c r="L479" s="156">
        <f>IF(AND(L476=1,$I474&lt;1),0,IF(L476-5&gt;$I474,$H485-SUM($I479:K479),$H485/$I474))</f>
        <v>0</v>
      </c>
      <c r="M479" s="156">
        <f>IF(AND(M476=1,$I474&lt;1),0,IF(M476-5&gt;$I474,$H485-SUM($I479:L479),$H485/$I474))</f>
        <v>0</v>
      </c>
      <c r="N479" s="156">
        <f>IF(AND(N476=1,$I474&lt;1),0,IF(N476-5&gt;$I474,$H485-SUM($I479:M479),$H485/$I474))</f>
        <v>0</v>
      </c>
      <c r="O479" s="156">
        <f>IF(AND(O476=1,$I474&lt;1),0,IF(O476-5&gt;$I474,$H485-SUM($I479:N479),$H485/$I474))</f>
        <v>0</v>
      </c>
      <c r="P479" s="156">
        <f>IF(AND(P476=1,$I474&lt;1),0,IF(P476-5&gt;$I474,$H485-SUM($I479:O479),$H485/$I474))</f>
        <v>0</v>
      </c>
      <c r="Q479" s="156">
        <f>IF(AND(Q476=1,$I474&lt;1),0,IF(Q476-5&gt;$I474,$H485-SUM($I479:P479),$H485/$I474))</f>
        <v>0</v>
      </c>
      <c r="R479" s="156">
        <f>IF(AND(R476=1,$I474&lt;1),0,IF(R476-5&gt;$I474,$H485-SUM($I479:Q479),$H485/$I474))</f>
        <v>0</v>
      </c>
      <c r="S479" s="156">
        <f>IF(AND(S476=1,$I474&lt;1),0,IF(S476-5&gt;$I474,$H485-SUM($I479:R479),$H485/$I474))</f>
        <v>0</v>
      </c>
      <c r="T479" s="156">
        <f>IF(AND(T476=1,$I474&lt;1),0,IF(T476-5&gt;$I474,$H485-SUM($I479:S479),$H485/$I474))</f>
        <v>0</v>
      </c>
      <c r="U479" s="156">
        <f>IF(AND(U476=1,$I474&lt;1),0,IF(U476-5&gt;$I474,$H485-SUM($I479:T479),$H485/$I474))</f>
        <v>0</v>
      </c>
      <c r="V479" s="156">
        <f>IF(AND(V476=1,$I474&lt;1),0,IF(V476-5&gt;$I474,$H485-SUM($I479:U479),$H485/$I474))</f>
        <v>0</v>
      </c>
      <c r="W479" s="156">
        <f>IF(AND(W476=1,$I474&lt;1),0,IF(W476-5&gt;$I474,$H485-SUM($I479:V479),$H485/$I474))</f>
        <v>0</v>
      </c>
      <c r="X479" s="156">
        <f>IF(AND(X476=1,$I474&lt;1),0,IF(X476-5&gt;$I474,$H485-SUM($I479:W479),$H485/$I474))</f>
        <v>0</v>
      </c>
      <c r="Y479" s="156">
        <f>IF(AND(Y476=1,$I474&lt;1),0,IF(Y476-5&gt;$I474,$H485-SUM($I479:X479),$H485/$I474))</f>
        <v>0</v>
      </c>
      <c r="Z479" s="156">
        <f>IF(AND(Z476=1,$I474&lt;1),0,IF(Z476-5&gt;$I474,$H485-SUM($I479:Y479),$H485/$I474))</f>
        <v>0</v>
      </c>
      <c r="AA479" s="156">
        <f>IF(AND(AA476=1,$I474&lt;1),0,IF(AA476-5&gt;$I474,$H485-SUM($I479:Z479),$H485/$I474))</f>
        <v>0</v>
      </c>
      <c r="AB479" s="156">
        <f>IF(AND(AB476=1,$I474&lt;1),0,IF(AB476-5&gt;$I474,$H485-SUM($I479:AA479),$H485/$I474))</f>
        <v>0</v>
      </c>
      <c r="AC479" s="156">
        <f>IF(AND(AC476=1,$I474&lt;1),0,IF(AC476-5&gt;$I474,$H485-SUM($I479:AB479),$H485/$I474))</f>
        <v>0</v>
      </c>
      <c r="AD479" s="156">
        <f>IF(AND(AD476=1,$I474&lt;1),0,IF(AD476-5&gt;$I474,$H485-SUM($I479:AC479),$H485/$I474))</f>
        <v>0</v>
      </c>
      <c r="AE479" s="156">
        <f>IF(AND(AE476=1,$I474&lt;1),0,IF(AE476-5&gt;$I474,$H485-SUM($I479:AD479),$H485/$I474))</f>
        <v>0</v>
      </c>
      <c r="AF479" s="156">
        <f>IF(AND(AF476=1,$I474&lt;1),0,IF(AF476-5&gt;$I474,$H485-SUM($I479:AE479),$H485/$I474))</f>
        <v>0</v>
      </c>
      <c r="AG479" s="156">
        <f>IF(AND(AG476=1,$I474&lt;1),0,IF(AG476-5&gt;$I474,$H485-SUM($I479:AF479),$H485/$I474))</f>
        <v>0</v>
      </c>
      <c r="AH479" s="156">
        <f>IF(AND(AH476=1,$I474&lt;1),0,IF(AH476-5&gt;$I474,$H485-SUM($I479:AG479),$H485/$I474))</f>
        <v>0</v>
      </c>
      <c r="AI479" s="156">
        <f>IF(AND(AI476=1,$I474&lt;1),0,IF(AI476-5&gt;$I474,$H485-SUM($I479:AH479),$H485/$I474))</f>
        <v>0</v>
      </c>
      <c r="AJ479" s="156">
        <f>IF(AND(AJ476=1,$I474&lt;1),0,IF(AJ476-5&gt;$I474,$H485-SUM($I479:AI479),$H485/$I474))</f>
        <v>0</v>
      </c>
      <c r="AK479" s="156">
        <f>IF(AND(AK476=1,$I474&lt;1),0,IF(AK476-5&gt;$I474,$H485-SUM($I479:AJ479),$H485/$I474))</f>
        <v>0</v>
      </c>
      <c r="AL479" s="156">
        <f>IF(AND(AL476=1,$I474&lt;1),0,IF(AL476-5&gt;$I474,$H485-SUM($I479:AK479),$H485/$I474))</f>
        <v>0</v>
      </c>
      <c r="AM479" s="156">
        <f>IF(AND(AM476=1,$I474&lt;1),0,IF(AM476-5&gt;$I474,$H485-SUM($I479:AL479),$H485/$I474))</f>
        <v>0</v>
      </c>
      <c r="AN479" s="156">
        <f>IF(AND(AN476=1,$I474&lt;1),0,IF(AN476-5&gt;$I474,$H485-SUM($I479:AM479),$H485/$I474))</f>
        <v>0</v>
      </c>
      <c r="AO479" s="156">
        <f>IF(AND(AO476=1,$I474&lt;1),0,IF(AO476-5&gt;$I474,$H485-SUM($I479:AN479),$H485/$I474))</f>
        <v>0</v>
      </c>
      <c r="AP479" s="156">
        <f>IF(AND(AP476=1,$I474&lt;1),0,IF(AP476-5&gt;$I474,$H485-SUM($I479:AO479),$H485/$I474))</f>
        <v>0</v>
      </c>
      <c r="AQ479" s="156">
        <f>IF(AND(AQ476=1,$I474&lt;1),0,IF(AQ476-5&gt;$I474,$H485-SUM($I479:AP479),$H485/$I474))</f>
        <v>0</v>
      </c>
      <c r="AR479" s="156">
        <f>IF(AND(AR476=1,$I474&lt;1),0,IF(AR476-5&gt;$I474,$H485-SUM($I479:AQ479),$H485/$I474))</f>
        <v>0</v>
      </c>
      <c r="AS479" s="156">
        <f>IF(AND(AS476=1,$I474&lt;1),0,IF(AS476-5&gt;$I474,$H485-SUM($I479:AR479),$H485/$I474))</f>
        <v>0</v>
      </c>
      <c r="AT479" s="156">
        <f>IF(AND(AT476=1,$I474&lt;1),0,IF(AT476-5&gt;$I474,$H485-SUM($I479:AS479),$H485/$I474))</f>
        <v>0</v>
      </c>
      <c r="AU479" s="156">
        <f>IF(AND(AU476=1,$I474&lt;1),0,IF(AU476-5&gt;$I474,$H485-SUM($I479:AT479),$H485/$I474))</f>
        <v>0</v>
      </c>
      <c r="AV479" s="156">
        <f>IF(AND(AV476=1,$I474&lt;1),0,IF(AV476-5&gt;$I474,$H485-SUM($I479:AU479),$H485/$I474))</f>
        <v>0</v>
      </c>
      <c r="AW479" s="156">
        <f>IF(AND(AW476=1,$I474&lt;1),0,IF(AW476-5&gt;$I474,$H485-SUM($I479:AV479),$H485/$I474))</f>
        <v>0</v>
      </c>
      <c r="AX479" s="156">
        <f>IF(AND(AX476=1,$I474&lt;1),0,IF(AX476-5&gt;$I474,$H485-SUM($I479:AW479),$H485/$I474))</f>
        <v>0</v>
      </c>
      <c r="AY479" s="156">
        <f>IF(AND(AY476=1,$I474&lt;1),0,IF(AY476-5&gt;$I474,$H485-SUM($I479:AX479),$H485/$I474))</f>
        <v>0</v>
      </c>
      <c r="AZ479" s="156">
        <f>IF(AND(AZ476=1,$I474&lt;1),0,IF(AZ476-5&gt;$I474,$H485-SUM($I479:AY479),$H485/$I474))</f>
        <v>0</v>
      </c>
      <c r="BA479" s="156">
        <f>IF(AND(BA476=1,$I474&lt;1),0,IF(BA476-5&gt;$I474,$H485-SUM($I479:AZ479),$H485/$I474))</f>
        <v>0</v>
      </c>
      <c r="BB479" s="156">
        <f>IF(AND(BB476=1,$I474&lt;1),0,IF(BB476-5&gt;$I474,$H485-SUM($I479:BA479),$H485/$I474))</f>
        <v>0</v>
      </c>
      <c r="BC479" s="156">
        <f>IF(AND(BC476=1,$I474&lt;1),0,IF(BC476-5&gt;$I474,$H485-SUM($I479:BB479),$H485/$I474))</f>
        <v>0</v>
      </c>
      <c r="BD479" s="156">
        <f>IF(AND(BD476=1,$I474&lt;1),0,IF(BD476-5&gt;$I474,$H485-SUM($I479:BC479),$H485/$I474))</f>
        <v>0</v>
      </c>
      <c r="BE479" s="156">
        <f>IF(AND(BE476=1,$I474&lt;1),0,IF(BE476-5&gt;$I474,$H485-SUM($I479:BD479),$H485/$I474))</f>
        <v>0</v>
      </c>
      <c r="BF479" s="156">
        <f>IF(AND(BF476=1,$I474&lt;1),0,IF(BF476-5&gt;$I474,$H485-SUM($I479:BE479),$H485/$I474))</f>
        <v>0</v>
      </c>
      <c r="BG479" s="156">
        <f>IF(AND(BG476=1,$I474&lt;1),0,IF(BG476-5&gt;$I474,$H485-SUM($I479:BF479),$H485/$I474))</f>
        <v>0</v>
      </c>
      <c r="BH479" s="156">
        <f>IF(AND(BH476=1,$I474&lt;1),0,IF(BH476-5&gt;$I474,$H485-SUM($I479:BG479),$H485/$I474))</f>
        <v>0</v>
      </c>
      <c r="BI479" s="156">
        <f>IF(AND(BI476=1,$I474&lt;1),0,IF(BI476-5&gt;$I474,$H485-SUM($I479:BH479),$H485/$I474))</f>
        <v>0</v>
      </c>
      <c r="BJ479" s="156">
        <f>IF(AND(BJ476=1,$I474&lt;1),0,IF(BJ476-5&gt;$I474,$H485-SUM($I479:BI479),$H485/$I474))</f>
        <v>0</v>
      </c>
      <c r="BK479" s="156">
        <f>IF(AND(BK476=1,$I474&lt;1),0,IF(BK476-5&gt;$I474,$H485-SUM($I479:BJ479),$H485/$I474))</f>
        <v>0</v>
      </c>
      <c r="BL479" s="156">
        <f>IF(AND(BL476=1,$I474&lt;1),0,IF(BL476-5&gt;$I474,$H485-SUM($I479:BK479),$H485/$I474))</f>
        <v>0</v>
      </c>
      <c r="BM479" s="156">
        <f>IF(AND(BM476=1,$I474&lt;1),0,IF(BM476-5&gt;$I474,$H485-SUM($I479:BL479),$H485/$I474))</f>
        <v>0</v>
      </c>
      <c r="BN479" s="156">
        <f>IF(AND(BN476=1,$I474&lt;1),0,IF(BN476-5&gt;$I474,$H485-SUM($I479:BM479),$H485/$I474))</f>
        <v>0</v>
      </c>
      <c r="BO479" s="156">
        <f>IF(AND(BO476=1,$I474&lt;1),0,IF(BO476-5&gt;$I474,$H485-SUM($I479:BN479),$H485/$I474))</f>
        <v>0</v>
      </c>
      <c r="BP479" s="156">
        <f>IF(AND(BP476=1,$I474&lt;1),0,IF(BP476-5&gt;$I474,$H485-SUM($I479:BO479),$H485/$I474))</f>
        <v>0</v>
      </c>
    </row>
    <row r="480" spans="2:68">
      <c r="B480" t="s">
        <v>81</v>
      </c>
    </row>
    <row r="481" spans="2:68">
      <c r="B481" s="10" t="s">
        <v>69</v>
      </c>
      <c r="C481" s="10"/>
      <c r="H481" s="38"/>
    </row>
    <row r="482" spans="2:68">
      <c r="B482" s="10" t="s">
        <v>70</v>
      </c>
      <c r="C482" s="10"/>
      <c r="D482" s="12"/>
      <c r="E482" s="12"/>
      <c r="F482" s="12"/>
      <c r="G482" s="12"/>
      <c r="H482" s="13"/>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row>
    <row r="483" spans="2:68">
      <c r="B483" s="10" t="s">
        <v>57</v>
      </c>
      <c r="C483" s="10"/>
      <c r="D483" s="2">
        <f t="shared" ref="D483:G483" si="727">SUM(D481:D482)</f>
        <v>0</v>
      </c>
      <c r="E483" s="2">
        <f t="shared" si="727"/>
        <v>0</v>
      </c>
      <c r="F483" s="2">
        <f t="shared" si="727"/>
        <v>0</v>
      </c>
      <c r="G483" s="2">
        <f t="shared" si="727"/>
        <v>0</v>
      </c>
      <c r="H483" s="2">
        <f>SUM(H481:H482)</f>
        <v>0</v>
      </c>
      <c r="I483" s="2">
        <f t="shared" ref="I483:BK483" si="728">SUM(I481:I482)</f>
        <v>0</v>
      </c>
      <c r="J483" s="2">
        <f t="shared" si="728"/>
        <v>0</v>
      </c>
      <c r="K483" s="2">
        <f t="shared" si="728"/>
        <v>0</v>
      </c>
      <c r="L483" s="2">
        <f t="shared" si="728"/>
        <v>0</v>
      </c>
      <c r="M483" s="2">
        <f t="shared" si="728"/>
        <v>0</v>
      </c>
      <c r="N483" s="2">
        <f t="shared" si="728"/>
        <v>0</v>
      </c>
      <c r="O483" s="2">
        <f t="shared" si="728"/>
        <v>0</v>
      </c>
      <c r="P483" s="2">
        <f t="shared" si="728"/>
        <v>0</v>
      </c>
      <c r="Q483" s="2">
        <f t="shared" si="728"/>
        <v>0</v>
      </c>
      <c r="R483" s="2">
        <f t="shared" si="728"/>
        <v>0</v>
      </c>
      <c r="S483" s="2">
        <f t="shared" si="728"/>
        <v>0</v>
      </c>
      <c r="T483" s="2">
        <f t="shared" si="728"/>
        <v>0</v>
      </c>
      <c r="U483" s="2">
        <f t="shared" si="728"/>
        <v>0</v>
      </c>
      <c r="V483" s="2">
        <f t="shared" si="728"/>
        <v>0</v>
      </c>
      <c r="W483" s="2">
        <f t="shared" si="728"/>
        <v>0</v>
      </c>
      <c r="X483" s="2">
        <f t="shared" si="728"/>
        <v>0</v>
      </c>
      <c r="Y483" s="2">
        <f t="shared" si="728"/>
        <v>0</v>
      </c>
      <c r="Z483" s="2">
        <f t="shared" si="728"/>
        <v>0</v>
      </c>
      <c r="AA483" s="2">
        <f t="shared" si="728"/>
        <v>0</v>
      </c>
      <c r="AB483" s="2">
        <f t="shared" si="728"/>
        <v>0</v>
      </c>
      <c r="AC483" s="2">
        <f t="shared" si="728"/>
        <v>0</v>
      </c>
      <c r="AD483" s="2">
        <f t="shared" si="728"/>
        <v>0</v>
      </c>
      <c r="AE483" s="2">
        <f t="shared" si="728"/>
        <v>0</v>
      </c>
      <c r="AF483" s="2">
        <f t="shared" si="728"/>
        <v>0</v>
      </c>
      <c r="AG483" s="2">
        <f t="shared" si="728"/>
        <v>0</v>
      </c>
      <c r="AH483" s="2">
        <f t="shared" si="728"/>
        <v>0</v>
      </c>
      <c r="AI483" s="2">
        <f t="shared" si="728"/>
        <v>0</v>
      </c>
      <c r="AJ483" s="2">
        <f t="shared" si="728"/>
        <v>0</v>
      </c>
      <c r="AK483" s="2">
        <f t="shared" si="728"/>
        <v>0</v>
      </c>
      <c r="AL483" s="2">
        <f t="shared" si="728"/>
        <v>0</v>
      </c>
      <c r="AM483" s="2">
        <f t="shared" si="728"/>
        <v>0</v>
      </c>
      <c r="AN483" s="2">
        <f t="shared" si="728"/>
        <v>0</v>
      </c>
      <c r="AO483" s="2">
        <f t="shared" si="728"/>
        <v>0</v>
      </c>
      <c r="AP483" s="2">
        <f t="shared" si="728"/>
        <v>0</v>
      </c>
      <c r="AQ483" s="2">
        <f t="shared" si="728"/>
        <v>0</v>
      </c>
      <c r="AR483" s="2">
        <f t="shared" si="728"/>
        <v>0</v>
      </c>
      <c r="AS483" s="2">
        <f t="shared" si="728"/>
        <v>0</v>
      </c>
      <c r="AT483" s="2">
        <f t="shared" si="728"/>
        <v>0</v>
      </c>
      <c r="AU483" s="2">
        <f t="shared" si="728"/>
        <v>0</v>
      </c>
      <c r="AV483" s="2">
        <f t="shared" si="728"/>
        <v>0</v>
      </c>
      <c r="AW483" s="2">
        <f t="shared" si="728"/>
        <v>0</v>
      </c>
      <c r="AX483" s="2">
        <f t="shared" si="728"/>
        <v>0</v>
      </c>
      <c r="AY483" s="2">
        <f t="shared" si="728"/>
        <v>0</v>
      </c>
      <c r="AZ483" s="2">
        <f t="shared" si="728"/>
        <v>0</v>
      </c>
      <c r="BA483" s="2">
        <f t="shared" si="728"/>
        <v>0</v>
      </c>
      <c r="BB483" s="2">
        <f t="shared" si="728"/>
        <v>0</v>
      </c>
      <c r="BC483" s="2">
        <f t="shared" si="728"/>
        <v>0</v>
      </c>
      <c r="BD483" s="2">
        <f t="shared" si="728"/>
        <v>0</v>
      </c>
      <c r="BE483" s="2">
        <f t="shared" si="728"/>
        <v>0</v>
      </c>
      <c r="BF483" s="2">
        <f t="shared" si="728"/>
        <v>0</v>
      </c>
      <c r="BG483" s="2">
        <f t="shared" si="728"/>
        <v>0</v>
      </c>
      <c r="BH483" s="2">
        <f t="shared" si="728"/>
        <v>0</v>
      </c>
      <c r="BI483" s="2">
        <f t="shared" si="728"/>
        <v>0</v>
      </c>
      <c r="BJ483" s="2">
        <f t="shared" si="728"/>
        <v>0</v>
      </c>
      <c r="BK483" s="2">
        <f t="shared" si="728"/>
        <v>0</v>
      </c>
      <c r="BL483" s="2">
        <f t="shared" ref="BL483:BP483" si="729">SUM(BL481:BL482)</f>
        <v>0</v>
      </c>
      <c r="BM483" s="2">
        <f t="shared" si="729"/>
        <v>0</v>
      </c>
      <c r="BN483" s="2">
        <f t="shared" si="729"/>
        <v>0</v>
      </c>
      <c r="BO483" s="2">
        <f t="shared" si="729"/>
        <v>0</v>
      </c>
      <c r="BP483" s="2">
        <f t="shared" si="729"/>
        <v>0</v>
      </c>
    </row>
    <row r="484" spans="2:68">
      <c r="B484" s="10"/>
      <c r="C484" s="10"/>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2:68">
      <c r="B485" t="s">
        <v>72</v>
      </c>
      <c r="C485" s="39">
        <f>D474</f>
        <v>0</v>
      </c>
      <c r="D485" s="38">
        <f t="shared" ref="D485" si="730">C485-D479+D483+D484</f>
        <v>0</v>
      </c>
      <c r="E485" s="2">
        <f>D485-E479+E483</f>
        <v>0</v>
      </c>
      <c r="F485" s="2">
        <f t="shared" ref="F485:BK485" si="731">E485-F479+F483</f>
        <v>0</v>
      </c>
      <c r="G485" s="2">
        <f t="shared" si="731"/>
        <v>0</v>
      </c>
      <c r="H485" s="2">
        <f t="shared" si="731"/>
        <v>0</v>
      </c>
      <c r="I485" s="2">
        <f t="shared" si="731"/>
        <v>0</v>
      </c>
      <c r="J485" s="2">
        <f t="shared" si="731"/>
        <v>0</v>
      </c>
      <c r="K485" s="2">
        <f t="shared" si="731"/>
        <v>0</v>
      </c>
      <c r="L485" s="2">
        <f t="shared" si="731"/>
        <v>0</v>
      </c>
      <c r="M485" s="2">
        <f t="shared" si="731"/>
        <v>0</v>
      </c>
      <c r="N485" s="2">
        <f t="shared" si="731"/>
        <v>0</v>
      </c>
      <c r="O485" s="2">
        <f t="shared" si="731"/>
        <v>0</v>
      </c>
      <c r="P485" s="2">
        <f t="shared" si="731"/>
        <v>0</v>
      </c>
      <c r="Q485" s="2">
        <f t="shared" si="731"/>
        <v>0</v>
      </c>
      <c r="R485" s="2">
        <f t="shared" si="731"/>
        <v>0</v>
      </c>
      <c r="S485" s="2">
        <f t="shared" si="731"/>
        <v>0</v>
      </c>
      <c r="T485" s="2">
        <f t="shared" si="731"/>
        <v>0</v>
      </c>
      <c r="U485" s="2">
        <f t="shared" si="731"/>
        <v>0</v>
      </c>
      <c r="V485" s="2">
        <f t="shared" si="731"/>
        <v>0</v>
      </c>
      <c r="W485" s="2">
        <f t="shared" si="731"/>
        <v>0</v>
      </c>
      <c r="X485" s="2">
        <f t="shared" si="731"/>
        <v>0</v>
      </c>
      <c r="Y485" s="2">
        <f t="shared" si="731"/>
        <v>0</v>
      </c>
      <c r="Z485" s="2">
        <f t="shared" si="731"/>
        <v>0</v>
      </c>
      <c r="AA485" s="2">
        <f t="shared" si="731"/>
        <v>0</v>
      </c>
      <c r="AB485" s="2">
        <f t="shared" si="731"/>
        <v>0</v>
      </c>
      <c r="AC485" s="2">
        <f t="shared" si="731"/>
        <v>0</v>
      </c>
      <c r="AD485" s="2">
        <f t="shared" si="731"/>
        <v>0</v>
      </c>
      <c r="AE485" s="2">
        <f t="shared" si="731"/>
        <v>0</v>
      </c>
      <c r="AF485" s="2">
        <f t="shared" si="731"/>
        <v>0</v>
      </c>
      <c r="AG485" s="2">
        <f t="shared" si="731"/>
        <v>0</v>
      </c>
      <c r="AH485" s="2">
        <f t="shared" si="731"/>
        <v>0</v>
      </c>
      <c r="AI485" s="2">
        <f t="shared" si="731"/>
        <v>0</v>
      </c>
      <c r="AJ485" s="2">
        <f t="shared" si="731"/>
        <v>0</v>
      </c>
      <c r="AK485" s="2">
        <f t="shared" si="731"/>
        <v>0</v>
      </c>
      <c r="AL485" s="2">
        <f t="shared" si="731"/>
        <v>0</v>
      </c>
      <c r="AM485" s="2">
        <f t="shared" si="731"/>
        <v>0</v>
      </c>
      <c r="AN485" s="2">
        <f t="shared" si="731"/>
        <v>0</v>
      </c>
      <c r="AO485" s="2">
        <f t="shared" si="731"/>
        <v>0</v>
      </c>
      <c r="AP485" s="2">
        <f t="shared" si="731"/>
        <v>0</v>
      </c>
      <c r="AQ485" s="2">
        <f t="shared" si="731"/>
        <v>0</v>
      </c>
      <c r="AR485" s="2">
        <f t="shared" si="731"/>
        <v>0</v>
      </c>
      <c r="AS485" s="2">
        <f t="shared" si="731"/>
        <v>0</v>
      </c>
      <c r="AT485" s="2">
        <f t="shared" si="731"/>
        <v>0</v>
      </c>
      <c r="AU485" s="2">
        <f t="shared" si="731"/>
        <v>0</v>
      </c>
      <c r="AV485" s="2">
        <f t="shared" si="731"/>
        <v>0</v>
      </c>
      <c r="AW485" s="2">
        <f t="shared" si="731"/>
        <v>0</v>
      </c>
      <c r="AX485" s="2">
        <f t="shared" si="731"/>
        <v>0</v>
      </c>
      <c r="AY485" s="2">
        <f t="shared" si="731"/>
        <v>0</v>
      </c>
      <c r="AZ485" s="2">
        <f t="shared" si="731"/>
        <v>0</v>
      </c>
      <c r="BA485" s="2">
        <f t="shared" si="731"/>
        <v>0</v>
      </c>
      <c r="BB485" s="2">
        <f t="shared" si="731"/>
        <v>0</v>
      </c>
      <c r="BC485" s="2">
        <f t="shared" si="731"/>
        <v>0</v>
      </c>
      <c r="BD485" s="2">
        <f t="shared" si="731"/>
        <v>0</v>
      </c>
      <c r="BE485" s="2">
        <f t="shared" si="731"/>
        <v>0</v>
      </c>
      <c r="BF485" s="2">
        <f t="shared" si="731"/>
        <v>0</v>
      </c>
      <c r="BG485" s="2">
        <f t="shared" si="731"/>
        <v>0</v>
      </c>
      <c r="BH485" s="2">
        <f t="shared" si="731"/>
        <v>0</v>
      </c>
      <c r="BI485" s="2">
        <f t="shared" si="731"/>
        <v>0</v>
      </c>
      <c r="BJ485" s="2">
        <f t="shared" si="731"/>
        <v>0</v>
      </c>
      <c r="BK485" s="2">
        <f t="shared" si="731"/>
        <v>0</v>
      </c>
      <c r="BL485" s="2">
        <f t="shared" ref="BL485" si="732">BK485-BL479+BL483</f>
        <v>0</v>
      </c>
      <c r="BM485" s="2">
        <f t="shared" ref="BM485" si="733">BL485-BM479+BM483</f>
        <v>0</v>
      </c>
      <c r="BN485" s="2">
        <f t="shared" ref="BN485" si="734">BM485-BN479+BN483</f>
        <v>0</v>
      </c>
      <c r="BO485" s="2">
        <f t="shared" ref="BO485" si="735">BN485-BO479+BO483</f>
        <v>0</v>
      </c>
      <c r="BP485" s="2">
        <f t="shared" ref="BP485" si="736">BO485-BP479+BP483</f>
        <v>0</v>
      </c>
    </row>
    <row r="488" spans="2:68">
      <c r="B488" t="s">
        <v>55</v>
      </c>
      <c r="D488" s="2">
        <f>INDEX(Inputs!$E$34:$X$44,MATCH('Depr schedule - Actual'!$B471,Inputs!$B$34:$B$44,0),MATCH('Depr schedule - Actual'!D477,Inputs!$E$18:$X$18,0))*IF(D477&gt;=Base_Reg_Year,(1+D$3)^0.5,(1+D$4)^0.5)</f>
        <v>0</v>
      </c>
      <c r="E488" s="2">
        <f>INDEX(Inputs!$E$34:$X$44,MATCH('Depr schedule - Actual'!$B471,Inputs!$B$34:$B$44,0),MATCH('Depr schedule - Actual'!E477,Inputs!$E$18:$X$18,0))*IF(E477&gt;=Base_Reg_Year,(1+E$3)^0.5,(1+E$4)^0.5)</f>
        <v>0</v>
      </c>
      <c r="F488" s="2">
        <f>INDEX(Inputs!$E$34:$X$44,MATCH('Depr schedule - Actual'!$B471,Inputs!$B$34:$B$44,0),MATCH('Depr schedule - Actual'!F477,Inputs!$E$18:$X$18,0))*IF(F477&gt;=Base_Reg_Year,(1+F$3)^0.5,(1+F$4)^0.5)</f>
        <v>0</v>
      </c>
      <c r="G488" s="2">
        <f>INDEX(Inputs!$E$34:$X$44,MATCH('Depr schedule - Actual'!$B471,Inputs!$B$34:$B$44,0),MATCH('Depr schedule - Actual'!G477,Inputs!$E$18:$X$18,0))*IF(G477&gt;=Base_Reg_Year,(1+G$3)^0.5,(1+G$4)^0.5)</f>
        <v>0</v>
      </c>
      <c r="H488" s="2">
        <f>INDEX(Inputs!$E$34:$X$44,MATCH('Depr schedule - Actual'!$B471,Inputs!$B$34:$B$44,0),MATCH('Depr schedule - Actual'!H477,Inputs!$E$18:$X$18,0))*IF(H477&gt;=Base_Reg_Year,(1+H$3)^0.5,(1+H$4)^0.5)</f>
        <v>0</v>
      </c>
      <c r="I488" s="2">
        <f>INDEX(Inputs!$E$34:$X$44,MATCH('Depr schedule - Actual'!$B471,Inputs!$B$34:$B$44,0),MATCH('Depr schedule - Actual'!I477,Inputs!$E$18:$X$18,0))*IF(I477&gt;=Base_Reg_Year,(1+I$3)^0.5,(1+I$4)^0.5)</f>
        <v>5.6265103443136219E-2</v>
      </c>
      <c r="J488" s="2">
        <f>INDEX(Inputs!$E$34:$X$44,MATCH('Depr schedule - Actual'!$B471,Inputs!$B$34:$B$44,0),MATCH('Depr schedule - Actual'!J477,Inputs!$E$18:$X$18,0))*IF(J477&gt;=Base_Reg_Year,(1+J$3)^0.5,(1+J$4)^0.5)</f>
        <v>0</v>
      </c>
      <c r="K488" s="2">
        <f>INDEX(Inputs!$E$34:$X$44,MATCH('Depr schedule - Actual'!$B471,Inputs!$B$34:$B$44,0),MATCH('Depr schedule - Actual'!K477,Inputs!$E$18:$X$18,0))*IF(K477&gt;=Base_Reg_Year,(1+K$3)^0.5,(1+K$4)^0.5)</f>
        <v>0</v>
      </c>
      <c r="L488" s="2">
        <f>INDEX(Inputs!$E$34:$X$44,MATCH('Depr schedule - Actual'!$B471,Inputs!$B$34:$B$44,0),MATCH('Depr schedule - Actual'!L477,Inputs!$E$18:$X$18,0))*IF(L477&gt;=Base_Reg_Year,(1+L$3)^0.5,(1+L$4)^0.5)</f>
        <v>0</v>
      </c>
      <c r="M488" s="2">
        <f>INDEX(Inputs!$E$34:$X$44,MATCH('Depr schedule - Actual'!$B471,Inputs!$B$34:$B$44,0),MATCH('Depr schedule - Actual'!M477,Inputs!$E$18:$X$18,0))*IF(M477&gt;=Base_Reg_Year,(1+M$3)^0.5,(1+M$4)^0.5)</f>
        <v>0</v>
      </c>
      <c r="N488" s="2">
        <f>INDEX(Inputs!$E$34:$X$44,MATCH('Depr schedule - Actual'!$B471,Inputs!$B$34:$B$44,0),MATCH('Depr schedule - Actual'!N477,Inputs!$E$18:$X$18,0))*IF(N477&gt;=Base_Reg_Year,(1+N$3)^0.5,(1+N$4)^0.5)</f>
        <v>0</v>
      </c>
      <c r="O488" s="2">
        <f>INDEX(Inputs!$E$34:$X$44,MATCH('Depr schedule - Actual'!$B471,Inputs!$B$34:$B$44,0),MATCH('Depr schedule - Actual'!O477,Inputs!$E$18:$X$18,0))*IF(O477&gt;=Base_Reg_Year,(1+O$3)^0.5,(1+O$4)^0.5)</f>
        <v>0</v>
      </c>
      <c r="P488" s="2">
        <f>INDEX(Inputs!$E$34:$X$44,MATCH('Depr schedule - Actual'!$B471,Inputs!$B$34:$B$44,0),MATCH('Depr schedule - Actual'!P477,Inputs!$E$18:$X$18,0))*IF(P477&gt;=Base_Reg_Year,(1+P$3)^0.5,(1+P$4)^0.5)</f>
        <v>0</v>
      </c>
      <c r="Q488" s="2">
        <f>INDEX(Inputs!$E$34:$X$44,MATCH('Depr schedule - Actual'!$B471,Inputs!$B$34:$B$44,0),MATCH('Depr schedule - Actual'!Q477,Inputs!$E$18:$X$18,0))*IF(Q477&gt;=Base_Reg_Year,(1+Q$3)^0.5,(1+Q$4)^0.5)</f>
        <v>0</v>
      </c>
      <c r="R488" s="2">
        <f>INDEX(Inputs!$E$34:$X$44,MATCH('Depr schedule - Actual'!$B471,Inputs!$B$34:$B$44,0),MATCH('Depr schedule - Actual'!R477,Inputs!$E$18:$X$18,0))*IF(R477&gt;=Base_Reg_Year,(1+R$3)^0.5,(1+R$4)^0.5)</f>
        <v>0</v>
      </c>
      <c r="S488" s="2"/>
      <c r="T488" s="2"/>
      <c r="U488" s="2"/>
      <c r="V488" s="2"/>
      <c r="W488" s="2"/>
    </row>
    <row r="489" spans="2:68">
      <c r="I489" s="2"/>
      <c r="J489" s="2"/>
      <c r="K489" s="2"/>
      <c r="L489" s="2"/>
      <c r="M489" s="2"/>
    </row>
    <row r="490" spans="2:68">
      <c r="B490" t="s">
        <v>73</v>
      </c>
    </row>
    <row r="491" spans="2:68">
      <c r="B491" s="20">
        <v>2016</v>
      </c>
      <c r="C491" s="20">
        <v>1</v>
      </c>
      <c r="E491" s="2">
        <f>IF($F$474="n/a",0,IF(E$476&lt;=$C491,0,IF(E$476&gt;($F$474+$C491),INDEX($D$488:$W$488,,$C491)-SUM($D491:D491),INDEX($D$488:$W$488,,$C491)/$F$474)))</f>
        <v>0</v>
      </c>
      <c r="F491" s="2">
        <f>IF($F$474="n/a",0,IF(F$476&lt;=$C491,0,IF(F$476&gt;($F$474+$C491),INDEX($D$488:$W$488,,$C491)-SUM($D491:E491),INDEX($D$488:$W$488,,$C491)/$F$474)))</f>
        <v>0</v>
      </c>
      <c r="G491" s="2">
        <f>IF($F$474="n/a",0,IF(G$476&lt;=$C491,0,IF(G$476&gt;($F$474+$C491),INDEX($D$488:$W$488,,$C491)-SUM($D491:F491),INDEX($D$488:$W$488,,$C491)/$F$474)))</f>
        <v>0</v>
      </c>
      <c r="H491" s="2">
        <f>IF($F$474="n/a",0,IF(H$476&lt;=$C491,0,IF(H$476&gt;($F$474+$C491),INDEX($D$488:$W$488,,$C491)-SUM($D491:G491),INDEX($D$488:$W$488,,$C491)/$F$474)))</f>
        <v>0</v>
      </c>
      <c r="I491" s="2">
        <f>IF($F$474="n/a",0,IF(I$476&lt;=$C491,0,IF(I$476&gt;($F$474+$C491),INDEX($D$488:$W$488,,$C491)-SUM($D491:H491),INDEX($D$488:$W$488,,$C491)/$F$474)))</f>
        <v>0</v>
      </c>
      <c r="J491" s="2">
        <f>IF($F$474="n/a",0,IF(J$476&lt;=$C491,0,IF(J$476&gt;($F$474+$C491),INDEX($D$488:$W$488,,$C491)-SUM($D491:I491),INDEX($D$488:$W$488,,$C491)/$F$474)))</f>
        <v>0</v>
      </c>
      <c r="K491" s="2">
        <f>IF($F$474="n/a",0,IF(K$476&lt;=$C491,0,IF(K$476&gt;($F$474+$C491),INDEX($D$488:$W$488,,$C491)-SUM($D491:J491),INDEX($D$488:$W$488,,$C491)/$F$474)))</f>
        <v>0</v>
      </c>
      <c r="L491" s="2">
        <f>IF($F$474="n/a",0,IF(L$476&lt;=$C491,0,IF(L$476&gt;($F$474+$C491),INDEX($D$488:$W$488,,$C491)-SUM($D491:K491),INDEX($D$488:$W$488,,$C491)/$F$474)))</f>
        <v>0</v>
      </c>
      <c r="M491" s="2">
        <f>IF($F$474="n/a",0,IF(M$476&lt;=$C491,0,IF(M$476&gt;($F$474+$C491),INDEX($D$488:$W$488,,$C491)-SUM($D491:L491),INDEX($D$488:$W$488,,$C491)/$F$474)))</f>
        <v>0</v>
      </c>
      <c r="N491" s="2">
        <f>IF($F$474="n/a",0,IF(N$476&lt;=$C491,0,IF(N$476&gt;($F$474+$C491),INDEX($D$488:$W$488,,$C491)-SUM($D491:M491),INDEX($D$488:$W$488,,$C491)/$F$474)))</f>
        <v>0</v>
      </c>
      <c r="O491" s="2">
        <f>IF($F$474="n/a",0,IF(O$476&lt;=$C491,0,IF(O$476&gt;($F$474+$C491),INDEX($D$488:$W$488,,$C491)-SUM($D491:N491),INDEX($D$488:$W$488,,$C491)/$F$474)))</f>
        <v>0</v>
      </c>
      <c r="P491" s="2">
        <f>IF($F$474="n/a",0,IF(P$476&lt;=$C491,0,IF(P$476&gt;($F$474+$C491),INDEX($D$488:$W$488,,$C491)-SUM($D491:O491),INDEX($D$488:$W$488,,$C491)/$F$474)))</f>
        <v>0</v>
      </c>
      <c r="Q491" s="2">
        <f>IF($F$474="n/a",0,IF(Q$476&lt;=$C491,0,IF(Q$476&gt;($F$474+$C491),INDEX($D$488:$W$488,,$C491)-SUM($D491:P491),INDEX($D$488:$W$488,,$C491)/$F$474)))</f>
        <v>0</v>
      </c>
      <c r="R491" s="2">
        <f>IF($F$474="n/a",0,IF(R$476&lt;=$C491,0,IF(R$476&gt;($F$474+$C491),INDEX($D$488:$W$488,,$C491)-SUM($D491:Q491),INDEX($D$488:$W$488,,$C491)/$F$474)))</f>
        <v>0</v>
      </c>
      <c r="S491" s="2">
        <f>IF($F$474="n/a",0,IF(S$476&lt;=$C491,0,IF(S$476&gt;($F$474+$C491),INDEX($D$488:$W$488,,$C491)-SUM($D491:R491),INDEX($D$488:$W$488,,$C491)/$F$474)))</f>
        <v>0</v>
      </c>
      <c r="T491" s="2">
        <f>IF($F$474="n/a",0,IF(T$476&lt;=$C491,0,IF(T$476&gt;($F$474+$C491),INDEX($D$488:$W$488,,$C491)-SUM($D491:S491),INDEX($D$488:$W$488,,$C491)/$F$474)))</f>
        <v>0</v>
      </c>
      <c r="U491" s="2">
        <f>IF($F$474="n/a",0,IF(U$476&lt;=$C491,0,IF(U$476&gt;($F$474+$C491),INDEX($D$488:$W$488,,$C491)-SUM($D491:T491),INDEX($D$488:$W$488,,$C491)/$F$474)))</f>
        <v>0</v>
      </c>
      <c r="V491" s="2">
        <f>IF($F$474="n/a",0,IF(V$476&lt;=$C491,0,IF(V$476&gt;($F$474+$C491),INDEX($D$488:$W$488,,$C491)-SUM($D491:U491),INDEX($D$488:$W$488,,$C491)/$F$474)))</f>
        <v>0</v>
      </c>
      <c r="W491" s="2">
        <f>IF($F$474="n/a",0,IF(W$476&lt;=$C491,0,IF(W$476&gt;($F$474+$C491),INDEX($D$488:$W$488,,$C491)-SUM($D491:V491),INDEX($D$488:$W$488,,$C491)/$F$474)))</f>
        <v>0</v>
      </c>
      <c r="X491" s="2">
        <f>IF($F$474="n/a",0,IF(X$476&lt;=$C491,0,IF(X$476&gt;($F$474+$C491),INDEX($D$488:$W$488,,$C491)-SUM($D491:W491),INDEX($D$488:$W$488,,$C491)/$F$474)))</f>
        <v>0</v>
      </c>
      <c r="Y491" s="2">
        <f>IF($F$474="n/a",0,IF(Y$476&lt;=$C491,0,IF(Y$476&gt;($F$474+$C491),INDEX($D$488:$W$488,,$C491)-SUM($D491:X491),INDEX($D$488:$W$488,,$C491)/$F$474)))</f>
        <v>0</v>
      </c>
      <c r="Z491" s="2">
        <f>IF($F$474="n/a",0,IF(Z$476&lt;=$C491,0,IF(Z$476&gt;($F$474+$C491),INDEX($D$488:$W$488,,$C491)-SUM($D491:Y491),INDEX($D$488:$W$488,,$C491)/$F$474)))</f>
        <v>0</v>
      </c>
      <c r="AA491" s="2">
        <f>IF($F$474="n/a",0,IF(AA$476&lt;=$C491,0,IF(AA$476&gt;($F$474+$C491),INDEX($D$488:$W$488,,$C491)-SUM($D491:Z491),INDEX($D$488:$W$488,,$C491)/$F$474)))</f>
        <v>0</v>
      </c>
      <c r="AB491" s="2">
        <f>IF($F$474="n/a",0,IF(AB$476&lt;=$C491,0,IF(AB$476&gt;($F$474+$C491),INDEX($D$488:$W$488,,$C491)-SUM($D491:AA491),INDEX($D$488:$W$488,,$C491)/$F$474)))</f>
        <v>0</v>
      </c>
      <c r="AC491" s="2">
        <f>IF($F$474="n/a",0,IF(AC$476&lt;=$C491,0,IF(AC$476&gt;($F$474+$C491),INDEX($D$488:$W$488,,$C491)-SUM($D491:AB491),INDEX($D$488:$W$488,,$C491)/$F$474)))</f>
        <v>0</v>
      </c>
      <c r="AD491" s="2">
        <f>IF($F$474="n/a",0,IF(AD$476&lt;=$C491,0,IF(AD$476&gt;($F$474+$C491),INDEX($D$488:$W$488,,$C491)-SUM($D491:AC491),INDEX($D$488:$W$488,,$C491)/$F$474)))</f>
        <v>0</v>
      </c>
      <c r="AE491" s="2">
        <f>IF($F$474="n/a",0,IF(AE$476&lt;=$C491,0,IF(AE$476&gt;($F$474+$C491),INDEX($D$488:$W$488,,$C491)-SUM($D491:AD491),INDEX($D$488:$W$488,,$C491)/$F$474)))</f>
        <v>0</v>
      </c>
      <c r="AF491" s="2">
        <f>IF($F$474="n/a",0,IF(AF$476&lt;=$C491,0,IF(AF$476&gt;($F$474+$C491),INDEX($D$488:$W$488,,$C491)-SUM($D491:AE491),INDEX($D$488:$W$488,,$C491)/$F$474)))</f>
        <v>0</v>
      </c>
      <c r="AG491" s="2">
        <f>IF($F$474="n/a",0,IF(AG$476&lt;=$C491,0,IF(AG$476&gt;($F$474+$C491),INDEX($D$488:$W$488,,$C491)-SUM($D491:AF491),INDEX($D$488:$W$488,,$C491)/$F$474)))</f>
        <v>0</v>
      </c>
      <c r="AH491" s="2">
        <f>IF($F$474="n/a",0,IF(AH$476&lt;=$C491,0,IF(AH$476&gt;($F$474+$C491),INDEX($D$488:$W$488,,$C491)-SUM($D491:AG491),INDEX($D$488:$W$488,,$C491)/$F$474)))</f>
        <v>0</v>
      </c>
      <c r="AI491" s="2">
        <f>IF($F$474="n/a",0,IF(AI$476&lt;=$C491,0,IF(AI$476&gt;($F$474+$C491),INDEX($D$488:$W$488,,$C491)-SUM($D491:AH491),INDEX($D$488:$W$488,,$C491)/$F$474)))</f>
        <v>0</v>
      </c>
      <c r="AJ491" s="2">
        <f>IF($F$474="n/a",0,IF(AJ$476&lt;=$C491,0,IF(AJ$476&gt;($F$474+$C491),INDEX($D$488:$W$488,,$C491)-SUM($D491:AI491),INDEX($D$488:$W$488,,$C491)/$F$474)))</f>
        <v>0</v>
      </c>
      <c r="AK491" s="2">
        <f>IF($F$474="n/a",0,IF(AK$476&lt;=$C491,0,IF(AK$476&gt;($F$474+$C491),INDEX($D$488:$W$488,,$C491)-SUM($D491:AJ491),INDEX($D$488:$W$488,,$C491)/$F$474)))</f>
        <v>0</v>
      </c>
      <c r="AL491" s="2">
        <f>IF($F$474="n/a",0,IF(AL$476&lt;=$C491,0,IF(AL$476&gt;($F$474+$C491),INDEX($D$488:$W$488,,$C491)-SUM($D491:AK491),INDEX($D$488:$W$488,,$C491)/$F$474)))</f>
        <v>0</v>
      </c>
      <c r="AM491" s="2">
        <f>IF($F$474="n/a",0,IF(AM$476&lt;=$C491,0,IF(AM$476&gt;($F$474+$C491),INDEX($D$488:$W$488,,$C491)-SUM($D491:AL491),INDEX($D$488:$W$488,,$C491)/$F$474)))</f>
        <v>0</v>
      </c>
      <c r="AN491" s="2">
        <f>IF($F$474="n/a",0,IF(AN$476&lt;=$C491,0,IF(AN$476&gt;($F$474+$C491),INDEX($D$488:$W$488,,$C491)-SUM($D491:AM491),INDEX($D$488:$W$488,,$C491)/$F$474)))</f>
        <v>0</v>
      </c>
      <c r="AO491" s="2">
        <f>IF($F$474="n/a",0,IF(AO$476&lt;=$C491,0,IF(AO$476&gt;($F$474+$C491),INDEX($D$488:$W$488,,$C491)-SUM($D491:AN491),INDEX($D$488:$W$488,,$C491)/$F$474)))</f>
        <v>0</v>
      </c>
      <c r="AP491" s="2">
        <f>IF($F$474="n/a",0,IF(AP$476&lt;=$C491,0,IF(AP$476&gt;($F$474+$C491),INDEX($D$488:$W$488,,$C491)-SUM($D491:AO491),INDEX($D$488:$W$488,,$C491)/$F$474)))</f>
        <v>0</v>
      </c>
      <c r="AQ491" s="2">
        <f>IF($F$474="n/a",0,IF(AQ$476&lt;=$C491,0,IF(AQ$476&gt;($F$474+$C491),INDEX($D$488:$W$488,,$C491)-SUM($D491:AP491),INDEX($D$488:$W$488,,$C491)/$F$474)))</f>
        <v>0</v>
      </c>
      <c r="AR491" s="2">
        <f>IF($F$474="n/a",0,IF(AR$476&lt;=$C491,0,IF(AR$476&gt;($F$474+$C491),INDEX($D$488:$W$488,,$C491)-SUM($D491:AQ491),INDEX($D$488:$W$488,,$C491)/$F$474)))</f>
        <v>0</v>
      </c>
      <c r="AS491" s="2">
        <f>IF($F$474="n/a",0,IF(AS$476&lt;=$C491,0,IF(AS$476&gt;($F$474+$C491),INDEX($D$488:$W$488,,$C491)-SUM($D491:AR491),INDEX($D$488:$W$488,,$C491)/$F$474)))</f>
        <v>0</v>
      </c>
      <c r="AT491" s="2">
        <f>IF($F$474="n/a",0,IF(AT$476&lt;=$C491,0,IF(AT$476&gt;($F$474+$C491),INDEX($D$488:$W$488,,$C491)-SUM($D491:AS491),INDEX($D$488:$W$488,,$C491)/$F$474)))</f>
        <v>0</v>
      </c>
      <c r="AU491" s="2">
        <f>IF($F$474="n/a",0,IF(AU$476&lt;=$C491,0,IF(AU$476&gt;($F$474+$C491),INDEX($D$488:$W$488,,$C491)-SUM($D491:AT491),INDEX($D$488:$W$488,,$C491)/$F$474)))</f>
        <v>0</v>
      </c>
      <c r="AV491" s="2">
        <f>IF($F$474="n/a",0,IF(AV$476&lt;=$C491,0,IF(AV$476&gt;($F$474+$C491),INDEX($D$488:$W$488,,$C491)-SUM($D491:AU491),INDEX($D$488:$W$488,,$C491)/$F$474)))</f>
        <v>0</v>
      </c>
      <c r="AW491" s="2">
        <f>IF($F$474="n/a",0,IF(AW$476&lt;=$C491,0,IF(AW$476&gt;($F$474+$C491),INDEX($D$488:$W$488,,$C491)-SUM($D491:AV491),INDEX($D$488:$W$488,,$C491)/$F$474)))</f>
        <v>0</v>
      </c>
      <c r="AX491" s="2">
        <f>IF($F$474="n/a",0,IF(AX$476&lt;=$C491,0,IF(AX$476&gt;($F$474+$C491),INDEX($D$488:$W$488,,$C491)-SUM($D491:AW491),INDEX($D$488:$W$488,,$C491)/$F$474)))</f>
        <v>0</v>
      </c>
      <c r="AY491" s="2">
        <f>IF($F$474="n/a",0,IF(AY$476&lt;=$C491,0,IF(AY$476&gt;($F$474+$C491),INDEX($D$488:$W$488,,$C491)-SUM($D491:AX491),INDEX($D$488:$W$488,,$C491)/$F$474)))</f>
        <v>0</v>
      </c>
      <c r="AZ491" s="2">
        <f>IF($F$474="n/a",0,IF(AZ$476&lt;=$C491,0,IF(AZ$476&gt;($F$474+$C491),INDEX($D$488:$W$488,,$C491)-SUM($D491:AY491),INDEX($D$488:$W$488,,$C491)/$F$474)))</f>
        <v>0</v>
      </c>
      <c r="BA491" s="2">
        <f>IF($F$474="n/a",0,IF(BA$476&lt;=$C491,0,IF(BA$476&gt;($F$474+$C491),INDEX($D$488:$W$488,,$C491)-SUM($D491:AZ491),INDEX($D$488:$W$488,,$C491)/$F$474)))</f>
        <v>0</v>
      </c>
      <c r="BB491" s="2">
        <f>IF($F$474="n/a",0,IF(BB$476&lt;=$C491,0,IF(BB$476&gt;($F$474+$C491),INDEX($D$488:$W$488,,$C491)-SUM($D491:BA491),INDEX($D$488:$W$488,,$C491)/$F$474)))</f>
        <v>0</v>
      </c>
      <c r="BC491" s="2">
        <f>IF($F$474="n/a",0,IF(BC$476&lt;=$C491,0,IF(BC$476&gt;($F$474+$C491),INDEX($D$488:$W$488,,$C491)-SUM($D491:BB491),INDEX($D$488:$W$488,,$C491)/$F$474)))</f>
        <v>0</v>
      </c>
      <c r="BD491" s="2">
        <f>IF($F$474="n/a",0,IF(BD$476&lt;=$C491,0,IF(BD$476&gt;($F$474+$C491),INDEX($D$488:$W$488,,$C491)-SUM($D491:BC491),INDEX($D$488:$W$488,,$C491)/$F$474)))</f>
        <v>0</v>
      </c>
      <c r="BE491" s="2">
        <f>IF($F$474="n/a",0,IF(BE$476&lt;=$C491,0,IF(BE$476&gt;($F$474+$C491),INDEX($D$488:$W$488,,$C491)-SUM($D491:BD491),INDEX($D$488:$W$488,,$C491)/$F$474)))</f>
        <v>0</v>
      </c>
      <c r="BF491" s="2">
        <f>IF($F$474="n/a",0,IF(BF$476&lt;=$C491,0,IF(BF$476&gt;($F$474+$C491),INDEX($D$488:$W$488,,$C491)-SUM($D491:BE491),INDEX($D$488:$W$488,,$C491)/$F$474)))</f>
        <v>0</v>
      </c>
      <c r="BG491" s="2">
        <f>IF($F$474="n/a",0,IF(BG$476&lt;=$C491,0,IF(BG$476&gt;($F$474+$C491),INDEX($D$488:$W$488,,$C491)-SUM($D491:BF491),INDEX($D$488:$W$488,,$C491)/$F$474)))</f>
        <v>0</v>
      </c>
      <c r="BH491" s="2">
        <f>IF($F$474="n/a",0,IF(BH$476&lt;=$C491,0,IF(BH$476&gt;($F$474+$C491),INDEX($D$488:$W$488,,$C491)-SUM($D491:BG491),INDEX($D$488:$W$488,,$C491)/$F$474)))</f>
        <v>0</v>
      </c>
      <c r="BI491" s="2">
        <f>IF($F$474="n/a",0,IF(BI$476&lt;=$C491,0,IF(BI$476&gt;($F$474+$C491),INDEX($D$488:$W$488,,$C491)-SUM($D491:BH491),INDEX($D$488:$W$488,,$C491)/$F$474)))</f>
        <v>0</v>
      </c>
      <c r="BJ491" s="2">
        <f>IF($F$474="n/a",0,IF(BJ$476&lt;=$C491,0,IF(BJ$476&gt;($F$474+$C491),INDEX($D$488:$W$488,,$C491)-SUM($D491:BI491),INDEX($D$488:$W$488,,$C491)/$F$474)))</f>
        <v>0</v>
      </c>
      <c r="BK491" s="2">
        <f>IF($F$474="n/a",0,IF(BK$476&lt;=$C491,0,IF(BK$476&gt;($F$474+$C491),INDEX($D$488:$W$488,,$C491)-SUM($D491:BJ491),INDEX($D$488:$W$488,,$C491)/$F$474)))</f>
        <v>0</v>
      </c>
      <c r="BL491" s="2">
        <f>IF($F$474="n/a",0,IF(BL$476&lt;=$C491,0,IF(BL$476&gt;($F$474+$C491),INDEX($D$488:$W$488,,$C491)-SUM($D491:BK491),INDEX($D$488:$W$488,,$C491)/$F$474)))</f>
        <v>0</v>
      </c>
      <c r="BM491" s="2">
        <f>IF($F$474="n/a",0,IF(BM$476&lt;=$C491,0,IF(BM$476&gt;($F$474+$C491),INDEX($D$488:$W$488,,$C491)-SUM($D491:BL491),INDEX($D$488:$W$488,,$C491)/$F$474)))</f>
        <v>0</v>
      </c>
      <c r="BN491" s="2">
        <f>IF($F$474="n/a",0,IF(BN$476&lt;=$C491,0,IF(BN$476&gt;($F$474+$C491),INDEX($D$488:$W$488,,$C491)-SUM($D491:BM491),INDEX($D$488:$W$488,,$C491)/$F$474)))</f>
        <v>0</v>
      </c>
      <c r="BO491" s="2">
        <f>IF($F$474="n/a",0,IF(BO$476&lt;=$C491,0,IF(BO$476&gt;($F$474+$C491),INDEX($D$488:$W$488,,$C491)-SUM($D491:BN491),INDEX($D$488:$W$488,,$C491)/$F$474)))</f>
        <v>0</v>
      </c>
      <c r="BP491" s="2">
        <f>IF($F$474="n/a",0,IF(BP$476&lt;=$C491,0,IF(BP$476&gt;($F$474+$C491),INDEX($D$488:$W$488,,$C491)-SUM($D491:BO491),INDEX($D$488:$W$488,,$C491)/$F$474)))</f>
        <v>0</v>
      </c>
    </row>
    <row r="492" spans="2:68">
      <c r="B492" s="20">
        <v>2017</v>
      </c>
      <c r="C492" s="20">
        <v>2</v>
      </c>
      <c r="E492" s="2">
        <f>IF($F$474="n/a",0,IF(E$476&lt;=$C492,0,IF(E$476&gt;($F$474+$C492),INDEX($D$488:$W$488,,$C492)-SUM($D492:D492),INDEX($D$488:$W$488,,$C492)/$F$474)))</f>
        <v>0</v>
      </c>
      <c r="F492" s="2">
        <f>IF($F$474="n/a",0,IF(F$476&lt;=$C492,0,IF(F$476&gt;($F$474+$C492),INDEX($D$488:$W$488,,$C492)-SUM($D492:E492),INDEX($D$488:$W$488,,$C492)/$F$474)))</f>
        <v>0</v>
      </c>
      <c r="G492" s="2">
        <f>IF($F$474="n/a",0,IF(G$476&lt;=$C492,0,IF(G$476&gt;($F$474+$C492),INDEX($D$488:$W$488,,$C492)-SUM($D492:F492),INDEX($D$488:$W$488,,$C492)/$F$474)))</f>
        <v>0</v>
      </c>
      <c r="H492" s="2">
        <f>IF($F$474="n/a",0,IF(H$476&lt;=$C492,0,IF(H$476&gt;($F$474+$C492),INDEX($D$488:$W$488,,$C492)-SUM($D492:G492),INDEX($D$488:$W$488,,$C492)/$F$474)))</f>
        <v>0</v>
      </c>
      <c r="I492" s="2">
        <f>IF($F$474="n/a",0,IF(I$476&lt;=$C492,0,IF(I$476&gt;($F$474+$C492),INDEX($D$488:$W$488,,$C492)-SUM($D492:H492),INDEX($D$488:$W$488,,$C492)/$F$474)))</f>
        <v>0</v>
      </c>
      <c r="J492" s="2">
        <f>IF($F$474="n/a",0,IF(J$476&lt;=$C492,0,IF(J$476&gt;($F$474+$C492),INDEX($D$488:$W$488,,$C492)-SUM($D492:I492),INDEX($D$488:$W$488,,$C492)/$F$474)))</f>
        <v>0</v>
      </c>
      <c r="K492" s="2">
        <f>IF($F$474="n/a",0,IF(K$476&lt;=$C492,0,IF(K$476&gt;($F$474+$C492),INDEX($D$488:$W$488,,$C492)-SUM($D492:J492),INDEX($D$488:$W$488,,$C492)/$F$474)))</f>
        <v>0</v>
      </c>
      <c r="L492" s="2">
        <f>IF($F$474="n/a",0,IF(L$476&lt;=$C492,0,IF(L$476&gt;($F$474+$C492),INDEX($D$488:$W$488,,$C492)-SUM($D492:K492),INDEX($D$488:$W$488,,$C492)/$F$474)))</f>
        <v>0</v>
      </c>
      <c r="M492" s="2">
        <f>IF($F$474="n/a",0,IF(M$476&lt;=$C492,0,IF(M$476&gt;($F$474+$C492),INDEX($D$488:$W$488,,$C492)-SUM($D492:L492),INDEX($D$488:$W$488,,$C492)/$F$474)))</f>
        <v>0</v>
      </c>
      <c r="N492" s="2">
        <f>IF($F$474="n/a",0,IF(N$476&lt;=$C492,0,IF(N$476&gt;($F$474+$C492),INDEX($D$488:$W$488,,$C492)-SUM($D492:M492),INDEX($D$488:$W$488,,$C492)/$F$474)))</f>
        <v>0</v>
      </c>
      <c r="O492" s="2">
        <f>IF($F$474="n/a",0,IF(O$476&lt;=$C492,0,IF(O$476&gt;($F$474+$C492),INDEX($D$488:$W$488,,$C492)-SUM($D492:N492),INDEX($D$488:$W$488,,$C492)/$F$474)))</f>
        <v>0</v>
      </c>
      <c r="P492" s="2">
        <f>IF($F$474="n/a",0,IF(P$476&lt;=$C492,0,IF(P$476&gt;($F$474+$C492),INDEX($D$488:$W$488,,$C492)-SUM($D492:O492),INDEX($D$488:$W$488,,$C492)/$F$474)))</f>
        <v>0</v>
      </c>
      <c r="Q492" s="2">
        <f>IF($F$474="n/a",0,IF(Q$476&lt;=$C492,0,IF(Q$476&gt;($F$474+$C492),INDEX($D$488:$W$488,,$C492)-SUM($D492:P492),INDEX($D$488:$W$488,,$C492)/$F$474)))</f>
        <v>0</v>
      </c>
      <c r="R492" s="2">
        <f>IF($F$474="n/a",0,IF(R$476&lt;=$C492,0,IF(R$476&gt;($F$474+$C492),INDEX($D$488:$W$488,,$C492)-SUM($D492:Q492),INDEX($D$488:$W$488,,$C492)/$F$474)))</f>
        <v>0</v>
      </c>
      <c r="S492" s="2">
        <f>IF($F$474="n/a",0,IF(S$476&lt;=$C492,0,IF(S$476&gt;($F$474+$C492),INDEX($D$488:$W$488,,$C492)-SUM($D492:R492),INDEX($D$488:$W$488,,$C492)/$F$474)))</f>
        <v>0</v>
      </c>
      <c r="T492" s="2">
        <f>IF($F$474="n/a",0,IF(T$476&lt;=$C492,0,IF(T$476&gt;($F$474+$C492),INDEX($D$488:$W$488,,$C492)-SUM($D492:S492),INDEX($D$488:$W$488,,$C492)/$F$474)))</f>
        <v>0</v>
      </c>
      <c r="U492" s="2">
        <f>IF($F$474="n/a",0,IF(U$476&lt;=$C492,0,IF(U$476&gt;($F$474+$C492),INDEX($D$488:$W$488,,$C492)-SUM($D492:T492),INDEX($D$488:$W$488,,$C492)/$F$474)))</f>
        <v>0</v>
      </c>
      <c r="V492" s="2">
        <f>IF($F$474="n/a",0,IF(V$476&lt;=$C492,0,IF(V$476&gt;($F$474+$C492),INDEX($D$488:$W$488,,$C492)-SUM($D492:U492),INDEX($D$488:$W$488,,$C492)/$F$474)))</f>
        <v>0</v>
      </c>
      <c r="W492" s="2">
        <f>IF($F$474="n/a",0,IF(W$476&lt;=$C492,0,IF(W$476&gt;($F$474+$C492),INDEX($D$488:$W$488,,$C492)-SUM($D492:V492),INDEX($D$488:$W$488,,$C492)/$F$474)))</f>
        <v>0</v>
      </c>
      <c r="X492" s="2">
        <f>IF($F$474="n/a",0,IF(X$476&lt;=$C492,0,IF(X$476&gt;($F$474+$C492),INDEX($D$488:$W$488,,$C492)-SUM($D492:W492),INDEX($D$488:$W$488,,$C492)/$F$474)))</f>
        <v>0</v>
      </c>
      <c r="Y492" s="2">
        <f>IF($F$474="n/a",0,IF(Y$476&lt;=$C492,0,IF(Y$476&gt;($F$474+$C492),INDEX($D$488:$W$488,,$C492)-SUM($D492:X492),INDEX($D$488:$W$488,,$C492)/$F$474)))</f>
        <v>0</v>
      </c>
      <c r="Z492" s="2">
        <f>IF($F$474="n/a",0,IF(Z$476&lt;=$C492,0,IF(Z$476&gt;($F$474+$C492),INDEX($D$488:$W$488,,$C492)-SUM($D492:Y492),INDEX($D$488:$W$488,,$C492)/$F$474)))</f>
        <v>0</v>
      </c>
      <c r="AA492" s="2">
        <f>IF($F$474="n/a",0,IF(AA$476&lt;=$C492,0,IF(AA$476&gt;($F$474+$C492),INDEX($D$488:$W$488,,$C492)-SUM($D492:Z492),INDEX($D$488:$W$488,,$C492)/$F$474)))</f>
        <v>0</v>
      </c>
      <c r="AB492" s="2">
        <f>IF($F$474="n/a",0,IF(AB$476&lt;=$C492,0,IF(AB$476&gt;($F$474+$C492),INDEX($D$488:$W$488,,$C492)-SUM($D492:AA492),INDEX($D$488:$W$488,,$C492)/$F$474)))</f>
        <v>0</v>
      </c>
      <c r="AC492" s="2">
        <f>IF($F$474="n/a",0,IF(AC$476&lt;=$C492,0,IF(AC$476&gt;($F$474+$C492),INDEX($D$488:$W$488,,$C492)-SUM($D492:AB492),INDEX($D$488:$W$488,,$C492)/$F$474)))</f>
        <v>0</v>
      </c>
      <c r="AD492" s="2">
        <f>IF($F$474="n/a",0,IF(AD$476&lt;=$C492,0,IF(AD$476&gt;($F$474+$C492),INDEX($D$488:$W$488,,$C492)-SUM($D492:AC492),INDEX($D$488:$W$488,,$C492)/$F$474)))</f>
        <v>0</v>
      </c>
      <c r="AE492" s="2">
        <f>IF($F$474="n/a",0,IF(AE$476&lt;=$C492,0,IF(AE$476&gt;($F$474+$C492),INDEX($D$488:$W$488,,$C492)-SUM($D492:AD492),INDEX($D$488:$W$488,,$C492)/$F$474)))</f>
        <v>0</v>
      </c>
      <c r="AF492" s="2">
        <f>IF($F$474="n/a",0,IF(AF$476&lt;=$C492,0,IF(AF$476&gt;($F$474+$C492),INDEX($D$488:$W$488,,$C492)-SUM($D492:AE492),INDEX($D$488:$W$488,,$C492)/$F$474)))</f>
        <v>0</v>
      </c>
      <c r="AG492" s="2">
        <f>IF($F$474="n/a",0,IF(AG$476&lt;=$C492,0,IF(AG$476&gt;($F$474+$C492),INDEX($D$488:$W$488,,$C492)-SUM($D492:AF492),INDEX($D$488:$W$488,,$C492)/$F$474)))</f>
        <v>0</v>
      </c>
      <c r="AH492" s="2">
        <f>IF($F$474="n/a",0,IF(AH$476&lt;=$C492,0,IF(AH$476&gt;($F$474+$C492),INDEX($D$488:$W$488,,$C492)-SUM($D492:AG492),INDEX($D$488:$W$488,,$C492)/$F$474)))</f>
        <v>0</v>
      </c>
      <c r="AI492" s="2">
        <f>IF($F$474="n/a",0,IF(AI$476&lt;=$C492,0,IF(AI$476&gt;($F$474+$C492),INDEX($D$488:$W$488,,$C492)-SUM($D492:AH492),INDEX($D$488:$W$488,,$C492)/$F$474)))</f>
        <v>0</v>
      </c>
      <c r="AJ492" s="2">
        <f>IF($F$474="n/a",0,IF(AJ$476&lt;=$C492,0,IF(AJ$476&gt;($F$474+$C492),INDEX($D$488:$W$488,,$C492)-SUM($D492:AI492),INDEX($D$488:$W$488,,$C492)/$F$474)))</f>
        <v>0</v>
      </c>
      <c r="AK492" s="2">
        <f>IF($F$474="n/a",0,IF(AK$476&lt;=$C492,0,IF(AK$476&gt;($F$474+$C492),INDEX($D$488:$W$488,,$C492)-SUM($D492:AJ492),INDEX($D$488:$W$488,,$C492)/$F$474)))</f>
        <v>0</v>
      </c>
      <c r="AL492" s="2">
        <f>IF($F$474="n/a",0,IF(AL$476&lt;=$C492,0,IF(AL$476&gt;($F$474+$C492),INDEX($D$488:$W$488,,$C492)-SUM($D492:AK492),INDEX($D$488:$W$488,,$C492)/$F$474)))</f>
        <v>0</v>
      </c>
      <c r="AM492" s="2">
        <f>IF($F$474="n/a",0,IF(AM$476&lt;=$C492,0,IF(AM$476&gt;($F$474+$C492),INDEX($D$488:$W$488,,$C492)-SUM($D492:AL492),INDEX($D$488:$W$488,,$C492)/$F$474)))</f>
        <v>0</v>
      </c>
      <c r="AN492" s="2">
        <f>IF($F$474="n/a",0,IF(AN$476&lt;=$C492,0,IF(AN$476&gt;($F$474+$C492),INDEX($D$488:$W$488,,$C492)-SUM($D492:AM492),INDEX($D$488:$W$488,,$C492)/$F$474)))</f>
        <v>0</v>
      </c>
      <c r="AO492" s="2">
        <f>IF($F$474="n/a",0,IF(AO$476&lt;=$C492,0,IF(AO$476&gt;($F$474+$C492),INDEX($D$488:$W$488,,$C492)-SUM($D492:AN492),INDEX($D$488:$W$488,,$C492)/$F$474)))</f>
        <v>0</v>
      </c>
      <c r="AP492" s="2">
        <f>IF($F$474="n/a",0,IF(AP$476&lt;=$C492,0,IF(AP$476&gt;($F$474+$C492),INDEX($D$488:$W$488,,$C492)-SUM($D492:AO492),INDEX($D$488:$W$488,,$C492)/$F$474)))</f>
        <v>0</v>
      </c>
      <c r="AQ492" s="2">
        <f>IF($F$474="n/a",0,IF(AQ$476&lt;=$C492,0,IF(AQ$476&gt;($F$474+$C492),INDEX($D$488:$W$488,,$C492)-SUM($D492:AP492),INDEX($D$488:$W$488,,$C492)/$F$474)))</f>
        <v>0</v>
      </c>
      <c r="AR492" s="2">
        <f>IF($F$474="n/a",0,IF(AR$476&lt;=$C492,0,IF(AR$476&gt;($F$474+$C492),INDEX($D$488:$W$488,,$C492)-SUM($D492:AQ492),INDEX($D$488:$W$488,,$C492)/$F$474)))</f>
        <v>0</v>
      </c>
      <c r="AS492" s="2">
        <f>IF($F$474="n/a",0,IF(AS$476&lt;=$C492,0,IF(AS$476&gt;($F$474+$C492),INDEX($D$488:$W$488,,$C492)-SUM($D492:AR492),INDEX($D$488:$W$488,,$C492)/$F$474)))</f>
        <v>0</v>
      </c>
      <c r="AT492" s="2">
        <f>IF($F$474="n/a",0,IF(AT$476&lt;=$C492,0,IF(AT$476&gt;($F$474+$C492),INDEX($D$488:$W$488,,$C492)-SUM($D492:AS492),INDEX($D$488:$W$488,,$C492)/$F$474)))</f>
        <v>0</v>
      </c>
      <c r="AU492" s="2">
        <f>IF($F$474="n/a",0,IF(AU$476&lt;=$C492,0,IF(AU$476&gt;($F$474+$C492),INDEX($D$488:$W$488,,$C492)-SUM($D492:AT492),INDEX($D$488:$W$488,,$C492)/$F$474)))</f>
        <v>0</v>
      </c>
      <c r="AV492" s="2">
        <f>IF($F$474="n/a",0,IF(AV$476&lt;=$C492,0,IF(AV$476&gt;($F$474+$C492),INDEX($D$488:$W$488,,$C492)-SUM($D492:AU492),INDEX($D$488:$W$488,,$C492)/$F$474)))</f>
        <v>0</v>
      </c>
      <c r="AW492" s="2">
        <f>IF($F$474="n/a",0,IF(AW$476&lt;=$C492,0,IF(AW$476&gt;($F$474+$C492),INDEX($D$488:$W$488,,$C492)-SUM($D492:AV492),INDEX($D$488:$W$488,,$C492)/$F$474)))</f>
        <v>0</v>
      </c>
      <c r="AX492" s="2">
        <f>IF($F$474="n/a",0,IF(AX$476&lt;=$C492,0,IF(AX$476&gt;($F$474+$C492),INDEX($D$488:$W$488,,$C492)-SUM($D492:AW492),INDEX($D$488:$W$488,,$C492)/$F$474)))</f>
        <v>0</v>
      </c>
      <c r="AY492" s="2">
        <f>IF($F$474="n/a",0,IF(AY$476&lt;=$C492,0,IF(AY$476&gt;($F$474+$C492),INDEX($D$488:$W$488,,$C492)-SUM($D492:AX492),INDEX($D$488:$W$488,,$C492)/$F$474)))</f>
        <v>0</v>
      </c>
      <c r="AZ492" s="2">
        <f>IF($F$474="n/a",0,IF(AZ$476&lt;=$C492,0,IF(AZ$476&gt;($F$474+$C492),INDEX($D$488:$W$488,,$C492)-SUM($D492:AY492),INDEX($D$488:$W$488,,$C492)/$F$474)))</f>
        <v>0</v>
      </c>
      <c r="BA492" s="2">
        <f>IF($F$474="n/a",0,IF(BA$476&lt;=$C492,0,IF(BA$476&gt;($F$474+$C492),INDEX($D$488:$W$488,,$C492)-SUM($D492:AZ492),INDEX($D$488:$W$488,,$C492)/$F$474)))</f>
        <v>0</v>
      </c>
      <c r="BB492" s="2">
        <f>IF($F$474="n/a",0,IF(BB$476&lt;=$C492,0,IF(BB$476&gt;($F$474+$C492),INDEX($D$488:$W$488,,$C492)-SUM($D492:BA492),INDEX($D$488:$W$488,,$C492)/$F$474)))</f>
        <v>0</v>
      </c>
      <c r="BC492" s="2">
        <f>IF($F$474="n/a",0,IF(BC$476&lt;=$C492,0,IF(BC$476&gt;($F$474+$C492),INDEX($D$488:$W$488,,$C492)-SUM($D492:BB492),INDEX($D$488:$W$488,,$C492)/$F$474)))</f>
        <v>0</v>
      </c>
      <c r="BD492" s="2">
        <f>IF($F$474="n/a",0,IF(BD$476&lt;=$C492,0,IF(BD$476&gt;($F$474+$C492),INDEX($D$488:$W$488,,$C492)-SUM($D492:BC492),INDEX($D$488:$W$488,,$C492)/$F$474)))</f>
        <v>0</v>
      </c>
      <c r="BE492" s="2">
        <f>IF($F$474="n/a",0,IF(BE$476&lt;=$C492,0,IF(BE$476&gt;($F$474+$C492),INDEX($D$488:$W$488,,$C492)-SUM($D492:BD492),INDEX($D$488:$W$488,,$C492)/$F$474)))</f>
        <v>0</v>
      </c>
      <c r="BF492" s="2">
        <f>IF($F$474="n/a",0,IF(BF$476&lt;=$C492,0,IF(BF$476&gt;($F$474+$C492),INDEX($D$488:$W$488,,$C492)-SUM($D492:BE492),INDEX($D$488:$W$488,,$C492)/$F$474)))</f>
        <v>0</v>
      </c>
      <c r="BG492" s="2">
        <f>IF($F$474="n/a",0,IF(BG$476&lt;=$C492,0,IF(BG$476&gt;($F$474+$C492),INDEX($D$488:$W$488,,$C492)-SUM($D492:BF492),INDEX($D$488:$W$488,,$C492)/$F$474)))</f>
        <v>0</v>
      </c>
      <c r="BH492" s="2">
        <f>IF($F$474="n/a",0,IF(BH$476&lt;=$C492,0,IF(BH$476&gt;($F$474+$C492),INDEX($D$488:$W$488,,$C492)-SUM($D492:BG492),INDEX($D$488:$W$488,,$C492)/$F$474)))</f>
        <v>0</v>
      </c>
      <c r="BI492" s="2">
        <f>IF($F$474="n/a",0,IF(BI$476&lt;=$C492,0,IF(BI$476&gt;($F$474+$C492),INDEX($D$488:$W$488,,$C492)-SUM($D492:BH492),INDEX($D$488:$W$488,,$C492)/$F$474)))</f>
        <v>0</v>
      </c>
      <c r="BJ492" s="2">
        <f>IF($F$474="n/a",0,IF(BJ$476&lt;=$C492,0,IF(BJ$476&gt;($F$474+$C492),INDEX($D$488:$W$488,,$C492)-SUM($D492:BI492),INDEX($D$488:$W$488,,$C492)/$F$474)))</f>
        <v>0</v>
      </c>
      <c r="BK492" s="2">
        <f>IF($F$474="n/a",0,IF(BK$476&lt;=$C492,0,IF(BK$476&gt;($F$474+$C492),INDEX($D$488:$W$488,,$C492)-SUM($D492:BJ492),INDEX($D$488:$W$488,,$C492)/$F$474)))</f>
        <v>0</v>
      </c>
      <c r="BL492" s="2">
        <f>IF($F$474="n/a",0,IF(BL$476&lt;=$C492,0,IF(BL$476&gt;($F$474+$C492),INDEX($D$488:$W$488,,$C492)-SUM($D492:BK492),INDEX($D$488:$W$488,,$C492)/$F$474)))</f>
        <v>0</v>
      </c>
      <c r="BM492" s="2">
        <f>IF($F$474="n/a",0,IF(BM$476&lt;=$C492,0,IF(BM$476&gt;($F$474+$C492),INDEX($D$488:$W$488,,$C492)-SUM($D492:BL492),INDEX($D$488:$W$488,,$C492)/$F$474)))</f>
        <v>0</v>
      </c>
      <c r="BN492" s="2">
        <f>IF($F$474="n/a",0,IF(BN$476&lt;=$C492,0,IF(BN$476&gt;($F$474+$C492),INDEX($D$488:$W$488,,$C492)-SUM($D492:BM492),INDEX($D$488:$W$488,,$C492)/$F$474)))</f>
        <v>0</v>
      </c>
      <c r="BO492" s="2">
        <f>IF($F$474="n/a",0,IF(BO$476&lt;=$C492,0,IF(BO$476&gt;($F$474+$C492),INDEX($D$488:$W$488,,$C492)-SUM($D492:BN492),INDEX($D$488:$W$488,,$C492)/$F$474)))</f>
        <v>0</v>
      </c>
      <c r="BP492" s="2">
        <f>IF($F$474="n/a",0,IF(BP$476&lt;=$C492,0,IF(BP$476&gt;($F$474+$C492),INDEX($D$488:$W$488,,$C492)-SUM($D492:BO492),INDEX($D$488:$W$488,,$C492)/$F$474)))</f>
        <v>0</v>
      </c>
    </row>
    <row r="493" spans="2:68">
      <c r="B493" s="20">
        <v>2018</v>
      </c>
      <c r="C493" s="20">
        <v>3</v>
      </c>
      <c r="E493" s="2">
        <f>IF($F$474="n/a",0,IF(E$476&lt;=$C493,0,IF(E$476&gt;($F$474+$C493),INDEX($D$488:$W$488,,$C493)-SUM($D493:D493),INDEX($D$488:$W$488,,$C493)/$F$474)))</f>
        <v>0</v>
      </c>
      <c r="F493" s="2">
        <f>IF($F$474="n/a",0,IF(F$476&lt;=$C493,0,IF(F$476&gt;($F$474+$C493),INDEX($D$488:$W$488,,$C493)-SUM($D493:E493),INDEX($D$488:$W$488,,$C493)/$F$474)))</f>
        <v>0</v>
      </c>
      <c r="G493" s="2">
        <f>IF($F$474="n/a",0,IF(G$476&lt;=$C493,0,IF(G$476&gt;($F$474+$C493),INDEX($D$488:$W$488,,$C493)-SUM($D493:F493),INDEX($D$488:$W$488,,$C493)/$F$474)))</f>
        <v>0</v>
      </c>
      <c r="H493" s="2">
        <f>IF($F$474="n/a",0,IF(H$476&lt;=$C493,0,IF(H$476&gt;($F$474+$C493),INDEX($D$488:$W$488,,$C493)-SUM($D493:G493),INDEX($D$488:$W$488,,$C493)/$F$474)))</f>
        <v>0</v>
      </c>
      <c r="I493" s="2">
        <f>IF($F$474="n/a",0,IF(I$476&lt;=$C493,0,IF(I$476&gt;($F$474+$C493),INDEX($D$488:$W$488,,$C493)-SUM($D493:H493),INDEX($D$488:$W$488,,$C493)/$F$474)))</f>
        <v>0</v>
      </c>
      <c r="J493" s="2">
        <f>IF($F$474="n/a",0,IF(J$476&lt;=$C493,0,IF(J$476&gt;($F$474+$C493),INDEX($D$488:$W$488,,$C493)-SUM($D493:I493),INDEX($D$488:$W$488,,$C493)/$F$474)))</f>
        <v>0</v>
      </c>
      <c r="K493" s="2">
        <f>IF($F$474="n/a",0,IF(K$476&lt;=$C493,0,IF(K$476&gt;($F$474+$C493),INDEX($D$488:$W$488,,$C493)-SUM($D493:J493),INDEX($D$488:$W$488,,$C493)/$F$474)))</f>
        <v>0</v>
      </c>
      <c r="L493" s="2">
        <f>IF($F$474="n/a",0,IF(L$476&lt;=$C493,0,IF(L$476&gt;($F$474+$C493),INDEX($D$488:$W$488,,$C493)-SUM($D493:K493),INDEX($D$488:$W$488,,$C493)/$F$474)))</f>
        <v>0</v>
      </c>
      <c r="M493" s="2">
        <f>IF($F$474="n/a",0,IF(M$476&lt;=$C493,0,IF(M$476&gt;($F$474+$C493),INDEX($D$488:$W$488,,$C493)-SUM($D493:L493),INDEX($D$488:$W$488,,$C493)/$F$474)))</f>
        <v>0</v>
      </c>
      <c r="N493" s="2">
        <f>IF($F$474="n/a",0,IF(N$476&lt;=$C493,0,IF(N$476&gt;($F$474+$C493),INDEX($D$488:$W$488,,$C493)-SUM($D493:M493),INDEX($D$488:$W$488,,$C493)/$F$474)))</f>
        <v>0</v>
      </c>
      <c r="O493" s="2">
        <f>IF($F$474="n/a",0,IF(O$476&lt;=$C493,0,IF(O$476&gt;($F$474+$C493),INDEX($D$488:$W$488,,$C493)-SUM($D493:N493),INDEX($D$488:$W$488,,$C493)/$F$474)))</f>
        <v>0</v>
      </c>
      <c r="P493" s="2">
        <f>IF($F$474="n/a",0,IF(P$476&lt;=$C493,0,IF(P$476&gt;($F$474+$C493),INDEX($D$488:$W$488,,$C493)-SUM($D493:O493),INDEX($D$488:$W$488,,$C493)/$F$474)))</f>
        <v>0</v>
      </c>
      <c r="Q493" s="2">
        <f>IF($F$474="n/a",0,IF(Q$476&lt;=$C493,0,IF(Q$476&gt;($F$474+$C493),INDEX($D$488:$W$488,,$C493)-SUM($D493:P493),INDEX($D$488:$W$488,,$C493)/$F$474)))</f>
        <v>0</v>
      </c>
      <c r="R493" s="2">
        <f>IF($F$474="n/a",0,IF(R$476&lt;=$C493,0,IF(R$476&gt;($F$474+$C493),INDEX($D$488:$W$488,,$C493)-SUM($D493:Q493),INDEX($D$488:$W$488,,$C493)/$F$474)))</f>
        <v>0</v>
      </c>
      <c r="S493" s="2">
        <f>IF($F$474="n/a",0,IF(S$476&lt;=$C493,0,IF(S$476&gt;($F$474+$C493),INDEX($D$488:$W$488,,$C493)-SUM($D493:R493),INDEX($D$488:$W$488,,$C493)/$F$474)))</f>
        <v>0</v>
      </c>
      <c r="T493" s="2">
        <f>IF($F$474="n/a",0,IF(T$476&lt;=$C493,0,IF(T$476&gt;($F$474+$C493),INDEX($D$488:$W$488,,$C493)-SUM($D493:S493),INDEX($D$488:$W$488,,$C493)/$F$474)))</f>
        <v>0</v>
      </c>
      <c r="U493" s="2">
        <f>IF($F$474="n/a",0,IF(U$476&lt;=$C493,0,IF(U$476&gt;($F$474+$C493),INDEX($D$488:$W$488,,$C493)-SUM($D493:T493),INDEX($D$488:$W$488,,$C493)/$F$474)))</f>
        <v>0</v>
      </c>
      <c r="V493" s="2">
        <f>IF($F$474="n/a",0,IF(V$476&lt;=$C493,0,IF(V$476&gt;($F$474+$C493),INDEX($D$488:$W$488,,$C493)-SUM($D493:U493),INDEX($D$488:$W$488,,$C493)/$F$474)))</f>
        <v>0</v>
      </c>
      <c r="W493" s="2">
        <f>IF($F$474="n/a",0,IF(W$476&lt;=$C493,0,IF(W$476&gt;($F$474+$C493),INDEX($D$488:$W$488,,$C493)-SUM($D493:V493),INDEX($D$488:$W$488,,$C493)/$F$474)))</f>
        <v>0</v>
      </c>
      <c r="X493" s="2">
        <f>IF($F$474="n/a",0,IF(X$476&lt;=$C493,0,IF(X$476&gt;($F$474+$C493),INDEX($D$488:$W$488,,$C493)-SUM($D493:W493),INDEX($D$488:$W$488,,$C493)/$F$474)))</f>
        <v>0</v>
      </c>
      <c r="Y493" s="2">
        <f>IF($F$474="n/a",0,IF(Y$476&lt;=$C493,0,IF(Y$476&gt;($F$474+$C493),INDEX($D$488:$W$488,,$C493)-SUM($D493:X493),INDEX($D$488:$W$488,,$C493)/$F$474)))</f>
        <v>0</v>
      </c>
      <c r="Z493" s="2">
        <f>IF($F$474="n/a",0,IF(Z$476&lt;=$C493,0,IF(Z$476&gt;($F$474+$C493),INDEX($D$488:$W$488,,$C493)-SUM($D493:Y493),INDEX($D$488:$W$488,,$C493)/$F$474)))</f>
        <v>0</v>
      </c>
      <c r="AA493" s="2">
        <f>IF($F$474="n/a",0,IF(AA$476&lt;=$C493,0,IF(AA$476&gt;($F$474+$C493),INDEX($D$488:$W$488,,$C493)-SUM($D493:Z493),INDEX($D$488:$W$488,,$C493)/$F$474)))</f>
        <v>0</v>
      </c>
      <c r="AB493" s="2">
        <f>IF($F$474="n/a",0,IF(AB$476&lt;=$C493,0,IF(AB$476&gt;($F$474+$C493),INDEX($D$488:$W$488,,$C493)-SUM($D493:AA493),INDEX($D$488:$W$488,,$C493)/$F$474)))</f>
        <v>0</v>
      </c>
      <c r="AC493" s="2">
        <f>IF($F$474="n/a",0,IF(AC$476&lt;=$C493,0,IF(AC$476&gt;($F$474+$C493),INDEX($D$488:$W$488,,$C493)-SUM($D493:AB493),INDEX($D$488:$W$488,,$C493)/$F$474)))</f>
        <v>0</v>
      </c>
      <c r="AD493" s="2">
        <f>IF($F$474="n/a",0,IF(AD$476&lt;=$C493,0,IF(AD$476&gt;($F$474+$C493),INDEX($D$488:$W$488,,$C493)-SUM($D493:AC493),INDEX($D$488:$W$488,,$C493)/$F$474)))</f>
        <v>0</v>
      </c>
      <c r="AE493" s="2">
        <f>IF($F$474="n/a",0,IF(AE$476&lt;=$C493,0,IF(AE$476&gt;($F$474+$C493),INDEX($D$488:$W$488,,$C493)-SUM($D493:AD493),INDEX($D$488:$W$488,,$C493)/$F$474)))</f>
        <v>0</v>
      </c>
      <c r="AF493" s="2">
        <f>IF($F$474="n/a",0,IF(AF$476&lt;=$C493,0,IF(AF$476&gt;($F$474+$C493),INDEX($D$488:$W$488,,$C493)-SUM($D493:AE493),INDEX($D$488:$W$488,,$C493)/$F$474)))</f>
        <v>0</v>
      </c>
      <c r="AG493" s="2">
        <f>IF($F$474="n/a",0,IF(AG$476&lt;=$C493,0,IF(AG$476&gt;($F$474+$C493),INDEX($D$488:$W$488,,$C493)-SUM($D493:AF493),INDEX($D$488:$W$488,,$C493)/$F$474)))</f>
        <v>0</v>
      </c>
      <c r="AH493" s="2">
        <f>IF($F$474="n/a",0,IF(AH$476&lt;=$C493,0,IF(AH$476&gt;($F$474+$C493),INDEX($D$488:$W$488,,$C493)-SUM($D493:AG493),INDEX($D$488:$W$488,,$C493)/$F$474)))</f>
        <v>0</v>
      </c>
      <c r="AI493" s="2">
        <f>IF($F$474="n/a",0,IF(AI$476&lt;=$C493,0,IF(AI$476&gt;($F$474+$C493),INDEX($D$488:$W$488,,$C493)-SUM($D493:AH493),INDEX($D$488:$W$488,,$C493)/$F$474)))</f>
        <v>0</v>
      </c>
      <c r="AJ493" s="2">
        <f>IF($F$474="n/a",0,IF(AJ$476&lt;=$C493,0,IF(AJ$476&gt;($F$474+$C493),INDEX($D$488:$W$488,,$C493)-SUM($D493:AI493),INDEX($D$488:$W$488,,$C493)/$F$474)))</f>
        <v>0</v>
      </c>
      <c r="AK493" s="2">
        <f>IF($F$474="n/a",0,IF(AK$476&lt;=$C493,0,IF(AK$476&gt;($F$474+$C493),INDEX($D$488:$W$488,,$C493)-SUM($D493:AJ493),INDEX($D$488:$W$488,,$C493)/$F$474)))</f>
        <v>0</v>
      </c>
      <c r="AL493" s="2">
        <f>IF($F$474="n/a",0,IF(AL$476&lt;=$C493,0,IF(AL$476&gt;($F$474+$C493),INDEX($D$488:$W$488,,$C493)-SUM($D493:AK493),INDEX($D$488:$W$488,,$C493)/$F$474)))</f>
        <v>0</v>
      </c>
      <c r="AM493" s="2">
        <f>IF($F$474="n/a",0,IF(AM$476&lt;=$C493,0,IF(AM$476&gt;($F$474+$C493),INDEX($D$488:$W$488,,$C493)-SUM($D493:AL493),INDEX($D$488:$W$488,,$C493)/$F$474)))</f>
        <v>0</v>
      </c>
      <c r="AN493" s="2">
        <f>IF($F$474="n/a",0,IF(AN$476&lt;=$C493,0,IF(AN$476&gt;($F$474+$C493),INDEX($D$488:$W$488,,$C493)-SUM($D493:AM493),INDEX($D$488:$W$488,,$C493)/$F$474)))</f>
        <v>0</v>
      </c>
      <c r="AO493" s="2">
        <f>IF($F$474="n/a",0,IF(AO$476&lt;=$C493,0,IF(AO$476&gt;($F$474+$C493),INDEX($D$488:$W$488,,$C493)-SUM($D493:AN493),INDEX($D$488:$W$488,,$C493)/$F$474)))</f>
        <v>0</v>
      </c>
      <c r="AP493" s="2">
        <f>IF($F$474="n/a",0,IF(AP$476&lt;=$C493,0,IF(AP$476&gt;($F$474+$C493),INDEX($D$488:$W$488,,$C493)-SUM($D493:AO493),INDEX($D$488:$W$488,,$C493)/$F$474)))</f>
        <v>0</v>
      </c>
      <c r="AQ493" s="2">
        <f>IF($F$474="n/a",0,IF(AQ$476&lt;=$C493,0,IF(AQ$476&gt;($F$474+$C493),INDEX($D$488:$W$488,,$C493)-SUM($D493:AP493),INDEX($D$488:$W$488,,$C493)/$F$474)))</f>
        <v>0</v>
      </c>
      <c r="AR493" s="2">
        <f>IF($F$474="n/a",0,IF(AR$476&lt;=$C493,0,IF(AR$476&gt;($F$474+$C493),INDEX($D$488:$W$488,,$C493)-SUM($D493:AQ493),INDEX($D$488:$W$488,,$C493)/$F$474)))</f>
        <v>0</v>
      </c>
      <c r="AS493" s="2">
        <f>IF($F$474="n/a",0,IF(AS$476&lt;=$C493,0,IF(AS$476&gt;($F$474+$C493),INDEX($D$488:$W$488,,$C493)-SUM($D493:AR493),INDEX($D$488:$W$488,,$C493)/$F$474)))</f>
        <v>0</v>
      </c>
      <c r="AT493" s="2">
        <f>IF($F$474="n/a",0,IF(AT$476&lt;=$C493,0,IF(AT$476&gt;($F$474+$C493),INDEX($D$488:$W$488,,$C493)-SUM($D493:AS493),INDEX($D$488:$W$488,,$C493)/$F$474)))</f>
        <v>0</v>
      </c>
      <c r="AU493" s="2">
        <f>IF($F$474="n/a",0,IF(AU$476&lt;=$C493,0,IF(AU$476&gt;($F$474+$C493),INDEX($D$488:$W$488,,$C493)-SUM($D493:AT493),INDEX($D$488:$W$488,,$C493)/$F$474)))</f>
        <v>0</v>
      </c>
      <c r="AV493" s="2">
        <f>IF($F$474="n/a",0,IF(AV$476&lt;=$C493,0,IF(AV$476&gt;($F$474+$C493),INDEX($D$488:$W$488,,$C493)-SUM($D493:AU493),INDEX($D$488:$W$488,,$C493)/$F$474)))</f>
        <v>0</v>
      </c>
      <c r="AW493" s="2">
        <f>IF($F$474="n/a",0,IF(AW$476&lt;=$C493,0,IF(AW$476&gt;($F$474+$C493),INDEX($D$488:$W$488,,$C493)-SUM($D493:AV493),INDEX($D$488:$W$488,,$C493)/$F$474)))</f>
        <v>0</v>
      </c>
      <c r="AX493" s="2">
        <f>IF($F$474="n/a",0,IF(AX$476&lt;=$C493,0,IF(AX$476&gt;($F$474+$C493),INDEX($D$488:$W$488,,$C493)-SUM($D493:AW493),INDEX($D$488:$W$488,,$C493)/$F$474)))</f>
        <v>0</v>
      </c>
      <c r="AY493" s="2">
        <f>IF($F$474="n/a",0,IF(AY$476&lt;=$C493,0,IF(AY$476&gt;($F$474+$C493),INDEX($D$488:$W$488,,$C493)-SUM($D493:AX493),INDEX($D$488:$W$488,,$C493)/$F$474)))</f>
        <v>0</v>
      </c>
      <c r="AZ493" s="2">
        <f>IF($F$474="n/a",0,IF(AZ$476&lt;=$C493,0,IF(AZ$476&gt;($F$474+$C493),INDEX($D$488:$W$488,,$C493)-SUM($D493:AY493),INDEX($D$488:$W$488,,$C493)/$F$474)))</f>
        <v>0</v>
      </c>
      <c r="BA493" s="2">
        <f>IF($F$474="n/a",0,IF(BA$476&lt;=$C493,0,IF(BA$476&gt;($F$474+$C493),INDEX($D$488:$W$488,,$C493)-SUM($D493:AZ493),INDEX($D$488:$W$488,,$C493)/$F$474)))</f>
        <v>0</v>
      </c>
      <c r="BB493" s="2">
        <f>IF($F$474="n/a",0,IF(BB$476&lt;=$C493,0,IF(BB$476&gt;($F$474+$C493),INDEX($D$488:$W$488,,$C493)-SUM($D493:BA493),INDEX($D$488:$W$488,,$C493)/$F$474)))</f>
        <v>0</v>
      </c>
      <c r="BC493" s="2">
        <f>IF($F$474="n/a",0,IF(BC$476&lt;=$C493,0,IF(BC$476&gt;($F$474+$C493),INDEX($D$488:$W$488,,$C493)-SUM($D493:BB493),INDEX($D$488:$W$488,,$C493)/$F$474)))</f>
        <v>0</v>
      </c>
      <c r="BD493" s="2">
        <f>IF($F$474="n/a",0,IF(BD$476&lt;=$C493,0,IF(BD$476&gt;($F$474+$C493),INDEX($D$488:$W$488,,$C493)-SUM($D493:BC493),INDEX($D$488:$W$488,,$C493)/$F$474)))</f>
        <v>0</v>
      </c>
      <c r="BE493" s="2">
        <f>IF($F$474="n/a",0,IF(BE$476&lt;=$C493,0,IF(BE$476&gt;($F$474+$C493),INDEX($D$488:$W$488,,$C493)-SUM($D493:BD493),INDEX($D$488:$W$488,,$C493)/$F$474)))</f>
        <v>0</v>
      </c>
      <c r="BF493" s="2">
        <f>IF($F$474="n/a",0,IF(BF$476&lt;=$C493,0,IF(BF$476&gt;($F$474+$C493),INDEX($D$488:$W$488,,$C493)-SUM($D493:BE493),INDEX($D$488:$W$488,,$C493)/$F$474)))</f>
        <v>0</v>
      </c>
      <c r="BG493" s="2">
        <f>IF($F$474="n/a",0,IF(BG$476&lt;=$C493,0,IF(BG$476&gt;($F$474+$C493),INDEX($D$488:$W$488,,$C493)-SUM($D493:BF493),INDEX($D$488:$W$488,,$C493)/$F$474)))</f>
        <v>0</v>
      </c>
      <c r="BH493" s="2">
        <f>IF($F$474="n/a",0,IF(BH$476&lt;=$C493,0,IF(BH$476&gt;($F$474+$C493),INDEX($D$488:$W$488,,$C493)-SUM($D493:BG493),INDEX($D$488:$W$488,,$C493)/$F$474)))</f>
        <v>0</v>
      </c>
      <c r="BI493" s="2">
        <f>IF($F$474="n/a",0,IF(BI$476&lt;=$C493,0,IF(BI$476&gt;($F$474+$C493),INDEX($D$488:$W$488,,$C493)-SUM($D493:BH493),INDEX($D$488:$W$488,,$C493)/$F$474)))</f>
        <v>0</v>
      </c>
      <c r="BJ493" s="2">
        <f>IF($F$474="n/a",0,IF(BJ$476&lt;=$C493,0,IF(BJ$476&gt;($F$474+$C493),INDEX($D$488:$W$488,,$C493)-SUM($D493:BI493),INDEX($D$488:$W$488,,$C493)/$F$474)))</f>
        <v>0</v>
      </c>
      <c r="BK493" s="2">
        <f>IF($F$474="n/a",0,IF(BK$476&lt;=$C493,0,IF(BK$476&gt;($F$474+$C493),INDEX($D$488:$W$488,,$C493)-SUM($D493:BJ493),INDEX($D$488:$W$488,,$C493)/$F$474)))</f>
        <v>0</v>
      </c>
      <c r="BL493" s="2">
        <f>IF($F$474="n/a",0,IF(BL$476&lt;=$C493,0,IF(BL$476&gt;($F$474+$C493),INDEX($D$488:$W$488,,$C493)-SUM($D493:BK493),INDEX($D$488:$W$488,,$C493)/$F$474)))</f>
        <v>0</v>
      </c>
      <c r="BM493" s="2">
        <f>IF($F$474="n/a",0,IF(BM$476&lt;=$C493,0,IF(BM$476&gt;($F$474+$C493),INDEX($D$488:$W$488,,$C493)-SUM($D493:BL493),INDEX($D$488:$W$488,,$C493)/$F$474)))</f>
        <v>0</v>
      </c>
      <c r="BN493" s="2">
        <f>IF($F$474="n/a",0,IF(BN$476&lt;=$C493,0,IF(BN$476&gt;($F$474+$C493),INDEX($D$488:$W$488,,$C493)-SUM($D493:BM493),INDEX($D$488:$W$488,,$C493)/$F$474)))</f>
        <v>0</v>
      </c>
      <c r="BO493" s="2">
        <f>IF($F$474="n/a",0,IF(BO$476&lt;=$C493,0,IF(BO$476&gt;($F$474+$C493),INDEX($D$488:$W$488,,$C493)-SUM($D493:BN493),INDEX($D$488:$W$488,,$C493)/$F$474)))</f>
        <v>0</v>
      </c>
      <c r="BP493" s="2">
        <f>IF($F$474="n/a",0,IF(BP$476&lt;=$C493,0,IF(BP$476&gt;($F$474+$C493),INDEX($D$488:$W$488,,$C493)-SUM($D493:BO493),INDEX($D$488:$W$488,,$C493)/$F$474)))</f>
        <v>0</v>
      </c>
    </row>
    <row r="494" spans="2:68">
      <c r="B494" s="20">
        <v>2019</v>
      </c>
      <c r="C494" s="20">
        <v>4</v>
      </c>
      <c r="E494" s="2">
        <f>IF($F$474="n/a",0,IF(E$476&lt;=$C494,0,IF(E$476&gt;($F$474+$C494),INDEX($D$488:$W$488,,$C494)-SUM($D494:D494),INDEX($D$488:$W$488,,$C494)/$F$474)))</f>
        <v>0</v>
      </c>
      <c r="F494" s="2">
        <f>IF($F$474="n/a",0,IF(F$476&lt;=$C494,0,IF(F$476&gt;($F$474+$C494),INDEX($D$488:$W$488,,$C494)-SUM($D494:E494),INDEX($D$488:$W$488,,$C494)/$F$474)))</f>
        <v>0</v>
      </c>
      <c r="G494" s="2">
        <f>IF($F$474="n/a",0,IF(G$476&lt;=$C494,0,IF(G$476&gt;($F$474+$C494),INDEX($D$488:$W$488,,$C494)-SUM($D494:F494),INDEX($D$488:$W$488,,$C494)/$F$474)))</f>
        <v>0</v>
      </c>
      <c r="H494" s="2">
        <f>IF($F$474="n/a",0,IF(H$476&lt;=$C494,0,IF(H$476&gt;($F$474+$C494),INDEX($D$488:$W$488,,$C494)-SUM($D494:G494),INDEX($D$488:$W$488,,$C494)/$F$474)))</f>
        <v>0</v>
      </c>
      <c r="I494" s="2">
        <f>IF($F$474="n/a",0,IF(I$476&lt;=$C494,0,IF(I$476&gt;($F$474+$C494),INDEX($D$488:$W$488,,$C494)-SUM($D494:H494),INDEX($D$488:$W$488,,$C494)/$F$474)))</f>
        <v>0</v>
      </c>
      <c r="J494" s="2">
        <f>IF($F$474="n/a",0,IF(J$476&lt;=$C494,0,IF(J$476&gt;($F$474+$C494),INDEX($D$488:$W$488,,$C494)-SUM($D494:I494),INDEX($D$488:$W$488,,$C494)/$F$474)))</f>
        <v>0</v>
      </c>
      <c r="K494" s="2">
        <f>IF($F$474="n/a",0,IF(K$476&lt;=$C494,0,IF(K$476&gt;($F$474+$C494),INDEX($D$488:$W$488,,$C494)-SUM($D494:J494),INDEX($D$488:$W$488,,$C494)/$F$474)))</f>
        <v>0</v>
      </c>
      <c r="L494" s="2">
        <f>IF($F$474="n/a",0,IF(L$476&lt;=$C494,0,IF(L$476&gt;($F$474+$C494),INDEX($D$488:$W$488,,$C494)-SUM($D494:K494),INDEX($D$488:$W$488,,$C494)/$F$474)))</f>
        <v>0</v>
      </c>
      <c r="M494" s="2">
        <f>IF($F$474="n/a",0,IF(M$476&lt;=$C494,0,IF(M$476&gt;($F$474+$C494),INDEX($D$488:$W$488,,$C494)-SUM($D494:L494),INDEX($D$488:$W$488,,$C494)/$F$474)))</f>
        <v>0</v>
      </c>
      <c r="N494" s="2">
        <f>IF($F$474="n/a",0,IF(N$476&lt;=$C494,0,IF(N$476&gt;($F$474+$C494),INDEX($D$488:$W$488,,$C494)-SUM($D494:M494),INDEX($D$488:$W$488,,$C494)/$F$474)))</f>
        <v>0</v>
      </c>
      <c r="O494" s="2">
        <f>IF($F$474="n/a",0,IF(O$476&lt;=$C494,0,IF(O$476&gt;($F$474+$C494),INDEX($D$488:$W$488,,$C494)-SUM($D494:N494),INDEX($D$488:$W$488,,$C494)/$F$474)))</f>
        <v>0</v>
      </c>
      <c r="P494" s="2">
        <f>IF($F$474="n/a",0,IF(P$476&lt;=$C494,0,IF(P$476&gt;($F$474+$C494),INDEX($D$488:$W$488,,$C494)-SUM($D494:O494),INDEX($D$488:$W$488,,$C494)/$F$474)))</f>
        <v>0</v>
      </c>
      <c r="Q494" s="2">
        <f>IF($F$474="n/a",0,IF(Q$476&lt;=$C494,0,IF(Q$476&gt;($F$474+$C494),INDEX($D$488:$W$488,,$C494)-SUM($D494:P494),INDEX($D$488:$W$488,,$C494)/$F$474)))</f>
        <v>0</v>
      </c>
      <c r="R494" s="2">
        <f>IF($F$474="n/a",0,IF(R$476&lt;=$C494,0,IF(R$476&gt;($F$474+$C494),INDEX($D$488:$W$488,,$C494)-SUM($D494:Q494),INDEX($D$488:$W$488,,$C494)/$F$474)))</f>
        <v>0</v>
      </c>
      <c r="S494" s="2">
        <f>IF($F$474="n/a",0,IF(S$476&lt;=$C494,0,IF(S$476&gt;($F$474+$C494),INDEX($D$488:$W$488,,$C494)-SUM($D494:R494),INDEX($D$488:$W$488,,$C494)/$F$474)))</f>
        <v>0</v>
      </c>
      <c r="T494" s="2">
        <f>IF($F$474="n/a",0,IF(T$476&lt;=$C494,0,IF(T$476&gt;($F$474+$C494),INDEX($D$488:$W$488,,$C494)-SUM($D494:S494),INDEX($D$488:$W$488,,$C494)/$F$474)))</f>
        <v>0</v>
      </c>
      <c r="U494" s="2">
        <f>IF($F$474="n/a",0,IF(U$476&lt;=$C494,0,IF(U$476&gt;($F$474+$C494),INDEX($D$488:$W$488,,$C494)-SUM($D494:T494),INDEX($D$488:$W$488,,$C494)/$F$474)))</f>
        <v>0</v>
      </c>
      <c r="V494" s="2">
        <f>IF($F$474="n/a",0,IF(V$476&lt;=$C494,0,IF(V$476&gt;($F$474+$C494),INDEX($D$488:$W$488,,$C494)-SUM($D494:U494),INDEX($D$488:$W$488,,$C494)/$F$474)))</f>
        <v>0</v>
      </c>
      <c r="W494" s="2">
        <f>IF($F$474="n/a",0,IF(W$476&lt;=$C494,0,IF(W$476&gt;($F$474+$C494),INDEX($D$488:$W$488,,$C494)-SUM($D494:V494),INDEX($D$488:$W$488,,$C494)/$F$474)))</f>
        <v>0</v>
      </c>
      <c r="X494" s="2">
        <f>IF($F$474="n/a",0,IF(X$476&lt;=$C494,0,IF(X$476&gt;($F$474+$C494),INDEX($D$488:$W$488,,$C494)-SUM($D494:W494),INDEX($D$488:$W$488,,$C494)/$F$474)))</f>
        <v>0</v>
      </c>
      <c r="Y494" s="2">
        <f>IF($F$474="n/a",0,IF(Y$476&lt;=$C494,0,IF(Y$476&gt;($F$474+$C494),INDEX($D$488:$W$488,,$C494)-SUM($D494:X494),INDEX($D$488:$W$488,,$C494)/$F$474)))</f>
        <v>0</v>
      </c>
      <c r="Z494" s="2">
        <f>IF($F$474="n/a",0,IF(Z$476&lt;=$C494,0,IF(Z$476&gt;($F$474+$C494),INDEX($D$488:$W$488,,$C494)-SUM($D494:Y494),INDEX($D$488:$W$488,,$C494)/$F$474)))</f>
        <v>0</v>
      </c>
      <c r="AA494" s="2">
        <f>IF($F$474="n/a",0,IF(AA$476&lt;=$C494,0,IF(AA$476&gt;($F$474+$C494),INDEX($D$488:$W$488,,$C494)-SUM($D494:Z494),INDEX($D$488:$W$488,,$C494)/$F$474)))</f>
        <v>0</v>
      </c>
      <c r="AB494" s="2">
        <f>IF($F$474="n/a",0,IF(AB$476&lt;=$C494,0,IF(AB$476&gt;($F$474+$C494),INDEX($D$488:$W$488,,$C494)-SUM($D494:AA494),INDEX($D$488:$W$488,,$C494)/$F$474)))</f>
        <v>0</v>
      </c>
      <c r="AC494" s="2">
        <f>IF($F$474="n/a",0,IF(AC$476&lt;=$C494,0,IF(AC$476&gt;($F$474+$C494),INDEX($D$488:$W$488,,$C494)-SUM($D494:AB494),INDEX($D$488:$W$488,,$C494)/$F$474)))</f>
        <v>0</v>
      </c>
      <c r="AD494" s="2">
        <f>IF($F$474="n/a",0,IF(AD$476&lt;=$C494,0,IF(AD$476&gt;($F$474+$C494),INDEX($D$488:$W$488,,$C494)-SUM($D494:AC494),INDEX($D$488:$W$488,,$C494)/$F$474)))</f>
        <v>0</v>
      </c>
      <c r="AE494" s="2">
        <f>IF($F$474="n/a",0,IF(AE$476&lt;=$C494,0,IF(AE$476&gt;($F$474+$C494),INDEX($D$488:$W$488,,$C494)-SUM($D494:AD494),INDEX($D$488:$W$488,,$C494)/$F$474)))</f>
        <v>0</v>
      </c>
      <c r="AF494" s="2">
        <f>IF($F$474="n/a",0,IF(AF$476&lt;=$C494,0,IF(AF$476&gt;($F$474+$C494),INDEX($D$488:$W$488,,$C494)-SUM($D494:AE494),INDEX($D$488:$W$488,,$C494)/$F$474)))</f>
        <v>0</v>
      </c>
      <c r="AG494" s="2">
        <f>IF($F$474="n/a",0,IF(AG$476&lt;=$C494,0,IF(AG$476&gt;($F$474+$C494),INDEX($D$488:$W$488,,$C494)-SUM($D494:AF494),INDEX($D$488:$W$488,,$C494)/$F$474)))</f>
        <v>0</v>
      </c>
      <c r="AH494" s="2">
        <f>IF($F$474="n/a",0,IF(AH$476&lt;=$C494,0,IF(AH$476&gt;($F$474+$C494),INDEX($D$488:$W$488,,$C494)-SUM($D494:AG494),INDEX($D$488:$W$488,,$C494)/$F$474)))</f>
        <v>0</v>
      </c>
      <c r="AI494" s="2">
        <f>IF($F$474="n/a",0,IF(AI$476&lt;=$C494,0,IF(AI$476&gt;($F$474+$C494),INDEX($D$488:$W$488,,$C494)-SUM($D494:AH494),INDEX($D$488:$W$488,,$C494)/$F$474)))</f>
        <v>0</v>
      </c>
      <c r="AJ494" s="2">
        <f>IF($F$474="n/a",0,IF(AJ$476&lt;=$C494,0,IF(AJ$476&gt;($F$474+$C494),INDEX($D$488:$W$488,,$C494)-SUM($D494:AI494),INDEX($D$488:$W$488,,$C494)/$F$474)))</f>
        <v>0</v>
      </c>
      <c r="AK494" s="2">
        <f>IF($F$474="n/a",0,IF(AK$476&lt;=$C494,0,IF(AK$476&gt;($F$474+$C494),INDEX($D$488:$W$488,,$C494)-SUM($D494:AJ494),INDEX($D$488:$W$488,,$C494)/$F$474)))</f>
        <v>0</v>
      </c>
      <c r="AL494" s="2">
        <f>IF($F$474="n/a",0,IF(AL$476&lt;=$C494,0,IF(AL$476&gt;($F$474+$C494),INDEX($D$488:$W$488,,$C494)-SUM($D494:AK494),INDEX($D$488:$W$488,,$C494)/$F$474)))</f>
        <v>0</v>
      </c>
      <c r="AM494" s="2">
        <f>IF($F$474="n/a",0,IF(AM$476&lt;=$C494,0,IF(AM$476&gt;($F$474+$C494),INDEX($D$488:$W$488,,$C494)-SUM($D494:AL494),INDEX($D$488:$W$488,,$C494)/$F$474)))</f>
        <v>0</v>
      </c>
      <c r="AN494" s="2">
        <f>IF($F$474="n/a",0,IF(AN$476&lt;=$C494,0,IF(AN$476&gt;($F$474+$C494),INDEX($D$488:$W$488,,$C494)-SUM($D494:AM494),INDEX($D$488:$W$488,,$C494)/$F$474)))</f>
        <v>0</v>
      </c>
      <c r="AO494" s="2">
        <f>IF($F$474="n/a",0,IF(AO$476&lt;=$C494,0,IF(AO$476&gt;($F$474+$C494),INDEX($D$488:$W$488,,$C494)-SUM($D494:AN494),INDEX($D$488:$W$488,,$C494)/$F$474)))</f>
        <v>0</v>
      </c>
      <c r="AP494" s="2">
        <f>IF($F$474="n/a",0,IF(AP$476&lt;=$C494,0,IF(AP$476&gt;($F$474+$C494),INDEX($D$488:$W$488,,$C494)-SUM($D494:AO494),INDEX($D$488:$W$488,,$C494)/$F$474)))</f>
        <v>0</v>
      </c>
      <c r="AQ494" s="2">
        <f>IF($F$474="n/a",0,IF(AQ$476&lt;=$C494,0,IF(AQ$476&gt;($F$474+$C494),INDEX($D$488:$W$488,,$C494)-SUM($D494:AP494),INDEX($D$488:$W$488,,$C494)/$F$474)))</f>
        <v>0</v>
      </c>
      <c r="AR494" s="2">
        <f>IF($F$474="n/a",0,IF(AR$476&lt;=$C494,0,IF(AR$476&gt;($F$474+$C494),INDEX($D$488:$W$488,,$C494)-SUM($D494:AQ494),INDEX($D$488:$W$488,,$C494)/$F$474)))</f>
        <v>0</v>
      </c>
      <c r="AS494" s="2">
        <f>IF($F$474="n/a",0,IF(AS$476&lt;=$C494,0,IF(AS$476&gt;($F$474+$C494),INDEX($D$488:$W$488,,$C494)-SUM($D494:AR494),INDEX($D$488:$W$488,,$C494)/$F$474)))</f>
        <v>0</v>
      </c>
      <c r="AT494" s="2">
        <f>IF($F$474="n/a",0,IF(AT$476&lt;=$C494,0,IF(AT$476&gt;($F$474+$C494),INDEX($D$488:$W$488,,$C494)-SUM($D494:AS494),INDEX($D$488:$W$488,,$C494)/$F$474)))</f>
        <v>0</v>
      </c>
      <c r="AU494" s="2">
        <f>IF($F$474="n/a",0,IF(AU$476&lt;=$C494,0,IF(AU$476&gt;($F$474+$C494),INDEX($D$488:$W$488,,$C494)-SUM($D494:AT494),INDEX($D$488:$W$488,,$C494)/$F$474)))</f>
        <v>0</v>
      </c>
      <c r="AV494" s="2">
        <f>IF($F$474="n/a",0,IF(AV$476&lt;=$C494,0,IF(AV$476&gt;($F$474+$C494),INDEX($D$488:$W$488,,$C494)-SUM($D494:AU494),INDEX($D$488:$W$488,,$C494)/$F$474)))</f>
        <v>0</v>
      </c>
      <c r="AW494" s="2">
        <f>IF($F$474="n/a",0,IF(AW$476&lt;=$C494,0,IF(AW$476&gt;($F$474+$C494),INDEX($D$488:$W$488,,$C494)-SUM($D494:AV494),INDEX($D$488:$W$488,,$C494)/$F$474)))</f>
        <v>0</v>
      </c>
      <c r="AX494" s="2">
        <f>IF($F$474="n/a",0,IF(AX$476&lt;=$C494,0,IF(AX$476&gt;($F$474+$C494),INDEX($D$488:$W$488,,$C494)-SUM($D494:AW494),INDEX($D$488:$W$488,,$C494)/$F$474)))</f>
        <v>0</v>
      </c>
      <c r="AY494" s="2">
        <f>IF($F$474="n/a",0,IF(AY$476&lt;=$C494,0,IF(AY$476&gt;($F$474+$C494),INDEX($D$488:$W$488,,$C494)-SUM($D494:AX494),INDEX($D$488:$W$488,,$C494)/$F$474)))</f>
        <v>0</v>
      </c>
      <c r="AZ494" s="2">
        <f>IF($F$474="n/a",0,IF(AZ$476&lt;=$C494,0,IF(AZ$476&gt;($F$474+$C494),INDEX($D$488:$W$488,,$C494)-SUM($D494:AY494),INDEX($D$488:$W$488,,$C494)/$F$474)))</f>
        <v>0</v>
      </c>
      <c r="BA494" s="2">
        <f>IF($F$474="n/a",0,IF(BA$476&lt;=$C494,0,IF(BA$476&gt;($F$474+$C494),INDEX($D$488:$W$488,,$C494)-SUM($D494:AZ494),INDEX($D$488:$W$488,,$C494)/$F$474)))</f>
        <v>0</v>
      </c>
      <c r="BB494" s="2">
        <f>IF($F$474="n/a",0,IF(BB$476&lt;=$C494,0,IF(BB$476&gt;($F$474+$C494),INDEX($D$488:$W$488,,$C494)-SUM($D494:BA494),INDEX($D$488:$W$488,,$C494)/$F$474)))</f>
        <v>0</v>
      </c>
      <c r="BC494" s="2">
        <f>IF($F$474="n/a",0,IF(BC$476&lt;=$C494,0,IF(BC$476&gt;($F$474+$C494),INDEX($D$488:$W$488,,$C494)-SUM($D494:BB494),INDEX($D$488:$W$488,,$C494)/$F$474)))</f>
        <v>0</v>
      </c>
      <c r="BD494" s="2">
        <f>IF($F$474="n/a",0,IF(BD$476&lt;=$C494,0,IF(BD$476&gt;($F$474+$C494),INDEX($D$488:$W$488,,$C494)-SUM($D494:BC494),INDEX($D$488:$W$488,,$C494)/$F$474)))</f>
        <v>0</v>
      </c>
      <c r="BE494" s="2">
        <f>IF($F$474="n/a",0,IF(BE$476&lt;=$C494,0,IF(BE$476&gt;($F$474+$C494),INDEX($D$488:$W$488,,$C494)-SUM($D494:BD494),INDEX($D$488:$W$488,,$C494)/$F$474)))</f>
        <v>0</v>
      </c>
      <c r="BF494" s="2">
        <f>IF($F$474="n/a",0,IF(BF$476&lt;=$C494,0,IF(BF$476&gt;($F$474+$C494),INDEX($D$488:$W$488,,$C494)-SUM($D494:BE494),INDEX($D$488:$W$488,,$C494)/$F$474)))</f>
        <v>0</v>
      </c>
      <c r="BG494" s="2">
        <f>IF($F$474="n/a",0,IF(BG$476&lt;=$C494,0,IF(BG$476&gt;($F$474+$C494),INDEX($D$488:$W$488,,$C494)-SUM($D494:BF494),INDEX($D$488:$W$488,,$C494)/$F$474)))</f>
        <v>0</v>
      </c>
      <c r="BH494" s="2">
        <f>IF($F$474="n/a",0,IF(BH$476&lt;=$C494,0,IF(BH$476&gt;($F$474+$C494),INDEX($D$488:$W$488,,$C494)-SUM($D494:BG494),INDEX($D$488:$W$488,,$C494)/$F$474)))</f>
        <v>0</v>
      </c>
      <c r="BI494" s="2">
        <f>IF($F$474="n/a",0,IF(BI$476&lt;=$C494,0,IF(BI$476&gt;($F$474+$C494),INDEX($D$488:$W$488,,$C494)-SUM($D494:BH494),INDEX($D$488:$W$488,,$C494)/$F$474)))</f>
        <v>0</v>
      </c>
      <c r="BJ494" s="2">
        <f>IF($F$474="n/a",0,IF(BJ$476&lt;=$C494,0,IF(BJ$476&gt;($F$474+$C494),INDEX($D$488:$W$488,,$C494)-SUM($D494:BI494),INDEX($D$488:$W$488,,$C494)/$F$474)))</f>
        <v>0</v>
      </c>
      <c r="BK494" s="2">
        <f>IF($F$474="n/a",0,IF(BK$476&lt;=$C494,0,IF(BK$476&gt;($F$474+$C494),INDEX($D$488:$W$488,,$C494)-SUM($D494:BJ494),INDEX($D$488:$W$488,,$C494)/$F$474)))</f>
        <v>0</v>
      </c>
      <c r="BL494" s="2">
        <f>IF($F$474="n/a",0,IF(BL$476&lt;=$C494,0,IF(BL$476&gt;($F$474+$C494),INDEX($D$488:$W$488,,$C494)-SUM($D494:BK494),INDEX($D$488:$W$488,,$C494)/$F$474)))</f>
        <v>0</v>
      </c>
      <c r="BM494" s="2">
        <f>IF($F$474="n/a",0,IF(BM$476&lt;=$C494,0,IF(BM$476&gt;($F$474+$C494),INDEX($D$488:$W$488,,$C494)-SUM($D494:BL494),INDEX($D$488:$W$488,,$C494)/$F$474)))</f>
        <v>0</v>
      </c>
      <c r="BN494" s="2">
        <f>IF($F$474="n/a",0,IF(BN$476&lt;=$C494,0,IF(BN$476&gt;($F$474+$C494),INDEX($D$488:$W$488,,$C494)-SUM($D494:BM494),INDEX($D$488:$W$488,,$C494)/$F$474)))</f>
        <v>0</v>
      </c>
      <c r="BO494" s="2">
        <f>IF($F$474="n/a",0,IF(BO$476&lt;=$C494,0,IF(BO$476&gt;($F$474+$C494),INDEX($D$488:$W$488,,$C494)-SUM($D494:BN494),INDEX($D$488:$W$488,,$C494)/$F$474)))</f>
        <v>0</v>
      </c>
      <c r="BP494" s="2">
        <f>IF($F$474="n/a",0,IF(BP$476&lt;=$C494,0,IF(BP$476&gt;($F$474+$C494),INDEX($D$488:$W$488,,$C494)-SUM($D494:BO494),INDEX($D$488:$W$488,,$C494)/$F$474)))</f>
        <v>0</v>
      </c>
    </row>
    <row r="495" spans="2:68">
      <c r="B495" s="20">
        <v>2020</v>
      </c>
      <c r="C495" s="20">
        <v>5</v>
      </c>
      <c r="E495" s="2">
        <f>IF($F$474="n/a",0,IF(E$476&lt;=$C495,0,IF(E$476&gt;($F$474+$C495),INDEX($D$488:$W$488,,$C495)-SUM($D495:D495),INDEX($D$488:$W$488,,$C495)/$F$474)))</f>
        <v>0</v>
      </c>
      <c r="F495" s="2">
        <f>IF($F$474="n/a",0,IF(F$476&lt;=$C495,0,IF(F$476&gt;($F$474+$C495),INDEX($D$488:$W$488,,$C495)-SUM($D495:E495),INDEX($D$488:$W$488,,$C495)/$F$474)))</f>
        <v>0</v>
      </c>
      <c r="G495" s="2">
        <f>IF($F$474="n/a",0,IF(G$476&lt;=$C495,0,IF(G$476&gt;($F$474+$C495),INDEX($D$488:$W$488,,$C495)-SUM($D495:F495),INDEX($D$488:$W$488,,$C495)/$F$474)))</f>
        <v>0</v>
      </c>
      <c r="H495" s="2">
        <f>IF($F$474="n/a",0,IF(H$476&lt;=$C495,0,IF(H$476&gt;($F$474+$C495),INDEX($D$488:$W$488,,$C495)-SUM($D495:G495),INDEX($D$488:$W$488,,$C495)/$F$474)))</f>
        <v>0</v>
      </c>
      <c r="I495" s="2">
        <f>IF($F$474="n/a",0,IF(I$476&lt;=$C495,0,IF(I$476&gt;($F$474+$C495),INDEX($D$488:$W$488,,$C495)-SUM($D495:H495),INDEX($D$488:$W$488,,$C495)/$F$474)))</f>
        <v>0</v>
      </c>
      <c r="J495" s="2">
        <f>IF($F$474="n/a",0,IF(J$476&lt;=$C495,0,IF(J$476&gt;($F$474+$C495),INDEX($D$488:$W$488,,$C495)-SUM($D495:I495),INDEX($D$488:$W$488,,$C495)/$F$474)))</f>
        <v>0</v>
      </c>
      <c r="K495" s="2">
        <f>IF($F$474="n/a",0,IF(K$476&lt;=$C495,0,IF(K$476&gt;($F$474+$C495),INDEX($D$488:$W$488,,$C495)-SUM($D495:J495),INDEX($D$488:$W$488,,$C495)/$F$474)))</f>
        <v>0</v>
      </c>
      <c r="L495" s="2">
        <f>IF($F$474="n/a",0,IF(L$476&lt;=$C495,0,IF(L$476&gt;($F$474+$C495),INDEX($D$488:$W$488,,$C495)-SUM($D495:K495),INDEX($D$488:$W$488,,$C495)/$F$474)))</f>
        <v>0</v>
      </c>
      <c r="M495" s="2">
        <f>IF($F$474="n/a",0,IF(M$476&lt;=$C495,0,IF(M$476&gt;($F$474+$C495),INDEX($D$488:$W$488,,$C495)-SUM($D495:L495),INDEX($D$488:$W$488,,$C495)/$F$474)))</f>
        <v>0</v>
      </c>
      <c r="N495" s="2">
        <f>IF($F$474="n/a",0,IF(N$476&lt;=$C495,0,IF(N$476&gt;($F$474+$C495),INDEX($D$488:$W$488,,$C495)-SUM($D495:M495),INDEX($D$488:$W$488,,$C495)/$F$474)))</f>
        <v>0</v>
      </c>
      <c r="O495" s="2">
        <f>IF($F$474="n/a",0,IF(O$476&lt;=$C495,0,IF(O$476&gt;($F$474+$C495),INDEX($D$488:$W$488,,$C495)-SUM($D495:N495),INDEX($D$488:$W$488,,$C495)/$F$474)))</f>
        <v>0</v>
      </c>
      <c r="P495" s="2">
        <f>IF($F$474="n/a",0,IF(P$476&lt;=$C495,0,IF(P$476&gt;($F$474+$C495),INDEX($D$488:$W$488,,$C495)-SUM($D495:O495),INDEX($D$488:$W$488,,$C495)/$F$474)))</f>
        <v>0</v>
      </c>
      <c r="Q495" s="2">
        <f>IF($F$474="n/a",0,IF(Q$476&lt;=$C495,0,IF(Q$476&gt;($F$474+$C495),INDEX($D$488:$W$488,,$C495)-SUM($D495:P495),INDEX($D$488:$W$488,,$C495)/$F$474)))</f>
        <v>0</v>
      </c>
      <c r="R495" s="2">
        <f>IF($F$474="n/a",0,IF(R$476&lt;=$C495,0,IF(R$476&gt;($F$474+$C495),INDEX($D$488:$W$488,,$C495)-SUM($D495:Q495),INDEX($D$488:$W$488,,$C495)/$F$474)))</f>
        <v>0</v>
      </c>
      <c r="S495" s="2">
        <f>IF($F$474="n/a",0,IF(S$476&lt;=$C495,0,IF(S$476&gt;($F$474+$C495),INDEX($D$488:$W$488,,$C495)-SUM($D495:R495),INDEX($D$488:$W$488,,$C495)/$F$474)))</f>
        <v>0</v>
      </c>
      <c r="T495" s="2">
        <f>IF($F$474="n/a",0,IF(T$476&lt;=$C495,0,IF(T$476&gt;($F$474+$C495),INDEX($D$488:$W$488,,$C495)-SUM($D495:S495),INDEX($D$488:$W$488,,$C495)/$F$474)))</f>
        <v>0</v>
      </c>
      <c r="U495" s="2">
        <f>IF($F$474="n/a",0,IF(U$476&lt;=$C495,0,IF(U$476&gt;($F$474+$C495),INDEX($D$488:$W$488,,$C495)-SUM($D495:T495),INDEX($D$488:$W$488,,$C495)/$F$474)))</f>
        <v>0</v>
      </c>
      <c r="V495" s="2">
        <f>IF($F$474="n/a",0,IF(V$476&lt;=$C495,0,IF(V$476&gt;($F$474+$C495),INDEX($D$488:$W$488,,$C495)-SUM($D495:U495),INDEX($D$488:$W$488,,$C495)/$F$474)))</f>
        <v>0</v>
      </c>
      <c r="W495" s="2">
        <f>IF($F$474="n/a",0,IF(W$476&lt;=$C495,0,IF(W$476&gt;($F$474+$C495),INDEX($D$488:$W$488,,$C495)-SUM($D495:V495),INDEX($D$488:$W$488,,$C495)/$F$474)))</f>
        <v>0</v>
      </c>
      <c r="X495" s="2">
        <f>IF($F$474="n/a",0,IF(X$476&lt;=$C495,0,IF(X$476&gt;($F$474+$C495),INDEX($D$488:$W$488,,$C495)-SUM($D495:W495),INDEX($D$488:$W$488,,$C495)/$F$474)))</f>
        <v>0</v>
      </c>
      <c r="Y495" s="2">
        <f>IF($F$474="n/a",0,IF(Y$476&lt;=$C495,0,IF(Y$476&gt;($F$474+$C495),INDEX($D$488:$W$488,,$C495)-SUM($D495:X495),INDEX($D$488:$W$488,,$C495)/$F$474)))</f>
        <v>0</v>
      </c>
      <c r="Z495" s="2">
        <f>IF($F$474="n/a",0,IF(Z$476&lt;=$C495,0,IF(Z$476&gt;($F$474+$C495),INDEX($D$488:$W$488,,$C495)-SUM($D495:Y495),INDEX($D$488:$W$488,,$C495)/$F$474)))</f>
        <v>0</v>
      </c>
      <c r="AA495" s="2">
        <f>IF($F$474="n/a",0,IF(AA$476&lt;=$C495,0,IF(AA$476&gt;($F$474+$C495),INDEX($D$488:$W$488,,$C495)-SUM($D495:Z495),INDEX($D$488:$W$488,,$C495)/$F$474)))</f>
        <v>0</v>
      </c>
      <c r="AB495" s="2">
        <f>IF($F$474="n/a",0,IF(AB$476&lt;=$C495,0,IF(AB$476&gt;($F$474+$C495),INDEX($D$488:$W$488,,$C495)-SUM($D495:AA495),INDEX($D$488:$W$488,,$C495)/$F$474)))</f>
        <v>0</v>
      </c>
      <c r="AC495" s="2">
        <f>IF($F$474="n/a",0,IF(AC$476&lt;=$C495,0,IF(AC$476&gt;($F$474+$C495),INDEX($D$488:$W$488,,$C495)-SUM($D495:AB495),INDEX($D$488:$W$488,,$C495)/$F$474)))</f>
        <v>0</v>
      </c>
      <c r="AD495" s="2">
        <f>IF($F$474="n/a",0,IF(AD$476&lt;=$C495,0,IF(AD$476&gt;($F$474+$C495),INDEX($D$488:$W$488,,$C495)-SUM($D495:AC495),INDEX($D$488:$W$488,,$C495)/$F$474)))</f>
        <v>0</v>
      </c>
      <c r="AE495" s="2">
        <f>IF($F$474="n/a",0,IF(AE$476&lt;=$C495,0,IF(AE$476&gt;($F$474+$C495),INDEX($D$488:$W$488,,$C495)-SUM($D495:AD495),INDEX($D$488:$W$488,,$C495)/$F$474)))</f>
        <v>0</v>
      </c>
      <c r="AF495" s="2">
        <f>IF($F$474="n/a",0,IF(AF$476&lt;=$C495,0,IF(AF$476&gt;($F$474+$C495),INDEX($D$488:$W$488,,$C495)-SUM($D495:AE495),INDEX($D$488:$W$488,,$C495)/$F$474)))</f>
        <v>0</v>
      </c>
      <c r="AG495" s="2">
        <f>IF($F$474="n/a",0,IF(AG$476&lt;=$C495,0,IF(AG$476&gt;($F$474+$C495),INDEX($D$488:$W$488,,$C495)-SUM($D495:AF495),INDEX($D$488:$W$488,,$C495)/$F$474)))</f>
        <v>0</v>
      </c>
      <c r="AH495" s="2">
        <f>IF($F$474="n/a",0,IF(AH$476&lt;=$C495,0,IF(AH$476&gt;($F$474+$C495),INDEX($D$488:$W$488,,$C495)-SUM($D495:AG495),INDEX($D$488:$W$488,,$C495)/$F$474)))</f>
        <v>0</v>
      </c>
      <c r="AI495" s="2">
        <f>IF($F$474="n/a",0,IF(AI$476&lt;=$C495,0,IF(AI$476&gt;($F$474+$C495),INDEX($D$488:$W$488,,$C495)-SUM($D495:AH495),INDEX($D$488:$W$488,,$C495)/$F$474)))</f>
        <v>0</v>
      </c>
      <c r="AJ495" s="2">
        <f>IF($F$474="n/a",0,IF(AJ$476&lt;=$C495,0,IF(AJ$476&gt;($F$474+$C495),INDEX($D$488:$W$488,,$C495)-SUM($D495:AI495),INDEX($D$488:$W$488,,$C495)/$F$474)))</f>
        <v>0</v>
      </c>
      <c r="AK495" s="2">
        <f>IF($F$474="n/a",0,IF(AK$476&lt;=$C495,0,IF(AK$476&gt;($F$474+$C495),INDEX($D$488:$W$488,,$C495)-SUM($D495:AJ495),INDEX($D$488:$W$488,,$C495)/$F$474)))</f>
        <v>0</v>
      </c>
      <c r="AL495" s="2">
        <f>IF($F$474="n/a",0,IF(AL$476&lt;=$C495,0,IF(AL$476&gt;($F$474+$C495),INDEX($D$488:$W$488,,$C495)-SUM($D495:AK495),INDEX($D$488:$W$488,,$C495)/$F$474)))</f>
        <v>0</v>
      </c>
      <c r="AM495" s="2">
        <f>IF($F$474="n/a",0,IF(AM$476&lt;=$C495,0,IF(AM$476&gt;($F$474+$C495),INDEX($D$488:$W$488,,$C495)-SUM($D495:AL495),INDEX($D$488:$W$488,,$C495)/$F$474)))</f>
        <v>0</v>
      </c>
      <c r="AN495" s="2">
        <f>IF($F$474="n/a",0,IF(AN$476&lt;=$C495,0,IF(AN$476&gt;($F$474+$C495),INDEX($D$488:$W$488,,$C495)-SUM($D495:AM495),INDEX($D$488:$W$488,,$C495)/$F$474)))</f>
        <v>0</v>
      </c>
      <c r="AO495" s="2">
        <f>IF($F$474="n/a",0,IF(AO$476&lt;=$C495,0,IF(AO$476&gt;($F$474+$C495),INDEX($D$488:$W$488,,$C495)-SUM($D495:AN495),INDEX($D$488:$W$488,,$C495)/$F$474)))</f>
        <v>0</v>
      </c>
      <c r="AP495" s="2">
        <f>IF($F$474="n/a",0,IF(AP$476&lt;=$C495,0,IF(AP$476&gt;($F$474+$C495),INDEX($D$488:$W$488,,$C495)-SUM($D495:AO495),INDEX($D$488:$W$488,,$C495)/$F$474)))</f>
        <v>0</v>
      </c>
      <c r="AQ495" s="2">
        <f>IF($F$474="n/a",0,IF(AQ$476&lt;=$C495,0,IF(AQ$476&gt;($F$474+$C495),INDEX($D$488:$W$488,,$C495)-SUM($D495:AP495),INDEX($D$488:$W$488,,$C495)/$F$474)))</f>
        <v>0</v>
      </c>
      <c r="AR495" s="2">
        <f>IF($F$474="n/a",0,IF(AR$476&lt;=$C495,0,IF(AR$476&gt;($F$474+$C495),INDEX($D$488:$W$488,,$C495)-SUM($D495:AQ495),INDEX($D$488:$W$488,,$C495)/$F$474)))</f>
        <v>0</v>
      </c>
      <c r="AS495" s="2">
        <f>IF($F$474="n/a",0,IF(AS$476&lt;=$C495,0,IF(AS$476&gt;($F$474+$C495),INDEX($D$488:$W$488,,$C495)-SUM($D495:AR495),INDEX($D$488:$W$488,,$C495)/$F$474)))</f>
        <v>0</v>
      </c>
      <c r="AT495" s="2">
        <f>IF($F$474="n/a",0,IF(AT$476&lt;=$C495,0,IF(AT$476&gt;($F$474+$C495),INDEX($D$488:$W$488,,$C495)-SUM($D495:AS495),INDEX($D$488:$W$488,,$C495)/$F$474)))</f>
        <v>0</v>
      </c>
      <c r="AU495" s="2">
        <f>IF($F$474="n/a",0,IF(AU$476&lt;=$C495,0,IF(AU$476&gt;($F$474+$C495),INDEX($D$488:$W$488,,$C495)-SUM($D495:AT495),INDEX($D$488:$W$488,,$C495)/$F$474)))</f>
        <v>0</v>
      </c>
      <c r="AV495" s="2">
        <f>IF($F$474="n/a",0,IF(AV$476&lt;=$C495,0,IF(AV$476&gt;($F$474+$C495),INDEX($D$488:$W$488,,$C495)-SUM($D495:AU495),INDEX($D$488:$W$488,,$C495)/$F$474)))</f>
        <v>0</v>
      </c>
      <c r="AW495" s="2">
        <f>IF($F$474="n/a",0,IF(AW$476&lt;=$C495,0,IF(AW$476&gt;($F$474+$C495),INDEX($D$488:$W$488,,$C495)-SUM($D495:AV495),INDEX($D$488:$W$488,,$C495)/$F$474)))</f>
        <v>0</v>
      </c>
      <c r="AX495" s="2">
        <f>IF($F$474="n/a",0,IF(AX$476&lt;=$C495,0,IF(AX$476&gt;($F$474+$C495),INDEX($D$488:$W$488,,$C495)-SUM($D495:AW495),INDEX($D$488:$W$488,,$C495)/$F$474)))</f>
        <v>0</v>
      </c>
      <c r="AY495" s="2">
        <f>IF($F$474="n/a",0,IF(AY$476&lt;=$C495,0,IF(AY$476&gt;($F$474+$C495),INDEX($D$488:$W$488,,$C495)-SUM($D495:AX495),INDEX($D$488:$W$488,,$C495)/$F$474)))</f>
        <v>0</v>
      </c>
      <c r="AZ495" s="2">
        <f>IF($F$474="n/a",0,IF(AZ$476&lt;=$C495,0,IF(AZ$476&gt;($F$474+$C495),INDEX($D$488:$W$488,,$C495)-SUM($D495:AY495),INDEX($D$488:$W$488,,$C495)/$F$474)))</f>
        <v>0</v>
      </c>
      <c r="BA495" s="2">
        <f>IF($F$474="n/a",0,IF(BA$476&lt;=$C495,0,IF(BA$476&gt;($F$474+$C495),INDEX($D$488:$W$488,,$C495)-SUM($D495:AZ495),INDEX($D$488:$W$488,,$C495)/$F$474)))</f>
        <v>0</v>
      </c>
      <c r="BB495" s="2">
        <f>IF($F$474="n/a",0,IF(BB$476&lt;=$C495,0,IF(BB$476&gt;($F$474+$C495),INDEX($D$488:$W$488,,$C495)-SUM($D495:BA495),INDEX($D$488:$W$488,,$C495)/$F$474)))</f>
        <v>0</v>
      </c>
      <c r="BC495" s="2">
        <f>IF($F$474="n/a",0,IF(BC$476&lt;=$C495,0,IF(BC$476&gt;($F$474+$C495),INDEX($D$488:$W$488,,$C495)-SUM($D495:BB495),INDEX($D$488:$W$488,,$C495)/$F$474)))</f>
        <v>0</v>
      </c>
      <c r="BD495" s="2">
        <f>IF($F$474="n/a",0,IF(BD$476&lt;=$C495,0,IF(BD$476&gt;($F$474+$C495),INDEX($D$488:$W$488,,$C495)-SUM($D495:BC495),INDEX($D$488:$W$488,,$C495)/$F$474)))</f>
        <v>0</v>
      </c>
      <c r="BE495" s="2">
        <f>IF($F$474="n/a",0,IF(BE$476&lt;=$C495,0,IF(BE$476&gt;($F$474+$C495),INDEX($D$488:$W$488,,$C495)-SUM($D495:BD495),INDEX($D$488:$W$488,,$C495)/$F$474)))</f>
        <v>0</v>
      </c>
      <c r="BF495" s="2">
        <f>IF($F$474="n/a",0,IF(BF$476&lt;=$C495,0,IF(BF$476&gt;($F$474+$C495),INDEX($D$488:$W$488,,$C495)-SUM($D495:BE495),INDEX($D$488:$W$488,,$C495)/$F$474)))</f>
        <v>0</v>
      </c>
      <c r="BG495" s="2">
        <f>IF($F$474="n/a",0,IF(BG$476&lt;=$C495,0,IF(BG$476&gt;($F$474+$C495),INDEX($D$488:$W$488,,$C495)-SUM($D495:BF495),INDEX($D$488:$W$488,,$C495)/$F$474)))</f>
        <v>0</v>
      </c>
      <c r="BH495" s="2">
        <f>IF($F$474="n/a",0,IF(BH$476&lt;=$C495,0,IF(BH$476&gt;($F$474+$C495),INDEX($D$488:$W$488,,$C495)-SUM($D495:BG495),INDEX($D$488:$W$488,,$C495)/$F$474)))</f>
        <v>0</v>
      </c>
      <c r="BI495" s="2">
        <f>IF($F$474="n/a",0,IF(BI$476&lt;=$C495,0,IF(BI$476&gt;($F$474+$C495),INDEX($D$488:$W$488,,$C495)-SUM($D495:BH495),INDEX($D$488:$W$488,,$C495)/$F$474)))</f>
        <v>0</v>
      </c>
      <c r="BJ495" s="2">
        <f>IF($F$474="n/a",0,IF(BJ$476&lt;=$C495,0,IF(BJ$476&gt;($F$474+$C495),INDEX($D$488:$W$488,,$C495)-SUM($D495:BI495),INDEX($D$488:$W$488,,$C495)/$F$474)))</f>
        <v>0</v>
      </c>
      <c r="BK495" s="2">
        <f>IF($F$474="n/a",0,IF(BK$476&lt;=$C495,0,IF(BK$476&gt;($F$474+$C495),INDEX($D$488:$W$488,,$C495)-SUM($D495:BJ495),INDEX($D$488:$W$488,,$C495)/$F$474)))</f>
        <v>0</v>
      </c>
      <c r="BL495" s="2">
        <f>IF($F$474="n/a",0,IF(BL$476&lt;=$C495,0,IF(BL$476&gt;($F$474+$C495),INDEX($D$488:$W$488,,$C495)-SUM($D495:BK495),INDEX($D$488:$W$488,,$C495)/$F$474)))</f>
        <v>0</v>
      </c>
      <c r="BM495" s="2">
        <f>IF($F$474="n/a",0,IF(BM$476&lt;=$C495,0,IF(BM$476&gt;($F$474+$C495),INDEX($D$488:$W$488,,$C495)-SUM($D495:BL495),INDEX($D$488:$W$488,,$C495)/$F$474)))</f>
        <v>0</v>
      </c>
      <c r="BN495" s="2">
        <f>IF($F$474="n/a",0,IF(BN$476&lt;=$C495,0,IF(BN$476&gt;($F$474+$C495),INDEX($D$488:$W$488,,$C495)-SUM($D495:BM495),INDEX($D$488:$W$488,,$C495)/$F$474)))</f>
        <v>0</v>
      </c>
      <c r="BO495" s="2">
        <f>IF($F$474="n/a",0,IF(BO$476&lt;=$C495,0,IF(BO$476&gt;($F$474+$C495),INDEX($D$488:$W$488,,$C495)-SUM($D495:BN495),INDEX($D$488:$W$488,,$C495)/$F$474)))</f>
        <v>0</v>
      </c>
      <c r="BP495" s="2">
        <f>IF($F$474="n/a",0,IF(BP$476&lt;=$C495,0,IF(BP$476&gt;($F$474+$C495),INDEX($D$488:$W$488,,$C495)-SUM($D495:BO495),INDEX($D$488:$W$488,,$C495)/$F$474)))</f>
        <v>0</v>
      </c>
    </row>
    <row r="496" spans="2:68">
      <c r="B496" s="20">
        <v>2021</v>
      </c>
      <c r="C496" s="20">
        <v>6</v>
      </c>
      <c r="E496" s="16">
        <f>IF($G$474="n/a",0,IF(E$476&lt;=$C496,0,IF(E$476&gt;($G$474+$C496),INDEX($D$488:$W$488,,$C496)-SUM($D496:D496),INDEX($D$488:$W$488,,$C496)/$G$474)))</f>
        <v>0</v>
      </c>
      <c r="F496" s="16">
        <f>IF($G$474="n/a",0,IF(F$476&lt;=$C496,0,IF(F$476&gt;($G$474+$C496),INDEX($D$488:$W$488,,$C496)-SUM($D496:E496),INDEX($D$488:$W$488,,$C496)/$G$474)))</f>
        <v>0</v>
      </c>
      <c r="G496" s="16">
        <f>IF($G$474="n/a",0,IF(G$476&lt;=$C496,0,IF(G$476&gt;($G$474+$C496),INDEX($D$488:$W$488,,$C496)-SUM($D496:F496),INDEX($D$488:$W$488,,$C496)/$G$474)))</f>
        <v>0</v>
      </c>
      <c r="H496" s="16">
        <f>IF($G$474="n/a",0,IF(H$476&lt;=$C496,0,IF(H$476&gt;($G$474+$C496),INDEX($D$488:$W$488,,$C496)-SUM($D496:G496),INDEX($D$488:$W$488,,$C496)/$G$474)))</f>
        <v>0</v>
      </c>
      <c r="I496" s="16">
        <f>IF($G$474="n/a",0,IF(I$476&lt;=$C496,0,IF(I$476&gt;($G$474+$C496),INDEX($D$488:$W$488,,$C496)-SUM($D496:H496),INDEX($D$488:$W$488,,$C496)/$G$474)))</f>
        <v>0</v>
      </c>
      <c r="J496" s="16">
        <f>IF($G$474="n/a",0,IF(J$476&lt;=$C496,0,IF(J$476&gt;($G$474+$C496),INDEX($D$488:$W$488,,$C496)-SUM($D496:I496),INDEX($D$488:$W$488,,$C496)/$G$474)))</f>
        <v>3.9252199740316398E-3</v>
      </c>
      <c r="K496" s="16">
        <f>IF($G$474="n/a",0,IF(K$476&lt;=$C496,0,IF(K$476&gt;($G$474+$C496),INDEX($D$488:$W$488,,$C496)-SUM($D496:J496),INDEX($D$488:$W$488,,$C496)/$G$474)))</f>
        <v>3.9252199740316398E-3</v>
      </c>
      <c r="L496" s="16">
        <f>IF($G$474="n/a",0,IF(L$476&lt;=$C496,0,IF(L$476&gt;($G$474+$C496),INDEX($D$488:$W$488,,$C496)-SUM($D496:K496),INDEX($D$488:$W$488,,$C496)/$G$474)))</f>
        <v>3.9252199740316398E-3</v>
      </c>
      <c r="M496" s="16">
        <f>IF($G$474="n/a",0,IF(M$476&lt;=$C496,0,IF(M$476&gt;($G$474+$C496),INDEX($D$488:$W$488,,$C496)-SUM($D496:L496),INDEX($D$488:$W$488,,$C496)/$G$474)))</f>
        <v>3.9252199740316398E-3</v>
      </c>
      <c r="N496" s="16">
        <f>IF($G$474="n/a",0,IF(N$476&lt;=$C496,0,IF(N$476&gt;($G$474+$C496),INDEX($D$488:$W$488,,$C496)-SUM($D496:M496),INDEX($D$488:$W$488,,$C496)/$G$474)))</f>
        <v>3.9252199740316398E-3</v>
      </c>
      <c r="O496" s="16">
        <f>IF($G$474="n/a",0,IF(O$476&lt;=$C496,0,IF(O$476&gt;($G$474+$C496),INDEX($D$488:$W$488,,$C496)-SUM($D496:N496),INDEX($D$488:$W$488,,$C496)/$G$474)))</f>
        <v>3.9252199740316398E-3</v>
      </c>
      <c r="P496" s="16">
        <f>IF($G$474="n/a",0,IF(P$476&lt;=$C496,0,IF(P$476&gt;($G$474+$C496),INDEX($D$488:$W$488,,$C496)-SUM($D496:O496),INDEX($D$488:$W$488,,$C496)/$G$474)))</f>
        <v>3.9252199740316398E-3</v>
      </c>
      <c r="Q496" s="16">
        <f>IF($G$474="n/a",0,IF(Q$476&lt;=$C496,0,IF(Q$476&gt;($G$474+$C496),INDEX($D$488:$W$488,,$C496)-SUM($D496:P496),INDEX($D$488:$W$488,,$C496)/$G$474)))</f>
        <v>3.9252199740316398E-3</v>
      </c>
      <c r="R496" s="16">
        <f>IF($G$474="n/a",0,IF(R$476&lt;=$C496,0,IF(R$476&gt;($G$474+$C496),INDEX($D$488:$W$488,,$C496)-SUM($D496:Q496),INDEX($D$488:$W$488,,$C496)/$G$474)))</f>
        <v>3.9252199740316398E-3</v>
      </c>
      <c r="S496" s="16">
        <f>IF($G$474="n/a",0,IF(S$476&lt;=$C496,0,IF(S$476&gt;($G$474+$C496),INDEX($D$488:$W$488,,$C496)-SUM($D496:R496),INDEX($D$488:$W$488,,$C496)/$G$474)))</f>
        <v>3.9252199740316398E-3</v>
      </c>
      <c r="T496" s="16">
        <f>IF($G$474="n/a",0,IF(T$476&lt;=$C496,0,IF(T$476&gt;($G$474+$C496),INDEX($D$488:$W$488,,$C496)-SUM($D496:S496),INDEX($D$488:$W$488,,$C496)/$G$474)))</f>
        <v>3.9252199740316398E-3</v>
      </c>
      <c r="U496" s="16">
        <f>IF($G$474="n/a",0,IF(U$476&lt;=$C496,0,IF(U$476&gt;($G$474+$C496),INDEX($D$488:$W$488,,$C496)-SUM($D496:T496),INDEX($D$488:$W$488,,$C496)/$G$474)))</f>
        <v>3.9252199740316398E-3</v>
      </c>
      <c r="V496" s="16">
        <f>IF($G$474="n/a",0,IF(V$476&lt;=$C496,0,IF(V$476&gt;($G$474+$C496),INDEX($D$488:$W$488,,$C496)-SUM($D496:U496),INDEX($D$488:$W$488,,$C496)/$G$474)))</f>
        <v>3.9252199740316398E-3</v>
      </c>
      <c r="W496" s="16">
        <f>IF($G$474="n/a",0,IF(W$476&lt;=$C496,0,IF(W$476&gt;($G$474+$C496),INDEX($D$488:$W$488,,$C496)-SUM($D496:V496),INDEX($D$488:$W$488,,$C496)/$G$474)))</f>
        <v>3.9252199740316398E-3</v>
      </c>
      <c r="X496" s="16">
        <f>IF($G$474="n/a",0,IF(X$476&lt;=$C496,0,IF(X$476&gt;($G$474+$C496),INDEX($D$488:$W$488,,$C496)-SUM($D496:W496),INDEX($D$488:$W$488,,$C496)/$G$474)))</f>
        <v>1.3120238066932563E-3</v>
      </c>
      <c r="Y496" s="16">
        <f>IF($G$474="n/a",0,IF(Y$476&lt;=$C496,0,IF(Y$476&gt;($G$474+$C496),INDEX($D$488:$W$488,,$C496)-SUM($D496:X496),INDEX($D$488:$W$488,,$C496)/$G$474)))</f>
        <v>0</v>
      </c>
      <c r="Z496" s="16">
        <f>IF($G$474="n/a",0,IF(Z$476&lt;=$C496,0,IF(Z$476&gt;($G$474+$C496),INDEX($D$488:$W$488,,$C496)-SUM($D496:Y496),INDEX($D$488:$W$488,,$C496)/$G$474)))</f>
        <v>0</v>
      </c>
      <c r="AA496" s="16">
        <f>IF($G$474="n/a",0,IF(AA$476&lt;=$C496,0,IF(AA$476&gt;($G$474+$C496),INDEX($D$488:$W$488,,$C496)-SUM($D496:Z496),INDEX($D$488:$W$488,,$C496)/$G$474)))</f>
        <v>0</v>
      </c>
      <c r="AB496" s="16">
        <f>IF($G$474="n/a",0,IF(AB$476&lt;=$C496,0,IF(AB$476&gt;($G$474+$C496),INDEX($D$488:$W$488,,$C496)-SUM($D496:AA496),INDEX($D$488:$W$488,,$C496)/$G$474)))</f>
        <v>0</v>
      </c>
      <c r="AC496" s="16">
        <f>IF($G$474="n/a",0,IF(AC$476&lt;=$C496,0,IF(AC$476&gt;($G$474+$C496),INDEX($D$488:$W$488,,$C496)-SUM($D496:AB496),INDEX($D$488:$W$488,,$C496)/$G$474)))</f>
        <v>0</v>
      </c>
      <c r="AD496" s="16">
        <f>IF($G$474="n/a",0,IF(AD$476&lt;=$C496,0,IF(AD$476&gt;($G$474+$C496),INDEX($D$488:$W$488,,$C496)-SUM($D496:AC496),INDEX($D$488:$W$488,,$C496)/$G$474)))</f>
        <v>0</v>
      </c>
      <c r="AE496" s="16">
        <f>IF($G$474="n/a",0,IF(AE$476&lt;=$C496,0,IF(AE$476&gt;($G$474+$C496),INDEX($D$488:$W$488,,$C496)-SUM($D496:AD496),INDEX($D$488:$W$488,,$C496)/$G$474)))</f>
        <v>0</v>
      </c>
      <c r="AF496" s="16">
        <f>IF($G$474="n/a",0,IF(AF$476&lt;=$C496,0,IF(AF$476&gt;($G$474+$C496),INDEX($D$488:$W$488,,$C496)-SUM($D496:AE496),INDEX($D$488:$W$488,,$C496)/$G$474)))</f>
        <v>0</v>
      </c>
      <c r="AG496" s="16">
        <f>IF($G$474="n/a",0,IF(AG$476&lt;=$C496,0,IF(AG$476&gt;($G$474+$C496),INDEX($D$488:$W$488,,$C496)-SUM($D496:AF496),INDEX($D$488:$W$488,,$C496)/$G$474)))</f>
        <v>0</v>
      </c>
      <c r="AH496" s="16">
        <f>IF($G$474="n/a",0,IF(AH$476&lt;=$C496,0,IF(AH$476&gt;($G$474+$C496),INDEX($D$488:$W$488,,$C496)-SUM($D496:AG496),INDEX($D$488:$W$488,,$C496)/$G$474)))</f>
        <v>0</v>
      </c>
      <c r="AI496" s="16">
        <f>IF($G$474="n/a",0,IF(AI$476&lt;=$C496,0,IF(AI$476&gt;($G$474+$C496),INDEX($D$488:$W$488,,$C496)-SUM($D496:AH496),INDEX($D$488:$W$488,,$C496)/$G$474)))</f>
        <v>0</v>
      </c>
      <c r="AJ496" s="16">
        <f>IF($G$474="n/a",0,IF(AJ$476&lt;=$C496,0,IF(AJ$476&gt;($G$474+$C496),INDEX($D$488:$W$488,,$C496)-SUM($D496:AI496),INDEX($D$488:$W$488,,$C496)/$G$474)))</f>
        <v>0</v>
      </c>
      <c r="AK496" s="16">
        <f>IF($G$474="n/a",0,IF(AK$476&lt;=$C496,0,IF(AK$476&gt;($G$474+$C496),INDEX($D$488:$W$488,,$C496)-SUM($D496:AJ496),INDEX($D$488:$W$488,,$C496)/$G$474)))</f>
        <v>0</v>
      </c>
      <c r="AL496" s="16">
        <f>IF($G$474="n/a",0,IF(AL$476&lt;=$C496,0,IF(AL$476&gt;($G$474+$C496),INDEX($D$488:$W$488,,$C496)-SUM($D496:AK496),INDEX($D$488:$W$488,,$C496)/$G$474)))</f>
        <v>0</v>
      </c>
      <c r="AM496" s="16">
        <f>IF($G$474="n/a",0,IF(AM$476&lt;=$C496,0,IF(AM$476&gt;($G$474+$C496),INDEX($D$488:$W$488,,$C496)-SUM($D496:AL496),INDEX($D$488:$W$488,,$C496)/$G$474)))</f>
        <v>0</v>
      </c>
      <c r="AN496" s="16">
        <f>IF($G$474="n/a",0,IF(AN$476&lt;=$C496,0,IF(AN$476&gt;($G$474+$C496),INDEX($D$488:$W$488,,$C496)-SUM($D496:AM496),INDEX($D$488:$W$488,,$C496)/$G$474)))</f>
        <v>0</v>
      </c>
      <c r="AO496" s="16">
        <f>IF($G$474="n/a",0,IF(AO$476&lt;=$C496,0,IF(AO$476&gt;($G$474+$C496),INDEX($D$488:$W$488,,$C496)-SUM($D496:AN496),INDEX($D$488:$W$488,,$C496)/$G$474)))</f>
        <v>0</v>
      </c>
      <c r="AP496" s="16">
        <f>IF($G$474="n/a",0,IF(AP$476&lt;=$C496,0,IF(AP$476&gt;($G$474+$C496),INDEX($D$488:$W$488,,$C496)-SUM($D496:AO496),INDEX($D$488:$W$488,,$C496)/$G$474)))</f>
        <v>0</v>
      </c>
      <c r="AQ496" s="16">
        <f>IF($G$474="n/a",0,IF(AQ$476&lt;=$C496,0,IF(AQ$476&gt;($G$474+$C496),INDEX($D$488:$W$488,,$C496)-SUM($D496:AP496),INDEX($D$488:$W$488,,$C496)/$G$474)))</f>
        <v>0</v>
      </c>
      <c r="AR496" s="16">
        <f>IF($G$474="n/a",0,IF(AR$476&lt;=$C496,0,IF(AR$476&gt;($G$474+$C496),INDEX($D$488:$W$488,,$C496)-SUM($D496:AQ496),INDEX($D$488:$W$488,,$C496)/$G$474)))</f>
        <v>0</v>
      </c>
      <c r="AS496" s="16">
        <f>IF($G$474="n/a",0,IF(AS$476&lt;=$C496,0,IF(AS$476&gt;($G$474+$C496),INDEX($D$488:$W$488,,$C496)-SUM($D496:AR496),INDEX($D$488:$W$488,,$C496)/$G$474)))</f>
        <v>0</v>
      </c>
      <c r="AT496" s="16">
        <f>IF($G$474="n/a",0,IF(AT$476&lt;=$C496,0,IF(AT$476&gt;($G$474+$C496),INDEX($D$488:$W$488,,$C496)-SUM($D496:AS496),INDEX($D$488:$W$488,,$C496)/$G$474)))</f>
        <v>0</v>
      </c>
      <c r="AU496" s="16">
        <f>IF($G$474="n/a",0,IF(AU$476&lt;=$C496,0,IF(AU$476&gt;($G$474+$C496),INDEX($D$488:$W$488,,$C496)-SUM($D496:AT496),INDEX($D$488:$W$488,,$C496)/$G$474)))</f>
        <v>0</v>
      </c>
      <c r="AV496" s="16">
        <f>IF($G$474="n/a",0,IF(AV$476&lt;=$C496,0,IF(AV$476&gt;($G$474+$C496),INDEX($D$488:$W$488,,$C496)-SUM($D496:AU496),INDEX($D$488:$W$488,,$C496)/$G$474)))</f>
        <v>0</v>
      </c>
      <c r="AW496" s="16">
        <f>IF($G$474="n/a",0,IF(AW$476&lt;=$C496,0,IF(AW$476&gt;($G$474+$C496),INDEX($D$488:$W$488,,$C496)-SUM($D496:AV496),INDEX($D$488:$W$488,,$C496)/$G$474)))</f>
        <v>0</v>
      </c>
      <c r="AX496" s="16">
        <f>IF($G$474="n/a",0,IF(AX$476&lt;=$C496,0,IF(AX$476&gt;($G$474+$C496),INDEX($D$488:$W$488,,$C496)-SUM($D496:AW496),INDEX($D$488:$W$488,,$C496)/$G$474)))</f>
        <v>0</v>
      </c>
      <c r="AY496" s="16">
        <f>IF($G$474="n/a",0,IF(AY$476&lt;=$C496,0,IF(AY$476&gt;($G$474+$C496),INDEX($D$488:$W$488,,$C496)-SUM($D496:AX496),INDEX($D$488:$W$488,,$C496)/$G$474)))</f>
        <v>0</v>
      </c>
      <c r="AZ496" s="16">
        <f>IF($G$474="n/a",0,IF(AZ$476&lt;=$C496,0,IF(AZ$476&gt;($G$474+$C496),INDEX($D$488:$W$488,,$C496)-SUM($D496:AY496),INDEX($D$488:$W$488,,$C496)/$G$474)))</f>
        <v>0</v>
      </c>
      <c r="BA496" s="16">
        <f>IF($G$474="n/a",0,IF(BA$476&lt;=$C496,0,IF(BA$476&gt;($G$474+$C496),INDEX($D$488:$W$488,,$C496)-SUM($D496:AZ496),INDEX($D$488:$W$488,,$C496)/$G$474)))</f>
        <v>0</v>
      </c>
      <c r="BB496" s="16">
        <f>IF($G$474="n/a",0,IF(BB$476&lt;=$C496,0,IF(BB$476&gt;($G$474+$C496),INDEX($D$488:$W$488,,$C496)-SUM($D496:BA496),INDEX($D$488:$W$488,,$C496)/$G$474)))</f>
        <v>0</v>
      </c>
      <c r="BC496" s="16">
        <f>IF($G$474="n/a",0,IF(BC$476&lt;=$C496,0,IF(BC$476&gt;($G$474+$C496),INDEX($D$488:$W$488,,$C496)-SUM($D496:BB496),INDEX($D$488:$W$488,,$C496)/$G$474)))</f>
        <v>0</v>
      </c>
      <c r="BD496" s="16">
        <f>IF($G$474="n/a",0,IF(BD$476&lt;=$C496,0,IF(BD$476&gt;($G$474+$C496),INDEX($D$488:$W$488,,$C496)-SUM($D496:BC496),INDEX($D$488:$W$488,,$C496)/$G$474)))</f>
        <v>0</v>
      </c>
      <c r="BE496" s="16">
        <f>IF($G$474="n/a",0,IF(BE$476&lt;=$C496,0,IF(BE$476&gt;($G$474+$C496),INDEX($D$488:$W$488,,$C496)-SUM($D496:BD496),INDEX($D$488:$W$488,,$C496)/$G$474)))</f>
        <v>0</v>
      </c>
      <c r="BF496" s="16">
        <f>IF($G$474="n/a",0,IF(BF$476&lt;=$C496,0,IF(BF$476&gt;($G$474+$C496),INDEX($D$488:$W$488,,$C496)-SUM($D496:BE496),INDEX($D$488:$W$488,,$C496)/$G$474)))</f>
        <v>0</v>
      </c>
      <c r="BG496" s="16">
        <f>IF($G$474="n/a",0,IF(BG$476&lt;=$C496,0,IF(BG$476&gt;($G$474+$C496),INDEX($D$488:$W$488,,$C496)-SUM($D496:BF496),INDEX($D$488:$W$488,,$C496)/$G$474)))</f>
        <v>0</v>
      </c>
      <c r="BH496" s="16">
        <f>IF($G$474="n/a",0,IF(BH$476&lt;=$C496,0,IF(BH$476&gt;($G$474+$C496),INDEX($D$488:$W$488,,$C496)-SUM($D496:BG496),INDEX($D$488:$W$488,,$C496)/$G$474)))</f>
        <v>0</v>
      </c>
      <c r="BI496" s="16">
        <f>IF($G$474="n/a",0,IF(BI$476&lt;=$C496,0,IF(BI$476&gt;($G$474+$C496),INDEX($D$488:$W$488,,$C496)-SUM($D496:BH496),INDEX($D$488:$W$488,,$C496)/$G$474)))</f>
        <v>0</v>
      </c>
      <c r="BJ496" s="16">
        <f>IF($G$474="n/a",0,IF(BJ$476&lt;=$C496,0,IF(BJ$476&gt;($G$474+$C496),INDEX($D$488:$W$488,,$C496)-SUM($D496:BI496),INDEX($D$488:$W$488,,$C496)/$G$474)))</f>
        <v>0</v>
      </c>
      <c r="BK496" s="16">
        <f>IF($G$474="n/a",0,IF(BK$476&lt;=$C496,0,IF(BK$476&gt;($G$474+$C496),INDEX($D$488:$W$488,,$C496)-SUM($D496:BJ496),INDEX($D$488:$W$488,,$C496)/$G$474)))</f>
        <v>0</v>
      </c>
      <c r="BL496" s="16">
        <f>IF($G$474="n/a",0,IF(BL$476&lt;=$C496,0,IF(BL$476&gt;($G$474+$C496),INDEX($D$488:$W$488,,$C496)-SUM($D496:BK496),INDEX($D$488:$W$488,,$C496)/$G$474)))</f>
        <v>0</v>
      </c>
      <c r="BM496" s="16">
        <f>IF($G$474="n/a",0,IF(BM$476&lt;=$C496,0,IF(BM$476&gt;($G$474+$C496),INDEX($D$488:$W$488,,$C496)-SUM($D496:BL496),INDEX($D$488:$W$488,,$C496)/$G$474)))</f>
        <v>0</v>
      </c>
      <c r="BN496" s="16">
        <f>IF($G$474="n/a",0,IF(BN$476&lt;=$C496,0,IF(BN$476&gt;($G$474+$C496),INDEX($D$488:$W$488,,$C496)-SUM($D496:BM496),INDEX($D$488:$W$488,,$C496)/$G$474)))</f>
        <v>0</v>
      </c>
      <c r="BO496" s="16">
        <f>IF($G$474="n/a",0,IF(BO$476&lt;=$C496,0,IF(BO$476&gt;($G$474+$C496),INDEX($D$488:$W$488,,$C496)-SUM($D496:BN496),INDEX($D$488:$W$488,,$C496)/$G$474)))</f>
        <v>0</v>
      </c>
      <c r="BP496" s="16">
        <f>IF($G$474="n/a",0,IF(BP$476&lt;=$C496,0,IF(BP$476&gt;($G$474+$C496),INDEX($D$488:$W$488,,$C496)-SUM($D496:BO496),INDEX($D$488:$W$488,,$C496)/$G$474)))</f>
        <v>0</v>
      </c>
    </row>
    <row r="497" spans="2:68">
      <c r="B497" s="20">
        <v>2022</v>
      </c>
      <c r="C497" s="20">
        <v>7</v>
      </c>
      <c r="E497" s="16">
        <f>IF($G$474="n/a",0,IF(E$476&lt;=$C497,0,IF(E$476&gt;($G$474+$C497),INDEX($D$488:$W$488,,$C497)-SUM($D497:D497),INDEX($D$488:$W$488,,$C497)/$G$474)))</f>
        <v>0</v>
      </c>
      <c r="F497" s="16">
        <f>IF($G$474="n/a",0,IF(F$476&lt;=$C497,0,IF(F$476&gt;($G$474+$C497),INDEX($D$488:$W$488,,$C497)-SUM($D497:E497),INDEX($D$488:$W$488,,$C497)/$G$474)))</f>
        <v>0</v>
      </c>
      <c r="G497" s="16">
        <f>IF($G$474="n/a",0,IF(G$476&lt;=$C497,0,IF(G$476&gt;($G$474+$C497),INDEX($D$488:$W$488,,$C497)-SUM($D497:F497),INDEX($D$488:$W$488,,$C497)/$G$474)))</f>
        <v>0</v>
      </c>
      <c r="H497" s="16">
        <f>IF($G$474="n/a",0,IF(H$476&lt;=$C497,0,IF(H$476&gt;($G$474+$C497),INDEX($D$488:$W$488,,$C497)-SUM($D497:G497),INDEX($D$488:$W$488,,$C497)/$G$474)))</f>
        <v>0</v>
      </c>
      <c r="I497" s="16">
        <f>IF($G$474="n/a",0,IF(I$476&lt;=$C497,0,IF(I$476&gt;($G$474+$C497),INDEX($D$488:$W$488,,$C497)-SUM($D497:H497),INDEX($D$488:$W$488,,$C497)/$G$474)))</f>
        <v>0</v>
      </c>
      <c r="J497" s="16">
        <f>IF($G$474="n/a",0,IF(J$476&lt;=$C497,0,IF(J$476&gt;($G$474+$C497),INDEX($D$488:$W$488,,$C497)-SUM($D497:I497),INDEX($D$488:$W$488,,$C497)/$G$474)))</f>
        <v>0</v>
      </c>
      <c r="K497" s="16">
        <f>IF($G$474="n/a",0,IF(K$476&lt;=$C497,0,IF(K$476&gt;($G$474+$C497),INDEX($D$488:$W$488,,$C497)-SUM($D497:J497),INDEX($D$488:$W$488,,$C497)/$G$474)))</f>
        <v>0</v>
      </c>
      <c r="L497" s="16">
        <f>IF($G$474="n/a",0,IF(L$476&lt;=$C497,0,IF(L$476&gt;($G$474+$C497),INDEX($D$488:$W$488,,$C497)-SUM($D497:K497),INDEX($D$488:$W$488,,$C497)/$G$474)))</f>
        <v>0</v>
      </c>
      <c r="M497" s="16">
        <f>IF($G$474="n/a",0,IF(M$476&lt;=$C497,0,IF(M$476&gt;($G$474+$C497),INDEX($D$488:$W$488,,$C497)-SUM($D497:L497),INDEX($D$488:$W$488,,$C497)/$G$474)))</f>
        <v>0</v>
      </c>
      <c r="N497" s="16">
        <f>IF($G$474="n/a",0,IF(N$476&lt;=$C497,0,IF(N$476&gt;($G$474+$C497),INDEX($D$488:$W$488,,$C497)-SUM($D497:M497),INDEX($D$488:$W$488,,$C497)/$G$474)))</f>
        <v>0</v>
      </c>
      <c r="O497" s="16">
        <f>IF($G$474="n/a",0,IF(O$476&lt;=$C497,0,IF(O$476&gt;($G$474+$C497),INDEX($D$488:$W$488,,$C497)-SUM($D497:N497),INDEX($D$488:$W$488,,$C497)/$G$474)))</f>
        <v>0</v>
      </c>
      <c r="P497" s="16">
        <f>IF($G$474="n/a",0,IF(P$476&lt;=$C497,0,IF(P$476&gt;($G$474+$C497),INDEX($D$488:$W$488,,$C497)-SUM($D497:O497),INDEX($D$488:$W$488,,$C497)/$G$474)))</f>
        <v>0</v>
      </c>
      <c r="Q497" s="16">
        <f>IF($G$474="n/a",0,IF(Q$476&lt;=$C497,0,IF(Q$476&gt;($G$474+$C497),INDEX($D$488:$W$488,,$C497)-SUM($D497:P497),INDEX($D$488:$W$488,,$C497)/$G$474)))</f>
        <v>0</v>
      </c>
      <c r="R497" s="16">
        <f>IF($G$474="n/a",0,IF(R$476&lt;=$C497,0,IF(R$476&gt;($G$474+$C497),INDEX($D$488:$W$488,,$C497)-SUM($D497:Q497),INDEX($D$488:$W$488,,$C497)/$G$474)))</f>
        <v>0</v>
      </c>
      <c r="S497" s="16">
        <f>IF($G$474="n/a",0,IF(S$476&lt;=$C497,0,IF(S$476&gt;($G$474+$C497),INDEX($D$488:$W$488,,$C497)-SUM($D497:R497),INDEX($D$488:$W$488,,$C497)/$G$474)))</f>
        <v>0</v>
      </c>
      <c r="T497" s="16">
        <f>IF($G$474="n/a",0,IF(T$476&lt;=$C497,0,IF(T$476&gt;($G$474+$C497),INDEX($D$488:$W$488,,$C497)-SUM($D497:S497),INDEX($D$488:$W$488,,$C497)/$G$474)))</f>
        <v>0</v>
      </c>
      <c r="U497" s="16">
        <f>IF($G$474="n/a",0,IF(U$476&lt;=$C497,0,IF(U$476&gt;($G$474+$C497),INDEX($D$488:$W$488,,$C497)-SUM($D497:T497),INDEX($D$488:$W$488,,$C497)/$G$474)))</f>
        <v>0</v>
      </c>
      <c r="V497" s="16">
        <f>IF($G$474="n/a",0,IF(V$476&lt;=$C497,0,IF(V$476&gt;($G$474+$C497),INDEX($D$488:$W$488,,$C497)-SUM($D497:U497),INDEX($D$488:$W$488,,$C497)/$G$474)))</f>
        <v>0</v>
      </c>
      <c r="W497" s="16">
        <f>IF($G$474="n/a",0,IF(W$476&lt;=$C497,0,IF(W$476&gt;($G$474+$C497),INDEX($D$488:$W$488,,$C497)-SUM($D497:V497),INDEX($D$488:$W$488,,$C497)/$G$474)))</f>
        <v>0</v>
      </c>
      <c r="X497" s="16">
        <f>IF($G$474="n/a",0,IF(X$476&lt;=$C497,0,IF(X$476&gt;($G$474+$C497),INDEX($D$488:$W$488,,$C497)-SUM($D497:W497),INDEX($D$488:$W$488,,$C497)/$G$474)))</f>
        <v>0</v>
      </c>
      <c r="Y497" s="16">
        <f>IF($G$474="n/a",0,IF(Y$476&lt;=$C497,0,IF(Y$476&gt;($G$474+$C497),INDEX($D$488:$W$488,,$C497)-SUM($D497:X497),INDEX($D$488:$W$488,,$C497)/$G$474)))</f>
        <v>0</v>
      </c>
      <c r="Z497" s="16">
        <f>IF($G$474="n/a",0,IF(Z$476&lt;=$C497,0,IF(Z$476&gt;($G$474+$C497),INDEX($D$488:$W$488,,$C497)-SUM($D497:Y497),INDEX($D$488:$W$488,,$C497)/$G$474)))</f>
        <v>0</v>
      </c>
      <c r="AA497" s="16">
        <f>IF($G$474="n/a",0,IF(AA$476&lt;=$C497,0,IF(AA$476&gt;($G$474+$C497),INDEX($D$488:$W$488,,$C497)-SUM($D497:Z497),INDEX($D$488:$W$488,,$C497)/$G$474)))</f>
        <v>0</v>
      </c>
      <c r="AB497" s="16">
        <f>IF($G$474="n/a",0,IF(AB$476&lt;=$C497,0,IF(AB$476&gt;($G$474+$C497),INDEX($D$488:$W$488,,$C497)-SUM($D497:AA497),INDEX($D$488:$W$488,,$C497)/$G$474)))</f>
        <v>0</v>
      </c>
      <c r="AC497" s="16">
        <f>IF($G$474="n/a",0,IF(AC$476&lt;=$C497,0,IF(AC$476&gt;($G$474+$C497),INDEX($D$488:$W$488,,$C497)-SUM($D497:AB497),INDEX($D$488:$W$488,,$C497)/$G$474)))</f>
        <v>0</v>
      </c>
      <c r="AD497" s="16">
        <f>IF($G$474="n/a",0,IF(AD$476&lt;=$C497,0,IF(AD$476&gt;($G$474+$C497),INDEX($D$488:$W$488,,$C497)-SUM($D497:AC497),INDEX($D$488:$W$488,,$C497)/$G$474)))</f>
        <v>0</v>
      </c>
      <c r="AE497" s="16">
        <f>IF($G$474="n/a",0,IF(AE$476&lt;=$C497,0,IF(AE$476&gt;($G$474+$C497),INDEX($D$488:$W$488,,$C497)-SUM($D497:AD497),INDEX($D$488:$W$488,,$C497)/$G$474)))</f>
        <v>0</v>
      </c>
      <c r="AF497" s="16">
        <f>IF($G$474="n/a",0,IF(AF$476&lt;=$C497,0,IF(AF$476&gt;($G$474+$C497),INDEX($D$488:$W$488,,$C497)-SUM($D497:AE497),INDEX($D$488:$W$488,,$C497)/$G$474)))</f>
        <v>0</v>
      </c>
      <c r="AG497" s="16">
        <f>IF($G$474="n/a",0,IF(AG$476&lt;=$C497,0,IF(AG$476&gt;($G$474+$C497),INDEX($D$488:$W$488,,$C497)-SUM($D497:AF497),INDEX($D$488:$W$488,,$C497)/$G$474)))</f>
        <v>0</v>
      </c>
      <c r="AH497" s="16">
        <f>IF($G$474="n/a",0,IF(AH$476&lt;=$C497,0,IF(AH$476&gt;($G$474+$C497),INDEX($D$488:$W$488,,$C497)-SUM($D497:AG497),INDEX($D$488:$W$488,,$C497)/$G$474)))</f>
        <v>0</v>
      </c>
      <c r="AI497" s="16">
        <f>IF($G$474="n/a",0,IF(AI$476&lt;=$C497,0,IF(AI$476&gt;($G$474+$C497),INDEX($D$488:$W$488,,$C497)-SUM($D497:AH497),INDEX($D$488:$W$488,,$C497)/$G$474)))</f>
        <v>0</v>
      </c>
      <c r="AJ497" s="16">
        <f>IF($G$474="n/a",0,IF(AJ$476&lt;=$C497,0,IF(AJ$476&gt;($G$474+$C497),INDEX($D$488:$W$488,,$C497)-SUM($D497:AI497),INDEX($D$488:$W$488,,$C497)/$G$474)))</f>
        <v>0</v>
      </c>
      <c r="AK497" s="16">
        <f>IF($G$474="n/a",0,IF(AK$476&lt;=$C497,0,IF(AK$476&gt;($G$474+$C497),INDEX($D$488:$W$488,,$C497)-SUM($D497:AJ497),INDEX($D$488:$W$488,,$C497)/$G$474)))</f>
        <v>0</v>
      </c>
      <c r="AL497" s="16">
        <f>IF($G$474="n/a",0,IF(AL$476&lt;=$C497,0,IF(AL$476&gt;($G$474+$C497),INDEX($D$488:$W$488,,$C497)-SUM($D497:AK497),INDEX($D$488:$W$488,,$C497)/$G$474)))</f>
        <v>0</v>
      </c>
      <c r="AM497" s="16">
        <f>IF($G$474="n/a",0,IF(AM$476&lt;=$C497,0,IF(AM$476&gt;($G$474+$C497),INDEX($D$488:$W$488,,$C497)-SUM($D497:AL497),INDEX($D$488:$W$488,,$C497)/$G$474)))</f>
        <v>0</v>
      </c>
      <c r="AN497" s="16">
        <f>IF($G$474="n/a",0,IF(AN$476&lt;=$C497,0,IF(AN$476&gt;($G$474+$C497),INDEX($D$488:$W$488,,$C497)-SUM($D497:AM497),INDEX($D$488:$W$488,,$C497)/$G$474)))</f>
        <v>0</v>
      </c>
      <c r="AO497" s="16">
        <f>IF($G$474="n/a",0,IF(AO$476&lt;=$C497,0,IF(AO$476&gt;($G$474+$C497),INDEX($D$488:$W$488,,$C497)-SUM($D497:AN497),INDEX($D$488:$W$488,,$C497)/$G$474)))</f>
        <v>0</v>
      </c>
      <c r="AP497" s="16">
        <f>IF($G$474="n/a",0,IF(AP$476&lt;=$C497,0,IF(AP$476&gt;($G$474+$C497),INDEX($D$488:$W$488,,$C497)-SUM($D497:AO497),INDEX($D$488:$W$488,,$C497)/$G$474)))</f>
        <v>0</v>
      </c>
      <c r="AQ497" s="16">
        <f>IF($G$474="n/a",0,IF(AQ$476&lt;=$C497,0,IF(AQ$476&gt;($G$474+$C497),INDEX($D$488:$W$488,,$C497)-SUM($D497:AP497),INDEX($D$488:$W$488,,$C497)/$G$474)))</f>
        <v>0</v>
      </c>
      <c r="AR497" s="16">
        <f>IF($G$474="n/a",0,IF(AR$476&lt;=$C497,0,IF(AR$476&gt;($G$474+$C497),INDEX($D$488:$W$488,,$C497)-SUM($D497:AQ497),INDEX($D$488:$W$488,,$C497)/$G$474)))</f>
        <v>0</v>
      </c>
      <c r="AS497" s="16">
        <f>IF($G$474="n/a",0,IF(AS$476&lt;=$C497,0,IF(AS$476&gt;($G$474+$C497),INDEX($D$488:$W$488,,$C497)-SUM($D497:AR497),INDEX($D$488:$W$488,,$C497)/$G$474)))</f>
        <v>0</v>
      </c>
      <c r="AT497" s="16">
        <f>IF($G$474="n/a",0,IF(AT$476&lt;=$C497,0,IF(AT$476&gt;($G$474+$C497),INDEX($D$488:$W$488,,$C497)-SUM($D497:AS497),INDEX($D$488:$W$488,,$C497)/$G$474)))</f>
        <v>0</v>
      </c>
      <c r="AU497" s="16">
        <f>IF($G$474="n/a",0,IF(AU$476&lt;=$C497,0,IF(AU$476&gt;($G$474+$C497),INDEX($D$488:$W$488,,$C497)-SUM($D497:AT497),INDEX($D$488:$W$488,,$C497)/$G$474)))</f>
        <v>0</v>
      </c>
      <c r="AV497" s="16">
        <f>IF($G$474="n/a",0,IF(AV$476&lt;=$C497,0,IF(AV$476&gt;($G$474+$C497),INDEX($D$488:$W$488,,$C497)-SUM($D497:AU497),INDEX($D$488:$W$488,,$C497)/$G$474)))</f>
        <v>0</v>
      </c>
      <c r="AW497" s="16">
        <f>IF($G$474="n/a",0,IF(AW$476&lt;=$C497,0,IF(AW$476&gt;($G$474+$C497),INDEX($D$488:$W$488,,$C497)-SUM($D497:AV497),INDEX($D$488:$W$488,,$C497)/$G$474)))</f>
        <v>0</v>
      </c>
      <c r="AX497" s="16">
        <f>IF($G$474="n/a",0,IF(AX$476&lt;=$C497,0,IF(AX$476&gt;($G$474+$C497),INDEX($D$488:$W$488,,$C497)-SUM($D497:AW497),INDEX($D$488:$W$488,,$C497)/$G$474)))</f>
        <v>0</v>
      </c>
      <c r="AY497" s="16">
        <f>IF($G$474="n/a",0,IF(AY$476&lt;=$C497,0,IF(AY$476&gt;($G$474+$C497),INDEX($D$488:$W$488,,$C497)-SUM($D497:AX497),INDEX($D$488:$W$488,,$C497)/$G$474)))</f>
        <v>0</v>
      </c>
      <c r="AZ497" s="16">
        <f>IF($G$474="n/a",0,IF(AZ$476&lt;=$C497,0,IF(AZ$476&gt;($G$474+$C497),INDEX($D$488:$W$488,,$C497)-SUM($D497:AY497),INDEX($D$488:$W$488,,$C497)/$G$474)))</f>
        <v>0</v>
      </c>
      <c r="BA497" s="16">
        <f>IF($G$474="n/a",0,IF(BA$476&lt;=$C497,0,IF(BA$476&gt;($G$474+$C497),INDEX($D$488:$W$488,,$C497)-SUM($D497:AZ497),INDEX($D$488:$W$488,,$C497)/$G$474)))</f>
        <v>0</v>
      </c>
      <c r="BB497" s="16">
        <f>IF($G$474="n/a",0,IF(BB$476&lt;=$C497,0,IF(BB$476&gt;($G$474+$C497),INDEX($D$488:$W$488,,$C497)-SUM($D497:BA497),INDEX($D$488:$W$488,,$C497)/$G$474)))</f>
        <v>0</v>
      </c>
      <c r="BC497" s="16">
        <f>IF($G$474="n/a",0,IF(BC$476&lt;=$C497,0,IF(BC$476&gt;($G$474+$C497),INDEX($D$488:$W$488,,$C497)-SUM($D497:BB497),INDEX($D$488:$W$488,,$C497)/$G$474)))</f>
        <v>0</v>
      </c>
      <c r="BD497" s="16">
        <f>IF($G$474="n/a",0,IF(BD$476&lt;=$C497,0,IF(BD$476&gt;($G$474+$C497),INDEX($D$488:$W$488,,$C497)-SUM($D497:BC497),INDEX($D$488:$W$488,,$C497)/$G$474)))</f>
        <v>0</v>
      </c>
      <c r="BE497" s="16">
        <f>IF($G$474="n/a",0,IF(BE$476&lt;=$C497,0,IF(BE$476&gt;($G$474+$C497),INDEX($D$488:$W$488,,$C497)-SUM($D497:BD497),INDEX($D$488:$W$488,,$C497)/$G$474)))</f>
        <v>0</v>
      </c>
      <c r="BF497" s="16">
        <f>IF($G$474="n/a",0,IF(BF$476&lt;=$C497,0,IF(BF$476&gt;($G$474+$C497),INDEX($D$488:$W$488,,$C497)-SUM($D497:BE497),INDEX($D$488:$W$488,,$C497)/$G$474)))</f>
        <v>0</v>
      </c>
      <c r="BG497" s="16">
        <f>IF($G$474="n/a",0,IF(BG$476&lt;=$C497,0,IF(BG$476&gt;($G$474+$C497),INDEX($D$488:$W$488,,$C497)-SUM($D497:BF497),INDEX($D$488:$W$488,,$C497)/$G$474)))</f>
        <v>0</v>
      </c>
      <c r="BH497" s="16">
        <f>IF($G$474="n/a",0,IF(BH$476&lt;=$C497,0,IF(BH$476&gt;($G$474+$C497),INDEX($D$488:$W$488,,$C497)-SUM($D497:BG497),INDEX($D$488:$W$488,,$C497)/$G$474)))</f>
        <v>0</v>
      </c>
      <c r="BI497" s="16">
        <f>IF($G$474="n/a",0,IF(BI$476&lt;=$C497,0,IF(BI$476&gt;($G$474+$C497),INDEX($D$488:$W$488,,$C497)-SUM($D497:BH497),INDEX($D$488:$W$488,,$C497)/$G$474)))</f>
        <v>0</v>
      </c>
      <c r="BJ497" s="16">
        <f>IF($G$474="n/a",0,IF(BJ$476&lt;=$C497,0,IF(BJ$476&gt;($G$474+$C497),INDEX($D$488:$W$488,,$C497)-SUM($D497:BI497),INDEX($D$488:$W$488,,$C497)/$G$474)))</f>
        <v>0</v>
      </c>
      <c r="BK497" s="16">
        <f>IF($G$474="n/a",0,IF(BK$476&lt;=$C497,0,IF(BK$476&gt;($G$474+$C497),INDEX($D$488:$W$488,,$C497)-SUM($D497:BJ497),INDEX($D$488:$W$488,,$C497)/$G$474)))</f>
        <v>0</v>
      </c>
      <c r="BL497" s="16">
        <f>IF($G$474="n/a",0,IF(BL$476&lt;=$C497,0,IF(BL$476&gt;($G$474+$C497),INDEX($D$488:$W$488,,$C497)-SUM($D497:BK497),INDEX($D$488:$W$488,,$C497)/$G$474)))</f>
        <v>0</v>
      </c>
      <c r="BM497" s="16">
        <f>IF($G$474="n/a",0,IF(BM$476&lt;=$C497,0,IF(BM$476&gt;($G$474+$C497),INDEX($D$488:$W$488,,$C497)-SUM($D497:BL497),INDEX($D$488:$W$488,,$C497)/$G$474)))</f>
        <v>0</v>
      </c>
      <c r="BN497" s="16">
        <f>IF($G$474="n/a",0,IF(BN$476&lt;=$C497,0,IF(BN$476&gt;($G$474+$C497),INDEX($D$488:$W$488,,$C497)-SUM($D497:BM497),INDEX($D$488:$W$488,,$C497)/$G$474)))</f>
        <v>0</v>
      </c>
      <c r="BO497" s="16">
        <f>IF($G$474="n/a",0,IF(BO$476&lt;=$C497,0,IF(BO$476&gt;($G$474+$C497),INDEX($D$488:$W$488,,$C497)-SUM($D497:BN497),INDEX($D$488:$W$488,,$C497)/$G$474)))</f>
        <v>0</v>
      </c>
      <c r="BP497" s="16">
        <f>IF($G$474="n/a",0,IF(BP$476&lt;=$C497,0,IF(BP$476&gt;($G$474+$C497),INDEX($D$488:$W$488,,$C497)-SUM($D497:BO497),INDEX($D$488:$W$488,,$C497)/$G$474)))</f>
        <v>0</v>
      </c>
    </row>
    <row r="498" spans="2:68">
      <c r="B498" s="20">
        <v>2023</v>
      </c>
      <c r="C498" s="20">
        <v>8</v>
      </c>
      <c r="E498" s="16">
        <f>IF($G$474="n/a",0,IF(E$476&lt;=$C498,0,IF(E$476&gt;($G$474+$C498),INDEX($D$488:$W$488,,$C498)-SUM($D498:D498),INDEX($D$488:$W$488,,$C498)/$G$474)))</f>
        <v>0</v>
      </c>
      <c r="F498" s="16">
        <f>IF($G$474="n/a",0,IF(F$476&lt;=$C498,0,IF(F$476&gt;($G$474+$C498),INDEX($D$488:$W$488,,$C498)-SUM($D498:E498),INDEX($D$488:$W$488,,$C498)/$G$474)))</f>
        <v>0</v>
      </c>
      <c r="G498" s="16">
        <f>IF($G$474="n/a",0,IF(G$476&lt;=$C498,0,IF(G$476&gt;($G$474+$C498),INDEX($D$488:$W$488,,$C498)-SUM($D498:F498),INDEX($D$488:$W$488,,$C498)/$G$474)))</f>
        <v>0</v>
      </c>
      <c r="H498" s="16">
        <f>IF($G$474="n/a",0,IF(H$476&lt;=$C498,0,IF(H$476&gt;($G$474+$C498),INDEX($D$488:$W$488,,$C498)-SUM($D498:G498),INDEX($D$488:$W$488,,$C498)/$G$474)))</f>
        <v>0</v>
      </c>
      <c r="I498" s="16">
        <f>IF($G$474="n/a",0,IF(I$476&lt;=$C498,0,IF(I$476&gt;($G$474+$C498),INDEX($D$488:$W$488,,$C498)-SUM($D498:H498),INDEX($D$488:$W$488,,$C498)/$G$474)))</f>
        <v>0</v>
      </c>
      <c r="J498" s="16">
        <f>IF($G$474="n/a",0,IF(J$476&lt;=$C498,0,IF(J$476&gt;($G$474+$C498),INDEX($D$488:$W$488,,$C498)-SUM($D498:I498),INDEX($D$488:$W$488,,$C498)/$G$474)))</f>
        <v>0</v>
      </c>
      <c r="K498" s="16">
        <f>IF($G$474="n/a",0,IF(K$476&lt;=$C498,0,IF(K$476&gt;($G$474+$C498),INDEX($D$488:$W$488,,$C498)-SUM($D498:J498),INDEX($D$488:$W$488,,$C498)/$G$474)))</f>
        <v>0</v>
      </c>
      <c r="L498" s="16">
        <f>IF($G$474="n/a",0,IF(L$476&lt;=$C498,0,IF(L$476&gt;($G$474+$C498),INDEX($D$488:$W$488,,$C498)-SUM($D498:K498),INDEX($D$488:$W$488,,$C498)/$G$474)))</f>
        <v>0</v>
      </c>
      <c r="M498" s="16">
        <f>IF($G$474="n/a",0,IF(M$476&lt;=$C498,0,IF(M$476&gt;($G$474+$C498),INDEX($D$488:$W$488,,$C498)-SUM($D498:L498),INDEX($D$488:$W$488,,$C498)/$G$474)))</f>
        <v>0</v>
      </c>
      <c r="N498" s="16">
        <f>IF($G$474="n/a",0,IF(N$476&lt;=$C498,0,IF(N$476&gt;($G$474+$C498),INDEX($D$488:$W$488,,$C498)-SUM($D498:M498),INDEX($D$488:$W$488,,$C498)/$G$474)))</f>
        <v>0</v>
      </c>
      <c r="O498" s="16">
        <f>IF($G$474="n/a",0,IF(O$476&lt;=$C498,0,IF(O$476&gt;($G$474+$C498),INDEX($D$488:$W$488,,$C498)-SUM($D498:N498),INDEX($D$488:$W$488,,$C498)/$G$474)))</f>
        <v>0</v>
      </c>
      <c r="P498" s="16">
        <f>IF($G$474="n/a",0,IF(P$476&lt;=$C498,0,IF(P$476&gt;($G$474+$C498),INDEX($D$488:$W$488,,$C498)-SUM($D498:O498),INDEX($D$488:$W$488,,$C498)/$G$474)))</f>
        <v>0</v>
      </c>
      <c r="Q498" s="16">
        <f>IF($G$474="n/a",0,IF(Q$476&lt;=$C498,0,IF(Q$476&gt;($G$474+$C498),INDEX($D$488:$W$488,,$C498)-SUM($D498:P498),INDEX($D$488:$W$488,,$C498)/$G$474)))</f>
        <v>0</v>
      </c>
      <c r="R498" s="16">
        <f>IF($G$474="n/a",0,IF(R$476&lt;=$C498,0,IF(R$476&gt;($G$474+$C498),INDEX($D$488:$W$488,,$C498)-SUM($D498:Q498),INDEX($D$488:$W$488,,$C498)/$G$474)))</f>
        <v>0</v>
      </c>
      <c r="S498" s="16">
        <f>IF($G$474="n/a",0,IF(S$476&lt;=$C498,0,IF(S$476&gt;($G$474+$C498),INDEX($D$488:$W$488,,$C498)-SUM($D498:R498),INDEX($D$488:$W$488,,$C498)/$G$474)))</f>
        <v>0</v>
      </c>
      <c r="T498" s="16">
        <f>IF($G$474="n/a",0,IF(T$476&lt;=$C498,0,IF(T$476&gt;($G$474+$C498),INDEX($D$488:$W$488,,$C498)-SUM($D498:S498),INDEX($D$488:$W$488,,$C498)/$G$474)))</f>
        <v>0</v>
      </c>
      <c r="U498" s="16">
        <f>IF($G$474="n/a",0,IF(U$476&lt;=$C498,0,IF(U$476&gt;($G$474+$C498),INDEX($D$488:$W$488,,$C498)-SUM($D498:T498),INDEX($D$488:$W$488,,$C498)/$G$474)))</f>
        <v>0</v>
      </c>
      <c r="V498" s="16">
        <f>IF($G$474="n/a",0,IF(V$476&lt;=$C498,0,IF(V$476&gt;($G$474+$C498),INDEX($D$488:$W$488,,$C498)-SUM($D498:U498),INDEX($D$488:$W$488,,$C498)/$G$474)))</f>
        <v>0</v>
      </c>
      <c r="W498" s="16">
        <f>IF($G$474="n/a",0,IF(W$476&lt;=$C498,0,IF(W$476&gt;($G$474+$C498),INDEX($D$488:$W$488,,$C498)-SUM($D498:V498),INDEX($D$488:$W$488,,$C498)/$G$474)))</f>
        <v>0</v>
      </c>
      <c r="X498" s="16">
        <f>IF($G$474="n/a",0,IF(X$476&lt;=$C498,0,IF(X$476&gt;($G$474+$C498),INDEX($D$488:$W$488,,$C498)-SUM($D498:W498),INDEX($D$488:$W$488,,$C498)/$G$474)))</f>
        <v>0</v>
      </c>
      <c r="Y498" s="16">
        <f>IF($G$474="n/a",0,IF(Y$476&lt;=$C498,0,IF(Y$476&gt;($G$474+$C498),INDEX($D$488:$W$488,,$C498)-SUM($D498:X498),INDEX($D$488:$W$488,,$C498)/$G$474)))</f>
        <v>0</v>
      </c>
      <c r="Z498" s="16">
        <f>IF($G$474="n/a",0,IF(Z$476&lt;=$C498,0,IF(Z$476&gt;($G$474+$C498),INDEX($D$488:$W$488,,$C498)-SUM($D498:Y498),INDEX($D$488:$W$488,,$C498)/$G$474)))</f>
        <v>0</v>
      </c>
      <c r="AA498" s="16">
        <f>IF($G$474="n/a",0,IF(AA$476&lt;=$C498,0,IF(AA$476&gt;($G$474+$C498),INDEX($D$488:$W$488,,$C498)-SUM($D498:Z498),INDEX($D$488:$W$488,,$C498)/$G$474)))</f>
        <v>0</v>
      </c>
      <c r="AB498" s="16">
        <f>IF($G$474="n/a",0,IF(AB$476&lt;=$C498,0,IF(AB$476&gt;($G$474+$C498),INDEX($D$488:$W$488,,$C498)-SUM($D498:AA498),INDEX($D$488:$W$488,,$C498)/$G$474)))</f>
        <v>0</v>
      </c>
      <c r="AC498" s="16">
        <f>IF($G$474="n/a",0,IF(AC$476&lt;=$C498,0,IF(AC$476&gt;($G$474+$C498),INDEX($D$488:$W$488,,$C498)-SUM($D498:AB498),INDEX($D$488:$W$488,,$C498)/$G$474)))</f>
        <v>0</v>
      </c>
      <c r="AD498" s="16">
        <f>IF($G$474="n/a",0,IF(AD$476&lt;=$C498,0,IF(AD$476&gt;($G$474+$C498),INDEX($D$488:$W$488,,$C498)-SUM($D498:AC498),INDEX($D$488:$W$488,,$C498)/$G$474)))</f>
        <v>0</v>
      </c>
      <c r="AE498" s="16">
        <f>IF($G$474="n/a",0,IF(AE$476&lt;=$C498,0,IF(AE$476&gt;($G$474+$C498),INDEX($D$488:$W$488,,$C498)-SUM($D498:AD498),INDEX($D$488:$W$488,,$C498)/$G$474)))</f>
        <v>0</v>
      </c>
      <c r="AF498" s="16">
        <f>IF($G$474="n/a",0,IF(AF$476&lt;=$C498,0,IF(AF$476&gt;($G$474+$C498),INDEX($D$488:$W$488,,$C498)-SUM($D498:AE498),INDEX($D$488:$W$488,,$C498)/$G$474)))</f>
        <v>0</v>
      </c>
      <c r="AG498" s="16">
        <f>IF($G$474="n/a",0,IF(AG$476&lt;=$C498,0,IF(AG$476&gt;($G$474+$C498),INDEX($D$488:$W$488,,$C498)-SUM($D498:AF498),INDEX($D$488:$W$488,,$C498)/$G$474)))</f>
        <v>0</v>
      </c>
      <c r="AH498" s="16">
        <f>IF($G$474="n/a",0,IF(AH$476&lt;=$C498,0,IF(AH$476&gt;($G$474+$C498),INDEX($D$488:$W$488,,$C498)-SUM($D498:AG498),INDEX($D$488:$W$488,,$C498)/$G$474)))</f>
        <v>0</v>
      </c>
      <c r="AI498" s="16">
        <f>IF($G$474="n/a",0,IF(AI$476&lt;=$C498,0,IF(AI$476&gt;($G$474+$C498),INDEX($D$488:$W$488,,$C498)-SUM($D498:AH498),INDEX($D$488:$W$488,,$C498)/$G$474)))</f>
        <v>0</v>
      </c>
      <c r="AJ498" s="16">
        <f>IF($G$474="n/a",0,IF(AJ$476&lt;=$C498,0,IF(AJ$476&gt;($G$474+$C498),INDEX($D$488:$W$488,,$C498)-SUM($D498:AI498),INDEX($D$488:$W$488,,$C498)/$G$474)))</f>
        <v>0</v>
      </c>
      <c r="AK498" s="16">
        <f>IF($G$474="n/a",0,IF(AK$476&lt;=$C498,0,IF(AK$476&gt;($G$474+$C498),INDEX($D$488:$W$488,,$C498)-SUM($D498:AJ498),INDEX($D$488:$W$488,,$C498)/$G$474)))</f>
        <v>0</v>
      </c>
      <c r="AL498" s="16">
        <f>IF($G$474="n/a",0,IF(AL$476&lt;=$C498,0,IF(AL$476&gt;($G$474+$C498),INDEX($D$488:$W$488,,$C498)-SUM($D498:AK498),INDEX($D$488:$W$488,,$C498)/$G$474)))</f>
        <v>0</v>
      </c>
      <c r="AM498" s="16">
        <f>IF($G$474="n/a",0,IF(AM$476&lt;=$C498,0,IF(AM$476&gt;($G$474+$C498),INDEX($D$488:$W$488,,$C498)-SUM($D498:AL498),INDEX($D$488:$W$488,,$C498)/$G$474)))</f>
        <v>0</v>
      </c>
      <c r="AN498" s="16">
        <f>IF($G$474="n/a",0,IF(AN$476&lt;=$C498,0,IF(AN$476&gt;($G$474+$C498),INDEX($D$488:$W$488,,$C498)-SUM($D498:AM498),INDEX($D$488:$W$488,,$C498)/$G$474)))</f>
        <v>0</v>
      </c>
      <c r="AO498" s="16">
        <f>IF($G$474="n/a",0,IF(AO$476&lt;=$C498,0,IF(AO$476&gt;($G$474+$C498),INDEX($D$488:$W$488,,$C498)-SUM($D498:AN498),INDEX($D$488:$W$488,,$C498)/$G$474)))</f>
        <v>0</v>
      </c>
      <c r="AP498" s="16">
        <f>IF($G$474="n/a",0,IF(AP$476&lt;=$C498,0,IF(AP$476&gt;($G$474+$C498),INDEX($D$488:$W$488,,$C498)-SUM($D498:AO498),INDEX($D$488:$W$488,,$C498)/$G$474)))</f>
        <v>0</v>
      </c>
      <c r="AQ498" s="16">
        <f>IF($G$474="n/a",0,IF(AQ$476&lt;=$C498,0,IF(AQ$476&gt;($G$474+$C498),INDEX($D$488:$W$488,,$C498)-SUM($D498:AP498),INDEX($D$488:$W$488,,$C498)/$G$474)))</f>
        <v>0</v>
      </c>
      <c r="AR498" s="16">
        <f>IF($G$474="n/a",0,IF(AR$476&lt;=$C498,0,IF(AR$476&gt;($G$474+$C498),INDEX($D$488:$W$488,,$C498)-SUM($D498:AQ498),INDEX($D$488:$W$488,,$C498)/$G$474)))</f>
        <v>0</v>
      </c>
      <c r="AS498" s="16">
        <f>IF($G$474="n/a",0,IF(AS$476&lt;=$C498,0,IF(AS$476&gt;($G$474+$C498),INDEX($D$488:$W$488,,$C498)-SUM($D498:AR498),INDEX($D$488:$W$488,,$C498)/$G$474)))</f>
        <v>0</v>
      </c>
      <c r="AT498" s="16">
        <f>IF($G$474="n/a",0,IF(AT$476&lt;=$C498,0,IF(AT$476&gt;($G$474+$C498),INDEX($D$488:$W$488,,$C498)-SUM($D498:AS498),INDEX($D$488:$W$488,,$C498)/$G$474)))</f>
        <v>0</v>
      </c>
      <c r="AU498" s="16">
        <f>IF($G$474="n/a",0,IF(AU$476&lt;=$C498,0,IF(AU$476&gt;($G$474+$C498),INDEX($D$488:$W$488,,$C498)-SUM($D498:AT498),INDEX($D$488:$W$488,,$C498)/$G$474)))</f>
        <v>0</v>
      </c>
      <c r="AV498" s="16">
        <f>IF($G$474="n/a",0,IF(AV$476&lt;=$C498,0,IF(AV$476&gt;($G$474+$C498),INDEX($D$488:$W$488,,$C498)-SUM($D498:AU498),INDEX($D$488:$W$488,,$C498)/$G$474)))</f>
        <v>0</v>
      </c>
      <c r="AW498" s="16">
        <f>IF($G$474="n/a",0,IF(AW$476&lt;=$C498,0,IF(AW$476&gt;($G$474+$C498),INDEX($D$488:$W$488,,$C498)-SUM($D498:AV498),INDEX($D$488:$W$488,,$C498)/$G$474)))</f>
        <v>0</v>
      </c>
      <c r="AX498" s="16">
        <f>IF($G$474="n/a",0,IF(AX$476&lt;=$C498,0,IF(AX$476&gt;($G$474+$C498),INDEX($D$488:$W$488,,$C498)-SUM($D498:AW498),INDEX($D$488:$W$488,,$C498)/$G$474)))</f>
        <v>0</v>
      </c>
      <c r="AY498" s="16">
        <f>IF($G$474="n/a",0,IF(AY$476&lt;=$C498,0,IF(AY$476&gt;($G$474+$C498),INDEX($D$488:$W$488,,$C498)-SUM($D498:AX498),INDEX($D$488:$W$488,,$C498)/$G$474)))</f>
        <v>0</v>
      </c>
      <c r="AZ498" s="16">
        <f>IF($G$474="n/a",0,IF(AZ$476&lt;=$C498,0,IF(AZ$476&gt;($G$474+$C498),INDEX($D$488:$W$488,,$C498)-SUM($D498:AY498),INDEX($D$488:$W$488,,$C498)/$G$474)))</f>
        <v>0</v>
      </c>
      <c r="BA498" s="16">
        <f>IF($G$474="n/a",0,IF(BA$476&lt;=$C498,0,IF(BA$476&gt;($G$474+$C498),INDEX($D$488:$W$488,,$C498)-SUM($D498:AZ498),INDEX($D$488:$W$488,,$C498)/$G$474)))</f>
        <v>0</v>
      </c>
      <c r="BB498" s="16">
        <f>IF($G$474="n/a",0,IF(BB$476&lt;=$C498,0,IF(BB$476&gt;($G$474+$C498),INDEX($D$488:$W$488,,$C498)-SUM($D498:BA498),INDEX($D$488:$W$488,,$C498)/$G$474)))</f>
        <v>0</v>
      </c>
      <c r="BC498" s="16">
        <f>IF($G$474="n/a",0,IF(BC$476&lt;=$C498,0,IF(BC$476&gt;($G$474+$C498),INDEX($D$488:$W$488,,$C498)-SUM($D498:BB498),INDEX($D$488:$W$488,,$C498)/$G$474)))</f>
        <v>0</v>
      </c>
      <c r="BD498" s="16">
        <f>IF($G$474="n/a",0,IF(BD$476&lt;=$C498,0,IF(BD$476&gt;($G$474+$C498),INDEX($D$488:$W$488,,$C498)-SUM($D498:BC498),INDEX($D$488:$W$488,,$C498)/$G$474)))</f>
        <v>0</v>
      </c>
      <c r="BE498" s="16">
        <f>IF($G$474="n/a",0,IF(BE$476&lt;=$C498,0,IF(BE$476&gt;($G$474+$C498),INDEX($D$488:$W$488,,$C498)-SUM($D498:BD498),INDEX($D$488:$W$488,,$C498)/$G$474)))</f>
        <v>0</v>
      </c>
      <c r="BF498" s="16">
        <f>IF($G$474="n/a",0,IF(BF$476&lt;=$C498,0,IF(BF$476&gt;($G$474+$C498),INDEX($D$488:$W$488,,$C498)-SUM($D498:BE498),INDEX($D$488:$W$488,,$C498)/$G$474)))</f>
        <v>0</v>
      </c>
      <c r="BG498" s="16">
        <f>IF($G$474="n/a",0,IF(BG$476&lt;=$C498,0,IF(BG$476&gt;($G$474+$C498),INDEX($D$488:$W$488,,$C498)-SUM($D498:BF498),INDEX($D$488:$W$488,,$C498)/$G$474)))</f>
        <v>0</v>
      </c>
      <c r="BH498" s="16">
        <f>IF($G$474="n/a",0,IF(BH$476&lt;=$C498,0,IF(BH$476&gt;($G$474+$C498),INDEX($D$488:$W$488,,$C498)-SUM($D498:BG498),INDEX($D$488:$W$488,,$C498)/$G$474)))</f>
        <v>0</v>
      </c>
      <c r="BI498" s="16">
        <f>IF($G$474="n/a",0,IF(BI$476&lt;=$C498,0,IF(BI$476&gt;($G$474+$C498),INDEX($D$488:$W$488,,$C498)-SUM($D498:BH498),INDEX($D$488:$W$488,,$C498)/$G$474)))</f>
        <v>0</v>
      </c>
      <c r="BJ498" s="16">
        <f>IF($G$474="n/a",0,IF(BJ$476&lt;=$C498,0,IF(BJ$476&gt;($G$474+$C498),INDEX($D$488:$W$488,,$C498)-SUM($D498:BI498),INDEX($D$488:$W$488,,$C498)/$G$474)))</f>
        <v>0</v>
      </c>
      <c r="BK498" s="16">
        <f>IF($G$474="n/a",0,IF(BK$476&lt;=$C498,0,IF(BK$476&gt;($G$474+$C498),INDEX($D$488:$W$488,,$C498)-SUM($D498:BJ498),INDEX($D$488:$W$488,,$C498)/$G$474)))</f>
        <v>0</v>
      </c>
      <c r="BL498" s="16">
        <f>IF($G$474="n/a",0,IF(BL$476&lt;=$C498,0,IF(BL$476&gt;($G$474+$C498),INDEX($D$488:$W$488,,$C498)-SUM($D498:BK498),INDEX($D$488:$W$488,,$C498)/$G$474)))</f>
        <v>0</v>
      </c>
      <c r="BM498" s="16">
        <f>IF($G$474="n/a",0,IF(BM$476&lt;=$C498,0,IF(BM$476&gt;($G$474+$C498),INDEX($D$488:$W$488,,$C498)-SUM($D498:BL498),INDEX($D$488:$W$488,,$C498)/$G$474)))</f>
        <v>0</v>
      </c>
      <c r="BN498" s="16">
        <f>IF($G$474="n/a",0,IF(BN$476&lt;=$C498,0,IF(BN$476&gt;($G$474+$C498),INDEX($D$488:$W$488,,$C498)-SUM($D498:BM498),INDEX($D$488:$W$488,,$C498)/$G$474)))</f>
        <v>0</v>
      </c>
      <c r="BO498" s="16">
        <f>IF($G$474="n/a",0,IF(BO$476&lt;=$C498,0,IF(BO$476&gt;($G$474+$C498),INDEX($D$488:$W$488,,$C498)-SUM($D498:BN498),INDEX($D$488:$W$488,,$C498)/$G$474)))</f>
        <v>0</v>
      </c>
      <c r="BP498" s="16">
        <f>IF($G$474="n/a",0,IF(BP$476&lt;=$C498,0,IF(BP$476&gt;($G$474+$C498),INDEX($D$488:$W$488,,$C498)-SUM($D498:BO498),INDEX($D$488:$W$488,,$C498)/$G$474)))</f>
        <v>0</v>
      </c>
    </row>
    <row r="499" spans="2:68">
      <c r="B499" s="20">
        <v>2024</v>
      </c>
      <c r="C499" s="20">
        <v>9</v>
      </c>
      <c r="E499" s="16">
        <f>IF($G$474="n/a",0,IF(E$476&lt;=$C499,0,IF(E$476&gt;($G$474+$C499),INDEX($D$488:$W$488,,$C499)-SUM($D499:D499),INDEX($D$488:$W$488,,$C499)/$G$474)))</f>
        <v>0</v>
      </c>
      <c r="F499" s="16">
        <f>IF($G$474="n/a",0,IF(F$476&lt;=$C499,0,IF(F$476&gt;($G$474+$C499),INDEX($D$488:$W$488,,$C499)-SUM($D499:E499),INDEX($D$488:$W$488,,$C499)/$G$474)))</f>
        <v>0</v>
      </c>
      <c r="G499" s="16">
        <f>IF($G$474="n/a",0,IF(G$476&lt;=$C499,0,IF(G$476&gt;($G$474+$C499),INDEX($D$488:$W$488,,$C499)-SUM($D499:F499),INDEX($D$488:$W$488,,$C499)/$G$474)))</f>
        <v>0</v>
      </c>
      <c r="H499" s="16">
        <f>IF($G$474="n/a",0,IF(H$476&lt;=$C499,0,IF(H$476&gt;($G$474+$C499),INDEX($D$488:$W$488,,$C499)-SUM($D499:G499),INDEX($D$488:$W$488,,$C499)/$G$474)))</f>
        <v>0</v>
      </c>
      <c r="I499" s="16">
        <f>IF($G$474="n/a",0,IF(I$476&lt;=$C499,0,IF(I$476&gt;($G$474+$C499),INDEX($D$488:$W$488,,$C499)-SUM($D499:H499),INDEX($D$488:$W$488,,$C499)/$G$474)))</f>
        <v>0</v>
      </c>
      <c r="J499" s="16">
        <f>IF($G$474="n/a",0,IF(J$476&lt;=$C499,0,IF(J$476&gt;($G$474+$C499),INDEX($D$488:$W$488,,$C499)-SUM($D499:I499),INDEX($D$488:$W$488,,$C499)/$G$474)))</f>
        <v>0</v>
      </c>
      <c r="K499" s="16">
        <f>IF($G$474="n/a",0,IF(K$476&lt;=$C499,0,IF(K$476&gt;($G$474+$C499),INDEX($D$488:$W$488,,$C499)-SUM($D499:J499),INDEX($D$488:$W$488,,$C499)/$G$474)))</f>
        <v>0</v>
      </c>
      <c r="L499" s="16">
        <f>IF($G$474="n/a",0,IF(L$476&lt;=$C499,0,IF(L$476&gt;($G$474+$C499),INDEX($D$488:$W$488,,$C499)-SUM($D499:K499),INDEX($D$488:$W$488,,$C499)/$G$474)))</f>
        <v>0</v>
      </c>
      <c r="M499" s="16">
        <f>IF($G$474="n/a",0,IF(M$476&lt;=$C499,0,IF(M$476&gt;($G$474+$C499),INDEX($D$488:$W$488,,$C499)-SUM($D499:L499),INDEX($D$488:$W$488,,$C499)/$G$474)))</f>
        <v>0</v>
      </c>
      <c r="N499" s="16">
        <f>IF($G$474="n/a",0,IF(N$476&lt;=$C499,0,IF(N$476&gt;($G$474+$C499),INDEX($D$488:$W$488,,$C499)-SUM($D499:M499),INDEX($D$488:$W$488,,$C499)/$G$474)))</f>
        <v>0</v>
      </c>
      <c r="O499" s="16">
        <f>IF($G$474="n/a",0,IF(O$476&lt;=$C499,0,IF(O$476&gt;($G$474+$C499),INDEX($D$488:$W$488,,$C499)-SUM($D499:N499),INDEX($D$488:$W$488,,$C499)/$G$474)))</f>
        <v>0</v>
      </c>
      <c r="P499" s="16">
        <f>IF($G$474="n/a",0,IF(P$476&lt;=$C499,0,IF(P$476&gt;($G$474+$C499),INDEX($D$488:$W$488,,$C499)-SUM($D499:O499),INDEX($D$488:$W$488,,$C499)/$G$474)))</f>
        <v>0</v>
      </c>
      <c r="Q499" s="16">
        <f>IF($G$474="n/a",0,IF(Q$476&lt;=$C499,0,IF(Q$476&gt;($G$474+$C499),INDEX($D$488:$W$488,,$C499)-SUM($D499:P499),INDEX($D$488:$W$488,,$C499)/$G$474)))</f>
        <v>0</v>
      </c>
      <c r="R499" s="16">
        <f>IF($G$474="n/a",0,IF(R$476&lt;=$C499,0,IF(R$476&gt;($G$474+$C499),INDEX($D$488:$W$488,,$C499)-SUM($D499:Q499),INDEX($D$488:$W$488,,$C499)/$G$474)))</f>
        <v>0</v>
      </c>
      <c r="S499" s="16">
        <f>IF($G$474="n/a",0,IF(S$476&lt;=$C499,0,IF(S$476&gt;($G$474+$C499),INDEX($D$488:$W$488,,$C499)-SUM($D499:R499),INDEX($D$488:$W$488,,$C499)/$G$474)))</f>
        <v>0</v>
      </c>
      <c r="T499" s="16">
        <f>IF($G$474="n/a",0,IF(T$476&lt;=$C499,0,IF(T$476&gt;($G$474+$C499),INDEX($D$488:$W$488,,$C499)-SUM($D499:S499),INDEX($D$488:$W$488,,$C499)/$G$474)))</f>
        <v>0</v>
      </c>
      <c r="U499" s="16">
        <f>IF($G$474="n/a",0,IF(U$476&lt;=$C499,0,IF(U$476&gt;($G$474+$C499),INDEX($D$488:$W$488,,$C499)-SUM($D499:T499),INDEX($D$488:$W$488,,$C499)/$G$474)))</f>
        <v>0</v>
      </c>
      <c r="V499" s="16">
        <f>IF($G$474="n/a",0,IF(V$476&lt;=$C499,0,IF(V$476&gt;($G$474+$C499),INDEX($D$488:$W$488,,$C499)-SUM($D499:U499),INDEX($D$488:$W$488,,$C499)/$G$474)))</f>
        <v>0</v>
      </c>
      <c r="W499" s="16">
        <f>IF($G$474="n/a",0,IF(W$476&lt;=$C499,0,IF(W$476&gt;($G$474+$C499),INDEX($D$488:$W$488,,$C499)-SUM($D499:V499),INDEX($D$488:$W$488,,$C499)/$G$474)))</f>
        <v>0</v>
      </c>
      <c r="X499" s="16">
        <f>IF($G$474="n/a",0,IF(X$476&lt;=$C499,0,IF(X$476&gt;($G$474+$C499),INDEX($D$488:$W$488,,$C499)-SUM($D499:W499),INDEX($D$488:$W$488,,$C499)/$G$474)))</f>
        <v>0</v>
      </c>
      <c r="Y499" s="16">
        <f>IF($G$474="n/a",0,IF(Y$476&lt;=$C499,0,IF(Y$476&gt;($G$474+$C499),INDEX($D$488:$W$488,,$C499)-SUM($D499:X499),INDEX($D$488:$W$488,,$C499)/$G$474)))</f>
        <v>0</v>
      </c>
      <c r="Z499" s="16">
        <f>IF($G$474="n/a",0,IF(Z$476&lt;=$C499,0,IF(Z$476&gt;($G$474+$C499),INDEX($D$488:$W$488,,$C499)-SUM($D499:Y499),INDEX($D$488:$W$488,,$C499)/$G$474)))</f>
        <v>0</v>
      </c>
      <c r="AA499" s="16">
        <f>IF($G$474="n/a",0,IF(AA$476&lt;=$C499,0,IF(AA$476&gt;($G$474+$C499),INDEX($D$488:$W$488,,$C499)-SUM($D499:Z499),INDEX($D$488:$W$488,,$C499)/$G$474)))</f>
        <v>0</v>
      </c>
      <c r="AB499" s="16">
        <f>IF($G$474="n/a",0,IF(AB$476&lt;=$C499,0,IF(AB$476&gt;($G$474+$C499),INDEX($D$488:$W$488,,$C499)-SUM($D499:AA499),INDEX($D$488:$W$488,,$C499)/$G$474)))</f>
        <v>0</v>
      </c>
      <c r="AC499" s="16">
        <f>IF($G$474="n/a",0,IF(AC$476&lt;=$C499,0,IF(AC$476&gt;($G$474+$C499),INDEX($D$488:$W$488,,$C499)-SUM($D499:AB499),INDEX($D$488:$W$488,,$C499)/$G$474)))</f>
        <v>0</v>
      </c>
      <c r="AD499" s="16">
        <f>IF($G$474="n/a",0,IF(AD$476&lt;=$C499,0,IF(AD$476&gt;($G$474+$C499),INDEX($D$488:$W$488,,$C499)-SUM($D499:AC499),INDEX($D$488:$W$488,,$C499)/$G$474)))</f>
        <v>0</v>
      </c>
      <c r="AE499" s="16">
        <f>IF($G$474="n/a",0,IF(AE$476&lt;=$C499,0,IF(AE$476&gt;($G$474+$C499),INDEX($D$488:$W$488,,$C499)-SUM($D499:AD499),INDEX($D$488:$W$488,,$C499)/$G$474)))</f>
        <v>0</v>
      </c>
      <c r="AF499" s="16">
        <f>IF($G$474="n/a",0,IF(AF$476&lt;=$C499,0,IF(AF$476&gt;($G$474+$C499),INDEX($D$488:$W$488,,$C499)-SUM($D499:AE499),INDEX($D$488:$W$488,,$C499)/$G$474)))</f>
        <v>0</v>
      </c>
      <c r="AG499" s="16">
        <f>IF($G$474="n/a",0,IF(AG$476&lt;=$C499,0,IF(AG$476&gt;($G$474+$C499),INDEX($D$488:$W$488,,$C499)-SUM($D499:AF499),INDEX($D$488:$W$488,,$C499)/$G$474)))</f>
        <v>0</v>
      </c>
      <c r="AH499" s="16">
        <f>IF($G$474="n/a",0,IF(AH$476&lt;=$C499,0,IF(AH$476&gt;($G$474+$C499),INDEX($D$488:$W$488,,$C499)-SUM($D499:AG499),INDEX($D$488:$W$488,,$C499)/$G$474)))</f>
        <v>0</v>
      </c>
      <c r="AI499" s="16">
        <f>IF($G$474="n/a",0,IF(AI$476&lt;=$C499,0,IF(AI$476&gt;($G$474+$C499),INDEX($D$488:$W$488,,$C499)-SUM($D499:AH499),INDEX($D$488:$W$488,,$C499)/$G$474)))</f>
        <v>0</v>
      </c>
      <c r="AJ499" s="16">
        <f>IF($G$474="n/a",0,IF(AJ$476&lt;=$C499,0,IF(AJ$476&gt;($G$474+$C499),INDEX($D$488:$W$488,,$C499)-SUM($D499:AI499),INDEX($D$488:$W$488,,$C499)/$G$474)))</f>
        <v>0</v>
      </c>
      <c r="AK499" s="16">
        <f>IF($G$474="n/a",0,IF(AK$476&lt;=$C499,0,IF(AK$476&gt;($G$474+$C499),INDEX($D$488:$W$488,,$C499)-SUM($D499:AJ499),INDEX($D$488:$W$488,,$C499)/$G$474)))</f>
        <v>0</v>
      </c>
      <c r="AL499" s="16">
        <f>IF($G$474="n/a",0,IF(AL$476&lt;=$C499,0,IF(AL$476&gt;($G$474+$C499),INDEX($D$488:$W$488,,$C499)-SUM($D499:AK499),INDEX($D$488:$W$488,,$C499)/$G$474)))</f>
        <v>0</v>
      </c>
      <c r="AM499" s="16">
        <f>IF($G$474="n/a",0,IF(AM$476&lt;=$C499,0,IF(AM$476&gt;($G$474+$C499),INDEX($D$488:$W$488,,$C499)-SUM($D499:AL499),INDEX($D$488:$W$488,,$C499)/$G$474)))</f>
        <v>0</v>
      </c>
      <c r="AN499" s="16">
        <f>IF($G$474="n/a",0,IF(AN$476&lt;=$C499,0,IF(AN$476&gt;($G$474+$C499),INDEX($D$488:$W$488,,$C499)-SUM($D499:AM499),INDEX($D$488:$W$488,,$C499)/$G$474)))</f>
        <v>0</v>
      </c>
      <c r="AO499" s="16">
        <f>IF($G$474="n/a",0,IF(AO$476&lt;=$C499,0,IF(AO$476&gt;($G$474+$C499),INDEX($D$488:$W$488,,$C499)-SUM($D499:AN499),INDEX($D$488:$W$488,,$C499)/$G$474)))</f>
        <v>0</v>
      </c>
      <c r="AP499" s="16">
        <f>IF($G$474="n/a",0,IF(AP$476&lt;=$C499,0,IF(AP$476&gt;($G$474+$C499),INDEX($D$488:$W$488,,$C499)-SUM($D499:AO499),INDEX($D$488:$W$488,,$C499)/$G$474)))</f>
        <v>0</v>
      </c>
      <c r="AQ499" s="16">
        <f>IF($G$474="n/a",0,IF(AQ$476&lt;=$C499,0,IF(AQ$476&gt;($G$474+$C499),INDEX($D$488:$W$488,,$C499)-SUM($D499:AP499),INDEX($D$488:$W$488,,$C499)/$G$474)))</f>
        <v>0</v>
      </c>
      <c r="AR499" s="16">
        <f>IF($G$474="n/a",0,IF(AR$476&lt;=$C499,0,IF(AR$476&gt;($G$474+$C499),INDEX($D$488:$W$488,,$C499)-SUM($D499:AQ499),INDEX($D$488:$W$488,,$C499)/$G$474)))</f>
        <v>0</v>
      </c>
      <c r="AS499" s="16">
        <f>IF($G$474="n/a",0,IF(AS$476&lt;=$C499,0,IF(AS$476&gt;($G$474+$C499),INDEX($D$488:$W$488,,$C499)-SUM($D499:AR499),INDEX($D$488:$W$488,,$C499)/$G$474)))</f>
        <v>0</v>
      </c>
      <c r="AT499" s="16">
        <f>IF($G$474="n/a",0,IF(AT$476&lt;=$C499,0,IF(AT$476&gt;($G$474+$C499),INDEX($D$488:$W$488,,$C499)-SUM($D499:AS499),INDEX($D$488:$W$488,,$C499)/$G$474)))</f>
        <v>0</v>
      </c>
      <c r="AU499" s="16">
        <f>IF($G$474="n/a",0,IF(AU$476&lt;=$C499,0,IF(AU$476&gt;($G$474+$C499),INDEX($D$488:$W$488,,$C499)-SUM($D499:AT499),INDEX($D$488:$W$488,,$C499)/$G$474)))</f>
        <v>0</v>
      </c>
      <c r="AV499" s="16">
        <f>IF($G$474="n/a",0,IF(AV$476&lt;=$C499,0,IF(AV$476&gt;($G$474+$C499),INDEX($D$488:$W$488,,$C499)-SUM($D499:AU499),INDEX($D$488:$W$488,,$C499)/$G$474)))</f>
        <v>0</v>
      </c>
      <c r="AW499" s="16">
        <f>IF($G$474="n/a",0,IF(AW$476&lt;=$C499,0,IF(AW$476&gt;($G$474+$C499),INDEX($D$488:$W$488,,$C499)-SUM($D499:AV499),INDEX($D$488:$W$488,,$C499)/$G$474)))</f>
        <v>0</v>
      </c>
      <c r="AX499" s="16">
        <f>IF($G$474="n/a",0,IF(AX$476&lt;=$C499,0,IF(AX$476&gt;($G$474+$C499),INDEX($D$488:$W$488,,$C499)-SUM($D499:AW499),INDEX($D$488:$W$488,,$C499)/$G$474)))</f>
        <v>0</v>
      </c>
      <c r="AY499" s="16">
        <f>IF($G$474="n/a",0,IF(AY$476&lt;=$C499,0,IF(AY$476&gt;($G$474+$C499),INDEX($D$488:$W$488,,$C499)-SUM($D499:AX499),INDEX($D$488:$W$488,,$C499)/$G$474)))</f>
        <v>0</v>
      </c>
      <c r="AZ499" s="16">
        <f>IF($G$474="n/a",0,IF(AZ$476&lt;=$C499,0,IF(AZ$476&gt;($G$474+$C499),INDEX($D$488:$W$488,,$C499)-SUM($D499:AY499),INDEX($D$488:$W$488,,$C499)/$G$474)))</f>
        <v>0</v>
      </c>
      <c r="BA499" s="16">
        <f>IF($G$474="n/a",0,IF(BA$476&lt;=$C499,0,IF(BA$476&gt;($G$474+$C499),INDEX($D$488:$W$488,,$C499)-SUM($D499:AZ499),INDEX($D$488:$W$488,,$C499)/$G$474)))</f>
        <v>0</v>
      </c>
      <c r="BB499" s="16">
        <f>IF($G$474="n/a",0,IF(BB$476&lt;=$C499,0,IF(BB$476&gt;($G$474+$C499),INDEX($D$488:$W$488,,$C499)-SUM($D499:BA499),INDEX($D$488:$W$488,,$C499)/$G$474)))</f>
        <v>0</v>
      </c>
      <c r="BC499" s="16">
        <f>IF($G$474="n/a",0,IF(BC$476&lt;=$C499,0,IF(BC$476&gt;($G$474+$C499),INDEX($D$488:$W$488,,$C499)-SUM($D499:BB499),INDEX($D$488:$W$488,,$C499)/$G$474)))</f>
        <v>0</v>
      </c>
      <c r="BD499" s="16">
        <f>IF($G$474="n/a",0,IF(BD$476&lt;=$C499,0,IF(BD$476&gt;($G$474+$C499),INDEX($D$488:$W$488,,$C499)-SUM($D499:BC499),INDEX($D$488:$W$488,,$C499)/$G$474)))</f>
        <v>0</v>
      </c>
      <c r="BE499" s="16">
        <f>IF($G$474="n/a",0,IF(BE$476&lt;=$C499,0,IF(BE$476&gt;($G$474+$C499),INDEX($D$488:$W$488,,$C499)-SUM($D499:BD499),INDEX($D$488:$W$488,,$C499)/$G$474)))</f>
        <v>0</v>
      </c>
      <c r="BF499" s="16">
        <f>IF($G$474="n/a",0,IF(BF$476&lt;=$C499,0,IF(BF$476&gt;($G$474+$C499),INDEX($D$488:$W$488,,$C499)-SUM($D499:BE499),INDEX($D$488:$W$488,,$C499)/$G$474)))</f>
        <v>0</v>
      </c>
      <c r="BG499" s="16">
        <f>IF($G$474="n/a",0,IF(BG$476&lt;=$C499,0,IF(BG$476&gt;($G$474+$C499),INDEX($D$488:$W$488,,$C499)-SUM($D499:BF499),INDEX($D$488:$W$488,,$C499)/$G$474)))</f>
        <v>0</v>
      </c>
      <c r="BH499" s="16">
        <f>IF($G$474="n/a",0,IF(BH$476&lt;=$C499,0,IF(BH$476&gt;($G$474+$C499),INDEX($D$488:$W$488,,$C499)-SUM($D499:BG499),INDEX($D$488:$W$488,,$C499)/$G$474)))</f>
        <v>0</v>
      </c>
      <c r="BI499" s="16">
        <f>IF($G$474="n/a",0,IF(BI$476&lt;=$C499,0,IF(BI$476&gt;($G$474+$C499),INDEX($D$488:$W$488,,$C499)-SUM($D499:BH499),INDEX($D$488:$W$488,,$C499)/$G$474)))</f>
        <v>0</v>
      </c>
      <c r="BJ499" s="16">
        <f>IF($G$474="n/a",0,IF(BJ$476&lt;=$C499,0,IF(BJ$476&gt;($G$474+$C499),INDEX($D$488:$W$488,,$C499)-SUM($D499:BI499),INDEX($D$488:$W$488,,$C499)/$G$474)))</f>
        <v>0</v>
      </c>
      <c r="BK499" s="16">
        <f>IF($G$474="n/a",0,IF(BK$476&lt;=$C499,0,IF(BK$476&gt;($G$474+$C499),INDEX($D$488:$W$488,,$C499)-SUM($D499:BJ499),INDEX($D$488:$W$488,,$C499)/$G$474)))</f>
        <v>0</v>
      </c>
      <c r="BL499" s="16">
        <f>IF($G$474="n/a",0,IF(BL$476&lt;=$C499,0,IF(BL$476&gt;($G$474+$C499),INDEX($D$488:$W$488,,$C499)-SUM($D499:BK499),INDEX($D$488:$W$488,,$C499)/$G$474)))</f>
        <v>0</v>
      </c>
      <c r="BM499" s="16">
        <f>IF($G$474="n/a",0,IF(BM$476&lt;=$C499,0,IF(BM$476&gt;($G$474+$C499),INDEX($D$488:$W$488,,$C499)-SUM($D499:BL499),INDEX($D$488:$W$488,,$C499)/$G$474)))</f>
        <v>0</v>
      </c>
      <c r="BN499" s="16">
        <f>IF($G$474="n/a",0,IF(BN$476&lt;=$C499,0,IF(BN$476&gt;($G$474+$C499),INDEX($D$488:$W$488,,$C499)-SUM($D499:BM499),INDEX($D$488:$W$488,,$C499)/$G$474)))</f>
        <v>0</v>
      </c>
      <c r="BO499" s="16">
        <f>IF($G$474="n/a",0,IF(BO$476&lt;=$C499,0,IF(BO$476&gt;($G$474+$C499),INDEX($D$488:$W$488,,$C499)-SUM($D499:BN499),INDEX($D$488:$W$488,,$C499)/$G$474)))</f>
        <v>0</v>
      </c>
      <c r="BP499" s="16">
        <f>IF($G$474="n/a",0,IF(BP$476&lt;=$C499,0,IF(BP$476&gt;($G$474+$C499),INDEX($D$488:$W$488,,$C499)-SUM($D499:BO499),INDEX($D$488:$W$488,,$C499)/$G$474)))</f>
        <v>0</v>
      </c>
    </row>
    <row r="500" spans="2:68">
      <c r="B500" s="20">
        <v>2025</v>
      </c>
      <c r="C500" s="20">
        <v>10</v>
      </c>
      <c r="E500" s="16">
        <f>IF($G$474="n/a",0,IF(E$476&lt;=$C500,0,IF(E$476&gt;($G$474+$C500),INDEX($D$488:$W$488,,$C500)-SUM($D500:D500),INDEX($D$488:$W$488,,$C500)/$G$474)))</f>
        <v>0</v>
      </c>
      <c r="F500" s="16">
        <f>IF($G$474="n/a",0,IF(F$476&lt;=$C500,0,IF(F$476&gt;($G$474+$C500),INDEX($D$488:$W$488,,$C500)-SUM($D500:E500),INDEX($D$488:$W$488,,$C500)/$G$474)))</f>
        <v>0</v>
      </c>
      <c r="G500" s="16">
        <f>IF($G$474="n/a",0,IF(G$476&lt;=$C500,0,IF(G$476&gt;($G$474+$C500),INDEX($D$488:$W$488,,$C500)-SUM($D500:F500),INDEX($D$488:$W$488,,$C500)/$G$474)))</f>
        <v>0</v>
      </c>
      <c r="H500" s="16">
        <f>IF($G$474="n/a",0,IF(H$476&lt;=$C500,0,IF(H$476&gt;($G$474+$C500),INDEX($D$488:$W$488,,$C500)-SUM($D500:G500),INDEX($D$488:$W$488,,$C500)/$G$474)))</f>
        <v>0</v>
      </c>
      <c r="I500" s="16">
        <f>IF($G$474="n/a",0,IF(I$476&lt;=$C500,0,IF(I$476&gt;($G$474+$C500),INDEX($D$488:$W$488,,$C500)-SUM($D500:H500),INDEX($D$488:$W$488,,$C500)/$G$474)))</f>
        <v>0</v>
      </c>
      <c r="J500" s="16">
        <f>IF($G$474="n/a",0,IF(J$476&lt;=$C500,0,IF(J$476&gt;($G$474+$C500),INDEX($D$488:$W$488,,$C500)-SUM($D500:I500),INDEX($D$488:$W$488,,$C500)/$G$474)))</f>
        <v>0</v>
      </c>
      <c r="K500" s="16">
        <f>IF($G$474="n/a",0,IF(K$476&lt;=$C500,0,IF(K$476&gt;($G$474+$C500),INDEX($D$488:$W$488,,$C500)-SUM($D500:J500),INDEX($D$488:$W$488,,$C500)/$G$474)))</f>
        <v>0</v>
      </c>
      <c r="L500" s="16">
        <f>IF($G$474="n/a",0,IF(L$476&lt;=$C500,0,IF(L$476&gt;($G$474+$C500),INDEX($D$488:$W$488,,$C500)-SUM($D500:K500),INDEX($D$488:$W$488,,$C500)/$G$474)))</f>
        <v>0</v>
      </c>
      <c r="M500" s="16">
        <f>IF($G$474="n/a",0,IF(M$476&lt;=$C500,0,IF(M$476&gt;($G$474+$C500),INDEX($D$488:$W$488,,$C500)-SUM($D500:L500),INDEX($D$488:$W$488,,$C500)/$G$474)))</f>
        <v>0</v>
      </c>
      <c r="N500" s="16">
        <f>IF($G$474="n/a",0,IF(N$476&lt;=$C500,0,IF(N$476&gt;($G$474+$C500),INDEX($D$488:$W$488,,$C500)-SUM($D500:M500),INDEX($D$488:$W$488,,$C500)/$G$474)))</f>
        <v>0</v>
      </c>
      <c r="O500" s="16">
        <f>IF($G$474="n/a",0,IF(O$476&lt;=$C500,0,IF(O$476&gt;($G$474+$C500),INDEX($D$488:$W$488,,$C500)-SUM($D500:N500),INDEX($D$488:$W$488,,$C500)/$G$474)))</f>
        <v>0</v>
      </c>
      <c r="P500" s="16">
        <f>IF($G$474="n/a",0,IF(P$476&lt;=$C500,0,IF(P$476&gt;($G$474+$C500),INDEX($D$488:$W$488,,$C500)-SUM($D500:O500),INDEX($D$488:$W$488,,$C500)/$G$474)))</f>
        <v>0</v>
      </c>
      <c r="Q500" s="16">
        <f>IF($G$474="n/a",0,IF(Q$476&lt;=$C500,0,IF(Q$476&gt;($G$474+$C500),INDEX($D$488:$W$488,,$C500)-SUM($D500:P500),INDEX($D$488:$W$488,,$C500)/$G$474)))</f>
        <v>0</v>
      </c>
      <c r="R500" s="16">
        <f>IF($G$474="n/a",0,IF(R$476&lt;=$C500,0,IF(R$476&gt;($G$474+$C500),INDEX($D$488:$W$488,,$C500)-SUM($D500:Q500),INDEX($D$488:$W$488,,$C500)/$G$474)))</f>
        <v>0</v>
      </c>
      <c r="S500" s="16">
        <f>IF($G$474="n/a",0,IF(S$476&lt;=$C500,0,IF(S$476&gt;($G$474+$C500),INDEX($D$488:$W$488,,$C500)-SUM($D500:R500),INDEX($D$488:$W$488,,$C500)/$G$474)))</f>
        <v>0</v>
      </c>
      <c r="T500" s="16">
        <f>IF($G$474="n/a",0,IF(T$476&lt;=$C500,0,IF(T$476&gt;($G$474+$C500),INDEX($D$488:$W$488,,$C500)-SUM($D500:S500),INDEX($D$488:$W$488,,$C500)/$G$474)))</f>
        <v>0</v>
      </c>
      <c r="U500" s="16">
        <f>IF($G$474="n/a",0,IF(U$476&lt;=$C500,0,IF(U$476&gt;($G$474+$C500),INDEX($D$488:$W$488,,$C500)-SUM($D500:T500),INDEX($D$488:$W$488,,$C500)/$G$474)))</f>
        <v>0</v>
      </c>
      <c r="V500" s="16">
        <f>IF($G$474="n/a",0,IF(V$476&lt;=$C500,0,IF(V$476&gt;($G$474+$C500),INDEX($D$488:$W$488,,$C500)-SUM($D500:U500),INDEX($D$488:$W$488,,$C500)/$G$474)))</f>
        <v>0</v>
      </c>
      <c r="W500" s="16">
        <f>IF($G$474="n/a",0,IF(W$476&lt;=$C500,0,IF(W$476&gt;($G$474+$C500),INDEX($D$488:$W$488,,$C500)-SUM($D500:V500),INDEX($D$488:$W$488,,$C500)/$G$474)))</f>
        <v>0</v>
      </c>
      <c r="X500" s="16">
        <f>IF($G$474="n/a",0,IF(X$476&lt;=$C500,0,IF(X$476&gt;($G$474+$C500),INDEX($D$488:$W$488,,$C500)-SUM($D500:W500),INDEX($D$488:$W$488,,$C500)/$G$474)))</f>
        <v>0</v>
      </c>
      <c r="Y500" s="16">
        <f>IF($G$474="n/a",0,IF(Y$476&lt;=$C500,0,IF(Y$476&gt;($G$474+$C500),INDEX($D$488:$W$488,,$C500)-SUM($D500:X500),INDEX($D$488:$W$488,,$C500)/$G$474)))</f>
        <v>0</v>
      </c>
      <c r="Z500" s="16">
        <f>IF($G$474="n/a",0,IF(Z$476&lt;=$C500,0,IF(Z$476&gt;($G$474+$C500),INDEX($D$488:$W$488,,$C500)-SUM($D500:Y500),INDEX($D$488:$W$488,,$C500)/$G$474)))</f>
        <v>0</v>
      </c>
      <c r="AA500" s="16">
        <f>IF($G$474="n/a",0,IF(AA$476&lt;=$C500,0,IF(AA$476&gt;($G$474+$C500),INDEX($D$488:$W$488,,$C500)-SUM($D500:Z500),INDEX($D$488:$W$488,,$C500)/$G$474)))</f>
        <v>0</v>
      </c>
      <c r="AB500" s="16">
        <f>IF($G$474="n/a",0,IF(AB$476&lt;=$C500,0,IF(AB$476&gt;($G$474+$C500),INDEX($D$488:$W$488,,$C500)-SUM($D500:AA500),INDEX($D$488:$W$488,,$C500)/$G$474)))</f>
        <v>0</v>
      </c>
      <c r="AC500" s="16">
        <f>IF($G$474="n/a",0,IF(AC$476&lt;=$C500,0,IF(AC$476&gt;($G$474+$C500),INDEX($D$488:$W$488,,$C500)-SUM($D500:AB500),INDEX($D$488:$W$488,,$C500)/$G$474)))</f>
        <v>0</v>
      </c>
      <c r="AD500" s="16">
        <f>IF($G$474="n/a",0,IF(AD$476&lt;=$C500,0,IF(AD$476&gt;($G$474+$C500),INDEX($D$488:$W$488,,$C500)-SUM($D500:AC500),INDEX($D$488:$W$488,,$C500)/$G$474)))</f>
        <v>0</v>
      </c>
      <c r="AE500" s="16">
        <f>IF($G$474="n/a",0,IF(AE$476&lt;=$C500,0,IF(AE$476&gt;($G$474+$C500),INDEX($D$488:$W$488,,$C500)-SUM($D500:AD500),INDEX($D$488:$W$488,,$C500)/$G$474)))</f>
        <v>0</v>
      </c>
      <c r="AF500" s="16">
        <f>IF($G$474="n/a",0,IF(AF$476&lt;=$C500,0,IF(AF$476&gt;($G$474+$C500),INDEX($D$488:$W$488,,$C500)-SUM($D500:AE500),INDEX($D$488:$W$488,,$C500)/$G$474)))</f>
        <v>0</v>
      </c>
      <c r="AG500" s="16">
        <f>IF($G$474="n/a",0,IF(AG$476&lt;=$C500,0,IF(AG$476&gt;($G$474+$C500),INDEX($D$488:$W$488,,$C500)-SUM($D500:AF500),INDEX($D$488:$W$488,,$C500)/$G$474)))</f>
        <v>0</v>
      </c>
      <c r="AH500" s="16">
        <f>IF($G$474="n/a",0,IF(AH$476&lt;=$C500,0,IF(AH$476&gt;($G$474+$C500),INDEX($D$488:$W$488,,$C500)-SUM($D500:AG500),INDEX($D$488:$W$488,,$C500)/$G$474)))</f>
        <v>0</v>
      </c>
      <c r="AI500" s="16">
        <f>IF($G$474="n/a",0,IF(AI$476&lt;=$C500,0,IF(AI$476&gt;($G$474+$C500),INDEX($D$488:$W$488,,$C500)-SUM($D500:AH500),INDEX($D$488:$W$488,,$C500)/$G$474)))</f>
        <v>0</v>
      </c>
      <c r="AJ500" s="16">
        <f>IF($G$474="n/a",0,IF(AJ$476&lt;=$C500,0,IF(AJ$476&gt;($G$474+$C500),INDEX($D$488:$W$488,,$C500)-SUM($D500:AI500),INDEX($D$488:$W$488,,$C500)/$G$474)))</f>
        <v>0</v>
      </c>
      <c r="AK500" s="16">
        <f>IF($G$474="n/a",0,IF(AK$476&lt;=$C500,0,IF(AK$476&gt;($G$474+$C500),INDEX($D$488:$W$488,,$C500)-SUM($D500:AJ500),INDEX($D$488:$W$488,,$C500)/$G$474)))</f>
        <v>0</v>
      </c>
      <c r="AL500" s="16">
        <f>IF($G$474="n/a",0,IF(AL$476&lt;=$C500,0,IF(AL$476&gt;($G$474+$C500),INDEX($D$488:$W$488,,$C500)-SUM($D500:AK500),INDEX($D$488:$W$488,,$C500)/$G$474)))</f>
        <v>0</v>
      </c>
      <c r="AM500" s="16">
        <f>IF($G$474="n/a",0,IF(AM$476&lt;=$C500,0,IF(AM$476&gt;($G$474+$C500),INDEX($D$488:$W$488,,$C500)-SUM($D500:AL500),INDEX($D$488:$W$488,,$C500)/$G$474)))</f>
        <v>0</v>
      </c>
      <c r="AN500" s="16">
        <f>IF($G$474="n/a",0,IF(AN$476&lt;=$C500,0,IF(AN$476&gt;($G$474+$C500),INDEX($D$488:$W$488,,$C500)-SUM($D500:AM500),INDEX($D$488:$W$488,,$C500)/$G$474)))</f>
        <v>0</v>
      </c>
      <c r="AO500" s="16">
        <f>IF($G$474="n/a",0,IF(AO$476&lt;=$C500,0,IF(AO$476&gt;($G$474+$C500),INDEX($D$488:$W$488,,$C500)-SUM($D500:AN500),INDEX($D$488:$W$488,,$C500)/$G$474)))</f>
        <v>0</v>
      </c>
      <c r="AP500" s="16">
        <f>IF($G$474="n/a",0,IF(AP$476&lt;=$C500,0,IF(AP$476&gt;($G$474+$C500),INDEX($D$488:$W$488,,$C500)-SUM($D500:AO500),INDEX($D$488:$W$488,,$C500)/$G$474)))</f>
        <v>0</v>
      </c>
      <c r="AQ500" s="16">
        <f>IF($G$474="n/a",0,IF(AQ$476&lt;=$C500,0,IF(AQ$476&gt;($G$474+$C500),INDEX($D$488:$W$488,,$C500)-SUM($D500:AP500),INDEX($D$488:$W$488,,$C500)/$G$474)))</f>
        <v>0</v>
      </c>
      <c r="AR500" s="16">
        <f>IF($G$474="n/a",0,IF(AR$476&lt;=$C500,0,IF(AR$476&gt;($G$474+$C500),INDEX($D$488:$W$488,,$C500)-SUM($D500:AQ500),INDEX($D$488:$W$488,,$C500)/$G$474)))</f>
        <v>0</v>
      </c>
      <c r="AS500" s="16">
        <f>IF($G$474="n/a",0,IF(AS$476&lt;=$C500,0,IF(AS$476&gt;($G$474+$C500),INDEX($D$488:$W$488,,$C500)-SUM($D500:AR500),INDEX($D$488:$W$488,,$C500)/$G$474)))</f>
        <v>0</v>
      </c>
      <c r="AT500" s="16">
        <f>IF($G$474="n/a",0,IF(AT$476&lt;=$C500,0,IF(AT$476&gt;($G$474+$C500),INDEX($D$488:$W$488,,$C500)-SUM($D500:AS500),INDEX($D$488:$W$488,,$C500)/$G$474)))</f>
        <v>0</v>
      </c>
      <c r="AU500" s="16">
        <f>IF($G$474="n/a",0,IF(AU$476&lt;=$C500,0,IF(AU$476&gt;($G$474+$C500),INDEX($D$488:$W$488,,$C500)-SUM($D500:AT500),INDEX($D$488:$W$488,,$C500)/$G$474)))</f>
        <v>0</v>
      </c>
      <c r="AV500" s="16">
        <f>IF($G$474="n/a",0,IF(AV$476&lt;=$C500,0,IF(AV$476&gt;($G$474+$C500),INDEX($D$488:$W$488,,$C500)-SUM($D500:AU500),INDEX($D$488:$W$488,,$C500)/$G$474)))</f>
        <v>0</v>
      </c>
      <c r="AW500" s="16">
        <f>IF($G$474="n/a",0,IF(AW$476&lt;=$C500,0,IF(AW$476&gt;($G$474+$C500),INDEX($D$488:$W$488,,$C500)-SUM($D500:AV500),INDEX($D$488:$W$488,,$C500)/$G$474)))</f>
        <v>0</v>
      </c>
      <c r="AX500" s="16">
        <f>IF($G$474="n/a",0,IF(AX$476&lt;=$C500,0,IF(AX$476&gt;($G$474+$C500),INDEX($D$488:$W$488,,$C500)-SUM($D500:AW500),INDEX($D$488:$W$488,,$C500)/$G$474)))</f>
        <v>0</v>
      </c>
      <c r="AY500" s="16">
        <f>IF($G$474="n/a",0,IF(AY$476&lt;=$C500,0,IF(AY$476&gt;($G$474+$C500),INDEX($D$488:$W$488,,$C500)-SUM($D500:AX500),INDEX($D$488:$W$488,,$C500)/$G$474)))</f>
        <v>0</v>
      </c>
      <c r="AZ500" s="16">
        <f>IF($G$474="n/a",0,IF(AZ$476&lt;=$C500,0,IF(AZ$476&gt;($G$474+$C500),INDEX($D$488:$W$488,,$C500)-SUM($D500:AY500),INDEX($D$488:$W$488,,$C500)/$G$474)))</f>
        <v>0</v>
      </c>
      <c r="BA500" s="16">
        <f>IF($G$474="n/a",0,IF(BA$476&lt;=$C500,0,IF(BA$476&gt;($G$474+$C500),INDEX($D$488:$W$488,,$C500)-SUM($D500:AZ500),INDEX($D$488:$W$488,,$C500)/$G$474)))</f>
        <v>0</v>
      </c>
      <c r="BB500" s="16">
        <f>IF($G$474="n/a",0,IF(BB$476&lt;=$C500,0,IF(BB$476&gt;($G$474+$C500),INDEX($D$488:$W$488,,$C500)-SUM($D500:BA500),INDEX($D$488:$W$488,,$C500)/$G$474)))</f>
        <v>0</v>
      </c>
      <c r="BC500" s="16">
        <f>IF($G$474="n/a",0,IF(BC$476&lt;=$C500,0,IF(BC$476&gt;($G$474+$C500),INDEX($D$488:$W$488,,$C500)-SUM($D500:BB500),INDEX($D$488:$W$488,,$C500)/$G$474)))</f>
        <v>0</v>
      </c>
      <c r="BD500" s="16">
        <f>IF($G$474="n/a",0,IF(BD$476&lt;=$C500,0,IF(BD$476&gt;($G$474+$C500),INDEX($D$488:$W$488,,$C500)-SUM($D500:BC500),INDEX($D$488:$W$488,,$C500)/$G$474)))</f>
        <v>0</v>
      </c>
      <c r="BE500" s="16">
        <f>IF($G$474="n/a",0,IF(BE$476&lt;=$C500,0,IF(BE$476&gt;($G$474+$C500),INDEX($D$488:$W$488,,$C500)-SUM($D500:BD500),INDEX($D$488:$W$488,,$C500)/$G$474)))</f>
        <v>0</v>
      </c>
      <c r="BF500" s="16">
        <f>IF($G$474="n/a",0,IF(BF$476&lt;=$C500,0,IF(BF$476&gt;($G$474+$C500),INDEX($D$488:$W$488,,$C500)-SUM($D500:BE500),INDEX($D$488:$W$488,,$C500)/$G$474)))</f>
        <v>0</v>
      </c>
      <c r="BG500" s="16">
        <f>IF($G$474="n/a",0,IF(BG$476&lt;=$C500,0,IF(BG$476&gt;($G$474+$C500),INDEX($D$488:$W$488,,$C500)-SUM($D500:BF500),INDEX($D$488:$W$488,,$C500)/$G$474)))</f>
        <v>0</v>
      </c>
      <c r="BH500" s="16">
        <f>IF($G$474="n/a",0,IF(BH$476&lt;=$C500,0,IF(BH$476&gt;($G$474+$C500),INDEX($D$488:$W$488,,$C500)-SUM($D500:BG500),INDEX($D$488:$W$488,,$C500)/$G$474)))</f>
        <v>0</v>
      </c>
      <c r="BI500" s="16">
        <f>IF($G$474="n/a",0,IF(BI$476&lt;=$C500,0,IF(BI$476&gt;($G$474+$C500),INDEX($D$488:$W$488,,$C500)-SUM($D500:BH500),INDEX($D$488:$W$488,,$C500)/$G$474)))</f>
        <v>0</v>
      </c>
      <c r="BJ500" s="16">
        <f>IF($G$474="n/a",0,IF(BJ$476&lt;=$C500,0,IF(BJ$476&gt;($G$474+$C500),INDEX($D$488:$W$488,,$C500)-SUM($D500:BI500),INDEX($D$488:$W$488,,$C500)/$G$474)))</f>
        <v>0</v>
      </c>
      <c r="BK500" s="16">
        <f>IF($G$474="n/a",0,IF(BK$476&lt;=$C500,0,IF(BK$476&gt;($G$474+$C500),INDEX($D$488:$W$488,,$C500)-SUM($D500:BJ500),INDEX($D$488:$W$488,,$C500)/$G$474)))</f>
        <v>0</v>
      </c>
      <c r="BL500" s="16">
        <f>IF($G$474="n/a",0,IF(BL$476&lt;=$C500,0,IF(BL$476&gt;($G$474+$C500),INDEX($D$488:$W$488,,$C500)-SUM($D500:BK500),INDEX($D$488:$W$488,,$C500)/$G$474)))</f>
        <v>0</v>
      </c>
      <c r="BM500" s="16">
        <f>IF($G$474="n/a",0,IF(BM$476&lt;=$C500,0,IF(BM$476&gt;($G$474+$C500),INDEX($D$488:$W$488,,$C500)-SUM($D500:BL500),INDEX($D$488:$W$488,,$C500)/$G$474)))</f>
        <v>0</v>
      </c>
      <c r="BN500" s="16">
        <f>IF($G$474="n/a",0,IF(BN$476&lt;=$C500,0,IF(BN$476&gt;($G$474+$C500),INDEX($D$488:$W$488,,$C500)-SUM($D500:BM500),INDEX($D$488:$W$488,,$C500)/$G$474)))</f>
        <v>0</v>
      </c>
      <c r="BO500" s="16">
        <f>IF($G$474="n/a",0,IF(BO$476&lt;=$C500,0,IF(BO$476&gt;($G$474+$C500),INDEX($D$488:$W$488,,$C500)-SUM($D500:BN500),INDEX($D$488:$W$488,,$C500)/$G$474)))</f>
        <v>0</v>
      </c>
      <c r="BP500" s="16">
        <f>IF($G$474="n/a",0,IF(BP$476&lt;=$C500,0,IF(BP$476&gt;($G$474+$C500),INDEX($D$488:$W$488,,$C500)-SUM($D500:BO500),INDEX($D$488:$W$488,,$C500)/$G$474)))</f>
        <v>0</v>
      </c>
    </row>
    <row r="501" spans="2:68" hidden="1" outlineLevel="1">
      <c r="B501" s="20">
        <v>2026</v>
      </c>
      <c r="C501" s="20">
        <v>11</v>
      </c>
      <c r="E501" s="22">
        <f>IF($H$474="n/a",0,IF(E$476&lt;=$C501,0,IF(E$476&gt;($H$474+$C501),INDEX($D$488:$W$488,,$C501)-SUM($D501:D501),INDEX($D$488:$W$488,,$C501)/$H$474)))</f>
        <v>0</v>
      </c>
      <c r="F501" s="22">
        <f>IF($H$474="n/a",0,IF(F$476&lt;=$C501,0,IF(F$476&gt;($H$474+$C501),INDEX($D$488:$W$488,,$C501)-SUM($D501:E501),INDEX($D$488:$W$488,,$C501)/$H$474)))</f>
        <v>0</v>
      </c>
      <c r="G501" s="22">
        <f>IF($H$474="n/a",0,IF(G$476&lt;=$C501,0,IF(G$476&gt;($H$474+$C501),INDEX($D$488:$W$488,,$C501)-SUM($D501:F501),INDEX($D$488:$W$488,,$C501)/$H$474)))</f>
        <v>0</v>
      </c>
      <c r="H501" s="22">
        <f>IF($H$474="n/a",0,IF(H$476&lt;=$C501,0,IF(H$476&gt;($H$474+$C501),INDEX($D$488:$W$488,,$C501)-SUM($D501:G501),INDEX($D$488:$W$488,,$C501)/$H$474)))</f>
        <v>0</v>
      </c>
      <c r="I501" s="22">
        <f>IF($H$474="n/a",0,IF(I$476&lt;=$C501,0,IF(I$476&gt;($H$474+$C501),INDEX($D$488:$W$488,,$C501)-SUM($D501:H501),INDEX($D$488:$W$488,,$C501)/$H$474)))</f>
        <v>0</v>
      </c>
      <c r="J501" s="22">
        <f>IF($H$474="n/a",0,IF(J$476&lt;=$C501,0,IF(J$476&gt;($H$474+$C501),INDEX($D$488:$W$488,,$C501)-SUM($D501:I501),INDEX($D$488:$W$488,,$C501)/$H$474)))</f>
        <v>0</v>
      </c>
      <c r="K501" s="22">
        <f>IF($H$474="n/a",0,IF(K$476&lt;=$C501,0,IF(K$476&gt;($H$474+$C501),INDEX($D$488:$W$488,,$C501)-SUM($D501:J501),INDEX($D$488:$W$488,,$C501)/$H$474)))</f>
        <v>0</v>
      </c>
      <c r="L501" s="22">
        <f>IF($H$474="n/a",0,IF(L$476&lt;=$C501,0,IF(L$476&gt;($H$474+$C501),INDEX($D$488:$W$488,,$C501)-SUM($D501:K501),INDEX($D$488:$W$488,,$C501)/$H$474)))</f>
        <v>0</v>
      </c>
      <c r="M501" s="22">
        <f>IF($H$474="n/a",0,IF(M$476&lt;=$C501,0,IF(M$476&gt;($H$474+$C501),INDEX($D$488:$W$488,,$C501)-SUM($D501:L501),INDEX($D$488:$W$488,,$C501)/$H$474)))</f>
        <v>0</v>
      </c>
      <c r="N501" s="22">
        <f>IF($H$474="n/a",0,IF(N$476&lt;=$C501,0,IF(N$476&gt;($H$474+$C501),INDEX($D$488:$W$488,,$C501)-SUM($D501:M501),INDEX($D$488:$W$488,,$C501)/$H$474)))</f>
        <v>0</v>
      </c>
      <c r="O501" s="22">
        <f>IF($H$474="n/a",0,IF(O$476&lt;=$C501,0,IF(O$476&gt;($H$474+$C501),INDEX($D$488:$W$488,,$C501)-SUM($D501:N501),INDEX($D$488:$W$488,,$C501)/$H$474)))</f>
        <v>0</v>
      </c>
      <c r="P501" s="22">
        <f>IF($H$474="n/a",0,IF(P$476&lt;=$C501,0,IF(P$476&gt;($H$474+$C501),INDEX($D$488:$W$488,,$C501)-SUM($D501:O501),INDEX($D$488:$W$488,,$C501)/$H$474)))</f>
        <v>0</v>
      </c>
      <c r="Q501" s="22">
        <f>IF($H$474="n/a",0,IF(Q$476&lt;=$C501,0,IF(Q$476&gt;($H$474+$C501),INDEX($D$488:$W$488,,$C501)-SUM($D501:P501),INDEX($D$488:$W$488,,$C501)/$H$474)))</f>
        <v>0</v>
      </c>
      <c r="R501" s="22">
        <f>IF($H$474="n/a",0,IF(R$476&lt;=$C501,0,IF(R$476&gt;($H$474+$C501),INDEX($D$488:$W$488,,$C501)-SUM($D501:Q501),INDEX($D$488:$W$488,,$C501)/$H$474)))</f>
        <v>0</v>
      </c>
      <c r="S501" s="22">
        <f>IF($H$474="n/a",0,IF(S$476&lt;=$C501,0,IF(S$476&gt;($H$474+$C501),INDEX($D$488:$W$488,,$C501)-SUM($D501:R501),INDEX($D$488:$W$488,,$C501)/$H$474)))</f>
        <v>0</v>
      </c>
      <c r="T501" s="22">
        <f>IF($H$474="n/a",0,IF(T$476&lt;=$C501,0,IF(T$476&gt;($H$474+$C501),INDEX($D$488:$W$488,,$C501)-SUM($D501:S501),INDEX($D$488:$W$488,,$C501)/$H$474)))</f>
        <v>0</v>
      </c>
      <c r="U501" s="22">
        <f>IF($H$474="n/a",0,IF(U$476&lt;=$C501,0,IF(U$476&gt;($H$474+$C501),INDEX($D$488:$W$488,,$C501)-SUM($D501:T501),INDEX($D$488:$W$488,,$C501)/$H$474)))</f>
        <v>0</v>
      </c>
      <c r="V501" s="22">
        <f>IF($H$474="n/a",0,IF(V$476&lt;=$C501,0,IF(V$476&gt;($H$474+$C501),INDEX($D$488:$W$488,,$C501)-SUM($D501:U501),INDEX($D$488:$W$488,,$C501)/$H$474)))</f>
        <v>0</v>
      </c>
      <c r="W501" s="22">
        <f>IF($H$474="n/a",0,IF(W$476&lt;=$C501,0,IF(W$476&gt;($H$474+$C501),INDEX($D$488:$W$488,,$C501)-SUM($D501:V501),INDEX($D$488:$W$488,,$C501)/$H$474)))</f>
        <v>0</v>
      </c>
      <c r="X501" s="22">
        <f>IF($H$474="n/a",0,IF(X$476&lt;=$C501,0,IF(X$476&gt;($H$474+$C501),INDEX($D$488:$W$488,,$C501)-SUM($D501:W501),INDEX($D$488:$W$488,,$C501)/$H$474)))</f>
        <v>0</v>
      </c>
      <c r="Y501" s="22">
        <f>IF($H$474="n/a",0,IF(Y$476&lt;=$C501,0,IF(Y$476&gt;($H$474+$C501),INDEX($D$488:$W$488,,$C501)-SUM($D501:X501),INDEX($D$488:$W$488,,$C501)/$H$474)))</f>
        <v>0</v>
      </c>
      <c r="Z501" s="22">
        <f>IF($H$474="n/a",0,IF(Z$476&lt;=$C501,0,IF(Z$476&gt;($H$474+$C501),INDEX($D$488:$W$488,,$C501)-SUM($D501:Y501),INDEX($D$488:$W$488,,$C501)/$H$474)))</f>
        <v>0</v>
      </c>
      <c r="AA501" s="22">
        <f>IF($H$474="n/a",0,IF(AA$476&lt;=$C501,0,IF(AA$476&gt;($H$474+$C501),INDEX($D$488:$W$488,,$C501)-SUM($D501:Z501),INDEX($D$488:$W$488,,$C501)/$H$474)))</f>
        <v>0</v>
      </c>
      <c r="AB501" s="22">
        <f>IF($H$474="n/a",0,IF(AB$476&lt;=$C501,0,IF(AB$476&gt;($H$474+$C501),INDEX($D$488:$W$488,,$C501)-SUM($D501:AA501),INDEX($D$488:$W$488,,$C501)/$H$474)))</f>
        <v>0</v>
      </c>
      <c r="AC501" s="22">
        <f>IF($H$474="n/a",0,IF(AC$476&lt;=$C501,0,IF(AC$476&gt;($H$474+$C501),INDEX($D$488:$W$488,,$C501)-SUM($D501:AB501),INDEX($D$488:$W$488,,$C501)/$H$474)))</f>
        <v>0</v>
      </c>
      <c r="AD501" s="22">
        <f>IF($H$474="n/a",0,IF(AD$476&lt;=$C501,0,IF(AD$476&gt;($H$474+$C501),INDEX($D$488:$W$488,,$C501)-SUM($D501:AC501),INDEX($D$488:$W$488,,$C501)/$H$474)))</f>
        <v>0</v>
      </c>
      <c r="AE501" s="22">
        <f>IF($H$474="n/a",0,IF(AE$476&lt;=$C501,0,IF(AE$476&gt;($H$474+$C501),INDEX($D$488:$W$488,,$C501)-SUM($D501:AD501),INDEX($D$488:$W$488,,$C501)/$H$474)))</f>
        <v>0</v>
      </c>
      <c r="AF501" s="22">
        <f>IF($H$474="n/a",0,IF(AF$476&lt;=$C501,0,IF(AF$476&gt;($H$474+$C501),INDEX($D$488:$W$488,,$C501)-SUM($D501:AE501),INDEX($D$488:$W$488,,$C501)/$H$474)))</f>
        <v>0</v>
      </c>
      <c r="AG501" s="22">
        <f>IF($H$474="n/a",0,IF(AG$476&lt;=$C501,0,IF(AG$476&gt;($H$474+$C501),INDEX($D$488:$W$488,,$C501)-SUM($D501:AF501),INDEX($D$488:$W$488,,$C501)/$H$474)))</f>
        <v>0</v>
      </c>
      <c r="AH501" s="22">
        <f>IF($H$474="n/a",0,IF(AH$476&lt;=$C501,0,IF(AH$476&gt;($H$474+$C501),INDEX($D$488:$W$488,,$C501)-SUM($D501:AG501),INDEX($D$488:$W$488,,$C501)/$H$474)))</f>
        <v>0</v>
      </c>
      <c r="AI501" s="22">
        <f>IF($H$474="n/a",0,IF(AI$476&lt;=$C501,0,IF(AI$476&gt;($H$474+$C501),INDEX($D$488:$W$488,,$C501)-SUM($D501:AH501),INDEX($D$488:$W$488,,$C501)/$H$474)))</f>
        <v>0</v>
      </c>
      <c r="AJ501" s="22">
        <f>IF($H$474="n/a",0,IF(AJ$476&lt;=$C501,0,IF(AJ$476&gt;($H$474+$C501),INDEX($D$488:$W$488,,$C501)-SUM($D501:AI501),INDEX($D$488:$W$488,,$C501)/$H$474)))</f>
        <v>0</v>
      </c>
      <c r="AK501" s="22">
        <f>IF($H$474="n/a",0,IF(AK$476&lt;=$C501,0,IF(AK$476&gt;($H$474+$C501),INDEX($D$488:$W$488,,$C501)-SUM($D501:AJ501),INDEX($D$488:$W$488,,$C501)/$H$474)))</f>
        <v>0</v>
      </c>
      <c r="AL501" s="22">
        <f>IF($H$474="n/a",0,IF(AL$476&lt;=$C501,0,IF(AL$476&gt;($H$474+$C501),INDEX($D$488:$W$488,,$C501)-SUM($D501:AK501),INDEX($D$488:$W$488,,$C501)/$H$474)))</f>
        <v>0</v>
      </c>
      <c r="AM501" s="22">
        <f>IF($H$474="n/a",0,IF(AM$476&lt;=$C501,0,IF(AM$476&gt;($H$474+$C501),INDEX($D$488:$W$488,,$C501)-SUM($D501:AL501),INDEX($D$488:$W$488,,$C501)/$H$474)))</f>
        <v>0</v>
      </c>
      <c r="AN501" s="22">
        <f>IF($H$474="n/a",0,IF(AN$476&lt;=$C501,0,IF(AN$476&gt;($H$474+$C501),INDEX($D$488:$W$488,,$C501)-SUM($D501:AM501),INDEX($D$488:$W$488,,$C501)/$H$474)))</f>
        <v>0</v>
      </c>
      <c r="AO501" s="22">
        <f>IF($H$474="n/a",0,IF(AO$476&lt;=$C501,0,IF(AO$476&gt;($H$474+$C501),INDEX($D$488:$W$488,,$C501)-SUM($D501:AN501),INDEX($D$488:$W$488,,$C501)/$H$474)))</f>
        <v>0</v>
      </c>
      <c r="AP501" s="22">
        <f>IF($H$474="n/a",0,IF(AP$476&lt;=$C501,0,IF(AP$476&gt;($H$474+$C501),INDEX($D$488:$W$488,,$C501)-SUM($D501:AO501),INDEX($D$488:$W$488,,$C501)/$H$474)))</f>
        <v>0</v>
      </c>
      <c r="AQ501" s="22">
        <f>IF($H$474="n/a",0,IF(AQ$476&lt;=$C501,0,IF(AQ$476&gt;($H$474+$C501),INDEX($D$488:$W$488,,$C501)-SUM($D501:AP501),INDEX($D$488:$W$488,,$C501)/$H$474)))</f>
        <v>0</v>
      </c>
      <c r="AR501" s="22">
        <f>IF($H$474="n/a",0,IF(AR$476&lt;=$C501,0,IF(AR$476&gt;($H$474+$C501),INDEX($D$488:$W$488,,$C501)-SUM($D501:AQ501),INDEX($D$488:$W$488,,$C501)/$H$474)))</f>
        <v>0</v>
      </c>
      <c r="AS501" s="22">
        <f>IF($H$474="n/a",0,IF(AS$476&lt;=$C501,0,IF(AS$476&gt;($H$474+$C501),INDEX($D$488:$W$488,,$C501)-SUM($D501:AR501),INDEX($D$488:$W$488,,$C501)/$H$474)))</f>
        <v>0</v>
      </c>
      <c r="AT501" s="22">
        <f>IF($H$474="n/a",0,IF(AT$476&lt;=$C501,0,IF(AT$476&gt;($H$474+$C501),INDEX($D$488:$W$488,,$C501)-SUM($D501:AS501),INDEX($D$488:$W$488,,$C501)/$H$474)))</f>
        <v>0</v>
      </c>
      <c r="AU501" s="22">
        <f>IF($H$474="n/a",0,IF(AU$476&lt;=$C501,0,IF(AU$476&gt;($H$474+$C501),INDEX($D$488:$W$488,,$C501)-SUM($D501:AT501),INDEX($D$488:$W$488,,$C501)/$H$474)))</f>
        <v>0</v>
      </c>
      <c r="AV501" s="22">
        <f>IF($H$474="n/a",0,IF(AV$476&lt;=$C501,0,IF(AV$476&gt;($H$474+$C501),INDEX($D$488:$W$488,,$C501)-SUM($D501:AU501),INDEX($D$488:$W$488,,$C501)/$H$474)))</f>
        <v>0</v>
      </c>
      <c r="AW501" s="22">
        <f>IF($H$474="n/a",0,IF(AW$476&lt;=$C501,0,IF(AW$476&gt;($H$474+$C501),INDEX($D$488:$W$488,,$C501)-SUM($D501:AV501),INDEX($D$488:$W$488,,$C501)/$H$474)))</f>
        <v>0</v>
      </c>
      <c r="AX501" s="22">
        <f>IF($H$474="n/a",0,IF(AX$476&lt;=$C501,0,IF(AX$476&gt;($H$474+$C501),INDEX($D$488:$W$488,,$C501)-SUM($D501:AW501),INDEX($D$488:$W$488,,$C501)/$H$474)))</f>
        <v>0</v>
      </c>
      <c r="AY501" s="22">
        <f>IF($H$474="n/a",0,IF(AY$476&lt;=$C501,0,IF(AY$476&gt;($H$474+$C501),INDEX($D$488:$W$488,,$C501)-SUM($D501:AX501),INDEX($D$488:$W$488,,$C501)/$H$474)))</f>
        <v>0</v>
      </c>
      <c r="AZ501" s="22">
        <f>IF($H$474="n/a",0,IF(AZ$476&lt;=$C501,0,IF(AZ$476&gt;($H$474+$C501),INDEX($D$488:$W$488,,$C501)-SUM($D501:AY501),INDEX($D$488:$W$488,,$C501)/$H$474)))</f>
        <v>0</v>
      </c>
      <c r="BA501" s="22">
        <f>IF($H$474="n/a",0,IF(BA$476&lt;=$C501,0,IF(BA$476&gt;($H$474+$C501),INDEX($D$488:$W$488,,$C501)-SUM($D501:AZ501),INDEX($D$488:$W$488,,$C501)/$H$474)))</f>
        <v>0</v>
      </c>
      <c r="BB501" s="22">
        <f>IF($H$474="n/a",0,IF(BB$476&lt;=$C501,0,IF(BB$476&gt;($H$474+$C501),INDEX($D$488:$W$488,,$C501)-SUM($D501:BA501),INDEX($D$488:$W$488,,$C501)/$H$474)))</f>
        <v>0</v>
      </c>
      <c r="BC501" s="22">
        <f>IF($H$474="n/a",0,IF(BC$476&lt;=$C501,0,IF(BC$476&gt;($H$474+$C501),INDEX($D$488:$W$488,,$C501)-SUM($D501:BB501),INDEX($D$488:$W$488,,$C501)/$H$474)))</f>
        <v>0</v>
      </c>
      <c r="BD501" s="22">
        <f>IF($H$474="n/a",0,IF(BD$476&lt;=$C501,0,IF(BD$476&gt;($H$474+$C501),INDEX($D$488:$W$488,,$C501)-SUM($D501:BC501),INDEX($D$488:$W$488,,$C501)/$H$474)))</f>
        <v>0</v>
      </c>
      <c r="BE501" s="22">
        <f>IF($H$474="n/a",0,IF(BE$476&lt;=$C501,0,IF(BE$476&gt;($H$474+$C501),INDEX($D$488:$W$488,,$C501)-SUM($D501:BD501),INDEX($D$488:$W$488,,$C501)/$H$474)))</f>
        <v>0</v>
      </c>
      <c r="BF501" s="22">
        <f>IF($H$474="n/a",0,IF(BF$476&lt;=$C501,0,IF(BF$476&gt;($H$474+$C501),INDEX($D$488:$W$488,,$C501)-SUM($D501:BE501),INDEX($D$488:$W$488,,$C501)/$H$474)))</f>
        <v>0</v>
      </c>
      <c r="BG501" s="22">
        <f>IF($H$474="n/a",0,IF(BG$476&lt;=$C501,0,IF(BG$476&gt;($H$474+$C501),INDEX($D$488:$W$488,,$C501)-SUM($D501:BF501),INDEX($D$488:$W$488,,$C501)/$H$474)))</f>
        <v>0</v>
      </c>
      <c r="BH501" s="22">
        <f>IF($H$474="n/a",0,IF(BH$476&lt;=$C501,0,IF(BH$476&gt;($H$474+$C501),INDEX($D$488:$W$488,,$C501)-SUM($D501:BG501),INDEX($D$488:$W$488,,$C501)/$H$474)))</f>
        <v>0</v>
      </c>
      <c r="BI501" s="22">
        <f>IF($H$474="n/a",0,IF(BI$476&lt;=$C501,0,IF(BI$476&gt;($H$474+$C501),INDEX($D$488:$W$488,,$C501)-SUM($D501:BH501),INDEX($D$488:$W$488,,$C501)/$H$474)))</f>
        <v>0</v>
      </c>
      <c r="BJ501" s="22">
        <f>IF($H$474="n/a",0,IF(BJ$476&lt;=$C501,0,IF(BJ$476&gt;($H$474+$C501),INDEX($D$488:$W$488,,$C501)-SUM($D501:BI501),INDEX($D$488:$W$488,,$C501)/$H$474)))</f>
        <v>0</v>
      </c>
      <c r="BK501" s="22">
        <f>IF($H$474="n/a",0,IF(BK$476&lt;=$C501,0,IF(BK$476&gt;($H$474+$C501),INDEX($D$488:$W$488,,$C501)-SUM($D501:BJ501),INDEX($D$488:$W$488,,$C501)/$H$474)))</f>
        <v>0</v>
      </c>
      <c r="BL501" s="22">
        <f>IF($H$474="n/a",0,IF(BL$476&lt;=$C501,0,IF(BL$476&gt;($H$474+$C501),INDEX($D$488:$W$488,,$C501)-SUM($D501:BK501),INDEX($D$488:$W$488,,$C501)/$H$474)))</f>
        <v>0</v>
      </c>
      <c r="BM501" s="22">
        <f>IF($H$474="n/a",0,IF(BM$476&lt;=$C501,0,IF(BM$476&gt;($H$474+$C501),INDEX($D$488:$W$488,,$C501)-SUM($D501:BL501),INDEX($D$488:$W$488,,$C501)/$H$474)))</f>
        <v>0</v>
      </c>
      <c r="BN501" s="22">
        <f>IF($H$474="n/a",0,IF(BN$476&lt;=$C501,0,IF(BN$476&gt;($H$474+$C501),INDEX($D$488:$W$488,,$C501)-SUM($D501:BM501),INDEX($D$488:$W$488,,$C501)/$H$474)))</f>
        <v>0</v>
      </c>
      <c r="BO501" s="22">
        <f>IF($H$474="n/a",0,IF(BO$476&lt;=$C501,0,IF(BO$476&gt;($H$474+$C501),INDEX($D$488:$W$488,,$C501)-SUM($D501:BN501),INDEX($D$488:$W$488,,$C501)/$H$474)))</f>
        <v>0</v>
      </c>
      <c r="BP501" s="22">
        <f>IF($H$474="n/a",0,IF(BP$476&lt;=$C501,0,IF(BP$476&gt;($H$474+$C501),INDEX($D$488:$W$488,,$C501)-SUM($D501:BO501),INDEX($D$488:$W$488,,$C501)/$H$474)))</f>
        <v>0</v>
      </c>
    </row>
    <row r="502" spans="2:68" hidden="1" outlineLevel="1">
      <c r="B502" s="20">
        <v>2027</v>
      </c>
      <c r="C502" s="20">
        <v>12</v>
      </c>
      <c r="E502" s="22">
        <f>IF($H$474="n/a",0,IF(E$476&lt;=$C502,0,IF(E$476&gt;($H$474+$C502),INDEX($D$488:$W$488,,$C502)-SUM($D502:D502),INDEX($D$488:$W$488,,$C502)/$H$474)))</f>
        <v>0</v>
      </c>
      <c r="F502" s="22">
        <f>IF($H$474="n/a",0,IF(F$476&lt;=$C502,0,IF(F$476&gt;($H$474+$C502),INDEX($D$488:$W$488,,$C502)-SUM($D502:E502),INDEX($D$488:$W$488,,$C502)/$H$474)))</f>
        <v>0</v>
      </c>
      <c r="G502" s="22">
        <f>IF($H$474="n/a",0,IF(G$476&lt;=$C502,0,IF(G$476&gt;($H$474+$C502),INDEX($D$488:$W$488,,$C502)-SUM($D502:F502),INDEX($D$488:$W$488,,$C502)/$H$474)))</f>
        <v>0</v>
      </c>
      <c r="H502" s="22">
        <f>IF($H$474="n/a",0,IF(H$476&lt;=$C502,0,IF(H$476&gt;($H$474+$C502),INDEX($D$488:$W$488,,$C502)-SUM($D502:G502),INDEX($D$488:$W$488,,$C502)/$H$474)))</f>
        <v>0</v>
      </c>
      <c r="I502" s="22">
        <f>IF($H$474="n/a",0,IF(I$476&lt;=$C502,0,IF(I$476&gt;($H$474+$C502),INDEX($D$488:$W$488,,$C502)-SUM($D502:H502),INDEX($D$488:$W$488,,$C502)/$H$474)))</f>
        <v>0</v>
      </c>
      <c r="J502" s="22">
        <f>IF($H$474="n/a",0,IF(J$476&lt;=$C502,0,IF(J$476&gt;($H$474+$C502),INDEX($D$488:$W$488,,$C502)-SUM($D502:I502),INDEX($D$488:$W$488,,$C502)/$H$474)))</f>
        <v>0</v>
      </c>
      <c r="K502" s="22">
        <f>IF($H$474="n/a",0,IF(K$476&lt;=$C502,0,IF(K$476&gt;($H$474+$C502),INDEX($D$488:$W$488,,$C502)-SUM($D502:J502),INDEX($D$488:$W$488,,$C502)/$H$474)))</f>
        <v>0</v>
      </c>
      <c r="L502" s="22">
        <f>IF($H$474="n/a",0,IF(L$476&lt;=$C502,0,IF(L$476&gt;($H$474+$C502),INDEX($D$488:$W$488,,$C502)-SUM($D502:K502),INDEX($D$488:$W$488,,$C502)/$H$474)))</f>
        <v>0</v>
      </c>
      <c r="M502" s="22">
        <f>IF($H$474="n/a",0,IF(M$476&lt;=$C502,0,IF(M$476&gt;($H$474+$C502),INDEX($D$488:$W$488,,$C502)-SUM($D502:L502),INDEX($D$488:$W$488,,$C502)/$H$474)))</f>
        <v>0</v>
      </c>
      <c r="N502" s="22">
        <f>IF($H$474="n/a",0,IF(N$476&lt;=$C502,0,IF(N$476&gt;($H$474+$C502),INDEX($D$488:$W$488,,$C502)-SUM($D502:M502),INDEX($D$488:$W$488,,$C502)/$H$474)))</f>
        <v>0</v>
      </c>
      <c r="O502" s="22">
        <f>IF($H$474="n/a",0,IF(O$476&lt;=$C502,0,IF(O$476&gt;($H$474+$C502),INDEX($D$488:$W$488,,$C502)-SUM($D502:N502),INDEX($D$488:$W$488,,$C502)/$H$474)))</f>
        <v>0</v>
      </c>
      <c r="P502" s="22">
        <f>IF($H$474="n/a",0,IF(P$476&lt;=$C502,0,IF(P$476&gt;($H$474+$C502),INDEX($D$488:$W$488,,$C502)-SUM($D502:O502),INDEX($D$488:$W$488,,$C502)/$H$474)))</f>
        <v>0</v>
      </c>
      <c r="Q502" s="22">
        <f>IF($H$474="n/a",0,IF(Q$476&lt;=$C502,0,IF(Q$476&gt;($H$474+$C502),INDEX($D$488:$W$488,,$C502)-SUM($D502:P502),INDEX($D$488:$W$488,,$C502)/$H$474)))</f>
        <v>0</v>
      </c>
      <c r="R502" s="22">
        <f>IF($H$474="n/a",0,IF(R$476&lt;=$C502,0,IF(R$476&gt;($H$474+$C502),INDEX($D$488:$W$488,,$C502)-SUM($D502:Q502),INDEX($D$488:$W$488,,$C502)/$H$474)))</f>
        <v>0</v>
      </c>
      <c r="S502" s="22">
        <f>IF($H$474="n/a",0,IF(S$476&lt;=$C502,0,IF(S$476&gt;($H$474+$C502),INDEX($D$488:$W$488,,$C502)-SUM($D502:R502),INDEX($D$488:$W$488,,$C502)/$H$474)))</f>
        <v>0</v>
      </c>
      <c r="T502" s="22">
        <f>IF($H$474="n/a",0,IF(T$476&lt;=$C502,0,IF(T$476&gt;($H$474+$C502),INDEX($D$488:$W$488,,$C502)-SUM($D502:S502),INDEX($D$488:$W$488,,$C502)/$H$474)))</f>
        <v>0</v>
      </c>
      <c r="U502" s="22">
        <f>IF($H$474="n/a",0,IF(U$476&lt;=$C502,0,IF(U$476&gt;($H$474+$C502),INDEX($D$488:$W$488,,$C502)-SUM($D502:T502),INDEX($D$488:$W$488,,$C502)/$H$474)))</f>
        <v>0</v>
      </c>
      <c r="V502" s="22">
        <f>IF($H$474="n/a",0,IF(V$476&lt;=$C502,0,IF(V$476&gt;($H$474+$C502),INDEX($D$488:$W$488,,$C502)-SUM($D502:U502),INDEX($D$488:$W$488,,$C502)/$H$474)))</f>
        <v>0</v>
      </c>
      <c r="W502" s="22">
        <f>IF($H$474="n/a",0,IF(W$476&lt;=$C502,0,IF(W$476&gt;($H$474+$C502),INDEX($D$488:$W$488,,$C502)-SUM($D502:V502),INDEX($D$488:$W$488,,$C502)/$H$474)))</f>
        <v>0</v>
      </c>
      <c r="X502" s="22">
        <f>IF($H$474="n/a",0,IF(X$476&lt;=$C502,0,IF(X$476&gt;($H$474+$C502),INDEX($D$488:$W$488,,$C502)-SUM($D502:W502),INDEX($D$488:$W$488,,$C502)/$H$474)))</f>
        <v>0</v>
      </c>
      <c r="Y502" s="22">
        <f>IF($H$474="n/a",0,IF(Y$476&lt;=$C502,0,IF(Y$476&gt;($H$474+$C502),INDEX($D$488:$W$488,,$C502)-SUM($D502:X502),INDEX($D$488:$W$488,,$C502)/$H$474)))</f>
        <v>0</v>
      </c>
      <c r="Z502" s="22">
        <f>IF($H$474="n/a",0,IF(Z$476&lt;=$C502,0,IF(Z$476&gt;($H$474+$C502),INDEX($D$488:$W$488,,$C502)-SUM($D502:Y502),INDEX($D$488:$W$488,,$C502)/$H$474)))</f>
        <v>0</v>
      </c>
      <c r="AA502" s="22">
        <f>IF($H$474="n/a",0,IF(AA$476&lt;=$C502,0,IF(AA$476&gt;($H$474+$C502),INDEX($D$488:$W$488,,$C502)-SUM($D502:Z502),INDEX($D$488:$W$488,,$C502)/$H$474)))</f>
        <v>0</v>
      </c>
      <c r="AB502" s="22">
        <f>IF($H$474="n/a",0,IF(AB$476&lt;=$C502,0,IF(AB$476&gt;($H$474+$C502),INDEX($D$488:$W$488,,$C502)-SUM($D502:AA502),INDEX($D$488:$W$488,,$C502)/$H$474)))</f>
        <v>0</v>
      </c>
      <c r="AC502" s="22">
        <f>IF($H$474="n/a",0,IF(AC$476&lt;=$C502,0,IF(AC$476&gt;($H$474+$C502),INDEX($D$488:$W$488,,$C502)-SUM($D502:AB502),INDEX($D$488:$W$488,,$C502)/$H$474)))</f>
        <v>0</v>
      </c>
      <c r="AD502" s="22">
        <f>IF($H$474="n/a",0,IF(AD$476&lt;=$C502,0,IF(AD$476&gt;($H$474+$C502),INDEX($D$488:$W$488,,$C502)-SUM($D502:AC502),INDEX($D$488:$W$488,,$C502)/$H$474)))</f>
        <v>0</v>
      </c>
      <c r="AE502" s="22">
        <f>IF($H$474="n/a",0,IF(AE$476&lt;=$C502,0,IF(AE$476&gt;($H$474+$C502),INDEX($D$488:$W$488,,$C502)-SUM($D502:AD502),INDEX($D$488:$W$488,,$C502)/$H$474)))</f>
        <v>0</v>
      </c>
      <c r="AF502" s="22">
        <f>IF($H$474="n/a",0,IF(AF$476&lt;=$C502,0,IF(AF$476&gt;($H$474+$C502),INDEX($D$488:$W$488,,$C502)-SUM($D502:AE502),INDEX($D$488:$W$488,,$C502)/$H$474)))</f>
        <v>0</v>
      </c>
      <c r="AG502" s="22">
        <f>IF($H$474="n/a",0,IF(AG$476&lt;=$C502,0,IF(AG$476&gt;($H$474+$C502),INDEX($D$488:$W$488,,$C502)-SUM($D502:AF502),INDEX($D$488:$W$488,,$C502)/$H$474)))</f>
        <v>0</v>
      </c>
      <c r="AH502" s="22">
        <f>IF($H$474="n/a",0,IF(AH$476&lt;=$C502,0,IF(AH$476&gt;($H$474+$C502),INDEX($D$488:$W$488,,$C502)-SUM($D502:AG502),INDEX($D$488:$W$488,,$C502)/$H$474)))</f>
        <v>0</v>
      </c>
      <c r="AI502" s="22">
        <f>IF($H$474="n/a",0,IF(AI$476&lt;=$C502,0,IF(AI$476&gt;($H$474+$C502),INDEX($D$488:$W$488,,$C502)-SUM($D502:AH502),INDEX($D$488:$W$488,,$C502)/$H$474)))</f>
        <v>0</v>
      </c>
      <c r="AJ502" s="22">
        <f>IF($H$474="n/a",0,IF(AJ$476&lt;=$C502,0,IF(AJ$476&gt;($H$474+$C502),INDEX($D$488:$W$488,,$C502)-SUM($D502:AI502),INDEX($D$488:$W$488,,$C502)/$H$474)))</f>
        <v>0</v>
      </c>
      <c r="AK502" s="22">
        <f>IF($H$474="n/a",0,IF(AK$476&lt;=$C502,0,IF(AK$476&gt;($H$474+$C502),INDEX($D$488:$W$488,,$C502)-SUM($D502:AJ502),INDEX($D$488:$W$488,,$C502)/$H$474)))</f>
        <v>0</v>
      </c>
      <c r="AL502" s="22">
        <f>IF($H$474="n/a",0,IF(AL$476&lt;=$C502,0,IF(AL$476&gt;($H$474+$C502),INDEX($D$488:$W$488,,$C502)-SUM($D502:AK502),INDEX($D$488:$W$488,,$C502)/$H$474)))</f>
        <v>0</v>
      </c>
      <c r="AM502" s="22">
        <f>IF($H$474="n/a",0,IF(AM$476&lt;=$C502,0,IF(AM$476&gt;($H$474+$C502),INDEX($D$488:$W$488,,$C502)-SUM($D502:AL502),INDEX($D$488:$W$488,,$C502)/$H$474)))</f>
        <v>0</v>
      </c>
      <c r="AN502" s="22">
        <f>IF($H$474="n/a",0,IF(AN$476&lt;=$C502,0,IF(AN$476&gt;($H$474+$C502),INDEX($D$488:$W$488,,$C502)-SUM($D502:AM502),INDEX($D$488:$W$488,,$C502)/$H$474)))</f>
        <v>0</v>
      </c>
      <c r="AO502" s="22">
        <f>IF($H$474="n/a",0,IF(AO$476&lt;=$C502,0,IF(AO$476&gt;($H$474+$C502),INDEX($D$488:$W$488,,$C502)-SUM($D502:AN502),INDEX($D$488:$W$488,,$C502)/$H$474)))</f>
        <v>0</v>
      </c>
      <c r="AP502" s="22">
        <f>IF($H$474="n/a",0,IF(AP$476&lt;=$C502,0,IF(AP$476&gt;($H$474+$C502),INDEX($D$488:$W$488,,$C502)-SUM($D502:AO502),INDEX($D$488:$W$488,,$C502)/$H$474)))</f>
        <v>0</v>
      </c>
      <c r="AQ502" s="22">
        <f>IF($H$474="n/a",0,IF(AQ$476&lt;=$C502,0,IF(AQ$476&gt;($H$474+$C502),INDEX($D$488:$W$488,,$C502)-SUM($D502:AP502),INDEX($D$488:$W$488,,$C502)/$H$474)))</f>
        <v>0</v>
      </c>
      <c r="AR502" s="22">
        <f>IF($H$474="n/a",0,IF(AR$476&lt;=$C502,0,IF(AR$476&gt;($H$474+$C502),INDEX($D$488:$W$488,,$C502)-SUM($D502:AQ502),INDEX($D$488:$W$488,,$C502)/$H$474)))</f>
        <v>0</v>
      </c>
      <c r="AS502" s="22">
        <f>IF($H$474="n/a",0,IF(AS$476&lt;=$C502,0,IF(AS$476&gt;($H$474+$C502),INDEX($D$488:$W$488,,$C502)-SUM($D502:AR502),INDEX($D$488:$W$488,,$C502)/$H$474)))</f>
        <v>0</v>
      </c>
      <c r="AT502" s="22">
        <f>IF($H$474="n/a",0,IF(AT$476&lt;=$C502,0,IF(AT$476&gt;($H$474+$C502),INDEX($D$488:$W$488,,$C502)-SUM($D502:AS502),INDEX($D$488:$W$488,,$C502)/$H$474)))</f>
        <v>0</v>
      </c>
      <c r="AU502" s="22">
        <f>IF($H$474="n/a",0,IF(AU$476&lt;=$C502,0,IF(AU$476&gt;($H$474+$C502),INDEX($D$488:$W$488,,$C502)-SUM($D502:AT502),INDEX($D$488:$W$488,,$C502)/$H$474)))</f>
        <v>0</v>
      </c>
      <c r="AV502" s="22">
        <f>IF($H$474="n/a",0,IF(AV$476&lt;=$C502,0,IF(AV$476&gt;($H$474+$C502),INDEX($D$488:$W$488,,$C502)-SUM($D502:AU502),INDEX($D$488:$W$488,,$C502)/$H$474)))</f>
        <v>0</v>
      </c>
      <c r="AW502" s="22">
        <f>IF($H$474="n/a",0,IF(AW$476&lt;=$C502,0,IF(AW$476&gt;($H$474+$C502),INDEX($D$488:$W$488,,$C502)-SUM($D502:AV502),INDEX($D$488:$W$488,,$C502)/$H$474)))</f>
        <v>0</v>
      </c>
      <c r="AX502" s="22">
        <f>IF($H$474="n/a",0,IF(AX$476&lt;=$C502,0,IF(AX$476&gt;($H$474+$C502),INDEX($D$488:$W$488,,$C502)-SUM($D502:AW502),INDEX($D$488:$W$488,,$C502)/$H$474)))</f>
        <v>0</v>
      </c>
      <c r="AY502" s="22">
        <f>IF($H$474="n/a",0,IF(AY$476&lt;=$C502,0,IF(AY$476&gt;($H$474+$C502),INDEX($D$488:$W$488,,$C502)-SUM($D502:AX502),INDEX($D$488:$W$488,,$C502)/$H$474)))</f>
        <v>0</v>
      </c>
      <c r="AZ502" s="22">
        <f>IF($H$474="n/a",0,IF(AZ$476&lt;=$C502,0,IF(AZ$476&gt;($H$474+$C502),INDEX($D$488:$W$488,,$C502)-SUM($D502:AY502),INDEX($D$488:$W$488,,$C502)/$H$474)))</f>
        <v>0</v>
      </c>
      <c r="BA502" s="22">
        <f>IF($H$474="n/a",0,IF(BA$476&lt;=$C502,0,IF(BA$476&gt;($H$474+$C502),INDEX($D$488:$W$488,,$C502)-SUM($D502:AZ502),INDEX($D$488:$W$488,,$C502)/$H$474)))</f>
        <v>0</v>
      </c>
      <c r="BB502" s="22">
        <f>IF($H$474="n/a",0,IF(BB$476&lt;=$C502,0,IF(BB$476&gt;($H$474+$C502),INDEX($D$488:$W$488,,$C502)-SUM($D502:BA502),INDEX($D$488:$W$488,,$C502)/$H$474)))</f>
        <v>0</v>
      </c>
      <c r="BC502" s="22">
        <f>IF($H$474="n/a",0,IF(BC$476&lt;=$C502,0,IF(BC$476&gt;($H$474+$C502),INDEX($D$488:$W$488,,$C502)-SUM($D502:BB502),INDEX($D$488:$W$488,,$C502)/$H$474)))</f>
        <v>0</v>
      </c>
      <c r="BD502" s="22">
        <f>IF($H$474="n/a",0,IF(BD$476&lt;=$C502,0,IF(BD$476&gt;($H$474+$C502),INDEX($D$488:$W$488,,$C502)-SUM($D502:BC502),INDEX($D$488:$W$488,,$C502)/$H$474)))</f>
        <v>0</v>
      </c>
      <c r="BE502" s="22">
        <f>IF($H$474="n/a",0,IF(BE$476&lt;=$C502,0,IF(BE$476&gt;($H$474+$C502),INDEX($D$488:$W$488,,$C502)-SUM($D502:BD502),INDEX($D$488:$W$488,,$C502)/$H$474)))</f>
        <v>0</v>
      </c>
      <c r="BF502" s="22">
        <f>IF($H$474="n/a",0,IF(BF$476&lt;=$C502,0,IF(BF$476&gt;($H$474+$C502),INDEX($D$488:$W$488,,$C502)-SUM($D502:BE502),INDEX($D$488:$W$488,,$C502)/$H$474)))</f>
        <v>0</v>
      </c>
      <c r="BG502" s="22">
        <f>IF($H$474="n/a",0,IF(BG$476&lt;=$C502,0,IF(BG$476&gt;($H$474+$C502),INDEX($D$488:$W$488,,$C502)-SUM($D502:BF502),INDEX($D$488:$W$488,,$C502)/$H$474)))</f>
        <v>0</v>
      </c>
      <c r="BH502" s="22">
        <f>IF($H$474="n/a",0,IF(BH$476&lt;=$C502,0,IF(BH$476&gt;($H$474+$C502),INDEX($D$488:$W$488,,$C502)-SUM($D502:BG502),INDEX($D$488:$W$488,,$C502)/$H$474)))</f>
        <v>0</v>
      </c>
      <c r="BI502" s="22">
        <f>IF($H$474="n/a",0,IF(BI$476&lt;=$C502,0,IF(BI$476&gt;($H$474+$C502),INDEX($D$488:$W$488,,$C502)-SUM($D502:BH502),INDEX($D$488:$W$488,,$C502)/$H$474)))</f>
        <v>0</v>
      </c>
      <c r="BJ502" s="22">
        <f>IF($H$474="n/a",0,IF(BJ$476&lt;=$C502,0,IF(BJ$476&gt;($H$474+$C502),INDEX($D$488:$W$488,,$C502)-SUM($D502:BI502),INDEX($D$488:$W$488,,$C502)/$H$474)))</f>
        <v>0</v>
      </c>
      <c r="BK502" s="22">
        <f>IF($H$474="n/a",0,IF(BK$476&lt;=$C502,0,IF(BK$476&gt;($H$474+$C502),INDEX($D$488:$W$488,,$C502)-SUM($D502:BJ502),INDEX($D$488:$W$488,,$C502)/$H$474)))</f>
        <v>0</v>
      </c>
      <c r="BL502" s="22">
        <f>IF($H$474="n/a",0,IF(BL$476&lt;=$C502,0,IF(BL$476&gt;($H$474+$C502),INDEX($D$488:$W$488,,$C502)-SUM($D502:BK502),INDEX($D$488:$W$488,,$C502)/$H$474)))</f>
        <v>0</v>
      </c>
      <c r="BM502" s="22">
        <f>IF($H$474="n/a",0,IF(BM$476&lt;=$C502,0,IF(BM$476&gt;($H$474+$C502),INDEX($D$488:$W$488,,$C502)-SUM($D502:BL502),INDEX($D$488:$W$488,,$C502)/$H$474)))</f>
        <v>0</v>
      </c>
      <c r="BN502" s="22">
        <f>IF($H$474="n/a",0,IF(BN$476&lt;=$C502,0,IF(BN$476&gt;($H$474+$C502),INDEX($D$488:$W$488,,$C502)-SUM($D502:BM502),INDEX($D$488:$W$488,,$C502)/$H$474)))</f>
        <v>0</v>
      </c>
      <c r="BO502" s="22">
        <f>IF($H$474="n/a",0,IF(BO$476&lt;=$C502,0,IF(BO$476&gt;($H$474+$C502),INDEX($D$488:$W$488,,$C502)-SUM($D502:BN502),INDEX($D$488:$W$488,,$C502)/$H$474)))</f>
        <v>0</v>
      </c>
      <c r="BP502" s="22">
        <f>IF($H$474="n/a",0,IF(BP$476&lt;=$C502,0,IF(BP$476&gt;($H$474+$C502),INDEX($D$488:$W$488,,$C502)-SUM($D502:BO502),INDEX($D$488:$W$488,,$C502)/$H$474)))</f>
        <v>0</v>
      </c>
    </row>
    <row r="503" spans="2:68" hidden="1" outlineLevel="1">
      <c r="B503" s="20">
        <v>2028</v>
      </c>
      <c r="C503" s="20">
        <v>13</v>
      </c>
      <c r="E503" s="22">
        <f>IF($H$474="n/a",0,IF(E$476&lt;=$C503,0,IF(E$476&gt;($H$474+$C503),INDEX($D$488:$W$488,,$C503)-SUM($D503:D503),INDEX($D$488:$W$488,,$C503)/$H$474)))</f>
        <v>0</v>
      </c>
      <c r="F503" s="22">
        <f>IF($H$474="n/a",0,IF(F$476&lt;=$C503,0,IF(F$476&gt;($H$474+$C503),INDEX($D$488:$W$488,,$C503)-SUM($D503:E503),INDEX($D$488:$W$488,,$C503)/$H$474)))</f>
        <v>0</v>
      </c>
      <c r="G503" s="22">
        <f>IF($H$474="n/a",0,IF(G$476&lt;=$C503,0,IF(G$476&gt;($H$474+$C503),INDEX($D$488:$W$488,,$C503)-SUM($D503:F503),INDEX($D$488:$W$488,,$C503)/$H$474)))</f>
        <v>0</v>
      </c>
      <c r="H503" s="22">
        <f>IF($H$474="n/a",0,IF(H$476&lt;=$C503,0,IF(H$476&gt;($H$474+$C503),INDEX($D$488:$W$488,,$C503)-SUM($D503:G503),INDEX($D$488:$W$488,,$C503)/$H$474)))</f>
        <v>0</v>
      </c>
      <c r="I503" s="22">
        <f>IF($H$474="n/a",0,IF(I$476&lt;=$C503,0,IF(I$476&gt;($H$474+$C503),INDEX($D$488:$W$488,,$C503)-SUM($D503:H503),INDEX($D$488:$W$488,,$C503)/$H$474)))</f>
        <v>0</v>
      </c>
      <c r="J503" s="22">
        <f>IF($H$474="n/a",0,IF(J$476&lt;=$C503,0,IF(J$476&gt;($H$474+$C503),INDEX($D$488:$W$488,,$C503)-SUM($D503:I503),INDEX($D$488:$W$488,,$C503)/$H$474)))</f>
        <v>0</v>
      </c>
      <c r="K503" s="22">
        <f>IF($H$474="n/a",0,IF(K$476&lt;=$C503,0,IF(K$476&gt;($H$474+$C503),INDEX($D$488:$W$488,,$C503)-SUM($D503:J503),INDEX($D$488:$W$488,,$C503)/$H$474)))</f>
        <v>0</v>
      </c>
      <c r="L503" s="22">
        <f>IF($H$474="n/a",0,IF(L$476&lt;=$C503,0,IF(L$476&gt;($H$474+$C503),INDEX($D$488:$W$488,,$C503)-SUM($D503:K503),INDEX($D$488:$W$488,,$C503)/$H$474)))</f>
        <v>0</v>
      </c>
      <c r="M503" s="22">
        <f>IF($H$474="n/a",0,IF(M$476&lt;=$C503,0,IF(M$476&gt;($H$474+$C503),INDEX($D$488:$W$488,,$C503)-SUM($D503:L503),INDEX($D$488:$W$488,,$C503)/$H$474)))</f>
        <v>0</v>
      </c>
      <c r="N503" s="22">
        <f>IF($H$474="n/a",0,IF(N$476&lt;=$C503,0,IF(N$476&gt;($H$474+$C503),INDEX($D$488:$W$488,,$C503)-SUM($D503:M503),INDEX($D$488:$W$488,,$C503)/$H$474)))</f>
        <v>0</v>
      </c>
      <c r="O503" s="22">
        <f>IF($H$474="n/a",0,IF(O$476&lt;=$C503,0,IF(O$476&gt;($H$474+$C503),INDEX($D$488:$W$488,,$C503)-SUM($D503:N503),INDEX($D$488:$W$488,,$C503)/$H$474)))</f>
        <v>0</v>
      </c>
      <c r="P503" s="22">
        <f>IF($H$474="n/a",0,IF(P$476&lt;=$C503,0,IF(P$476&gt;($H$474+$C503),INDEX($D$488:$W$488,,$C503)-SUM($D503:O503),INDEX($D$488:$W$488,,$C503)/$H$474)))</f>
        <v>0</v>
      </c>
      <c r="Q503" s="22">
        <f>IF($H$474="n/a",0,IF(Q$476&lt;=$C503,0,IF(Q$476&gt;($H$474+$C503),INDEX($D$488:$W$488,,$C503)-SUM($D503:P503),INDEX($D$488:$W$488,,$C503)/$H$474)))</f>
        <v>0</v>
      </c>
      <c r="R503" s="22">
        <f>IF($H$474="n/a",0,IF(R$476&lt;=$C503,0,IF(R$476&gt;($H$474+$C503),INDEX($D$488:$W$488,,$C503)-SUM($D503:Q503),INDEX($D$488:$W$488,,$C503)/$H$474)))</f>
        <v>0</v>
      </c>
      <c r="S503" s="22">
        <f>IF($H$474="n/a",0,IF(S$476&lt;=$C503,0,IF(S$476&gt;($H$474+$C503),INDEX($D$488:$W$488,,$C503)-SUM($D503:R503),INDEX($D$488:$W$488,,$C503)/$H$474)))</f>
        <v>0</v>
      </c>
      <c r="T503" s="22">
        <f>IF($H$474="n/a",0,IF(T$476&lt;=$C503,0,IF(T$476&gt;($H$474+$C503),INDEX($D$488:$W$488,,$C503)-SUM($D503:S503),INDEX($D$488:$W$488,,$C503)/$H$474)))</f>
        <v>0</v>
      </c>
      <c r="U503" s="22">
        <f>IF($H$474="n/a",0,IF(U$476&lt;=$C503,0,IF(U$476&gt;($H$474+$C503),INDEX($D$488:$W$488,,$C503)-SUM($D503:T503),INDEX($D$488:$W$488,,$C503)/$H$474)))</f>
        <v>0</v>
      </c>
      <c r="V503" s="22">
        <f>IF($H$474="n/a",0,IF(V$476&lt;=$C503,0,IF(V$476&gt;($H$474+$C503),INDEX($D$488:$W$488,,$C503)-SUM($D503:U503),INDEX($D$488:$W$488,,$C503)/$H$474)))</f>
        <v>0</v>
      </c>
      <c r="W503" s="22">
        <f>IF($H$474="n/a",0,IF(W$476&lt;=$C503,0,IF(W$476&gt;($H$474+$C503),INDEX($D$488:$W$488,,$C503)-SUM($D503:V503),INDEX($D$488:$W$488,,$C503)/$H$474)))</f>
        <v>0</v>
      </c>
      <c r="X503" s="22">
        <f>IF($H$474="n/a",0,IF(X$476&lt;=$C503,0,IF(X$476&gt;($H$474+$C503),INDEX($D$488:$W$488,,$C503)-SUM($D503:W503),INDEX($D$488:$W$488,,$C503)/$H$474)))</f>
        <v>0</v>
      </c>
      <c r="Y503" s="22">
        <f>IF($H$474="n/a",0,IF(Y$476&lt;=$C503,0,IF(Y$476&gt;($H$474+$C503),INDEX($D$488:$W$488,,$C503)-SUM($D503:X503),INDEX($D$488:$W$488,,$C503)/$H$474)))</f>
        <v>0</v>
      </c>
      <c r="Z503" s="22">
        <f>IF($H$474="n/a",0,IF(Z$476&lt;=$C503,0,IF(Z$476&gt;($H$474+$C503),INDEX($D$488:$W$488,,$C503)-SUM($D503:Y503),INDEX($D$488:$W$488,,$C503)/$H$474)))</f>
        <v>0</v>
      </c>
      <c r="AA503" s="22">
        <f>IF($H$474="n/a",0,IF(AA$476&lt;=$C503,0,IF(AA$476&gt;($H$474+$C503),INDEX($D$488:$W$488,,$C503)-SUM($D503:Z503),INDEX($D$488:$W$488,,$C503)/$H$474)))</f>
        <v>0</v>
      </c>
      <c r="AB503" s="22">
        <f>IF($H$474="n/a",0,IF(AB$476&lt;=$C503,0,IF(AB$476&gt;($H$474+$C503),INDEX($D$488:$W$488,,$C503)-SUM($D503:AA503),INDEX($D$488:$W$488,,$C503)/$H$474)))</f>
        <v>0</v>
      </c>
      <c r="AC503" s="22">
        <f>IF($H$474="n/a",0,IF(AC$476&lt;=$C503,0,IF(AC$476&gt;($H$474+$C503),INDEX($D$488:$W$488,,$C503)-SUM($D503:AB503),INDEX($D$488:$W$488,,$C503)/$H$474)))</f>
        <v>0</v>
      </c>
      <c r="AD503" s="22">
        <f>IF($H$474="n/a",0,IF(AD$476&lt;=$C503,0,IF(AD$476&gt;($H$474+$C503),INDEX($D$488:$W$488,,$C503)-SUM($D503:AC503),INDEX($D$488:$W$488,,$C503)/$H$474)))</f>
        <v>0</v>
      </c>
      <c r="AE503" s="22">
        <f>IF($H$474="n/a",0,IF(AE$476&lt;=$C503,0,IF(AE$476&gt;($H$474+$C503),INDEX($D$488:$W$488,,$C503)-SUM($D503:AD503),INDEX($D$488:$W$488,,$C503)/$H$474)))</f>
        <v>0</v>
      </c>
      <c r="AF503" s="22">
        <f>IF($H$474="n/a",0,IF(AF$476&lt;=$C503,0,IF(AF$476&gt;($H$474+$C503),INDEX($D$488:$W$488,,$C503)-SUM($D503:AE503),INDEX($D$488:$W$488,,$C503)/$H$474)))</f>
        <v>0</v>
      </c>
      <c r="AG503" s="22">
        <f>IF($H$474="n/a",0,IF(AG$476&lt;=$C503,0,IF(AG$476&gt;($H$474+$C503),INDEX($D$488:$W$488,,$C503)-SUM($D503:AF503),INDEX($D$488:$W$488,,$C503)/$H$474)))</f>
        <v>0</v>
      </c>
      <c r="AH503" s="22">
        <f>IF($H$474="n/a",0,IF(AH$476&lt;=$C503,0,IF(AH$476&gt;($H$474+$C503),INDEX($D$488:$W$488,,$C503)-SUM($D503:AG503),INDEX($D$488:$W$488,,$C503)/$H$474)))</f>
        <v>0</v>
      </c>
      <c r="AI503" s="22">
        <f>IF($H$474="n/a",0,IF(AI$476&lt;=$C503,0,IF(AI$476&gt;($H$474+$C503),INDEX($D$488:$W$488,,$C503)-SUM($D503:AH503),INDEX($D$488:$W$488,,$C503)/$H$474)))</f>
        <v>0</v>
      </c>
      <c r="AJ503" s="22">
        <f>IF($H$474="n/a",0,IF(AJ$476&lt;=$C503,0,IF(AJ$476&gt;($H$474+$C503),INDEX($D$488:$W$488,,$C503)-SUM($D503:AI503),INDEX($D$488:$W$488,,$C503)/$H$474)))</f>
        <v>0</v>
      </c>
      <c r="AK503" s="22">
        <f>IF($H$474="n/a",0,IF(AK$476&lt;=$C503,0,IF(AK$476&gt;($H$474+$C503),INDEX($D$488:$W$488,,$C503)-SUM($D503:AJ503),INDEX($D$488:$W$488,,$C503)/$H$474)))</f>
        <v>0</v>
      </c>
      <c r="AL503" s="22">
        <f>IF($H$474="n/a",0,IF(AL$476&lt;=$C503,0,IF(AL$476&gt;($H$474+$C503),INDEX($D$488:$W$488,,$C503)-SUM($D503:AK503),INDEX($D$488:$W$488,,$C503)/$H$474)))</f>
        <v>0</v>
      </c>
      <c r="AM503" s="22">
        <f>IF($H$474="n/a",0,IF(AM$476&lt;=$C503,0,IF(AM$476&gt;($H$474+$C503),INDEX($D$488:$W$488,,$C503)-SUM($D503:AL503),INDEX($D$488:$W$488,,$C503)/$H$474)))</f>
        <v>0</v>
      </c>
      <c r="AN503" s="22">
        <f>IF($H$474="n/a",0,IF(AN$476&lt;=$C503,0,IF(AN$476&gt;($H$474+$C503),INDEX($D$488:$W$488,,$C503)-SUM($D503:AM503),INDEX($D$488:$W$488,,$C503)/$H$474)))</f>
        <v>0</v>
      </c>
      <c r="AO503" s="22">
        <f>IF($H$474="n/a",0,IF(AO$476&lt;=$C503,0,IF(AO$476&gt;($H$474+$C503),INDEX($D$488:$W$488,,$C503)-SUM($D503:AN503),INDEX($D$488:$W$488,,$C503)/$H$474)))</f>
        <v>0</v>
      </c>
      <c r="AP503" s="22">
        <f>IF($H$474="n/a",0,IF(AP$476&lt;=$C503,0,IF(AP$476&gt;($H$474+$C503),INDEX($D$488:$W$488,,$C503)-SUM($D503:AO503),INDEX($D$488:$W$488,,$C503)/$H$474)))</f>
        <v>0</v>
      </c>
      <c r="AQ503" s="22">
        <f>IF($H$474="n/a",0,IF(AQ$476&lt;=$C503,0,IF(AQ$476&gt;($H$474+$C503),INDEX($D$488:$W$488,,$C503)-SUM($D503:AP503),INDEX($D$488:$W$488,,$C503)/$H$474)))</f>
        <v>0</v>
      </c>
      <c r="AR503" s="22">
        <f>IF($H$474="n/a",0,IF(AR$476&lt;=$C503,0,IF(AR$476&gt;($H$474+$C503),INDEX($D$488:$W$488,,$C503)-SUM($D503:AQ503),INDEX($D$488:$W$488,,$C503)/$H$474)))</f>
        <v>0</v>
      </c>
      <c r="AS503" s="22">
        <f>IF($H$474="n/a",0,IF(AS$476&lt;=$C503,0,IF(AS$476&gt;($H$474+$C503),INDEX($D$488:$W$488,,$C503)-SUM($D503:AR503),INDEX($D$488:$W$488,,$C503)/$H$474)))</f>
        <v>0</v>
      </c>
      <c r="AT503" s="22">
        <f>IF($H$474="n/a",0,IF(AT$476&lt;=$C503,0,IF(AT$476&gt;($H$474+$C503),INDEX($D$488:$W$488,,$C503)-SUM($D503:AS503),INDEX($D$488:$W$488,,$C503)/$H$474)))</f>
        <v>0</v>
      </c>
      <c r="AU503" s="22">
        <f>IF($H$474="n/a",0,IF(AU$476&lt;=$C503,0,IF(AU$476&gt;($H$474+$C503),INDEX($D$488:$W$488,,$C503)-SUM($D503:AT503),INDEX($D$488:$W$488,,$C503)/$H$474)))</f>
        <v>0</v>
      </c>
      <c r="AV503" s="22">
        <f>IF($H$474="n/a",0,IF(AV$476&lt;=$C503,0,IF(AV$476&gt;($H$474+$C503),INDEX($D$488:$W$488,,$C503)-SUM($D503:AU503),INDEX($D$488:$W$488,,$C503)/$H$474)))</f>
        <v>0</v>
      </c>
      <c r="AW503" s="22">
        <f>IF($H$474="n/a",0,IF(AW$476&lt;=$C503,0,IF(AW$476&gt;($H$474+$C503),INDEX($D$488:$W$488,,$C503)-SUM($D503:AV503),INDEX($D$488:$W$488,,$C503)/$H$474)))</f>
        <v>0</v>
      </c>
      <c r="AX503" s="22">
        <f>IF($H$474="n/a",0,IF(AX$476&lt;=$C503,0,IF(AX$476&gt;($H$474+$C503),INDEX($D$488:$W$488,,$C503)-SUM($D503:AW503),INDEX($D$488:$W$488,,$C503)/$H$474)))</f>
        <v>0</v>
      </c>
      <c r="AY503" s="22">
        <f>IF($H$474="n/a",0,IF(AY$476&lt;=$C503,0,IF(AY$476&gt;($H$474+$C503),INDEX($D$488:$W$488,,$C503)-SUM($D503:AX503),INDEX($D$488:$W$488,,$C503)/$H$474)))</f>
        <v>0</v>
      </c>
      <c r="AZ503" s="22">
        <f>IF($H$474="n/a",0,IF(AZ$476&lt;=$C503,0,IF(AZ$476&gt;($H$474+$C503),INDEX($D$488:$W$488,,$C503)-SUM($D503:AY503),INDEX($D$488:$W$488,,$C503)/$H$474)))</f>
        <v>0</v>
      </c>
      <c r="BA503" s="22">
        <f>IF($H$474="n/a",0,IF(BA$476&lt;=$C503,0,IF(BA$476&gt;($H$474+$C503),INDEX($D$488:$W$488,,$C503)-SUM($D503:AZ503),INDEX($D$488:$W$488,,$C503)/$H$474)))</f>
        <v>0</v>
      </c>
      <c r="BB503" s="22">
        <f>IF($H$474="n/a",0,IF(BB$476&lt;=$C503,0,IF(BB$476&gt;($H$474+$C503),INDEX($D$488:$W$488,,$C503)-SUM($D503:BA503),INDEX($D$488:$W$488,,$C503)/$H$474)))</f>
        <v>0</v>
      </c>
      <c r="BC503" s="22">
        <f>IF($H$474="n/a",0,IF(BC$476&lt;=$C503,0,IF(BC$476&gt;($H$474+$C503),INDEX($D$488:$W$488,,$C503)-SUM($D503:BB503),INDEX($D$488:$W$488,,$C503)/$H$474)))</f>
        <v>0</v>
      </c>
      <c r="BD503" s="22">
        <f>IF($H$474="n/a",0,IF(BD$476&lt;=$C503,0,IF(BD$476&gt;($H$474+$C503),INDEX($D$488:$W$488,,$C503)-SUM($D503:BC503),INDEX($D$488:$W$488,,$C503)/$H$474)))</f>
        <v>0</v>
      </c>
      <c r="BE503" s="22">
        <f>IF($H$474="n/a",0,IF(BE$476&lt;=$C503,0,IF(BE$476&gt;($H$474+$C503),INDEX($D$488:$W$488,,$C503)-SUM($D503:BD503),INDEX($D$488:$W$488,,$C503)/$H$474)))</f>
        <v>0</v>
      </c>
      <c r="BF503" s="22">
        <f>IF($H$474="n/a",0,IF(BF$476&lt;=$C503,0,IF(BF$476&gt;($H$474+$C503),INDEX($D$488:$W$488,,$C503)-SUM($D503:BE503),INDEX($D$488:$W$488,,$C503)/$H$474)))</f>
        <v>0</v>
      </c>
      <c r="BG503" s="22">
        <f>IF($H$474="n/a",0,IF(BG$476&lt;=$C503,0,IF(BG$476&gt;($H$474+$C503),INDEX($D$488:$W$488,,$C503)-SUM($D503:BF503),INDEX($D$488:$W$488,,$C503)/$H$474)))</f>
        <v>0</v>
      </c>
      <c r="BH503" s="22">
        <f>IF($H$474="n/a",0,IF(BH$476&lt;=$C503,0,IF(BH$476&gt;($H$474+$C503),INDEX($D$488:$W$488,,$C503)-SUM($D503:BG503),INDEX($D$488:$W$488,,$C503)/$H$474)))</f>
        <v>0</v>
      </c>
      <c r="BI503" s="22">
        <f>IF($H$474="n/a",0,IF(BI$476&lt;=$C503,0,IF(BI$476&gt;($H$474+$C503),INDEX($D$488:$W$488,,$C503)-SUM($D503:BH503),INDEX($D$488:$W$488,,$C503)/$H$474)))</f>
        <v>0</v>
      </c>
      <c r="BJ503" s="22">
        <f>IF($H$474="n/a",0,IF(BJ$476&lt;=$C503,0,IF(BJ$476&gt;($H$474+$C503),INDEX($D$488:$W$488,,$C503)-SUM($D503:BI503),INDEX($D$488:$W$488,,$C503)/$H$474)))</f>
        <v>0</v>
      </c>
      <c r="BK503" s="22">
        <f>IF($H$474="n/a",0,IF(BK$476&lt;=$C503,0,IF(BK$476&gt;($H$474+$C503),INDEX($D$488:$W$488,,$C503)-SUM($D503:BJ503),INDEX($D$488:$W$488,,$C503)/$H$474)))</f>
        <v>0</v>
      </c>
      <c r="BL503" s="22">
        <f>IF($H$474="n/a",0,IF(BL$476&lt;=$C503,0,IF(BL$476&gt;($H$474+$C503),INDEX($D$488:$W$488,,$C503)-SUM($D503:BK503),INDEX($D$488:$W$488,,$C503)/$H$474)))</f>
        <v>0</v>
      </c>
      <c r="BM503" s="22">
        <f>IF($H$474="n/a",0,IF(BM$476&lt;=$C503,0,IF(BM$476&gt;($H$474+$C503),INDEX($D$488:$W$488,,$C503)-SUM($D503:BL503),INDEX($D$488:$W$488,,$C503)/$H$474)))</f>
        <v>0</v>
      </c>
      <c r="BN503" s="22">
        <f>IF($H$474="n/a",0,IF(BN$476&lt;=$C503,0,IF(BN$476&gt;($H$474+$C503),INDEX($D$488:$W$488,,$C503)-SUM($D503:BM503),INDEX($D$488:$W$488,,$C503)/$H$474)))</f>
        <v>0</v>
      </c>
      <c r="BO503" s="22">
        <f>IF($H$474="n/a",0,IF(BO$476&lt;=$C503,0,IF(BO$476&gt;($H$474+$C503),INDEX($D$488:$W$488,,$C503)-SUM($D503:BN503),INDEX($D$488:$W$488,,$C503)/$H$474)))</f>
        <v>0</v>
      </c>
      <c r="BP503" s="22">
        <f>IF($H$474="n/a",0,IF(BP$476&lt;=$C503,0,IF(BP$476&gt;($H$474+$C503),INDEX($D$488:$W$488,,$C503)-SUM($D503:BO503),INDEX($D$488:$W$488,,$C503)/$H$474)))</f>
        <v>0</v>
      </c>
    </row>
    <row r="504" spans="2:68" hidden="1" outlineLevel="1">
      <c r="B504" s="20">
        <v>2029</v>
      </c>
      <c r="C504" s="20">
        <v>14</v>
      </c>
      <c r="E504" s="22">
        <f>IF($H$474="n/a",0,IF(E$476&lt;=$C504,0,IF(E$476&gt;($H$474+$C504),INDEX($D$488:$W$488,,$C504)-SUM($D504:D504),INDEX($D$488:$W$488,,$C504)/$H$474)))</f>
        <v>0</v>
      </c>
      <c r="F504" s="22">
        <f>IF($H$474="n/a",0,IF(F$476&lt;=$C504,0,IF(F$476&gt;($H$474+$C504),INDEX($D$488:$W$488,,$C504)-SUM($D504:E504),INDEX($D$488:$W$488,,$C504)/$H$474)))</f>
        <v>0</v>
      </c>
      <c r="G504" s="22">
        <f>IF($H$474="n/a",0,IF(G$476&lt;=$C504,0,IF(G$476&gt;($H$474+$C504),INDEX($D$488:$W$488,,$C504)-SUM($D504:F504),INDEX($D$488:$W$488,,$C504)/$H$474)))</f>
        <v>0</v>
      </c>
      <c r="H504" s="22">
        <f>IF($H$474="n/a",0,IF(H$476&lt;=$C504,0,IF(H$476&gt;($H$474+$C504),INDEX($D$488:$W$488,,$C504)-SUM($D504:G504),INDEX($D$488:$W$488,,$C504)/$H$474)))</f>
        <v>0</v>
      </c>
      <c r="I504" s="22">
        <f>IF($H$474="n/a",0,IF(I$476&lt;=$C504,0,IF(I$476&gt;($H$474+$C504),INDEX($D$488:$W$488,,$C504)-SUM($D504:H504),INDEX($D$488:$W$488,,$C504)/$H$474)))</f>
        <v>0</v>
      </c>
      <c r="J504" s="22">
        <f>IF($H$474="n/a",0,IF(J$476&lt;=$C504,0,IF(J$476&gt;($H$474+$C504),INDEX($D$488:$W$488,,$C504)-SUM($D504:I504),INDEX($D$488:$W$488,,$C504)/$H$474)))</f>
        <v>0</v>
      </c>
      <c r="K504" s="22">
        <f>IF($H$474="n/a",0,IF(K$476&lt;=$C504,0,IF(K$476&gt;($H$474+$C504),INDEX($D$488:$W$488,,$C504)-SUM($D504:J504),INDEX($D$488:$W$488,,$C504)/$H$474)))</f>
        <v>0</v>
      </c>
      <c r="L504" s="22">
        <f>IF($H$474="n/a",0,IF(L$476&lt;=$C504,0,IF(L$476&gt;($H$474+$C504),INDEX($D$488:$W$488,,$C504)-SUM($D504:K504),INDEX($D$488:$W$488,,$C504)/$H$474)))</f>
        <v>0</v>
      </c>
      <c r="M504" s="22">
        <f>IF($H$474="n/a",0,IF(M$476&lt;=$C504,0,IF(M$476&gt;($H$474+$C504),INDEX($D$488:$W$488,,$C504)-SUM($D504:L504),INDEX($D$488:$W$488,,$C504)/$H$474)))</f>
        <v>0</v>
      </c>
      <c r="N504" s="22">
        <f>IF($H$474="n/a",0,IF(N$476&lt;=$C504,0,IF(N$476&gt;($H$474+$C504),INDEX($D$488:$W$488,,$C504)-SUM($D504:M504),INDEX($D$488:$W$488,,$C504)/$H$474)))</f>
        <v>0</v>
      </c>
      <c r="O504" s="22">
        <f>IF($H$474="n/a",0,IF(O$476&lt;=$C504,0,IF(O$476&gt;($H$474+$C504),INDEX($D$488:$W$488,,$C504)-SUM($D504:N504),INDEX($D$488:$W$488,,$C504)/$H$474)))</f>
        <v>0</v>
      </c>
      <c r="P504" s="22">
        <f>IF($H$474="n/a",0,IF(P$476&lt;=$C504,0,IF(P$476&gt;($H$474+$C504),INDEX($D$488:$W$488,,$C504)-SUM($D504:O504),INDEX($D$488:$W$488,,$C504)/$H$474)))</f>
        <v>0</v>
      </c>
      <c r="Q504" s="22">
        <f>IF($H$474="n/a",0,IF(Q$476&lt;=$C504,0,IF(Q$476&gt;($H$474+$C504),INDEX($D$488:$W$488,,$C504)-SUM($D504:P504),INDEX($D$488:$W$488,,$C504)/$H$474)))</f>
        <v>0</v>
      </c>
      <c r="R504" s="22">
        <f>IF($H$474="n/a",0,IF(R$476&lt;=$C504,0,IF(R$476&gt;($H$474+$C504),INDEX($D$488:$W$488,,$C504)-SUM($D504:Q504),INDEX($D$488:$W$488,,$C504)/$H$474)))</f>
        <v>0</v>
      </c>
      <c r="S504" s="22">
        <f>IF($H$474="n/a",0,IF(S$476&lt;=$C504,0,IF(S$476&gt;($H$474+$C504),INDEX($D$488:$W$488,,$C504)-SUM($D504:R504),INDEX($D$488:$W$488,,$C504)/$H$474)))</f>
        <v>0</v>
      </c>
      <c r="T504" s="22">
        <f>IF($H$474="n/a",0,IF(T$476&lt;=$C504,0,IF(T$476&gt;($H$474+$C504),INDEX($D$488:$W$488,,$C504)-SUM($D504:S504),INDEX($D$488:$W$488,,$C504)/$H$474)))</f>
        <v>0</v>
      </c>
      <c r="U504" s="22">
        <f>IF($H$474="n/a",0,IF(U$476&lt;=$C504,0,IF(U$476&gt;($H$474+$C504),INDEX($D$488:$W$488,,$C504)-SUM($D504:T504),INDEX($D$488:$W$488,,$C504)/$H$474)))</f>
        <v>0</v>
      </c>
      <c r="V504" s="22">
        <f>IF($H$474="n/a",0,IF(V$476&lt;=$C504,0,IF(V$476&gt;($H$474+$C504),INDEX($D$488:$W$488,,$C504)-SUM($D504:U504),INDEX($D$488:$W$488,,$C504)/$H$474)))</f>
        <v>0</v>
      </c>
      <c r="W504" s="22">
        <f>IF($H$474="n/a",0,IF(W$476&lt;=$C504,0,IF(W$476&gt;($H$474+$C504),INDEX($D$488:$W$488,,$C504)-SUM($D504:V504),INDEX($D$488:$W$488,,$C504)/$H$474)))</f>
        <v>0</v>
      </c>
      <c r="X504" s="22">
        <f>IF($H$474="n/a",0,IF(X$476&lt;=$C504,0,IF(X$476&gt;($H$474+$C504),INDEX($D$488:$W$488,,$C504)-SUM($D504:W504),INDEX($D$488:$W$488,,$C504)/$H$474)))</f>
        <v>0</v>
      </c>
      <c r="Y504" s="22">
        <f>IF($H$474="n/a",0,IF(Y$476&lt;=$C504,0,IF(Y$476&gt;($H$474+$C504),INDEX($D$488:$W$488,,$C504)-SUM($D504:X504),INDEX($D$488:$W$488,,$C504)/$H$474)))</f>
        <v>0</v>
      </c>
      <c r="Z504" s="22">
        <f>IF($H$474="n/a",0,IF(Z$476&lt;=$C504,0,IF(Z$476&gt;($H$474+$C504),INDEX($D$488:$W$488,,$C504)-SUM($D504:Y504),INDEX($D$488:$W$488,,$C504)/$H$474)))</f>
        <v>0</v>
      </c>
      <c r="AA504" s="22">
        <f>IF($H$474="n/a",0,IF(AA$476&lt;=$C504,0,IF(AA$476&gt;($H$474+$C504),INDEX($D$488:$W$488,,$C504)-SUM($D504:Z504),INDEX($D$488:$W$488,,$C504)/$H$474)))</f>
        <v>0</v>
      </c>
      <c r="AB504" s="22">
        <f>IF($H$474="n/a",0,IF(AB$476&lt;=$C504,0,IF(AB$476&gt;($H$474+$C504),INDEX($D$488:$W$488,,$C504)-SUM($D504:AA504),INDEX($D$488:$W$488,,$C504)/$H$474)))</f>
        <v>0</v>
      </c>
      <c r="AC504" s="22">
        <f>IF($H$474="n/a",0,IF(AC$476&lt;=$C504,0,IF(AC$476&gt;($H$474+$C504),INDEX($D$488:$W$488,,$C504)-SUM($D504:AB504),INDEX($D$488:$W$488,,$C504)/$H$474)))</f>
        <v>0</v>
      </c>
      <c r="AD504" s="22">
        <f>IF($H$474="n/a",0,IF(AD$476&lt;=$C504,0,IF(AD$476&gt;($H$474+$C504),INDEX($D$488:$W$488,,$C504)-SUM($D504:AC504),INDEX($D$488:$W$488,,$C504)/$H$474)))</f>
        <v>0</v>
      </c>
      <c r="AE504" s="22">
        <f>IF($H$474="n/a",0,IF(AE$476&lt;=$C504,0,IF(AE$476&gt;($H$474+$C504),INDEX($D$488:$W$488,,$C504)-SUM($D504:AD504),INDEX($D$488:$W$488,,$C504)/$H$474)))</f>
        <v>0</v>
      </c>
      <c r="AF504" s="22">
        <f>IF($H$474="n/a",0,IF(AF$476&lt;=$C504,0,IF(AF$476&gt;($H$474+$C504),INDEX($D$488:$W$488,,$C504)-SUM($D504:AE504),INDEX($D$488:$W$488,,$C504)/$H$474)))</f>
        <v>0</v>
      </c>
      <c r="AG504" s="22">
        <f>IF($H$474="n/a",0,IF(AG$476&lt;=$C504,0,IF(AG$476&gt;($H$474+$C504),INDEX($D$488:$W$488,,$C504)-SUM($D504:AF504),INDEX($D$488:$W$488,,$C504)/$H$474)))</f>
        <v>0</v>
      </c>
      <c r="AH504" s="22">
        <f>IF($H$474="n/a",0,IF(AH$476&lt;=$C504,0,IF(AH$476&gt;($H$474+$C504),INDEX($D$488:$W$488,,$C504)-SUM($D504:AG504),INDEX($D$488:$W$488,,$C504)/$H$474)))</f>
        <v>0</v>
      </c>
      <c r="AI504" s="22">
        <f>IF($H$474="n/a",0,IF(AI$476&lt;=$C504,0,IF(AI$476&gt;($H$474+$C504),INDEX($D$488:$W$488,,$C504)-SUM($D504:AH504),INDEX($D$488:$W$488,,$C504)/$H$474)))</f>
        <v>0</v>
      </c>
      <c r="AJ504" s="22">
        <f>IF($H$474="n/a",0,IF(AJ$476&lt;=$C504,0,IF(AJ$476&gt;($H$474+$C504),INDEX($D$488:$W$488,,$C504)-SUM($D504:AI504),INDEX($D$488:$W$488,,$C504)/$H$474)))</f>
        <v>0</v>
      </c>
      <c r="AK504" s="22">
        <f>IF($H$474="n/a",0,IF(AK$476&lt;=$C504,0,IF(AK$476&gt;($H$474+$C504),INDEX($D$488:$W$488,,$C504)-SUM($D504:AJ504),INDEX($D$488:$W$488,,$C504)/$H$474)))</f>
        <v>0</v>
      </c>
      <c r="AL504" s="22">
        <f>IF($H$474="n/a",0,IF(AL$476&lt;=$C504,0,IF(AL$476&gt;($H$474+$C504),INDEX($D$488:$W$488,,$C504)-SUM($D504:AK504),INDEX($D$488:$W$488,,$C504)/$H$474)))</f>
        <v>0</v>
      </c>
      <c r="AM504" s="22">
        <f>IF($H$474="n/a",0,IF(AM$476&lt;=$C504,0,IF(AM$476&gt;($H$474+$C504),INDEX($D$488:$W$488,,$C504)-SUM($D504:AL504),INDEX($D$488:$W$488,,$C504)/$H$474)))</f>
        <v>0</v>
      </c>
      <c r="AN504" s="22">
        <f>IF($H$474="n/a",0,IF(AN$476&lt;=$C504,0,IF(AN$476&gt;($H$474+$C504),INDEX($D$488:$W$488,,$C504)-SUM($D504:AM504),INDEX($D$488:$W$488,,$C504)/$H$474)))</f>
        <v>0</v>
      </c>
      <c r="AO504" s="22">
        <f>IF($H$474="n/a",0,IF(AO$476&lt;=$C504,0,IF(AO$476&gt;($H$474+$C504),INDEX($D$488:$W$488,,$C504)-SUM($D504:AN504),INDEX($D$488:$W$488,,$C504)/$H$474)))</f>
        <v>0</v>
      </c>
      <c r="AP504" s="22">
        <f>IF($H$474="n/a",0,IF(AP$476&lt;=$C504,0,IF(AP$476&gt;($H$474+$C504),INDEX($D$488:$W$488,,$C504)-SUM($D504:AO504),INDEX($D$488:$W$488,,$C504)/$H$474)))</f>
        <v>0</v>
      </c>
      <c r="AQ504" s="22">
        <f>IF($H$474="n/a",0,IF(AQ$476&lt;=$C504,0,IF(AQ$476&gt;($H$474+$C504),INDEX($D$488:$W$488,,$C504)-SUM($D504:AP504),INDEX($D$488:$W$488,,$C504)/$H$474)))</f>
        <v>0</v>
      </c>
      <c r="AR504" s="22">
        <f>IF($H$474="n/a",0,IF(AR$476&lt;=$C504,0,IF(AR$476&gt;($H$474+$C504),INDEX($D$488:$W$488,,$C504)-SUM($D504:AQ504),INDEX($D$488:$W$488,,$C504)/$H$474)))</f>
        <v>0</v>
      </c>
      <c r="AS504" s="22">
        <f>IF($H$474="n/a",0,IF(AS$476&lt;=$C504,0,IF(AS$476&gt;($H$474+$C504),INDEX($D$488:$W$488,,$C504)-SUM($D504:AR504),INDEX($D$488:$W$488,,$C504)/$H$474)))</f>
        <v>0</v>
      </c>
      <c r="AT504" s="22">
        <f>IF($H$474="n/a",0,IF(AT$476&lt;=$C504,0,IF(AT$476&gt;($H$474+$C504),INDEX($D$488:$W$488,,$C504)-SUM($D504:AS504),INDEX($D$488:$W$488,,$C504)/$H$474)))</f>
        <v>0</v>
      </c>
      <c r="AU504" s="22">
        <f>IF($H$474="n/a",0,IF(AU$476&lt;=$C504,0,IF(AU$476&gt;($H$474+$C504),INDEX($D$488:$W$488,,$C504)-SUM($D504:AT504),INDEX($D$488:$W$488,,$C504)/$H$474)))</f>
        <v>0</v>
      </c>
      <c r="AV504" s="22">
        <f>IF($H$474="n/a",0,IF(AV$476&lt;=$C504,0,IF(AV$476&gt;($H$474+$C504),INDEX($D$488:$W$488,,$C504)-SUM($D504:AU504),INDEX($D$488:$W$488,,$C504)/$H$474)))</f>
        <v>0</v>
      </c>
      <c r="AW504" s="22">
        <f>IF($H$474="n/a",0,IF(AW$476&lt;=$C504,0,IF(AW$476&gt;($H$474+$C504),INDEX($D$488:$W$488,,$C504)-SUM($D504:AV504),INDEX($D$488:$W$488,,$C504)/$H$474)))</f>
        <v>0</v>
      </c>
      <c r="AX504" s="22">
        <f>IF($H$474="n/a",0,IF(AX$476&lt;=$C504,0,IF(AX$476&gt;($H$474+$C504),INDEX($D$488:$W$488,,$C504)-SUM($D504:AW504),INDEX($D$488:$W$488,,$C504)/$H$474)))</f>
        <v>0</v>
      </c>
      <c r="AY504" s="22">
        <f>IF($H$474="n/a",0,IF(AY$476&lt;=$C504,0,IF(AY$476&gt;($H$474+$C504),INDEX($D$488:$W$488,,$C504)-SUM($D504:AX504),INDEX($D$488:$W$488,,$C504)/$H$474)))</f>
        <v>0</v>
      </c>
      <c r="AZ504" s="22">
        <f>IF($H$474="n/a",0,IF(AZ$476&lt;=$C504,0,IF(AZ$476&gt;($H$474+$C504),INDEX($D$488:$W$488,,$C504)-SUM($D504:AY504),INDEX($D$488:$W$488,,$C504)/$H$474)))</f>
        <v>0</v>
      </c>
      <c r="BA504" s="22">
        <f>IF($H$474="n/a",0,IF(BA$476&lt;=$C504,0,IF(BA$476&gt;($H$474+$C504),INDEX($D$488:$W$488,,$C504)-SUM($D504:AZ504),INDEX($D$488:$W$488,,$C504)/$H$474)))</f>
        <v>0</v>
      </c>
      <c r="BB504" s="22">
        <f>IF($H$474="n/a",0,IF(BB$476&lt;=$C504,0,IF(BB$476&gt;($H$474+$C504),INDEX($D$488:$W$488,,$C504)-SUM($D504:BA504),INDEX($D$488:$W$488,,$C504)/$H$474)))</f>
        <v>0</v>
      </c>
      <c r="BC504" s="22">
        <f>IF($H$474="n/a",0,IF(BC$476&lt;=$C504,0,IF(BC$476&gt;($H$474+$C504),INDEX($D$488:$W$488,,$C504)-SUM($D504:BB504),INDEX($D$488:$W$488,,$C504)/$H$474)))</f>
        <v>0</v>
      </c>
      <c r="BD504" s="22">
        <f>IF($H$474="n/a",0,IF(BD$476&lt;=$C504,0,IF(BD$476&gt;($H$474+$C504),INDEX($D$488:$W$488,,$C504)-SUM($D504:BC504),INDEX($D$488:$W$488,,$C504)/$H$474)))</f>
        <v>0</v>
      </c>
      <c r="BE504" s="22">
        <f>IF($H$474="n/a",0,IF(BE$476&lt;=$C504,0,IF(BE$476&gt;($H$474+$C504),INDEX($D$488:$W$488,,$C504)-SUM($D504:BD504),INDEX($D$488:$W$488,,$C504)/$H$474)))</f>
        <v>0</v>
      </c>
      <c r="BF504" s="22">
        <f>IF($H$474="n/a",0,IF(BF$476&lt;=$C504,0,IF(BF$476&gt;($H$474+$C504),INDEX($D$488:$W$488,,$C504)-SUM($D504:BE504),INDEX($D$488:$W$488,,$C504)/$H$474)))</f>
        <v>0</v>
      </c>
      <c r="BG504" s="22">
        <f>IF($H$474="n/a",0,IF(BG$476&lt;=$C504,0,IF(BG$476&gt;($H$474+$C504),INDEX($D$488:$W$488,,$C504)-SUM($D504:BF504),INDEX($D$488:$W$488,,$C504)/$H$474)))</f>
        <v>0</v>
      </c>
      <c r="BH504" s="22">
        <f>IF($H$474="n/a",0,IF(BH$476&lt;=$C504,0,IF(BH$476&gt;($H$474+$C504),INDEX($D$488:$W$488,,$C504)-SUM($D504:BG504),INDEX($D$488:$W$488,,$C504)/$H$474)))</f>
        <v>0</v>
      </c>
      <c r="BI504" s="22">
        <f>IF($H$474="n/a",0,IF(BI$476&lt;=$C504,0,IF(BI$476&gt;($H$474+$C504),INDEX($D$488:$W$488,,$C504)-SUM($D504:BH504),INDEX($D$488:$W$488,,$C504)/$H$474)))</f>
        <v>0</v>
      </c>
      <c r="BJ504" s="22">
        <f>IF($H$474="n/a",0,IF(BJ$476&lt;=$C504,0,IF(BJ$476&gt;($H$474+$C504),INDEX($D$488:$W$488,,$C504)-SUM($D504:BI504),INDEX($D$488:$W$488,,$C504)/$H$474)))</f>
        <v>0</v>
      </c>
      <c r="BK504" s="22">
        <f>IF($H$474="n/a",0,IF(BK$476&lt;=$C504,0,IF(BK$476&gt;($H$474+$C504),INDEX($D$488:$W$488,,$C504)-SUM($D504:BJ504),INDEX($D$488:$W$488,,$C504)/$H$474)))</f>
        <v>0</v>
      </c>
      <c r="BL504" s="22">
        <f>IF($H$474="n/a",0,IF(BL$476&lt;=$C504,0,IF(BL$476&gt;($H$474+$C504),INDEX($D$488:$W$488,,$C504)-SUM($D504:BK504),INDEX($D$488:$W$488,,$C504)/$H$474)))</f>
        <v>0</v>
      </c>
      <c r="BM504" s="22">
        <f>IF($H$474="n/a",0,IF(BM$476&lt;=$C504,0,IF(BM$476&gt;($H$474+$C504),INDEX($D$488:$W$488,,$C504)-SUM($D504:BL504),INDEX($D$488:$W$488,,$C504)/$H$474)))</f>
        <v>0</v>
      </c>
      <c r="BN504" s="22">
        <f>IF($H$474="n/a",0,IF(BN$476&lt;=$C504,0,IF(BN$476&gt;($H$474+$C504),INDEX($D$488:$W$488,,$C504)-SUM($D504:BM504),INDEX($D$488:$W$488,,$C504)/$H$474)))</f>
        <v>0</v>
      </c>
      <c r="BO504" s="22">
        <f>IF($H$474="n/a",0,IF(BO$476&lt;=$C504,0,IF(BO$476&gt;($H$474+$C504),INDEX($D$488:$W$488,,$C504)-SUM($D504:BN504),INDEX($D$488:$W$488,,$C504)/$H$474)))</f>
        <v>0</v>
      </c>
      <c r="BP504" s="22">
        <f>IF($H$474="n/a",0,IF(BP$476&lt;=$C504,0,IF(BP$476&gt;($H$474+$C504),INDEX($D$488:$W$488,,$C504)-SUM($D504:BO504),INDEX($D$488:$W$488,,$C504)/$H$474)))</f>
        <v>0</v>
      </c>
    </row>
    <row r="505" spans="2:68" hidden="1" outlineLevel="1">
      <c r="B505" s="20">
        <v>2030</v>
      </c>
      <c r="C505" s="20">
        <v>15</v>
      </c>
      <c r="E505" s="22">
        <f>IF($H$474="n/a",0,IF(E$476&lt;=$C505,0,IF(E$476&gt;($H$474+$C505),INDEX($D$488:$W$488,,$C505)-SUM($D505:D505),INDEX($D$488:$W$488,,$C505)/$H$474)))</f>
        <v>0</v>
      </c>
      <c r="F505" s="22">
        <f>IF($H$474="n/a",0,IF(F$476&lt;=$C505,0,IF(F$476&gt;($H$474+$C505),INDEX($D$488:$W$488,,$C505)-SUM($D505:E505),INDEX($D$488:$W$488,,$C505)/$H$474)))</f>
        <v>0</v>
      </c>
      <c r="G505" s="22">
        <f>IF($H$474="n/a",0,IF(G$476&lt;=$C505,0,IF(G$476&gt;($H$474+$C505),INDEX($D$488:$W$488,,$C505)-SUM($D505:F505),INDEX($D$488:$W$488,,$C505)/$H$474)))</f>
        <v>0</v>
      </c>
      <c r="H505" s="22">
        <f>IF($H$474="n/a",0,IF(H$476&lt;=$C505,0,IF(H$476&gt;($H$474+$C505),INDEX($D$488:$W$488,,$C505)-SUM($D505:G505),INDEX($D$488:$W$488,,$C505)/$H$474)))</f>
        <v>0</v>
      </c>
      <c r="I505" s="22">
        <f>IF($H$474="n/a",0,IF(I$476&lt;=$C505,0,IF(I$476&gt;($H$474+$C505),INDEX($D$488:$W$488,,$C505)-SUM($D505:H505),INDEX($D$488:$W$488,,$C505)/$H$474)))</f>
        <v>0</v>
      </c>
      <c r="J505" s="22">
        <f>IF($H$474="n/a",0,IF(J$476&lt;=$C505,0,IF(J$476&gt;($H$474+$C505),INDEX($D$488:$W$488,,$C505)-SUM($D505:I505),INDEX($D$488:$W$488,,$C505)/$H$474)))</f>
        <v>0</v>
      </c>
      <c r="K505" s="22">
        <f>IF($H$474="n/a",0,IF(K$476&lt;=$C505,0,IF(K$476&gt;($H$474+$C505),INDEX($D$488:$W$488,,$C505)-SUM($D505:J505),INDEX($D$488:$W$488,,$C505)/$H$474)))</f>
        <v>0</v>
      </c>
      <c r="L505" s="22">
        <f>IF($H$474="n/a",0,IF(L$476&lt;=$C505,0,IF(L$476&gt;($H$474+$C505),INDEX($D$488:$W$488,,$C505)-SUM($D505:K505),INDEX($D$488:$W$488,,$C505)/$H$474)))</f>
        <v>0</v>
      </c>
      <c r="M505" s="22">
        <f>IF($H$474="n/a",0,IF(M$476&lt;=$C505,0,IF(M$476&gt;($H$474+$C505),INDEX($D$488:$W$488,,$C505)-SUM($D505:L505),INDEX($D$488:$W$488,,$C505)/$H$474)))</f>
        <v>0</v>
      </c>
      <c r="N505" s="22">
        <f>IF($H$474="n/a",0,IF(N$476&lt;=$C505,0,IF(N$476&gt;($H$474+$C505),INDEX($D$488:$W$488,,$C505)-SUM($D505:M505),INDEX($D$488:$W$488,,$C505)/$H$474)))</f>
        <v>0</v>
      </c>
      <c r="O505" s="22">
        <f>IF($H$474="n/a",0,IF(O$476&lt;=$C505,0,IF(O$476&gt;($H$474+$C505),INDEX($D$488:$W$488,,$C505)-SUM($D505:N505),INDEX($D$488:$W$488,,$C505)/$H$474)))</f>
        <v>0</v>
      </c>
      <c r="P505" s="22">
        <f>IF($H$474="n/a",0,IF(P$476&lt;=$C505,0,IF(P$476&gt;($H$474+$C505),INDEX($D$488:$W$488,,$C505)-SUM($D505:O505),INDEX($D$488:$W$488,,$C505)/$H$474)))</f>
        <v>0</v>
      </c>
      <c r="Q505" s="22">
        <f>IF($H$474="n/a",0,IF(Q$476&lt;=$C505,0,IF(Q$476&gt;($H$474+$C505),INDEX($D$488:$W$488,,$C505)-SUM($D505:P505),INDEX($D$488:$W$488,,$C505)/$H$474)))</f>
        <v>0</v>
      </c>
      <c r="R505" s="22">
        <f>IF($H$474="n/a",0,IF(R$476&lt;=$C505,0,IF(R$476&gt;($H$474+$C505),INDEX($D$488:$W$488,,$C505)-SUM($D505:Q505),INDEX($D$488:$W$488,,$C505)/$H$474)))</f>
        <v>0</v>
      </c>
      <c r="S505" s="22">
        <f>IF($H$474="n/a",0,IF(S$476&lt;=$C505,0,IF(S$476&gt;($H$474+$C505),INDEX($D$488:$W$488,,$C505)-SUM($D505:R505),INDEX($D$488:$W$488,,$C505)/$H$474)))</f>
        <v>0</v>
      </c>
      <c r="T505" s="22">
        <f>IF($H$474="n/a",0,IF(T$476&lt;=$C505,0,IF(T$476&gt;($H$474+$C505),INDEX($D$488:$W$488,,$C505)-SUM($D505:S505),INDEX($D$488:$W$488,,$C505)/$H$474)))</f>
        <v>0</v>
      </c>
      <c r="U505" s="22">
        <f>IF($H$474="n/a",0,IF(U$476&lt;=$C505,0,IF(U$476&gt;($H$474+$C505),INDEX($D$488:$W$488,,$C505)-SUM($D505:T505),INDEX($D$488:$W$488,,$C505)/$H$474)))</f>
        <v>0</v>
      </c>
      <c r="V505" s="22">
        <f>IF($H$474="n/a",0,IF(V$476&lt;=$C505,0,IF(V$476&gt;($H$474+$C505),INDEX($D$488:$W$488,,$C505)-SUM($D505:U505),INDEX($D$488:$W$488,,$C505)/$H$474)))</f>
        <v>0</v>
      </c>
      <c r="W505" s="22">
        <f>IF($H$474="n/a",0,IF(W$476&lt;=$C505,0,IF(W$476&gt;($H$474+$C505),INDEX($D$488:$W$488,,$C505)-SUM($D505:V505),INDEX($D$488:$W$488,,$C505)/$H$474)))</f>
        <v>0</v>
      </c>
      <c r="X505" s="22">
        <f>IF($H$474="n/a",0,IF(X$476&lt;=$C505,0,IF(X$476&gt;($H$474+$C505),INDEX($D$488:$W$488,,$C505)-SUM($D505:W505),INDEX($D$488:$W$488,,$C505)/$H$474)))</f>
        <v>0</v>
      </c>
      <c r="Y505" s="22">
        <f>IF($H$474="n/a",0,IF(Y$476&lt;=$C505,0,IF(Y$476&gt;($H$474+$C505),INDEX($D$488:$W$488,,$C505)-SUM($D505:X505),INDEX($D$488:$W$488,,$C505)/$H$474)))</f>
        <v>0</v>
      </c>
      <c r="Z505" s="22">
        <f>IF($H$474="n/a",0,IF(Z$476&lt;=$C505,0,IF(Z$476&gt;($H$474+$C505),INDEX($D$488:$W$488,,$C505)-SUM($D505:Y505),INDEX($D$488:$W$488,,$C505)/$H$474)))</f>
        <v>0</v>
      </c>
      <c r="AA505" s="22">
        <f>IF($H$474="n/a",0,IF(AA$476&lt;=$C505,0,IF(AA$476&gt;($H$474+$C505),INDEX($D$488:$W$488,,$C505)-SUM($D505:Z505),INDEX($D$488:$W$488,,$C505)/$H$474)))</f>
        <v>0</v>
      </c>
      <c r="AB505" s="22">
        <f>IF($H$474="n/a",0,IF(AB$476&lt;=$C505,0,IF(AB$476&gt;($H$474+$C505),INDEX($D$488:$W$488,,$C505)-SUM($D505:AA505),INDEX($D$488:$W$488,,$C505)/$H$474)))</f>
        <v>0</v>
      </c>
      <c r="AC505" s="22">
        <f>IF($H$474="n/a",0,IF(AC$476&lt;=$C505,0,IF(AC$476&gt;($H$474+$C505),INDEX($D$488:$W$488,,$C505)-SUM($D505:AB505),INDEX($D$488:$W$488,,$C505)/$H$474)))</f>
        <v>0</v>
      </c>
      <c r="AD505" s="22">
        <f>IF($H$474="n/a",0,IF(AD$476&lt;=$C505,0,IF(AD$476&gt;($H$474+$C505),INDEX($D$488:$W$488,,$C505)-SUM($D505:AC505),INDEX($D$488:$W$488,,$C505)/$H$474)))</f>
        <v>0</v>
      </c>
      <c r="AE505" s="22">
        <f>IF($H$474="n/a",0,IF(AE$476&lt;=$C505,0,IF(AE$476&gt;($H$474+$C505),INDEX($D$488:$W$488,,$C505)-SUM($D505:AD505),INDEX($D$488:$W$488,,$C505)/$H$474)))</f>
        <v>0</v>
      </c>
      <c r="AF505" s="22">
        <f>IF($H$474="n/a",0,IF(AF$476&lt;=$C505,0,IF(AF$476&gt;($H$474+$C505),INDEX($D$488:$W$488,,$C505)-SUM($D505:AE505),INDEX($D$488:$W$488,,$C505)/$H$474)))</f>
        <v>0</v>
      </c>
      <c r="AG505" s="22">
        <f>IF($H$474="n/a",0,IF(AG$476&lt;=$C505,0,IF(AG$476&gt;($H$474+$C505),INDEX($D$488:$W$488,,$C505)-SUM($D505:AF505),INDEX($D$488:$W$488,,$C505)/$H$474)))</f>
        <v>0</v>
      </c>
      <c r="AH505" s="22">
        <f>IF($H$474="n/a",0,IF(AH$476&lt;=$C505,0,IF(AH$476&gt;($H$474+$C505),INDEX($D$488:$W$488,,$C505)-SUM($D505:AG505),INDEX($D$488:$W$488,,$C505)/$H$474)))</f>
        <v>0</v>
      </c>
      <c r="AI505" s="22">
        <f>IF($H$474="n/a",0,IF(AI$476&lt;=$C505,0,IF(AI$476&gt;($H$474+$C505),INDEX($D$488:$W$488,,$C505)-SUM($D505:AH505),INDEX($D$488:$W$488,,$C505)/$H$474)))</f>
        <v>0</v>
      </c>
      <c r="AJ505" s="22">
        <f>IF($H$474="n/a",0,IF(AJ$476&lt;=$C505,0,IF(AJ$476&gt;($H$474+$C505),INDEX($D$488:$W$488,,$C505)-SUM($D505:AI505),INDEX($D$488:$W$488,,$C505)/$H$474)))</f>
        <v>0</v>
      </c>
      <c r="AK505" s="22">
        <f>IF($H$474="n/a",0,IF(AK$476&lt;=$C505,0,IF(AK$476&gt;($H$474+$C505),INDEX($D$488:$W$488,,$C505)-SUM($D505:AJ505),INDEX($D$488:$W$488,,$C505)/$H$474)))</f>
        <v>0</v>
      </c>
      <c r="AL505" s="22">
        <f>IF($H$474="n/a",0,IF(AL$476&lt;=$C505,0,IF(AL$476&gt;($H$474+$C505),INDEX($D$488:$W$488,,$C505)-SUM($D505:AK505),INDEX($D$488:$W$488,,$C505)/$H$474)))</f>
        <v>0</v>
      </c>
      <c r="AM505" s="22">
        <f>IF($H$474="n/a",0,IF(AM$476&lt;=$C505,0,IF(AM$476&gt;($H$474+$C505),INDEX($D$488:$W$488,,$C505)-SUM($D505:AL505),INDEX($D$488:$W$488,,$C505)/$H$474)))</f>
        <v>0</v>
      </c>
      <c r="AN505" s="22">
        <f>IF($H$474="n/a",0,IF(AN$476&lt;=$C505,0,IF(AN$476&gt;($H$474+$C505),INDEX($D$488:$W$488,,$C505)-SUM($D505:AM505),INDEX($D$488:$W$488,,$C505)/$H$474)))</f>
        <v>0</v>
      </c>
      <c r="AO505" s="22">
        <f>IF($H$474="n/a",0,IF(AO$476&lt;=$C505,0,IF(AO$476&gt;($H$474+$C505),INDEX($D$488:$W$488,,$C505)-SUM($D505:AN505),INDEX($D$488:$W$488,,$C505)/$H$474)))</f>
        <v>0</v>
      </c>
      <c r="AP505" s="22">
        <f>IF($H$474="n/a",0,IF(AP$476&lt;=$C505,0,IF(AP$476&gt;($H$474+$C505),INDEX($D$488:$W$488,,$C505)-SUM($D505:AO505),INDEX($D$488:$W$488,,$C505)/$H$474)))</f>
        <v>0</v>
      </c>
      <c r="AQ505" s="22">
        <f>IF($H$474="n/a",0,IF(AQ$476&lt;=$C505,0,IF(AQ$476&gt;($H$474+$C505),INDEX($D$488:$W$488,,$C505)-SUM($D505:AP505),INDEX($D$488:$W$488,,$C505)/$H$474)))</f>
        <v>0</v>
      </c>
      <c r="AR505" s="22">
        <f>IF($H$474="n/a",0,IF(AR$476&lt;=$C505,0,IF(AR$476&gt;($H$474+$C505),INDEX($D$488:$W$488,,$C505)-SUM($D505:AQ505),INDEX($D$488:$W$488,,$C505)/$H$474)))</f>
        <v>0</v>
      </c>
      <c r="AS505" s="22">
        <f>IF($H$474="n/a",0,IF(AS$476&lt;=$C505,0,IF(AS$476&gt;($H$474+$C505),INDEX($D$488:$W$488,,$C505)-SUM($D505:AR505),INDEX($D$488:$W$488,,$C505)/$H$474)))</f>
        <v>0</v>
      </c>
      <c r="AT505" s="22">
        <f>IF($H$474="n/a",0,IF(AT$476&lt;=$C505,0,IF(AT$476&gt;($H$474+$C505),INDEX($D$488:$W$488,,$C505)-SUM($D505:AS505),INDEX($D$488:$W$488,,$C505)/$H$474)))</f>
        <v>0</v>
      </c>
      <c r="AU505" s="22">
        <f>IF($H$474="n/a",0,IF(AU$476&lt;=$C505,0,IF(AU$476&gt;($H$474+$C505),INDEX($D$488:$W$488,,$C505)-SUM($D505:AT505),INDEX($D$488:$W$488,,$C505)/$H$474)))</f>
        <v>0</v>
      </c>
      <c r="AV505" s="22">
        <f>IF($H$474="n/a",0,IF(AV$476&lt;=$C505,0,IF(AV$476&gt;($H$474+$C505),INDEX($D$488:$W$488,,$C505)-SUM($D505:AU505),INDEX($D$488:$W$488,,$C505)/$H$474)))</f>
        <v>0</v>
      </c>
      <c r="AW505" s="22">
        <f>IF($H$474="n/a",0,IF(AW$476&lt;=$C505,0,IF(AW$476&gt;($H$474+$C505),INDEX($D$488:$W$488,,$C505)-SUM($D505:AV505),INDEX($D$488:$W$488,,$C505)/$H$474)))</f>
        <v>0</v>
      </c>
      <c r="AX505" s="22">
        <f>IF($H$474="n/a",0,IF(AX$476&lt;=$C505,0,IF(AX$476&gt;($H$474+$C505),INDEX($D$488:$W$488,,$C505)-SUM($D505:AW505),INDEX($D$488:$W$488,,$C505)/$H$474)))</f>
        <v>0</v>
      </c>
      <c r="AY505" s="22">
        <f>IF($H$474="n/a",0,IF(AY$476&lt;=$C505,0,IF(AY$476&gt;($H$474+$C505),INDEX($D$488:$W$488,,$C505)-SUM($D505:AX505),INDEX($D$488:$W$488,,$C505)/$H$474)))</f>
        <v>0</v>
      </c>
      <c r="AZ505" s="22">
        <f>IF($H$474="n/a",0,IF(AZ$476&lt;=$C505,0,IF(AZ$476&gt;($H$474+$C505),INDEX($D$488:$W$488,,$C505)-SUM($D505:AY505),INDEX($D$488:$W$488,,$C505)/$H$474)))</f>
        <v>0</v>
      </c>
      <c r="BA505" s="22">
        <f>IF($H$474="n/a",0,IF(BA$476&lt;=$C505,0,IF(BA$476&gt;($H$474+$C505),INDEX($D$488:$W$488,,$C505)-SUM($D505:AZ505),INDEX($D$488:$W$488,,$C505)/$H$474)))</f>
        <v>0</v>
      </c>
      <c r="BB505" s="22">
        <f>IF($H$474="n/a",0,IF(BB$476&lt;=$C505,0,IF(BB$476&gt;($H$474+$C505),INDEX($D$488:$W$488,,$C505)-SUM($D505:BA505),INDEX($D$488:$W$488,,$C505)/$H$474)))</f>
        <v>0</v>
      </c>
      <c r="BC505" s="22">
        <f>IF($H$474="n/a",0,IF(BC$476&lt;=$C505,0,IF(BC$476&gt;($H$474+$C505),INDEX($D$488:$W$488,,$C505)-SUM($D505:BB505),INDEX($D$488:$W$488,,$C505)/$H$474)))</f>
        <v>0</v>
      </c>
      <c r="BD505" s="22">
        <f>IF($H$474="n/a",0,IF(BD$476&lt;=$C505,0,IF(BD$476&gt;($H$474+$C505),INDEX($D$488:$W$488,,$C505)-SUM($D505:BC505),INDEX($D$488:$W$488,,$C505)/$H$474)))</f>
        <v>0</v>
      </c>
      <c r="BE505" s="22">
        <f>IF($H$474="n/a",0,IF(BE$476&lt;=$C505,0,IF(BE$476&gt;($H$474+$C505),INDEX($D$488:$W$488,,$C505)-SUM($D505:BD505),INDEX($D$488:$W$488,,$C505)/$H$474)))</f>
        <v>0</v>
      </c>
      <c r="BF505" s="22">
        <f>IF($H$474="n/a",0,IF(BF$476&lt;=$C505,0,IF(BF$476&gt;($H$474+$C505),INDEX($D$488:$W$488,,$C505)-SUM($D505:BE505),INDEX($D$488:$W$488,,$C505)/$H$474)))</f>
        <v>0</v>
      </c>
      <c r="BG505" s="22">
        <f>IF($H$474="n/a",0,IF(BG$476&lt;=$C505,0,IF(BG$476&gt;($H$474+$C505),INDEX($D$488:$W$488,,$C505)-SUM($D505:BF505),INDEX($D$488:$W$488,,$C505)/$H$474)))</f>
        <v>0</v>
      </c>
      <c r="BH505" s="22">
        <f>IF($H$474="n/a",0,IF(BH$476&lt;=$C505,0,IF(BH$476&gt;($H$474+$C505),INDEX($D$488:$W$488,,$C505)-SUM($D505:BG505),INDEX($D$488:$W$488,,$C505)/$H$474)))</f>
        <v>0</v>
      </c>
      <c r="BI505" s="22">
        <f>IF($H$474="n/a",0,IF(BI$476&lt;=$C505,0,IF(BI$476&gt;($H$474+$C505),INDEX($D$488:$W$488,,$C505)-SUM($D505:BH505),INDEX($D$488:$W$488,,$C505)/$H$474)))</f>
        <v>0</v>
      </c>
      <c r="BJ505" s="22">
        <f>IF($H$474="n/a",0,IF(BJ$476&lt;=$C505,0,IF(BJ$476&gt;($H$474+$C505),INDEX($D$488:$W$488,,$C505)-SUM($D505:BI505),INDEX($D$488:$W$488,,$C505)/$H$474)))</f>
        <v>0</v>
      </c>
      <c r="BK505" s="22">
        <f>IF($H$474="n/a",0,IF(BK$476&lt;=$C505,0,IF(BK$476&gt;($H$474+$C505),INDEX($D$488:$W$488,,$C505)-SUM($D505:BJ505),INDEX($D$488:$W$488,,$C505)/$H$474)))</f>
        <v>0</v>
      </c>
      <c r="BL505" s="22">
        <f>IF($H$474="n/a",0,IF(BL$476&lt;=$C505,0,IF(BL$476&gt;($H$474+$C505),INDEX($D$488:$W$488,,$C505)-SUM($D505:BK505),INDEX($D$488:$W$488,,$C505)/$H$474)))</f>
        <v>0</v>
      </c>
      <c r="BM505" s="22">
        <f>IF($H$474="n/a",0,IF(BM$476&lt;=$C505,0,IF(BM$476&gt;($H$474+$C505),INDEX($D$488:$W$488,,$C505)-SUM($D505:BL505),INDEX($D$488:$W$488,,$C505)/$H$474)))</f>
        <v>0</v>
      </c>
      <c r="BN505" s="22">
        <f>IF($H$474="n/a",0,IF(BN$476&lt;=$C505,0,IF(BN$476&gt;($H$474+$C505),INDEX($D$488:$W$488,,$C505)-SUM($D505:BM505),INDEX($D$488:$W$488,,$C505)/$H$474)))</f>
        <v>0</v>
      </c>
      <c r="BO505" s="22">
        <f>IF($H$474="n/a",0,IF(BO$476&lt;=$C505,0,IF(BO$476&gt;($H$474+$C505),INDEX($D$488:$W$488,,$C505)-SUM($D505:BN505),INDEX($D$488:$W$488,,$C505)/$H$474)))</f>
        <v>0</v>
      </c>
      <c r="BP505" s="22">
        <f>IF($H$474="n/a",0,IF(BP$476&lt;=$C505,0,IF(BP$476&gt;($H$474+$C505),INDEX($D$488:$W$488,,$C505)-SUM($D505:BO505),INDEX($D$488:$W$488,,$C505)/$H$474)))</f>
        <v>0</v>
      </c>
    </row>
    <row r="506" spans="2:68" hidden="1" outlineLevel="1">
      <c r="B506" s="20">
        <v>2031</v>
      </c>
      <c r="C506" s="20">
        <v>16</v>
      </c>
      <c r="E506" s="22">
        <f>IF($H$474="n/a",0,IF(E$476&lt;=$C506,0,IF(E$476&gt;($H$474+$C506),INDEX($D$488:$W$488,,$C506)-SUM($D506:D506),INDEX($D$488:$W$488,,$C506)/$H$474)))</f>
        <v>0</v>
      </c>
      <c r="F506" s="22">
        <f>IF($H$474="n/a",0,IF(F$476&lt;=$C506,0,IF(F$476&gt;($H$474+$C506),INDEX($D$488:$W$488,,$C506)-SUM($D506:E506),INDEX($D$488:$W$488,,$C506)/$H$474)))</f>
        <v>0</v>
      </c>
      <c r="G506" s="22">
        <f>IF($H$474="n/a",0,IF(G$476&lt;=$C506,0,IF(G$476&gt;($H$474+$C506),INDEX($D$488:$W$488,,$C506)-SUM($D506:F506),INDEX($D$488:$W$488,,$C506)/$H$474)))</f>
        <v>0</v>
      </c>
      <c r="H506" s="22">
        <f>IF($H$474="n/a",0,IF(H$476&lt;=$C506,0,IF(H$476&gt;($H$474+$C506),INDEX($D$488:$W$488,,$C506)-SUM($D506:G506),INDEX($D$488:$W$488,,$C506)/$H$474)))</f>
        <v>0</v>
      </c>
      <c r="I506" s="22">
        <f>IF($H$474="n/a",0,IF(I$476&lt;=$C506,0,IF(I$476&gt;($H$474+$C506),INDEX($D$488:$W$488,,$C506)-SUM($D506:H506),INDEX($D$488:$W$488,,$C506)/$H$474)))</f>
        <v>0</v>
      </c>
      <c r="J506" s="22">
        <f>IF($H$474="n/a",0,IF(J$476&lt;=$C506,0,IF(J$476&gt;($H$474+$C506),INDEX($D$488:$W$488,,$C506)-SUM($D506:I506),INDEX($D$488:$W$488,,$C506)/$H$474)))</f>
        <v>0</v>
      </c>
      <c r="K506" s="22">
        <f>IF($H$474="n/a",0,IF(K$476&lt;=$C506,0,IF(K$476&gt;($H$474+$C506),INDEX($D$488:$W$488,,$C506)-SUM($D506:J506),INDEX($D$488:$W$488,,$C506)/$H$474)))</f>
        <v>0</v>
      </c>
      <c r="L506" s="22">
        <f>IF($H$474="n/a",0,IF(L$476&lt;=$C506,0,IF(L$476&gt;($H$474+$C506),INDEX($D$488:$W$488,,$C506)-SUM($D506:K506),INDEX($D$488:$W$488,,$C506)/$H$474)))</f>
        <v>0</v>
      </c>
      <c r="M506" s="22">
        <f>IF($H$474="n/a",0,IF(M$476&lt;=$C506,0,IF(M$476&gt;($H$474+$C506),INDEX($D$488:$W$488,,$C506)-SUM($D506:L506),INDEX($D$488:$W$488,,$C506)/$H$474)))</f>
        <v>0</v>
      </c>
      <c r="N506" s="22">
        <f>IF($H$474="n/a",0,IF(N$476&lt;=$C506,0,IF(N$476&gt;($H$474+$C506),INDEX($D$488:$W$488,,$C506)-SUM($D506:M506),INDEX($D$488:$W$488,,$C506)/$H$474)))</f>
        <v>0</v>
      </c>
      <c r="O506" s="22">
        <f>IF($H$474="n/a",0,IF(O$476&lt;=$C506,0,IF(O$476&gt;($H$474+$C506),INDEX($D$488:$W$488,,$C506)-SUM($D506:N506),INDEX($D$488:$W$488,,$C506)/$H$474)))</f>
        <v>0</v>
      </c>
      <c r="P506" s="22">
        <f>IF($H$474="n/a",0,IF(P$476&lt;=$C506,0,IF(P$476&gt;($H$474+$C506),INDEX($D$488:$W$488,,$C506)-SUM($D506:O506),INDEX($D$488:$W$488,,$C506)/$H$474)))</f>
        <v>0</v>
      </c>
      <c r="Q506" s="22">
        <f>IF($H$474="n/a",0,IF(Q$476&lt;=$C506,0,IF(Q$476&gt;($H$474+$C506),INDEX($D$488:$W$488,,$C506)-SUM($D506:P506),INDEX($D$488:$W$488,,$C506)/$H$474)))</f>
        <v>0</v>
      </c>
      <c r="R506" s="22">
        <f>IF($H$474="n/a",0,IF(R$476&lt;=$C506,0,IF(R$476&gt;($H$474+$C506),INDEX($D$488:$W$488,,$C506)-SUM($D506:Q506),INDEX($D$488:$W$488,,$C506)/$H$474)))</f>
        <v>0</v>
      </c>
      <c r="S506" s="22">
        <f>IF($H$474="n/a",0,IF(S$476&lt;=$C506,0,IF(S$476&gt;($H$474+$C506),INDEX($D$488:$W$488,,$C506)-SUM($D506:R506),INDEX($D$488:$W$488,,$C506)/$H$474)))</f>
        <v>0</v>
      </c>
      <c r="T506" s="22">
        <f>IF($H$474="n/a",0,IF(T$476&lt;=$C506,0,IF(T$476&gt;($H$474+$C506),INDEX($D$488:$W$488,,$C506)-SUM($D506:S506),INDEX($D$488:$W$488,,$C506)/$H$474)))</f>
        <v>0</v>
      </c>
      <c r="U506" s="22">
        <f>IF($H$474="n/a",0,IF(U$476&lt;=$C506,0,IF(U$476&gt;($H$474+$C506),INDEX($D$488:$W$488,,$C506)-SUM($D506:T506),INDEX($D$488:$W$488,,$C506)/$H$474)))</f>
        <v>0</v>
      </c>
      <c r="V506" s="22">
        <f>IF($H$474="n/a",0,IF(V$476&lt;=$C506,0,IF(V$476&gt;($H$474+$C506),INDEX($D$488:$W$488,,$C506)-SUM($D506:U506),INDEX($D$488:$W$488,,$C506)/$H$474)))</f>
        <v>0</v>
      </c>
      <c r="W506" s="22">
        <f>IF($H$474="n/a",0,IF(W$476&lt;=$C506,0,IF(W$476&gt;($H$474+$C506),INDEX($D$488:$W$488,,$C506)-SUM($D506:V506),INDEX($D$488:$W$488,,$C506)/$H$474)))</f>
        <v>0</v>
      </c>
      <c r="X506" s="22">
        <f>IF($H$474="n/a",0,IF(X$476&lt;=$C506,0,IF(X$476&gt;($H$474+$C506),INDEX($D$488:$W$488,,$C506)-SUM($D506:W506),INDEX($D$488:$W$488,,$C506)/$H$474)))</f>
        <v>0</v>
      </c>
      <c r="Y506" s="22">
        <f>IF($H$474="n/a",0,IF(Y$476&lt;=$C506,0,IF(Y$476&gt;($H$474+$C506),INDEX($D$488:$W$488,,$C506)-SUM($D506:X506),INDEX($D$488:$W$488,,$C506)/$H$474)))</f>
        <v>0</v>
      </c>
      <c r="Z506" s="22">
        <f>IF($H$474="n/a",0,IF(Z$476&lt;=$C506,0,IF(Z$476&gt;($H$474+$C506),INDEX($D$488:$W$488,,$C506)-SUM($D506:Y506),INDEX($D$488:$W$488,,$C506)/$H$474)))</f>
        <v>0</v>
      </c>
      <c r="AA506" s="22">
        <f>IF($H$474="n/a",0,IF(AA$476&lt;=$C506,0,IF(AA$476&gt;($H$474+$C506),INDEX($D$488:$W$488,,$C506)-SUM($D506:Z506),INDEX($D$488:$W$488,,$C506)/$H$474)))</f>
        <v>0</v>
      </c>
      <c r="AB506" s="22">
        <f>IF($H$474="n/a",0,IF(AB$476&lt;=$C506,0,IF(AB$476&gt;($H$474+$C506),INDEX($D$488:$W$488,,$C506)-SUM($D506:AA506),INDEX($D$488:$W$488,,$C506)/$H$474)))</f>
        <v>0</v>
      </c>
      <c r="AC506" s="22">
        <f>IF($H$474="n/a",0,IF(AC$476&lt;=$C506,0,IF(AC$476&gt;($H$474+$C506),INDEX($D$488:$W$488,,$C506)-SUM($D506:AB506),INDEX($D$488:$W$488,,$C506)/$H$474)))</f>
        <v>0</v>
      </c>
      <c r="AD506" s="22">
        <f>IF($H$474="n/a",0,IF(AD$476&lt;=$C506,0,IF(AD$476&gt;($H$474+$C506),INDEX($D$488:$W$488,,$C506)-SUM($D506:AC506),INDEX($D$488:$W$488,,$C506)/$H$474)))</f>
        <v>0</v>
      </c>
      <c r="AE506" s="22">
        <f>IF($H$474="n/a",0,IF(AE$476&lt;=$C506,0,IF(AE$476&gt;($H$474+$C506),INDEX($D$488:$W$488,,$C506)-SUM($D506:AD506),INDEX($D$488:$W$488,,$C506)/$H$474)))</f>
        <v>0</v>
      </c>
      <c r="AF506" s="22">
        <f>IF($H$474="n/a",0,IF(AF$476&lt;=$C506,0,IF(AF$476&gt;($H$474+$C506),INDEX($D$488:$W$488,,$C506)-SUM($D506:AE506),INDEX($D$488:$W$488,,$C506)/$H$474)))</f>
        <v>0</v>
      </c>
      <c r="AG506" s="22">
        <f>IF($H$474="n/a",0,IF(AG$476&lt;=$C506,0,IF(AG$476&gt;($H$474+$C506),INDEX($D$488:$W$488,,$C506)-SUM($D506:AF506),INDEX($D$488:$W$488,,$C506)/$H$474)))</f>
        <v>0</v>
      </c>
      <c r="AH506" s="22">
        <f>IF($H$474="n/a",0,IF(AH$476&lt;=$C506,0,IF(AH$476&gt;($H$474+$C506),INDEX($D$488:$W$488,,$C506)-SUM($D506:AG506),INDEX($D$488:$W$488,,$C506)/$H$474)))</f>
        <v>0</v>
      </c>
      <c r="AI506" s="22">
        <f>IF($H$474="n/a",0,IF(AI$476&lt;=$C506,0,IF(AI$476&gt;($H$474+$C506),INDEX($D$488:$W$488,,$C506)-SUM($D506:AH506),INDEX($D$488:$W$488,,$C506)/$H$474)))</f>
        <v>0</v>
      </c>
      <c r="AJ506" s="22">
        <f>IF($H$474="n/a",0,IF(AJ$476&lt;=$C506,0,IF(AJ$476&gt;($H$474+$C506),INDEX($D$488:$W$488,,$C506)-SUM($D506:AI506),INDEX($D$488:$W$488,,$C506)/$H$474)))</f>
        <v>0</v>
      </c>
      <c r="AK506" s="22">
        <f>IF($H$474="n/a",0,IF(AK$476&lt;=$C506,0,IF(AK$476&gt;($H$474+$C506),INDEX($D$488:$W$488,,$C506)-SUM($D506:AJ506),INDEX($D$488:$W$488,,$C506)/$H$474)))</f>
        <v>0</v>
      </c>
      <c r="AL506" s="22">
        <f>IF($H$474="n/a",0,IF(AL$476&lt;=$C506,0,IF(AL$476&gt;($H$474+$C506),INDEX($D$488:$W$488,,$C506)-SUM($D506:AK506),INDEX($D$488:$W$488,,$C506)/$H$474)))</f>
        <v>0</v>
      </c>
      <c r="AM506" s="22">
        <f>IF($H$474="n/a",0,IF(AM$476&lt;=$C506,0,IF(AM$476&gt;($H$474+$C506),INDEX($D$488:$W$488,,$C506)-SUM($D506:AL506),INDEX($D$488:$W$488,,$C506)/$H$474)))</f>
        <v>0</v>
      </c>
      <c r="AN506" s="22">
        <f>IF($H$474="n/a",0,IF(AN$476&lt;=$C506,0,IF(AN$476&gt;($H$474+$C506),INDEX($D$488:$W$488,,$C506)-SUM($D506:AM506),INDEX($D$488:$W$488,,$C506)/$H$474)))</f>
        <v>0</v>
      </c>
      <c r="AO506" s="22">
        <f>IF($H$474="n/a",0,IF(AO$476&lt;=$C506,0,IF(AO$476&gt;($H$474+$C506),INDEX($D$488:$W$488,,$C506)-SUM($D506:AN506),INDEX($D$488:$W$488,,$C506)/$H$474)))</f>
        <v>0</v>
      </c>
      <c r="AP506" s="22">
        <f>IF($H$474="n/a",0,IF(AP$476&lt;=$C506,0,IF(AP$476&gt;($H$474+$C506),INDEX($D$488:$W$488,,$C506)-SUM($D506:AO506),INDEX($D$488:$W$488,,$C506)/$H$474)))</f>
        <v>0</v>
      </c>
      <c r="AQ506" s="22">
        <f>IF($H$474="n/a",0,IF(AQ$476&lt;=$C506,0,IF(AQ$476&gt;($H$474+$C506),INDEX($D$488:$W$488,,$C506)-SUM($D506:AP506),INDEX($D$488:$W$488,,$C506)/$H$474)))</f>
        <v>0</v>
      </c>
      <c r="AR506" s="22">
        <f>IF($H$474="n/a",0,IF(AR$476&lt;=$C506,0,IF(AR$476&gt;($H$474+$C506),INDEX($D$488:$W$488,,$C506)-SUM($D506:AQ506),INDEX($D$488:$W$488,,$C506)/$H$474)))</f>
        <v>0</v>
      </c>
      <c r="AS506" s="22">
        <f>IF($H$474="n/a",0,IF(AS$476&lt;=$C506,0,IF(AS$476&gt;($H$474+$C506),INDEX($D$488:$W$488,,$C506)-SUM($D506:AR506),INDEX($D$488:$W$488,,$C506)/$H$474)))</f>
        <v>0</v>
      </c>
      <c r="AT506" s="22">
        <f>IF($H$474="n/a",0,IF(AT$476&lt;=$C506,0,IF(AT$476&gt;($H$474+$C506),INDEX($D$488:$W$488,,$C506)-SUM($D506:AS506),INDEX($D$488:$W$488,,$C506)/$H$474)))</f>
        <v>0</v>
      </c>
      <c r="AU506" s="22">
        <f>IF($H$474="n/a",0,IF(AU$476&lt;=$C506,0,IF(AU$476&gt;($H$474+$C506),INDEX($D$488:$W$488,,$C506)-SUM($D506:AT506),INDEX($D$488:$W$488,,$C506)/$H$474)))</f>
        <v>0</v>
      </c>
      <c r="AV506" s="22">
        <f>IF($H$474="n/a",0,IF(AV$476&lt;=$C506,0,IF(AV$476&gt;($H$474+$C506),INDEX($D$488:$W$488,,$C506)-SUM($D506:AU506),INDEX($D$488:$W$488,,$C506)/$H$474)))</f>
        <v>0</v>
      </c>
      <c r="AW506" s="22">
        <f>IF($H$474="n/a",0,IF(AW$476&lt;=$C506,0,IF(AW$476&gt;($H$474+$C506),INDEX($D$488:$W$488,,$C506)-SUM($D506:AV506),INDEX($D$488:$W$488,,$C506)/$H$474)))</f>
        <v>0</v>
      </c>
      <c r="AX506" s="22">
        <f>IF($H$474="n/a",0,IF(AX$476&lt;=$C506,0,IF(AX$476&gt;($H$474+$C506),INDEX($D$488:$W$488,,$C506)-SUM($D506:AW506),INDEX($D$488:$W$488,,$C506)/$H$474)))</f>
        <v>0</v>
      </c>
      <c r="AY506" s="22">
        <f>IF($H$474="n/a",0,IF(AY$476&lt;=$C506,0,IF(AY$476&gt;($H$474+$C506),INDEX($D$488:$W$488,,$C506)-SUM($D506:AX506),INDEX($D$488:$W$488,,$C506)/$H$474)))</f>
        <v>0</v>
      </c>
      <c r="AZ506" s="22">
        <f>IF($H$474="n/a",0,IF(AZ$476&lt;=$C506,0,IF(AZ$476&gt;($H$474+$C506),INDEX($D$488:$W$488,,$C506)-SUM($D506:AY506),INDEX($D$488:$W$488,,$C506)/$H$474)))</f>
        <v>0</v>
      </c>
      <c r="BA506" s="22">
        <f>IF($H$474="n/a",0,IF(BA$476&lt;=$C506,0,IF(BA$476&gt;($H$474+$C506),INDEX($D$488:$W$488,,$C506)-SUM($D506:AZ506),INDEX($D$488:$W$488,,$C506)/$H$474)))</f>
        <v>0</v>
      </c>
      <c r="BB506" s="22">
        <f>IF($H$474="n/a",0,IF(BB$476&lt;=$C506,0,IF(BB$476&gt;($H$474+$C506),INDEX($D$488:$W$488,,$C506)-SUM($D506:BA506),INDEX($D$488:$W$488,,$C506)/$H$474)))</f>
        <v>0</v>
      </c>
      <c r="BC506" s="22">
        <f>IF($H$474="n/a",0,IF(BC$476&lt;=$C506,0,IF(BC$476&gt;($H$474+$C506),INDEX($D$488:$W$488,,$C506)-SUM($D506:BB506),INDEX($D$488:$W$488,,$C506)/$H$474)))</f>
        <v>0</v>
      </c>
      <c r="BD506" s="22">
        <f>IF($H$474="n/a",0,IF(BD$476&lt;=$C506,0,IF(BD$476&gt;($H$474+$C506),INDEX($D$488:$W$488,,$C506)-SUM($D506:BC506),INDEX($D$488:$W$488,,$C506)/$H$474)))</f>
        <v>0</v>
      </c>
      <c r="BE506" s="22">
        <f>IF($H$474="n/a",0,IF(BE$476&lt;=$C506,0,IF(BE$476&gt;($H$474+$C506),INDEX($D$488:$W$488,,$C506)-SUM($D506:BD506),INDEX($D$488:$W$488,,$C506)/$H$474)))</f>
        <v>0</v>
      </c>
      <c r="BF506" s="22">
        <f>IF($H$474="n/a",0,IF(BF$476&lt;=$C506,0,IF(BF$476&gt;($H$474+$C506),INDEX($D$488:$W$488,,$C506)-SUM($D506:BE506),INDEX($D$488:$W$488,,$C506)/$H$474)))</f>
        <v>0</v>
      </c>
      <c r="BG506" s="22">
        <f>IF($H$474="n/a",0,IF(BG$476&lt;=$C506,0,IF(BG$476&gt;($H$474+$C506),INDEX($D$488:$W$488,,$C506)-SUM($D506:BF506),INDEX($D$488:$W$488,,$C506)/$H$474)))</f>
        <v>0</v>
      </c>
      <c r="BH506" s="22">
        <f>IF($H$474="n/a",0,IF(BH$476&lt;=$C506,0,IF(BH$476&gt;($H$474+$C506),INDEX($D$488:$W$488,,$C506)-SUM($D506:BG506),INDEX($D$488:$W$488,,$C506)/$H$474)))</f>
        <v>0</v>
      </c>
      <c r="BI506" s="22">
        <f>IF($H$474="n/a",0,IF(BI$476&lt;=$C506,0,IF(BI$476&gt;($H$474+$C506),INDEX($D$488:$W$488,,$C506)-SUM($D506:BH506),INDEX($D$488:$W$488,,$C506)/$H$474)))</f>
        <v>0</v>
      </c>
      <c r="BJ506" s="22">
        <f>IF($H$474="n/a",0,IF(BJ$476&lt;=$C506,0,IF(BJ$476&gt;($H$474+$C506),INDEX($D$488:$W$488,,$C506)-SUM($D506:BI506),INDEX($D$488:$W$488,,$C506)/$H$474)))</f>
        <v>0</v>
      </c>
      <c r="BK506" s="22">
        <f>IF($H$474="n/a",0,IF(BK$476&lt;=$C506,0,IF(BK$476&gt;($H$474+$C506),INDEX($D$488:$W$488,,$C506)-SUM($D506:BJ506),INDEX($D$488:$W$488,,$C506)/$H$474)))</f>
        <v>0</v>
      </c>
      <c r="BL506" s="22">
        <f>IF($H$474="n/a",0,IF(BL$476&lt;=$C506,0,IF(BL$476&gt;($H$474+$C506),INDEX($D$488:$W$488,,$C506)-SUM($D506:BK506),INDEX($D$488:$W$488,,$C506)/$H$474)))</f>
        <v>0</v>
      </c>
      <c r="BM506" s="22">
        <f>IF($H$474="n/a",0,IF(BM$476&lt;=$C506,0,IF(BM$476&gt;($H$474+$C506),INDEX($D$488:$W$488,,$C506)-SUM($D506:BL506),INDEX($D$488:$W$488,,$C506)/$H$474)))</f>
        <v>0</v>
      </c>
      <c r="BN506" s="22">
        <f>IF($H$474="n/a",0,IF(BN$476&lt;=$C506,0,IF(BN$476&gt;($H$474+$C506),INDEX($D$488:$W$488,,$C506)-SUM($D506:BM506),INDEX($D$488:$W$488,,$C506)/$H$474)))</f>
        <v>0</v>
      </c>
      <c r="BO506" s="22">
        <f>IF($H$474="n/a",0,IF(BO$476&lt;=$C506,0,IF(BO$476&gt;($H$474+$C506),INDEX($D$488:$W$488,,$C506)-SUM($D506:BN506),INDEX($D$488:$W$488,,$C506)/$H$474)))</f>
        <v>0</v>
      </c>
      <c r="BP506" s="22">
        <f>IF($H$474="n/a",0,IF(BP$476&lt;=$C506,0,IF(BP$476&gt;($H$474+$C506),INDEX($D$488:$W$488,,$C506)-SUM($D506:BO506),INDEX($D$488:$W$488,,$C506)/$H$474)))</f>
        <v>0</v>
      </c>
    </row>
    <row r="507" spans="2:68" hidden="1" outlineLevel="1">
      <c r="B507" s="20">
        <v>2032</v>
      </c>
      <c r="C507" s="20">
        <v>17</v>
      </c>
      <c r="E507" s="22">
        <f>IF($H$474="n/a",0,IF(E$476&lt;=$C507,0,IF(E$476&gt;($H$474+$C507),INDEX($D$488:$W$488,,$C507)-SUM($D507:D507),INDEX($D$488:$W$488,,$C507)/$H$474)))</f>
        <v>0</v>
      </c>
      <c r="F507" s="22">
        <f>IF($H$474="n/a",0,IF(F$476&lt;=$C507,0,IF(F$476&gt;($H$474+$C507),INDEX($D$488:$W$488,,$C507)-SUM($D507:E507),INDEX($D$488:$W$488,,$C507)/$H$474)))</f>
        <v>0</v>
      </c>
      <c r="G507" s="22">
        <f>IF($H$474="n/a",0,IF(G$476&lt;=$C507,0,IF(G$476&gt;($H$474+$C507),INDEX($D$488:$W$488,,$C507)-SUM($D507:F507),INDEX($D$488:$W$488,,$C507)/$H$474)))</f>
        <v>0</v>
      </c>
      <c r="H507" s="22">
        <f>IF($H$474="n/a",0,IF(H$476&lt;=$C507,0,IF(H$476&gt;($H$474+$C507),INDEX($D$488:$W$488,,$C507)-SUM($D507:G507),INDEX($D$488:$W$488,,$C507)/$H$474)))</f>
        <v>0</v>
      </c>
      <c r="I507" s="22">
        <f>IF($H$474="n/a",0,IF(I$476&lt;=$C507,0,IF(I$476&gt;($H$474+$C507),INDEX($D$488:$W$488,,$C507)-SUM($D507:H507),INDEX($D$488:$W$488,,$C507)/$H$474)))</f>
        <v>0</v>
      </c>
      <c r="J507" s="22">
        <f>IF($H$474="n/a",0,IF(J$476&lt;=$C507,0,IF(J$476&gt;($H$474+$C507),INDEX($D$488:$W$488,,$C507)-SUM($D507:I507),INDEX($D$488:$W$488,,$C507)/$H$474)))</f>
        <v>0</v>
      </c>
      <c r="K507" s="22">
        <f>IF($H$474="n/a",0,IF(K$476&lt;=$C507,0,IF(K$476&gt;($H$474+$C507),INDEX($D$488:$W$488,,$C507)-SUM($D507:J507),INDEX($D$488:$W$488,,$C507)/$H$474)))</f>
        <v>0</v>
      </c>
      <c r="L507" s="22">
        <f>IF($H$474="n/a",0,IF(L$476&lt;=$C507,0,IF(L$476&gt;($H$474+$C507),INDEX($D$488:$W$488,,$C507)-SUM($D507:K507),INDEX($D$488:$W$488,,$C507)/$H$474)))</f>
        <v>0</v>
      </c>
      <c r="M507" s="22">
        <f>IF($H$474="n/a",0,IF(M$476&lt;=$C507,0,IF(M$476&gt;($H$474+$C507),INDEX($D$488:$W$488,,$C507)-SUM($D507:L507),INDEX($D$488:$W$488,,$C507)/$H$474)))</f>
        <v>0</v>
      </c>
      <c r="N507" s="22">
        <f>IF($H$474="n/a",0,IF(N$476&lt;=$C507,0,IF(N$476&gt;($H$474+$C507),INDEX($D$488:$W$488,,$C507)-SUM($D507:M507),INDEX($D$488:$W$488,,$C507)/$H$474)))</f>
        <v>0</v>
      </c>
      <c r="O507" s="22">
        <f>IF($H$474="n/a",0,IF(O$476&lt;=$C507,0,IF(O$476&gt;($H$474+$C507),INDEX($D$488:$W$488,,$C507)-SUM($D507:N507),INDEX($D$488:$W$488,,$C507)/$H$474)))</f>
        <v>0</v>
      </c>
      <c r="P507" s="22">
        <f>IF($H$474="n/a",0,IF(P$476&lt;=$C507,0,IF(P$476&gt;($H$474+$C507),INDEX($D$488:$W$488,,$C507)-SUM($D507:O507),INDEX($D$488:$W$488,,$C507)/$H$474)))</f>
        <v>0</v>
      </c>
      <c r="Q507" s="22">
        <f>IF($H$474="n/a",0,IF(Q$476&lt;=$C507,0,IF(Q$476&gt;($H$474+$C507),INDEX($D$488:$W$488,,$C507)-SUM($D507:P507),INDEX($D$488:$W$488,,$C507)/$H$474)))</f>
        <v>0</v>
      </c>
      <c r="R507" s="22">
        <f>IF($H$474="n/a",0,IF(R$476&lt;=$C507,0,IF(R$476&gt;($H$474+$C507),INDEX($D$488:$W$488,,$C507)-SUM($D507:Q507),INDEX($D$488:$W$488,,$C507)/$H$474)))</f>
        <v>0</v>
      </c>
      <c r="S507" s="22">
        <f>IF($H$474="n/a",0,IF(S$476&lt;=$C507,0,IF(S$476&gt;($H$474+$C507),INDEX($D$488:$W$488,,$C507)-SUM($D507:R507),INDEX($D$488:$W$488,,$C507)/$H$474)))</f>
        <v>0</v>
      </c>
      <c r="T507" s="22">
        <f>IF($H$474="n/a",0,IF(T$476&lt;=$C507,0,IF(T$476&gt;($H$474+$C507),INDEX($D$488:$W$488,,$C507)-SUM($D507:S507),INDEX($D$488:$W$488,,$C507)/$H$474)))</f>
        <v>0</v>
      </c>
      <c r="U507" s="22">
        <f>IF($H$474="n/a",0,IF(U$476&lt;=$C507,0,IF(U$476&gt;($H$474+$C507),INDEX($D$488:$W$488,,$C507)-SUM($D507:T507),INDEX($D$488:$W$488,,$C507)/$H$474)))</f>
        <v>0</v>
      </c>
      <c r="V507" s="22">
        <f>IF($H$474="n/a",0,IF(V$476&lt;=$C507,0,IF(V$476&gt;($H$474+$C507),INDEX($D$488:$W$488,,$C507)-SUM($D507:U507),INDEX($D$488:$W$488,,$C507)/$H$474)))</f>
        <v>0</v>
      </c>
      <c r="W507" s="22">
        <f>IF($H$474="n/a",0,IF(W$476&lt;=$C507,0,IF(W$476&gt;($H$474+$C507),INDEX($D$488:$W$488,,$C507)-SUM($D507:V507),INDEX($D$488:$W$488,,$C507)/$H$474)))</f>
        <v>0</v>
      </c>
      <c r="X507" s="22">
        <f>IF($H$474="n/a",0,IF(X$476&lt;=$C507,0,IF(X$476&gt;($H$474+$C507),INDEX($D$488:$W$488,,$C507)-SUM($D507:W507),INDEX($D$488:$W$488,,$C507)/$H$474)))</f>
        <v>0</v>
      </c>
      <c r="Y507" s="22">
        <f>IF($H$474="n/a",0,IF(Y$476&lt;=$C507,0,IF(Y$476&gt;($H$474+$C507),INDEX($D$488:$W$488,,$C507)-SUM($D507:X507),INDEX($D$488:$W$488,,$C507)/$H$474)))</f>
        <v>0</v>
      </c>
      <c r="Z507" s="22">
        <f>IF($H$474="n/a",0,IF(Z$476&lt;=$C507,0,IF(Z$476&gt;($H$474+$C507),INDEX($D$488:$W$488,,$C507)-SUM($D507:Y507),INDEX($D$488:$W$488,,$C507)/$H$474)))</f>
        <v>0</v>
      </c>
      <c r="AA507" s="22">
        <f>IF($H$474="n/a",0,IF(AA$476&lt;=$C507,0,IF(AA$476&gt;($H$474+$C507),INDEX($D$488:$W$488,,$C507)-SUM($D507:Z507),INDEX($D$488:$W$488,,$C507)/$H$474)))</f>
        <v>0</v>
      </c>
      <c r="AB507" s="22">
        <f>IF($H$474="n/a",0,IF(AB$476&lt;=$C507,0,IF(AB$476&gt;($H$474+$C507),INDEX($D$488:$W$488,,$C507)-SUM($D507:AA507),INDEX($D$488:$W$488,,$C507)/$H$474)))</f>
        <v>0</v>
      </c>
      <c r="AC507" s="22">
        <f>IF($H$474="n/a",0,IF(AC$476&lt;=$C507,0,IF(AC$476&gt;($H$474+$C507),INDEX($D$488:$W$488,,$C507)-SUM($D507:AB507),INDEX($D$488:$W$488,,$C507)/$H$474)))</f>
        <v>0</v>
      </c>
      <c r="AD507" s="22">
        <f>IF($H$474="n/a",0,IF(AD$476&lt;=$C507,0,IF(AD$476&gt;($H$474+$C507),INDEX($D$488:$W$488,,$C507)-SUM($D507:AC507),INDEX($D$488:$W$488,,$C507)/$H$474)))</f>
        <v>0</v>
      </c>
      <c r="AE507" s="22">
        <f>IF($H$474="n/a",0,IF(AE$476&lt;=$C507,0,IF(AE$476&gt;($H$474+$C507),INDEX($D$488:$W$488,,$C507)-SUM($D507:AD507),INDEX($D$488:$W$488,,$C507)/$H$474)))</f>
        <v>0</v>
      </c>
      <c r="AF507" s="22">
        <f>IF($H$474="n/a",0,IF(AF$476&lt;=$C507,0,IF(AF$476&gt;($H$474+$C507),INDEX($D$488:$W$488,,$C507)-SUM($D507:AE507),INDEX($D$488:$W$488,,$C507)/$H$474)))</f>
        <v>0</v>
      </c>
      <c r="AG507" s="22">
        <f>IF($H$474="n/a",0,IF(AG$476&lt;=$C507,0,IF(AG$476&gt;($H$474+$C507),INDEX($D$488:$W$488,,$C507)-SUM($D507:AF507),INDEX($D$488:$W$488,,$C507)/$H$474)))</f>
        <v>0</v>
      </c>
      <c r="AH507" s="22">
        <f>IF($H$474="n/a",0,IF(AH$476&lt;=$C507,0,IF(AH$476&gt;($H$474+$C507),INDEX($D$488:$W$488,,$C507)-SUM($D507:AG507),INDEX($D$488:$W$488,,$C507)/$H$474)))</f>
        <v>0</v>
      </c>
      <c r="AI507" s="22">
        <f>IF($H$474="n/a",0,IF(AI$476&lt;=$C507,0,IF(AI$476&gt;($H$474+$C507),INDEX($D$488:$W$488,,$C507)-SUM($D507:AH507),INDEX($D$488:$W$488,,$C507)/$H$474)))</f>
        <v>0</v>
      </c>
      <c r="AJ507" s="22">
        <f>IF($H$474="n/a",0,IF(AJ$476&lt;=$C507,0,IF(AJ$476&gt;($H$474+$C507),INDEX($D$488:$W$488,,$C507)-SUM($D507:AI507),INDEX($D$488:$W$488,,$C507)/$H$474)))</f>
        <v>0</v>
      </c>
      <c r="AK507" s="22">
        <f>IF($H$474="n/a",0,IF(AK$476&lt;=$C507,0,IF(AK$476&gt;($H$474+$C507),INDEX($D$488:$W$488,,$C507)-SUM($D507:AJ507),INDEX($D$488:$W$488,,$C507)/$H$474)))</f>
        <v>0</v>
      </c>
      <c r="AL507" s="22">
        <f>IF($H$474="n/a",0,IF(AL$476&lt;=$C507,0,IF(AL$476&gt;($H$474+$C507),INDEX($D$488:$W$488,,$C507)-SUM($D507:AK507),INDEX($D$488:$W$488,,$C507)/$H$474)))</f>
        <v>0</v>
      </c>
      <c r="AM507" s="22">
        <f>IF($H$474="n/a",0,IF(AM$476&lt;=$C507,0,IF(AM$476&gt;($H$474+$C507),INDEX($D$488:$W$488,,$C507)-SUM($D507:AL507),INDEX($D$488:$W$488,,$C507)/$H$474)))</f>
        <v>0</v>
      </c>
      <c r="AN507" s="22">
        <f>IF($H$474="n/a",0,IF(AN$476&lt;=$C507,0,IF(AN$476&gt;($H$474+$C507),INDEX($D$488:$W$488,,$C507)-SUM($D507:AM507),INDEX($D$488:$W$488,,$C507)/$H$474)))</f>
        <v>0</v>
      </c>
      <c r="AO507" s="22">
        <f>IF($H$474="n/a",0,IF(AO$476&lt;=$C507,0,IF(AO$476&gt;($H$474+$C507),INDEX($D$488:$W$488,,$C507)-SUM($D507:AN507),INDEX($D$488:$W$488,,$C507)/$H$474)))</f>
        <v>0</v>
      </c>
      <c r="AP507" s="22">
        <f>IF($H$474="n/a",0,IF(AP$476&lt;=$C507,0,IF(AP$476&gt;($H$474+$C507),INDEX($D$488:$W$488,,$C507)-SUM($D507:AO507),INDEX($D$488:$W$488,,$C507)/$H$474)))</f>
        <v>0</v>
      </c>
      <c r="AQ507" s="22">
        <f>IF($H$474="n/a",0,IF(AQ$476&lt;=$C507,0,IF(AQ$476&gt;($H$474+$C507),INDEX($D$488:$W$488,,$C507)-SUM($D507:AP507),INDEX($D$488:$W$488,,$C507)/$H$474)))</f>
        <v>0</v>
      </c>
      <c r="AR507" s="22">
        <f>IF($H$474="n/a",0,IF(AR$476&lt;=$C507,0,IF(AR$476&gt;($H$474+$C507),INDEX($D$488:$W$488,,$C507)-SUM($D507:AQ507),INDEX($D$488:$W$488,,$C507)/$H$474)))</f>
        <v>0</v>
      </c>
      <c r="AS507" s="22">
        <f>IF($H$474="n/a",0,IF(AS$476&lt;=$C507,0,IF(AS$476&gt;($H$474+$C507),INDEX($D$488:$W$488,,$C507)-SUM($D507:AR507),INDEX($D$488:$W$488,,$C507)/$H$474)))</f>
        <v>0</v>
      </c>
      <c r="AT507" s="22">
        <f>IF($H$474="n/a",0,IF(AT$476&lt;=$C507,0,IF(AT$476&gt;($H$474+$C507),INDEX($D$488:$W$488,,$C507)-SUM($D507:AS507),INDEX($D$488:$W$488,,$C507)/$H$474)))</f>
        <v>0</v>
      </c>
      <c r="AU507" s="22">
        <f>IF($H$474="n/a",0,IF(AU$476&lt;=$C507,0,IF(AU$476&gt;($H$474+$C507),INDEX($D$488:$W$488,,$C507)-SUM($D507:AT507),INDEX($D$488:$W$488,,$C507)/$H$474)))</f>
        <v>0</v>
      </c>
      <c r="AV507" s="22">
        <f>IF($H$474="n/a",0,IF(AV$476&lt;=$C507,0,IF(AV$476&gt;($H$474+$C507),INDEX($D$488:$W$488,,$C507)-SUM($D507:AU507),INDEX($D$488:$W$488,,$C507)/$H$474)))</f>
        <v>0</v>
      </c>
      <c r="AW507" s="22">
        <f>IF($H$474="n/a",0,IF(AW$476&lt;=$C507,0,IF(AW$476&gt;($H$474+$C507),INDEX($D$488:$W$488,,$C507)-SUM($D507:AV507),INDEX($D$488:$W$488,,$C507)/$H$474)))</f>
        <v>0</v>
      </c>
      <c r="AX507" s="22">
        <f>IF($H$474="n/a",0,IF(AX$476&lt;=$C507,0,IF(AX$476&gt;($H$474+$C507),INDEX($D$488:$W$488,,$C507)-SUM($D507:AW507),INDEX($D$488:$W$488,,$C507)/$H$474)))</f>
        <v>0</v>
      </c>
      <c r="AY507" s="22">
        <f>IF($H$474="n/a",0,IF(AY$476&lt;=$C507,0,IF(AY$476&gt;($H$474+$C507),INDEX($D$488:$W$488,,$C507)-SUM($D507:AX507),INDEX($D$488:$W$488,,$C507)/$H$474)))</f>
        <v>0</v>
      </c>
      <c r="AZ507" s="22">
        <f>IF($H$474="n/a",0,IF(AZ$476&lt;=$C507,0,IF(AZ$476&gt;($H$474+$C507),INDEX($D$488:$W$488,,$C507)-SUM($D507:AY507),INDEX($D$488:$W$488,,$C507)/$H$474)))</f>
        <v>0</v>
      </c>
      <c r="BA507" s="22">
        <f>IF($H$474="n/a",0,IF(BA$476&lt;=$C507,0,IF(BA$476&gt;($H$474+$C507),INDEX($D$488:$W$488,,$C507)-SUM($D507:AZ507),INDEX($D$488:$W$488,,$C507)/$H$474)))</f>
        <v>0</v>
      </c>
      <c r="BB507" s="22">
        <f>IF($H$474="n/a",0,IF(BB$476&lt;=$C507,0,IF(BB$476&gt;($H$474+$C507),INDEX($D$488:$W$488,,$C507)-SUM($D507:BA507),INDEX($D$488:$W$488,,$C507)/$H$474)))</f>
        <v>0</v>
      </c>
      <c r="BC507" s="22">
        <f>IF($H$474="n/a",0,IF(BC$476&lt;=$C507,0,IF(BC$476&gt;($H$474+$C507),INDEX($D$488:$W$488,,$C507)-SUM($D507:BB507),INDEX($D$488:$W$488,,$C507)/$H$474)))</f>
        <v>0</v>
      </c>
      <c r="BD507" s="22">
        <f>IF($H$474="n/a",0,IF(BD$476&lt;=$C507,0,IF(BD$476&gt;($H$474+$C507),INDEX($D$488:$W$488,,$C507)-SUM($D507:BC507),INDEX($D$488:$W$488,,$C507)/$H$474)))</f>
        <v>0</v>
      </c>
      <c r="BE507" s="22">
        <f>IF($H$474="n/a",0,IF(BE$476&lt;=$C507,0,IF(BE$476&gt;($H$474+$C507),INDEX($D$488:$W$488,,$C507)-SUM($D507:BD507),INDEX($D$488:$W$488,,$C507)/$H$474)))</f>
        <v>0</v>
      </c>
      <c r="BF507" s="22">
        <f>IF($H$474="n/a",0,IF(BF$476&lt;=$C507,0,IF(BF$476&gt;($H$474+$C507),INDEX($D$488:$W$488,,$C507)-SUM($D507:BE507),INDEX($D$488:$W$488,,$C507)/$H$474)))</f>
        <v>0</v>
      </c>
      <c r="BG507" s="22">
        <f>IF($H$474="n/a",0,IF(BG$476&lt;=$C507,0,IF(BG$476&gt;($H$474+$C507),INDEX($D$488:$W$488,,$C507)-SUM($D507:BF507),INDEX($D$488:$W$488,,$C507)/$H$474)))</f>
        <v>0</v>
      </c>
      <c r="BH507" s="22">
        <f>IF($H$474="n/a",0,IF(BH$476&lt;=$C507,0,IF(BH$476&gt;($H$474+$C507),INDEX($D$488:$W$488,,$C507)-SUM($D507:BG507),INDEX($D$488:$W$488,,$C507)/$H$474)))</f>
        <v>0</v>
      </c>
      <c r="BI507" s="22">
        <f>IF($H$474="n/a",0,IF(BI$476&lt;=$C507,0,IF(BI$476&gt;($H$474+$C507),INDEX($D$488:$W$488,,$C507)-SUM($D507:BH507),INDEX($D$488:$W$488,,$C507)/$H$474)))</f>
        <v>0</v>
      </c>
      <c r="BJ507" s="22">
        <f>IF($H$474="n/a",0,IF(BJ$476&lt;=$C507,0,IF(BJ$476&gt;($H$474+$C507),INDEX($D$488:$W$488,,$C507)-SUM($D507:BI507),INDEX($D$488:$W$488,,$C507)/$H$474)))</f>
        <v>0</v>
      </c>
      <c r="BK507" s="22">
        <f>IF($H$474="n/a",0,IF(BK$476&lt;=$C507,0,IF(BK$476&gt;($H$474+$C507),INDEX($D$488:$W$488,,$C507)-SUM($D507:BJ507),INDEX($D$488:$W$488,,$C507)/$H$474)))</f>
        <v>0</v>
      </c>
      <c r="BL507" s="22">
        <f>IF($H$474="n/a",0,IF(BL$476&lt;=$C507,0,IF(BL$476&gt;($H$474+$C507),INDEX($D$488:$W$488,,$C507)-SUM($D507:BK507),INDEX($D$488:$W$488,,$C507)/$H$474)))</f>
        <v>0</v>
      </c>
      <c r="BM507" s="22">
        <f>IF($H$474="n/a",0,IF(BM$476&lt;=$C507,0,IF(BM$476&gt;($H$474+$C507),INDEX($D$488:$W$488,,$C507)-SUM($D507:BL507),INDEX($D$488:$W$488,,$C507)/$H$474)))</f>
        <v>0</v>
      </c>
      <c r="BN507" s="22">
        <f>IF($H$474="n/a",0,IF(BN$476&lt;=$C507,0,IF(BN$476&gt;($H$474+$C507),INDEX($D$488:$W$488,,$C507)-SUM($D507:BM507),INDEX($D$488:$W$488,,$C507)/$H$474)))</f>
        <v>0</v>
      </c>
      <c r="BO507" s="22">
        <f>IF($H$474="n/a",0,IF(BO$476&lt;=$C507,0,IF(BO$476&gt;($H$474+$C507),INDEX($D$488:$W$488,,$C507)-SUM($D507:BN507),INDEX($D$488:$W$488,,$C507)/$H$474)))</f>
        <v>0</v>
      </c>
      <c r="BP507" s="22">
        <f>IF($H$474="n/a",0,IF(BP$476&lt;=$C507,0,IF(BP$476&gt;($H$474+$C507),INDEX($D$488:$W$488,,$C507)-SUM($D507:BO507),INDEX($D$488:$W$488,,$C507)/$H$474)))</f>
        <v>0</v>
      </c>
    </row>
    <row r="508" spans="2:68" hidden="1" outlineLevel="1">
      <c r="B508" s="20">
        <v>2033</v>
      </c>
      <c r="C508" s="20">
        <v>18</v>
      </c>
      <c r="E508" s="22">
        <f>IF($H$474="n/a",0,IF(E$476&lt;=$C508,0,IF(E$476&gt;($H$474+$C508),INDEX($D$488:$W$488,,$C508)-SUM($D508:D508),INDEX($D$488:$W$488,,$C508)/$H$474)))</f>
        <v>0</v>
      </c>
      <c r="F508" s="22">
        <f>IF($H$474="n/a",0,IF(F$476&lt;=$C508,0,IF(F$476&gt;($H$474+$C508),INDEX($D$488:$W$488,,$C508)-SUM($D508:E508),INDEX($D$488:$W$488,,$C508)/$H$474)))</f>
        <v>0</v>
      </c>
      <c r="G508" s="22">
        <f>IF($H$474="n/a",0,IF(G$476&lt;=$C508,0,IF(G$476&gt;($H$474+$C508),INDEX($D$488:$W$488,,$C508)-SUM($D508:F508),INDEX($D$488:$W$488,,$C508)/$H$474)))</f>
        <v>0</v>
      </c>
      <c r="H508" s="22">
        <f>IF($H$474="n/a",0,IF(H$476&lt;=$C508,0,IF(H$476&gt;($H$474+$C508),INDEX($D$488:$W$488,,$C508)-SUM($D508:G508),INDEX($D$488:$W$488,,$C508)/$H$474)))</f>
        <v>0</v>
      </c>
      <c r="I508" s="22">
        <f>IF($H$474="n/a",0,IF(I$476&lt;=$C508,0,IF(I$476&gt;($H$474+$C508),INDEX($D$488:$W$488,,$C508)-SUM($D508:H508),INDEX($D$488:$W$488,,$C508)/$H$474)))</f>
        <v>0</v>
      </c>
      <c r="J508" s="22">
        <f>IF($H$474="n/a",0,IF(J$476&lt;=$C508,0,IF(J$476&gt;($H$474+$C508),INDEX($D$488:$W$488,,$C508)-SUM($D508:I508),INDEX($D$488:$W$488,,$C508)/$H$474)))</f>
        <v>0</v>
      </c>
      <c r="K508" s="22">
        <f>IF($H$474="n/a",0,IF(K$476&lt;=$C508,0,IF(K$476&gt;($H$474+$C508),INDEX($D$488:$W$488,,$C508)-SUM($D508:J508),INDEX($D$488:$W$488,,$C508)/$H$474)))</f>
        <v>0</v>
      </c>
      <c r="L508" s="22">
        <f>IF($H$474="n/a",0,IF(L$476&lt;=$C508,0,IF(L$476&gt;($H$474+$C508),INDEX($D$488:$W$488,,$C508)-SUM($D508:K508),INDEX($D$488:$W$488,,$C508)/$H$474)))</f>
        <v>0</v>
      </c>
      <c r="M508" s="22">
        <f>IF($H$474="n/a",0,IF(M$476&lt;=$C508,0,IF(M$476&gt;($H$474+$C508),INDEX($D$488:$W$488,,$C508)-SUM($D508:L508),INDEX($D$488:$W$488,,$C508)/$H$474)))</f>
        <v>0</v>
      </c>
      <c r="N508" s="22">
        <f>IF($H$474="n/a",0,IF(N$476&lt;=$C508,0,IF(N$476&gt;($H$474+$C508),INDEX($D$488:$W$488,,$C508)-SUM($D508:M508),INDEX($D$488:$W$488,,$C508)/$H$474)))</f>
        <v>0</v>
      </c>
      <c r="O508" s="22">
        <f>IF($H$474="n/a",0,IF(O$476&lt;=$C508,0,IF(O$476&gt;($H$474+$C508),INDEX($D$488:$W$488,,$C508)-SUM($D508:N508),INDEX($D$488:$W$488,,$C508)/$H$474)))</f>
        <v>0</v>
      </c>
      <c r="P508" s="22">
        <f>IF($H$474="n/a",0,IF(P$476&lt;=$C508,0,IF(P$476&gt;($H$474+$C508),INDEX($D$488:$W$488,,$C508)-SUM($D508:O508),INDEX($D$488:$W$488,,$C508)/$H$474)))</f>
        <v>0</v>
      </c>
      <c r="Q508" s="22">
        <f>IF($H$474="n/a",0,IF(Q$476&lt;=$C508,0,IF(Q$476&gt;($H$474+$C508),INDEX($D$488:$W$488,,$C508)-SUM($D508:P508),INDEX($D$488:$W$488,,$C508)/$H$474)))</f>
        <v>0</v>
      </c>
      <c r="R508" s="22">
        <f>IF($H$474="n/a",0,IF(R$476&lt;=$C508,0,IF(R$476&gt;($H$474+$C508),INDEX($D$488:$W$488,,$C508)-SUM($D508:Q508),INDEX($D$488:$W$488,,$C508)/$H$474)))</f>
        <v>0</v>
      </c>
      <c r="S508" s="22">
        <f>IF($H$474="n/a",0,IF(S$476&lt;=$C508,0,IF(S$476&gt;($H$474+$C508),INDEX($D$488:$W$488,,$C508)-SUM($D508:R508),INDEX($D$488:$W$488,,$C508)/$H$474)))</f>
        <v>0</v>
      </c>
      <c r="T508" s="22">
        <f>IF($H$474="n/a",0,IF(T$476&lt;=$C508,0,IF(T$476&gt;($H$474+$C508),INDEX($D$488:$W$488,,$C508)-SUM($D508:S508),INDEX($D$488:$W$488,,$C508)/$H$474)))</f>
        <v>0</v>
      </c>
      <c r="U508" s="22">
        <f>IF($H$474="n/a",0,IF(U$476&lt;=$C508,0,IF(U$476&gt;($H$474+$C508),INDEX($D$488:$W$488,,$C508)-SUM($D508:T508),INDEX($D$488:$W$488,,$C508)/$H$474)))</f>
        <v>0</v>
      </c>
      <c r="V508" s="22">
        <f>IF($H$474="n/a",0,IF(V$476&lt;=$C508,0,IF(V$476&gt;($H$474+$C508),INDEX($D$488:$W$488,,$C508)-SUM($D508:U508),INDEX($D$488:$W$488,,$C508)/$H$474)))</f>
        <v>0</v>
      </c>
      <c r="W508" s="22">
        <f>IF($H$474="n/a",0,IF(W$476&lt;=$C508,0,IF(W$476&gt;($H$474+$C508),INDEX($D$488:$W$488,,$C508)-SUM($D508:V508),INDEX($D$488:$W$488,,$C508)/$H$474)))</f>
        <v>0</v>
      </c>
      <c r="X508" s="22">
        <f>IF($H$474="n/a",0,IF(X$476&lt;=$C508,0,IF(X$476&gt;($H$474+$C508),INDEX($D$488:$W$488,,$C508)-SUM($D508:W508),INDEX($D$488:$W$488,,$C508)/$H$474)))</f>
        <v>0</v>
      </c>
      <c r="Y508" s="22">
        <f>IF($H$474="n/a",0,IF(Y$476&lt;=$C508,0,IF(Y$476&gt;($H$474+$C508),INDEX($D$488:$W$488,,$C508)-SUM($D508:X508),INDEX($D$488:$W$488,,$C508)/$H$474)))</f>
        <v>0</v>
      </c>
      <c r="Z508" s="22">
        <f>IF($H$474="n/a",0,IF(Z$476&lt;=$C508,0,IF(Z$476&gt;($H$474+$C508),INDEX($D$488:$W$488,,$C508)-SUM($D508:Y508),INDEX($D$488:$W$488,,$C508)/$H$474)))</f>
        <v>0</v>
      </c>
      <c r="AA508" s="22">
        <f>IF($H$474="n/a",0,IF(AA$476&lt;=$C508,0,IF(AA$476&gt;($H$474+$C508),INDEX($D$488:$W$488,,$C508)-SUM($D508:Z508),INDEX($D$488:$W$488,,$C508)/$H$474)))</f>
        <v>0</v>
      </c>
      <c r="AB508" s="22">
        <f>IF($H$474="n/a",0,IF(AB$476&lt;=$C508,0,IF(AB$476&gt;($H$474+$C508),INDEX($D$488:$W$488,,$C508)-SUM($D508:AA508),INDEX($D$488:$W$488,,$C508)/$H$474)))</f>
        <v>0</v>
      </c>
      <c r="AC508" s="22">
        <f>IF($H$474="n/a",0,IF(AC$476&lt;=$C508,0,IF(AC$476&gt;($H$474+$C508),INDEX($D$488:$W$488,,$C508)-SUM($D508:AB508),INDEX($D$488:$W$488,,$C508)/$H$474)))</f>
        <v>0</v>
      </c>
      <c r="AD508" s="22">
        <f>IF($H$474="n/a",0,IF(AD$476&lt;=$C508,0,IF(AD$476&gt;($H$474+$C508),INDEX($D$488:$W$488,,$C508)-SUM($D508:AC508),INDEX($D$488:$W$488,,$C508)/$H$474)))</f>
        <v>0</v>
      </c>
      <c r="AE508" s="22">
        <f>IF($H$474="n/a",0,IF(AE$476&lt;=$C508,0,IF(AE$476&gt;($H$474+$C508),INDEX($D$488:$W$488,,$C508)-SUM($D508:AD508),INDEX($D$488:$W$488,,$C508)/$H$474)))</f>
        <v>0</v>
      </c>
      <c r="AF508" s="22">
        <f>IF($H$474="n/a",0,IF(AF$476&lt;=$C508,0,IF(AF$476&gt;($H$474+$C508),INDEX($D$488:$W$488,,$C508)-SUM($D508:AE508),INDEX($D$488:$W$488,,$C508)/$H$474)))</f>
        <v>0</v>
      </c>
      <c r="AG508" s="22">
        <f>IF($H$474="n/a",0,IF(AG$476&lt;=$C508,0,IF(AG$476&gt;($H$474+$C508),INDEX($D$488:$W$488,,$C508)-SUM($D508:AF508),INDEX($D$488:$W$488,,$C508)/$H$474)))</f>
        <v>0</v>
      </c>
      <c r="AH508" s="22">
        <f>IF($H$474="n/a",0,IF(AH$476&lt;=$C508,0,IF(AH$476&gt;($H$474+$C508),INDEX($D$488:$W$488,,$C508)-SUM($D508:AG508),INDEX($D$488:$W$488,,$C508)/$H$474)))</f>
        <v>0</v>
      </c>
      <c r="AI508" s="22">
        <f>IF($H$474="n/a",0,IF(AI$476&lt;=$C508,0,IF(AI$476&gt;($H$474+$C508),INDEX($D$488:$W$488,,$C508)-SUM($D508:AH508),INDEX($D$488:$W$488,,$C508)/$H$474)))</f>
        <v>0</v>
      </c>
      <c r="AJ508" s="22">
        <f>IF($H$474="n/a",0,IF(AJ$476&lt;=$C508,0,IF(AJ$476&gt;($H$474+$C508),INDEX($D$488:$W$488,,$C508)-SUM($D508:AI508),INDEX($D$488:$W$488,,$C508)/$H$474)))</f>
        <v>0</v>
      </c>
      <c r="AK508" s="22">
        <f>IF($H$474="n/a",0,IF(AK$476&lt;=$C508,0,IF(AK$476&gt;($H$474+$C508),INDEX($D$488:$W$488,,$C508)-SUM($D508:AJ508),INDEX($D$488:$W$488,,$C508)/$H$474)))</f>
        <v>0</v>
      </c>
      <c r="AL508" s="22">
        <f>IF($H$474="n/a",0,IF(AL$476&lt;=$C508,0,IF(AL$476&gt;($H$474+$C508),INDEX($D$488:$W$488,,$C508)-SUM($D508:AK508),INDEX($D$488:$W$488,,$C508)/$H$474)))</f>
        <v>0</v>
      </c>
      <c r="AM508" s="22">
        <f>IF($H$474="n/a",0,IF(AM$476&lt;=$C508,0,IF(AM$476&gt;($H$474+$C508),INDEX($D$488:$W$488,,$C508)-SUM($D508:AL508),INDEX($D$488:$W$488,,$C508)/$H$474)))</f>
        <v>0</v>
      </c>
      <c r="AN508" s="22">
        <f>IF($H$474="n/a",0,IF(AN$476&lt;=$C508,0,IF(AN$476&gt;($H$474+$C508),INDEX($D$488:$W$488,,$C508)-SUM($D508:AM508),INDEX($D$488:$W$488,,$C508)/$H$474)))</f>
        <v>0</v>
      </c>
      <c r="AO508" s="22">
        <f>IF($H$474="n/a",0,IF(AO$476&lt;=$C508,0,IF(AO$476&gt;($H$474+$C508),INDEX($D$488:$W$488,,$C508)-SUM($D508:AN508),INDEX($D$488:$W$488,,$C508)/$H$474)))</f>
        <v>0</v>
      </c>
      <c r="AP508" s="22">
        <f>IF($H$474="n/a",0,IF(AP$476&lt;=$C508,0,IF(AP$476&gt;($H$474+$C508),INDEX($D$488:$W$488,,$C508)-SUM($D508:AO508),INDEX($D$488:$W$488,,$C508)/$H$474)))</f>
        <v>0</v>
      </c>
      <c r="AQ508" s="22">
        <f>IF($H$474="n/a",0,IF(AQ$476&lt;=$C508,0,IF(AQ$476&gt;($H$474+$C508),INDEX($D$488:$W$488,,$C508)-SUM($D508:AP508),INDEX($D$488:$W$488,,$C508)/$H$474)))</f>
        <v>0</v>
      </c>
      <c r="AR508" s="22">
        <f>IF($H$474="n/a",0,IF(AR$476&lt;=$C508,0,IF(AR$476&gt;($H$474+$C508),INDEX($D$488:$W$488,,$C508)-SUM($D508:AQ508),INDEX($D$488:$W$488,,$C508)/$H$474)))</f>
        <v>0</v>
      </c>
      <c r="AS508" s="22">
        <f>IF($H$474="n/a",0,IF(AS$476&lt;=$C508,0,IF(AS$476&gt;($H$474+$C508),INDEX($D$488:$W$488,,$C508)-SUM($D508:AR508),INDEX($D$488:$W$488,,$C508)/$H$474)))</f>
        <v>0</v>
      </c>
      <c r="AT508" s="22">
        <f>IF($H$474="n/a",0,IF(AT$476&lt;=$C508,0,IF(AT$476&gt;($H$474+$C508),INDEX($D$488:$W$488,,$C508)-SUM($D508:AS508),INDEX($D$488:$W$488,,$C508)/$H$474)))</f>
        <v>0</v>
      </c>
      <c r="AU508" s="22">
        <f>IF($H$474="n/a",0,IF(AU$476&lt;=$C508,0,IF(AU$476&gt;($H$474+$C508),INDEX($D$488:$W$488,,$C508)-SUM($D508:AT508),INDEX($D$488:$W$488,,$C508)/$H$474)))</f>
        <v>0</v>
      </c>
      <c r="AV508" s="22">
        <f>IF($H$474="n/a",0,IF(AV$476&lt;=$C508,0,IF(AV$476&gt;($H$474+$C508),INDEX($D$488:$W$488,,$C508)-SUM($D508:AU508),INDEX($D$488:$W$488,,$C508)/$H$474)))</f>
        <v>0</v>
      </c>
      <c r="AW508" s="22">
        <f>IF($H$474="n/a",0,IF(AW$476&lt;=$C508,0,IF(AW$476&gt;($H$474+$C508),INDEX($D$488:$W$488,,$C508)-SUM($D508:AV508),INDEX($D$488:$W$488,,$C508)/$H$474)))</f>
        <v>0</v>
      </c>
      <c r="AX508" s="22">
        <f>IF($H$474="n/a",0,IF(AX$476&lt;=$C508,0,IF(AX$476&gt;($H$474+$C508),INDEX($D$488:$W$488,,$C508)-SUM($D508:AW508),INDEX($D$488:$W$488,,$C508)/$H$474)))</f>
        <v>0</v>
      </c>
      <c r="AY508" s="22">
        <f>IF($H$474="n/a",0,IF(AY$476&lt;=$C508,0,IF(AY$476&gt;($H$474+$C508),INDEX($D$488:$W$488,,$C508)-SUM($D508:AX508),INDEX($D$488:$W$488,,$C508)/$H$474)))</f>
        <v>0</v>
      </c>
      <c r="AZ508" s="22">
        <f>IF($H$474="n/a",0,IF(AZ$476&lt;=$C508,0,IF(AZ$476&gt;($H$474+$C508),INDEX($D$488:$W$488,,$C508)-SUM($D508:AY508),INDEX($D$488:$W$488,,$C508)/$H$474)))</f>
        <v>0</v>
      </c>
      <c r="BA508" s="22">
        <f>IF($H$474="n/a",0,IF(BA$476&lt;=$C508,0,IF(BA$476&gt;($H$474+$C508),INDEX($D$488:$W$488,,$C508)-SUM($D508:AZ508),INDEX($D$488:$W$488,,$C508)/$H$474)))</f>
        <v>0</v>
      </c>
      <c r="BB508" s="22">
        <f>IF($H$474="n/a",0,IF(BB$476&lt;=$C508,0,IF(BB$476&gt;($H$474+$C508),INDEX($D$488:$W$488,,$C508)-SUM($D508:BA508),INDEX($D$488:$W$488,,$C508)/$H$474)))</f>
        <v>0</v>
      </c>
      <c r="BC508" s="22">
        <f>IF($H$474="n/a",0,IF(BC$476&lt;=$C508,0,IF(BC$476&gt;($H$474+$C508),INDEX($D$488:$W$488,,$C508)-SUM($D508:BB508),INDEX($D$488:$W$488,,$C508)/$H$474)))</f>
        <v>0</v>
      </c>
      <c r="BD508" s="22">
        <f>IF($H$474="n/a",0,IF(BD$476&lt;=$C508,0,IF(BD$476&gt;($H$474+$C508),INDEX($D$488:$W$488,,$C508)-SUM($D508:BC508),INDEX($D$488:$W$488,,$C508)/$H$474)))</f>
        <v>0</v>
      </c>
      <c r="BE508" s="22">
        <f>IF($H$474="n/a",0,IF(BE$476&lt;=$C508,0,IF(BE$476&gt;($H$474+$C508),INDEX($D$488:$W$488,,$C508)-SUM($D508:BD508),INDEX($D$488:$W$488,,$C508)/$H$474)))</f>
        <v>0</v>
      </c>
      <c r="BF508" s="22">
        <f>IF($H$474="n/a",0,IF(BF$476&lt;=$C508,0,IF(BF$476&gt;($H$474+$C508),INDEX($D$488:$W$488,,$C508)-SUM($D508:BE508),INDEX($D$488:$W$488,,$C508)/$H$474)))</f>
        <v>0</v>
      </c>
      <c r="BG508" s="22">
        <f>IF($H$474="n/a",0,IF(BG$476&lt;=$C508,0,IF(BG$476&gt;($H$474+$C508),INDEX($D$488:$W$488,,$C508)-SUM($D508:BF508),INDEX($D$488:$W$488,,$C508)/$H$474)))</f>
        <v>0</v>
      </c>
      <c r="BH508" s="22">
        <f>IF($H$474="n/a",0,IF(BH$476&lt;=$C508,0,IF(BH$476&gt;($H$474+$C508),INDEX($D$488:$W$488,,$C508)-SUM($D508:BG508),INDEX($D$488:$W$488,,$C508)/$H$474)))</f>
        <v>0</v>
      </c>
      <c r="BI508" s="22">
        <f>IF($H$474="n/a",0,IF(BI$476&lt;=$C508,0,IF(BI$476&gt;($H$474+$C508),INDEX($D$488:$W$488,,$C508)-SUM($D508:BH508),INDEX($D$488:$W$488,,$C508)/$H$474)))</f>
        <v>0</v>
      </c>
      <c r="BJ508" s="22">
        <f>IF($H$474="n/a",0,IF(BJ$476&lt;=$C508,0,IF(BJ$476&gt;($H$474+$C508),INDEX($D$488:$W$488,,$C508)-SUM($D508:BI508),INDEX($D$488:$W$488,,$C508)/$H$474)))</f>
        <v>0</v>
      </c>
      <c r="BK508" s="22">
        <f>IF($H$474="n/a",0,IF(BK$476&lt;=$C508,0,IF(BK$476&gt;($H$474+$C508),INDEX($D$488:$W$488,,$C508)-SUM($D508:BJ508),INDEX($D$488:$W$488,,$C508)/$H$474)))</f>
        <v>0</v>
      </c>
      <c r="BL508" s="22">
        <f>IF($H$474="n/a",0,IF(BL$476&lt;=$C508,0,IF(BL$476&gt;($H$474+$C508),INDEX($D$488:$W$488,,$C508)-SUM($D508:BK508),INDEX($D$488:$W$488,,$C508)/$H$474)))</f>
        <v>0</v>
      </c>
      <c r="BM508" s="22">
        <f>IF($H$474="n/a",0,IF(BM$476&lt;=$C508,0,IF(BM$476&gt;($H$474+$C508),INDEX($D$488:$W$488,,$C508)-SUM($D508:BL508),INDEX($D$488:$W$488,,$C508)/$H$474)))</f>
        <v>0</v>
      </c>
      <c r="BN508" s="22">
        <f>IF($H$474="n/a",0,IF(BN$476&lt;=$C508,0,IF(BN$476&gt;($H$474+$C508),INDEX($D$488:$W$488,,$C508)-SUM($D508:BM508),INDEX($D$488:$W$488,,$C508)/$H$474)))</f>
        <v>0</v>
      </c>
      <c r="BO508" s="22">
        <f>IF($H$474="n/a",0,IF(BO$476&lt;=$C508,0,IF(BO$476&gt;($H$474+$C508),INDEX($D$488:$W$488,,$C508)-SUM($D508:BN508),INDEX($D$488:$W$488,,$C508)/$H$474)))</f>
        <v>0</v>
      </c>
      <c r="BP508" s="22">
        <f>IF($H$474="n/a",0,IF(BP$476&lt;=$C508,0,IF(BP$476&gt;($H$474+$C508),INDEX($D$488:$W$488,,$C508)-SUM($D508:BO508),INDEX($D$488:$W$488,,$C508)/$H$474)))</f>
        <v>0</v>
      </c>
    </row>
    <row r="509" spans="2:68" hidden="1" outlineLevel="1">
      <c r="B509" s="20">
        <v>2034</v>
      </c>
      <c r="C509" s="20">
        <v>19</v>
      </c>
      <c r="E509" s="22">
        <f>IF($H$474="n/a",0,IF(E$476&lt;=$C509,0,IF(E$476&gt;($H$474+$C509),INDEX($D$488:$W$488,,$C509)-SUM($D509:D509),INDEX($D$488:$W$488,,$C509)/$H$474)))</f>
        <v>0</v>
      </c>
      <c r="F509" s="22">
        <f>IF($H$474="n/a",0,IF(F$476&lt;=$C509,0,IF(F$476&gt;($H$474+$C509),INDEX($D$488:$W$488,,$C509)-SUM($D509:E509),INDEX($D$488:$W$488,,$C509)/$H$474)))</f>
        <v>0</v>
      </c>
      <c r="G509" s="22">
        <f>IF($H$474="n/a",0,IF(G$476&lt;=$C509,0,IF(G$476&gt;($H$474+$C509),INDEX($D$488:$W$488,,$C509)-SUM($D509:F509),INDEX($D$488:$W$488,,$C509)/$H$474)))</f>
        <v>0</v>
      </c>
      <c r="H509" s="22">
        <f>IF($H$474="n/a",0,IF(H$476&lt;=$C509,0,IF(H$476&gt;($H$474+$C509),INDEX($D$488:$W$488,,$C509)-SUM($D509:G509),INDEX($D$488:$W$488,,$C509)/$H$474)))</f>
        <v>0</v>
      </c>
      <c r="I509" s="22">
        <f>IF($H$474="n/a",0,IF(I$476&lt;=$C509,0,IF(I$476&gt;($H$474+$C509),INDEX($D$488:$W$488,,$C509)-SUM($D509:H509),INDEX($D$488:$W$488,,$C509)/$H$474)))</f>
        <v>0</v>
      </c>
      <c r="J509" s="22">
        <f>IF($H$474="n/a",0,IF(J$476&lt;=$C509,0,IF(J$476&gt;($H$474+$C509),INDEX($D$488:$W$488,,$C509)-SUM($D509:I509),INDEX($D$488:$W$488,,$C509)/$H$474)))</f>
        <v>0</v>
      </c>
      <c r="K509" s="22">
        <f>IF($H$474="n/a",0,IF(K$476&lt;=$C509,0,IF(K$476&gt;($H$474+$C509),INDEX($D$488:$W$488,,$C509)-SUM($D509:J509),INDEX($D$488:$W$488,,$C509)/$H$474)))</f>
        <v>0</v>
      </c>
      <c r="L509" s="22">
        <f>IF($H$474="n/a",0,IF(L$476&lt;=$C509,0,IF(L$476&gt;($H$474+$C509),INDEX($D$488:$W$488,,$C509)-SUM($D509:K509),INDEX($D$488:$W$488,,$C509)/$H$474)))</f>
        <v>0</v>
      </c>
      <c r="M509" s="22">
        <f>IF($H$474="n/a",0,IF(M$476&lt;=$C509,0,IF(M$476&gt;($H$474+$C509),INDEX($D$488:$W$488,,$C509)-SUM($D509:L509),INDEX($D$488:$W$488,,$C509)/$H$474)))</f>
        <v>0</v>
      </c>
      <c r="N509" s="22">
        <f>IF($H$474="n/a",0,IF(N$476&lt;=$C509,0,IF(N$476&gt;($H$474+$C509),INDEX($D$488:$W$488,,$C509)-SUM($D509:M509),INDEX($D$488:$W$488,,$C509)/$H$474)))</f>
        <v>0</v>
      </c>
      <c r="O509" s="22">
        <f>IF($H$474="n/a",0,IF(O$476&lt;=$C509,0,IF(O$476&gt;($H$474+$C509),INDEX($D$488:$W$488,,$C509)-SUM($D509:N509),INDEX($D$488:$W$488,,$C509)/$H$474)))</f>
        <v>0</v>
      </c>
      <c r="P509" s="22">
        <f>IF($H$474="n/a",0,IF(P$476&lt;=$C509,0,IF(P$476&gt;($H$474+$C509),INDEX($D$488:$W$488,,$C509)-SUM($D509:O509),INDEX($D$488:$W$488,,$C509)/$H$474)))</f>
        <v>0</v>
      </c>
      <c r="Q509" s="22">
        <f>IF($H$474="n/a",0,IF(Q$476&lt;=$C509,0,IF(Q$476&gt;($H$474+$C509),INDEX($D$488:$W$488,,$C509)-SUM($D509:P509),INDEX($D$488:$W$488,,$C509)/$H$474)))</f>
        <v>0</v>
      </c>
      <c r="R509" s="22">
        <f>IF($H$474="n/a",0,IF(R$476&lt;=$C509,0,IF(R$476&gt;($H$474+$C509),INDEX($D$488:$W$488,,$C509)-SUM($D509:Q509),INDEX($D$488:$W$488,,$C509)/$H$474)))</f>
        <v>0</v>
      </c>
      <c r="S509" s="22">
        <f>IF($H$474="n/a",0,IF(S$476&lt;=$C509,0,IF(S$476&gt;($H$474+$C509),INDEX($D$488:$W$488,,$C509)-SUM($D509:R509),INDEX($D$488:$W$488,,$C509)/$H$474)))</f>
        <v>0</v>
      </c>
      <c r="T509" s="22">
        <f>IF($H$474="n/a",0,IF(T$476&lt;=$C509,0,IF(T$476&gt;($H$474+$C509),INDEX($D$488:$W$488,,$C509)-SUM($D509:S509),INDEX($D$488:$W$488,,$C509)/$H$474)))</f>
        <v>0</v>
      </c>
      <c r="U509" s="22">
        <f>IF($H$474="n/a",0,IF(U$476&lt;=$C509,0,IF(U$476&gt;($H$474+$C509),INDEX($D$488:$W$488,,$C509)-SUM($D509:T509),INDEX($D$488:$W$488,,$C509)/$H$474)))</f>
        <v>0</v>
      </c>
      <c r="V509" s="22">
        <f>IF($H$474="n/a",0,IF(V$476&lt;=$C509,0,IF(V$476&gt;($H$474+$C509),INDEX($D$488:$W$488,,$C509)-SUM($D509:U509),INDEX($D$488:$W$488,,$C509)/$H$474)))</f>
        <v>0</v>
      </c>
      <c r="W509" s="22">
        <f>IF($H$474="n/a",0,IF(W$476&lt;=$C509,0,IF(W$476&gt;($H$474+$C509),INDEX($D$488:$W$488,,$C509)-SUM($D509:V509),INDEX($D$488:$W$488,,$C509)/$H$474)))</f>
        <v>0</v>
      </c>
      <c r="X509" s="22">
        <f>IF($H$474="n/a",0,IF(X$476&lt;=$C509,0,IF(X$476&gt;($H$474+$C509),INDEX($D$488:$W$488,,$C509)-SUM($D509:W509),INDEX($D$488:$W$488,,$C509)/$H$474)))</f>
        <v>0</v>
      </c>
      <c r="Y509" s="22">
        <f>IF($H$474="n/a",0,IF(Y$476&lt;=$C509,0,IF(Y$476&gt;($H$474+$C509),INDEX($D$488:$W$488,,$C509)-SUM($D509:X509),INDEX($D$488:$W$488,,$C509)/$H$474)))</f>
        <v>0</v>
      </c>
      <c r="Z509" s="22">
        <f>IF($H$474="n/a",0,IF(Z$476&lt;=$C509,0,IF(Z$476&gt;($H$474+$C509),INDEX($D$488:$W$488,,$C509)-SUM($D509:Y509),INDEX($D$488:$W$488,,$C509)/$H$474)))</f>
        <v>0</v>
      </c>
      <c r="AA509" s="22">
        <f>IF($H$474="n/a",0,IF(AA$476&lt;=$C509,0,IF(AA$476&gt;($H$474+$C509),INDEX($D$488:$W$488,,$C509)-SUM($D509:Z509),INDEX($D$488:$W$488,,$C509)/$H$474)))</f>
        <v>0</v>
      </c>
      <c r="AB509" s="22">
        <f>IF($H$474="n/a",0,IF(AB$476&lt;=$C509,0,IF(AB$476&gt;($H$474+$C509),INDEX($D$488:$W$488,,$C509)-SUM($D509:AA509),INDEX($D$488:$W$488,,$C509)/$H$474)))</f>
        <v>0</v>
      </c>
      <c r="AC509" s="22">
        <f>IF($H$474="n/a",0,IF(AC$476&lt;=$C509,0,IF(AC$476&gt;($H$474+$C509),INDEX($D$488:$W$488,,$C509)-SUM($D509:AB509),INDEX($D$488:$W$488,,$C509)/$H$474)))</f>
        <v>0</v>
      </c>
      <c r="AD509" s="22">
        <f>IF($H$474="n/a",0,IF(AD$476&lt;=$C509,0,IF(AD$476&gt;($H$474+$C509),INDEX($D$488:$W$488,,$C509)-SUM($D509:AC509),INDEX($D$488:$W$488,,$C509)/$H$474)))</f>
        <v>0</v>
      </c>
      <c r="AE509" s="22">
        <f>IF($H$474="n/a",0,IF(AE$476&lt;=$C509,0,IF(AE$476&gt;($H$474+$C509),INDEX($D$488:$W$488,,$C509)-SUM($D509:AD509),INDEX($D$488:$W$488,,$C509)/$H$474)))</f>
        <v>0</v>
      </c>
      <c r="AF509" s="22">
        <f>IF($H$474="n/a",0,IF(AF$476&lt;=$C509,0,IF(AF$476&gt;($H$474+$C509),INDEX($D$488:$W$488,,$C509)-SUM($D509:AE509),INDEX($D$488:$W$488,,$C509)/$H$474)))</f>
        <v>0</v>
      </c>
      <c r="AG509" s="22">
        <f>IF($H$474="n/a",0,IF(AG$476&lt;=$C509,0,IF(AG$476&gt;($H$474+$C509),INDEX($D$488:$W$488,,$C509)-SUM($D509:AF509),INDEX($D$488:$W$488,,$C509)/$H$474)))</f>
        <v>0</v>
      </c>
      <c r="AH509" s="22">
        <f>IF($H$474="n/a",0,IF(AH$476&lt;=$C509,0,IF(AH$476&gt;($H$474+$C509),INDEX($D$488:$W$488,,$C509)-SUM($D509:AG509),INDEX($D$488:$W$488,,$C509)/$H$474)))</f>
        <v>0</v>
      </c>
      <c r="AI509" s="22">
        <f>IF($H$474="n/a",0,IF(AI$476&lt;=$C509,0,IF(AI$476&gt;($H$474+$C509),INDEX($D$488:$W$488,,$C509)-SUM($D509:AH509),INDEX($D$488:$W$488,,$C509)/$H$474)))</f>
        <v>0</v>
      </c>
      <c r="AJ509" s="22">
        <f>IF($H$474="n/a",0,IF(AJ$476&lt;=$C509,0,IF(AJ$476&gt;($H$474+$C509),INDEX($D$488:$W$488,,$C509)-SUM($D509:AI509),INDEX($D$488:$W$488,,$C509)/$H$474)))</f>
        <v>0</v>
      </c>
      <c r="AK509" s="22">
        <f>IF($H$474="n/a",0,IF(AK$476&lt;=$C509,0,IF(AK$476&gt;($H$474+$C509),INDEX($D$488:$W$488,,$C509)-SUM($D509:AJ509),INDEX($D$488:$W$488,,$C509)/$H$474)))</f>
        <v>0</v>
      </c>
      <c r="AL509" s="22">
        <f>IF($H$474="n/a",0,IF(AL$476&lt;=$C509,0,IF(AL$476&gt;($H$474+$C509),INDEX($D$488:$W$488,,$C509)-SUM($D509:AK509),INDEX($D$488:$W$488,,$C509)/$H$474)))</f>
        <v>0</v>
      </c>
      <c r="AM509" s="22">
        <f>IF($H$474="n/a",0,IF(AM$476&lt;=$C509,0,IF(AM$476&gt;($H$474+$C509),INDEX($D$488:$W$488,,$C509)-SUM($D509:AL509),INDEX($D$488:$W$488,,$C509)/$H$474)))</f>
        <v>0</v>
      </c>
      <c r="AN509" s="22">
        <f>IF($H$474="n/a",0,IF(AN$476&lt;=$C509,0,IF(AN$476&gt;($H$474+$C509),INDEX($D$488:$W$488,,$C509)-SUM($D509:AM509),INDEX($D$488:$W$488,,$C509)/$H$474)))</f>
        <v>0</v>
      </c>
      <c r="AO509" s="22">
        <f>IF($H$474="n/a",0,IF(AO$476&lt;=$C509,0,IF(AO$476&gt;($H$474+$C509),INDEX($D$488:$W$488,,$C509)-SUM($D509:AN509),INDEX($D$488:$W$488,,$C509)/$H$474)))</f>
        <v>0</v>
      </c>
      <c r="AP509" s="22">
        <f>IF($H$474="n/a",0,IF(AP$476&lt;=$C509,0,IF(AP$476&gt;($H$474+$C509),INDEX($D$488:$W$488,,$C509)-SUM($D509:AO509),INDEX($D$488:$W$488,,$C509)/$H$474)))</f>
        <v>0</v>
      </c>
      <c r="AQ509" s="22">
        <f>IF($H$474="n/a",0,IF(AQ$476&lt;=$C509,0,IF(AQ$476&gt;($H$474+$C509),INDEX($D$488:$W$488,,$C509)-SUM($D509:AP509),INDEX($D$488:$W$488,,$C509)/$H$474)))</f>
        <v>0</v>
      </c>
      <c r="AR509" s="22">
        <f>IF($H$474="n/a",0,IF(AR$476&lt;=$C509,0,IF(AR$476&gt;($H$474+$C509),INDEX($D$488:$W$488,,$C509)-SUM($D509:AQ509),INDEX($D$488:$W$488,,$C509)/$H$474)))</f>
        <v>0</v>
      </c>
      <c r="AS509" s="22">
        <f>IF($H$474="n/a",0,IF(AS$476&lt;=$C509,0,IF(AS$476&gt;($H$474+$C509),INDEX($D$488:$W$488,,$C509)-SUM($D509:AR509),INDEX($D$488:$W$488,,$C509)/$H$474)))</f>
        <v>0</v>
      </c>
      <c r="AT509" s="22">
        <f>IF($H$474="n/a",0,IF(AT$476&lt;=$C509,0,IF(AT$476&gt;($H$474+$C509),INDEX($D$488:$W$488,,$C509)-SUM($D509:AS509),INDEX($D$488:$W$488,,$C509)/$H$474)))</f>
        <v>0</v>
      </c>
      <c r="AU509" s="22">
        <f>IF($H$474="n/a",0,IF(AU$476&lt;=$C509,0,IF(AU$476&gt;($H$474+$C509),INDEX($D$488:$W$488,,$C509)-SUM($D509:AT509),INDEX($D$488:$W$488,,$C509)/$H$474)))</f>
        <v>0</v>
      </c>
      <c r="AV509" s="22">
        <f>IF($H$474="n/a",0,IF(AV$476&lt;=$C509,0,IF(AV$476&gt;($H$474+$C509),INDEX($D$488:$W$488,,$C509)-SUM($D509:AU509),INDEX($D$488:$W$488,,$C509)/$H$474)))</f>
        <v>0</v>
      </c>
      <c r="AW509" s="22">
        <f>IF($H$474="n/a",0,IF(AW$476&lt;=$C509,0,IF(AW$476&gt;($H$474+$C509),INDEX($D$488:$W$488,,$C509)-SUM($D509:AV509),INDEX($D$488:$W$488,,$C509)/$H$474)))</f>
        <v>0</v>
      </c>
      <c r="AX509" s="22">
        <f>IF($H$474="n/a",0,IF(AX$476&lt;=$C509,0,IF(AX$476&gt;($H$474+$C509),INDEX($D$488:$W$488,,$C509)-SUM($D509:AW509),INDEX($D$488:$W$488,,$C509)/$H$474)))</f>
        <v>0</v>
      </c>
      <c r="AY509" s="22">
        <f>IF($H$474="n/a",0,IF(AY$476&lt;=$C509,0,IF(AY$476&gt;($H$474+$C509),INDEX($D$488:$W$488,,$C509)-SUM($D509:AX509),INDEX($D$488:$W$488,,$C509)/$H$474)))</f>
        <v>0</v>
      </c>
      <c r="AZ509" s="22">
        <f>IF($H$474="n/a",0,IF(AZ$476&lt;=$C509,0,IF(AZ$476&gt;($H$474+$C509),INDEX($D$488:$W$488,,$C509)-SUM($D509:AY509),INDEX($D$488:$W$488,,$C509)/$H$474)))</f>
        <v>0</v>
      </c>
      <c r="BA509" s="22">
        <f>IF($H$474="n/a",0,IF(BA$476&lt;=$C509,0,IF(BA$476&gt;($H$474+$C509),INDEX($D$488:$W$488,,$C509)-SUM($D509:AZ509),INDEX($D$488:$W$488,,$C509)/$H$474)))</f>
        <v>0</v>
      </c>
      <c r="BB509" s="22">
        <f>IF($H$474="n/a",0,IF(BB$476&lt;=$C509,0,IF(BB$476&gt;($H$474+$C509),INDEX($D$488:$W$488,,$C509)-SUM($D509:BA509),INDEX($D$488:$W$488,,$C509)/$H$474)))</f>
        <v>0</v>
      </c>
      <c r="BC509" s="22">
        <f>IF($H$474="n/a",0,IF(BC$476&lt;=$C509,0,IF(BC$476&gt;($H$474+$C509),INDEX($D$488:$W$488,,$C509)-SUM($D509:BB509),INDEX($D$488:$W$488,,$C509)/$H$474)))</f>
        <v>0</v>
      </c>
      <c r="BD509" s="22">
        <f>IF($H$474="n/a",0,IF(BD$476&lt;=$C509,0,IF(BD$476&gt;($H$474+$C509),INDEX($D$488:$W$488,,$C509)-SUM($D509:BC509),INDEX($D$488:$W$488,,$C509)/$H$474)))</f>
        <v>0</v>
      </c>
      <c r="BE509" s="22">
        <f>IF($H$474="n/a",0,IF(BE$476&lt;=$C509,0,IF(BE$476&gt;($H$474+$C509),INDEX($D$488:$W$488,,$C509)-SUM($D509:BD509),INDEX($D$488:$W$488,,$C509)/$H$474)))</f>
        <v>0</v>
      </c>
      <c r="BF509" s="22">
        <f>IF($H$474="n/a",0,IF(BF$476&lt;=$C509,0,IF(BF$476&gt;($H$474+$C509),INDEX($D$488:$W$488,,$C509)-SUM($D509:BE509),INDEX($D$488:$W$488,,$C509)/$H$474)))</f>
        <v>0</v>
      </c>
      <c r="BG509" s="22">
        <f>IF($H$474="n/a",0,IF(BG$476&lt;=$C509,0,IF(BG$476&gt;($H$474+$C509),INDEX($D$488:$W$488,,$C509)-SUM($D509:BF509),INDEX($D$488:$W$488,,$C509)/$H$474)))</f>
        <v>0</v>
      </c>
      <c r="BH509" s="22">
        <f>IF($H$474="n/a",0,IF(BH$476&lt;=$C509,0,IF(BH$476&gt;($H$474+$C509),INDEX($D$488:$W$488,,$C509)-SUM($D509:BG509),INDEX($D$488:$W$488,,$C509)/$H$474)))</f>
        <v>0</v>
      </c>
      <c r="BI509" s="22">
        <f>IF($H$474="n/a",0,IF(BI$476&lt;=$C509,0,IF(BI$476&gt;($H$474+$C509),INDEX($D$488:$W$488,,$C509)-SUM($D509:BH509),INDEX($D$488:$W$488,,$C509)/$H$474)))</f>
        <v>0</v>
      </c>
      <c r="BJ509" s="22">
        <f>IF($H$474="n/a",0,IF(BJ$476&lt;=$C509,0,IF(BJ$476&gt;($H$474+$C509),INDEX($D$488:$W$488,,$C509)-SUM($D509:BI509),INDEX($D$488:$W$488,,$C509)/$H$474)))</f>
        <v>0</v>
      </c>
      <c r="BK509" s="22">
        <f>IF($H$474="n/a",0,IF(BK$476&lt;=$C509,0,IF(BK$476&gt;($H$474+$C509),INDEX($D$488:$W$488,,$C509)-SUM($D509:BJ509),INDEX($D$488:$W$488,,$C509)/$H$474)))</f>
        <v>0</v>
      </c>
      <c r="BL509" s="22">
        <f>IF($H$474="n/a",0,IF(BL$476&lt;=$C509,0,IF(BL$476&gt;($H$474+$C509),INDEX($D$488:$W$488,,$C509)-SUM($D509:BK509),INDEX($D$488:$W$488,,$C509)/$H$474)))</f>
        <v>0</v>
      </c>
      <c r="BM509" s="22">
        <f>IF($H$474="n/a",0,IF(BM$476&lt;=$C509,0,IF(BM$476&gt;($H$474+$C509),INDEX($D$488:$W$488,,$C509)-SUM($D509:BL509),INDEX($D$488:$W$488,,$C509)/$H$474)))</f>
        <v>0</v>
      </c>
      <c r="BN509" s="22">
        <f>IF($H$474="n/a",0,IF(BN$476&lt;=$C509,0,IF(BN$476&gt;($H$474+$C509),INDEX($D$488:$W$488,,$C509)-SUM($D509:BM509),INDEX($D$488:$W$488,,$C509)/$H$474)))</f>
        <v>0</v>
      </c>
      <c r="BO509" s="22">
        <f>IF($H$474="n/a",0,IF(BO$476&lt;=$C509,0,IF(BO$476&gt;($H$474+$C509),INDEX($D$488:$W$488,,$C509)-SUM($D509:BN509),INDEX($D$488:$W$488,,$C509)/$H$474)))</f>
        <v>0</v>
      </c>
      <c r="BP509" s="22">
        <f>IF($H$474="n/a",0,IF(BP$476&lt;=$C509,0,IF(BP$476&gt;($H$474+$C509),INDEX($D$488:$W$488,,$C509)-SUM($D509:BO509),INDEX($D$488:$W$488,,$C509)/$H$474)))</f>
        <v>0</v>
      </c>
    </row>
    <row r="510" spans="2:68" hidden="1" outlineLevel="1">
      <c r="B510" s="20">
        <v>2035</v>
      </c>
      <c r="C510" s="20">
        <v>20</v>
      </c>
      <c r="E510" s="22">
        <f>IF($H$474="n/a",0,IF(E$476&lt;=$C510,0,IF(E$476&gt;($H$474+$C510),INDEX($D$488:$W$488,,$C510)-SUM($D510:D510),INDEX($D$488:$W$488,,$C510)/$H$474)))</f>
        <v>0</v>
      </c>
      <c r="F510" s="22">
        <f>IF($H$474="n/a",0,IF(F$476&lt;=$C510,0,IF(F$476&gt;($H$474+$C510),INDEX($D$488:$W$488,,$C510)-SUM($D510:E510),INDEX($D$488:$W$488,,$C510)/$H$474)))</f>
        <v>0</v>
      </c>
      <c r="G510" s="22">
        <f>IF($H$474="n/a",0,IF(G$476&lt;=$C510,0,IF(G$476&gt;($H$474+$C510),INDEX($D$488:$W$488,,$C510)-SUM($D510:F510),INDEX($D$488:$W$488,,$C510)/$H$474)))</f>
        <v>0</v>
      </c>
      <c r="H510" s="22">
        <f>IF($H$474="n/a",0,IF(H$476&lt;=$C510,0,IF(H$476&gt;($H$474+$C510),INDEX($D$488:$W$488,,$C510)-SUM($D510:G510),INDEX($D$488:$W$488,,$C510)/$H$474)))</f>
        <v>0</v>
      </c>
      <c r="I510" s="22">
        <f>IF($H$474="n/a",0,IF(I$476&lt;=$C510,0,IF(I$476&gt;($H$474+$C510),INDEX($D$488:$W$488,,$C510)-SUM($D510:H510),INDEX($D$488:$W$488,,$C510)/$H$474)))</f>
        <v>0</v>
      </c>
      <c r="J510" s="22">
        <f>IF($H$474="n/a",0,IF(J$476&lt;=$C510,0,IF(J$476&gt;($H$474+$C510),INDEX($D$488:$W$488,,$C510)-SUM($D510:I510),INDEX($D$488:$W$488,,$C510)/$H$474)))</f>
        <v>0</v>
      </c>
      <c r="K510" s="22">
        <f>IF($H$474="n/a",0,IF(K$476&lt;=$C510,0,IF(K$476&gt;($H$474+$C510),INDEX($D$488:$W$488,,$C510)-SUM($D510:J510),INDEX($D$488:$W$488,,$C510)/$H$474)))</f>
        <v>0</v>
      </c>
      <c r="L510" s="22">
        <f>IF($H$474="n/a",0,IF(L$476&lt;=$C510,0,IF(L$476&gt;($H$474+$C510),INDEX($D$488:$W$488,,$C510)-SUM($D510:K510),INDEX($D$488:$W$488,,$C510)/$H$474)))</f>
        <v>0</v>
      </c>
      <c r="M510" s="22">
        <f>IF($H$474="n/a",0,IF(M$476&lt;=$C510,0,IF(M$476&gt;($H$474+$C510),INDEX($D$488:$W$488,,$C510)-SUM($D510:L510),INDEX($D$488:$W$488,,$C510)/$H$474)))</f>
        <v>0</v>
      </c>
      <c r="N510" s="22">
        <f>IF($H$474="n/a",0,IF(N$476&lt;=$C510,0,IF(N$476&gt;($H$474+$C510),INDEX($D$488:$W$488,,$C510)-SUM($D510:M510),INDEX($D$488:$W$488,,$C510)/$H$474)))</f>
        <v>0</v>
      </c>
      <c r="O510" s="22">
        <f>IF($H$474="n/a",0,IF(O$476&lt;=$C510,0,IF(O$476&gt;($H$474+$C510),INDEX($D$488:$W$488,,$C510)-SUM($D510:N510),INDEX($D$488:$W$488,,$C510)/$H$474)))</f>
        <v>0</v>
      </c>
      <c r="P510" s="22">
        <f>IF($H$474="n/a",0,IF(P$476&lt;=$C510,0,IF(P$476&gt;($H$474+$C510),INDEX($D$488:$W$488,,$C510)-SUM($D510:O510),INDEX($D$488:$W$488,,$C510)/$H$474)))</f>
        <v>0</v>
      </c>
      <c r="Q510" s="22">
        <f>IF($H$474="n/a",0,IF(Q$476&lt;=$C510,0,IF(Q$476&gt;($H$474+$C510),INDEX($D$488:$W$488,,$C510)-SUM($D510:P510),INDEX($D$488:$W$488,,$C510)/$H$474)))</f>
        <v>0</v>
      </c>
      <c r="R510" s="22">
        <f>IF($H$474="n/a",0,IF(R$476&lt;=$C510,0,IF(R$476&gt;($H$474+$C510),INDEX($D$488:$W$488,,$C510)-SUM($D510:Q510),INDEX($D$488:$W$488,,$C510)/$H$474)))</f>
        <v>0</v>
      </c>
      <c r="S510" s="22">
        <f>IF($H$474="n/a",0,IF(S$476&lt;=$C510,0,IF(S$476&gt;($H$474+$C510),INDEX($D$488:$W$488,,$C510)-SUM($D510:R510),INDEX($D$488:$W$488,,$C510)/$H$474)))</f>
        <v>0</v>
      </c>
      <c r="T510" s="22">
        <f>IF($H$474="n/a",0,IF(T$476&lt;=$C510,0,IF(T$476&gt;($H$474+$C510),INDEX($D$488:$W$488,,$C510)-SUM($D510:S510),INDEX($D$488:$W$488,,$C510)/$H$474)))</f>
        <v>0</v>
      </c>
      <c r="U510" s="22">
        <f>IF($H$474="n/a",0,IF(U$476&lt;=$C510,0,IF(U$476&gt;($H$474+$C510),INDEX($D$488:$W$488,,$C510)-SUM($D510:T510),INDEX($D$488:$W$488,,$C510)/$H$474)))</f>
        <v>0</v>
      </c>
      <c r="V510" s="22">
        <f>IF($H$474="n/a",0,IF(V$476&lt;=$C510,0,IF(V$476&gt;($H$474+$C510),INDEX($D$488:$W$488,,$C510)-SUM($D510:U510),INDEX($D$488:$W$488,,$C510)/$H$474)))</f>
        <v>0</v>
      </c>
      <c r="W510" s="22">
        <f>IF($H$474="n/a",0,IF(W$476&lt;=$C510,0,IF(W$476&gt;($H$474+$C510),INDEX($D$488:$W$488,,$C510)-SUM($D510:V510),INDEX($D$488:$W$488,,$C510)/$H$474)))</f>
        <v>0</v>
      </c>
      <c r="X510" s="22">
        <f>IF($H$474="n/a",0,IF(X$476&lt;=$C510,0,IF(X$476&gt;($H$474+$C510),INDEX($D$488:$W$488,,$C510)-SUM($D510:W510),INDEX($D$488:$W$488,,$C510)/$H$474)))</f>
        <v>0</v>
      </c>
      <c r="Y510" s="22">
        <f>IF($H$474="n/a",0,IF(Y$476&lt;=$C510,0,IF(Y$476&gt;($H$474+$C510),INDEX($D$488:$W$488,,$C510)-SUM($D510:X510),INDEX($D$488:$W$488,,$C510)/$H$474)))</f>
        <v>0</v>
      </c>
      <c r="Z510" s="22">
        <f>IF($H$474="n/a",0,IF(Z$476&lt;=$C510,0,IF(Z$476&gt;($H$474+$C510),INDEX($D$488:$W$488,,$C510)-SUM($D510:Y510),INDEX($D$488:$W$488,,$C510)/$H$474)))</f>
        <v>0</v>
      </c>
      <c r="AA510" s="22">
        <f>IF($H$474="n/a",0,IF(AA$476&lt;=$C510,0,IF(AA$476&gt;($H$474+$C510),INDEX($D$488:$W$488,,$C510)-SUM($D510:Z510),INDEX($D$488:$W$488,,$C510)/$H$474)))</f>
        <v>0</v>
      </c>
      <c r="AB510" s="22">
        <f>IF($H$474="n/a",0,IF(AB$476&lt;=$C510,0,IF(AB$476&gt;($H$474+$C510),INDEX($D$488:$W$488,,$C510)-SUM($D510:AA510),INDEX($D$488:$W$488,,$C510)/$H$474)))</f>
        <v>0</v>
      </c>
      <c r="AC510" s="22">
        <f>IF($H$474="n/a",0,IF(AC$476&lt;=$C510,0,IF(AC$476&gt;($H$474+$C510),INDEX($D$488:$W$488,,$C510)-SUM($D510:AB510),INDEX($D$488:$W$488,,$C510)/$H$474)))</f>
        <v>0</v>
      </c>
      <c r="AD510" s="22">
        <f>IF($H$474="n/a",0,IF(AD$476&lt;=$C510,0,IF(AD$476&gt;($H$474+$C510),INDEX($D$488:$W$488,,$C510)-SUM($D510:AC510),INDEX($D$488:$W$488,,$C510)/$H$474)))</f>
        <v>0</v>
      </c>
      <c r="AE510" s="22">
        <f>IF($H$474="n/a",0,IF(AE$476&lt;=$C510,0,IF(AE$476&gt;($H$474+$C510),INDEX($D$488:$W$488,,$C510)-SUM($D510:AD510),INDEX($D$488:$W$488,,$C510)/$H$474)))</f>
        <v>0</v>
      </c>
      <c r="AF510" s="22">
        <f>IF($H$474="n/a",0,IF(AF$476&lt;=$C510,0,IF(AF$476&gt;($H$474+$C510),INDEX($D$488:$W$488,,$C510)-SUM($D510:AE510),INDEX($D$488:$W$488,,$C510)/$H$474)))</f>
        <v>0</v>
      </c>
      <c r="AG510" s="22">
        <f>IF($H$474="n/a",0,IF(AG$476&lt;=$C510,0,IF(AG$476&gt;($H$474+$C510),INDEX($D$488:$W$488,,$C510)-SUM($D510:AF510),INDEX($D$488:$W$488,,$C510)/$H$474)))</f>
        <v>0</v>
      </c>
      <c r="AH510" s="22">
        <f>IF($H$474="n/a",0,IF(AH$476&lt;=$C510,0,IF(AH$476&gt;($H$474+$C510),INDEX($D$488:$W$488,,$C510)-SUM($D510:AG510),INDEX($D$488:$W$488,,$C510)/$H$474)))</f>
        <v>0</v>
      </c>
      <c r="AI510" s="22">
        <f>IF($H$474="n/a",0,IF(AI$476&lt;=$C510,0,IF(AI$476&gt;($H$474+$C510),INDEX($D$488:$W$488,,$C510)-SUM($D510:AH510),INDEX($D$488:$W$488,,$C510)/$H$474)))</f>
        <v>0</v>
      </c>
      <c r="AJ510" s="22">
        <f>IF($H$474="n/a",0,IF(AJ$476&lt;=$C510,0,IF(AJ$476&gt;($H$474+$C510),INDEX($D$488:$W$488,,$C510)-SUM($D510:AI510),INDEX($D$488:$W$488,,$C510)/$H$474)))</f>
        <v>0</v>
      </c>
      <c r="AK510" s="22">
        <f>IF($H$474="n/a",0,IF(AK$476&lt;=$C510,0,IF(AK$476&gt;($H$474+$C510),INDEX($D$488:$W$488,,$C510)-SUM($D510:AJ510),INDEX($D$488:$W$488,,$C510)/$H$474)))</f>
        <v>0</v>
      </c>
      <c r="AL510" s="22">
        <f>IF($H$474="n/a",0,IF(AL$476&lt;=$C510,0,IF(AL$476&gt;($H$474+$C510),INDEX($D$488:$W$488,,$C510)-SUM($D510:AK510),INDEX($D$488:$W$488,,$C510)/$H$474)))</f>
        <v>0</v>
      </c>
      <c r="AM510" s="22">
        <f>IF($H$474="n/a",0,IF(AM$476&lt;=$C510,0,IF(AM$476&gt;($H$474+$C510),INDEX($D$488:$W$488,,$C510)-SUM($D510:AL510),INDEX($D$488:$W$488,,$C510)/$H$474)))</f>
        <v>0</v>
      </c>
      <c r="AN510" s="22">
        <f>IF($H$474="n/a",0,IF(AN$476&lt;=$C510,0,IF(AN$476&gt;($H$474+$C510),INDEX($D$488:$W$488,,$C510)-SUM($D510:AM510),INDEX($D$488:$W$488,,$C510)/$H$474)))</f>
        <v>0</v>
      </c>
      <c r="AO510" s="22">
        <f>IF($H$474="n/a",0,IF(AO$476&lt;=$C510,0,IF(AO$476&gt;($H$474+$C510),INDEX($D$488:$W$488,,$C510)-SUM($D510:AN510),INDEX($D$488:$W$488,,$C510)/$H$474)))</f>
        <v>0</v>
      </c>
      <c r="AP510" s="22">
        <f>IF($H$474="n/a",0,IF(AP$476&lt;=$C510,0,IF(AP$476&gt;($H$474+$C510),INDEX($D$488:$W$488,,$C510)-SUM($D510:AO510),INDEX($D$488:$W$488,,$C510)/$H$474)))</f>
        <v>0</v>
      </c>
      <c r="AQ510" s="22">
        <f>IF($H$474="n/a",0,IF(AQ$476&lt;=$C510,0,IF(AQ$476&gt;($H$474+$C510),INDEX($D$488:$W$488,,$C510)-SUM($D510:AP510),INDEX($D$488:$W$488,,$C510)/$H$474)))</f>
        <v>0</v>
      </c>
      <c r="AR510" s="22">
        <f>IF($H$474="n/a",0,IF(AR$476&lt;=$C510,0,IF(AR$476&gt;($H$474+$C510),INDEX($D$488:$W$488,,$C510)-SUM($D510:AQ510),INDEX($D$488:$W$488,,$C510)/$H$474)))</f>
        <v>0</v>
      </c>
      <c r="AS510" s="22">
        <f>IF($H$474="n/a",0,IF(AS$476&lt;=$C510,0,IF(AS$476&gt;($H$474+$C510),INDEX($D$488:$W$488,,$C510)-SUM($D510:AR510),INDEX($D$488:$W$488,,$C510)/$H$474)))</f>
        <v>0</v>
      </c>
      <c r="AT510" s="22">
        <f>IF($H$474="n/a",0,IF(AT$476&lt;=$C510,0,IF(AT$476&gt;($H$474+$C510),INDEX($D$488:$W$488,,$C510)-SUM($D510:AS510),INDEX($D$488:$W$488,,$C510)/$H$474)))</f>
        <v>0</v>
      </c>
      <c r="AU510" s="22">
        <f>IF($H$474="n/a",0,IF(AU$476&lt;=$C510,0,IF(AU$476&gt;($H$474+$C510),INDEX($D$488:$W$488,,$C510)-SUM($D510:AT510),INDEX($D$488:$W$488,,$C510)/$H$474)))</f>
        <v>0</v>
      </c>
      <c r="AV510" s="22">
        <f>IF($H$474="n/a",0,IF(AV$476&lt;=$C510,0,IF(AV$476&gt;($H$474+$C510),INDEX($D$488:$W$488,,$C510)-SUM($D510:AU510),INDEX($D$488:$W$488,,$C510)/$H$474)))</f>
        <v>0</v>
      </c>
      <c r="AW510" s="22">
        <f>IF($H$474="n/a",0,IF(AW$476&lt;=$C510,0,IF(AW$476&gt;($H$474+$C510),INDEX($D$488:$W$488,,$C510)-SUM($D510:AV510),INDEX($D$488:$W$488,,$C510)/$H$474)))</f>
        <v>0</v>
      </c>
      <c r="AX510" s="22">
        <f>IF($H$474="n/a",0,IF(AX$476&lt;=$C510,0,IF(AX$476&gt;($H$474+$C510),INDEX($D$488:$W$488,,$C510)-SUM($D510:AW510),INDEX($D$488:$W$488,,$C510)/$H$474)))</f>
        <v>0</v>
      </c>
      <c r="AY510" s="22">
        <f>IF($H$474="n/a",0,IF(AY$476&lt;=$C510,0,IF(AY$476&gt;($H$474+$C510),INDEX($D$488:$W$488,,$C510)-SUM($D510:AX510),INDEX($D$488:$W$488,,$C510)/$H$474)))</f>
        <v>0</v>
      </c>
      <c r="AZ510" s="22">
        <f>IF($H$474="n/a",0,IF(AZ$476&lt;=$C510,0,IF(AZ$476&gt;($H$474+$C510),INDEX($D$488:$W$488,,$C510)-SUM($D510:AY510),INDEX($D$488:$W$488,,$C510)/$H$474)))</f>
        <v>0</v>
      </c>
      <c r="BA510" s="22">
        <f>IF($H$474="n/a",0,IF(BA$476&lt;=$C510,0,IF(BA$476&gt;($H$474+$C510),INDEX($D$488:$W$488,,$C510)-SUM($D510:AZ510),INDEX($D$488:$W$488,,$C510)/$H$474)))</f>
        <v>0</v>
      </c>
      <c r="BB510" s="22">
        <f>IF($H$474="n/a",0,IF(BB$476&lt;=$C510,0,IF(BB$476&gt;($H$474+$C510),INDEX($D$488:$W$488,,$C510)-SUM($D510:BA510),INDEX($D$488:$W$488,,$C510)/$H$474)))</f>
        <v>0</v>
      </c>
      <c r="BC510" s="22">
        <f>IF($H$474="n/a",0,IF(BC$476&lt;=$C510,0,IF(BC$476&gt;($H$474+$C510),INDEX($D$488:$W$488,,$C510)-SUM($D510:BB510),INDEX($D$488:$W$488,,$C510)/$H$474)))</f>
        <v>0</v>
      </c>
      <c r="BD510" s="22">
        <f>IF($H$474="n/a",0,IF(BD$476&lt;=$C510,0,IF(BD$476&gt;($H$474+$C510),INDEX($D$488:$W$488,,$C510)-SUM($D510:BC510),INDEX($D$488:$W$488,,$C510)/$H$474)))</f>
        <v>0</v>
      </c>
      <c r="BE510" s="22">
        <f>IF($H$474="n/a",0,IF(BE$476&lt;=$C510,0,IF(BE$476&gt;($H$474+$C510),INDEX($D$488:$W$488,,$C510)-SUM($D510:BD510),INDEX($D$488:$W$488,,$C510)/$H$474)))</f>
        <v>0</v>
      </c>
      <c r="BF510" s="22">
        <f>IF($H$474="n/a",0,IF(BF$476&lt;=$C510,0,IF(BF$476&gt;($H$474+$C510),INDEX($D$488:$W$488,,$C510)-SUM($D510:BE510),INDEX($D$488:$W$488,,$C510)/$H$474)))</f>
        <v>0</v>
      </c>
      <c r="BG510" s="22">
        <f>IF($H$474="n/a",0,IF(BG$476&lt;=$C510,0,IF(BG$476&gt;($H$474+$C510),INDEX($D$488:$W$488,,$C510)-SUM($D510:BF510),INDEX($D$488:$W$488,,$C510)/$H$474)))</f>
        <v>0</v>
      </c>
      <c r="BH510" s="22">
        <f>IF($H$474="n/a",0,IF(BH$476&lt;=$C510,0,IF(BH$476&gt;($H$474+$C510),INDEX($D$488:$W$488,,$C510)-SUM($D510:BG510),INDEX($D$488:$W$488,,$C510)/$H$474)))</f>
        <v>0</v>
      </c>
      <c r="BI510" s="22">
        <f>IF($H$474="n/a",0,IF(BI$476&lt;=$C510,0,IF(BI$476&gt;($H$474+$C510),INDEX($D$488:$W$488,,$C510)-SUM($D510:BH510),INDEX($D$488:$W$488,,$C510)/$H$474)))</f>
        <v>0</v>
      </c>
      <c r="BJ510" s="22">
        <f>IF($H$474="n/a",0,IF(BJ$476&lt;=$C510,0,IF(BJ$476&gt;($H$474+$C510),INDEX($D$488:$W$488,,$C510)-SUM($D510:BI510),INDEX($D$488:$W$488,,$C510)/$H$474)))</f>
        <v>0</v>
      </c>
      <c r="BK510" s="22">
        <f>IF($H$474="n/a",0,IF(BK$476&lt;=$C510,0,IF(BK$476&gt;($H$474+$C510),INDEX($D$488:$W$488,,$C510)-SUM($D510:BJ510),INDEX($D$488:$W$488,,$C510)/$H$474)))</f>
        <v>0</v>
      </c>
      <c r="BL510" s="22">
        <f>IF($H$474="n/a",0,IF(BL$476&lt;=$C510,0,IF(BL$476&gt;($H$474+$C510),INDEX($D$488:$W$488,,$C510)-SUM($D510:BK510),INDEX($D$488:$W$488,,$C510)/$H$474)))</f>
        <v>0</v>
      </c>
      <c r="BM510" s="22">
        <f>IF($H$474="n/a",0,IF(BM$476&lt;=$C510,0,IF(BM$476&gt;($H$474+$C510),INDEX($D$488:$W$488,,$C510)-SUM($D510:BL510),INDEX($D$488:$W$488,,$C510)/$H$474)))</f>
        <v>0</v>
      </c>
      <c r="BN510" s="22">
        <f>IF($H$474="n/a",0,IF(BN$476&lt;=$C510,0,IF(BN$476&gt;($H$474+$C510),INDEX($D$488:$W$488,,$C510)-SUM($D510:BM510),INDEX($D$488:$W$488,,$C510)/$H$474)))</f>
        <v>0</v>
      </c>
      <c r="BO510" s="22">
        <f>IF($H$474="n/a",0,IF(BO$476&lt;=$C510,0,IF(BO$476&gt;($H$474+$C510),INDEX($D$488:$W$488,,$C510)-SUM($D510:BN510),INDEX($D$488:$W$488,,$C510)/$H$474)))</f>
        <v>0</v>
      </c>
      <c r="BP510" s="22">
        <f>IF($H$474="n/a",0,IF(BP$476&lt;=$C510,0,IF(BP$476&gt;($H$474+$C510),INDEX($D$488:$W$488,,$C510)-SUM($D510:BO510),INDEX($D$488:$W$488,,$C510)/$H$474)))</f>
        <v>0</v>
      </c>
    </row>
    <row r="511" spans="2:68" collapsed="1">
      <c r="B511" s="20"/>
      <c r="C511" s="20"/>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2:68">
      <c r="B512" t="s">
        <v>74</v>
      </c>
      <c r="D512" s="2">
        <f>SUM(D491:D510)</f>
        <v>0</v>
      </c>
      <c r="E512" s="2">
        <f t="shared" ref="E512:BK512" si="737">SUM(E491:E510)</f>
        <v>0</v>
      </c>
      <c r="F512" s="2">
        <f t="shared" si="737"/>
        <v>0</v>
      </c>
      <c r="G512" s="2">
        <f t="shared" si="737"/>
        <v>0</v>
      </c>
      <c r="H512" s="2">
        <f t="shared" si="737"/>
        <v>0</v>
      </c>
      <c r="I512" s="2">
        <f t="shared" si="737"/>
        <v>0</v>
      </c>
      <c r="J512" s="2">
        <f t="shared" si="737"/>
        <v>3.9252199740316398E-3</v>
      </c>
      <c r="K512" s="2">
        <f t="shared" si="737"/>
        <v>3.9252199740316398E-3</v>
      </c>
      <c r="L512" s="2">
        <f t="shared" si="737"/>
        <v>3.9252199740316398E-3</v>
      </c>
      <c r="M512" s="2">
        <f t="shared" si="737"/>
        <v>3.9252199740316398E-3</v>
      </c>
      <c r="N512" s="2">
        <f t="shared" si="737"/>
        <v>3.9252199740316398E-3</v>
      </c>
      <c r="O512" s="2">
        <f t="shared" si="737"/>
        <v>3.9252199740316398E-3</v>
      </c>
      <c r="P512" s="2">
        <f t="shared" si="737"/>
        <v>3.9252199740316398E-3</v>
      </c>
      <c r="Q512" s="2">
        <f t="shared" si="737"/>
        <v>3.9252199740316398E-3</v>
      </c>
      <c r="R512" s="2">
        <f t="shared" si="737"/>
        <v>3.9252199740316398E-3</v>
      </c>
      <c r="S512" s="2">
        <f t="shared" si="737"/>
        <v>3.9252199740316398E-3</v>
      </c>
      <c r="T512" s="2">
        <f t="shared" si="737"/>
        <v>3.9252199740316398E-3</v>
      </c>
      <c r="U512" s="2">
        <f t="shared" si="737"/>
        <v>3.9252199740316398E-3</v>
      </c>
      <c r="V512" s="2">
        <f t="shared" si="737"/>
        <v>3.9252199740316398E-3</v>
      </c>
      <c r="W512" s="2">
        <f t="shared" si="737"/>
        <v>3.9252199740316398E-3</v>
      </c>
      <c r="X512" s="2">
        <f t="shared" si="737"/>
        <v>1.3120238066932563E-3</v>
      </c>
      <c r="Y512" s="2">
        <f t="shared" si="737"/>
        <v>0</v>
      </c>
      <c r="Z512" s="2">
        <f t="shared" si="737"/>
        <v>0</v>
      </c>
      <c r="AA512" s="2">
        <f t="shared" si="737"/>
        <v>0</v>
      </c>
      <c r="AB512" s="2">
        <f t="shared" si="737"/>
        <v>0</v>
      </c>
      <c r="AC512" s="2">
        <f t="shared" si="737"/>
        <v>0</v>
      </c>
      <c r="AD512" s="2">
        <f t="shared" si="737"/>
        <v>0</v>
      </c>
      <c r="AE512" s="2">
        <f t="shared" si="737"/>
        <v>0</v>
      </c>
      <c r="AF512" s="2">
        <f t="shared" si="737"/>
        <v>0</v>
      </c>
      <c r="AG512" s="2">
        <f t="shared" si="737"/>
        <v>0</v>
      </c>
      <c r="AH512" s="2">
        <f t="shared" si="737"/>
        <v>0</v>
      </c>
      <c r="AI512" s="2">
        <f t="shared" si="737"/>
        <v>0</v>
      </c>
      <c r="AJ512" s="2">
        <f t="shared" si="737"/>
        <v>0</v>
      </c>
      <c r="AK512" s="2">
        <f t="shared" si="737"/>
        <v>0</v>
      </c>
      <c r="AL512" s="2">
        <f t="shared" si="737"/>
        <v>0</v>
      </c>
      <c r="AM512" s="2">
        <f t="shared" si="737"/>
        <v>0</v>
      </c>
      <c r="AN512" s="2">
        <f t="shared" si="737"/>
        <v>0</v>
      </c>
      <c r="AO512" s="2">
        <f t="shared" si="737"/>
        <v>0</v>
      </c>
      <c r="AP512" s="2">
        <f t="shared" si="737"/>
        <v>0</v>
      </c>
      <c r="AQ512" s="2">
        <f t="shared" si="737"/>
        <v>0</v>
      </c>
      <c r="AR512" s="2">
        <f t="shared" si="737"/>
        <v>0</v>
      </c>
      <c r="AS512" s="2">
        <f t="shared" si="737"/>
        <v>0</v>
      </c>
      <c r="AT512" s="2">
        <f t="shared" si="737"/>
        <v>0</v>
      </c>
      <c r="AU512" s="2">
        <f t="shared" si="737"/>
        <v>0</v>
      </c>
      <c r="AV512" s="2">
        <f t="shared" si="737"/>
        <v>0</v>
      </c>
      <c r="AW512" s="2">
        <f t="shared" si="737"/>
        <v>0</v>
      </c>
      <c r="AX512" s="2">
        <f t="shared" si="737"/>
        <v>0</v>
      </c>
      <c r="AY512" s="2">
        <f t="shared" si="737"/>
        <v>0</v>
      </c>
      <c r="AZ512" s="2">
        <f t="shared" si="737"/>
        <v>0</v>
      </c>
      <c r="BA512" s="2">
        <f t="shared" si="737"/>
        <v>0</v>
      </c>
      <c r="BB512" s="2">
        <f t="shared" si="737"/>
        <v>0</v>
      </c>
      <c r="BC512" s="2">
        <f t="shared" si="737"/>
        <v>0</v>
      </c>
      <c r="BD512" s="2">
        <f t="shared" si="737"/>
        <v>0</v>
      </c>
      <c r="BE512" s="2">
        <f t="shared" si="737"/>
        <v>0</v>
      </c>
      <c r="BF512" s="2">
        <f t="shared" si="737"/>
        <v>0</v>
      </c>
      <c r="BG512" s="2">
        <f t="shared" si="737"/>
        <v>0</v>
      </c>
      <c r="BH512" s="2">
        <f t="shared" si="737"/>
        <v>0</v>
      </c>
      <c r="BI512" s="2">
        <f t="shared" si="737"/>
        <v>0</v>
      </c>
      <c r="BJ512" s="2">
        <f t="shared" si="737"/>
        <v>0</v>
      </c>
      <c r="BK512" s="2">
        <f t="shared" si="737"/>
        <v>0</v>
      </c>
      <c r="BL512" s="2">
        <f t="shared" ref="BL512:BP512" si="738">SUM(BL491:BL510)</f>
        <v>0</v>
      </c>
      <c r="BM512" s="2">
        <f t="shared" si="738"/>
        <v>0</v>
      </c>
      <c r="BN512" s="2">
        <f t="shared" si="738"/>
        <v>0</v>
      </c>
      <c r="BO512" s="2">
        <f t="shared" si="738"/>
        <v>0</v>
      </c>
      <c r="BP512" s="2">
        <f t="shared" si="738"/>
        <v>0</v>
      </c>
    </row>
    <row r="513" spans="2:68">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2:68">
      <c r="B514" t="s">
        <v>56</v>
      </c>
      <c r="D514" s="2">
        <f t="shared" ref="D514:BK514" si="739">D479+D512</f>
        <v>0</v>
      </c>
      <c r="E514" s="2">
        <f t="shared" si="739"/>
        <v>0</v>
      </c>
      <c r="F514" s="2">
        <f t="shared" si="739"/>
        <v>0</v>
      </c>
      <c r="G514" s="2">
        <f t="shared" si="739"/>
        <v>0</v>
      </c>
      <c r="H514" s="2">
        <f t="shared" si="739"/>
        <v>0</v>
      </c>
      <c r="I514" s="2">
        <f t="shared" si="739"/>
        <v>0</v>
      </c>
      <c r="J514" s="2">
        <f t="shared" si="739"/>
        <v>3.9252199740316398E-3</v>
      </c>
      <c r="K514" s="2">
        <f t="shared" si="739"/>
        <v>3.9252199740316398E-3</v>
      </c>
      <c r="L514" s="2">
        <f t="shared" si="739"/>
        <v>3.9252199740316398E-3</v>
      </c>
      <c r="M514" s="2">
        <f t="shared" si="739"/>
        <v>3.9252199740316398E-3</v>
      </c>
      <c r="N514" s="2">
        <f t="shared" si="739"/>
        <v>3.9252199740316398E-3</v>
      </c>
      <c r="O514" s="2">
        <f t="shared" si="739"/>
        <v>3.9252199740316398E-3</v>
      </c>
      <c r="P514" s="2">
        <f t="shared" si="739"/>
        <v>3.9252199740316398E-3</v>
      </c>
      <c r="Q514" s="2">
        <f t="shared" si="739"/>
        <v>3.9252199740316398E-3</v>
      </c>
      <c r="R514" s="2">
        <f t="shared" si="739"/>
        <v>3.9252199740316398E-3</v>
      </c>
      <c r="S514" s="2">
        <f t="shared" si="739"/>
        <v>3.9252199740316398E-3</v>
      </c>
      <c r="T514" s="2">
        <f t="shared" si="739"/>
        <v>3.9252199740316398E-3</v>
      </c>
      <c r="U514" s="2">
        <f t="shared" si="739"/>
        <v>3.9252199740316398E-3</v>
      </c>
      <c r="V514" s="2">
        <f t="shared" si="739"/>
        <v>3.9252199740316398E-3</v>
      </c>
      <c r="W514" s="2">
        <f t="shared" si="739"/>
        <v>3.9252199740316398E-3</v>
      </c>
      <c r="X514" s="2">
        <f t="shared" si="739"/>
        <v>1.3120238066932563E-3</v>
      </c>
      <c r="Y514" s="2">
        <f t="shared" si="739"/>
        <v>0</v>
      </c>
      <c r="Z514" s="2">
        <f t="shared" si="739"/>
        <v>0</v>
      </c>
      <c r="AA514" s="2">
        <f t="shared" si="739"/>
        <v>0</v>
      </c>
      <c r="AB514" s="2">
        <f t="shared" si="739"/>
        <v>0</v>
      </c>
      <c r="AC514" s="2">
        <f t="shared" si="739"/>
        <v>0</v>
      </c>
      <c r="AD514" s="2">
        <f t="shared" si="739"/>
        <v>0</v>
      </c>
      <c r="AE514" s="2">
        <f t="shared" si="739"/>
        <v>0</v>
      </c>
      <c r="AF514" s="2">
        <f t="shared" si="739"/>
        <v>0</v>
      </c>
      <c r="AG514" s="2">
        <f t="shared" si="739"/>
        <v>0</v>
      </c>
      <c r="AH514" s="2">
        <f t="shared" si="739"/>
        <v>0</v>
      </c>
      <c r="AI514" s="2">
        <f t="shared" si="739"/>
        <v>0</v>
      </c>
      <c r="AJ514" s="2">
        <f t="shared" si="739"/>
        <v>0</v>
      </c>
      <c r="AK514" s="2">
        <f t="shared" si="739"/>
        <v>0</v>
      </c>
      <c r="AL514" s="2">
        <f t="shared" si="739"/>
        <v>0</v>
      </c>
      <c r="AM514" s="2">
        <f t="shared" si="739"/>
        <v>0</v>
      </c>
      <c r="AN514" s="2">
        <f t="shared" si="739"/>
        <v>0</v>
      </c>
      <c r="AO514" s="2">
        <f t="shared" si="739"/>
        <v>0</v>
      </c>
      <c r="AP514" s="2">
        <f t="shared" si="739"/>
        <v>0</v>
      </c>
      <c r="AQ514" s="2">
        <f t="shared" si="739"/>
        <v>0</v>
      </c>
      <c r="AR514" s="2">
        <f t="shared" si="739"/>
        <v>0</v>
      </c>
      <c r="AS514" s="2">
        <f t="shared" si="739"/>
        <v>0</v>
      </c>
      <c r="AT514" s="2">
        <f t="shared" si="739"/>
        <v>0</v>
      </c>
      <c r="AU514" s="2">
        <f t="shared" si="739"/>
        <v>0</v>
      </c>
      <c r="AV514" s="2">
        <f t="shared" si="739"/>
        <v>0</v>
      </c>
      <c r="AW514" s="2">
        <f t="shared" si="739"/>
        <v>0</v>
      </c>
      <c r="AX514" s="2">
        <f t="shared" si="739"/>
        <v>0</v>
      </c>
      <c r="AY514" s="2">
        <f t="shared" si="739"/>
        <v>0</v>
      </c>
      <c r="AZ514" s="2">
        <f t="shared" si="739"/>
        <v>0</v>
      </c>
      <c r="BA514" s="2">
        <f t="shared" si="739"/>
        <v>0</v>
      </c>
      <c r="BB514" s="2">
        <f t="shared" si="739"/>
        <v>0</v>
      </c>
      <c r="BC514" s="2">
        <f t="shared" si="739"/>
        <v>0</v>
      </c>
      <c r="BD514" s="2">
        <f t="shared" si="739"/>
        <v>0</v>
      </c>
      <c r="BE514" s="2">
        <f t="shared" si="739"/>
        <v>0</v>
      </c>
      <c r="BF514" s="2">
        <f t="shared" si="739"/>
        <v>0</v>
      </c>
      <c r="BG514" s="2">
        <f t="shared" si="739"/>
        <v>0</v>
      </c>
      <c r="BH514" s="2">
        <f t="shared" si="739"/>
        <v>0</v>
      </c>
      <c r="BI514" s="2">
        <f t="shared" si="739"/>
        <v>0</v>
      </c>
      <c r="BJ514" s="2">
        <f t="shared" si="739"/>
        <v>0</v>
      </c>
      <c r="BK514" s="2">
        <f t="shared" si="739"/>
        <v>0</v>
      </c>
      <c r="BL514" s="2">
        <f t="shared" ref="BL514:BP514" si="740">BL479+BL512</f>
        <v>0</v>
      </c>
      <c r="BM514" s="2">
        <f t="shared" si="740"/>
        <v>0</v>
      </c>
      <c r="BN514" s="2">
        <f t="shared" si="740"/>
        <v>0</v>
      </c>
      <c r="BO514" s="2">
        <f t="shared" si="740"/>
        <v>0</v>
      </c>
      <c r="BP514" s="2">
        <f t="shared" si="740"/>
        <v>0</v>
      </c>
    </row>
    <row r="515" spans="2:68">
      <c r="B515" t="s">
        <v>79</v>
      </c>
      <c r="D515" s="2">
        <f>D488-D512</f>
        <v>0</v>
      </c>
      <c r="E515" s="2">
        <f t="shared" ref="E515:BK515" si="741">E488-E512+D515</f>
        <v>0</v>
      </c>
      <c r="F515" s="2">
        <f t="shared" si="741"/>
        <v>0</v>
      </c>
      <c r="G515" s="2">
        <f t="shared" si="741"/>
        <v>0</v>
      </c>
      <c r="H515" s="2">
        <f t="shared" si="741"/>
        <v>0</v>
      </c>
      <c r="I515" s="2">
        <f t="shared" ref="I515" si="742">I488-I512+H515</f>
        <v>5.6265103443136219E-2</v>
      </c>
      <c r="J515" s="2">
        <f t="shared" ref="J515" si="743">J488-J512+I515</f>
        <v>5.2339883469104578E-2</v>
      </c>
      <c r="K515" s="2">
        <f t="shared" ref="K515" si="744">K488-K512+J515</f>
        <v>4.8414663495072938E-2</v>
      </c>
      <c r="L515" s="2">
        <f t="shared" ref="L515" si="745">L488-L512+K515</f>
        <v>4.4489443521041297E-2</v>
      </c>
      <c r="M515" s="2">
        <f t="shared" ref="M515" si="746">M488-M512+L515</f>
        <v>4.0564223547009656E-2</v>
      </c>
      <c r="N515" s="2">
        <f t="shared" si="741"/>
        <v>3.6639003572978016E-2</v>
      </c>
      <c r="O515" s="2">
        <f t="shared" si="741"/>
        <v>3.2713783598946375E-2</v>
      </c>
      <c r="P515" s="2">
        <f t="shared" si="741"/>
        <v>2.8788563624914734E-2</v>
      </c>
      <c r="Q515" s="2">
        <f t="shared" si="741"/>
        <v>2.4863343650883094E-2</v>
      </c>
      <c r="R515" s="2">
        <f t="shared" si="741"/>
        <v>2.0938123676851453E-2</v>
      </c>
      <c r="S515" s="2">
        <f t="shared" si="741"/>
        <v>1.7012903702819812E-2</v>
      </c>
      <c r="T515" s="2">
        <f t="shared" si="741"/>
        <v>1.3087683728788171E-2</v>
      </c>
      <c r="U515" s="2">
        <f t="shared" si="741"/>
        <v>9.1624637547565307E-3</v>
      </c>
      <c r="V515" s="2">
        <f t="shared" si="741"/>
        <v>5.2372437807248909E-3</v>
      </c>
      <c r="W515" s="2">
        <f t="shared" si="741"/>
        <v>1.3120238066932511E-3</v>
      </c>
      <c r="X515" s="2">
        <f t="shared" si="741"/>
        <v>-5.2041704279304213E-18</v>
      </c>
      <c r="Y515" s="2">
        <f t="shared" si="741"/>
        <v>-5.2041704279304213E-18</v>
      </c>
      <c r="Z515" s="2">
        <f t="shared" si="741"/>
        <v>-5.2041704279304213E-18</v>
      </c>
      <c r="AA515" s="2">
        <f t="shared" si="741"/>
        <v>-5.2041704279304213E-18</v>
      </c>
      <c r="AB515" s="2">
        <f t="shared" si="741"/>
        <v>-5.2041704279304213E-18</v>
      </c>
      <c r="AC515" s="2">
        <f t="shared" si="741"/>
        <v>-5.2041704279304213E-18</v>
      </c>
      <c r="AD515" s="2">
        <f t="shared" si="741"/>
        <v>-5.2041704279304213E-18</v>
      </c>
      <c r="AE515" s="2">
        <f t="shared" si="741"/>
        <v>-5.2041704279304213E-18</v>
      </c>
      <c r="AF515" s="2">
        <f t="shared" si="741"/>
        <v>-5.2041704279304213E-18</v>
      </c>
      <c r="AG515" s="2">
        <f t="shared" si="741"/>
        <v>-5.2041704279304213E-18</v>
      </c>
      <c r="AH515" s="2">
        <f t="shared" si="741"/>
        <v>-5.2041704279304213E-18</v>
      </c>
      <c r="AI515" s="2">
        <f t="shared" si="741"/>
        <v>-5.2041704279304213E-18</v>
      </c>
      <c r="AJ515" s="2">
        <f t="shared" si="741"/>
        <v>-5.2041704279304213E-18</v>
      </c>
      <c r="AK515" s="2">
        <f t="shared" si="741"/>
        <v>-5.2041704279304213E-18</v>
      </c>
      <c r="AL515" s="2">
        <f t="shared" si="741"/>
        <v>-5.2041704279304213E-18</v>
      </c>
      <c r="AM515" s="2">
        <f t="shared" si="741"/>
        <v>-5.2041704279304213E-18</v>
      </c>
      <c r="AN515" s="2">
        <f t="shared" si="741"/>
        <v>-5.2041704279304213E-18</v>
      </c>
      <c r="AO515" s="2">
        <f t="shared" si="741"/>
        <v>-5.2041704279304213E-18</v>
      </c>
      <c r="AP515" s="2">
        <f t="shared" si="741"/>
        <v>-5.2041704279304213E-18</v>
      </c>
      <c r="AQ515" s="2">
        <f t="shared" si="741"/>
        <v>-5.2041704279304213E-18</v>
      </c>
      <c r="AR515" s="2">
        <f t="shared" si="741"/>
        <v>-5.2041704279304213E-18</v>
      </c>
      <c r="AS515" s="2">
        <f t="shared" si="741"/>
        <v>-5.2041704279304213E-18</v>
      </c>
      <c r="AT515" s="2">
        <f t="shared" si="741"/>
        <v>-5.2041704279304213E-18</v>
      </c>
      <c r="AU515" s="2">
        <f t="shared" si="741"/>
        <v>-5.2041704279304213E-18</v>
      </c>
      <c r="AV515" s="2">
        <f t="shared" si="741"/>
        <v>-5.2041704279304213E-18</v>
      </c>
      <c r="AW515" s="2">
        <f t="shared" si="741"/>
        <v>-5.2041704279304213E-18</v>
      </c>
      <c r="AX515" s="2">
        <f t="shared" si="741"/>
        <v>-5.2041704279304213E-18</v>
      </c>
      <c r="AY515" s="2">
        <f t="shared" si="741"/>
        <v>-5.2041704279304213E-18</v>
      </c>
      <c r="AZ515" s="2">
        <f t="shared" si="741"/>
        <v>-5.2041704279304213E-18</v>
      </c>
      <c r="BA515" s="2">
        <f t="shared" si="741"/>
        <v>-5.2041704279304213E-18</v>
      </c>
      <c r="BB515" s="2">
        <f t="shared" si="741"/>
        <v>-5.2041704279304213E-18</v>
      </c>
      <c r="BC515" s="2">
        <f t="shared" si="741"/>
        <v>-5.2041704279304213E-18</v>
      </c>
      <c r="BD515" s="2">
        <f t="shared" si="741"/>
        <v>-5.2041704279304213E-18</v>
      </c>
      <c r="BE515" s="2">
        <f t="shared" si="741"/>
        <v>-5.2041704279304213E-18</v>
      </c>
      <c r="BF515" s="2">
        <f t="shared" si="741"/>
        <v>-5.2041704279304213E-18</v>
      </c>
      <c r="BG515" s="2">
        <f t="shared" si="741"/>
        <v>-5.2041704279304213E-18</v>
      </c>
      <c r="BH515" s="2">
        <f t="shared" si="741"/>
        <v>-5.2041704279304213E-18</v>
      </c>
      <c r="BI515" s="2">
        <f t="shared" si="741"/>
        <v>-5.2041704279304213E-18</v>
      </c>
      <c r="BJ515" s="2">
        <f t="shared" si="741"/>
        <v>-5.2041704279304213E-18</v>
      </c>
      <c r="BK515" s="2">
        <f t="shared" si="741"/>
        <v>-5.2041704279304213E-18</v>
      </c>
      <c r="BL515" s="2">
        <f t="shared" ref="BL515" si="747">BL488-BL512+BK515</f>
        <v>-5.2041704279304213E-18</v>
      </c>
      <c r="BM515" s="2">
        <f t="shared" ref="BM515" si="748">BM488-BM512+BL515</f>
        <v>-5.2041704279304213E-18</v>
      </c>
      <c r="BN515" s="2">
        <f t="shared" ref="BN515" si="749">BN488-BN512+BM515</f>
        <v>-5.2041704279304213E-18</v>
      </c>
      <c r="BO515" s="2">
        <f t="shared" ref="BO515" si="750">BO488-BO512+BN515</f>
        <v>-5.2041704279304213E-18</v>
      </c>
      <c r="BP515" s="2">
        <f t="shared" ref="BP515" si="751">BP488-BP512+BO515</f>
        <v>-5.2041704279304213E-18</v>
      </c>
    </row>
    <row r="516" spans="2:68">
      <c r="B516" t="s">
        <v>80</v>
      </c>
      <c r="D516" s="2">
        <f t="shared" ref="D516:BK516" si="752">D485+D515</f>
        <v>0</v>
      </c>
      <c r="E516" s="2">
        <f t="shared" si="752"/>
        <v>0</v>
      </c>
      <c r="F516" s="2">
        <f t="shared" si="752"/>
        <v>0</v>
      </c>
      <c r="G516" s="2">
        <f t="shared" si="752"/>
        <v>0</v>
      </c>
      <c r="H516" s="2">
        <f t="shared" si="752"/>
        <v>0</v>
      </c>
      <c r="I516" s="2">
        <f t="shared" si="752"/>
        <v>5.6265103443136219E-2</v>
      </c>
      <c r="J516" s="2">
        <f t="shared" si="752"/>
        <v>5.2339883469104578E-2</v>
      </c>
      <c r="K516" s="2">
        <f t="shared" si="752"/>
        <v>4.8414663495072938E-2</v>
      </c>
      <c r="L516" s="2">
        <f t="shared" si="752"/>
        <v>4.4489443521041297E-2</v>
      </c>
      <c r="M516" s="2">
        <f t="shared" si="752"/>
        <v>4.0564223547009656E-2</v>
      </c>
      <c r="N516" s="2">
        <f t="shared" si="752"/>
        <v>3.6639003572978016E-2</v>
      </c>
      <c r="O516" s="2">
        <f t="shared" si="752"/>
        <v>3.2713783598946375E-2</v>
      </c>
      <c r="P516" s="2">
        <f t="shared" si="752"/>
        <v>2.8788563624914734E-2</v>
      </c>
      <c r="Q516" s="2">
        <f t="shared" si="752"/>
        <v>2.4863343650883094E-2</v>
      </c>
      <c r="R516" s="2">
        <f t="shared" si="752"/>
        <v>2.0938123676851453E-2</v>
      </c>
      <c r="S516" s="2">
        <f t="shared" si="752"/>
        <v>1.7012903702819812E-2</v>
      </c>
      <c r="T516" s="2">
        <f t="shared" si="752"/>
        <v>1.3087683728788171E-2</v>
      </c>
      <c r="U516" s="2">
        <f t="shared" si="752"/>
        <v>9.1624637547565307E-3</v>
      </c>
      <c r="V516" s="2">
        <f t="shared" si="752"/>
        <v>5.2372437807248909E-3</v>
      </c>
      <c r="W516" s="2">
        <f t="shared" si="752"/>
        <v>1.3120238066932511E-3</v>
      </c>
      <c r="X516" s="2">
        <f t="shared" si="752"/>
        <v>-5.2041704279304213E-18</v>
      </c>
      <c r="Y516" s="2">
        <f t="shared" si="752"/>
        <v>-5.2041704279304213E-18</v>
      </c>
      <c r="Z516" s="2">
        <f t="shared" si="752"/>
        <v>-5.2041704279304213E-18</v>
      </c>
      <c r="AA516" s="2">
        <f t="shared" si="752"/>
        <v>-5.2041704279304213E-18</v>
      </c>
      <c r="AB516" s="2">
        <f t="shared" si="752"/>
        <v>-5.2041704279304213E-18</v>
      </c>
      <c r="AC516" s="2">
        <f t="shared" si="752"/>
        <v>-5.2041704279304213E-18</v>
      </c>
      <c r="AD516" s="2">
        <f t="shared" si="752"/>
        <v>-5.2041704279304213E-18</v>
      </c>
      <c r="AE516" s="2">
        <f t="shared" si="752"/>
        <v>-5.2041704279304213E-18</v>
      </c>
      <c r="AF516" s="2">
        <f t="shared" si="752"/>
        <v>-5.2041704279304213E-18</v>
      </c>
      <c r="AG516" s="2">
        <f t="shared" si="752"/>
        <v>-5.2041704279304213E-18</v>
      </c>
      <c r="AH516" s="2">
        <f t="shared" si="752"/>
        <v>-5.2041704279304213E-18</v>
      </c>
      <c r="AI516" s="2">
        <f t="shared" si="752"/>
        <v>-5.2041704279304213E-18</v>
      </c>
      <c r="AJ516" s="2">
        <f t="shared" si="752"/>
        <v>-5.2041704279304213E-18</v>
      </c>
      <c r="AK516" s="2">
        <f t="shared" si="752"/>
        <v>-5.2041704279304213E-18</v>
      </c>
      <c r="AL516" s="2">
        <f t="shared" si="752"/>
        <v>-5.2041704279304213E-18</v>
      </c>
      <c r="AM516" s="2">
        <f t="shared" si="752"/>
        <v>-5.2041704279304213E-18</v>
      </c>
      <c r="AN516" s="2">
        <f t="shared" si="752"/>
        <v>-5.2041704279304213E-18</v>
      </c>
      <c r="AO516" s="2">
        <f t="shared" si="752"/>
        <v>-5.2041704279304213E-18</v>
      </c>
      <c r="AP516" s="2">
        <f t="shared" si="752"/>
        <v>-5.2041704279304213E-18</v>
      </c>
      <c r="AQ516" s="2">
        <f t="shared" si="752"/>
        <v>-5.2041704279304213E-18</v>
      </c>
      <c r="AR516" s="2">
        <f t="shared" si="752"/>
        <v>-5.2041704279304213E-18</v>
      </c>
      <c r="AS516" s="2">
        <f t="shared" si="752"/>
        <v>-5.2041704279304213E-18</v>
      </c>
      <c r="AT516" s="2">
        <f t="shared" si="752"/>
        <v>-5.2041704279304213E-18</v>
      </c>
      <c r="AU516" s="2">
        <f t="shared" si="752"/>
        <v>-5.2041704279304213E-18</v>
      </c>
      <c r="AV516" s="2">
        <f t="shared" si="752"/>
        <v>-5.2041704279304213E-18</v>
      </c>
      <c r="AW516" s="2">
        <f t="shared" si="752"/>
        <v>-5.2041704279304213E-18</v>
      </c>
      <c r="AX516" s="2">
        <f t="shared" si="752"/>
        <v>-5.2041704279304213E-18</v>
      </c>
      <c r="AY516" s="2">
        <f t="shared" si="752"/>
        <v>-5.2041704279304213E-18</v>
      </c>
      <c r="AZ516" s="2">
        <f t="shared" si="752"/>
        <v>-5.2041704279304213E-18</v>
      </c>
      <c r="BA516" s="2">
        <f t="shared" si="752"/>
        <v>-5.2041704279304213E-18</v>
      </c>
      <c r="BB516" s="2">
        <f t="shared" si="752"/>
        <v>-5.2041704279304213E-18</v>
      </c>
      <c r="BC516" s="2">
        <f t="shared" si="752"/>
        <v>-5.2041704279304213E-18</v>
      </c>
      <c r="BD516" s="2">
        <f t="shared" si="752"/>
        <v>-5.2041704279304213E-18</v>
      </c>
      <c r="BE516" s="2">
        <f t="shared" si="752"/>
        <v>-5.2041704279304213E-18</v>
      </c>
      <c r="BF516" s="2">
        <f t="shared" si="752"/>
        <v>-5.2041704279304213E-18</v>
      </c>
      <c r="BG516" s="2">
        <f t="shared" si="752"/>
        <v>-5.2041704279304213E-18</v>
      </c>
      <c r="BH516" s="2">
        <f t="shared" si="752"/>
        <v>-5.2041704279304213E-18</v>
      </c>
      <c r="BI516" s="2">
        <f t="shared" si="752"/>
        <v>-5.2041704279304213E-18</v>
      </c>
      <c r="BJ516" s="2">
        <f t="shared" si="752"/>
        <v>-5.2041704279304213E-18</v>
      </c>
      <c r="BK516" s="2">
        <f t="shared" si="752"/>
        <v>-5.2041704279304213E-18</v>
      </c>
      <c r="BL516" s="2">
        <f t="shared" ref="BL516:BP516" si="753">BL485+BL515</f>
        <v>-5.2041704279304213E-18</v>
      </c>
      <c r="BM516" s="2">
        <f t="shared" si="753"/>
        <v>-5.2041704279304213E-18</v>
      </c>
      <c r="BN516" s="2">
        <f t="shared" si="753"/>
        <v>-5.2041704279304213E-18</v>
      </c>
      <c r="BO516" s="2">
        <f t="shared" si="753"/>
        <v>-5.2041704279304213E-18</v>
      </c>
      <c r="BP516" s="2">
        <f t="shared" si="753"/>
        <v>-5.2041704279304213E-18</v>
      </c>
    </row>
    <row r="518" spans="2:68" s="3" customFormat="1">
      <c r="B518" s="3" t="s">
        <v>84</v>
      </c>
    </row>
    <row r="519" spans="2:68" hidden="1" outlineLevel="1">
      <c r="N519" s="146"/>
      <c r="O519" s="4"/>
    </row>
    <row r="520" spans="2:68" hidden="1" outlineLevel="1">
      <c r="D520" s="1">
        <v>2011</v>
      </c>
      <c r="E520" s="1">
        <v>2012</v>
      </c>
      <c r="F520" s="1">
        <v>2013</v>
      </c>
      <c r="G520" s="1">
        <v>2014</v>
      </c>
      <c r="H520" s="1">
        <v>2015</v>
      </c>
      <c r="I520" s="1">
        <v>2016</v>
      </c>
      <c r="J520" s="1">
        <v>2017</v>
      </c>
      <c r="K520" s="1">
        <v>2018</v>
      </c>
      <c r="L520" s="1">
        <v>2019</v>
      </c>
      <c r="M520" s="1">
        <v>2020</v>
      </c>
      <c r="N520" s="1">
        <v>2021</v>
      </c>
      <c r="O520" s="1">
        <v>2022</v>
      </c>
      <c r="P520" s="1">
        <v>2023</v>
      </c>
      <c r="Q520" s="1">
        <v>2024</v>
      </c>
      <c r="R520" s="1">
        <v>2025</v>
      </c>
      <c r="S520" s="1">
        <v>2026</v>
      </c>
      <c r="T520" s="1">
        <v>2027</v>
      </c>
      <c r="U520" s="1">
        <v>2028</v>
      </c>
      <c r="V520" s="1">
        <v>2029</v>
      </c>
      <c r="W520" s="1">
        <v>2030</v>
      </c>
      <c r="X520" s="1">
        <v>2031</v>
      </c>
      <c r="Y520" s="1">
        <v>2032</v>
      </c>
      <c r="Z520" s="1">
        <v>2033</v>
      </c>
      <c r="AA520" s="1">
        <v>2034</v>
      </c>
      <c r="AB520" s="1">
        <v>2035</v>
      </c>
      <c r="AC520" s="1">
        <v>2036</v>
      </c>
      <c r="AD520" s="1">
        <v>2037</v>
      </c>
      <c r="AE520" s="1">
        <v>2038</v>
      </c>
      <c r="AF520" s="1">
        <v>2039</v>
      </c>
      <c r="AG520" s="1">
        <v>2040</v>
      </c>
      <c r="AH520" s="1">
        <v>2041</v>
      </c>
      <c r="AI520" s="1">
        <v>2042</v>
      </c>
      <c r="AJ520" s="1">
        <v>2043</v>
      </c>
      <c r="AK520" s="1">
        <v>2044</v>
      </c>
      <c r="AL520" s="1">
        <v>2045</v>
      </c>
      <c r="AM520" s="1">
        <v>2046</v>
      </c>
      <c r="AN520" s="1">
        <v>2047</v>
      </c>
      <c r="AO520" s="1">
        <v>2048</v>
      </c>
      <c r="AP520" s="1">
        <v>2049</v>
      </c>
      <c r="AQ520" s="1">
        <v>2050</v>
      </c>
      <c r="AR520" s="1">
        <v>2051</v>
      </c>
      <c r="AS520" s="1">
        <v>2052</v>
      </c>
      <c r="AT520" s="1">
        <v>2053</v>
      </c>
      <c r="AU520" s="1">
        <v>2054</v>
      </c>
      <c r="AV520" s="1">
        <v>2055</v>
      </c>
      <c r="AW520" s="1">
        <v>2056</v>
      </c>
      <c r="AX520" s="1">
        <v>2057</v>
      </c>
      <c r="AY520" s="1">
        <v>2058</v>
      </c>
      <c r="AZ520" s="1">
        <v>2059</v>
      </c>
      <c r="BA520" s="1">
        <v>2060</v>
      </c>
      <c r="BB520" s="1">
        <v>2061</v>
      </c>
      <c r="BC520" s="1">
        <v>2062</v>
      </c>
      <c r="BD520" s="1">
        <v>2063</v>
      </c>
      <c r="BE520" s="1">
        <v>2064</v>
      </c>
      <c r="BF520" s="1">
        <v>2065</v>
      </c>
      <c r="BG520" s="1">
        <v>2066</v>
      </c>
      <c r="BH520" s="1">
        <v>2067</v>
      </c>
      <c r="BI520" s="1">
        <v>2068</v>
      </c>
      <c r="BJ520" s="1">
        <v>2069</v>
      </c>
      <c r="BK520" s="1">
        <v>2070</v>
      </c>
      <c r="BL520" s="1">
        <v>2071</v>
      </c>
      <c r="BM520" s="1">
        <v>2072</v>
      </c>
      <c r="BN520" s="1">
        <v>2073</v>
      </c>
      <c r="BO520" s="1">
        <v>2074</v>
      </c>
      <c r="BP520" s="1">
        <v>2075</v>
      </c>
    </row>
    <row r="521" spans="2:68" hidden="1" outlineLevel="1"/>
    <row r="522" spans="2:68" hidden="1" outlineLevel="1">
      <c r="B522" t="s">
        <v>85</v>
      </c>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2:68" hidden="1" outlineLevel="1">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2:68" s="4" customFormat="1" hidden="1" outlineLevel="1">
      <c r="B524" s="4" t="s">
        <v>86</v>
      </c>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row>
    <row r="525" spans="2:68" s="4" customFormat="1" hidden="1" outlineLevel="1">
      <c r="B525" s="147" t="s">
        <v>44</v>
      </c>
      <c r="C525" s="147"/>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row>
    <row r="526" spans="2:68" s="4" customFormat="1" hidden="1" outlineLevel="1">
      <c r="B526" s="147" t="s">
        <v>45</v>
      </c>
      <c r="C526" s="147"/>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row>
    <row r="527" spans="2:68" s="4" customFormat="1" hidden="1" outlineLevel="1">
      <c r="B527" s="147" t="s">
        <v>46</v>
      </c>
      <c r="C527" s="147"/>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row>
    <row r="528" spans="2:68" s="4" customFormat="1" hidden="1" outlineLevel="1">
      <c r="B528" s="147" t="s">
        <v>47</v>
      </c>
      <c r="C528" s="147"/>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row>
    <row r="529" spans="2:68" s="4" customFormat="1" hidden="1" outlineLevel="1">
      <c r="B529" s="147" t="s">
        <v>87</v>
      </c>
      <c r="C529" s="147"/>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row>
    <row r="530" spans="2:68" s="4" customFormat="1" hidden="1" outlineLevel="1">
      <c r="B530" s="147" t="s">
        <v>49</v>
      </c>
      <c r="C530" s="147"/>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row>
    <row r="531" spans="2:68" s="4" customFormat="1" hidden="1" outlineLevel="1">
      <c r="B531" s="147" t="s">
        <v>50</v>
      </c>
      <c r="C531" s="147"/>
      <c r="D531" s="21"/>
      <c r="E531" s="21"/>
      <c r="F531" s="21"/>
      <c r="G531" s="21"/>
      <c r="H531" s="21"/>
      <c r="I531" s="21"/>
      <c r="J531" s="21"/>
      <c r="K531" s="21"/>
      <c r="L531" s="148"/>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row>
    <row r="532" spans="2:68" s="4" customFormat="1" hidden="1" outlineLevel="1">
      <c r="B532" s="147" t="s">
        <v>51</v>
      </c>
      <c r="C532" s="147"/>
      <c r="D532" s="21"/>
      <c r="E532" s="21"/>
      <c r="F532" s="21"/>
      <c r="G532" s="21"/>
      <c r="H532" s="21"/>
      <c r="I532" s="21"/>
      <c r="J532" s="21"/>
      <c r="K532" s="21"/>
      <c r="L532" s="148"/>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row>
    <row r="533" spans="2:68" s="4" customFormat="1" hidden="1" outlineLevel="1">
      <c r="B533" s="147" t="s">
        <v>88</v>
      </c>
      <c r="C533" s="147"/>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row>
    <row r="534" spans="2:68" s="4" customFormat="1" hidden="1" outlineLevel="1">
      <c r="B534" s="147"/>
      <c r="C534" s="147"/>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row>
    <row r="535" spans="2:68" hidden="1" outlineLevel="1">
      <c r="B535" s="20" t="s">
        <v>89</v>
      </c>
      <c r="C535" s="20"/>
      <c r="D535" s="2"/>
      <c r="E535" s="2"/>
      <c r="F535" s="2"/>
      <c r="G535" s="2"/>
      <c r="H535" s="2"/>
      <c r="I535" s="2"/>
      <c r="J535" s="2"/>
      <c r="K535" s="21"/>
      <c r="L535" s="21"/>
      <c r="M535" s="21"/>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2:68" hidden="1" outlineLevel="1">
      <c r="B536" s="20"/>
      <c r="C536" s="20"/>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2:68" hidden="1" outlineLevel="1">
      <c r="B537" s="20" t="s">
        <v>90</v>
      </c>
      <c r="C537" s="20"/>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2:68" hidden="1" outlineLevel="1">
      <c r="B538" s="20"/>
      <c r="C538" s="20"/>
    </row>
    <row r="539" spans="2:68" hidden="1" outlineLevel="1">
      <c r="B539" s="20"/>
      <c r="C539" s="20"/>
    </row>
    <row r="540" spans="2:68" s="3" customFormat="1" collapsed="1">
      <c r="B540" s="3" t="s">
        <v>91</v>
      </c>
    </row>
    <row r="542" spans="2:68">
      <c r="B542" t="s">
        <v>92</v>
      </c>
      <c r="D542" s="1">
        <v>2016</v>
      </c>
      <c r="E542" s="1">
        <v>2017</v>
      </c>
      <c r="F542" s="1">
        <v>2018</v>
      </c>
      <c r="G542" s="1">
        <v>2019</v>
      </c>
      <c r="H542" s="1">
        <v>2020</v>
      </c>
      <c r="I542" s="1">
        <v>2021</v>
      </c>
      <c r="J542" s="1">
        <v>2022</v>
      </c>
      <c r="K542" s="1">
        <v>2023</v>
      </c>
      <c r="L542" s="1">
        <v>2024</v>
      </c>
      <c r="M542" s="1">
        <v>2025</v>
      </c>
      <c r="N542" s="1">
        <v>2026</v>
      </c>
      <c r="O542" s="1">
        <v>2027</v>
      </c>
      <c r="P542" s="1">
        <v>2028</v>
      </c>
      <c r="Q542" s="1">
        <v>2029</v>
      </c>
      <c r="R542" s="1">
        <v>2030</v>
      </c>
      <c r="S542" s="1">
        <v>2031</v>
      </c>
      <c r="T542" s="1">
        <v>2032</v>
      </c>
      <c r="U542" s="1">
        <v>2033</v>
      </c>
      <c r="V542" s="1">
        <v>2034</v>
      </c>
      <c r="W542" s="1">
        <v>2035</v>
      </c>
      <c r="X542" s="1">
        <v>2036</v>
      </c>
      <c r="Y542" s="1">
        <v>2037</v>
      </c>
      <c r="Z542" s="1">
        <v>2038</v>
      </c>
      <c r="AA542" s="1">
        <v>2039</v>
      </c>
      <c r="AB542" s="1">
        <v>2040</v>
      </c>
      <c r="AC542" s="1">
        <v>2041</v>
      </c>
      <c r="AD542" s="1">
        <v>2042</v>
      </c>
      <c r="AE542" s="1">
        <v>2043</v>
      </c>
      <c r="AF542" s="1">
        <v>2044</v>
      </c>
      <c r="AG542" s="1">
        <v>2045</v>
      </c>
      <c r="AH542" s="1">
        <v>2046</v>
      </c>
      <c r="AI542" s="1">
        <v>2047</v>
      </c>
      <c r="AJ542" s="1">
        <v>2048</v>
      </c>
      <c r="AK542" s="1">
        <v>2049</v>
      </c>
      <c r="AL542" s="1">
        <v>2050</v>
      </c>
      <c r="AM542" s="1">
        <v>2051</v>
      </c>
      <c r="AN542" s="1">
        <v>2052</v>
      </c>
      <c r="AO542" s="1">
        <v>2053</v>
      </c>
      <c r="AP542" s="1">
        <v>2054</v>
      </c>
      <c r="AQ542" s="1">
        <v>2055</v>
      </c>
      <c r="AR542" s="1">
        <v>2056</v>
      </c>
      <c r="AS542" s="1">
        <v>2057</v>
      </c>
      <c r="AT542" s="1">
        <v>2058</v>
      </c>
      <c r="AU542" s="1">
        <v>2059</v>
      </c>
      <c r="AV542" s="1">
        <v>2060</v>
      </c>
      <c r="AW542" s="1">
        <v>2061</v>
      </c>
      <c r="AX542" s="1">
        <v>2062</v>
      </c>
      <c r="AY542" s="1">
        <v>2063</v>
      </c>
      <c r="AZ542" s="1">
        <v>2064</v>
      </c>
      <c r="BA542" s="1">
        <v>2065</v>
      </c>
      <c r="BB542" s="1">
        <v>2066</v>
      </c>
      <c r="BC542" s="1">
        <v>2067</v>
      </c>
      <c r="BD542" s="1">
        <v>2068</v>
      </c>
      <c r="BE542" s="1">
        <v>2069</v>
      </c>
      <c r="BF542" s="1">
        <v>2070</v>
      </c>
      <c r="BG542" s="1">
        <v>2071</v>
      </c>
      <c r="BH542" s="1">
        <v>2072</v>
      </c>
      <c r="BI542" s="1">
        <v>2073</v>
      </c>
      <c r="BJ542" s="1">
        <v>2074</v>
      </c>
      <c r="BK542" s="1">
        <v>2075</v>
      </c>
      <c r="BL542" s="1">
        <v>2076</v>
      </c>
      <c r="BM542" s="1">
        <v>2077</v>
      </c>
      <c r="BN542" s="1">
        <v>2078</v>
      </c>
      <c r="BO542" s="1">
        <v>2079</v>
      </c>
      <c r="BP542" s="1">
        <v>2080</v>
      </c>
    </row>
    <row r="543" spans="2:68">
      <c r="B543" t="s">
        <v>19</v>
      </c>
      <c r="D543" s="7">
        <f t="shared" ref="D543:AI543" si="754">D68</f>
        <v>22.889079600977155</v>
      </c>
      <c r="E543" s="7">
        <f t="shared" si="754"/>
        <v>23.381145089832717</v>
      </c>
      <c r="F543" s="7">
        <f t="shared" si="754"/>
        <v>23.888872772392173</v>
      </c>
      <c r="G543" s="7">
        <f t="shared" si="754"/>
        <v>24.463827219156276</v>
      </c>
      <c r="H543" s="7">
        <f t="shared" si="754"/>
        <v>25.159346022140209</v>
      </c>
      <c r="I543" s="7">
        <f t="shared" si="754"/>
        <v>12.952775984041851</v>
      </c>
      <c r="J543" s="7">
        <f t="shared" si="754"/>
        <v>26.101316278493403</v>
      </c>
      <c r="K543" s="7">
        <f t="shared" si="754"/>
        <v>26.101316278493403</v>
      </c>
      <c r="L543" s="7">
        <f t="shared" si="754"/>
        <v>26.101316278493403</v>
      </c>
      <c r="M543" s="7">
        <f t="shared" si="754"/>
        <v>26.101316278493403</v>
      </c>
      <c r="N543" s="7">
        <f t="shared" si="754"/>
        <v>26.101316278493403</v>
      </c>
      <c r="O543" s="7">
        <f t="shared" si="754"/>
        <v>26.101316278493403</v>
      </c>
      <c r="P543" s="7">
        <f t="shared" si="754"/>
        <v>5.392247261421435</v>
      </c>
      <c r="Q543" s="7">
        <f t="shared" si="754"/>
        <v>3.2122366775162479</v>
      </c>
      <c r="R543" s="7">
        <f t="shared" si="754"/>
        <v>3.2122366775162479</v>
      </c>
      <c r="S543" s="7">
        <f t="shared" si="754"/>
        <v>3.2122366775162479</v>
      </c>
      <c r="T543" s="7">
        <f t="shared" si="754"/>
        <v>2.966203933088464</v>
      </c>
      <c r="U543" s="7">
        <f t="shared" si="754"/>
        <v>2.4663073473809591</v>
      </c>
      <c r="V543" s="7">
        <f t="shared" si="754"/>
        <v>1.9249662827191785</v>
      </c>
      <c r="W543" s="7">
        <f t="shared" si="754"/>
        <v>1.2897296578451616</v>
      </c>
      <c r="X543" s="7">
        <f t="shared" si="754"/>
        <v>0.56886728338144876</v>
      </c>
      <c r="Y543" s="7">
        <f t="shared" si="754"/>
        <v>8.8817841970012523E-16</v>
      </c>
      <c r="Z543" s="7">
        <f t="shared" si="754"/>
        <v>0</v>
      </c>
      <c r="AA543" s="7">
        <f t="shared" si="754"/>
        <v>0</v>
      </c>
      <c r="AB543" s="7">
        <f t="shared" si="754"/>
        <v>0</v>
      </c>
      <c r="AC543" s="7">
        <f t="shared" si="754"/>
        <v>0</v>
      </c>
      <c r="AD543" s="7">
        <f t="shared" si="754"/>
        <v>0</v>
      </c>
      <c r="AE543" s="7">
        <f t="shared" si="754"/>
        <v>0</v>
      </c>
      <c r="AF543" s="7">
        <f t="shared" si="754"/>
        <v>0</v>
      </c>
      <c r="AG543" s="7">
        <f t="shared" si="754"/>
        <v>0</v>
      </c>
      <c r="AH543" s="7">
        <f t="shared" si="754"/>
        <v>0</v>
      </c>
      <c r="AI543" s="7">
        <f t="shared" si="754"/>
        <v>0</v>
      </c>
      <c r="AJ543" s="7">
        <f t="shared" ref="AJ543:BP543" si="755">AJ68</f>
        <v>0</v>
      </c>
      <c r="AK543" s="7">
        <f t="shared" si="755"/>
        <v>0</v>
      </c>
      <c r="AL543" s="7">
        <f t="shared" si="755"/>
        <v>0</v>
      </c>
      <c r="AM543" s="7">
        <f t="shared" si="755"/>
        <v>0</v>
      </c>
      <c r="AN543" s="7">
        <f t="shared" si="755"/>
        <v>0</v>
      </c>
      <c r="AO543" s="7">
        <f t="shared" si="755"/>
        <v>0</v>
      </c>
      <c r="AP543" s="7">
        <f t="shared" si="755"/>
        <v>0</v>
      </c>
      <c r="AQ543" s="7">
        <f t="shared" si="755"/>
        <v>0</v>
      </c>
      <c r="AR543" s="7">
        <f t="shared" si="755"/>
        <v>0</v>
      </c>
      <c r="AS543" s="7">
        <f t="shared" si="755"/>
        <v>0</v>
      </c>
      <c r="AT543" s="7">
        <f t="shared" si="755"/>
        <v>0</v>
      </c>
      <c r="AU543" s="7">
        <f t="shared" si="755"/>
        <v>0</v>
      </c>
      <c r="AV543" s="7">
        <f t="shared" si="755"/>
        <v>0</v>
      </c>
      <c r="AW543" s="7">
        <f t="shared" si="755"/>
        <v>0</v>
      </c>
      <c r="AX543" s="7">
        <f t="shared" si="755"/>
        <v>0</v>
      </c>
      <c r="AY543" s="7">
        <f t="shared" si="755"/>
        <v>0</v>
      </c>
      <c r="AZ543" s="7">
        <f t="shared" si="755"/>
        <v>0</v>
      </c>
      <c r="BA543" s="7">
        <f t="shared" si="755"/>
        <v>0</v>
      </c>
      <c r="BB543" s="7">
        <f t="shared" si="755"/>
        <v>0</v>
      </c>
      <c r="BC543" s="7">
        <f t="shared" si="755"/>
        <v>0</v>
      </c>
      <c r="BD543" s="7">
        <f t="shared" si="755"/>
        <v>0</v>
      </c>
      <c r="BE543" s="7">
        <f t="shared" si="755"/>
        <v>0</v>
      </c>
      <c r="BF543" s="7">
        <f t="shared" si="755"/>
        <v>0</v>
      </c>
      <c r="BG543" s="7">
        <f t="shared" si="755"/>
        <v>0</v>
      </c>
      <c r="BH543" s="7">
        <f t="shared" si="755"/>
        <v>0</v>
      </c>
      <c r="BI543" s="7">
        <f t="shared" si="755"/>
        <v>0</v>
      </c>
      <c r="BJ543" s="7">
        <f t="shared" si="755"/>
        <v>0</v>
      </c>
      <c r="BK543" s="7">
        <f t="shared" si="755"/>
        <v>0</v>
      </c>
      <c r="BL543" s="7">
        <f t="shared" si="755"/>
        <v>0</v>
      </c>
      <c r="BM543" s="7">
        <f t="shared" si="755"/>
        <v>0</v>
      </c>
      <c r="BN543" s="7">
        <f t="shared" si="755"/>
        <v>0</v>
      </c>
      <c r="BO543" s="7">
        <f t="shared" si="755"/>
        <v>0</v>
      </c>
      <c r="BP543" s="7">
        <f t="shared" si="755"/>
        <v>0</v>
      </c>
    </row>
    <row r="544" spans="2:68">
      <c r="B544" t="s">
        <v>20</v>
      </c>
      <c r="D544" s="7">
        <f t="shared" ref="D544:AI544" si="756">D122</f>
        <v>14.893694550076082</v>
      </c>
      <c r="E544" s="7">
        <f t="shared" si="756"/>
        <v>14.893694550076082</v>
      </c>
      <c r="F544" s="7">
        <f t="shared" si="756"/>
        <v>14.893694550076082</v>
      </c>
      <c r="G544" s="7">
        <f t="shared" si="756"/>
        <v>6.0976280718341584</v>
      </c>
      <c r="H544" s="7">
        <f t="shared" si="756"/>
        <v>2.8789738702556975E-4</v>
      </c>
      <c r="I544" s="7">
        <f t="shared" si="756"/>
        <v>1.4394869351278488E-4</v>
      </c>
      <c r="J544" s="7">
        <f t="shared" si="756"/>
        <v>2.1844078915979937E-2</v>
      </c>
      <c r="K544" s="7">
        <f t="shared" si="756"/>
        <v>2.1844078915985266E-2</v>
      </c>
      <c r="L544" s="7">
        <f t="shared" si="756"/>
        <v>2.1844078915985266E-2</v>
      </c>
      <c r="M544" s="7">
        <f t="shared" si="756"/>
        <v>2.1844078915985266E-2</v>
      </c>
      <c r="N544" s="7">
        <f t="shared" si="756"/>
        <v>2.1844078915985266E-2</v>
      </c>
      <c r="O544" s="7">
        <f t="shared" si="756"/>
        <v>2.1700130222472483E-2</v>
      </c>
      <c r="P544" s="7">
        <f t="shared" si="756"/>
        <v>2.1556181528959696E-2</v>
      </c>
      <c r="Q544" s="7">
        <f t="shared" si="756"/>
        <v>2.7755575615628914E-17</v>
      </c>
      <c r="R544" s="7">
        <f t="shared" si="756"/>
        <v>0</v>
      </c>
      <c r="S544" s="7">
        <f t="shared" si="756"/>
        <v>0</v>
      </c>
      <c r="T544" s="7">
        <f t="shared" si="756"/>
        <v>0</v>
      </c>
      <c r="U544" s="7">
        <f t="shared" si="756"/>
        <v>0</v>
      </c>
      <c r="V544" s="7">
        <f t="shared" si="756"/>
        <v>0</v>
      </c>
      <c r="W544" s="7">
        <f t="shared" si="756"/>
        <v>0</v>
      </c>
      <c r="X544" s="7">
        <f t="shared" si="756"/>
        <v>0</v>
      </c>
      <c r="Y544" s="7">
        <f t="shared" si="756"/>
        <v>0</v>
      </c>
      <c r="Z544" s="7">
        <f t="shared" si="756"/>
        <v>0</v>
      </c>
      <c r="AA544" s="7">
        <f t="shared" si="756"/>
        <v>0</v>
      </c>
      <c r="AB544" s="7">
        <f t="shared" si="756"/>
        <v>0</v>
      </c>
      <c r="AC544" s="7">
        <f t="shared" si="756"/>
        <v>0</v>
      </c>
      <c r="AD544" s="7">
        <f t="shared" si="756"/>
        <v>0</v>
      </c>
      <c r="AE544" s="7">
        <f t="shared" si="756"/>
        <v>0</v>
      </c>
      <c r="AF544" s="7">
        <f t="shared" si="756"/>
        <v>0</v>
      </c>
      <c r="AG544" s="7">
        <f t="shared" si="756"/>
        <v>0</v>
      </c>
      <c r="AH544" s="7">
        <f t="shared" si="756"/>
        <v>0</v>
      </c>
      <c r="AI544" s="7">
        <f t="shared" si="756"/>
        <v>0</v>
      </c>
      <c r="AJ544" s="7">
        <f t="shared" ref="AJ544:BP544" si="757">AJ122</f>
        <v>0</v>
      </c>
      <c r="AK544" s="7">
        <f t="shared" si="757"/>
        <v>0</v>
      </c>
      <c r="AL544" s="7">
        <f t="shared" si="757"/>
        <v>0</v>
      </c>
      <c r="AM544" s="7">
        <f t="shared" si="757"/>
        <v>0</v>
      </c>
      <c r="AN544" s="7">
        <f t="shared" si="757"/>
        <v>0</v>
      </c>
      <c r="AO544" s="7">
        <f t="shared" si="757"/>
        <v>0</v>
      </c>
      <c r="AP544" s="7">
        <f t="shared" si="757"/>
        <v>0</v>
      </c>
      <c r="AQ544" s="7">
        <f t="shared" si="757"/>
        <v>0</v>
      </c>
      <c r="AR544" s="7">
        <f t="shared" si="757"/>
        <v>0</v>
      </c>
      <c r="AS544" s="7">
        <f t="shared" si="757"/>
        <v>0</v>
      </c>
      <c r="AT544" s="7">
        <f t="shared" si="757"/>
        <v>0</v>
      </c>
      <c r="AU544" s="7">
        <f t="shared" si="757"/>
        <v>0</v>
      </c>
      <c r="AV544" s="7">
        <f t="shared" si="757"/>
        <v>0</v>
      </c>
      <c r="AW544" s="7">
        <f t="shared" si="757"/>
        <v>0</v>
      </c>
      <c r="AX544" s="7">
        <f t="shared" si="757"/>
        <v>0</v>
      </c>
      <c r="AY544" s="7">
        <f t="shared" si="757"/>
        <v>0</v>
      </c>
      <c r="AZ544" s="7">
        <f t="shared" si="757"/>
        <v>0</v>
      </c>
      <c r="BA544" s="7">
        <f t="shared" si="757"/>
        <v>0</v>
      </c>
      <c r="BB544" s="7">
        <f t="shared" si="757"/>
        <v>0</v>
      </c>
      <c r="BC544" s="7">
        <f t="shared" si="757"/>
        <v>0</v>
      </c>
      <c r="BD544" s="7">
        <f t="shared" si="757"/>
        <v>0</v>
      </c>
      <c r="BE544" s="7">
        <f t="shared" si="757"/>
        <v>0</v>
      </c>
      <c r="BF544" s="7">
        <f t="shared" si="757"/>
        <v>0</v>
      </c>
      <c r="BG544" s="7">
        <f t="shared" si="757"/>
        <v>0</v>
      </c>
      <c r="BH544" s="7">
        <f t="shared" si="757"/>
        <v>0</v>
      </c>
      <c r="BI544" s="7">
        <f t="shared" si="757"/>
        <v>0</v>
      </c>
      <c r="BJ544" s="7">
        <f t="shared" si="757"/>
        <v>0</v>
      </c>
      <c r="BK544" s="7">
        <f t="shared" si="757"/>
        <v>0</v>
      </c>
      <c r="BL544" s="7">
        <f t="shared" si="757"/>
        <v>0</v>
      </c>
      <c r="BM544" s="7">
        <f t="shared" si="757"/>
        <v>0</v>
      </c>
      <c r="BN544" s="7">
        <f t="shared" si="757"/>
        <v>0</v>
      </c>
      <c r="BO544" s="7">
        <f t="shared" si="757"/>
        <v>0</v>
      </c>
      <c r="BP544" s="7">
        <f t="shared" si="757"/>
        <v>0</v>
      </c>
    </row>
    <row r="545" spans="2:68">
      <c r="B545" t="s">
        <v>21</v>
      </c>
      <c r="D545" s="7">
        <f t="shared" ref="D545:AI545" si="758">D169</f>
        <v>9.1370687224511116</v>
      </c>
      <c r="E545" s="7">
        <f t="shared" si="758"/>
        <v>9.4100705657342338</v>
      </c>
      <c r="F545" s="7">
        <f t="shared" si="758"/>
        <v>9.6749585803514488</v>
      </c>
      <c r="G545" s="7">
        <f t="shared" si="758"/>
        <v>8.5708929784890415</v>
      </c>
      <c r="H545" s="7">
        <f t="shared" si="758"/>
        <v>1.0330072503182754</v>
      </c>
      <c r="I545" s="7">
        <f t="shared" si="758"/>
        <v>0.52664467905231493</v>
      </c>
      <c r="J545" s="7">
        <f t="shared" si="758"/>
        <v>1.0698115820193963</v>
      </c>
      <c r="K545" s="7">
        <f t="shared" si="758"/>
        <v>1.0698115820193963</v>
      </c>
      <c r="L545" s="7">
        <f t="shared" si="758"/>
        <v>0.93331066037783472</v>
      </c>
      <c r="M545" s="7">
        <f t="shared" si="758"/>
        <v>0.66436573142766586</v>
      </c>
      <c r="N545" s="7">
        <f t="shared" si="758"/>
        <v>0.1572566683867922</v>
      </c>
      <c r="O545" s="7">
        <f t="shared" si="758"/>
        <v>-9.0302027822176612E-2</v>
      </c>
      <c r="P545" s="7">
        <f t="shared" si="758"/>
        <v>2.6663277807943499E-2</v>
      </c>
      <c r="Q545" s="7">
        <f t="shared" si="758"/>
        <v>0</v>
      </c>
      <c r="R545" s="7">
        <f t="shared" si="758"/>
        <v>0</v>
      </c>
      <c r="S545" s="7">
        <f t="shared" si="758"/>
        <v>0</v>
      </c>
      <c r="T545" s="7">
        <f t="shared" si="758"/>
        <v>0</v>
      </c>
      <c r="U545" s="7">
        <f t="shared" si="758"/>
        <v>0</v>
      </c>
      <c r="V545" s="7">
        <f t="shared" si="758"/>
        <v>0</v>
      </c>
      <c r="W545" s="7">
        <f t="shared" si="758"/>
        <v>0</v>
      </c>
      <c r="X545" s="7">
        <f t="shared" si="758"/>
        <v>0</v>
      </c>
      <c r="Y545" s="7">
        <f t="shared" si="758"/>
        <v>0</v>
      </c>
      <c r="Z545" s="7">
        <f t="shared" si="758"/>
        <v>0</v>
      </c>
      <c r="AA545" s="7">
        <f t="shared" si="758"/>
        <v>0</v>
      </c>
      <c r="AB545" s="7">
        <f t="shared" si="758"/>
        <v>0</v>
      </c>
      <c r="AC545" s="7">
        <f t="shared" si="758"/>
        <v>0</v>
      </c>
      <c r="AD545" s="7">
        <f t="shared" si="758"/>
        <v>0</v>
      </c>
      <c r="AE545" s="7">
        <f t="shared" si="758"/>
        <v>0</v>
      </c>
      <c r="AF545" s="7">
        <f t="shared" si="758"/>
        <v>0</v>
      </c>
      <c r="AG545" s="7">
        <f t="shared" si="758"/>
        <v>0</v>
      </c>
      <c r="AH545" s="7">
        <f t="shared" si="758"/>
        <v>0</v>
      </c>
      <c r="AI545" s="7">
        <f t="shared" si="758"/>
        <v>0</v>
      </c>
      <c r="AJ545" s="7">
        <f t="shared" ref="AJ545:BP545" si="759">AJ169</f>
        <v>0</v>
      </c>
      <c r="AK545" s="7">
        <f t="shared" si="759"/>
        <v>0</v>
      </c>
      <c r="AL545" s="7">
        <f t="shared" si="759"/>
        <v>0</v>
      </c>
      <c r="AM545" s="7">
        <f t="shared" si="759"/>
        <v>0</v>
      </c>
      <c r="AN545" s="7">
        <f t="shared" si="759"/>
        <v>0</v>
      </c>
      <c r="AO545" s="7">
        <f t="shared" si="759"/>
        <v>0</v>
      </c>
      <c r="AP545" s="7">
        <f t="shared" si="759"/>
        <v>0</v>
      </c>
      <c r="AQ545" s="7">
        <f t="shared" si="759"/>
        <v>0</v>
      </c>
      <c r="AR545" s="7">
        <f t="shared" si="759"/>
        <v>0</v>
      </c>
      <c r="AS545" s="7">
        <f t="shared" si="759"/>
        <v>0</v>
      </c>
      <c r="AT545" s="7">
        <f t="shared" si="759"/>
        <v>0</v>
      </c>
      <c r="AU545" s="7">
        <f t="shared" si="759"/>
        <v>0</v>
      </c>
      <c r="AV545" s="7">
        <f t="shared" si="759"/>
        <v>0</v>
      </c>
      <c r="AW545" s="7">
        <f t="shared" si="759"/>
        <v>0</v>
      </c>
      <c r="AX545" s="7">
        <f t="shared" si="759"/>
        <v>0</v>
      </c>
      <c r="AY545" s="7">
        <f t="shared" si="759"/>
        <v>0</v>
      </c>
      <c r="AZ545" s="7">
        <f t="shared" si="759"/>
        <v>0</v>
      </c>
      <c r="BA545" s="7">
        <f t="shared" si="759"/>
        <v>0</v>
      </c>
      <c r="BB545" s="7">
        <f t="shared" si="759"/>
        <v>0</v>
      </c>
      <c r="BC545" s="7">
        <f t="shared" si="759"/>
        <v>0</v>
      </c>
      <c r="BD545" s="7">
        <f t="shared" si="759"/>
        <v>0</v>
      </c>
      <c r="BE545" s="7">
        <f t="shared" si="759"/>
        <v>0</v>
      </c>
      <c r="BF545" s="7">
        <f t="shared" si="759"/>
        <v>0</v>
      </c>
      <c r="BG545" s="7">
        <f t="shared" si="759"/>
        <v>0</v>
      </c>
      <c r="BH545" s="7">
        <f t="shared" si="759"/>
        <v>0</v>
      </c>
      <c r="BI545" s="7">
        <f t="shared" si="759"/>
        <v>0</v>
      </c>
      <c r="BJ545" s="7">
        <f t="shared" si="759"/>
        <v>0</v>
      </c>
      <c r="BK545" s="7">
        <f t="shared" si="759"/>
        <v>0</v>
      </c>
      <c r="BL545" s="7">
        <f t="shared" si="759"/>
        <v>0</v>
      </c>
      <c r="BM545" s="7">
        <f t="shared" si="759"/>
        <v>0</v>
      </c>
      <c r="BN545" s="7">
        <f t="shared" si="759"/>
        <v>0</v>
      </c>
      <c r="BO545" s="7">
        <f t="shared" si="759"/>
        <v>0</v>
      </c>
      <c r="BP545" s="7">
        <f t="shared" si="759"/>
        <v>0</v>
      </c>
    </row>
    <row r="546" spans="2:68">
      <c r="B546" t="s">
        <v>22</v>
      </c>
      <c r="D546" s="7">
        <f t="shared" ref="D546:AI546" si="760">D216</f>
        <v>0</v>
      </c>
      <c r="E546" s="7">
        <f t="shared" si="760"/>
        <v>0</v>
      </c>
      <c r="F546" s="7">
        <f t="shared" si="760"/>
        <v>0</v>
      </c>
      <c r="G546" s="7">
        <f t="shared" si="760"/>
        <v>7.3952726292898063E-2</v>
      </c>
      <c r="H546" s="7">
        <f t="shared" si="760"/>
        <v>7.3952726292898063E-2</v>
      </c>
      <c r="I546" s="7">
        <f t="shared" si="760"/>
        <v>3.6976363146449032E-2</v>
      </c>
      <c r="J546" s="7">
        <f t="shared" si="760"/>
        <v>7.3952726292898063E-2</v>
      </c>
      <c r="K546" s="7">
        <f t="shared" si="760"/>
        <v>7.3952726292898063E-2</v>
      </c>
      <c r="L546" s="7">
        <f t="shared" si="760"/>
        <v>7.3952726292898063E-2</v>
      </c>
      <c r="M546" s="7">
        <f t="shared" si="760"/>
        <v>7.3952726292898063E-2</v>
      </c>
      <c r="N546" s="7">
        <f t="shared" si="760"/>
        <v>3.6976363146449032E-2</v>
      </c>
      <c r="O546" s="7">
        <f t="shared" si="760"/>
        <v>0</v>
      </c>
      <c r="P546" s="7">
        <f t="shared" si="760"/>
        <v>0</v>
      </c>
      <c r="Q546" s="7">
        <f t="shared" si="760"/>
        <v>0</v>
      </c>
      <c r="R546" s="7">
        <f t="shared" si="760"/>
        <v>0</v>
      </c>
      <c r="S546" s="7">
        <f t="shared" si="760"/>
        <v>0</v>
      </c>
      <c r="T546" s="7">
        <f t="shared" si="760"/>
        <v>0</v>
      </c>
      <c r="U546" s="7">
        <f t="shared" si="760"/>
        <v>0</v>
      </c>
      <c r="V546" s="7">
        <f t="shared" si="760"/>
        <v>0</v>
      </c>
      <c r="W546" s="7">
        <f t="shared" si="760"/>
        <v>0</v>
      </c>
      <c r="X546" s="7">
        <f t="shared" si="760"/>
        <v>0</v>
      </c>
      <c r="Y546" s="7">
        <f t="shared" si="760"/>
        <v>0</v>
      </c>
      <c r="Z546" s="7">
        <f t="shared" si="760"/>
        <v>0</v>
      </c>
      <c r="AA546" s="7">
        <f t="shared" si="760"/>
        <v>0</v>
      </c>
      <c r="AB546" s="7">
        <f t="shared" si="760"/>
        <v>0</v>
      </c>
      <c r="AC546" s="7">
        <f t="shared" si="760"/>
        <v>0</v>
      </c>
      <c r="AD546" s="7">
        <f t="shared" si="760"/>
        <v>0</v>
      </c>
      <c r="AE546" s="7">
        <f t="shared" si="760"/>
        <v>0</v>
      </c>
      <c r="AF546" s="7">
        <f t="shared" si="760"/>
        <v>0</v>
      </c>
      <c r="AG546" s="7">
        <f t="shared" si="760"/>
        <v>0</v>
      </c>
      <c r="AH546" s="7">
        <f t="shared" si="760"/>
        <v>0</v>
      </c>
      <c r="AI546" s="7">
        <f t="shared" si="760"/>
        <v>0</v>
      </c>
      <c r="AJ546" s="7">
        <f t="shared" ref="AJ546:BP546" si="761">AJ216</f>
        <v>0</v>
      </c>
      <c r="AK546" s="7">
        <f t="shared" si="761"/>
        <v>0</v>
      </c>
      <c r="AL546" s="7">
        <f t="shared" si="761"/>
        <v>0</v>
      </c>
      <c r="AM546" s="7">
        <f t="shared" si="761"/>
        <v>0</v>
      </c>
      <c r="AN546" s="7">
        <f t="shared" si="761"/>
        <v>0</v>
      </c>
      <c r="AO546" s="7">
        <f t="shared" si="761"/>
        <v>0</v>
      </c>
      <c r="AP546" s="7">
        <f t="shared" si="761"/>
        <v>0</v>
      </c>
      <c r="AQ546" s="7">
        <f t="shared" si="761"/>
        <v>0</v>
      </c>
      <c r="AR546" s="7">
        <f t="shared" si="761"/>
        <v>0</v>
      </c>
      <c r="AS546" s="7">
        <f t="shared" si="761"/>
        <v>0</v>
      </c>
      <c r="AT546" s="7">
        <f t="shared" si="761"/>
        <v>0</v>
      </c>
      <c r="AU546" s="7">
        <f t="shared" si="761"/>
        <v>0</v>
      </c>
      <c r="AV546" s="7">
        <f t="shared" si="761"/>
        <v>0</v>
      </c>
      <c r="AW546" s="7">
        <f t="shared" si="761"/>
        <v>0</v>
      </c>
      <c r="AX546" s="7">
        <f t="shared" si="761"/>
        <v>0</v>
      </c>
      <c r="AY546" s="7">
        <f t="shared" si="761"/>
        <v>0</v>
      </c>
      <c r="AZ546" s="7">
        <f t="shared" si="761"/>
        <v>0</v>
      </c>
      <c r="BA546" s="7">
        <f t="shared" si="761"/>
        <v>0</v>
      </c>
      <c r="BB546" s="7">
        <f t="shared" si="761"/>
        <v>0</v>
      </c>
      <c r="BC546" s="7">
        <f t="shared" si="761"/>
        <v>0</v>
      </c>
      <c r="BD546" s="7">
        <f t="shared" si="761"/>
        <v>0</v>
      </c>
      <c r="BE546" s="7">
        <f t="shared" si="761"/>
        <v>0</v>
      </c>
      <c r="BF546" s="7">
        <f t="shared" si="761"/>
        <v>0</v>
      </c>
      <c r="BG546" s="7">
        <f t="shared" si="761"/>
        <v>0</v>
      </c>
      <c r="BH546" s="7">
        <f t="shared" si="761"/>
        <v>0</v>
      </c>
      <c r="BI546" s="7">
        <f t="shared" si="761"/>
        <v>0</v>
      </c>
      <c r="BJ546" s="7">
        <f t="shared" si="761"/>
        <v>0</v>
      </c>
      <c r="BK546" s="7">
        <f t="shared" si="761"/>
        <v>0</v>
      </c>
      <c r="BL546" s="7">
        <f t="shared" si="761"/>
        <v>0</v>
      </c>
      <c r="BM546" s="7">
        <f t="shared" si="761"/>
        <v>0</v>
      </c>
      <c r="BN546" s="7">
        <f t="shared" si="761"/>
        <v>0</v>
      </c>
      <c r="BO546" s="7">
        <f t="shared" si="761"/>
        <v>0</v>
      </c>
      <c r="BP546" s="7">
        <f t="shared" si="761"/>
        <v>0</v>
      </c>
    </row>
    <row r="547" spans="2:68">
      <c r="B547" t="s">
        <v>23</v>
      </c>
      <c r="D547" s="7">
        <f t="shared" ref="D547:AI547" si="762">D266</f>
        <v>0</v>
      </c>
      <c r="E547" s="7">
        <f t="shared" si="762"/>
        <v>0</v>
      </c>
      <c r="F547" s="7">
        <f t="shared" si="762"/>
        <v>0</v>
      </c>
      <c r="G547" s="7">
        <f t="shared" si="762"/>
        <v>0</v>
      </c>
      <c r="H547" s="7">
        <f t="shared" si="762"/>
        <v>0</v>
      </c>
      <c r="I547" s="7">
        <f t="shared" si="762"/>
        <v>0</v>
      </c>
      <c r="J547" s="7">
        <f t="shared" si="762"/>
        <v>0</v>
      </c>
      <c r="K547" s="7">
        <f t="shared" si="762"/>
        <v>0</v>
      </c>
      <c r="L547" s="7">
        <f t="shared" si="762"/>
        <v>0</v>
      </c>
      <c r="M547" s="7">
        <f t="shared" si="762"/>
        <v>0</v>
      </c>
      <c r="N547" s="7">
        <f t="shared" si="762"/>
        <v>0</v>
      </c>
      <c r="O547" s="7">
        <f t="shared" si="762"/>
        <v>0</v>
      </c>
      <c r="P547" s="7">
        <f t="shared" si="762"/>
        <v>0</v>
      </c>
      <c r="Q547" s="7">
        <f t="shared" si="762"/>
        <v>0</v>
      </c>
      <c r="R547" s="7">
        <f t="shared" si="762"/>
        <v>0</v>
      </c>
      <c r="S547" s="7">
        <f t="shared" si="762"/>
        <v>0</v>
      </c>
      <c r="T547" s="7">
        <f t="shared" si="762"/>
        <v>0</v>
      </c>
      <c r="U547" s="7">
        <f t="shared" si="762"/>
        <v>0</v>
      </c>
      <c r="V547" s="7">
        <f t="shared" si="762"/>
        <v>0</v>
      </c>
      <c r="W547" s="7">
        <f t="shared" si="762"/>
        <v>0</v>
      </c>
      <c r="X547" s="7">
        <f t="shared" si="762"/>
        <v>0</v>
      </c>
      <c r="Y547" s="7">
        <f t="shared" si="762"/>
        <v>0</v>
      </c>
      <c r="Z547" s="7">
        <f t="shared" si="762"/>
        <v>0</v>
      </c>
      <c r="AA547" s="7">
        <f t="shared" si="762"/>
        <v>0</v>
      </c>
      <c r="AB547" s="7">
        <f t="shared" si="762"/>
        <v>0</v>
      </c>
      <c r="AC547" s="7">
        <f t="shared" si="762"/>
        <v>0</v>
      </c>
      <c r="AD547" s="7">
        <f t="shared" si="762"/>
        <v>0</v>
      </c>
      <c r="AE547" s="7">
        <f t="shared" si="762"/>
        <v>0</v>
      </c>
      <c r="AF547" s="7">
        <f t="shared" si="762"/>
        <v>0</v>
      </c>
      <c r="AG547" s="7">
        <f t="shared" si="762"/>
        <v>0</v>
      </c>
      <c r="AH547" s="7">
        <f t="shared" si="762"/>
        <v>0</v>
      </c>
      <c r="AI547" s="7">
        <f t="shared" si="762"/>
        <v>0</v>
      </c>
      <c r="AJ547" s="7">
        <f t="shared" ref="AJ547:BP547" si="763">AJ266</f>
        <v>0</v>
      </c>
      <c r="AK547" s="7">
        <f t="shared" si="763"/>
        <v>0</v>
      </c>
      <c r="AL547" s="7">
        <f t="shared" si="763"/>
        <v>0</v>
      </c>
      <c r="AM547" s="7">
        <f t="shared" si="763"/>
        <v>0</v>
      </c>
      <c r="AN547" s="7">
        <f t="shared" si="763"/>
        <v>0</v>
      </c>
      <c r="AO547" s="7">
        <f t="shared" si="763"/>
        <v>0</v>
      </c>
      <c r="AP547" s="7">
        <f t="shared" si="763"/>
        <v>0</v>
      </c>
      <c r="AQ547" s="7">
        <f t="shared" si="763"/>
        <v>0</v>
      </c>
      <c r="AR547" s="7">
        <f t="shared" si="763"/>
        <v>0</v>
      </c>
      <c r="AS547" s="7">
        <f t="shared" si="763"/>
        <v>0</v>
      </c>
      <c r="AT547" s="7">
        <f t="shared" si="763"/>
        <v>0</v>
      </c>
      <c r="AU547" s="7">
        <f t="shared" si="763"/>
        <v>0</v>
      </c>
      <c r="AV547" s="7">
        <f t="shared" si="763"/>
        <v>0</v>
      </c>
      <c r="AW547" s="7">
        <f t="shared" si="763"/>
        <v>0</v>
      </c>
      <c r="AX547" s="7">
        <f t="shared" si="763"/>
        <v>0</v>
      </c>
      <c r="AY547" s="7">
        <f t="shared" si="763"/>
        <v>0</v>
      </c>
      <c r="AZ547" s="7">
        <f t="shared" si="763"/>
        <v>0</v>
      </c>
      <c r="BA547" s="7">
        <f t="shared" si="763"/>
        <v>0</v>
      </c>
      <c r="BB547" s="7">
        <f t="shared" si="763"/>
        <v>0</v>
      </c>
      <c r="BC547" s="7">
        <f t="shared" si="763"/>
        <v>0</v>
      </c>
      <c r="BD547" s="7">
        <f t="shared" si="763"/>
        <v>0</v>
      </c>
      <c r="BE547" s="7">
        <f t="shared" si="763"/>
        <v>0</v>
      </c>
      <c r="BF547" s="7">
        <f t="shared" si="763"/>
        <v>0</v>
      </c>
      <c r="BG547" s="7">
        <f t="shared" si="763"/>
        <v>0</v>
      </c>
      <c r="BH547" s="7">
        <f t="shared" si="763"/>
        <v>0</v>
      </c>
      <c r="BI547" s="7">
        <f t="shared" si="763"/>
        <v>0</v>
      </c>
      <c r="BJ547" s="7">
        <f t="shared" si="763"/>
        <v>0</v>
      </c>
      <c r="BK547" s="7">
        <f t="shared" si="763"/>
        <v>0</v>
      </c>
      <c r="BL547" s="7">
        <f t="shared" si="763"/>
        <v>0</v>
      </c>
      <c r="BM547" s="7">
        <f t="shared" si="763"/>
        <v>0</v>
      </c>
      <c r="BN547" s="7">
        <f t="shared" si="763"/>
        <v>0</v>
      </c>
      <c r="BO547" s="7">
        <f t="shared" si="763"/>
        <v>0</v>
      </c>
      <c r="BP547" s="7">
        <f t="shared" si="763"/>
        <v>0</v>
      </c>
    </row>
    <row r="548" spans="2:68">
      <c r="B548" t="s">
        <v>24</v>
      </c>
      <c r="D548" s="7">
        <f>D316</f>
        <v>0</v>
      </c>
      <c r="E548" s="7">
        <f t="shared" ref="E548:BP548" si="764">E316</f>
        <v>0</v>
      </c>
      <c r="F548" s="7">
        <f t="shared" si="764"/>
        <v>0</v>
      </c>
      <c r="G548" s="7">
        <f t="shared" si="764"/>
        <v>0</v>
      </c>
      <c r="H548" s="7">
        <f t="shared" si="764"/>
        <v>0</v>
      </c>
      <c r="I548" s="7">
        <f t="shared" si="764"/>
        <v>0</v>
      </c>
      <c r="J548" s="7">
        <f t="shared" si="764"/>
        <v>0</v>
      </c>
      <c r="K548" s="7">
        <f t="shared" si="764"/>
        <v>0</v>
      </c>
      <c r="L548" s="7">
        <f t="shared" si="764"/>
        <v>0</v>
      </c>
      <c r="M548" s="7">
        <f t="shared" si="764"/>
        <v>0</v>
      </c>
      <c r="N548" s="7">
        <f t="shared" si="764"/>
        <v>0</v>
      </c>
      <c r="O548" s="7">
        <f t="shared" si="764"/>
        <v>0</v>
      </c>
      <c r="P548" s="7">
        <f t="shared" si="764"/>
        <v>0</v>
      </c>
      <c r="Q548" s="7">
        <f t="shared" si="764"/>
        <v>0</v>
      </c>
      <c r="R548" s="7">
        <f t="shared" si="764"/>
        <v>0</v>
      </c>
      <c r="S548" s="7">
        <f t="shared" si="764"/>
        <v>0</v>
      </c>
      <c r="T548" s="7">
        <f t="shared" si="764"/>
        <v>0</v>
      </c>
      <c r="U548" s="7">
        <f t="shared" si="764"/>
        <v>0</v>
      </c>
      <c r="V548" s="7">
        <f t="shared" si="764"/>
        <v>0</v>
      </c>
      <c r="W548" s="7">
        <f t="shared" si="764"/>
        <v>0</v>
      </c>
      <c r="X548" s="7">
        <f t="shared" si="764"/>
        <v>0</v>
      </c>
      <c r="Y548" s="7">
        <f t="shared" si="764"/>
        <v>0</v>
      </c>
      <c r="Z548" s="7">
        <f t="shared" si="764"/>
        <v>0</v>
      </c>
      <c r="AA548" s="7">
        <f t="shared" si="764"/>
        <v>0</v>
      </c>
      <c r="AB548" s="7">
        <f t="shared" si="764"/>
        <v>0</v>
      </c>
      <c r="AC548" s="7">
        <f t="shared" si="764"/>
        <v>0</v>
      </c>
      <c r="AD548" s="7">
        <f t="shared" si="764"/>
        <v>0</v>
      </c>
      <c r="AE548" s="7">
        <f t="shared" si="764"/>
        <v>0</v>
      </c>
      <c r="AF548" s="7">
        <f t="shared" si="764"/>
        <v>0</v>
      </c>
      <c r="AG548" s="7">
        <f t="shared" si="764"/>
        <v>0</v>
      </c>
      <c r="AH548" s="7">
        <f t="shared" si="764"/>
        <v>0</v>
      </c>
      <c r="AI548" s="7">
        <f t="shared" si="764"/>
        <v>0</v>
      </c>
      <c r="AJ548" s="7">
        <f t="shared" si="764"/>
        <v>0</v>
      </c>
      <c r="AK548" s="7">
        <f t="shared" si="764"/>
        <v>0</v>
      </c>
      <c r="AL548" s="7">
        <f t="shared" si="764"/>
        <v>0</v>
      </c>
      <c r="AM548" s="7">
        <f t="shared" si="764"/>
        <v>0</v>
      </c>
      <c r="AN548" s="7">
        <f t="shared" si="764"/>
        <v>0</v>
      </c>
      <c r="AO548" s="7">
        <f t="shared" si="764"/>
        <v>0</v>
      </c>
      <c r="AP548" s="7">
        <f t="shared" si="764"/>
        <v>0</v>
      </c>
      <c r="AQ548" s="7">
        <f t="shared" si="764"/>
        <v>0</v>
      </c>
      <c r="AR548" s="7">
        <f t="shared" si="764"/>
        <v>0</v>
      </c>
      <c r="AS548" s="7">
        <f t="shared" si="764"/>
        <v>0</v>
      </c>
      <c r="AT548" s="7">
        <f t="shared" si="764"/>
        <v>0</v>
      </c>
      <c r="AU548" s="7">
        <f t="shared" si="764"/>
        <v>0</v>
      </c>
      <c r="AV548" s="7">
        <f t="shared" si="764"/>
        <v>0</v>
      </c>
      <c r="AW548" s="7">
        <f t="shared" si="764"/>
        <v>0</v>
      </c>
      <c r="AX548" s="7">
        <f t="shared" si="764"/>
        <v>0</v>
      </c>
      <c r="AY548" s="7">
        <f t="shared" si="764"/>
        <v>0</v>
      </c>
      <c r="AZ548" s="7">
        <f t="shared" si="764"/>
        <v>0</v>
      </c>
      <c r="BA548" s="7">
        <f t="shared" si="764"/>
        <v>0</v>
      </c>
      <c r="BB548" s="7">
        <f t="shared" si="764"/>
        <v>0</v>
      </c>
      <c r="BC548" s="7">
        <f t="shared" si="764"/>
        <v>0</v>
      </c>
      <c r="BD548" s="7">
        <f t="shared" si="764"/>
        <v>0</v>
      </c>
      <c r="BE548" s="7">
        <f t="shared" si="764"/>
        <v>0</v>
      </c>
      <c r="BF548" s="7">
        <f t="shared" si="764"/>
        <v>0</v>
      </c>
      <c r="BG548" s="7">
        <f t="shared" si="764"/>
        <v>0</v>
      </c>
      <c r="BH548" s="7">
        <f t="shared" si="764"/>
        <v>0</v>
      </c>
      <c r="BI548" s="7">
        <f t="shared" si="764"/>
        <v>0</v>
      </c>
      <c r="BJ548" s="7">
        <f t="shared" si="764"/>
        <v>0</v>
      </c>
      <c r="BK548" s="7">
        <f t="shared" si="764"/>
        <v>0</v>
      </c>
      <c r="BL548" s="7">
        <f t="shared" si="764"/>
        <v>0</v>
      </c>
      <c r="BM548" s="7">
        <f t="shared" si="764"/>
        <v>0</v>
      </c>
      <c r="BN548" s="7">
        <f t="shared" si="764"/>
        <v>0</v>
      </c>
      <c r="BO548" s="7">
        <f t="shared" si="764"/>
        <v>0</v>
      </c>
      <c r="BP548" s="7">
        <f t="shared" si="764"/>
        <v>0</v>
      </c>
    </row>
    <row r="549" spans="2:68">
      <c r="B549" t="s">
        <v>25</v>
      </c>
      <c r="D549" s="7">
        <f>D366</f>
        <v>0</v>
      </c>
      <c r="E549" s="7">
        <f t="shared" ref="E549:BP549" si="765">E366</f>
        <v>0</v>
      </c>
      <c r="F549" s="7">
        <f t="shared" si="765"/>
        <v>0</v>
      </c>
      <c r="G549" s="7">
        <f t="shared" si="765"/>
        <v>0</v>
      </c>
      <c r="H549" s="7">
        <f t="shared" si="765"/>
        <v>0</v>
      </c>
      <c r="I549" s="7">
        <f t="shared" si="765"/>
        <v>0</v>
      </c>
      <c r="J549" s="7">
        <f t="shared" si="765"/>
        <v>0.62921227616217246</v>
      </c>
      <c r="K549" s="7">
        <f t="shared" si="765"/>
        <v>0.62921227616217246</v>
      </c>
      <c r="L549" s="7">
        <f t="shared" si="765"/>
        <v>0.62921227616217246</v>
      </c>
      <c r="M549" s="7">
        <f t="shared" si="765"/>
        <v>0.62921227616217246</v>
      </c>
      <c r="N549" s="7">
        <f t="shared" si="765"/>
        <v>0.62921227616217246</v>
      </c>
      <c r="O549" s="7">
        <f t="shared" si="765"/>
        <v>0.62921227616217246</v>
      </c>
      <c r="P549" s="7">
        <f t="shared" si="765"/>
        <v>0.62921227616217246</v>
      </c>
      <c r="Q549" s="7">
        <f t="shared" si="765"/>
        <v>0.27955854229751154</v>
      </c>
      <c r="R549" s="7">
        <f t="shared" si="765"/>
        <v>0</v>
      </c>
      <c r="S549" s="7">
        <f t="shared" si="765"/>
        <v>0</v>
      </c>
      <c r="T549" s="7">
        <f t="shared" si="765"/>
        <v>0</v>
      </c>
      <c r="U549" s="7">
        <f t="shared" si="765"/>
        <v>0</v>
      </c>
      <c r="V549" s="7">
        <f t="shared" si="765"/>
        <v>0</v>
      </c>
      <c r="W549" s="7">
        <f t="shared" si="765"/>
        <v>0</v>
      </c>
      <c r="X549" s="7">
        <f t="shared" si="765"/>
        <v>0</v>
      </c>
      <c r="Y549" s="7">
        <f t="shared" si="765"/>
        <v>0</v>
      </c>
      <c r="Z549" s="7">
        <f t="shared" si="765"/>
        <v>0</v>
      </c>
      <c r="AA549" s="7">
        <f t="shared" si="765"/>
        <v>0</v>
      </c>
      <c r="AB549" s="7">
        <f t="shared" si="765"/>
        <v>0</v>
      </c>
      <c r="AC549" s="7">
        <f t="shared" si="765"/>
        <v>0</v>
      </c>
      <c r="AD549" s="7">
        <f t="shared" si="765"/>
        <v>0</v>
      </c>
      <c r="AE549" s="7">
        <f t="shared" si="765"/>
        <v>0</v>
      </c>
      <c r="AF549" s="7">
        <f t="shared" si="765"/>
        <v>0</v>
      </c>
      <c r="AG549" s="7">
        <f t="shared" si="765"/>
        <v>0</v>
      </c>
      <c r="AH549" s="7">
        <f t="shared" si="765"/>
        <v>0</v>
      </c>
      <c r="AI549" s="7">
        <f t="shared" si="765"/>
        <v>0</v>
      </c>
      <c r="AJ549" s="7">
        <f t="shared" si="765"/>
        <v>0</v>
      </c>
      <c r="AK549" s="7">
        <f t="shared" si="765"/>
        <v>0</v>
      </c>
      <c r="AL549" s="7">
        <f t="shared" si="765"/>
        <v>0</v>
      </c>
      <c r="AM549" s="7">
        <f t="shared" si="765"/>
        <v>0</v>
      </c>
      <c r="AN549" s="7">
        <f t="shared" si="765"/>
        <v>0</v>
      </c>
      <c r="AO549" s="7">
        <f t="shared" si="765"/>
        <v>0</v>
      </c>
      <c r="AP549" s="7">
        <f t="shared" si="765"/>
        <v>0</v>
      </c>
      <c r="AQ549" s="7">
        <f t="shared" si="765"/>
        <v>0</v>
      </c>
      <c r="AR549" s="7">
        <f t="shared" si="765"/>
        <v>0</v>
      </c>
      <c r="AS549" s="7">
        <f t="shared" si="765"/>
        <v>0</v>
      </c>
      <c r="AT549" s="7">
        <f t="shared" si="765"/>
        <v>0</v>
      </c>
      <c r="AU549" s="7">
        <f t="shared" si="765"/>
        <v>0</v>
      </c>
      <c r="AV549" s="7">
        <f t="shared" si="765"/>
        <v>0</v>
      </c>
      <c r="AW549" s="7">
        <f t="shared" si="765"/>
        <v>0</v>
      </c>
      <c r="AX549" s="7">
        <f t="shared" si="765"/>
        <v>0</v>
      </c>
      <c r="AY549" s="7">
        <f t="shared" si="765"/>
        <v>0</v>
      </c>
      <c r="AZ549" s="7">
        <f t="shared" si="765"/>
        <v>0</v>
      </c>
      <c r="BA549" s="7">
        <f t="shared" si="765"/>
        <v>0</v>
      </c>
      <c r="BB549" s="7">
        <f t="shared" si="765"/>
        <v>0</v>
      </c>
      <c r="BC549" s="7">
        <f t="shared" si="765"/>
        <v>0</v>
      </c>
      <c r="BD549" s="7">
        <f t="shared" si="765"/>
        <v>0</v>
      </c>
      <c r="BE549" s="7">
        <f t="shared" si="765"/>
        <v>0</v>
      </c>
      <c r="BF549" s="7">
        <f t="shared" si="765"/>
        <v>0</v>
      </c>
      <c r="BG549" s="7">
        <f t="shared" si="765"/>
        <v>0</v>
      </c>
      <c r="BH549" s="7">
        <f t="shared" si="765"/>
        <v>0</v>
      </c>
      <c r="BI549" s="7">
        <f t="shared" si="765"/>
        <v>0</v>
      </c>
      <c r="BJ549" s="7">
        <f t="shared" si="765"/>
        <v>0</v>
      </c>
      <c r="BK549" s="7">
        <f t="shared" si="765"/>
        <v>0</v>
      </c>
      <c r="BL549" s="7">
        <f t="shared" si="765"/>
        <v>0</v>
      </c>
      <c r="BM549" s="7">
        <f t="shared" si="765"/>
        <v>0</v>
      </c>
      <c r="BN549" s="7">
        <f t="shared" si="765"/>
        <v>0</v>
      </c>
      <c r="BO549" s="7">
        <f t="shared" si="765"/>
        <v>0</v>
      </c>
      <c r="BP549" s="7">
        <f t="shared" si="765"/>
        <v>0</v>
      </c>
    </row>
    <row r="550" spans="2:68">
      <c r="B550" t="s">
        <v>26</v>
      </c>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row>
    <row r="551" spans="2:68">
      <c r="B551" t="s">
        <v>27</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row>
    <row r="552" spans="2:68">
      <c r="B552" t="s">
        <v>28</v>
      </c>
      <c r="D552" s="7">
        <f t="shared" ref="D552:AI552" si="766">D514</f>
        <v>0</v>
      </c>
      <c r="E552" s="7">
        <f t="shared" si="766"/>
        <v>0</v>
      </c>
      <c r="F552" s="7">
        <f t="shared" si="766"/>
        <v>0</v>
      </c>
      <c r="G552" s="7">
        <f t="shared" si="766"/>
        <v>0</v>
      </c>
      <c r="H552" s="7">
        <f t="shared" si="766"/>
        <v>0</v>
      </c>
      <c r="I552" s="7">
        <f t="shared" si="766"/>
        <v>0</v>
      </c>
      <c r="J552" s="7">
        <f t="shared" si="766"/>
        <v>3.9252199740316398E-3</v>
      </c>
      <c r="K552" s="7">
        <f t="shared" si="766"/>
        <v>3.9252199740316398E-3</v>
      </c>
      <c r="L552" s="7">
        <f t="shared" si="766"/>
        <v>3.9252199740316398E-3</v>
      </c>
      <c r="M552" s="7">
        <f t="shared" si="766"/>
        <v>3.9252199740316398E-3</v>
      </c>
      <c r="N552" s="7">
        <f t="shared" si="766"/>
        <v>3.9252199740316398E-3</v>
      </c>
      <c r="O552" s="7">
        <f t="shared" si="766"/>
        <v>3.9252199740316398E-3</v>
      </c>
      <c r="P552" s="7">
        <f t="shared" si="766"/>
        <v>3.9252199740316398E-3</v>
      </c>
      <c r="Q552" s="7">
        <f t="shared" si="766"/>
        <v>3.9252199740316398E-3</v>
      </c>
      <c r="R552" s="7">
        <f t="shared" si="766"/>
        <v>3.9252199740316398E-3</v>
      </c>
      <c r="S552" s="7">
        <f t="shared" si="766"/>
        <v>3.9252199740316398E-3</v>
      </c>
      <c r="T552" s="7">
        <f t="shared" si="766"/>
        <v>3.9252199740316398E-3</v>
      </c>
      <c r="U552" s="7">
        <f t="shared" si="766"/>
        <v>3.9252199740316398E-3</v>
      </c>
      <c r="V552" s="7">
        <f t="shared" si="766"/>
        <v>3.9252199740316398E-3</v>
      </c>
      <c r="W552" s="7">
        <f t="shared" si="766"/>
        <v>3.9252199740316398E-3</v>
      </c>
      <c r="X552" s="7">
        <f t="shared" si="766"/>
        <v>1.3120238066932563E-3</v>
      </c>
      <c r="Y552" s="7">
        <f t="shared" si="766"/>
        <v>0</v>
      </c>
      <c r="Z552" s="7">
        <f t="shared" si="766"/>
        <v>0</v>
      </c>
      <c r="AA552" s="7">
        <f t="shared" si="766"/>
        <v>0</v>
      </c>
      <c r="AB552" s="7">
        <f t="shared" si="766"/>
        <v>0</v>
      </c>
      <c r="AC552" s="7">
        <f t="shared" si="766"/>
        <v>0</v>
      </c>
      <c r="AD552" s="7">
        <f t="shared" si="766"/>
        <v>0</v>
      </c>
      <c r="AE552" s="7">
        <f t="shared" si="766"/>
        <v>0</v>
      </c>
      <c r="AF552" s="7">
        <f t="shared" si="766"/>
        <v>0</v>
      </c>
      <c r="AG552" s="7">
        <f t="shared" si="766"/>
        <v>0</v>
      </c>
      <c r="AH552" s="7">
        <f t="shared" si="766"/>
        <v>0</v>
      </c>
      <c r="AI552" s="7">
        <f t="shared" si="766"/>
        <v>0</v>
      </c>
      <c r="AJ552" s="7">
        <f t="shared" ref="AJ552:BP552" si="767">AJ514</f>
        <v>0</v>
      </c>
      <c r="AK552" s="7">
        <f t="shared" si="767"/>
        <v>0</v>
      </c>
      <c r="AL552" s="7">
        <f t="shared" si="767"/>
        <v>0</v>
      </c>
      <c r="AM552" s="7">
        <f t="shared" si="767"/>
        <v>0</v>
      </c>
      <c r="AN552" s="7">
        <f t="shared" si="767"/>
        <v>0</v>
      </c>
      <c r="AO552" s="7">
        <f t="shared" si="767"/>
        <v>0</v>
      </c>
      <c r="AP552" s="7">
        <f t="shared" si="767"/>
        <v>0</v>
      </c>
      <c r="AQ552" s="7">
        <f t="shared" si="767"/>
        <v>0</v>
      </c>
      <c r="AR552" s="7">
        <f t="shared" si="767"/>
        <v>0</v>
      </c>
      <c r="AS552" s="7">
        <f t="shared" si="767"/>
        <v>0</v>
      </c>
      <c r="AT552" s="7">
        <f t="shared" si="767"/>
        <v>0</v>
      </c>
      <c r="AU552" s="7">
        <f t="shared" si="767"/>
        <v>0</v>
      </c>
      <c r="AV552" s="7">
        <f t="shared" si="767"/>
        <v>0</v>
      </c>
      <c r="AW552" s="7">
        <f t="shared" si="767"/>
        <v>0</v>
      </c>
      <c r="AX552" s="7">
        <f t="shared" si="767"/>
        <v>0</v>
      </c>
      <c r="AY552" s="7">
        <f t="shared" si="767"/>
        <v>0</v>
      </c>
      <c r="AZ552" s="7">
        <f t="shared" si="767"/>
        <v>0</v>
      </c>
      <c r="BA552" s="7">
        <f t="shared" si="767"/>
        <v>0</v>
      </c>
      <c r="BB552" s="7">
        <f t="shared" si="767"/>
        <v>0</v>
      </c>
      <c r="BC552" s="7">
        <f t="shared" si="767"/>
        <v>0</v>
      </c>
      <c r="BD552" s="7">
        <f t="shared" si="767"/>
        <v>0</v>
      </c>
      <c r="BE552" s="7">
        <f t="shared" si="767"/>
        <v>0</v>
      </c>
      <c r="BF552" s="7">
        <f t="shared" si="767"/>
        <v>0</v>
      </c>
      <c r="BG552" s="7">
        <f t="shared" si="767"/>
        <v>0</v>
      </c>
      <c r="BH552" s="7">
        <f t="shared" si="767"/>
        <v>0</v>
      </c>
      <c r="BI552" s="7">
        <f t="shared" si="767"/>
        <v>0</v>
      </c>
      <c r="BJ552" s="7">
        <f t="shared" si="767"/>
        <v>0</v>
      </c>
      <c r="BK552" s="7">
        <f t="shared" si="767"/>
        <v>0</v>
      </c>
      <c r="BL552" s="7">
        <f t="shared" si="767"/>
        <v>0</v>
      </c>
      <c r="BM552" s="7">
        <f t="shared" si="767"/>
        <v>0</v>
      </c>
      <c r="BN552" s="7">
        <f t="shared" si="767"/>
        <v>0</v>
      </c>
      <c r="BO552" s="7">
        <f t="shared" si="767"/>
        <v>0</v>
      </c>
      <c r="BP552" s="7">
        <f t="shared" si="767"/>
        <v>0</v>
      </c>
    </row>
    <row r="553" spans="2:68">
      <c r="B553" t="s">
        <v>93</v>
      </c>
      <c r="D553" s="7">
        <f t="shared" ref="D553:AI553" si="768">SUM(D543:D552)</f>
        <v>46.919842873504351</v>
      </c>
      <c r="E553" s="7">
        <f t="shared" si="768"/>
        <v>47.684910205643035</v>
      </c>
      <c r="F553" s="7">
        <f t="shared" si="768"/>
        <v>48.457525902819704</v>
      </c>
      <c r="G553" s="7">
        <f t="shared" si="768"/>
        <v>39.206300995772381</v>
      </c>
      <c r="H553" s="7">
        <f t="shared" si="768"/>
        <v>26.266593896138406</v>
      </c>
      <c r="I553" s="7">
        <f t="shared" si="768"/>
        <v>13.516540974934129</v>
      </c>
      <c r="J553" s="7">
        <f t="shared" si="768"/>
        <v>27.900062161857882</v>
      </c>
      <c r="K553" s="7">
        <f t="shared" si="768"/>
        <v>27.900062161857889</v>
      </c>
      <c r="L553" s="7">
        <f t="shared" si="768"/>
        <v>27.763561240216326</v>
      </c>
      <c r="M553" s="7">
        <f t="shared" si="768"/>
        <v>27.494616311266157</v>
      </c>
      <c r="N553" s="7">
        <f t="shared" si="768"/>
        <v>26.950530885078837</v>
      </c>
      <c r="O553" s="7">
        <f t="shared" si="768"/>
        <v>26.665851877029905</v>
      </c>
      <c r="P553" s="7">
        <f t="shared" si="768"/>
        <v>6.0736042168945419</v>
      </c>
      <c r="Q553" s="7">
        <f t="shared" si="768"/>
        <v>3.495720439787791</v>
      </c>
      <c r="R553" s="7">
        <f t="shared" si="768"/>
        <v>3.2161618974902795</v>
      </c>
      <c r="S553" s="7">
        <f t="shared" si="768"/>
        <v>3.2161618974902795</v>
      </c>
      <c r="T553" s="7">
        <f t="shared" si="768"/>
        <v>2.9701291530624956</v>
      </c>
      <c r="U553" s="7">
        <f t="shared" si="768"/>
        <v>2.4702325673549907</v>
      </c>
      <c r="V553" s="7">
        <f t="shared" si="768"/>
        <v>1.9288915026932101</v>
      </c>
      <c r="W553" s="7">
        <f t="shared" si="768"/>
        <v>1.2936548778191932</v>
      </c>
      <c r="X553" s="7">
        <f t="shared" si="768"/>
        <v>0.57017930718814203</v>
      </c>
      <c r="Y553" s="7">
        <f t="shared" si="768"/>
        <v>8.8817841970012523E-16</v>
      </c>
      <c r="Z553" s="7">
        <f t="shared" si="768"/>
        <v>0</v>
      </c>
      <c r="AA553" s="7">
        <f t="shared" si="768"/>
        <v>0</v>
      </c>
      <c r="AB553" s="7">
        <f t="shared" si="768"/>
        <v>0</v>
      </c>
      <c r="AC553" s="7">
        <f t="shared" si="768"/>
        <v>0</v>
      </c>
      <c r="AD553" s="7">
        <f t="shared" si="768"/>
        <v>0</v>
      </c>
      <c r="AE553" s="7">
        <f t="shared" si="768"/>
        <v>0</v>
      </c>
      <c r="AF553" s="7">
        <f t="shared" si="768"/>
        <v>0</v>
      </c>
      <c r="AG553" s="7">
        <f t="shared" si="768"/>
        <v>0</v>
      </c>
      <c r="AH553" s="7">
        <f t="shared" si="768"/>
        <v>0</v>
      </c>
      <c r="AI553" s="7">
        <f t="shared" si="768"/>
        <v>0</v>
      </c>
      <c r="AJ553" s="7">
        <f t="shared" ref="AJ553:BO553" si="769">SUM(AJ543:AJ552)</f>
        <v>0</v>
      </c>
      <c r="AK553" s="7">
        <f t="shared" si="769"/>
        <v>0</v>
      </c>
      <c r="AL553" s="7">
        <f t="shared" si="769"/>
        <v>0</v>
      </c>
      <c r="AM553" s="7">
        <f t="shared" si="769"/>
        <v>0</v>
      </c>
      <c r="AN553" s="7">
        <f t="shared" si="769"/>
        <v>0</v>
      </c>
      <c r="AO553" s="7">
        <f t="shared" si="769"/>
        <v>0</v>
      </c>
      <c r="AP553" s="7">
        <f t="shared" si="769"/>
        <v>0</v>
      </c>
      <c r="AQ553" s="7">
        <f t="shared" si="769"/>
        <v>0</v>
      </c>
      <c r="AR553" s="7">
        <f t="shared" si="769"/>
        <v>0</v>
      </c>
      <c r="AS553" s="7">
        <f t="shared" si="769"/>
        <v>0</v>
      </c>
      <c r="AT553" s="7">
        <f t="shared" si="769"/>
        <v>0</v>
      </c>
      <c r="AU553" s="7">
        <f t="shared" si="769"/>
        <v>0</v>
      </c>
      <c r="AV553" s="7">
        <f t="shared" si="769"/>
        <v>0</v>
      </c>
      <c r="AW553" s="7">
        <f t="shared" si="769"/>
        <v>0</v>
      </c>
      <c r="AX553" s="7">
        <f t="shared" si="769"/>
        <v>0</v>
      </c>
      <c r="AY553" s="7">
        <f t="shared" si="769"/>
        <v>0</v>
      </c>
      <c r="AZ553" s="7">
        <f t="shared" si="769"/>
        <v>0</v>
      </c>
      <c r="BA553" s="7">
        <f t="shared" si="769"/>
        <v>0</v>
      </c>
      <c r="BB553" s="7">
        <f t="shared" si="769"/>
        <v>0</v>
      </c>
      <c r="BC553" s="7">
        <f t="shared" si="769"/>
        <v>0</v>
      </c>
      <c r="BD553" s="7">
        <f t="shared" si="769"/>
        <v>0</v>
      </c>
      <c r="BE553" s="7">
        <f t="shared" si="769"/>
        <v>0</v>
      </c>
      <c r="BF553" s="7">
        <f t="shared" si="769"/>
        <v>0</v>
      </c>
      <c r="BG553" s="7">
        <f t="shared" si="769"/>
        <v>0</v>
      </c>
      <c r="BH553" s="7">
        <f t="shared" si="769"/>
        <v>0</v>
      </c>
      <c r="BI553" s="7">
        <f t="shared" si="769"/>
        <v>0</v>
      </c>
      <c r="BJ553" s="7">
        <f t="shared" si="769"/>
        <v>0</v>
      </c>
      <c r="BK553" s="7">
        <f t="shared" si="769"/>
        <v>0</v>
      </c>
      <c r="BL553" s="7">
        <f t="shared" si="769"/>
        <v>0</v>
      </c>
      <c r="BM553" s="7">
        <f t="shared" si="769"/>
        <v>0</v>
      </c>
      <c r="BN553" s="7">
        <f t="shared" si="769"/>
        <v>0</v>
      </c>
      <c r="BO553" s="7">
        <f t="shared" si="769"/>
        <v>0</v>
      </c>
      <c r="BP553" s="7">
        <f t="shared" ref="BP553" si="770">SUM(BP543:BP552)</f>
        <v>0</v>
      </c>
    </row>
    <row r="556" spans="2:68">
      <c r="B556" t="s">
        <v>125</v>
      </c>
      <c r="D556" s="1">
        <v>2016</v>
      </c>
      <c r="E556" s="1">
        <v>2017</v>
      </c>
      <c r="F556" s="1">
        <v>2018</v>
      </c>
      <c r="G556" s="1">
        <v>2019</v>
      </c>
      <c r="H556" s="1">
        <v>2020</v>
      </c>
      <c r="I556" s="1">
        <v>2021</v>
      </c>
      <c r="J556" s="1">
        <v>2022</v>
      </c>
      <c r="K556" s="1">
        <v>2023</v>
      </c>
      <c r="L556" s="1">
        <v>2024</v>
      </c>
      <c r="M556" s="1">
        <v>2025</v>
      </c>
      <c r="N556" s="1">
        <v>2026</v>
      </c>
      <c r="O556" s="1">
        <v>2027</v>
      </c>
      <c r="P556" s="1">
        <v>2028</v>
      </c>
      <c r="Q556" s="1">
        <v>2029</v>
      </c>
      <c r="R556" s="1">
        <v>2030</v>
      </c>
      <c r="S556" s="1">
        <v>2031</v>
      </c>
      <c r="T556" s="1">
        <v>2032</v>
      </c>
      <c r="U556" s="1">
        <v>2033</v>
      </c>
      <c r="V556" s="1">
        <v>2034</v>
      </c>
      <c r="W556" s="1">
        <v>2035</v>
      </c>
      <c r="X556" s="1">
        <v>2036</v>
      </c>
      <c r="Y556" s="1">
        <v>2037</v>
      </c>
      <c r="Z556" s="1">
        <v>2038</v>
      </c>
      <c r="AA556" s="1">
        <v>2039</v>
      </c>
      <c r="AB556" s="1">
        <v>2040</v>
      </c>
      <c r="AC556" s="1">
        <v>2041</v>
      </c>
      <c r="AD556" s="1">
        <v>2042</v>
      </c>
      <c r="AE556" s="1">
        <v>2043</v>
      </c>
      <c r="AF556" s="1">
        <v>2044</v>
      </c>
      <c r="AG556" s="1">
        <v>2045</v>
      </c>
      <c r="AH556" s="1">
        <v>2046</v>
      </c>
      <c r="AI556" s="1">
        <v>2047</v>
      </c>
      <c r="AJ556" s="1">
        <v>2048</v>
      </c>
      <c r="AK556" s="1">
        <v>2049</v>
      </c>
      <c r="AL556" s="1">
        <v>2050</v>
      </c>
      <c r="AM556" s="1">
        <v>2051</v>
      </c>
      <c r="AN556" s="1">
        <v>2052</v>
      </c>
      <c r="AO556" s="1">
        <v>2053</v>
      </c>
      <c r="AP556" s="1">
        <v>2054</v>
      </c>
      <c r="AQ556" s="1">
        <v>2055</v>
      </c>
      <c r="AR556" s="1">
        <v>2056</v>
      </c>
      <c r="AS556" s="1">
        <v>2057</v>
      </c>
      <c r="AT556" s="1">
        <v>2058</v>
      </c>
      <c r="AU556" s="1">
        <v>2059</v>
      </c>
      <c r="AV556" s="1">
        <v>2060</v>
      </c>
      <c r="AW556" s="1">
        <v>2061</v>
      </c>
      <c r="AX556" s="1">
        <v>2062</v>
      </c>
      <c r="AY556" s="1">
        <v>2063</v>
      </c>
      <c r="AZ556" s="1">
        <v>2064</v>
      </c>
      <c r="BA556" s="1">
        <v>2065</v>
      </c>
      <c r="BB556" s="1">
        <v>2066</v>
      </c>
      <c r="BC556" s="1">
        <v>2067</v>
      </c>
      <c r="BD556" s="1">
        <v>2068</v>
      </c>
      <c r="BE556" s="1">
        <v>2069</v>
      </c>
      <c r="BF556" s="1">
        <v>2070</v>
      </c>
      <c r="BG556" s="1">
        <v>2071</v>
      </c>
      <c r="BH556" s="1">
        <v>2072</v>
      </c>
      <c r="BI556" s="1">
        <v>2073</v>
      </c>
      <c r="BJ556" s="1">
        <v>2074</v>
      </c>
      <c r="BK556" s="1">
        <v>2075</v>
      </c>
      <c r="BL556" s="1">
        <v>2076</v>
      </c>
      <c r="BM556" s="1">
        <v>2077</v>
      </c>
      <c r="BN556" s="1">
        <v>2078</v>
      </c>
      <c r="BO556" s="1">
        <v>2079</v>
      </c>
      <c r="BP556" s="1">
        <v>2080</v>
      </c>
    </row>
    <row r="557" spans="2:68">
      <c r="B557" t="s">
        <v>19</v>
      </c>
      <c r="D557" s="2">
        <f>D543*Inputs!$I$5</f>
        <v>25.965954071618214</v>
      </c>
      <c r="E557" s="2">
        <f>E543*Inputs!$I$5</f>
        <v>26.524165677615095</v>
      </c>
      <c r="F557" s="2">
        <f>F543*Inputs!$I$5</f>
        <v>27.10014487450972</v>
      </c>
      <c r="G557" s="2">
        <f>G543*Inputs!$I$5</f>
        <v>27.752387822597157</v>
      </c>
      <c r="H557" s="2">
        <f>H543*Inputs!$I$5</f>
        <v>28.541402042874353</v>
      </c>
      <c r="I557" s="21">
        <f>I543*Inputs!$O$5/Inputs!$I$5</f>
        <v>14.212583279940164</v>
      </c>
      <c r="J557" s="21">
        <f>J543*Inputs!$I$5</f>
        <v>29.609997060222859</v>
      </c>
      <c r="K557" s="21">
        <f>K543*Inputs!$I$5</f>
        <v>29.609997060222859</v>
      </c>
      <c r="L557" s="21">
        <f>L543*Inputs!$I$5</f>
        <v>29.609997060222859</v>
      </c>
      <c r="M557" s="21">
        <f>M543*Inputs!$I$5</f>
        <v>29.609997060222859</v>
      </c>
      <c r="N557" s="2">
        <f>N543*Inputs!$I$5</f>
        <v>29.609997060222859</v>
      </c>
      <c r="O557" s="2">
        <f>O543*Inputs!$I$5</f>
        <v>29.609997060222859</v>
      </c>
      <c r="P557" s="2">
        <f>P543*Inputs!$I$5</f>
        <v>6.1171024424634668</v>
      </c>
      <c r="Q557" s="2">
        <f>Q543*Inputs!$I$5</f>
        <v>3.6440429886046437</v>
      </c>
      <c r="R557" s="2">
        <f>R543*Inputs!$I$5</f>
        <v>3.6440429886046437</v>
      </c>
      <c r="S557" s="2">
        <f>S543*Inputs!$I$5</f>
        <v>3.6440429886046437</v>
      </c>
      <c r="T557" s="2">
        <f>T543*Inputs!$I$5</f>
        <v>3.3649371856062005</v>
      </c>
      <c r="U557" s="2">
        <f>U543*Inputs!$I$5</f>
        <v>2.7978417841604521</v>
      </c>
      <c r="V557" s="2">
        <f>V543*Inputs!$I$5</f>
        <v>2.1837307116694191</v>
      </c>
      <c r="W557" s="2">
        <f>W543*Inputs!$I$5</f>
        <v>1.4631021274871037</v>
      </c>
      <c r="X557" s="2">
        <f>X543*Inputs!$I$5</f>
        <v>0.64533751512220383</v>
      </c>
      <c r="Y557" s="2">
        <f>Y543*Inputs!$I$5</f>
        <v>1.007572189680853E-15</v>
      </c>
      <c r="Z557" s="2">
        <f>Z543*Inputs!$I$5</f>
        <v>0</v>
      </c>
      <c r="AA557" s="2">
        <f>AA543*Inputs!$I$5</f>
        <v>0</v>
      </c>
      <c r="AB557" s="2">
        <f>AB543*Inputs!$I$5</f>
        <v>0</v>
      </c>
      <c r="AC557" s="2">
        <f>AC543*Inputs!$I$5</f>
        <v>0</v>
      </c>
      <c r="AD557" s="2">
        <f>AD543*Inputs!$I$5</f>
        <v>0</v>
      </c>
      <c r="AE557" s="2">
        <f>AE543*Inputs!$I$5</f>
        <v>0</v>
      </c>
      <c r="AF557" s="2">
        <f>AF543*Inputs!$I$5</f>
        <v>0</v>
      </c>
      <c r="AG557" s="2">
        <f>AG543*Inputs!$I$5</f>
        <v>0</v>
      </c>
      <c r="AH557" s="2">
        <f>AH543*Inputs!$I$5</f>
        <v>0</v>
      </c>
      <c r="AI557" s="2">
        <f>AI543*Inputs!$I$5</f>
        <v>0</v>
      </c>
      <c r="AJ557" s="2">
        <f>AJ543*Inputs!$I$5</f>
        <v>0</v>
      </c>
      <c r="AK557" s="2">
        <f>AK543*Inputs!$I$5</f>
        <v>0</v>
      </c>
      <c r="AL557" s="2">
        <f>AL543*Inputs!$I$5</f>
        <v>0</v>
      </c>
      <c r="AM557" s="2">
        <f>AM543*Inputs!$I$5</f>
        <v>0</v>
      </c>
      <c r="AN557" s="2">
        <f>AN543*Inputs!$I$5</f>
        <v>0</v>
      </c>
      <c r="AO557" s="2">
        <f>AO543*Inputs!$I$5</f>
        <v>0</v>
      </c>
      <c r="AP557" s="2">
        <f>AP543*Inputs!$I$5</f>
        <v>0</v>
      </c>
      <c r="AQ557" s="2">
        <f>AQ543*Inputs!$I$5</f>
        <v>0</v>
      </c>
      <c r="AR557" s="2">
        <f>AR543*Inputs!$I$5</f>
        <v>0</v>
      </c>
      <c r="AS557" s="2">
        <f>AS543*Inputs!$I$5</f>
        <v>0</v>
      </c>
      <c r="AT557" s="2">
        <f>AT543*Inputs!$I$5</f>
        <v>0</v>
      </c>
      <c r="AU557" s="2">
        <f>AU543*Inputs!$I$5</f>
        <v>0</v>
      </c>
      <c r="AV557" s="2">
        <f>AV543*Inputs!$I$5</f>
        <v>0</v>
      </c>
      <c r="AW557" s="2">
        <f>AW543*Inputs!$I$5</f>
        <v>0</v>
      </c>
      <c r="AX557" s="2">
        <f>AX543*Inputs!$I$5</f>
        <v>0</v>
      </c>
      <c r="AY557" s="2">
        <f>AY543*Inputs!$I$5</f>
        <v>0</v>
      </c>
      <c r="AZ557" s="2">
        <f>AZ543*Inputs!$I$5</f>
        <v>0</v>
      </c>
      <c r="BA557" s="2">
        <f>BA543*Inputs!$I$5</f>
        <v>0</v>
      </c>
      <c r="BB557" s="2">
        <f>BB543*Inputs!$I$5</f>
        <v>0</v>
      </c>
      <c r="BC557" s="2">
        <f>BC543*Inputs!$I$5</f>
        <v>0</v>
      </c>
      <c r="BD557" s="2">
        <f>BD543*Inputs!$I$5</f>
        <v>0</v>
      </c>
      <c r="BE557" s="2">
        <f>BE543*Inputs!$I$5</f>
        <v>0</v>
      </c>
      <c r="BF557" s="2">
        <f>BF543*Inputs!$I$5</f>
        <v>0</v>
      </c>
      <c r="BG557" s="2">
        <f>BG543*Inputs!$I$5</f>
        <v>0</v>
      </c>
      <c r="BH557" s="2">
        <f>BH543*Inputs!$I$5</f>
        <v>0</v>
      </c>
      <c r="BI557" s="2">
        <f>BI543*Inputs!$I$5</f>
        <v>0</v>
      </c>
      <c r="BJ557" s="2">
        <f>BJ543*Inputs!$I$5</f>
        <v>0</v>
      </c>
      <c r="BK557" s="2">
        <f>BK543*Inputs!$I$5</f>
        <v>0</v>
      </c>
      <c r="BL557" s="2">
        <f>BL543*Inputs!$I$5</f>
        <v>0</v>
      </c>
      <c r="BM557" s="2">
        <f>BM543*Inputs!$I$5</f>
        <v>0</v>
      </c>
      <c r="BN557" s="2">
        <f>BN543*Inputs!$I$5</f>
        <v>0</v>
      </c>
      <c r="BO557" s="2">
        <f>BO543*Inputs!$I$5</f>
        <v>0</v>
      </c>
      <c r="BP557" s="2">
        <f>BP543*Inputs!$I$5</f>
        <v>0</v>
      </c>
    </row>
    <row r="558" spans="2:68">
      <c r="B558" t="s">
        <v>20</v>
      </c>
      <c r="D558" s="2">
        <f>D544*Inputs!$I$5</f>
        <v>16.895785911263825</v>
      </c>
      <c r="E558" s="2">
        <f>E544*Inputs!$I$5</f>
        <v>16.895785911263825</v>
      </c>
      <c r="F558" s="2">
        <f>F544*Inputs!$I$5</f>
        <v>16.895785911263825</v>
      </c>
      <c r="G558" s="2">
        <f>G544*Inputs!$I$5</f>
        <v>6.9173043748031011</v>
      </c>
      <c r="H558" s="2">
        <f>H544*Inputs!$I$5</f>
        <v>3.265981183675774E-4</v>
      </c>
      <c r="I558" s="21">
        <f>I544*Inputs!$O$5/Inputs!$I$5</f>
        <v>1.5794936908579418E-4</v>
      </c>
      <c r="J558" s="21">
        <f>J544*Inputs!$I$5</f>
        <v>2.4780478715488607E-2</v>
      </c>
      <c r="K558" s="21">
        <f>K544*Inputs!$I$5</f>
        <v>2.4780478715494651E-2</v>
      </c>
      <c r="L558" s="21">
        <f>L544*Inputs!$I$5</f>
        <v>2.4780478715494651E-2</v>
      </c>
      <c r="M558" s="21">
        <f>M544*Inputs!$I$5</f>
        <v>2.4780478715494651E-2</v>
      </c>
      <c r="N558" s="2">
        <f>N544*Inputs!$I$5</f>
        <v>2.4780478715494651E-2</v>
      </c>
      <c r="O558" s="2">
        <f>O544*Inputs!$I$5</f>
        <v>2.4617179656310866E-2</v>
      </c>
      <c r="P558" s="2">
        <f>P544*Inputs!$I$5</f>
        <v>2.4453880597127074E-2</v>
      </c>
      <c r="Q558" s="2">
        <f>Q544*Inputs!$I$5</f>
        <v>3.1486630927526657E-17</v>
      </c>
      <c r="R558" s="2">
        <f>R544*Inputs!$I$5</f>
        <v>0</v>
      </c>
      <c r="S558" s="2">
        <f>S544*Inputs!$I$5</f>
        <v>0</v>
      </c>
      <c r="T558" s="2">
        <f>T544*Inputs!$I$5</f>
        <v>0</v>
      </c>
      <c r="U558" s="2">
        <f>U544*Inputs!$I$5</f>
        <v>0</v>
      </c>
      <c r="V558" s="2">
        <f>V544*Inputs!$I$5</f>
        <v>0</v>
      </c>
      <c r="W558" s="2">
        <f>W544*Inputs!$I$5</f>
        <v>0</v>
      </c>
      <c r="X558" s="2">
        <f>X544*Inputs!$I$5</f>
        <v>0</v>
      </c>
      <c r="Y558" s="2">
        <f>Y544*Inputs!$I$5</f>
        <v>0</v>
      </c>
      <c r="Z558" s="2">
        <f>Z544*Inputs!$I$5</f>
        <v>0</v>
      </c>
      <c r="AA558" s="2">
        <f>AA544*Inputs!$I$5</f>
        <v>0</v>
      </c>
      <c r="AB558" s="2">
        <f>AB544*Inputs!$I$5</f>
        <v>0</v>
      </c>
      <c r="AC558" s="2">
        <f>AC544*Inputs!$I$5</f>
        <v>0</v>
      </c>
      <c r="AD558" s="2">
        <f>AD544*Inputs!$I$5</f>
        <v>0</v>
      </c>
      <c r="AE558" s="2">
        <f>AE544*Inputs!$I$5</f>
        <v>0</v>
      </c>
      <c r="AF558" s="2">
        <f>AF544*Inputs!$I$5</f>
        <v>0</v>
      </c>
      <c r="AG558" s="2">
        <f>AG544*Inputs!$I$5</f>
        <v>0</v>
      </c>
      <c r="AH558" s="2">
        <f>AH544*Inputs!$I$5</f>
        <v>0</v>
      </c>
      <c r="AI558" s="2">
        <f>AI544*Inputs!$I$5</f>
        <v>0</v>
      </c>
      <c r="AJ558" s="2">
        <f>AJ544*Inputs!$I$5</f>
        <v>0</v>
      </c>
      <c r="AK558" s="2">
        <f>AK544*Inputs!$I$5</f>
        <v>0</v>
      </c>
      <c r="AL558" s="2">
        <f>AL544*Inputs!$I$5</f>
        <v>0</v>
      </c>
      <c r="AM558" s="2">
        <f>AM544*Inputs!$I$5</f>
        <v>0</v>
      </c>
      <c r="AN558" s="2">
        <f>AN544*Inputs!$I$5</f>
        <v>0</v>
      </c>
      <c r="AO558" s="2">
        <f>AO544*Inputs!$I$5</f>
        <v>0</v>
      </c>
      <c r="AP558" s="2">
        <f>AP544*Inputs!$I$5</f>
        <v>0</v>
      </c>
      <c r="AQ558" s="2">
        <f>AQ544*Inputs!$I$5</f>
        <v>0</v>
      </c>
      <c r="AR558" s="2">
        <f>AR544*Inputs!$I$5</f>
        <v>0</v>
      </c>
      <c r="AS558" s="2">
        <f>AS544*Inputs!$I$5</f>
        <v>0</v>
      </c>
      <c r="AT558" s="2">
        <f>AT544*Inputs!$I$5</f>
        <v>0</v>
      </c>
      <c r="AU558" s="2">
        <f>AU544*Inputs!$I$5</f>
        <v>0</v>
      </c>
      <c r="AV558" s="2">
        <f>AV544*Inputs!$I$5</f>
        <v>0</v>
      </c>
      <c r="AW558" s="2">
        <f>AW544*Inputs!$I$5</f>
        <v>0</v>
      </c>
      <c r="AX558" s="2">
        <f>AX544*Inputs!$I$5</f>
        <v>0</v>
      </c>
      <c r="AY558" s="2">
        <f>AY544*Inputs!$I$5</f>
        <v>0</v>
      </c>
      <c r="AZ558" s="2">
        <f>AZ544*Inputs!$I$5</f>
        <v>0</v>
      </c>
      <c r="BA558" s="2">
        <f>BA544*Inputs!$I$5</f>
        <v>0</v>
      </c>
      <c r="BB558" s="2">
        <f>BB544*Inputs!$I$5</f>
        <v>0</v>
      </c>
      <c r="BC558" s="2">
        <f>BC544*Inputs!$I$5</f>
        <v>0</v>
      </c>
      <c r="BD558" s="2">
        <f>BD544*Inputs!$I$5</f>
        <v>0</v>
      </c>
      <c r="BE558" s="2">
        <f>BE544*Inputs!$I$5</f>
        <v>0</v>
      </c>
      <c r="BF558" s="2">
        <f>BF544*Inputs!$I$5</f>
        <v>0</v>
      </c>
      <c r="BG558" s="2">
        <f>BG544*Inputs!$I$5</f>
        <v>0</v>
      </c>
      <c r="BH558" s="2">
        <f>BH544*Inputs!$I$5</f>
        <v>0</v>
      </c>
      <c r="BI558" s="2">
        <f>BI544*Inputs!$I$5</f>
        <v>0</v>
      </c>
      <c r="BJ558" s="2">
        <f>BJ544*Inputs!$I$5</f>
        <v>0</v>
      </c>
      <c r="BK558" s="2">
        <f>BK544*Inputs!$I$5</f>
        <v>0</v>
      </c>
      <c r="BL558" s="2">
        <f>BL544*Inputs!$I$5</f>
        <v>0</v>
      </c>
      <c r="BM558" s="2">
        <f>BM544*Inputs!$I$5</f>
        <v>0</v>
      </c>
      <c r="BN558" s="2">
        <f>BN544*Inputs!$I$5</f>
        <v>0</v>
      </c>
      <c r="BO558" s="2">
        <f>BO544*Inputs!$I$5</f>
        <v>0</v>
      </c>
      <c r="BP558" s="2">
        <f>BP544*Inputs!$I$5</f>
        <v>0</v>
      </c>
    </row>
    <row r="559" spans="2:68">
      <c r="B559" t="s">
        <v>21</v>
      </c>
      <c r="D559" s="2">
        <f>D545*Inputs!$I$5</f>
        <v>10.365323155512829</v>
      </c>
      <c r="E559" s="2">
        <f>E545*Inputs!$I$5</f>
        <v>10.675023390198284</v>
      </c>
      <c r="F559" s="2">
        <f>F545*Inputs!$I$5</f>
        <v>10.975519091273966</v>
      </c>
      <c r="G559" s="2">
        <f>G545*Inputs!$I$5</f>
        <v>9.7230389911659252</v>
      </c>
      <c r="H559" s="2">
        <f>H545*Inputs!$I$5</f>
        <v>1.1718696987828143</v>
      </c>
      <c r="I559" s="21">
        <f>I545*Inputs!$O$5/Inputs!$I$5</f>
        <v>0.57786696606118038</v>
      </c>
      <c r="J559" s="21">
        <f>J545*Inputs!$I$5</f>
        <v>1.2136214687642997</v>
      </c>
      <c r="K559" s="21">
        <f>K545*Inputs!$I$5</f>
        <v>1.2136214687642997</v>
      </c>
      <c r="L559" s="21">
        <f>L545*Inputs!$I$5</f>
        <v>1.0587713514215722</v>
      </c>
      <c r="M559" s="21">
        <f>M545*Inputs!$I$5</f>
        <v>0.75367338354100344</v>
      </c>
      <c r="N559" s="2">
        <f>N545*Inputs!$I$5</f>
        <v>0.17839596436253477</v>
      </c>
      <c r="O559" s="2">
        <f>O545*Inputs!$I$5</f>
        <v>-0.10244091714830365</v>
      </c>
      <c r="P559" s="2">
        <f>P545*Inputs!$I$5</f>
        <v>3.0247500512440944E-2</v>
      </c>
      <c r="Q559" s="2">
        <f>Q545*Inputs!$I$5</f>
        <v>0</v>
      </c>
      <c r="R559" s="2">
        <f>R545*Inputs!$I$5</f>
        <v>0</v>
      </c>
      <c r="S559" s="2">
        <f>S545*Inputs!$I$5</f>
        <v>0</v>
      </c>
      <c r="T559" s="2">
        <f>T545*Inputs!$I$5</f>
        <v>0</v>
      </c>
      <c r="U559" s="2">
        <f>U545*Inputs!$I$5</f>
        <v>0</v>
      </c>
      <c r="V559" s="2">
        <f>V545*Inputs!$I$5</f>
        <v>0</v>
      </c>
      <c r="W559" s="2">
        <f>W545*Inputs!$I$5</f>
        <v>0</v>
      </c>
      <c r="X559" s="2">
        <f>X545*Inputs!$I$5</f>
        <v>0</v>
      </c>
      <c r="Y559" s="2">
        <f>Y545*Inputs!$I$5</f>
        <v>0</v>
      </c>
      <c r="Z559" s="2">
        <f>Z545*Inputs!$I$5</f>
        <v>0</v>
      </c>
      <c r="AA559" s="2">
        <f>AA545*Inputs!$I$5</f>
        <v>0</v>
      </c>
      <c r="AB559" s="2">
        <f>AB545*Inputs!$I$5</f>
        <v>0</v>
      </c>
      <c r="AC559" s="2">
        <f>AC545*Inputs!$I$5</f>
        <v>0</v>
      </c>
      <c r="AD559" s="2">
        <f>AD545*Inputs!$I$5</f>
        <v>0</v>
      </c>
      <c r="AE559" s="2">
        <f>AE545*Inputs!$I$5</f>
        <v>0</v>
      </c>
      <c r="AF559" s="2">
        <f>AF545*Inputs!$I$5</f>
        <v>0</v>
      </c>
      <c r="AG559" s="2">
        <f>AG545*Inputs!$I$5</f>
        <v>0</v>
      </c>
      <c r="AH559" s="2">
        <f>AH545*Inputs!$I$5</f>
        <v>0</v>
      </c>
      <c r="AI559" s="2">
        <f>AI545*Inputs!$I$5</f>
        <v>0</v>
      </c>
      <c r="AJ559" s="2">
        <f>AJ545*Inputs!$I$5</f>
        <v>0</v>
      </c>
      <c r="AK559" s="2">
        <f>AK545*Inputs!$I$5</f>
        <v>0</v>
      </c>
      <c r="AL559" s="2">
        <f>AL545*Inputs!$I$5</f>
        <v>0</v>
      </c>
      <c r="AM559" s="2">
        <f>AM545*Inputs!$I$5</f>
        <v>0</v>
      </c>
      <c r="AN559" s="2">
        <f>AN545*Inputs!$I$5</f>
        <v>0</v>
      </c>
      <c r="AO559" s="2">
        <f>AO545*Inputs!$I$5</f>
        <v>0</v>
      </c>
      <c r="AP559" s="2">
        <f>AP545*Inputs!$I$5</f>
        <v>0</v>
      </c>
      <c r="AQ559" s="2">
        <f>AQ545*Inputs!$I$5</f>
        <v>0</v>
      </c>
      <c r="AR559" s="2">
        <f>AR545*Inputs!$I$5</f>
        <v>0</v>
      </c>
      <c r="AS559" s="2">
        <f>AS545*Inputs!$I$5</f>
        <v>0</v>
      </c>
      <c r="AT559" s="2">
        <f>AT545*Inputs!$I$5</f>
        <v>0</v>
      </c>
      <c r="AU559" s="2">
        <f>AU545*Inputs!$I$5</f>
        <v>0</v>
      </c>
      <c r="AV559" s="2">
        <f>AV545*Inputs!$I$5</f>
        <v>0</v>
      </c>
      <c r="AW559" s="2">
        <f>AW545*Inputs!$I$5</f>
        <v>0</v>
      </c>
      <c r="AX559" s="2">
        <f>AX545*Inputs!$I$5</f>
        <v>0</v>
      </c>
      <c r="AY559" s="2">
        <f>AY545*Inputs!$I$5</f>
        <v>0</v>
      </c>
      <c r="AZ559" s="2">
        <f>AZ545*Inputs!$I$5</f>
        <v>0</v>
      </c>
      <c r="BA559" s="2">
        <f>BA545*Inputs!$I$5</f>
        <v>0</v>
      </c>
      <c r="BB559" s="2">
        <f>BB545*Inputs!$I$5</f>
        <v>0</v>
      </c>
      <c r="BC559" s="2">
        <f>BC545*Inputs!$I$5</f>
        <v>0</v>
      </c>
      <c r="BD559" s="2">
        <f>BD545*Inputs!$I$5</f>
        <v>0</v>
      </c>
      <c r="BE559" s="2">
        <f>BE545*Inputs!$I$5</f>
        <v>0</v>
      </c>
      <c r="BF559" s="2">
        <f>BF545*Inputs!$I$5</f>
        <v>0</v>
      </c>
      <c r="BG559" s="2">
        <f>BG545*Inputs!$I$5</f>
        <v>0</v>
      </c>
      <c r="BH559" s="2">
        <f>BH545*Inputs!$I$5</f>
        <v>0</v>
      </c>
      <c r="BI559" s="2">
        <f>BI545*Inputs!$I$5</f>
        <v>0</v>
      </c>
      <c r="BJ559" s="2">
        <f>BJ545*Inputs!$I$5</f>
        <v>0</v>
      </c>
      <c r="BK559" s="2">
        <f>BK545*Inputs!$I$5</f>
        <v>0</v>
      </c>
      <c r="BL559" s="2">
        <f>BL545*Inputs!$I$5</f>
        <v>0</v>
      </c>
      <c r="BM559" s="2">
        <f>BM545*Inputs!$I$5</f>
        <v>0</v>
      </c>
      <c r="BN559" s="2">
        <f>BN545*Inputs!$I$5</f>
        <v>0</v>
      </c>
      <c r="BO559" s="2">
        <f>BO545*Inputs!$I$5</f>
        <v>0</v>
      </c>
      <c r="BP559" s="2">
        <f>BP545*Inputs!$I$5</f>
        <v>0</v>
      </c>
    </row>
    <row r="560" spans="2:68">
      <c r="B560" t="s">
        <v>22</v>
      </c>
      <c r="D560" s="2">
        <f>D546*Inputs!$I$5</f>
        <v>0</v>
      </c>
      <c r="E560" s="2">
        <f>E546*Inputs!$I$5</f>
        <v>0</v>
      </c>
      <c r="F560" s="2">
        <f>F546*Inputs!$I$5</f>
        <v>0</v>
      </c>
      <c r="G560" s="2">
        <f>G546*Inputs!$I$5</f>
        <v>8.3893853657198453E-2</v>
      </c>
      <c r="H560" s="2">
        <f>H546*Inputs!$I$5</f>
        <v>8.3893853657198453E-2</v>
      </c>
      <c r="I560" s="21">
        <f>I546*Inputs!$O$5/Inputs!$I$5</f>
        <v>4.0572742187132929E-2</v>
      </c>
      <c r="J560" s="21">
        <f>J546*Inputs!$I$5</f>
        <v>8.3893853657198453E-2</v>
      </c>
      <c r="K560" s="21">
        <f>K546*Inputs!$I$5</f>
        <v>8.3893853657198453E-2</v>
      </c>
      <c r="L560" s="21">
        <f>L546*Inputs!$I$5</f>
        <v>8.3893853657198453E-2</v>
      </c>
      <c r="M560" s="21">
        <f>M546*Inputs!$I$5</f>
        <v>8.3893853657198453E-2</v>
      </c>
      <c r="N560" s="2">
        <f>N546*Inputs!$I$5</f>
        <v>4.1946926828599226E-2</v>
      </c>
      <c r="O560" s="2">
        <f>O546*Inputs!$I$5</f>
        <v>0</v>
      </c>
      <c r="P560" s="2">
        <f>P546*Inputs!$I$5</f>
        <v>0</v>
      </c>
      <c r="Q560" s="2">
        <f>Q546*Inputs!$I$5</f>
        <v>0</v>
      </c>
      <c r="R560" s="2">
        <f>R546*Inputs!$I$5</f>
        <v>0</v>
      </c>
      <c r="S560" s="2">
        <f>S546*Inputs!$I$5</f>
        <v>0</v>
      </c>
      <c r="T560" s="2">
        <f>T546*Inputs!$I$5</f>
        <v>0</v>
      </c>
      <c r="U560" s="2">
        <f>U546*Inputs!$I$5</f>
        <v>0</v>
      </c>
      <c r="V560" s="2">
        <f>V546*Inputs!$I$5</f>
        <v>0</v>
      </c>
      <c r="W560" s="2">
        <f>W546*Inputs!$I$5</f>
        <v>0</v>
      </c>
      <c r="X560" s="2">
        <f>X546*Inputs!$I$5</f>
        <v>0</v>
      </c>
      <c r="Y560" s="2">
        <f>Y546*Inputs!$I$5</f>
        <v>0</v>
      </c>
      <c r="Z560" s="2">
        <f>Z546*Inputs!$I$5</f>
        <v>0</v>
      </c>
      <c r="AA560" s="2">
        <f>AA546*Inputs!$I$5</f>
        <v>0</v>
      </c>
      <c r="AB560" s="2">
        <f>AB546*Inputs!$I$5</f>
        <v>0</v>
      </c>
      <c r="AC560" s="2">
        <f>AC546*Inputs!$I$5</f>
        <v>0</v>
      </c>
      <c r="AD560" s="2">
        <f>AD546*Inputs!$I$5</f>
        <v>0</v>
      </c>
      <c r="AE560" s="2">
        <f>AE546*Inputs!$I$5</f>
        <v>0</v>
      </c>
      <c r="AF560" s="2">
        <f>AF546*Inputs!$I$5</f>
        <v>0</v>
      </c>
      <c r="AG560" s="2">
        <f>AG546*Inputs!$I$5</f>
        <v>0</v>
      </c>
      <c r="AH560" s="2">
        <f>AH546*Inputs!$I$5</f>
        <v>0</v>
      </c>
      <c r="AI560" s="2">
        <f>AI546*Inputs!$I$5</f>
        <v>0</v>
      </c>
      <c r="AJ560" s="2">
        <f>AJ546*Inputs!$I$5</f>
        <v>0</v>
      </c>
      <c r="AK560" s="2">
        <f>AK546*Inputs!$I$5</f>
        <v>0</v>
      </c>
      <c r="AL560" s="2">
        <f>AL546*Inputs!$I$5</f>
        <v>0</v>
      </c>
      <c r="AM560" s="2">
        <f>AM546*Inputs!$I$5</f>
        <v>0</v>
      </c>
      <c r="AN560" s="2">
        <f>AN546*Inputs!$I$5</f>
        <v>0</v>
      </c>
      <c r="AO560" s="2">
        <f>AO546*Inputs!$I$5</f>
        <v>0</v>
      </c>
      <c r="AP560" s="2">
        <f>AP546*Inputs!$I$5</f>
        <v>0</v>
      </c>
      <c r="AQ560" s="2">
        <f>AQ546*Inputs!$I$5</f>
        <v>0</v>
      </c>
      <c r="AR560" s="2">
        <f>AR546*Inputs!$I$5</f>
        <v>0</v>
      </c>
      <c r="AS560" s="2">
        <f>AS546*Inputs!$I$5</f>
        <v>0</v>
      </c>
      <c r="AT560" s="2">
        <f>AT546*Inputs!$I$5</f>
        <v>0</v>
      </c>
      <c r="AU560" s="2">
        <f>AU546*Inputs!$I$5</f>
        <v>0</v>
      </c>
      <c r="AV560" s="2">
        <f>AV546*Inputs!$I$5</f>
        <v>0</v>
      </c>
      <c r="AW560" s="2">
        <f>AW546*Inputs!$I$5</f>
        <v>0</v>
      </c>
      <c r="AX560" s="2">
        <f>AX546*Inputs!$I$5</f>
        <v>0</v>
      </c>
      <c r="AY560" s="2">
        <f>AY546*Inputs!$I$5</f>
        <v>0</v>
      </c>
      <c r="AZ560" s="2">
        <f>AZ546*Inputs!$I$5</f>
        <v>0</v>
      </c>
      <c r="BA560" s="2">
        <f>BA546*Inputs!$I$5</f>
        <v>0</v>
      </c>
      <c r="BB560" s="2">
        <f>BB546*Inputs!$I$5</f>
        <v>0</v>
      </c>
      <c r="BC560" s="2">
        <f>BC546*Inputs!$I$5</f>
        <v>0</v>
      </c>
      <c r="BD560" s="2">
        <f>BD546*Inputs!$I$5</f>
        <v>0</v>
      </c>
      <c r="BE560" s="2">
        <f>BE546*Inputs!$I$5</f>
        <v>0</v>
      </c>
      <c r="BF560" s="2">
        <f>BF546*Inputs!$I$5</f>
        <v>0</v>
      </c>
      <c r="BG560" s="2">
        <f>BG546*Inputs!$I$5</f>
        <v>0</v>
      </c>
      <c r="BH560" s="2">
        <f>BH546*Inputs!$I$5</f>
        <v>0</v>
      </c>
      <c r="BI560" s="2">
        <f>BI546*Inputs!$I$5</f>
        <v>0</v>
      </c>
      <c r="BJ560" s="2">
        <f>BJ546*Inputs!$I$5</f>
        <v>0</v>
      </c>
      <c r="BK560" s="2">
        <f>BK546*Inputs!$I$5</f>
        <v>0</v>
      </c>
      <c r="BL560" s="2">
        <f>BL546*Inputs!$I$5</f>
        <v>0</v>
      </c>
      <c r="BM560" s="2">
        <f>BM546*Inputs!$I$5</f>
        <v>0</v>
      </c>
      <c r="BN560" s="2">
        <f>BN546*Inputs!$I$5</f>
        <v>0</v>
      </c>
      <c r="BO560" s="2">
        <f>BO546*Inputs!$I$5</f>
        <v>0</v>
      </c>
      <c r="BP560" s="2">
        <f>BP546*Inputs!$I$5</f>
        <v>0</v>
      </c>
    </row>
    <row r="561" spans="2:68">
      <c r="B561" t="s">
        <v>23</v>
      </c>
      <c r="D561" s="2">
        <f>D547*Inputs!$I$5</f>
        <v>0</v>
      </c>
      <c r="E561" s="2">
        <f>E547*Inputs!$I$5</f>
        <v>0</v>
      </c>
      <c r="F561" s="2">
        <f>F547*Inputs!$I$5</f>
        <v>0</v>
      </c>
      <c r="G561" s="2">
        <f>G547*Inputs!$I$5</f>
        <v>0</v>
      </c>
      <c r="H561" s="2">
        <f>H547*Inputs!$I$5</f>
        <v>0</v>
      </c>
      <c r="I561" s="21">
        <f>I547*Inputs!$O$5/Inputs!$I$5</f>
        <v>0</v>
      </c>
      <c r="J561" s="21">
        <f>J547*Inputs!$I$5</f>
        <v>0</v>
      </c>
      <c r="K561" s="21">
        <f>K547*Inputs!$I$5</f>
        <v>0</v>
      </c>
      <c r="L561" s="21">
        <f>L547*Inputs!$I$5</f>
        <v>0</v>
      </c>
      <c r="M561" s="21">
        <f>M547*Inputs!$I$5</f>
        <v>0</v>
      </c>
      <c r="N561" s="2">
        <f>N547*Inputs!$I$5</f>
        <v>0</v>
      </c>
      <c r="O561" s="2">
        <f>O547*Inputs!$I$5</f>
        <v>0</v>
      </c>
      <c r="P561" s="2">
        <f>P547*Inputs!$I$5</f>
        <v>0</v>
      </c>
      <c r="Q561" s="2">
        <f>Q547*Inputs!$I$5</f>
        <v>0</v>
      </c>
      <c r="R561" s="2">
        <f>R547*Inputs!$I$5</f>
        <v>0</v>
      </c>
      <c r="S561" s="2">
        <f>S547*Inputs!$I$5</f>
        <v>0</v>
      </c>
      <c r="T561" s="2">
        <f>T547*Inputs!$I$5</f>
        <v>0</v>
      </c>
      <c r="U561" s="2">
        <f>U547*Inputs!$I$5</f>
        <v>0</v>
      </c>
      <c r="V561" s="2">
        <f>V547*Inputs!$I$5</f>
        <v>0</v>
      </c>
      <c r="W561" s="2">
        <f>W547*Inputs!$I$5</f>
        <v>0</v>
      </c>
      <c r="X561" s="2">
        <f>X547*Inputs!$I$5</f>
        <v>0</v>
      </c>
      <c r="Y561" s="2">
        <f>Y547*Inputs!$I$5</f>
        <v>0</v>
      </c>
      <c r="Z561" s="2">
        <f>Z547*Inputs!$I$5</f>
        <v>0</v>
      </c>
      <c r="AA561" s="2">
        <f>AA547*Inputs!$I$5</f>
        <v>0</v>
      </c>
      <c r="AB561" s="2">
        <f>AB547*Inputs!$I$5</f>
        <v>0</v>
      </c>
      <c r="AC561" s="2">
        <f>AC547*Inputs!$I$5</f>
        <v>0</v>
      </c>
      <c r="AD561" s="2">
        <f>AD547*Inputs!$I$5</f>
        <v>0</v>
      </c>
      <c r="AE561" s="2">
        <f>AE547*Inputs!$I$5</f>
        <v>0</v>
      </c>
      <c r="AF561" s="2">
        <f>AF547*Inputs!$I$5</f>
        <v>0</v>
      </c>
      <c r="AG561" s="2">
        <f>AG547*Inputs!$I$5</f>
        <v>0</v>
      </c>
      <c r="AH561" s="2">
        <f>AH547*Inputs!$I$5</f>
        <v>0</v>
      </c>
      <c r="AI561" s="2">
        <f>AI547*Inputs!$I$5</f>
        <v>0</v>
      </c>
      <c r="AJ561" s="2">
        <f>AJ547*Inputs!$I$5</f>
        <v>0</v>
      </c>
      <c r="AK561" s="2">
        <f>AK547*Inputs!$I$5</f>
        <v>0</v>
      </c>
      <c r="AL561" s="2">
        <f>AL547*Inputs!$I$5</f>
        <v>0</v>
      </c>
      <c r="AM561" s="2">
        <f>AM547*Inputs!$I$5</f>
        <v>0</v>
      </c>
      <c r="AN561" s="2">
        <f>AN547*Inputs!$I$5</f>
        <v>0</v>
      </c>
      <c r="AO561" s="2">
        <f>AO547*Inputs!$I$5</f>
        <v>0</v>
      </c>
      <c r="AP561" s="2">
        <f>AP547*Inputs!$I$5</f>
        <v>0</v>
      </c>
      <c r="AQ561" s="2">
        <f>AQ547*Inputs!$I$5</f>
        <v>0</v>
      </c>
      <c r="AR561" s="2">
        <f>AR547*Inputs!$I$5</f>
        <v>0</v>
      </c>
      <c r="AS561" s="2">
        <f>AS547*Inputs!$I$5</f>
        <v>0</v>
      </c>
      <c r="AT561" s="2">
        <f>AT547*Inputs!$I$5</f>
        <v>0</v>
      </c>
      <c r="AU561" s="2">
        <f>AU547*Inputs!$I$5</f>
        <v>0</v>
      </c>
      <c r="AV561" s="2">
        <f>AV547*Inputs!$I$5</f>
        <v>0</v>
      </c>
      <c r="AW561" s="2">
        <f>AW547*Inputs!$I$5</f>
        <v>0</v>
      </c>
      <c r="AX561" s="2">
        <f>AX547*Inputs!$I$5</f>
        <v>0</v>
      </c>
      <c r="AY561" s="2">
        <f>AY547*Inputs!$I$5</f>
        <v>0</v>
      </c>
      <c r="AZ561" s="2">
        <f>AZ547*Inputs!$I$5</f>
        <v>0</v>
      </c>
      <c r="BA561" s="2">
        <f>BA547*Inputs!$I$5</f>
        <v>0</v>
      </c>
      <c r="BB561" s="2">
        <f>BB547*Inputs!$I$5</f>
        <v>0</v>
      </c>
      <c r="BC561" s="2">
        <f>BC547*Inputs!$I$5</f>
        <v>0</v>
      </c>
      <c r="BD561" s="2">
        <f>BD547*Inputs!$I$5</f>
        <v>0</v>
      </c>
      <c r="BE561" s="2">
        <f>BE547*Inputs!$I$5</f>
        <v>0</v>
      </c>
      <c r="BF561" s="2">
        <f>BF547*Inputs!$I$5</f>
        <v>0</v>
      </c>
      <c r="BG561" s="2">
        <f>BG547*Inputs!$I$5</f>
        <v>0</v>
      </c>
      <c r="BH561" s="2">
        <f>BH547*Inputs!$I$5</f>
        <v>0</v>
      </c>
      <c r="BI561" s="2">
        <f>BI547*Inputs!$I$5</f>
        <v>0</v>
      </c>
      <c r="BJ561" s="2">
        <f>BJ547*Inputs!$I$5</f>
        <v>0</v>
      </c>
      <c r="BK561" s="2">
        <f>BK547*Inputs!$I$5</f>
        <v>0</v>
      </c>
      <c r="BL561" s="2">
        <f>BL547*Inputs!$I$5</f>
        <v>0</v>
      </c>
      <c r="BM561" s="2">
        <f>BM547*Inputs!$I$5</f>
        <v>0</v>
      </c>
      <c r="BN561" s="2">
        <f>BN547*Inputs!$I$5</f>
        <v>0</v>
      </c>
      <c r="BO561" s="2">
        <f>BO547*Inputs!$I$5</f>
        <v>0</v>
      </c>
      <c r="BP561" s="2">
        <f>BP547*Inputs!$I$5</f>
        <v>0</v>
      </c>
    </row>
    <row r="562" spans="2:68">
      <c r="B562" t="s">
        <v>24</v>
      </c>
      <c r="D562" s="2">
        <f>D548*Inputs!$I$5</f>
        <v>0</v>
      </c>
      <c r="E562" s="2">
        <f>E548*Inputs!$I$5</f>
        <v>0</v>
      </c>
      <c r="F562" s="2">
        <f>F548*Inputs!$I$5</f>
        <v>0</v>
      </c>
      <c r="G562" s="2">
        <f>G548*Inputs!$I$5</f>
        <v>0</v>
      </c>
      <c r="H562" s="2">
        <f>H548*Inputs!$I$5</f>
        <v>0</v>
      </c>
      <c r="I562" s="21">
        <f>I548*Inputs!$O$5/Inputs!$I$5</f>
        <v>0</v>
      </c>
      <c r="J562" s="21">
        <f>J548*Inputs!$I$5</f>
        <v>0</v>
      </c>
      <c r="K562" s="21">
        <f>K548*Inputs!$I$5</f>
        <v>0</v>
      </c>
      <c r="L562" s="21">
        <f>L548*Inputs!$I$5</f>
        <v>0</v>
      </c>
      <c r="M562" s="21">
        <f>M548*Inputs!$I$5</f>
        <v>0</v>
      </c>
      <c r="N562" s="2">
        <f>N548*Inputs!$I$5</f>
        <v>0</v>
      </c>
      <c r="O562" s="2">
        <f>O548*Inputs!$I$5</f>
        <v>0</v>
      </c>
      <c r="P562" s="2">
        <f>P548*Inputs!$I$5</f>
        <v>0</v>
      </c>
      <c r="Q562" s="2">
        <f>Q548*Inputs!$I$5</f>
        <v>0</v>
      </c>
      <c r="R562" s="2">
        <f>R548*Inputs!$I$5</f>
        <v>0</v>
      </c>
      <c r="S562" s="2">
        <f>S548*Inputs!$I$5</f>
        <v>0</v>
      </c>
      <c r="T562" s="2">
        <f>T548*Inputs!$I$5</f>
        <v>0</v>
      </c>
      <c r="U562" s="2">
        <f>U548*Inputs!$I$5</f>
        <v>0</v>
      </c>
      <c r="V562" s="2">
        <f>V548*Inputs!$I$5</f>
        <v>0</v>
      </c>
      <c r="W562" s="2">
        <f>W548*Inputs!$I$5</f>
        <v>0</v>
      </c>
      <c r="X562" s="2">
        <f>X548*Inputs!$I$5</f>
        <v>0</v>
      </c>
      <c r="Y562" s="2">
        <f>Y548*Inputs!$I$5</f>
        <v>0</v>
      </c>
      <c r="Z562" s="2">
        <f>Z548*Inputs!$I$5</f>
        <v>0</v>
      </c>
      <c r="AA562" s="2">
        <f>AA548*Inputs!$I$5</f>
        <v>0</v>
      </c>
      <c r="AB562" s="2">
        <f>AB548*Inputs!$I$5</f>
        <v>0</v>
      </c>
      <c r="AC562" s="2">
        <f>AC548*Inputs!$I$5</f>
        <v>0</v>
      </c>
      <c r="AD562" s="2">
        <f>AD548*Inputs!$I$5</f>
        <v>0</v>
      </c>
      <c r="AE562" s="2">
        <f>AE548*Inputs!$I$5</f>
        <v>0</v>
      </c>
      <c r="AF562" s="2">
        <f>AF548*Inputs!$I$5</f>
        <v>0</v>
      </c>
      <c r="AG562" s="2">
        <f>AG548*Inputs!$I$5</f>
        <v>0</v>
      </c>
      <c r="AH562" s="2">
        <f>AH548*Inputs!$I$5</f>
        <v>0</v>
      </c>
      <c r="AI562" s="2">
        <f>AI548*Inputs!$I$5</f>
        <v>0</v>
      </c>
      <c r="AJ562" s="2">
        <f>AJ548*Inputs!$I$5</f>
        <v>0</v>
      </c>
      <c r="AK562" s="2">
        <f>AK548*Inputs!$I$5</f>
        <v>0</v>
      </c>
      <c r="AL562" s="2">
        <f>AL548*Inputs!$I$5</f>
        <v>0</v>
      </c>
      <c r="AM562" s="2">
        <f>AM548*Inputs!$I$5</f>
        <v>0</v>
      </c>
      <c r="AN562" s="2">
        <f>AN548*Inputs!$I$5</f>
        <v>0</v>
      </c>
      <c r="AO562" s="2">
        <f>AO548*Inputs!$I$5</f>
        <v>0</v>
      </c>
      <c r="AP562" s="2">
        <f>AP548*Inputs!$I$5</f>
        <v>0</v>
      </c>
      <c r="AQ562" s="2">
        <f>AQ548*Inputs!$I$5</f>
        <v>0</v>
      </c>
      <c r="AR562" s="2">
        <f>AR548*Inputs!$I$5</f>
        <v>0</v>
      </c>
      <c r="AS562" s="2">
        <f>AS548*Inputs!$I$5</f>
        <v>0</v>
      </c>
      <c r="AT562" s="2">
        <f>AT548*Inputs!$I$5</f>
        <v>0</v>
      </c>
      <c r="AU562" s="2">
        <f>AU548*Inputs!$I$5</f>
        <v>0</v>
      </c>
      <c r="AV562" s="2">
        <f>AV548*Inputs!$I$5</f>
        <v>0</v>
      </c>
      <c r="AW562" s="2">
        <f>AW548*Inputs!$I$5</f>
        <v>0</v>
      </c>
      <c r="AX562" s="2">
        <f>AX548*Inputs!$I$5</f>
        <v>0</v>
      </c>
      <c r="AY562" s="2">
        <f>AY548*Inputs!$I$5</f>
        <v>0</v>
      </c>
      <c r="AZ562" s="2">
        <f>AZ548*Inputs!$I$5</f>
        <v>0</v>
      </c>
      <c r="BA562" s="2">
        <f>BA548*Inputs!$I$5</f>
        <v>0</v>
      </c>
      <c r="BB562" s="2">
        <f>BB548*Inputs!$I$5</f>
        <v>0</v>
      </c>
      <c r="BC562" s="2">
        <f>BC548*Inputs!$I$5</f>
        <v>0</v>
      </c>
      <c r="BD562" s="2">
        <f>BD548*Inputs!$I$5</f>
        <v>0</v>
      </c>
      <c r="BE562" s="2">
        <f>BE548*Inputs!$I$5</f>
        <v>0</v>
      </c>
      <c r="BF562" s="2">
        <f>BF548*Inputs!$I$5</f>
        <v>0</v>
      </c>
      <c r="BG562" s="2">
        <f>BG548*Inputs!$I$5</f>
        <v>0</v>
      </c>
      <c r="BH562" s="2">
        <f>BH548*Inputs!$I$5</f>
        <v>0</v>
      </c>
      <c r="BI562" s="2">
        <f>BI548*Inputs!$I$5</f>
        <v>0</v>
      </c>
      <c r="BJ562" s="2">
        <f>BJ548*Inputs!$I$5</f>
        <v>0</v>
      </c>
      <c r="BK562" s="2">
        <f>BK548*Inputs!$I$5</f>
        <v>0</v>
      </c>
      <c r="BL562" s="2">
        <f>BL548*Inputs!$I$5</f>
        <v>0</v>
      </c>
      <c r="BM562" s="2">
        <f>BM548*Inputs!$I$5</f>
        <v>0</v>
      </c>
      <c r="BN562" s="2">
        <f>BN548*Inputs!$I$5</f>
        <v>0</v>
      </c>
      <c r="BO562" s="2">
        <f>BO548*Inputs!$I$5</f>
        <v>0</v>
      </c>
      <c r="BP562" s="2">
        <f>BP548*Inputs!$I$5</f>
        <v>0</v>
      </c>
    </row>
    <row r="563" spans="2:68">
      <c r="B563" t="s">
        <v>25</v>
      </c>
      <c r="D563" s="2">
        <f>D549*Inputs!$I$5</f>
        <v>0</v>
      </c>
      <c r="E563" s="2">
        <f>E549*Inputs!$I$5</f>
        <v>0</v>
      </c>
      <c r="F563" s="2">
        <f>F549*Inputs!$I$5</f>
        <v>0</v>
      </c>
      <c r="G563" s="2">
        <f>G549*Inputs!$I$5</f>
        <v>0</v>
      </c>
      <c r="H563" s="2">
        <f>H549*Inputs!$I$5</f>
        <v>0</v>
      </c>
      <c r="I563" s="21">
        <f>I549*Inputs!$O$5/Inputs!$I$5</f>
        <v>0</v>
      </c>
      <c r="J563" s="21">
        <f>J549*Inputs!$I$5</f>
        <v>0.71379440977730879</v>
      </c>
      <c r="K563" s="21">
        <f>K549*Inputs!$I$5</f>
        <v>0.71379440977730879</v>
      </c>
      <c r="L563" s="21">
        <f>L549*Inputs!$I$5</f>
        <v>0.71379440977730879</v>
      </c>
      <c r="M563" s="21">
        <f>M549*Inputs!$I$5</f>
        <v>0.71379440977730879</v>
      </c>
      <c r="N563" s="2">
        <f>N549*Inputs!$I$5</f>
        <v>0.71379440977730879</v>
      </c>
      <c r="O563" s="2">
        <f>O549*Inputs!$I$5</f>
        <v>0.71379440977730879</v>
      </c>
      <c r="P563" s="2">
        <f>P549*Inputs!$I$5</f>
        <v>0.71379440977730879</v>
      </c>
      <c r="Q563" s="2">
        <f>Q549*Inputs!$I$5</f>
        <v>0.31713832081373117</v>
      </c>
      <c r="R563" s="2">
        <f>R549*Inputs!$I$5</f>
        <v>0</v>
      </c>
      <c r="S563" s="2">
        <f>S549*Inputs!$I$5</f>
        <v>0</v>
      </c>
      <c r="T563" s="2">
        <f>T549*Inputs!$I$5</f>
        <v>0</v>
      </c>
      <c r="U563" s="2">
        <f>U549*Inputs!$I$5</f>
        <v>0</v>
      </c>
      <c r="V563" s="2">
        <f>V549*Inputs!$I$5</f>
        <v>0</v>
      </c>
      <c r="W563" s="2">
        <f>W549*Inputs!$I$5</f>
        <v>0</v>
      </c>
      <c r="X563" s="2">
        <f>X549*Inputs!$I$5</f>
        <v>0</v>
      </c>
      <c r="Y563" s="2">
        <f>Y549*Inputs!$I$5</f>
        <v>0</v>
      </c>
      <c r="Z563" s="2">
        <f>Z549*Inputs!$I$5</f>
        <v>0</v>
      </c>
      <c r="AA563" s="2">
        <f>AA549*Inputs!$I$5</f>
        <v>0</v>
      </c>
      <c r="AB563" s="2">
        <f>AB549*Inputs!$I$5</f>
        <v>0</v>
      </c>
      <c r="AC563" s="2">
        <f>AC549*Inputs!$I$5</f>
        <v>0</v>
      </c>
      <c r="AD563" s="2">
        <f>AD549*Inputs!$I$5</f>
        <v>0</v>
      </c>
      <c r="AE563" s="2">
        <f>AE549*Inputs!$I$5</f>
        <v>0</v>
      </c>
      <c r="AF563" s="2">
        <f>AF549*Inputs!$I$5</f>
        <v>0</v>
      </c>
      <c r="AG563" s="2">
        <f>AG549*Inputs!$I$5</f>
        <v>0</v>
      </c>
      <c r="AH563" s="2">
        <f>AH549*Inputs!$I$5</f>
        <v>0</v>
      </c>
      <c r="AI563" s="2">
        <f>AI549*Inputs!$I$5</f>
        <v>0</v>
      </c>
      <c r="AJ563" s="2">
        <f>AJ549*Inputs!$I$5</f>
        <v>0</v>
      </c>
      <c r="AK563" s="2">
        <f>AK549*Inputs!$I$5</f>
        <v>0</v>
      </c>
      <c r="AL563" s="2">
        <f>AL549*Inputs!$I$5</f>
        <v>0</v>
      </c>
      <c r="AM563" s="2">
        <f>AM549*Inputs!$I$5</f>
        <v>0</v>
      </c>
      <c r="AN563" s="2">
        <f>AN549*Inputs!$I$5</f>
        <v>0</v>
      </c>
      <c r="AO563" s="2">
        <f>AO549*Inputs!$I$5</f>
        <v>0</v>
      </c>
      <c r="AP563" s="2">
        <f>AP549*Inputs!$I$5</f>
        <v>0</v>
      </c>
      <c r="AQ563" s="2">
        <f>AQ549*Inputs!$I$5</f>
        <v>0</v>
      </c>
      <c r="AR563" s="2">
        <f>AR549*Inputs!$I$5</f>
        <v>0</v>
      </c>
      <c r="AS563" s="2">
        <f>AS549*Inputs!$I$5</f>
        <v>0</v>
      </c>
      <c r="AT563" s="2">
        <f>AT549*Inputs!$I$5</f>
        <v>0</v>
      </c>
      <c r="AU563" s="2">
        <f>AU549*Inputs!$I$5</f>
        <v>0</v>
      </c>
      <c r="AV563" s="2">
        <f>AV549*Inputs!$I$5</f>
        <v>0</v>
      </c>
      <c r="AW563" s="2">
        <f>AW549*Inputs!$I$5</f>
        <v>0</v>
      </c>
      <c r="AX563" s="2">
        <f>AX549*Inputs!$I$5</f>
        <v>0</v>
      </c>
      <c r="AY563" s="2">
        <f>AY549*Inputs!$I$5</f>
        <v>0</v>
      </c>
      <c r="AZ563" s="2">
        <f>AZ549*Inputs!$I$5</f>
        <v>0</v>
      </c>
      <c r="BA563" s="2">
        <f>BA549*Inputs!$I$5</f>
        <v>0</v>
      </c>
      <c r="BB563" s="2">
        <f>BB549*Inputs!$I$5</f>
        <v>0</v>
      </c>
      <c r="BC563" s="2">
        <f>BC549*Inputs!$I$5</f>
        <v>0</v>
      </c>
      <c r="BD563" s="2">
        <f>BD549*Inputs!$I$5</f>
        <v>0</v>
      </c>
      <c r="BE563" s="2">
        <f>BE549*Inputs!$I$5</f>
        <v>0</v>
      </c>
      <c r="BF563" s="2">
        <f>BF549*Inputs!$I$5</f>
        <v>0</v>
      </c>
      <c r="BG563" s="2">
        <f>BG549*Inputs!$I$5</f>
        <v>0</v>
      </c>
      <c r="BH563" s="2">
        <f>BH549*Inputs!$I$5</f>
        <v>0</v>
      </c>
      <c r="BI563" s="2">
        <f>BI549*Inputs!$I$5</f>
        <v>0</v>
      </c>
      <c r="BJ563" s="2">
        <f>BJ549*Inputs!$I$5</f>
        <v>0</v>
      </c>
      <c r="BK563" s="2">
        <f>BK549*Inputs!$I$5</f>
        <v>0</v>
      </c>
      <c r="BL563" s="2">
        <f>BL549*Inputs!$I$5</f>
        <v>0</v>
      </c>
      <c r="BM563" s="2">
        <f>BM549*Inputs!$I$5</f>
        <v>0</v>
      </c>
      <c r="BN563" s="2">
        <f>BN549*Inputs!$I$5</f>
        <v>0</v>
      </c>
      <c r="BO563" s="2">
        <f>BO549*Inputs!$I$5</f>
        <v>0</v>
      </c>
      <c r="BP563" s="2">
        <f>BP549*Inputs!$I$5</f>
        <v>0</v>
      </c>
    </row>
    <row r="564" spans="2:68">
      <c r="B564" t="s">
        <v>26</v>
      </c>
      <c r="D564" s="2">
        <f>D550*Inputs!$I$5</f>
        <v>0</v>
      </c>
      <c r="E564" s="2">
        <f>E550*Inputs!$I$5</f>
        <v>0</v>
      </c>
      <c r="F564" s="2">
        <f>F550*Inputs!$I$5</f>
        <v>0</v>
      </c>
      <c r="G564" s="2">
        <f>G550*Inputs!$I$5</f>
        <v>0</v>
      </c>
      <c r="H564" s="2">
        <f>H550*Inputs!$I$5</f>
        <v>0</v>
      </c>
      <c r="I564" s="21">
        <f>I550*Inputs!$O$5/Inputs!$I$5</f>
        <v>0</v>
      </c>
      <c r="J564" s="21">
        <f>J550*Inputs!$I$5</f>
        <v>0</v>
      </c>
      <c r="K564" s="21">
        <f>K550*Inputs!$I$5</f>
        <v>0</v>
      </c>
      <c r="L564" s="21">
        <f>L550*Inputs!$I$5</f>
        <v>0</v>
      </c>
      <c r="M564" s="21">
        <f>M550*Inputs!$I$5</f>
        <v>0</v>
      </c>
      <c r="N564" s="2">
        <f>N550*Inputs!$I$5</f>
        <v>0</v>
      </c>
      <c r="O564" s="2">
        <f>O550*Inputs!$I$5</f>
        <v>0</v>
      </c>
      <c r="P564" s="2">
        <f>P550*Inputs!$I$5</f>
        <v>0</v>
      </c>
      <c r="Q564" s="2">
        <f>Q550*Inputs!$I$5</f>
        <v>0</v>
      </c>
      <c r="R564" s="2">
        <f>R550*Inputs!$I$5</f>
        <v>0</v>
      </c>
      <c r="S564" s="2">
        <f>S550*Inputs!$I$5</f>
        <v>0</v>
      </c>
      <c r="T564" s="2">
        <f>T550*Inputs!$I$5</f>
        <v>0</v>
      </c>
      <c r="U564" s="2">
        <f>U550*Inputs!$I$5</f>
        <v>0</v>
      </c>
      <c r="V564" s="2">
        <f>V550*Inputs!$I$5</f>
        <v>0</v>
      </c>
      <c r="W564" s="2">
        <f>W550*Inputs!$I$5</f>
        <v>0</v>
      </c>
      <c r="X564" s="2">
        <f>X550*Inputs!$I$5</f>
        <v>0</v>
      </c>
      <c r="Y564" s="2">
        <f>Y550*Inputs!$I$5</f>
        <v>0</v>
      </c>
      <c r="Z564" s="2">
        <f>Z550*Inputs!$I$5</f>
        <v>0</v>
      </c>
      <c r="AA564" s="2">
        <f>AA550*Inputs!$I$5</f>
        <v>0</v>
      </c>
      <c r="AB564" s="2">
        <f>AB550*Inputs!$I$5</f>
        <v>0</v>
      </c>
      <c r="AC564" s="2">
        <f>AC550*Inputs!$I$5</f>
        <v>0</v>
      </c>
      <c r="AD564" s="2">
        <f>AD550*Inputs!$I$5</f>
        <v>0</v>
      </c>
      <c r="AE564" s="2">
        <f>AE550*Inputs!$I$5</f>
        <v>0</v>
      </c>
      <c r="AF564" s="2">
        <f>AF550*Inputs!$I$5</f>
        <v>0</v>
      </c>
      <c r="AG564" s="2">
        <f>AG550*Inputs!$I$5</f>
        <v>0</v>
      </c>
      <c r="AH564" s="2">
        <f>AH550*Inputs!$I$5</f>
        <v>0</v>
      </c>
      <c r="AI564" s="2">
        <f>AI550*Inputs!$I$5</f>
        <v>0</v>
      </c>
      <c r="AJ564" s="2">
        <f>AJ550*Inputs!$I$5</f>
        <v>0</v>
      </c>
      <c r="AK564" s="2">
        <f>AK550*Inputs!$I$5</f>
        <v>0</v>
      </c>
      <c r="AL564" s="2">
        <f>AL550*Inputs!$I$5</f>
        <v>0</v>
      </c>
      <c r="AM564" s="2">
        <f>AM550*Inputs!$I$5</f>
        <v>0</v>
      </c>
      <c r="AN564" s="2">
        <f>AN550*Inputs!$I$5</f>
        <v>0</v>
      </c>
      <c r="AO564" s="2">
        <f>AO550*Inputs!$I$5</f>
        <v>0</v>
      </c>
      <c r="AP564" s="2">
        <f>AP550*Inputs!$I$5</f>
        <v>0</v>
      </c>
      <c r="AQ564" s="2">
        <f>AQ550*Inputs!$I$5</f>
        <v>0</v>
      </c>
      <c r="AR564" s="2">
        <f>AR550*Inputs!$I$5</f>
        <v>0</v>
      </c>
      <c r="AS564" s="2">
        <f>AS550*Inputs!$I$5</f>
        <v>0</v>
      </c>
      <c r="AT564" s="2">
        <f>AT550*Inputs!$I$5</f>
        <v>0</v>
      </c>
      <c r="AU564" s="2">
        <f>AU550*Inputs!$I$5</f>
        <v>0</v>
      </c>
      <c r="AV564" s="2">
        <f>AV550*Inputs!$I$5</f>
        <v>0</v>
      </c>
      <c r="AW564" s="2">
        <f>AW550*Inputs!$I$5</f>
        <v>0</v>
      </c>
      <c r="AX564" s="2">
        <f>AX550*Inputs!$I$5</f>
        <v>0</v>
      </c>
      <c r="AY564" s="2">
        <f>AY550*Inputs!$I$5</f>
        <v>0</v>
      </c>
      <c r="AZ564" s="2">
        <f>AZ550*Inputs!$I$5</f>
        <v>0</v>
      </c>
      <c r="BA564" s="2">
        <f>BA550*Inputs!$I$5</f>
        <v>0</v>
      </c>
      <c r="BB564" s="2">
        <f>BB550*Inputs!$I$5</f>
        <v>0</v>
      </c>
      <c r="BC564" s="2">
        <f>BC550*Inputs!$I$5</f>
        <v>0</v>
      </c>
      <c r="BD564" s="2">
        <f>BD550*Inputs!$I$5</f>
        <v>0</v>
      </c>
      <c r="BE564" s="2">
        <f>BE550*Inputs!$I$5</f>
        <v>0</v>
      </c>
      <c r="BF564" s="2">
        <f>BF550*Inputs!$I$5</f>
        <v>0</v>
      </c>
      <c r="BG564" s="2">
        <f>BG550*Inputs!$I$5</f>
        <v>0</v>
      </c>
      <c r="BH564" s="2">
        <f>BH550*Inputs!$I$5</f>
        <v>0</v>
      </c>
      <c r="BI564" s="2">
        <f>BI550*Inputs!$I$5</f>
        <v>0</v>
      </c>
      <c r="BJ564" s="2">
        <f>BJ550*Inputs!$I$5</f>
        <v>0</v>
      </c>
      <c r="BK564" s="2">
        <f>BK550*Inputs!$I$5</f>
        <v>0</v>
      </c>
      <c r="BL564" s="2">
        <f>BL550*Inputs!$I$5</f>
        <v>0</v>
      </c>
      <c r="BM564" s="2">
        <f>BM550*Inputs!$I$5</f>
        <v>0</v>
      </c>
      <c r="BN564" s="2">
        <f>BN550*Inputs!$I$5</f>
        <v>0</v>
      </c>
      <c r="BO564" s="2">
        <f>BO550*Inputs!$I$5</f>
        <v>0</v>
      </c>
      <c r="BP564" s="2">
        <f>BP550*Inputs!$I$5</f>
        <v>0</v>
      </c>
    </row>
    <row r="565" spans="2:68">
      <c r="B565" t="s">
        <v>27</v>
      </c>
      <c r="D565" s="2">
        <f>D551*Inputs!$I$5</f>
        <v>0</v>
      </c>
      <c r="E565" s="2">
        <f>E551*Inputs!$I$5</f>
        <v>0</v>
      </c>
      <c r="F565" s="2">
        <f>F551*Inputs!$I$5</f>
        <v>0</v>
      </c>
      <c r="G565" s="2">
        <f>G551*Inputs!$I$5</f>
        <v>0</v>
      </c>
      <c r="H565" s="2">
        <f>H551*Inputs!$I$5</f>
        <v>0</v>
      </c>
      <c r="I565" s="21">
        <f>I551*Inputs!$O$5/Inputs!$I$5</f>
        <v>0</v>
      </c>
      <c r="J565" s="21">
        <f>J551*Inputs!$I$5</f>
        <v>0</v>
      </c>
      <c r="K565" s="21">
        <f>K551*Inputs!$I$5</f>
        <v>0</v>
      </c>
      <c r="L565" s="21">
        <f>L551*Inputs!$I$5</f>
        <v>0</v>
      </c>
      <c r="M565" s="21">
        <f>M551*Inputs!$I$5</f>
        <v>0</v>
      </c>
      <c r="N565" s="2">
        <f>N551*Inputs!$I$5</f>
        <v>0</v>
      </c>
      <c r="O565" s="2">
        <f>O551*Inputs!$I$5</f>
        <v>0</v>
      </c>
      <c r="P565" s="2">
        <f>P551*Inputs!$I$5</f>
        <v>0</v>
      </c>
      <c r="Q565" s="2">
        <f>Q551*Inputs!$I$5</f>
        <v>0</v>
      </c>
      <c r="R565" s="2">
        <f>R551*Inputs!$I$5</f>
        <v>0</v>
      </c>
      <c r="S565" s="2">
        <f>S551*Inputs!$I$5</f>
        <v>0</v>
      </c>
      <c r="T565" s="2">
        <f>T551*Inputs!$I$5</f>
        <v>0</v>
      </c>
      <c r="U565" s="2">
        <f>U551*Inputs!$I$5</f>
        <v>0</v>
      </c>
      <c r="V565" s="2">
        <f>V551*Inputs!$I$5</f>
        <v>0</v>
      </c>
      <c r="W565" s="2">
        <f>W551*Inputs!$I$5</f>
        <v>0</v>
      </c>
      <c r="X565" s="2">
        <f>X551*Inputs!$I$5</f>
        <v>0</v>
      </c>
      <c r="Y565" s="2">
        <f>Y551*Inputs!$I$5</f>
        <v>0</v>
      </c>
      <c r="Z565" s="2">
        <f>Z551*Inputs!$I$5</f>
        <v>0</v>
      </c>
      <c r="AA565" s="2">
        <f>AA551*Inputs!$I$5</f>
        <v>0</v>
      </c>
      <c r="AB565" s="2">
        <f>AB551*Inputs!$I$5</f>
        <v>0</v>
      </c>
      <c r="AC565" s="2">
        <f>AC551*Inputs!$I$5</f>
        <v>0</v>
      </c>
      <c r="AD565" s="2">
        <f>AD551*Inputs!$I$5</f>
        <v>0</v>
      </c>
      <c r="AE565" s="2">
        <f>AE551*Inputs!$I$5</f>
        <v>0</v>
      </c>
      <c r="AF565" s="2">
        <f>AF551*Inputs!$I$5</f>
        <v>0</v>
      </c>
      <c r="AG565" s="2">
        <f>AG551*Inputs!$I$5</f>
        <v>0</v>
      </c>
      <c r="AH565" s="2">
        <f>AH551*Inputs!$I$5</f>
        <v>0</v>
      </c>
      <c r="AI565" s="2">
        <f>AI551*Inputs!$I$5</f>
        <v>0</v>
      </c>
      <c r="AJ565" s="2">
        <f>AJ551*Inputs!$I$5</f>
        <v>0</v>
      </c>
      <c r="AK565" s="2">
        <f>AK551*Inputs!$I$5</f>
        <v>0</v>
      </c>
      <c r="AL565" s="2">
        <f>AL551*Inputs!$I$5</f>
        <v>0</v>
      </c>
      <c r="AM565" s="2">
        <f>AM551*Inputs!$I$5</f>
        <v>0</v>
      </c>
      <c r="AN565" s="2">
        <f>AN551*Inputs!$I$5</f>
        <v>0</v>
      </c>
      <c r="AO565" s="2">
        <f>AO551*Inputs!$I$5</f>
        <v>0</v>
      </c>
      <c r="AP565" s="2">
        <f>AP551*Inputs!$I$5</f>
        <v>0</v>
      </c>
      <c r="AQ565" s="2">
        <f>AQ551*Inputs!$I$5</f>
        <v>0</v>
      </c>
      <c r="AR565" s="2">
        <f>AR551*Inputs!$I$5</f>
        <v>0</v>
      </c>
      <c r="AS565" s="2">
        <f>AS551*Inputs!$I$5</f>
        <v>0</v>
      </c>
      <c r="AT565" s="2">
        <f>AT551*Inputs!$I$5</f>
        <v>0</v>
      </c>
      <c r="AU565" s="2">
        <f>AU551*Inputs!$I$5</f>
        <v>0</v>
      </c>
      <c r="AV565" s="2">
        <f>AV551*Inputs!$I$5</f>
        <v>0</v>
      </c>
      <c r="AW565" s="2">
        <f>AW551*Inputs!$I$5</f>
        <v>0</v>
      </c>
      <c r="AX565" s="2">
        <f>AX551*Inputs!$I$5</f>
        <v>0</v>
      </c>
      <c r="AY565" s="2">
        <f>AY551*Inputs!$I$5</f>
        <v>0</v>
      </c>
      <c r="AZ565" s="2">
        <f>AZ551*Inputs!$I$5</f>
        <v>0</v>
      </c>
      <c r="BA565" s="2">
        <f>BA551*Inputs!$I$5</f>
        <v>0</v>
      </c>
      <c r="BB565" s="2">
        <f>BB551*Inputs!$I$5</f>
        <v>0</v>
      </c>
      <c r="BC565" s="2">
        <f>BC551*Inputs!$I$5</f>
        <v>0</v>
      </c>
      <c r="BD565" s="2">
        <f>BD551*Inputs!$I$5</f>
        <v>0</v>
      </c>
      <c r="BE565" s="2">
        <f>BE551*Inputs!$I$5</f>
        <v>0</v>
      </c>
      <c r="BF565" s="2">
        <f>BF551*Inputs!$I$5</f>
        <v>0</v>
      </c>
      <c r="BG565" s="2">
        <f>BG551*Inputs!$I$5</f>
        <v>0</v>
      </c>
      <c r="BH565" s="2">
        <f>BH551*Inputs!$I$5</f>
        <v>0</v>
      </c>
      <c r="BI565" s="2">
        <f>BI551*Inputs!$I$5</f>
        <v>0</v>
      </c>
      <c r="BJ565" s="2">
        <f>BJ551*Inputs!$I$5</f>
        <v>0</v>
      </c>
      <c r="BK565" s="2">
        <f>BK551*Inputs!$I$5</f>
        <v>0</v>
      </c>
      <c r="BL565" s="2">
        <f>BL551*Inputs!$I$5</f>
        <v>0</v>
      </c>
      <c r="BM565" s="2">
        <f>BM551*Inputs!$I$5</f>
        <v>0</v>
      </c>
      <c r="BN565" s="2">
        <f>BN551*Inputs!$I$5</f>
        <v>0</v>
      </c>
      <c r="BO565" s="2">
        <f>BO551*Inputs!$I$5</f>
        <v>0</v>
      </c>
      <c r="BP565" s="2">
        <f>BP551*Inputs!$I$5</f>
        <v>0</v>
      </c>
    </row>
    <row r="566" spans="2:68">
      <c r="B566" t="s">
        <v>28</v>
      </c>
      <c r="D566" s="2">
        <f>D552*Inputs!$I$5</f>
        <v>0</v>
      </c>
      <c r="E566" s="2">
        <f>E552*Inputs!$I$5</f>
        <v>0</v>
      </c>
      <c r="F566" s="2">
        <f>F552*Inputs!$I$5</f>
        <v>0</v>
      </c>
      <c r="G566" s="2">
        <f>G552*Inputs!$I$5</f>
        <v>0</v>
      </c>
      <c r="H566" s="2">
        <f>H552*Inputs!$I$5</f>
        <v>0</v>
      </c>
      <c r="I566" s="21">
        <f>I552*Inputs!$O$5/Inputs!$I$5</f>
        <v>0</v>
      </c>
      <c r="J566" s="21">
        <f>J552*Inputs!$I$5</f>
        <v>4.4528693745445689E-3</v>
      </c>
      <c r="K566" s="21">
        <f>K552*Inputs!$I$5</f>
        <v>4.4528693745445689E-3</v>
      </c>
      <c r="L566" s="21">
        <f>L552*Inputs!$I$5</f>
        <v>4.4528693745445689E-3</v>
      </c>
      <c r="M566" s="21">
        <f>M552*Inputs!$I$5</f>
        <v>4.4528693745445689E-3</v>
      </c>
      <c r="N566" s="2">
        <f>N552*Inputs!$I$5</f>
        <v>4.4528693745445689E-3</v>
      </c>
      <c r="O566" s="2">
        <f>O552*Inputs!$I$5</f>
        <v>4.4528693745445689E-3</v>
      </c>
      <c r="P566" s="2">
        <f>P552*Inputs!$I$5</f>
        <v>4.4528693745445689E-3</v>
      </c>
      <c r="Q566" s="2">
        <f>Q552*Inputs!$I$5</f>
        <v>4.4528693745445689E-3</v>
      </c>
      <c r="R566" s="2">
        <f>R552*Inputs!$I$5</f>
        <v>4.4528693745445689E-3</v>
      </c>
      <c r="S566" s="2">
        <f>S552*Inputs!$I$5</f>
        <v>4.4528693745445689E-3</v>
      </c>
      <c r="T566" s="2">
        <f>T552*Inputs!$I$5</f>
        <v>4.4528693745445689E-3</v>
      </c>
      <c r="U566" s="2">
        <f>U552*Inputs!$I$5</f>
        <v>4.4528693745445689E-3</v>
      </c>
      <c r="V566" s="2">
        <f>V552*Inputs!$I$5</f>
        <v>4.4528693745445689E-3</v>
      </c>
      <c r="W566" s="2">
        <f>W552*Inputs!$I$5</f>
        <v>4.4528693745445689E-3</v>
      </c>
      <c r="X566" s="2">
        <f>X552*Inputs!$I$5</f>
        <v>1.4883931769808863E-3</v>
      </c>
      <c r="Y566" s="2">
        <f>Y552*Inputs!$I$5</f>
        <v>0</v>
      </c>
      <c r="Z566" s="2">
        <f>Z552*Inputs!$I$5</f>
        <v>0</v>
      </c>
      <c r="AA566" s="2">
        <f>AA552*Inputs!$I$5</f>
        <v>0</v>
      </c>
      <c r="AB566" s="2">
        <f>AB552*Inputs!$I$5</f>
        <v>0</v>
      </c>
      <c r="AC566" s="2">
        <f>AC552*Inputs!$I$5</f>
        <v>0</v>
      </c>
      <c r="AD566" s="2">
        <f>AD552*Inputs!$I$5</f>
        <v>0</v>
      </c>
      <c r="AE566" s="2">
        <f>AE552*Inputs!$I$5</f>
        <v>0</v>
      </c>
      <c r="AF566" s="2">
        <f>AF552*Inputs!$I$5</f>
        <v>0</v>
      </c>
      <c r="AG566" s="2">
        <f>AG552*Inputs!$I$5</f>
        <v>0</v>
      </c>
      <c r="AH566" s="2">
        <f>AH552*Inputs!$I$5</f>
        <v>0</v>
      </c>
      <c r="AI566" s="2">
        <f>AI552*Inputs!$I$5</f>
        <v>0</v>
      </c>
      <c r="AJ566" s="2">
        <f>AJ552*Inputs!$I$5</f>
        <v>0</v>
      </c>
      <c r="AK566" s="2">
        <f>AK552*Inputs!$I$5</f>
        <v>0</v>
      </c>
      <c r="AL566" s="2">
        <f>AL552*Inputs!$I$5</f>
        <v>0</v>
      </c>
      <c r="AM566" s="2">
        <f>AM552*Inputs!$I$5</f>
        <v>0</v>
      </c>
      <c r="AN566" s="2">
        <f>AN552*Inputs!$I$5</f>
        <v>0</v>
      </c>
      <c r="AO566" s="2">
        <f>AO552*Inputs!$I$5</f>
        <v>0</v>
      </c>
      <c r="AP566" s="2">
        <f>AP552*Inputs!$I$5</f>
        <v>0</v>
      </c>
      <c r="AQ566" s="2">
        <f>AQ552*Inputs!$I$5</f>
        <v>0</v>
      </c>
      <c r="AR566" s="2">
        <f>AR552*Inputs!$I$5</f>
        <v>0</v>
      </c>
      <c r="AS566" s="2">
        <f>AS552*Inputs!$I$5</f>
        <v>0</v>
      </c>
      <c r="AT566" s="2">
        <f>AT552*Inputs!$I$5</f>
        <v>0</v>
      </c>
      <c r="AU566" s="2">
        <f>AU552*Inputs!$I$5</f>
        <v>0</v>
      </c>
      <c r="AV566" s="2">
        <f>AV552*Inputs!$I$5</f>
        <v>0</v>
      </c>
      <c r="AW566" s="2">
        <f>AW552*Inputs!$I$5</f>
        <v>0</v>
      </c>
      <c r="AX566" s="2">
        <f>AX552*Inputs!$I$5</f>
        <v>0</v>
      </c>
      <c r="AY566" s="2">
        <f>AY552*Inputs!$I$5</f>
        <v>0</v>
      </c>
      <c r="AZ566" s="2">
        <f>AZ552*Inputs!$I$5</f>
        <v>0</v>
      </c>
      <c r="BA566" s="2">
        <f>BA552*Inputs!$I$5</f>
        <v>0</v>
      </c>
      <c r="BB566" s="2">
        <f>BB552*Inputs!$I$5</f>
        <v>0</v>
      </c>
      <c r="BC566" s="2">
        <f>BC552*Inputs!$I$5</f>
        <v>0</v>
      </c>
      <c r="BD566" s="2">
        <f>BD552*Inputs!$I$5</f>
        <v>0</v>
      </c>
      <c r="BE566" s="2">
        <f>BE552*Inputs!$I$5</f>
        <v>0</v>
      </c>
      <c r="BF566" s="2">
        <f>BF552*Inputs!$I$5</f>
        <v>0</v>
      </c>
      <c r="BG566" s="2">
        <f>BG552*Inputs!$I$5</f>
        <v>0</v>
      </c>
      <c r="BH566" s="2">
        <f>BH552*Inputs!$I$5</f>
        <v>0</v>
      </c>
      <c r="BI566" s="2">
        <f>BI552*Inputs!$I$5</f>
        <v>0</v>
      </c>
      <c r="BJ566" s="2">
        <f>BJ552*Inputs!$I$5</f>
        <v>0</v>
      </c>
      <c r="BK566" s="2">
        <f>BK552*Inputs!$I$5</f>
        <v>0</v>
      </c>
      <c r="BL566" s="2">
        <f>BL552*Inputs!$I$5</f>
        <v>0</v>
      </c>
      <c r="BM566" s="2">
        <f>BM552*Inputs!$I$5</f>
        <v>0</v>
      </c>
      <c r="BN566" s="2">
        <f>BN552*Inputs!$I$5</f>
        <v>0</v>
      </c>
      <c r="BO566" s="2">
        <f>BO552*Inputs!$I$5</f>
        <v>0</v>
      </c>
      <c r="BP566" s="2">
        <f>BP552*Inputs!$I$5</f>
        <v>0</v>
      </c>
    </row>
    <row r="567" spans="2:68">
      <c r="B567" t="s">
        <v>94</v>
      </c>
      <c r="D567" s="7">
        <f t="shared" ref="D567:U567" si="771">SUM(D557:D566)</f>
        <v>53.227063138394868</v>
      </c>
      <c r="E567" s="7">
        <f t="shared" si="771"/>
        <v>54.0949749790772</v>
      </c>
      <c r="F567" s="7">
        <f t="shared" si="771"/>
        <v>54.971449877047512</v>
      </c>
      <c r="G567" s="7">
        <f t="shared" si="771"/>
        <v>44.47662504222339</v>
      </c>
      <c r="H567" s="7">
        <f t="shared" si="771"/>
        <v>29.797492193432731</v>
      </c>
      <c r="I567" s="7">
        <f t="shared" si="771"/>
        <v>14.831180937557562</v>
      </c>
      <c r="J567" s="7">
        <f t="shared" si="771"/>
        <v>31.650540140511698</v>
      </c>
      <c r="K567" s="7">
        <f t="shared" si="771"/>
        <v>31.650540140511705</v>
      </c>
      <c r="L567" s="7">
        <f t="shared" si="771"/>
        <v>31.495690023168979</v>
      </c>
      <c r="M567" s="7">
        <f t="shared" si="771"/>
        <v>31.190592055288409</v>
      </c>
      <c r="N567" s="7">
        <f t="shared" si="771"/>
        <v>30.573367709281342</v>
      </c>
      <c r="O567" s="7">
        <f t="shared" si="771"/>
        <v>30.25042060188272</v>
      </c>
      <c r="P567" s="7">
        <f t="shared" si="771"/>
        <v>6.8900511027248879</v>
      </c>
      <c r="Q567" s="7">
        <f t="shared" si="771"/>
        <v>3.9656341787929192</v>
      </c>
      <c r="R567" s="7">
        <f t="shared" si="771"/>
        <v>3.6484958579791882</v>
      </c>
      <c r="S567" s="7">
        <f t="shared" si="771"/>
        <v>3.6484958579791882</v>
      </c>
      <c r="T567" s="7">
        <f t="shared" si="771"/>
        <v>3.369390054980745</v>
      </c>
      <c r="U567" s="7">
        <f t="shared" si="771"/>
        <v>2.8022946535349966</v>
      </c>
      <c r="V567" s="7">
        <f>SUM(V557:V566)</f>
        <v>2.1881835810439636</v>
      </c>
      <c r="W567" s="7">
        <f t="shared" ref="W567:BP567" si="772">SUM(W557:W566)</f>
        <v>1.4675549968616481</v>
      </c>
      <c r="X567" s="7">
        <f t="shared" si="772"/>
        <v>0.64682590829918474</v>
      </c>
      <c r="Y567" s="7">
        <f t="shared" si="772"/>
        <v>1.007572189680853E-15</v>
      </c>
      <c r="Z567" s="7">
        <f t="shared" si="772"/>
        <v>0</v>
      </c>
      <c r="AA567" s="7">
        <f t="shared" si="772"/>
        <v>0</v>
      </c>
      <c r="AB567" s="7">
        <f t="shared" si="772"/>
        <v>0</v>
      </c>
      <c r="AC567" s="7">
        <f t="shared" si="772"/>
        <v>0</v>
      </c>
      <c r="AD567" s="7">
        <f t="shared" si="772"/>
        <v>0</v>
      </c>
      <c r="AE567" s="7">
        <f t="shared" si="772"/>
        <v>0</v>
      </c>
      <c r="AF567" s="7">
        <f t="shared" si="772"/>
        <v>0</v>
      </c>
      <c r="AG567" s="7">
        <f t="shared" si="772"/>
        <v>0</v>
      </c>
      <c r="AH567" s="7">
        <f t="shared" si="772"/>
        <v>0</v>
      </c>
      <c r="AI567" s="7">
        <f t="shared" si="772"/>
        <v>0</v>
      </c>
      <c r="AJ567" s="7">
        <f t="shared" si="772"/>
        <v>0</v>
      </c>
      <c r="AK567" s="7">
        <f t="shared" si="772"/>
        <v>0</v>
      </c>
      <c r="AL567" s="7">
        <f t="shared" si="772"/>
        <v>0</v>
      </c>
      <c r="AM567" s="7">
        <f t="shared" si="772"/>
        <v>0</v>
      </c>
      <c r="AN567" s="7">
        <f t="shared" si="772"/>
        <v>0</v>
      </c>
      <c r="AO567" s="7">
        <f t="shared" si="772"/>
        <v>0</v>
      </c>
      <c r="AP567" s="7">
        <f t="shared" si="772"/>
        <v>0</v>
      </c>
      <c r="AQ567" s="7">
        <f t="shared" si="772"/>
        <v>0</v>
      </c>
      <c r="AR567" s="7">
        <f t="shared" si="772"/>
        <v>0</v>
      </c>
      <c r="AS567" s="7">
        <f t="shared" si="772"/>
        <v>0</v>
      </c>
      <c r="AT567" s="7">
        <f t="shared" si="772"/>
        <v>0</v>
      </c>
      <c r="AU567" s="7">
        <f t="shared" si="772"/>
        <v>0</v>
      </c>
      <c r="AV567" s="7">
        <f t="shared" si="772"/>
        <v>0</v>
      </c>
      <c r="AW567" s="7">
        <f t="shared" si="772"/>
        <v>0</v>
      </c>
      <c r="AX567" s="7">
        <f t="shared" si="772"/>
        <v>0</v>
      </c>
      <c r="AY567" s="7">
        <f t="shared" si="772"/>
        <v>0</v>
      </c>
      <c r="AZ567" s="7">
        <f t="shared" si="772"/>
        <v>0</v>
      </c>
      <c r="BA567" s="7">
        <f t="shared" si="772"/>
        <v>0</v>
      </c>
      <c r="BB567" s="7">
        <f t="shared" si="772"/>
        <v>0</v>
      </c>
      <c r="BC567" s="7">
        <f t="shared" si="772"/>
        <v>0</v>
      </c>
      <c r="BD567" s="7">
        <f t="shared" si="772"/>
        <v>0</v>
      </c>
      <c r="BE567" s="7">
        <f t="shared" si="772"/>
        <v>0</v>
      </c>
      <c r="BF567" s="7">
        <f t="shared" si="772"/>
        <v>0</v>
      </c>
      <c r="BG567" s="7">
        <f t="shared" si="772"/>
        <v>0</v>
      </c>
      <c r="BH567" s="7">
        <f t="shared" si="772"/>
        <v>0</v>
      </c>
      <c r="BI567" s="7">
        <f t="shared" si="772"/>
        <v>0</v>
      </c>
      <c r="BJ567" s="7">
        <f t="shared" si="772"/>
        <v>0</v>
      </c>
      <c r="BK567" s="7">
        <f t="shared" si="772"/>
        <v>0</v>
      </c>
      <c r="BL567" s="7">
        <f t="shared" si="772"/>
        <v>0</v>
      </c>
      <c r="BM567" s="7">
        <f t="shared" si="772"/>
        <v>0</v>
      </c>
      <c r="BN567" s="7">
        <f t="shared" si="772"/>
        <v>0</v>
      </c>
      <c r="BO567" s="7">
        <f t="shared" si="772"/>
        <v>0</v>
      </c>
      <c r="BP567" s="7">
        <f t="shared" si="772"/>
        <v>0</v>
      </c>
    </row>
    <row r="569" spans="2:68">
      <c r="B569" t="s">
        <v>95</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1.2079226507921703E-13</v>
      </c>
      <c r="BE569" s="2">
        <v>0</v>
      </c>
      <c r="BF569" s="2">
        <v>6.3948846218409017E-14</v>
      </c>
      <c r="BG569" s="2">
        <v>0</v>
      </c>
      <c r="BH569" s="2">
        <v>2.9132252166164108E-13</v>
      </c>
      <c r="BI569" s="2">
        <v>2.5757174171303632E-13</v>
      </c>
      <c r="BJ569" s="2">
        <v>4.6185277824406512E-14</v>
      </c>
      <c r="BK569" s="2">
        <v>4.9737991503207013E-14</v>
      </c>
      <c r="BL569" s="2"/>
      <c r="BM569" s="2"/>
      <c r="BN569" s="2"/>
      <c r="BO569" s="2"/>
      <c r="BP569" s="2"/>
    </row>
    <row r="571" spans="2:68" s="24" customFormat="1">
      <c r="B571" s="132" t="str">
        <f>"Depr of "&amp;Base_Reg_Year&amp;" Opening RAB  (Excluding Accel Depr asset classes)"</f>
        <v>Depr of 2022 Opening RAB  (Excluding Accel Depr asset classes)</v>
      </c>
    </row>
    <row r="573" spans="2:68">
      <c r="B573" t="str">
        <f>Base_Reg_Year&amp;" Opening RAB Depr ($2015)"</f>
        <v>2022 Opening RAB Depr ($2015)</v>
      </c>
      <c r="D573" s="1">
        <v>2016</v>
      </c>
      <c r="E573" s="1">
        <v>2017</v>
      </c>
      <c r="F573" s="1">
        <v>2018</v>
      </c>
      <c r="G573" s="1">
        <v>2019</v>
      </c>
      <c r="H573" s="1">
        <v>2020</v>
      </c>
      <c r="I573" s="161">
        <v>2021</v>
      </c>
      <c r="J573" s="32">
        <v>2022</v>
      </c>
      <c r="K573" s="1">
        <v>2023</v>
      </c>
      <c r="L573" s="1">
        <v>2024</v>
      </c>
      <c r="M573" s="1">
        <v>2025</v>
      </c>
      <c r="N573" s="1">
        <v>2026</v>
      </c>
      <c r="O573" s="1">
        <v>2027</v>
      </c>
      <c r="P573" s="1">
        <v>2028</v>
      </c>
      <c r="Q573" s="1">
        <v>2029</v>
      </c>
      <c r="R573" s="1">
        <v>2030</v>
      </c>
      <c r="S573" s="1">
        <v>2031</v>
      </c>
      <c r="T573" s="1">
        <v>2032</v>
      </c>
      <c r="U573" s="1">
        <v>2033</v>
      </c>
      <c r="V573" s="1">
        <v>2034</v>
      </c>
      <c r="W573" s="1">
        <v>2035</v>
      </c>
      <c r="X573" s="1">
        <v>2036</v>
      </c>
      <c r="Y573" s="1">
        <v>2037</v>
      </c>
      <c r="Z573" s="1">
        <v>2038</v>
      </c>
      <c r="AA573" s="1">
        <v>2039</v>
      </c>
      <c r="AB573" s="1">
        <v>2040</v>
      </c>
      <c r="AC573" s="1">
        <v>2041</v>
      </c>
      <c r="AD573" s="1">
        <v>2042</v>
      </c>
      <c r="AE573" s="1">
        <v>2043</v>
      </c>
      <c r="AF573" s="1">
        <v>2044</v>
      </c>
      <c r="AG573" s="1">
        <v>2045</v>
      </c>
      <c r="AH573" s="1">
        <v>2046</v>
      </c>
      <c r="AI573" s="1">
        <v>2047</v>
      </c>
      <c r="AJ573" s="1">
        <v>2048</v>
      </c>
      <c r="AK573" s="1">
        <v>2049</v>
      </c>
      <c r="AL573" s="1">
        <v>2050</v>
      </c>
      <c r="AM573" s="1">
        <v>2051</v>
      </c>
      <c r="AN573" s="1">
        <v>2052</v>
      </c>
      <c r="AO573" s="1">
        <v>2053</v>
      </c>
      <c r="AP573" s="1">
        <v>2054</v>
      </c>
      <c r="AQ573" s="1">
        <v>2055</v>
      </c>
      <c r="AR573" s="1">
        <v>2056</v>
      </c>
      <c r="AS573" s="1">
        <v>2057</v>
      </c>
      <c r="AT573" s="1">
        <v>2058</v>
      </c>
      <c r="AU573" s="1">
        <v>2059</v>
      </c>
      <c r="AV573" s="1">
        <v>2060</v>
      </c>
      <c r="AW573" s="1">
        <v>2061</v>
      </c>
      <c r="AX573" s="1">
        <v>2062</v>
      </c>
      <c r="AY573" s="1">
        <v>2063</v>
      </c>
      <c r="AZ573" s="1">
        <v>2064</v>
      </c>
      <c r="BA573" s="1">
        <v>2065</v>
      </c>
      <c r="BB573" s="1">
        <v>2066</v>
      </c>
      <c r="BC573" s="1">
        <v>2067</v>
      </c>
      <c r="BD573" s="1">
        <v>2068</v>
      </c>
      <c r="BE573" s="1">
        <v>2069</v>
      </c>
      <c r="BF573" s="1">
        <v>2070</v>
      </c>
      <c r="BG573" s="1">
        <v>2071</v>
      </c>
      <c r="BH573" s="1">
        <v>2072</v>
      </c>
      <c r="BI573" s="1">
        <v>2073</v>
      </c>
      <c r="BJ573" s="1">
        <v>2074</v>
      </c>
      <c r="BK573" s="1">
        <v>2075</v>
      </c>
      <c r="BL573" s="1">
        <v>2076</v>
      </c>
      <c r="BM573" s="1">
        <v>2077</v>
      </c>
      <c r="BN573" s="1">
        <v>2078</v>
      </c>
      <c r="BO573" s="1">
        <v>2079</v>
      </c>
      <c r="BP573" s="1">
        <v>2080</v>
      </c>
    </row>
    <row r="574" spans="2:68">
      <c r="B574" t="s">
        <v>19</v>
      </c>
      <c r="D574" s="21">
        <f t="shared" ref="D574:AI574" si="773">D26+SUMIFS(D$38:D$47,$B$38:$B$47,"&lt;"&amp;Base_Reg_Year&amp;"")+D63</f>
        <v>22.889079600977155</v>
      </c>
      <c r="E574" s="2">
        <f t="shared" si="773"/>
        <v>23.381145089832717</v>
      </c>
      <c r="F574" s="2">
        <f t="shared" si="773"/>
        <v>23.888872772392173</v>
      </c>
      <c r="G574" s="2">
        <f t="shared" si="773"/>
        <v>24.463827219156276</v>
      </c>
      <c r="H574" s="2">
        <f t="shared" si="773"/>
        <v>25.159346022140209</v>
      </c>
      <c r="I574" s="162">
        <f t="shared" si="773"/>
        <v>12.952775984041851</v>
      </c>
      <c r="J574" s="62">
        <f t="shared" si="773"/>
        <v>26.101316278493403</v>
      </c>
      <c r="K574" s="2">
        <f t="shared" si="773"/>
        <v>26.101316278493403</v>
      </c>
      <c r="L574" s="2">
        <f t="shared" si="773"/>
        <v>26.101316278493403</v>
      </c>
      <c r="M574" s="2">
        <f t="shared" si="773"/>
        <v>26.101316278493403</v>
      </c>
      <c r="N574" s="21">
        <f t="shared" si="773"/>
        <v>26.101316278493403</v>
      </c>
      <c r="O574" s="21">
        <f t="shared" si="773"/>
        <v>26.101316278493403</v>
      </c>
      <c r="P574" s="21">
        <f t="shared" si="773"/>
        <v>5.392247261421435</v>
      </c>
      <c r="Q574" s="21">
        <f t="shared" si="773"/>
        <v>3.2122366775162479</v>
      </c>
      <c r="R574" s="21">
        <f t="shared" si="773"/>
        <v>3.2122366775162479</v>
      </c>
      <c r="S574" s="21">
        <f t="shared" si="773"/>
        <v>3.2122366775162479</v>
      </c>
      <c r="T574" s="21">
        <f t="shared" si="773"/>
        <v>2.966203933088464</v>
      </c>
      <c r="U574" s="21">
        <f t="shared" si="773"/>
        <v>2.4663073473809591</v>
      </c>
      <c r="V574" s="21">
        <f t="shared" si="773"/>
        <v>1.9249662827191785</v>
      </c>
      <c r="W574" s="21">
        <f t="shared" si="773"/>
        <v>1.2897296578451616</v>
      </c>
      <c r="X574" s="21">
        <f t="shared" si="773"/>
        <v>0.56886728338144876</v>
      </c>
      <c r="Y574" s="21">
        <f t="shared" si="773"/>
        <v>8.8817841970012523E-16</v>
      </c>
      <c r="Z574" s="21">
        <f t="shared" si="773"/>
        <v>0</v>
      </c>
      <c r="AA574" s="21">
        <f t="shared" si="773"/>
        <v>0</v>
      </c>
      <c r="AB574" s="21">
        <f t="shared" si="773"/>
        <v>0</v>
      </c>
      <c r="AC574" s="21">
        <f t="shared" si="773"/>
        <v>0</v>
      </c>
      <c r="AD574" s="21">
        <f t="shared" si="773"/>
        <v>0</v>
      </c>
      <c r="AE574" s="21">
        <f t="shared" si="773"/>
        <v>0</v>
      </c>
      <c r="AF574" s="21">
        <f t="shared" si="773"/>
        <v>0</v>
      </c>
      <c r="AG574" s="21">
        <f t="shared" si="773"/>
        <v>0</v>
      </c>
      <c r="AH574" s="21">
        <f t="shared" si="773"/>
        <v>0</v>
      </c>
      <c r="AI574" s="21">
        <f t="shared" si="773"/>
        <v>0</v>
      </c>
      <c r="AJ574" s="21">
        <f t="shared" ref="AJ574:BP574" si="774">AJ26+SUMIFS(AJ$38:AJ$47,$B$38:$B$47,"&lt;"&amp;Base_Reg_Year&amp;"")+AJ63</f>
        <v>0</v>
      </c>
      <c r="AK574" s="21">
        <f t="shared" si="774"/>
        <v>0</v>
      </c>
      <c r="AL574" s="21">
        <f t="shared" si="774"/>
        <v>0</v>
      </c>
      <c r="AM574" s="21">
        <f t="shared" si="774"/>
        <v>0</v>
      </c>
      <c r="AN574" s="21">
        <f t="shared" si="774"/>
        <v>0</v>
      </c>
      <c r="AO574" s="21">
        <f t="shared" si="774"/>
        <v>0</v>
      </c>
      <c r="AP574" s="21">
        <f t="shared" si="774"/>
        <v>0</v>
      </c>
      <c r="AQ574" s="21">
        <f t="shared" si="774"/>
        <v>0</v>
      </c>
      <c r="AR574" s="21">
        <f t="shared" si="774"/>
        <v>0</v>
      </c>
      <c r="AS574" s="21">
        <f t="shared" si="774"/>
        <v>0</v>
      </c>
      <c r="AT574" s="21">
        <f t="shared" si="774"/>
        <v>0</v>
      </c>
      <c r="AU574" s="21">
        <f t="shared" si="774"/>
        <v>0</v>
      </c>
      <c r="AV574" s="21">
        <f t="shared" si="774"/>
        <v>0</v>
      </c>
      <c r="AW574" s="21">
        <f t="shared" si="774"/>
        <v>0</v>
      </c>
      <c r="AX574" s="21">
        <f t="shared" si="774"/>
        <v>0</v>
      </c>
      <c r="AY574" s="21">
        <f t="shared" si="774"/>
        <v>0</v>
      </c>
      <c r="AZ574" s="21">
        <f t="shared" si="774"/>
        <v>0</v>
      </c>
      <c r="BA574" s="21">
        <f t="shared" si="774"/>
        <v>0</v>
      </c>
      <c r="BB574" s="21">
        <f t="shared" si="774"/>
        <v>0</v>
      </c>
      <c r="BC574" s="21">
        <f t="shared" si="774"/>
        <v>0</v>
      </c>
      <c r="BD574" s="21">
        <f t="shared" si="774"/>
        <v>0</v>
      </c>
      <c r="BE574" s="21">
        <f t="shared" si="774"/>
        <v>0</v>
      </c>
      <c r="BF574" s="21">
        <f t="shared" si="774"/>
        <v>0</v>
      </c>
      <c r="BG574" s="21">
        <f t="shared" si="774"/>
        <v>0</v>
      </c>
      <c r="BH574" s="21">
        <f t="shared" si="774"/>
        <v>0</v>
      </c>
      <c r="BI574" s="21">
        <f t="shared" si="774"/>
        <v>0</v>
      </c>
      <c r="BJ574" s="21">
        <f t="shared" si="774"/>
        <v>0</v>
      </c>
      <c r="BK574" s="21">
        <f t="shared" si="774"/>
        <v>0</v>
      </c>
      <c r="BL574" s="21">
        <f t="shared" si="774"/>
        <v>0</v>
      </c>
      <c r="BM574" s="21">
        <f t="shared" si="774"/>
        <v>0</v>
      </c>
      <c r="BN574" s="21">
        <f t="shared" si="774"/>
        <v>0</v>
      </c>
      <c r="BO574" s="21">
        <f t="shared" si="774"/>
        <v>0</v>
      </c>
      <c r="BP574" s="21">
        <f t="shared" si="774"/>
        <v>0</v>
      </c>
    </row>
    <row r="575" spans="2:68">
      <c r="B575" t="s">
        <v>20</v>
      </c>
      <c r="D575" s="2">
        <f t="shared" ref="D575:AI575" si="775">D80+SUMIFS(D$92:D$101,$B$92:$B$101,"&lt;"&amp;Base_Reg_Year&amp;"")+D117</f>
        <v>14.893694550076082</v>
      </c>
      <c r="E575" s="2">
        <f t="shared" si="775"/>
        <v>14.893694550076082</v>
      </c>
      <c r="F575" s="2">
        <f t="shared" si="775"/>
        <v>14.893694550076082</v>
      </c>
      <c r="G575" s="2">
        <f t="shared" si="775"/>
        <v>6.0976280718341584</v>
      </c>
      <c r="H575" s="2">
        <f t="shared" si="775"/>
        <v>2.8789738702556975E-4</v>
      </c>
      <c r="I575" s="162">
        <f t="shared" si="775"/>
        <v>1.4394869351278488E-4</v>
      </c>
      <c r="J575" s="62">
        <f t="shared" si="775"/>
        <v>2.1844078915979937E-2</v>
      </c>
      <c r="K575" s="2">
        <f t="shared" si="775"/>
        <v>2.1844078915985266E-2</v>
      </c>
      <c r="L575" s="2">
        <f t="shared" si="775"/>
        <v>2.1844078915985266E-2</v>
      </c>
      <c r="M575" s="2">
        <f t="shared" si="775"/>
        <v>2.1844078915985266E-2</v>
      </c>
      <c r="N575" s="21">
        <f t="shared" si="775"/>
        <v>2.1844078915985266E-2</v>
      </c>
      <c r="O575" s="21">
        <f t="shared" si="775"/>
        <v>2.1700130222472483E-2</v>
      </c>
      <c r="P575" s="21">
        <f t="shared" si="775"/>
        <v>2.1556181528959696E-2</v>
      </c>
      <c r="Q575" s="21">
        <f t="shared" si="775"/>
        <v>2.7755575615628914E-17</v>
      </c>
      <c r="R575" s="21">
        <f t="shared" si="775"/>
        <v>0</v>
      </c>
      <c r="S575" s="21">
        <f t="shared" si="775"/>
        <v>0</v>
      </c>
      <c r="T575" s="21">
        <f t="shared" si="775"/>
        <v>0</v>
      </c>
      <c r="U575" s="21">
        <f t="shared" si="775"/>
        <v>0</v>
      </c>
      <c r="V575" s="21">
        <f t="shared" si="775"/>
        <v>0</v>
      </c>
      <c r="W575" s="21">
        <f t="shared" si="775"/>
        <v>0</v>
      </c>
      <c r="X575" s="21">
        <f t="shared" si="775"/>
        <v>0</v>
      </c>
      <c r="Y575" s="21">
        <f t="shared" si="775"/>
        <v>0</v>
      </c>
      <c r="Z575" s="21">
        <f t="shared" si="775"/>
        <v>0</v>
      </c>
      <c r="AA575" s="21">
        <f t="shared" si="775"/>
        <v>0</v>
      </c>
      <c r="AB575" s="21">
        <f t="shared" si="775"/>
        <v>0</v>
      </c>
      <c r="AC575" s="21">
        <f t="shared" si="775"/>
        <v>0</v>
      </c>
      <c r="AD575" s="21">
        <f t="shared" si="775"/>
        <v>0</v>
      </c>
      <c r="AE575" s="21">
        <f t="shared" si="775"/>
        <v>0</v>
      </c>
      <c r="AF575" s="21">
        <f t="shared" si="775"/>
        <v>0</v>
      </c>
      <c r="AG575" s="21">
        <f t="shared" si="775"/>
        <v>0</v>
      </c>
      <c r="AH575" s="21">
        <f t="shared" si="775"/>
        <v>0</v>
      </c>
      <c r="AI575" s="21">
        <f t="shared" si="775"/>
        <v>0</v>
      </c>
      <c r="AJ575" s="21">
        <f t="shared" ref="AJ575:BP575" si="776">AJ80+SUMIFS(AJ$92:AJ$101,$B$92:$B$101,"&lt;"&amp;Base_Reg_Year&amp;"")+AJ117</f>
        <v>0</v>
      </c>
      <c r="AK575" s="21">
        <f t="shared" si="776"/>
        <v>0</v>
      </c>
      <c r="AL575" s="21">
        <f t="shared" si="776"/>
        <v>0</v>
      </c>
      <c r="AM575" s="21">
        <f t="shared" si="776"/>
        <v>0</v>
      </c>
      <c r="AN575" s="21">
        <f t="shared" si="776"/>
        <v>0</v>
      </c>
      <c r="AO575" s="21">
        <f t="shared" si="776"/>
        <v>0</v>
      </c>
      <c r="AP575" s="21">
        <f t="shared" si="776"/>
        <v>0</v>
      </c>
      <c r="AQ575" s="21">
        <f t="shared" si="776"/>
        <v>0</v>
      </c>
      <c r="AR575" s="21">
        <f t="shared" si="776"/>
        <v>0</v>
      </c>
      <c r="AS575" s="21">
        <f t="shared" si="776"/>
        <v>0</v>
      </c>
      <c r="AT575" s="21">
        <f t="shared" si="776"/>
        <v>0</v>
      </c>
      <c r="AU575" s="21">
        <f t="shared" si="776"/>
        <v>0</v>
      </c>
      <c r="AV575" s="21">
        <f t="shared" si="776"/>
        <v>0</v>
      </c>
      <c r="AW575" s="21">
        <f t="shared" si="776"/>
        <v>0</v>
      </c>
      <c r="AX575" s="21">
        <f t="shared" si="776"/>
        <v>0</v>
      </c>
      <c r="AY575" s="21">
        <f t="shared" si="776"/>
        <v>0</v>
      </c>
      <c r="AZ575" s="21">
        <f t="shared" si="776"/>
        <v>0</v>
      </c>
      <c r="BA575" s="21">
        <f t="shared" si="776"/>
        <v>0</v>
      </c>
      <c r="BB575" s="21">
        <f t="shared" si="776"/>
        <v>0</v>
      </c>
      <c r="BC575" s="21">
        <f t="shared" si="776"/>
        <v>0</v>
      </c>
      <c r="BD575" s="21">
        <f t="shared" si="776"/>
        <v>0</v>
      </c>
      <c r="BE575" s="21">
        <f t="shared" si="776"/>
        <v>0</v>
      </c>
      <c r="BF575" s="21">
        <f t="shared" si="776"/>
        <v>0</v>
      </c>
      <c r="BG575" s="21">
        <f t="shared" si="776"/>
        <v>0</v>
      </c>
      <c r="BH575" s="21">
        <f t="shared" si="776"/>
        <v>0</v>
      </c>
      <c r="BI575" s="21">
        <f t="shared" si="776"/>
        <v>0</v>
      </c>
      <c r="BJ575" s="21">
        <f t="shared" si="776"/>
        <v>0</v>
      </c>
      <c r="BK575" s="21">
        <f t="shared" si="776"/>
        <v>0</v>
      </c>
      <c r="BL575" s="21">
        <f t="shared" si="776"/>
        <v>0</v>
      </c>
      <c r="BM575" s="21">
        <f t="shared" si="776"/>
        <v>0</v>
      </c>
      <c r="BN575" s="21">
        <f t="shared" si="776"/>
        <v>0</v>
      </c>
      <c r="BO575" s="21">
        <f t="shared" si="776"/>
        <v>0</v>
      </c>
      <c r="BP575" s="21">
        <f t="shared" si="776"/>
        <v>0</v>
      </c>
    </row>
    <row r="576" spans="2:68">
      <c r="B576" t="s">
        <v>21</v>
      </c>
      <c r="D576" s="2">
        <f t="shared" ref="D576:AI576" si="777">D134+SUMIFS(D$146:D$155,$B$146:$B$155,"&lt;"&amp;Base_Reg_Year&amp;"")</f>
        <v>9.1370687224511116</v>
      </c>
      <c r="E576" s="2">
        <f t="shared" si="777"/>
        <v>9.4100705657342338</v>
      </c>
      <c r="F576" s="2">
        <f t="shared" si="777"/>
        <v>9.6749585803514488</v>
      </c>
      <c r="G576" s="2">
        <f t="shared" si="777"/>
        <v>8.5708929784890415</v>
      </c>
      <c r="H576" s="2">
        <f t="shared" si="777"/>
        <v>1.0330072503182754</v>
      </c>
      <c r="I576" s="162">
        <f t="shared" si="777"/>
        <v>0.52664467905231493</v>
      </c>
      <c r="J576" s="62">
        <f t="shared" si="777"/>
        <v>1.0698115820193963</v>
      </c>
      <c r="K576" s="2">
        <f t="shared" si="777"/>
        <v>1.0698115820193963</v>
      </c>
      <c r="L576" s="2">
        <f t="shared" si="777"/>
        <v>0.93331066037783472</v>
      </c>
      <c r="M576" s="2">
        <f t="shared" si="777"/>
        <v>0.66436573142766586</v>
      </c>
      <c r="N576" s="21">
        <f t="shared" si="777"/>
        <v>0.1572566683867922</v>
      </c>
      <c r="O576" s="21">
        <f t="shared" si="777"/>
        <v>-9.0302027822176612E-2</v>
      </c>
      <c r="P576" s="21">
        <f t="shared" si="777"/>
        <v>2.6663277807943499E-2</v>
      </c>
      <c r="Q576" s="21">
        <f t="shared" si="777"/>
        <v>0</v>
      </c>
      <c r="R576" s="21">
        <f t="shared" si="777"/>
        <v>0</v>
      </c>
      <c r="S576" s="21">
        <f t="shared" si="777"/>
        <v>0</v>
      </c>
      <c r="T576" s="21">
        <f t="shared" si="777"/>
        <v>0</v>
      </c>
      <c r="U576" s="21">
        <f t="shared" si="777"/>
        <v>0</v>
      </c>
      <c r="V576" s="21">
        <f t="shared" si="777"/>
        <v>0</v>
      </c>
      <c r="W576" s="21">
        <f t="shared" si="777"/>
        <v>0</v>
      </c>
      <c r="X576" s="21">
        <f t="shared" si="777"/>
        <v>0</v>
      </c>
      <c r="Y576" s="21">
        <f t="shared" si="777"/>
        <v>0</v>
      </c>
      <c r="Z576" s="21">
        <f t="shared" si="777"/>
        <v>0</v>
      </c>
      <c r="AA576" s="21">
        <f t="shared" si="777"/>
        <v>0</v>
      </c>
      <c r="AB576" s="21">
        <f t="shared" si="777"/>
        <v>0</v>
      </c>
      <c r="AC576" s="21">
        <f t="shared" si="777"/>
        <v>0</v>
      </c>
      <c r="AD576" s="21">
        <f t="shared" si="777"/>
        <v>0</v>
      </c>
      <c r="AE576" s="21">
        <f t="shared" si="777"/>
        <v>0</v>
      </c>
      <c r="AF576" s="21">
        <f t="shared" si="777"/>
        <v>0</v>
      </c>
      <c r="AG576" s="21">
        <f t="shared" si="777"/>
        <v>0</v>
      </c>
      <c r="AH576" s="21">
        <f t="shared" si="777"/>
        <v>0</v>
      </c>
      <c r="AI576" s="21">
        <f t="shared" si="777"/>
        <v>0</v>
      </c>
      <c r="AJ576" s="21">
        <f t="shared" ref="AJ576:BP576" si="778">AJ134+SUMIFS(AJ$146:AJ$155,$B$146:$B$155,"&lt;"&amp;Base_Reg_Year&amp;"")</f>
        <v>0</v>
      </c>
      <c r="AK576" s="21">
        <f t="shared" si="778"/>
        <v>0</v>
      </c>
      <c r="AL576" s="21">
        <f t="shared" si="778"/>
        <v>0</v>
      </c>
      <c r="AM576" s="21">
        <f t="shared" si="778"/>
        <v>0</v>
      </c>
      <c r="AN576" s="21">
        <f t="shared" si="778"/>
        <v>0</v>
      </c>
      <c r="AO576" s="21">
        <f t="shared" si="778"/>
        <v>0</v>
      </c>
      <c r="AP576" s="21">
        <f t="shared" si="778"/>
        <v>0</v>
      </c>
      <c r="AQ576" s="21">
        <f t="shared" si="778"/>
        <v>0</v>
      </c>
      <c r="AR576" s="21">
        <f t="shared" si="778"/>
        <v>0</v>
      </c>
      <c r="AS576" s="21">
        <f t="shared" si="778"/>
        <v>0</v>
      </c>
      <c r="AT576" s="21">
        <f t="shared" si="778"/>
        <v>0</v>
      </c>
      <c r="AU576" s="21">
        <f t="shared" si="778"/>
        <v>0</v>
      </c>
      <c r="AV576" s="21">
        <f t="shared" si="778"/>
        <v>0</v>
      </c>
      <c r="AW576" s="21">
        <f t="shared" si="778"/>
        <v>0</v>
      </c>
      <c r="AX576" s="21">
        <f t="shared" si="778"/>
        <v>0</v>
      </c>
      <c r="AY576" s="21">
        <f t="shared" si="778"/>
        <v>0</v>
      </c>
      <c r="AZ576" s="21">
        <f t="shared" si="778"/>
        <v>0</v>
      </c>
      <c r="BA576" s="21">
        <f t="shared" si="778"/>
        <v>0</v>
      </c>
      <c r="BB576" s="21">
        <f t="shared" si="778"/>
        <v>0</v>
      </c>
      <c r="BC576" s="21">
        <f t="shared" si="778"/>
        <v>0</v>
      </c>
      <c r="BD576" s="21">
        <f t="shared" si="778"/>
        <v>0</v>
      </c>
      <c r="BE576" s="21">
        <f t="shared" si="778"/>
        <v>0</v>
      </c>
      <c r="BF576" s="21">
        <f t="shared" si="778"/>
        <v>0</v>
      </c>
      <c r="BG576" s="21">
        <f t="shared" si="778"/>
        <v>0</v>
      </c>
      <c r="BH576" s="21">
        <f t="shared" si="778"/>
        <v>0</v>
      </c>
      <c r="BI576" s="21">
        <f t="shared" si="778"/>
        <v>0</v>
      </c>
      <c r="BJ576" s="21">
        <f t="shared" si="778"/>
        <v>0</v>
      </c>
      <c r="BK576" s="21">
        <f t="shared" si="778"/>
        <v>0</v>
      </c>
      <c r="BL576" s="21">
        <f t="shared" si="778"/>
        <v>0</v>
      </c>
      <c r="BM576" s="21">
        <f t="shared" si="778"/>
        <v>0</v>
      </c>
      <c r="BN576" s="21">
        <f t="shared" si="778"/>
        <v>0</v>
      </c>
      <c r="BO576" s="21">
        <f t="shared" si="778"/>
        <v>0</v>
      </c>
      <c r="BP576" s="21">
        <f t="shared" si="778"/>
        <v>0</v>
      </c>
    </row>
    <row r="577" spans="2:68">
      <c r="B577" t="s">
        <v>22</v>
      </c>
      <c r="D577" s="2">
        <f t="shared" ref="D577:AI577" si="779">D181+SUMIFS(D$193:D$202,$B$193:$B$202,"&lt;"&amp;Base_Reg_Year&amp;"")</f>
        <v>0</v>
      </c>
      <c r="E577" s="2">
        <f t="shared" si="779"/>
        <v>0</v>
      </c>
      <c r="F577" s="2">
        <f t="shared" si="779"/>
        <v>0</v>
      </c>
      <c r="G577" s="2">
        <f t="shared" si="779"/>
        <v>7.3952726292898063E-2</v>
      </c>
      <c r="H577" s="2">
        <f t="shared" si="779"/>
        <v>7.3952726292898063E-2</v>
      </c>
      <c r="I577" s="162">
        <f t="shared" si="779"/>
        <v>3.6976363146449032E-2</v>
      </c>
      <c r="J577" s="62">
        <f t="shared" si="779"/>
        <v>7.3952726292898063E-2</v>
      </c>
      <c r="K577" s="2">
        <f t="shared" si="779"/>
        <v>7.3952726292898063E-2</v>
      </c>
      <c r="L577" s="2">
        <f t="shared" si="779"/>
        <v>7.3952726292898063E-2</v>
      </c>
      <c r="M577" s="2">
        <f t="shared" si="779"/>
        <v>7.3952726292898063E-2</v>
      </c>
      <c r="N577" s="21">
        <f t="shared" si="779"/>
        <v>3.6976363146449032E-2</v>
      </c>
      <c r="O577" s="21">
        <f t="shared" si="779"/>
        <v>0</v>
      </c>
      <c r="P577" s="21">
        <f t="shared" si="779"/>
        <v>0</v>
      </c>
      <c r="Q577" s="21">
        <f t="shared" si="779"/>
        <v>0</v>
      </c>
      <c r="R577" s="21">
        <f t="shared" si="779"/>
        <v>0</v>
      </c>
      <c r="S577" s="21">
        <f t="shared" si="779"/>
        <v>0</v>
      </c>
      <c r="T577" s="21">
        <f t="shared" si="779"/>
        <v>0</v>
      </c>
      <c r="U577" s="21">
        <f t="shared" si="779"/>
        <v>0</v>
      </c>
      <c r="V577" s="21">
        <f t="shared" si="779"/>
        <v>0</v>
      </c>
      <c r="W577" s="21">
        <f t="shared" si="779"/>
        <v>0</v>
      </c>
      <c r="X577" s="21">
        <f t="shared" si="779"/>
        <v>0</v>
      </c>
      <c r="Y577" s="21">
        <f t="shared" si="779"/>
        <v>0</v>
      </c>
      <c r="Z577" s="21">
        <f t="shared" si="779"/>
        <v>0</v>
      </c>
      <c r="AA577" s="21">
        <f t="shared" si="779"/>
        <v>0</v>
      </c>
      <c r="AB577" s="21">
        <f t="shared" si="779"/>
        <v>0</v>
      </c>
      <c r="AC577" s="21">
        <f t="shared" si="779"/>
        <v>0</v>
      </c>
      <c r="AD577" s="21">
        <f t="shared" si="779"/>
        <v>0</v>
      </c>
      <c r="AE577" s="21">
        <f t="shared" si="779"/>
        <v>0</v>
      </c>
      <c r="AF577" s="21">
        <f t="shared" si="779"/>
        <v>0</v>
      </c>
      <c r="AG577" s="21">
        <f t="shared" si="779"/>
        <v>0</v>
      </c>
      <c r="AH577" s="21">
        <f t="shared" si="779"/>
        <v>0</v>
      </c>
      <c r="AI577" s="21">
        <f t="shared" si="779"/>
        <v>0</v>
      </c>
      <c r="AJ577" s="21">
        <f t="shared" ref="AJ577:BP577" si="780">AJ181+SUMIFS(AJ$193:AJ$202,$B$193:$B$202,"&lt;"&amp;Base_Reg_Year&amp;"")</f>
        <v>0</v>
      </c>
      <c r="AK577" s="21">
        <f t="shared" si="780"/>
        <v>0</v>
      </c>
      <c r="AL577" s="21">
        <f t="shared" si="780"/>
        <v>0</v>
      </c>
      <c r="AM577" s="21">
        <f t="shared" si="780"/>
        <v>0</v>
      </c>
      <c r="AN577" s="21">
        <f t="shared" si="780"/>
        <v>0</v>
      </c>
      <c r="AO577" s="21">
        <f t="shared" si="780"/>
        <v>0</v>
      </c>
      <c r="AP577" s="21">
        <f t="shared" si="780"/>
        <v>0</v>
      </c>
      <c r="AQ577" s="21">
        <f t="shared" si="780"/>
        <v>0</v>
      </c>
      <c r="AR577" s="21">
        <f t="shared" si="780"/>
        <v>0</v>
      </c>
      <c r="AS577" s="21">
        <f t="shared" si="780"/>
        <v>0</v>
      </c>
      <c r="AT577" s="21">
        <f t="shared" si="780"/>
        <v>0</v>
      </c>
      <c r="AU577" s="21">
        <f t="shared" si="780"/>
        <v>0</v>
      </c>
      <c r="AV577" s="21">
        <f t="shared" si="780"/>
        <v>0</v>
      </c>
      <c r="AW577" s="21">
        <f t="shared" si="780"/>
        <v>0</v>
      </c>
      <c r="AX577" s="21">
        <f t="shared" si="780"/>
        <v>0</v>
      </c>
      <c r="AY577" s="21">
        <f t="shared" si="780"/>
        <v>0</v>
      </c>
      <c r="AZ577" s="21">
        <f t="shared" si="780"/>
        <v>0</v>
      </c>
      <c r="BA577" s="21">
        <f t="shared" si="780"/>
        <v>0</v>
      </c>
      <c r="BB577" s="21">
        <f t="shared" si="780"/>
        <v>0</v>
      </c>
      <c r="BC577" s="21">
        <f t="shared" si="780"/>
        <v>0</v>
      </c>
      <c r="BD577" s="21">
        <f t="shared" si="780"/>
        <v>0</v>
      </c>
      <c r="BE577" s="21">
        <f t="shared" si="780"/>
        <v>0</v>
      </c>
      <c r="BF577" s="21">
        <f t="shared" si="780"/>
        <v>0</v>
      </c>
      <c r="BG577" s="21">
        <f t="shared" si="780"/>
        <v>0</v>
      </c>
      <c r="BH577" s="21">
        <f t="shared" si="780"/>
        <v>0</v>
      </c>
      <c r="BI577" s="21">
        <f t="shared" si="780"/>
        <v>0</v>
      </c>
      <c r="BJ577" s="21">
        <f t="shared" si="780"/>
        <v>0</v>
      </c>
      <c r="BK577" s="21">
        <f t="shared" si="780"/>
        <v>0</v>
      </c>
      <c r="BL577" s="21">
        <f t="shared" si="780"/>
        <v>0</v>
      </c>
      <c r="BM577" s="21">
        <f t="shared" si="780"/>
        <v>0</v>
      </c>
      <c r="BN577" s="21">
        <f t="shared" si="780"/>
        <v>0</v>
      </c>
      <c r="BO577" s="21">
        <f t="shared" si="780"/>
        <v>0</v>
      </c>
      <c r="BP577" s="21">
        <f t="shared" si="780"/>
        <v>0</v>
      </c>
    </row>
    <row r="578" spans="2:68">
      <c r="B578" t="s">
        <v>23</v>
      </c>
      <c r="D578" s="2">
        <f t="shared" ref="D578:AI578" si="781">D231+SUMIFS(D$243:D$252,$B$243:$B$252,"&lt;"&amp;Base_Reg_Year&amp;"")</f>
        <v>0</v>
      </c>
      <c r="E578" s="2">
        <f t="shared" si="781"/>
        <v>0</v>
      </c>
      <c r="F578" s="2">
        <f t="shared" si="781"/>
        <v>0</v>
      </c>
      <c r="G578" s="2">
        <f t="shared" si="781"/>
        <v>0</v>
      </c>
      <c r="H578" s="2">
        <f t="shared" si="781"/>
        <v>0</v>
      </c>
      <c r="I578" s="162">
        <f t="shared" si="781"/>
        <v>0</v>
      </c>
      <c r="J578" s="62">
        <f t="shared" si="781"/>
        <v>0</v>
      </c>
      <c r="K578" s="2">
        <f t="shared" si="781"/>
        <v>0</v>
      </c>
      <c r="L578" s="2">
        <f t="shared" si="781"/>
        <v>0</v>
      </c>
      <c r="M578" s="2">
        <f t="shared" si="781"/>
        <v>0</v>
      </c>
      <c r="N578" s="2">
        <f t="shared" si="781"/>
        <v>0</v>
      </c>
      <c r="O578" s="2">
        <f t="shared" si="781"/>
        <v>0</v>
      </c>
      <c r="P578" s="2">
        <f t="shared" si="781"/>
        <v>0</v>
      </c>
      <c r="Q578" s="2">
        <f t="shared" si="781"/>
        <v>0</v>
      </c>
      <c r="R578" s="2">
        <f t="shared" si="781"/>
        <v>0</v>
      </c>
      <c r="S578" s="2">
        <f t="shared" si="781"/>
        <v>0</v>
      </c>
      <c r="T578" s="2">
        <f t="shared" si="781"/>
        <v>0</v>
      </c>
      <c r="U578" s="2">
        <f t="shared" si="781"/>
        <v>0</v>
      </c>
      <c r="V578" s="2">
        <f t="shared" si="781"/>
        <v>0</v>
      </c>
      <c r="W578" s="2">
        <f t="shared" si="781"/>
        <v>0</v>
      </c>
      <c r="X578" s="2">
        <f t="shared" si="781"/>
        <v>0</v>
      </c>
      <c r="Y578" s="2">
        <f t="shared" si="781"/>
        <v>0</v>
      </c>
      <c r="Z578" s="2">
        <f t="shared" si="781"/>
        <v>0</v>
      </c>
      <c r="AA578" s="2">
        <f t="shared" si="781"/>
        <v>0</v>
      </c>
      <c r="AB578" s="2">
        <f t="shared" si="781"/>
        <v>0</v>
      </c>
      <c r="AC578" s="2">
        <f t="shared" si="781"/>
        <v>0</v>
      </c>
      <c r="AD578" s="2">
        <f t="shared" si="781"/>
        <v>0</v>
      </c>
      <c r="AE578" s="2">
        <f t="shared" si="781"/>
        <v>0</v>
      </c>
      <c r="AF578" s="2">
        <f t="shared" si="781"/>
        <v>0</v>
      </c>
      <c r="AG578" s="2">
        <f t="shared" si="781"/>
        <v>0</v>
      </c>
      <c r="AH578" s="2">
        <f t="shared" si="781"/>
        <v>0</v>
      </c>
      <c r="AI578" s="2">
        <f t="shared" si="781"/>
        <v>0</v>
      </c>
      <c r="AJ578" s="2">
        <f t="shared" ref="AJ578:BP578" si="782">AJ231+SUMIFS(AJ$243:AJ$252,$B$243:$B$252,"&lt;"&amp;Base_Reg_Year&amp;"")</f>
        <v>0</v>
      </c>
      <c r="AK578" s="2">
        <f t="shared" si="782"/>
        <v>0</v>
      </c>
      <c r="AL578" s="2">
        <f t="shared" si="782"/>
        <v>0</v>
      </c>
      <c r="AM578" s="2">
        <f t="shared" si="782"/>
        <v>0</v>
      </c>
      <c r="AN578" s="2">
        <f t="shared" si="782"/>
        <v>0</v>
      </c>
      <c r="AO578" s="2">
        <f t="shared" si="782"/>
        <v>0</v>
      </c>
      <c r="AP578" s="2">
        <f t="shared" si="782"/>
        <v>0</v>
      </c>
      <c r="AQ578" s="2">
        <f t="shared" si="782"/>
        <v>0</v>
      </c>
      <c r="AR578" s="2">
        <f t="shared" si="782"/>
        <v>0</v>
      </c>
      <c r="AS578" s="2">
        <f t="shared" si="782"/>
        <v>0</v>
      </c>
      <c r="AT578" s="2">
        <f t="shared" si="782"/>
        <v>0</v>
      </c>
      <c r="AU578" s="2">
        <f t="shared" si="782"/>
        <v>0</v>
      </c>
      <c r="AV578" s="2">
        <f t="shared" si="782"/>
        <v>0</v>
      </c>
      <c r="AW578" s="2">
        <f t="shared" si="782"/>
        <v>0</v>
      </c>
      <c r="AX578" s="2">
        <f t="shared" si="782"/>
        <v>0</v>
      </c>
      <c r="AY578" s="2">
        <f t="shared" si="782"/>
        <v>0</v>
      </c>
      <c r="AZ578" s="2">
        <f t="shared" si="782"/>
        <v>0</v>
      </c>
      <c r="BA578" s="2">
        <f t="shared" si="782"/>
        <v>0</v>
      </c>
      <c r="BB578" s="2">
        <f t="shared" si="782"/>
        <v>0</v>
      </c>
      <c r="BC578" s="2">
        <f t="shared" si="782"/>
        <v>0</v>
      </c>
      <c r="BD578" s="2">
        <f t="shared" si="782"/>
        <v>0</v>
      </c>
      <c r="BE578" s="2">
        <f t="shared" si="782"/>
        <v>0</v>
      </c>
      <c r="BF578" s="2">
        <f t="shared" si="782"/>
        <v>0</v>
      </c>
      <c r="BG578" s="2">
        <f t="shared" si="782"/>
        <v>0</v>
      </c>
      <c r="BH578" s="2">
        <f t="shared" si="782"/>
        <v>0</v>
      </c>
      <c r="BI578" s="2">
        <f t="shared" si="782"/>
        <v>0</v>
      </c>
      <c r="BJ578" s="2">
        <f t="shared" si="782"/>
        <v>0</v>
      </c>
      <c r="BK578" s="2">
        <f t="shared" si="782"/>
        <v>0</v>
      </c>
      <c r="BL578" s="2">
        <f t="shared" si="782"/>
        <v>0</v>
      </c>
      <c r="BM578" s="2">
        <f t="shared" si="782"/>
        <v>0</v>
      </c>
      <c r="BN578" s="2">
        <f t="shared" si="782"/>
        <v>0</v>
      </c>
      <c r="BO578" s="2">
        <f t="shared" si="782"/>
        <v>0</v>
      </c>
      <c r="BP578" s="2">
        <f t="shared" si="782"/>
        <v>0</v>
      </c>
    </row>
    <row r="579" spans="2:68">
      <c r="B579" t="s">
        <v>24</v>
      </c>
      <c r="D579" s="2">
        <f t="shared" ref="D579:AE579" si="783">D281+SUMIFS(D$293:D$302,$B$293:$B$302,"&lt;"&amp;Base_Reg_Year&amp;"")</f>
        <v>0</v>
      </c>
      <c r="E579" s="2">
        <f t="shared" si="783"/>
        <v>0</v>
      </c>
      <c r="F579" s="2">
        <f t="shared" si="783"/>
        <v>0</v>
      </c>
      <c r="G579" s="2">
        <f t="shared" si="783"/>
        <v>0</v>
      </c>
      <c r="H579" s="2">
        <f t="shared" si="783"/>
        <v>0</v>
      </c>
      <c r="I579" s="162">
        <f t="shared" si="783"/>
        <v>0</v>
      </c>
      <c r="J579" s="62">
        <f t="shared" si="783"/>
        <v>0</v>
      </c>
      <c r="K579" s="2">
        <f t="shared" si="783"/>
        <v>0</v>
      </c>
      <c r="L579" s="2">
        <f t="shared" si="783"/>
        <v>0</v>
      </c>
      <c r="M579" s="2">
        <f t="shared" si="783"/>
        <v>0</v>
      </c>
      <c r="N579" s="2">
        <f t="shared" si="783"/>
        <v>0</v>
      </c>
      <c r="O579" s="2">
        <f t="shared" si="783"/>
        <v>0</v>
      </c>
      <c r="P579" s="2">
        <f t="shared" si="783"/>
        <v>0</v>
      </c>
      <c r="Q579" s="2">
        <f t="shared" si="783"/>
        <v>0</v>
      </c>
      <c r="R579" s="2">
        <f t="shared" si="783"/>
        <v>0</v>
      </c>
      <c r="S579" s="2">
        <f t="shared" si="783"/>
        <v>0</v>
      </c>
      <c r="T579" s="2">
        <f t="shared" si="783"/>
        <v>0</v>
      </c>
      <c r="U579" s="2">
        <f t="shared" si="783"/>
        <v>0</v>
      </c>
      <c r="V579" s="2">
        <f t="shared" si="783"/>
        <v>0</v>
      </c>
      <c r="W579" s="2">
        <f t="shared" si="783"/>
        <v>0</v>
      </c>
      <c r="X579" s="2">
        <f t="shared" si="783"/>
        <v>0</v>
      </c>
      <c r="Y579" s="2">
        <f t="shared" si="783"/>
        <v>0</v>
      </c>
      <c r="Z579" s="2">
        <f t="shared" si="783"/>
        <v>0</v>
      </c>
      <c r="AA579" s="2">
        <f t="shared" si="783"/>
        <v>0</v>
      </c>
      <c r="AB579" s="2">
        <f t="shared" si="783"/>
        <v>0</v>
      </c>
      <c r="AC579" s="2">
        <f t="shared" si="783"/>
        <v>0</v>
      </c>
      <c r="AD579" s="2">
        <f t="shared" si="783"/>
        <v>0</v>
      </c>
      <c r="AE579" s="2">
        <f t="shared" si="783"/>
        <v>0</v>
      </c>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2:68">
      <c r="B580" t="s">
        <v>25</v>
      </c>
      <c r="D580" s="2">
        <f t="shared" ref="D580:AE580" si="784">D331+SUMIFS(D$343:D$352,$B$343:$B$352,"&lt;"&amp;Base_Reg_Year&amp;"")</f>
        <v>0</v>
      </c>
      <c r="E580" s="2">
        <f t="shared" si="784"/>
        <v>0</v>
      </c>
      <c r="F580" s="2">
        <f t="shared" si="784"/>
        <v>0</v>
      </c>
      <c r="G580" s="2">
        <f t="shared" si="784"/>
        <v>0</v>
      </c>
      <c r="H580" s="2">
        <f t="shared" si="784"/>
        <v>0</v>
      </c>
      <c r="I580" s="162">
        <f t="shared" si="784"/>
        <v>0</v>
      </c>
      <c r="J580" s="62">
        <f t="shared" si="784"/>
        <v>0.62921227616217246</v>
      </c>
      <c r="K580" s="2">
        <f t="shared" si="784"/>
        <v>0.62921227616217246</v>
      </c>
      <c r="L580" s="2">
        <f t="shared" si="784"/>
        <v>0.62921227616217246</v>
      </c>
      <c r="M580" s="2">
        <f t="shared" si="784"/>
        <v>0.62921227616217246</v>
      </c>
      <c r="N580" s="2">
        <f t="shared" si="784"/>
        <v>0.62921227616217246</v>
      </c>
      <c r="O580" s="2">
        <f t="shared" si="784"/>
        <v>0.62921227616217246</v>
      </c>
      <c r="P580" s="2">
        <f t="shared" si="784"/>
        <v>0.62921227616217246</v>
      </c>
      <c r="Q580" s="2">
        <f t="shared" si="784"/>
        <v>0.27955854229751154</v>
      </c>
      <c r="R580" s="2">
        <f t="shared" si="784"/>
        <v>0</v>
      </c>
      <c r="S580" s="2">
        <f t="shared" si="784"/>
        <v>0</v>
      </c>
      <c r="T580" s="2">
        <f t="shared" si="784"/>
        <v>0</v>
      </c>
      <c r="U580" s="2">
        <f t="shared" si="784"/>
        <v>0</v>
      </c>
      <c r="V580" s="2">
        <f t="shared" si="784"/>
        <v>0</v>
      </c>
      <c r="W580" s="2">
        <f t="shared" si="784"/>
        <v>0</v>
      </c>
      <c r="X580" s="2">
        <f t="shared" si="784"/>
        <v>0</v>
      </c>
      <c r="Y580" s="2">
        <f t="shared" si="784"/>
        <v>0</v>
      </c>
      <c r="Z580" s="2">
        <f t="shared" si="784"/>
        <v>0</v>
      </c>
      <c r="AA580" s="2">
        <f t="shared" si="784"/>
        <v>0</v>
      </c>
      <c r="AB580" s="2">
        <f t="shared" si="784"/>
        <v>0</v>
      </c>
      <c r="AC580" s="2">
        <f t="shared" si="784"/>
        <v>0</v>
      </c>
      <c r="AD580" s="2">
        <f t="shared" si="784"/>
        <v>0</v>
      </c>
      <c r="AE580" s="2">
        <f t="shared" si="784"/>
        <v>0</v>
      </c>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2:68">
      <c r="B581" t="s">
        <v>26</v>
      </c>
      <c r="D581" s="2"/>
      <c r="E581" s="2"/>
      <c r="F581" s="2"/>
      <c r="G581" s="2"/>
      <c r="H581" s="2"/>
      <c r="I581" s="162"/>
      <c r="J581" s="6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2:68">
      <c r="B582" t="s">
        <v>27</v>
      </c>
      <c r="D582" s="2"/>
      <c r="E582" s="2"/>
      <c r="F582" s="2"/>
      <c r="G582" s="2"/>
      <c r="H582" s="2"/>
      <c r="I582" s="162"/>
      <c r="J582" s="6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row>
    <row r="583" spans="2:68">
      <c r="B583" t="s">
        <v>28</v>
      </c>
      <c r="D583" s="2">
        <f t="shared" ref="D583:AI583" si="785">D479+SUMIFS(D$491:D$500,$B$491:$B$500,"&lt;"&amp;Base_Reg_Year&amp;"")</f>
        <v>0</v>
      </c>
      <c r="E583" s="2">
        <f t="shared" si="785"/>
        <v>0</v>
      </c>
      <c r="F583" s="2">
        <f t="shared" si="785"/>
        <v>0</v>
      </c>
      <c r="G583" s="2">
        <f t="shared" si="785"/>
        <v>0</v>
      </c>
      <c r="H583" s="2">
        <f t="shared" si="785"/>
        <v>0</v>
      </c>
      <c r="I583" s="162">
        <f t="shared" si="785"/>
        <v>0</v>
      </c>
      <c r="J583" s="62">
        <f t="shared" si="785"/>
        <v>3.9252199740316398E-3</v>
      </c>
      <c r="K583" s="2">
        <f t="shared" si="785"/>
        <v>3.9252199740316398E-3</v>
      </c>
      <c r="L583" s="2">
        <f t="shared" si="785"/>
        <v>3.9252199740316398E-3</v>
      </c>
      <c r="M583" s="2">
        <f t="shared" si="785"/>
        <v>3.9252199740316398E-3</v>
      </c>
      <c r="N583" s="2">
        <f t="shared" si="785"/>
        <v>3.9252199740316398E-3</v>
      </c>
      <c r="O583" s="2">
        <f t="shared" si="785"/>
        <v>3.9252199740316398E-3</v>
      </c>
      <c r="P583" s="2">
        <f t="shared" si="785"/>
        <v>3.9252199740316398E-3</v>
      </c>
      <c r="Q583" s="2">
        <f t="shared" si="785"/>
        <v>3.9252199740316398E-3</v>
      </c>
      <c r="R583" s="2">
        <f t="shared" si="785"/>
        <v>3.9252199740316398E-3</v>
      </c>
      <c r="S583" s="2">
        <f t="shared" si="785"/>
        <v>3.9252199740316398E-3</v>
      </c>
      <c r="T583" s="2">
        <f t="shared" si="785"/>
        <v>3.9252199740316398E-3</v>
      </c>
      <c r="U583" s="2">
        <f t="shared" si="785"/>
        <v>3.9252199740316398E-3</v>
      </c>
      <c r="V583" s="2">
        <f t="shared" si="785"/>
        <v>3.9252199740316398E-3</v>
      </c>
      <c r="W583" s="2">
        <f t="shared" si="785"/>
        <v>3.9252199740316398E-3</v>
      </c>
      <c r="X583" s="2">
        <f t="shared" si="785"/>
        <v>1.3120238066932563E-3</v>
      </c>
      <c r="Y583" s="2">
        <f t="shared" si="785"/>
        <v>0</v>
      </c>
      <c r="Z583" s="2">
        <f t="shared" si="785"/>
        <v>0</v>
      </c>
      <c r="AA583" s="2">
        <f t="shared" si="785"/>
        <v>0</v>
      </c>
      <c r="AB583" s="2">
        <f t="shared" si="785"/>
        <v>0</v>
      </c>
      <c r="AC583" s="2">
        <f t="shared" si="785"/>
        <v>0</v>
      </c>
      <c r="AD583" s="2">
        <f t="shared" si="785"/>
        <v>0</v>
      </c>
      <c r="AE583" s="2">
        <f t="shared" si="785"/>
        <v>0</v>
      </c>
      <c r="AF583" s="2">
        <f t="shared" si="785"/>
        <v>0</v>
      </c>
      <c r="AG583" s="2">
        <f t="shared" si="785"/>
        <v>0</v>
      </c>
      <c r="AH583" s="2">
        <f t="shared" si="785"/>
        <v>0</v>
      </c>
      <c r="AI583" s="2">
        <f t="shared" si="785"/>
        <v>0</v>
      </c>
      <c r="AJ583" s="2">
        <f t="shared" ref="AJ583:BP583" si="786">AJ479+SUMIFS(AJ$491:AJ$500,$B$491:$B$500,"&lt;"&amp;Base_Reg_Year&amp;"")</f>
        <v>0</v>
      </c>
      <c r="AK583" s="2">
        <f t="shared" si="786"/>
        <v>0</v>
      </c>
      <c r="AL583" s="2">
        <f t="shared" si="786"/>
        <v>0</v>
      </c>
      <c r="AM583" s="2">
        <f t="shared" si="786"/>
        <v>0</v>
      </c>
      <c r="AN583" s="2">
        <f t="shared" si="786"/>
        <v>0</v>
      </c>
      <c r="AO583" s="2">
        <f t="shared" si="786"/>
        <v>0</v>
      </c>
      <c r="AP583" s="2">
        <f t="shared" si="786"/>
        <v>0</v>
      </c>
      <c r="AQ583" s="2">
        <f t="shared" si="786"/>
        <v>0</v>
      </c>
      <c r="AR583" s="2">
        <f t="shared" si="786"/>
        <v>0</v>
      </c>
      <c r="AS583" s="2">
        <f t="shared" si="786"/>
        <v>0</v>
      </c>
      <c r="AT583" s="2">
        <f t="shared" si="786"/>
        <v>0</v>
      </c>
      <c r="AU583" s="2">
        <f t="shared" si="786"/>
        <v>0</v>
      </c>
      <c r="AV583" s="2">
        <f t="shared" si="786"/>
        <v>0</v>
      </c>
      <c r="AW583" s="2">
        <f t="shared" si="786"/>
        <v>0</v>
      </c>
      <c r="AX583" s="2">
        <f t="shared" si="786"/>
        <v>0</v>
      </c>
      <c r="AY583" s="2">
        <f t="shared" si="786"/>
        <v>0</v>
      </c>
      <c r="AZ583" s="2">
        <f t="shared" si="786"/>
        <v>0</v>
      </c>
      <c r="BA583" s="2">
        <f t="shared" si="786"/>
        <v>0</v>
      </c>
      <c r="BB583" s="2">
        <f t="shared" si="786"/>
        <v>0</v>
      </c>
      <c r="BC583" s="2">
        <f t="shared" si="786"/>
        <v>0</v>
      </c>
      <c r="BD583" s="2">
        <f t="shared" si="786"/>
        <v>0</v>
      </c>
      <c r="BE583" s="2">
        <f t="shared" si="786"/>
        <v>0</v>
      </c>
      <c r="BF583" s="2">
        <f t="shared" si="786"/>
        <v>0</v>
      </c>
      <c r="BG583" s="2">
        <f t="shared" si="786"/>
        <v>0</v>
      </c>
      <c r="BH583" s="2">
        <f t="shared" si="786"/>
        <v>0</v>
      </c>
      <c r="BI583" s="2">
        <f t="shared" si="786"/>
        <v>0</v>
      </c>
      <c r="BJ583" s="2">
        <f t="shared" si="786"/>
        <v>0</v>
      </c>
      <c r="BK583" s="2">
        <f t="shared" si="786"/>
        <v>0</v>
      </c>
      <c r="BL583" s="2">
        <f t="shared" si="786"/>
        <v>0</v>
      </c>
      <c r="BM583" s="2">
        <f t="shared" si="786"/>
        <v>0</v>
      </c>
      <c r="BN583" s="2">
        <f t="shared" si="786"/>
        <v>0</v>
      </c>
      <c r="BO583" s="2">
        <f t="shared" si="786"/>
        <v>0</v>
      </c>
      <c r="BP583" s="2">
        <f t="shared" si="786"/>
        <v>0</v>
      </c>
    </row>
    <row r="584" spans="2:68">
      <c r="B584" t="s">
        <v>96</v>
      </c>
      <c r="D584" s="7">
        <f t="shared" ref="D584:AI584" si="787">SUM(D574:D583)</f>
        <v>46.919842873504351</v>
      </c>
      <c r="E584" s="7">
        <f t="shared" si="787"/>
        <v>47.684910205643035</v>
      </c>
      <c r="F584" s="7">
        <f t="shared" si="787"/>
        <v>48.457525902819704</v>
      </c>
      <c r="G584" s="7">
        <f t="shared" si="787"/>
        <v>39.206300995772381</v>
      </c>
      <c r="H584" s="7">
        <f t="shared" si="787"/>
        <v>26.266593896138406</v>
      </c>
      <c r="I584" s="7">
        <f t="shared" si="787"/>
        <v>13.516540974934129</v>
      </c>
      <c r="J584" s="7">
        <f t="shared" si="787"/>
        <v>27.900062161857882</v>
      </c>
      <c r="K584" s="7">
        <f t="shared" si="787"/>
        <v>27.900062161857889</v>
      </c>
      <c r="L584" s="7">
        <f t="shared" si="787"/>
        <v>27.763561240216326</v>
      </c>
      <c r="M584" s="7">
        <f t="shared" si="787"/>
        <v>27.494616311266157</v>
      </c>
      <c r="N584" s="7">
        <f t="shared" si="787"/>
        <v>26.950530885078837</v>
      </c>
      <c r="O584" s="7">
        <f t="shared" si="787"/>
        <v>26.665851877029905</v>
      </c>
      <c r="P584" s="7">
        <f t="shared" si="787"/>
        <v>6.0736042168945419</v>
      </c>
      <c r="Q584" s="7">
        <f t="shared" si="787"/>
        <v>3.495720439787791</v>
      </c>
      <c r="R584" s="7">
        <f t="shared" si="787"/>
        <v>3.2161618974902795</v>
      </c>
      <c r="S584" s="7">
        <f t="shared" si="787"/>
        <v>3.2161618974902795</v>
      </c>
      <c r="T584" s="7">
        <f t="shared" si="787"/>
        <v>2.9701291530624956</v>
      </c>
      <c r="U584" s="7">
        <f t="shared" si="787"/>
        <v>2.4702325673549907</v>
      </c>
      <c r="V584" s="7">
        <f t="shared" si="787"/>
        <v>1.9288915026932101</v>
      </c>
      <c r="W584" s="7">
        <f t="shared" si="787"/>
        <v>1.2936548778191932</v>
      </c>
      <c r="X584" s="7">
        <f t="shared" si="787"/>
        <v>0.57017930718814203</v>
      </c>
      <c r="Y584" s="7">
        <f t="shared" si="787"/>
        <v>8.8817841970012523E-16</v>
      </c>
      <c r="Z584" s="7">
        <f t="shared" si="787"/>
        <v>0</v>
      </c>
      <c r="AA584" s="7">
        <f t="shared" si="787"/>
        <v>0</v>
      </c>
      <c r="AB584" s="7">
        <f t="shared" si="787"/>
        <v>0</v>
      </c>
      <c r="AC584" s="7">
        <f t="shared" si="787"/>
        <v>0</v>
      </c>
      <c r="AD584" s="7">
        <f t="shared" si="787"/>
        <v>0</v>
      </c>
      <c r="AE584" s="7">
        <f t="shared" si="787"/>
        <v>0</v>
      </c>
      <c r="AF584" s="7">
        <f t="shared" si="787"/>
        <v>0</v>
      </c>
      <c r="AG584" s="7">
        <f t="shared" si="787"/>
        <v>0</v>
      </c>
      <c r="AH584" s="7">
        <f t="shared" si="787"/>
        <v>0</v>
      </c>
      <c r="AI584" s="7">
        <f t="shared" si="787"/>
        <v>0</v>
      </c>
      <c r="AJ584" s="7">
        <f t="shared" ref="AJ584:BO584" si="788">SUM(AJ574:AJ583)</f>
        <v>0</v>
      </c>
      <c r="AK584" s="7">
        <f t="shared" si="788"/>
        <v>0</v>
      </c>
      <c r="AL584" s="7">
        <f t="shared" si="788"/>
        <v>0</v>
      </c>
      <c r="AM584" s="7">
        <f t="shared" si="788"/>
        <v>0</v>
      </c>
      <c r="AN584" s="7">
        <f t="shared" si="788"/>
        <v>0</v>
      </c>
      <c r="AO584" s="7">
        <f t="shared" si="788"/>
        <v>0</v>
      </c>
      <c r="AP584" s="7">
        <f t="shared" si="788"/>
        <v>0</v>
      </c>
      <c r="AQ584" s="7">
        <f t="shared" si="788"/>
        <v>0</v>
      </c>
      <c r="AR584" s="7">
        <f t="shared" si="788"/>
        <v>0</v>
      </c>
      <c r="AS584" s="7">
        <f t="shared" si="788"/>
        <v>0</v>
      </c>
      <c r="AT584" s="7">
        <f t="shared" si="788"/>
        <v>0</v>
      </c>
      <c r="AU584" s="7">
        <f t="shared" si="788"/>
        <v>0</v>
      </c>
      <c r="AV584" s="7">
        <f t="shared" si="788"/>
        <v>0</v>
      </c>
      <c r="AW584" s="7">
        <f t="shared" si="788"/>
        <v>0</v>
      </c>
      <c r="AX584" s="7">
        <f t="shared" si="788"/>
        <v>0</v>
      </c>
      <c r="AY584" s="7">
        <f t="shared" si="788"/>
        <v>0</v>
      </c>
      <c r="AZ584" s="7">
        <f t="shared" si="788"/>
        <v>0</v>
      </c>
      <c r="BA584" s="7">
        <f t="shared" si="788"/>
        <v>0</v>
      </c>
      <c r="BB584" s="7">
        <f t="shared" si="788"/>
        <v>0</v>
      </c>
      <c r="BC584" s="7">
        <f t="shared" si="788"/>
        <v>0</v>
      </c>
      <c r="BD584" s="7">
        <f t="shared" si="788"/>
        <v>0</v>
      </c>
      <c r="BE584" s="7">
        <f t="shared" si="788"/>
        <v>0</v>
      </c>
      <c r="BF584" s="7">
        <f t="shared" si="788"/>
        <v>0</v>
      </c>
      <c r="BG584" s="7">
        <f t="shared" si="788"/>
        <v>0</v>
      </c>
      <c r="BH584" s="7">
        <f t="shared" si="788"/>
        <v>0</v>
      </c>
      <c r="BI584" s="7">
        <f t="shared" si="788"/>
        <v>0</v>
      </c>
      <c r="BJ584" s="7">
        <f t="shared" si="788"/>
        <v>0</v>
      </c>
      <c r="BK584" s="7">
        <f t="shared" si="788"/>
        <v>0</v>
      </c>
      <c r="BL584" s="7">
        <f t="shared" si="788"/>
        <v>0</v>
      </c>
      <c r="BM584" s="7">
        <f t="shared" si="788"/>
        <v>0</v>
      </c>
      <c r="BN584" s="7">
        <f t="shared" si="788"/>
        <v>0</v>
      </c>
      <c r="BO584" s="7">
        <f t="shared" si="788"/>
        <v>0</v>
      </c>
      <c r="BP584" s="7">
        <f t="shared" ref="BP584" si="789">SUM(BP574:BP583)</f>
        <v>0</v>
      </c>
    </row>
    <row r="586" spans="2:68">
      <c r="B586" s="133" t="str">
        <f>Base_Reg_Year&amp;" Opening RAB Depr (Jun $2021)"</f>
        <v>2022 Opening RAB Depr (Jun $2021)</v>
      </c>
      <c r="D586" s="1">
        <v>2016</v>
      </c>
      <c r="E586" s="1">
        <v>2017</v>
      </c>
      <c r="F586" s="1">
        <v>2018</v>
      </c>
      <c r="G586" s="1">
        <v>2019</v>
      </c>
      <c r="H586" s="1">
        <v>2020</v>
      </c>
      <c r="I586" s="161">
        <v>2021</v>
      </c>
      <c r="J586" s="32">
        <v>2022</v>
      </c>
      <c r="K586" s="1">
        <v>2023</v>
      </c>
      <c r="L586" s="1">
        <v>2024</v>
      </c>
      <c r="M586" s="1">
        <v>2025</v>
      </c>
      <c r="N586" s="1">
        <v>2026</v>
      </c>
      <c r="O586" s="1">
        <v>2027</v>
      </c>
      <c r="P586" s="1">
        <v>2028</v>
      </c>
      <c r="Q586" s="1">
        <v>2029</v>
      </c>
      <c r="R586" s="1">
        <v>2030</v>
      </c>
      <c r="S586" s="1">
        <v>2031</v>
      </c>
      <c r="T586" s="1">
        <v>2032</v>
      </c>
      <c r="U586" s="1">
        <v>2033</v>
      </c>
      <c r="V586" s="1">
        <v>2034</v>
      </c>
      <c r="W586" s="1">
        <v>2035</v>
      </c>
      <c r="X586" s="1">
        <v>2036</v>
      </c>
      <c r="Y586" s="1">
        <v>2037</v>
      </c>
      <c r="Z586" s="1">
        <v>2038</v>
      </c>
      <c r="AA586" s="1">
        <v>2039</v>
      </c>
      <c r="AB586" s="1">
        <v>2040</v>
      </c>
      <c r="AC586" s="1">
        <v>2041</v>
      </c>
      <c r="AD586" s="1">
        <v>2042</v>
      </c>
      <c r="AE586" s="1">
        <v>2043</v>
      </c>
      <c r="AF586" s="1">
        <v>2044</v>
      </c>
      <c r="AG586" s="1">
        <v>2045</v>
      </c>
      <c r="AH586" s="1">
        <v>2046</v>
      </c>
      <c r="AI586" s="1">
        <v>2047</v>
      </c>
      <c r="AJ586" s="1">
        <v>2048</v>
      </c>
      <c r="AK586" s="1">
        <v>2049</v>
      </c>
      <c r="AL586" s="1">
        <v>2050</v>
      </c>
      <c r="AM586" s="1">
        <v>2051</v>
      </c>
      <c r="AN586" s="1">
        <v>2052</v>
      </c>
      <c r="AO586" s="1">
        <v>2053</v>
      </c>
      <c r="AP586" s="1">
        <v>2054</v>
      </c>
      <c r="AQ586" s="1">
        <v>2055</v>
      </c>
      <c r="AR586" s="1">
        <v>2056</v>
      </c>
      <c r="AS586" s="1">
        <v>2057</v>
      </c>
      <c r="AT586" s="1">
        <v>2058</v>
      </c>
      <c r="AU586" s="1">
        <v>2059</v>
      </c>
      <c r="AV586" s="1">
        <v>2060</v>
      </c>
      <c r="AW586" s="1">
        <v>2061</v>
      </c>
      <c r="AX586" s="1">
        <v>2062</v>
      </c>
      <c r="AY586" s="1">
        <v>2063</v>
      </c>
      <c r="AZ586" s="1">
        <v>2064</v>
      </c>
      <c r="BA586" s="1">
        <v>2065</v>
      </c>
      <c r="BB586" s="1">
        <v>2066</v>
      </c>
      <c r="BC586" s="1">
        <v>2067</v>
      </c>
      <c r="BD586" s="1">
        <v>2068</v>
      </c>
      <c r="BE586" s="1">
        <v>2069</v>
      </c>
      <c r="BF586" s="1">
        <v>2070</v>
      </c>
      <c r="BG586" s="1">
        <v>2071</v>
      </c>
      <c r="BH586" s="1">
        <v>2072</v>
      </c>
      <c r="BI586" s="1">
        <v>2073</v>
      </c>
      <c r="BJ586" s="1">
        <v>2074</v>
      </c>
      <c r="BK586" s="1">
        <v>2075</v>
      </c>
      <c r="BL586" s="1">
        <v>2076</v>
      </c>
      <c r="BM586" s="1">
        <v>2077</v>
      </c>
      <c r="BN586" s="1">
        <v>2078</v>
      </c>
      <c r="BO586" s="1">
        <v>2079</v>
      </c>
      <c r="BP586" s="1">
        <v>2080</v>
      </c>
    </row>
    <row r="587" spans="2:68">
      <c r="B587" t="s">
        <v>19</v>
      </c>
      <c r="D587" s="21">
        <f>D574*Inputs!$O$5/Inputs!$I$5</f>
        <v>25.115307361978711</v>
      </c>
      <c r="E587" s="21">
        <f>E574*Inputs!$O$5/Inputs!$I$5</f>
        <v>25.655231911601152</v>
      </c>
      <c r="F587" s="21">
        <f>F574*Inputs!$O$5/Inputs!$I$5</f>
        <v>26.21234198443787</v>
      </c>
      <c r="G587" s="21">
        <f>G574*Inputs!$O$5/Inputs!$I$5</f>
        <v>26.843217401944848</v>
      </c>
      <c r="H587" s="21">
        <f>H574*Inputs!$O$5/Inputs!$I$5</f>
        <v>27.606383453944215</v>
      </c>
      <c r="I587" s="163">
        <f>I574*Inputs!$O$5/Inputs!$I$5</f>
        <v>14.212583279940164</v>
      </c>
      <c r="J587" s="159">
        <f>J574*Inputs!$O$5/Inputs!$I$5</f>
        <v>28.639971213984268</v>
      </c>
      <c r="K587" s="21">
        <f>K574*Inputs!$O$5/Inputs!$I$5</f>
        <v>28.639971213984268</v>
      </c>
      <c r="L587" s="21">
        <f>L574*Inputs!$O$5/Inputs!$I$5</f>
        <v>28.639971213984268</v>
      </c>
      <c r="M587" s="21">
        <f>M574*Inputs!$O$5/Inputs!$I$5</f>
        <v>28.639971213984268</v>
      </c>
      <c r="N587" s="21">
        <f>N574*Inputs!$O$5/Inputs!$I$5</f>
        <v>28.639971213984268</v>
      </c>
      <c r="O587" s="21">
        <f>O574*Inputs!$O$5/Inputs!$I$5</f>
        <v>28.639971213984268</v>
      </c>
      <c r="P587" s="21">
        <f>P574*Inputs!$O$5/Inputs!$I$5</f>
        <v>5.9167056825039737</v>
      </c>
      <c r="Q587" s="21">
        <f>Q574*Inputs!$O$5/Inputs!$I$5</f>
        <v>3.5246638520055527</v>
      </c>
      <c r="R587" s="21">
        <f>R574*Inputs!$O$5/Inputs!$I$5</f>
        <v>3.5246638520055527</v>
      </c>
      <c r="S587" s="21">
        <f>S574*Inputs!$O$5/Inputs!$I$5</f>
        <v>3.5246638520055527</v>
      </c>
      <c r="T587" s="21">
        <f>T574*Inputs!$O$5/Inputs!$I$5</f>
        <v>3.25470157719433</v>
      </c>
      <c r="U587" s="21">
        <f>U574*Inputs!$O$5/Inputs!$I$5</f>
        <v>2.7061842659647541</v>
      </c>
      <c r="V587" s="21">
        <f>V574*Inputs!$O$5/Inputs!$I$5</f>
        <v>2.1121915207929041</v>
      </c>
      <c r="W587" s="21">
        <f>W574*Inputs!$O$5/Inputs!$I$5</f>
        <v>1.4151707860397336</v>
      </c>
      <c r="X587" s="21">
        <f>X574*Inputs!$O$5/Inputs!$I$5</f>
        <v>0.62419620707199575</v>
      </c>
      <c r="Y587" s="21">
        <f>Y574*Inputs!$O$5/Inputs!$I$5</f>
        <v>9.7456404503450957E-16</v>
      </c>
      <c r="Z587" s="21">
        <f>Z574*Inputs!$O$5/Inputs!$I$5</f>
        <v>0</v>
      </c>
      <c r="AA587" s="21">
        <f>AA574*Inputs!$O$5/Inputs!$I$5</f>
        <v>0</v>
      </c>
      <c r="AB587" s="21">
        <f>AB574*Inputs!$O$5/Inputs!$I$5</f>
        <v>0</v>
      </c>
      <c r="AC587" s="21">
        <f>AC574*Inputs!$O$5/Inputs!$I$5</f>
        <v>0</v>
      </c>
      <c r="AD587" s="21">
        <f>AD574*Inputs!$O$5/Inputs!$I$5</f>
        <v>0</v>
      </c>
      <c r="AE587" s="21">
        <f>AE574*Inputs!$O$5/Inputs!$I$5</f>
        <v>0</v>
      </c>
      <c r="AF587" s="21">
        <f>AF574*Inputs!$O$5/Inputs!$I$5</f>
        <v>0</v>
      </c>
      <c r="AG587" s="21">
        <f>AG574*Inputs!$O$5/Inputs!$I$5</f>
        <v>0</v>
      </c>
      <c r="AH587" s="21">
        <f>AH574*Inputs!$O$5/Inputs!$I$5</f>
        <v>0</v>
      </c>
      <c r="AI587" s="21">
        <f>AI574*Inputs!$O$5/Inputs!$I$5</f>
        <v>0</v>
      </c>
      <c r="AJ587" s="21">
        <f>AJ574*Inputs!$O$5/Inputs!$I$5</f>
        <v>0</v>
      </c>
      <c r="AK587" s="21">
        <f>AK574*Inputs!$O$5/Inputs!$I$5</f>
        <v>0</v>
      </c>
      <c r="AL587" s="21">
        <f>AL574*Inputs!$O$5/Inputs!$I$5</f>
        <v>0</v>
      </c>
      <c r="AM587" s="21">
        <f>AM574*Inputs!$O$5/Inputs!$I$5</f>
        <v>0</v>
      </c>
      <c r="AN587" s="21">
        <f>AN574*Inputs!$O$5/Inputs!$I$5</f>
        <v>0</v>
      </c>
      <c r="AO587" s="21">
        <f>AO574*Inputs!$O$5/Inputs!$I$5</f>
        <v>0</v>
      </c>
      <c r="AP587" s="21">
        <f>AP574*Inputs!$O$5/Inputs!$I$5</f>
        <v>0</v>
      </c>
      <c r="AQ587" s="21">
        <f>AQ574*Inputs!$O$5/Inputs!$I$5</f>
        <v>0</v>
      </c>
      <c r="AR587" s="21">
        <f>AR574*Inputs!$O$5/Inputs!$I$5</f>
        <v>0</v>
      </c>
      <c r="AS587" s="21">
        <f>AS574*Inputs!$O$5/Inputs!$I$5</f>
        <v>0</v>
      </c>
      <c r="AT587" s="21">
        <f>AT574*Inputs!$O$5/Inputs!$I$5</f>
        <v>0</v>
      </c>
      <c r="AU587" s="21">
        <f>AU574*Inputs!$O$5/Inputs!$I$5</f>
        <v>0</v>
      </c>
      <c r="AV587" s="21">
        <f>AV574*Inputs!$O$5/Inputs!$I$5</f>
        <v>0</v>
      </c>
      <c r="AW587" s="21">
        <f>AW574*Inputs!$O$5/Inputs!$I$5</f>
        <v>0</v>
      </c>
      <c r="AX587" s="21">
        <f>AX574*Inputs!$O$5/Inputs!$I$5</f>
        <v>0</v>
      </c>
      <c r="AY587" s="21">
        <f>AY574*Inputs!$O$5/Inputs!$I$5</f>
        <v>0</v>
      </c>
      <c r="AZ587" s="21">
        <f>AZ574*Inputs!$O$5/Inputs!$I$5</f>
        <v>0</v>
      </c>
      <c r="BA587" s="21">
        <f>BA574*Inputs!$O$5/Inputs!$I$5</f>
        <v>0</v>
      </c>
      <c r="BB587" s="21">
        <f>BB574*Inputs!$O$5/Inputs!$I$5</f>
        <v>0</v>
      </c>
      <c r="BC587" s="21">
        <f>BC574*Inputs!$O$5/Inputs!$I$5</f>
        <v>0</v>
      </c>
      <c r="BD587" s="21">
        <f>BD574*Inputs!$O$5/Inputs!$I$5</f>
        <v>0</v>
      </c>
      <c r="BE587" s="21">
        <f>BE574*Inputs!$O$5/Inputs!$I$5</f>
        <v>0</v>
      </c>
      <c r="BF587" s="21">
        <f>BF574*Inputs!$O$5/Inputs!$I$5</f>
        <v>0</v>
      </c>
      <c r="BG587" s="21">
        <f>BG574*Inputs!$O$5/Inputs!$I$5</f>
        <v>0</v>
      </c>
      <c r="BH587" s="21">
        <f>BH574*Inputs!$O$5/Inputs!$I$5</f>
        <v>0</v>
      </c>
      <c r="BI587" s="21">
        <f>BI574*Inputs!$O$5/Inputs!$I$5</f>
        <v>0</v>
      </c>
      <c r="BJ587" s="21">
        <f>BJ574*Inputs!$O$5/Inputs!$I$5</f>
        <v>0</v>
      </c>
      <c r="BK587" s="21">
        <f>BK574*Inputs!$O$5/Inputs!$I$5</f>
        <v>0</v>
      </c>
      <c r="BL587" s="21">
        <f>BL574*Inputs!$O$5/Inputs!$I$5</f>
        <v>0</v>
      </c>
      <c r="BM587" s="21">
        <f>BM574*Inputs!$O$5/Inputs!$I$5</f>
        <v>0</v>
      </c>
      <c r="BN587" s="21">
        <f>BN574*Inputs!$O$5/Inputs!$I$5</f>
        <v>0</v>
      </c>
      <c r="BO587" s="21">
        <f>BO574*Inputs!$O$5/Inputs!$I$5</f>
        <v>0</v>
      </c>
      <c r="BP587" s="21">
        <f>BP574*Inputs!$O$5/Inputs!$I$5</f>
        <v>0</v>
      </c>
    </row>
    <row r="588" spans="2:68">
      <c r="B588" t="s">
        <v>20</v>
      </c>
      <c r="D588" s="21">
        <f>D575*Inputs!$O$5/Inputs!$I$5</f>
        <v>16.34227862812881</v>
      </c>
      <c r="E588" s="21">
        <f>E575*Inputs!$O$5/Inputs!$I$5</f>
        <v>16.34227862812881</v>
      </c>
      <c r="F588" s="21">
        <f>F575*Inputs!$O$5/Inputs!$I$5</f>
        <v>16.34227862812881</v>
      </c>
      <c r="G588" s="21">
        <f>G575*Inputs!$O$5/Inputs!$I$5</f>
        <v>6.690692936233515</v>
      </c>
      <c r="H588" s="21">
        <f>H575*Inputs!$O$5/Inputs!$I$5</f>
        <v>3.1589873817158837E-4</v>
      </c>
      <c r="I588" s="163">
        <f>I575*Inputs!$O$5/Inputs!$I$5</f>
        <v>1.5794936908579418E-4</v>
      </c>
      <c r="J588" s="159">
        <f>J575*Inputs!$O$5/Inputs!$I$5</f>
        <v>2.3968668272302821E-2</v>
      </c>
      <c r="K588" s="21">
        <f>K575*Inputs!$O$5/Inputs!$I$5</f>
        <v>2.3968668272308671E-2</v>
      </c>
      <c r="L588" s="21">
        <f>L575*Inputs!$O$5/Inputs!$I$5</f>
        <v>2.3968668272308671E-2</v>
      </c>
      <c r="M588" s="21">
        <f>M575*Inputs!$O$5/Inputs!$I$5</f>
        <v>2.3968668272308671E-2</v>
      </c>
      <c r="N588" s="21">
        <f>N575*Inputs!$O$5/Inputs!$I$5</f>
        <v>2.3968668272308671E-2</v>
      </c>
      <c r="O588" s="21">
        <f>O575*Inputs!$O$5/Inputs!$I$5</f>
        <v>2.381071890322288E-2</v>
      </c>
      <c r="P588" s="21">
        <f>P575*Inputs!$O$5/Inputs!$I$5</f>
        <v>2.3652769534137082E-2</v>
      </c>
      <c r="Q588" s="21">
        <f>Q575*Inputs!$O$5/Inputs!$I$5</f>
        <v>3.0455126407328424E-17</v>
      </c>
      <c r="R588" s="21">
        <f>R575*Inputs!$O$5/Inputs!$I$5</f>
        <v>0</v>
      </c>
      <c r="S588" s="21">
        <f>S575*Inputs!$O$5/Inputs!$I$5</f>
        <v>0</v>
      </c>
      <c r="T588" s="21">
        <f>T575*Inputs!$O$5/Inputs!$I$5</f>
        <v>0</v>
      </c>
      <c r="U588" s="21">
        <f>U575*Inputs!$O$5/Inputs!$I$5</f>
        <v>0</v>
      </c>
      <c r="V588" s="21">
        <f>V575*Inputs!$O$5/Inputs!$I$5</f>
        <v>0</v>
      </c>
      <c r="W588" s="21">
        <f>W575*Inputs!$O$5/Inputs!$I$5</f>
        <v>0</v>
      </c>
      <c r="X588" s="21">
        <f>X575*Inputs!$O$5/Inputs!$I$5</f>
        <v>0</v>
      </c>
      <c r="Y588" s="21">
        <f>Y575*Inputs!$O$5/Inputs!$I$5</f>
        <v>0</v>
      </c>
      <c r="Z588" s="21">
        <f>Z575*Inputs!$O$5/Inputs!$I$5</f>
        <v>0</v>
      </c>
      <c r="AA588" s="21">
        <f>AA575*Inputs!$O$5/Inputs!$I$5</f>
        <v>0</v>
      </c>
      <c r="AB588" s="21">
        <f>AB575*Inputs!$O$5/Inputs!$I$5</f>
        <v>0</v>
      </c>
      <c r="AC588" s="21">
        <f>AC575*Inputs!$O$5/Inputs!$I$5</f>
        <v>0</v>
      </c>
      <c r="AD588" s="21">
        <f>AD575*Inputs!$O$5/Inputs!$I$5</f>
        <v>0</v>
      </c>
      <c r="AE588" s="21">
        <f>AE575*Inputs!$O$5/Inputs!$I$5</f>
        <v>0</v>
      </c>
      <c r="AF588" s="21">
        <f>AF575*Inputs!$O$5/Inputs!$I$5</f>
        <v>0</v>
      </c>
      <c r="AG588" s="21">
        <f>AG575*Inputs!$O$5/Inputs!$I$5</f>
        <v>0</v>
      </c>
      <c r="AH588" s="21">
        <f>AH575*Inputs!$O$5/Inputs!$I$5</f>
        <v>0</v>
      </c>
      <c r="AI588" s="21">
        <f>AI575*Inputs!$O$5/Inputs!$I$5</f>
        <v>0</v>
      </c>
      <c r="AJ588" s="21">
        <f>AJ575*Inputs!$O$5/Inputs!$I$5</f>
        <v>0</v>
      </c>
      <c r="AK588" s="21">
        <f>AK575*Inputs!$O$5/Inputs!$I$5</f>
        <v>0</v>
      </c>
      <c r="AL588" s="21">
        <f>AL575*Inputs!$O$5/Inputs!$I$5</f>
        <v>0</v>
      </c>
      <c r="AM588" s="21">
        <f>AM575*Inputs!$O$5/Inputs!$I$5</f>
        <v>0</v>
      </c>
      <c r="AN588" s="21">
        <f>AN575*Inputs!$O$5/Inputs!$I$5</f>
        <v>0</v>
      </c>
      <c r="AO588" s="21">
        <f>AO575*Inputs!$O$5/Inputs!$I$5</f>
        <v>0</v>
      </c>
      <c r="AP588" s="21">
        <f>AP575*Inputs!$O$5/Inputs!$I$5</f>
        <v>0</v>
      </c>
      <c r="AQ588" s="21">
        <f>AQ575*Inputs!$O$5/Inputs!$I$5</f>
        <v>0</v>
      </c>
      <c r="AR588" s="21">
        <f>AR575*Inputs!$O$5/Inputs!$I$5</f>
        <v>0</v>
      </c>
      <c r="AS588" s="21">
        <f>AS575*Inputs!$O$5/Inputs!$I$5</f>
        <v>0</v>
      </c>
      <c r="AT588" s="21">
        <f>AT575*Inputs!$O$5/Inputs!$I$5</f>
        <v>0</v>
      </c>
      <c r="AU588" s="21">
        <f>AU575*Inputs!$O$5/Inputs!$I$5</f>
        <v>0</v>
      </c>
      <c r="AV588" s="21">
        <f>AV575*Inputs!$O$5/Inputs!$I$5</f>
        <v>0</v>
      </c>
      <c r="AW588" s="21">
        <f>AW575*Inputs!$O$5/Inputs!$I$5</f>
        <v>0</v>
      </c>
      <c r="AX588" s="21">
        <f>AX575*Inputs!$O$5/Inputs!$I$5</f>
        <v>0</v>
      </c>
      <c r="AY588" s="21">
        <f>AY575*Inputs!$O$5/Inputs!$I$5</f>
        <v>0</v>
      </c>
      <c r="AZ588" s="21">
        <f>AZ575*Inputs!$O$5/Inputs!$I$5</f>
        <v>0</v>
      </c>
      <c r="BA588" s="21">
        <f>BA575*Inputs!$O$5/Inputs!$I$5</f>
        <v>0</v>
      </c>
      <c r="BB588" s="21">
        <f>BB575*Inputs!$O$5/Inputs!$I$5</f>
        <v>0</v>
      </c>
      <c r="BC588" s="21">
        <f>BC575*Inputs!$O$5/Inputs!$I$5</f>
        <v>0</v>
      </c>
      <c r="BD588" s="21">
        <f>BD575*Inputs!$O$5/Inputs!$I$5</f>
        <v>0</v>
      </c>
      <c r="BE588" s="21">
        <f>BE575*Inputs!$O$5/Inputs!$I$5</f>
        <v>0</v>
      </c>
      <c r="BF588" s="21">
        <f>BF575*Inputs!$O$5/Inputs!$I$5</f>
        <v>0</v>
      </c>
      <c r="BG588" s="21">
        <f>BG575*Inputs!$O$5/Inputs!$I$5</f>
        <v>0</v>
      </c>
      <c r="BH588" s="21">
        <f>BH575*Inputs!$O$5/Inputs!$I$5</f>
        <v>0</v>
      </c>
      <c r="BI588" s="21">
        <f>BI575*Inputs!$O$5/Inputs!$I$5</f>
        <v>0</v>
      </c>
      <c r="BJ588" s="21">
        <f>BJ575*Inputs!$O$5/Inputs!$I$5</f>
        <v>0</v>
      </c>
      <c r="BK588" s="21">
        <f>BK575*Inputs!$O$5/Inputs!$I$5</f>
        <v>0</v>
      </c>
      <c r="BL588" s="21">
        <f>BL575*Inputs!$O$5/Inputs!$I$5</f>
        <v>0</v>
      </c>
      <c r="BM588" s="21">
        <f>BM575*Inputs!$O$5/Inputs!$I$5</f>
        <v>0</v>
      </c>
      <c r="BN588" s="21">
        <f>BN575*Inputs!$O$5/Inputs!$I$5</f>
        <v>0</v>
      </c>
      <c r="BO588" s="21">
        <f>BO575*Inputs!$O$5/Inputs!$I$5</f>
        <v>0</v>
      </c>
      <c r="BP588" s="21">
        <f>BP575*Inputs!$O$5/Inputs!$I$5</f>
        <v>0</v>
      </c>
    </row>
    <row r="589" spans="2:68">
      <c r="B589" t="s">
        <v>21</v>
      </c>
      <c r="D589" s="21">
        <f>D576*Inputs!$O$5/Inputs!$I$5</f>
        <v>10.02575434890292</v>
      </c>
      <c r="E589" s="21">
        <f>E576*Inputs!$O$5/Inputs!$I$5</f>
        <v>10.325308779398659</v>
      </c>
      <c r="F589" s="21">
        <f>F576*Inputs!$O$5/Inputs!$I$5</f>
        <v>10.615960217533884</v>
      </c>
      <c r="G589" s="21">
        <f>G576*Inputs!$O$5/Inputs!$I$5</f>
        <v>9.4045114645932646</v>
      </c>
      <c r="H589" s="21">
        <f>H576*Inputs!$O$5/Inputs!$I$5</f>
        <v>1.1334791547401664</v>
      </c>
      <c r="I589" s="163">
        <f>I576*Inputs!$O$5/Inputs!$I$5</f>
        <v>0.57786696606118038</v>
      </c>
      <c r="J589" s="159">
        <f>J576*Inputs!$O$5/Inputs!$I$5</f>
        <v>1.1738631334339364</v>
      </c>
      <c r="K589" s="21">
        <f>K576*Inputs!$O$5/Inputs!$I$5</f>
        <v>1.1738631334339364</v>
      </c>
      <c r="L589" s="21">
        <f>L576*Inputs!$O$5/Inputs!$I$5</f>
        <v>1.0240859181860662</v>
      </c>
      <c r="M589" s="21">
        <f>M576*Inputs!$O$5/Inputs!$I$5</f>
        <v>0.72898298387058336</v>
      </c>
      <c r="N589" s="21">
        <f>N576*Inputs!$O$5/Inputs!$I$5</f>
        <v>0.17255169845651799</v>
      </c>
      <c r="O589" s="21">
        <f>O576*Inputs!$O$5/Inputs!$I$5</f>
        <v>-9.908494459808237E-2</v>
      </c>
      <c r="P589" s="21">
        <f>P576*Inputs!$O$5/Inputs!$I$5</f>
        <v>2.9256590002672663E-2</v>
      </c>
      <c r="Q589" s="21">
        <f>Q576*Inputs!$O$5/Inputs!$I$5</f>
        <v>0</v>
      </c>
      <c r="R589" s="21">
        <f>R576*Inputs!$O$5/Inputs!$I$5</f>
        <v>0</v>
      </c>
      <c r="S589" s="21">
        <f>S576*Inputs!$O$5/Inputs!$I$5</f>
        <v>0</v>
      </c>
      <c r="T589" s="21">
        <f>T576*Inputs!$O$5/Inputs!$I$5</f>
        <v>0</v>
      </c>
      <c r="U589" s="21">
        <f>U576*Inputs!$O$5/Inputs!$I$5</f>
        <v>0</v>
      </c>
      <c r="V589" s="21">
        <f>V576*Inputs!$O$5/Inputs!$I$5</f>
        <v>0</v>
      </c>
      <c r="W589" s="21">
        <f>W576*Inputs!$O$5/Inputs!$I$5</f>
        <v>0</v>
      </c>
      <c r="X589" s="21">
        <f>X576*Inputs!$O$5/Inputs!$I$5</f>
        <v>0</v>
      </c>
      <c r="Y589" s="21">
        <f>Y576*Inputs!$O$5/Inputs!$I$5</f>
        <v>0</v>
      </c>
      <c r="Z589" s="21">
        <f>Z576*Inputs!$O$5/Inputs!$I$5</f>
        <v>0</v>
      </c>
      <c r="AA589" s="21">
        <f>AA576*Inputs!$O$5/Inputs!$I$5</f>
        <v>0</v>
      </c>
      <c r="AB589" s="21">
        <f>AB576*Inputs!$O$5/Inputs!$I$5</f>
        <v>0</v>
      </c>
      <c r="AC589" s="21">
        <f>AC576*Inputs!$O$5/Inputs!$I$5</f>
        <v>0</v>
      </c>
      <c r="AD589" s="21">
        <f>AD576*Inputs!$O$5/Inputs!$I$5</f>
        <v>0</v>
      </c>
      <c r="AE589" s="21">
        <f>AE576*Inputs!$O$5/Inputs!$I$5</f>
        <v>0</v>
      </c>
      <c r="AF589" s="21">
        <f>AF576*Inputs!$O$5/Inputs!$I$5</f>
        <v>0</v>
      </c>
      <c r="AG589" s="21">
        <f>AG576*Inputs!$O$5/Inputs!$I$5</f>
        <v>0</v>
      </c>
      <c r="AH589" s="21">
        <f>AH576*Inputs!$O$5/Inputs!$I$5</f>
        <v>0</v>
      </c>
      <c r="AI589" s="21">
        <f>AI576*Inputs!$O$5/Inputs!$I$5</f>
        <v>0</v>
      </c>
      <c r="AJ589" s="21">
        <f>AJ576*Inputs!$O$5/Inputs!$I$5</f>
        <v>0</v>
      </c>
      <c r="AK589" s="21">
        <f>AK576*Inputs!$O$5/Inputs!$I$5</f>
        <v>0</v>
      </c>
      <c r="AL589" s="21">
        <f>AL576*Inputs!$O$5/Inputs!$I$5</f>
        <v>0</v>
      </c>
      <c r="AM589" s="21">
        <f>AM576*Inputs!$O$5/Inputs!$I$5</f>
        <v>0</v>
      </c>
      <c r="AN589" s="21">
        <f>AN576*Inputs!$O$5/Inputs!$I$5</f>
        <v>0</v>
      </c>
      <c r="AO589" s="21">
        <f>AO576*Inputs!$O$5/Inputs!$I$5</f>
        <v>0</v>
      </c>
      <c r="AP589" s="21">
        <f>AP576*Inputs!$O$5/Inputs!$I$5</f>
        <v>0</v>
      </c>
      <c r="AQ589" s="21">
        <f>AQ576*Inputs!$O$5/Inputs!$I$5</f>
        <v>0</v>
      </c>
      <c r="AR589" s="21">
        <f>AR576*Inputs!$O$5/Inputs!$I$5</f>
        <v>0</v>
      </c>
      <c r="AS589" s="21">
        <f>AS576*Inputs!$O$5/Inputs!$I$5</f>
        <v>0</v>
      </c>
      <c r="AT589" s="21">
        <f>AT576*Inputs!$O$5/Inputs!$I$5</f>
        <v>0</v>
      </c>
      <c r="AU589" s="21">
        <f>AU576*Inputs!$O$5/Inputs!$I$5</f>
        <v>0</v>
      </c>
      <c r="AV589" s="21">
        <f>AV576*Inputs!$O$5/Inputs!$I$5</f>
        <v>0</v>
      </c>
      <c r="AW589" s="21">
        <f>AW576*Inputs!$O$5/Inputs!$I$5</f>
        <v>0</v>
      </c>
      <c r="AX589" s="21">
        <f>AX576*Inputs!$O$5/Inputs!$I$5</f>
        <v>0</v>
      </c>
      <c r="AY589" s="21">
        <f>AY576*Inputs!$O$5/Inputs!$I$5</f>
        <v>0</v>
      </c>
      <c r="AZ589" s="21">
        <f>AZ576*Inputs!$O$5/Inputs!$I$5</f>
        <v>0</v>
      </c>
      <c r="BA589" s="21">
        <f>BA576*Inputs!$O$5/Inputs!$I$5</f>
        <v>0</v>
      </c>
      <c r="BB589" s="21">
        <f>BB576*Inputs!$O$5/Inputs!$I$5</f>
        <v>0</v>
      </c>
      <c r="BC589" s="21">
        <f>BC576*Inputs!$O$5/Inputs!$I$5</f>
        <v>0</v>
      </c>
      <c r="BD589" s="21">
        <f>BD576*Inputs!$O$5/Inputs!$I$5</f>
        <v>0</v>
      </c>
      <c r="BE589" s="21">
        <f>BE576*Inputs!$O$5/Inputs!$I$5</f>
        <v>0</v>
      </c>
      <c r="BF589" s="21">
        <f>BF576*Inputs!$O$5/Inputs!$I$5</f>
        <v>0</v>
      </c>
      <c r="BG589" s="21">
        <f>BG576*Inputs!$O$5/Inputs!$I$5</f>
        <v>0</v>
      </c>
      <c r="BH589" s="21">
        <f>BH576*Inputs!$O$5/Inputs!$I$5</f>
        <v>0</v>
      </c>
      <c r="BI589" s="21">
        <f>BI576*Inputs!$O$5/Inputs!$I$5</f>
        <v>0</v>
      </c>
      <c r="BJ589" s="21">
        <f>BJ576*Inputs!$O$5/Inputs!$I$5</f>
        <v>0</v>
      </c>
      <c r="BK589" s="21">
        <f>BK576*Inputs!$O$5/Inputs!$I$5</f>
        <v>0</v>
      </c>
      <c r="BL589" s="21">
        <f>BL576*Inputs!$O$5/Inputs!$I$5</f>
        <v>0</v>
      </c>
      <c r="BM589" s="21">
        <f>BM576*Inputs!$O$5/Inputs!$I$5</f>
        <v>0</v>
      </c>
      <c r="BN589" s="21">
        <f>BN576*Inputs!$O$5/Inputs!$I$5</f>
        <v>0</v>
      </c>
      <c r="BO589" s="21">
        <f>BO576*Inputs!$O$5/Inputs!$I$5</f>
        <v>0</v>
      </c>
      <c r="BP589" s="21">
        <f>BP576*Inputs!$O$5/Inputs!$I$5</f>
        <v>0</v>
      </c>
    </row>
    <row r="590" spans="2:68">
      <c r="B590" t="s">
        <v>22</v>
      </c>
      <c r="D590" s="21">
        <f>D577*Inputs!$O$5/Inputs!$I$5</f>
        <v>0</v>
      </c>
      <c r="E590" s="21">
        <f>E577*Inputs!$O$5/Inputs!$I$5</f>
        <v>0</v>
      </c>
      <c r="F590" s="21">
        <f>F577*Inputs!$O$5/Inputs!$I$5</f>
        <v>0</v>
      </c>
      <c r="G590" s="21">
        <f>G577*Inputs!$O$5/Inputs!$I$5</f>
        <v>8.1145484374265858E-2</v>
      </c>
      <c r="H590" s="21">
        <f>H577*Inputs!$O$5/Inputs!$I$5</f>
        <v>8.1145484374265858E-2</v>
      </c>
      <c r="I590" s="163">
        <f>I577*Inputs!$O$5/Inputs!$I$5</f>
        <v>4.0572742187132929E-2</v>
      </c>
      <c r="J590" s="159">
        <f>J577*Inputs!$O$5/Inputs!$I$5</f>
        <v>8.1145484374265858E-2</v>
      </c>
      <c r="K590" s="21">
        <f>K577*Inputs!$O$5/Inputs!$I$5</f>
        <v>8.1145484374265858E-2</v>
      </c>
      <c r="L590" s="21">
        <f>L577*Inputs!$O$5/Inputs!$I$5</f>
        <v>8.1145484374265858E-2</v>
      </c>
      <c r="M590" s="21">
        <f>M577*Inputs!$O$5/Inputs!$I$5</f>
        <v>8.1145484374265858E-2</v>
      </c>
      <c r="N590" s="21">
        <f>N577*Inputs!$O$5/Inputs!$I$5</f>
        <v>4.0572742187132929E-2</v>
      </c>
      <c r="O590" s="21">
        <f>O577*Inputs!$O$5/Inputs!$I$5</f>
        <v>0</v>
      </c>
      <c r="P590" s="21">
        <f>P577*Inputs!$O$5/Inputs!$I$5</f>
        <v>0</v>
      </c>
      <c r="Q590" s="21">
        <f>Q577*Inputs!$O$5/Inputs!$I$5</f>
        <v>0</v>
      </c>
      <c r="R590" s="21">
        <f>R577*Inputs!$O$5/Inputs!$I$5</f>
        <v>0</v>
      </c>
      <c r="S590" s="21">
        <f>S577*Inputs!$O$5/Inputs!$I$5</f>
        <v>0</v>
      </c>
      <c r="T590" s="21">
        <f>T577*Inputs!$O$5/Inputs!$I$5</f>
        <v>0</v>
      </c>
      <c r="U590" s="21">
        <f>U577*Inputs!$O$5/Inputs!$I$5</f>
        <v>0</v>
      </c>
      <c r="V590" s="21">
        <f>V577*Inputs!$O$5/Inputs!$I$5</f>
        <v>0</v>
      </c>
      <c r="W590" s="21">
        <f>W577*Inputs!$O$5/Inputs!$I$5</f>
        <v>0</v>
      </c>
      <c r="X590" s="21">
        <f>X577*Inputs!$O$5/Inputs!$I$5</f>
        <v>0</v>
      </c>
      <c r="Y590" s="21">
        <f>Y577*Inputs!$O$5/Inputs!$I$5</f>
        <v>0</v>
      </c>
      <c r="Z590" s="21">
        <f>Z577*Inputs!$O$5/Inputs!$I$5</f>
        <v>0</v>
      </c>
      <c r="AA590" s="21">
        <f>AA577*Inputs!$O$5/Inputs!$I$5</f>
        <v>0</v>
      </c>
      <c r="AB590" s="21">
        <f>AB577*Inputs!$O$5/Inputs!$I$5</f>
        <v>0</v>
      </c>
      <c r="AC590" s="21">
        <f>AC577*Inputs!$O$5/Inputs!$I$5</f>
        <v>0</v>
      </c>
      <c r="AD590" s="21">
        <f>AD577*Inputs!$O$5/Inputs!$I$5</f>
        <v>0</v>
      </c>
      <c r="AE590" s="21">
        <f>AE577*Inputs!$O$5/Inputs!$I$5</f>
        <v>0</v>
      </c>
      <c r="AF590" s="21">
        <f>AF577*Inputs!$O$5/Inputs!$I$5</f>
        <v>0</v>
      </c>
      <c r="AG590" s="21">
        <f>AG577*Inputs!$O$5/Inputs!$I$5</f>
        <v>0</v>
      </c>
      <c r="AH590" s="21">
        <f>AH577*Inputs!$O$5/Inputs!$I$5</f>
        <v>0</v>
      </c>
      <c r="AI590" s="21">
        <f>AI577*Inputs!$O$5/Inputs!$I$5</f>
        <v>0</v>
      </c>
      <c r="AJ590" s="21">
        <f>AJ577*Inputs!$O$5/Inputs!$I$5</f>
        <v>0</v>
      </c>
      <c r="AK590" s="21">
        <f>AK577*Inputs!$O$5/Inputs!$I$5</f>
        <v>0</v>
      </c>
      <c r="AL590" s="21">
        <f>AL577*Inputs!$O$5/Inputs!$I$5</f>
        <v>0</v>
      </c>
      <c r="AM590" s="21">
        <f>AM577*Inputs!$O$5/Inputs!$I$5</f>
        <v>0</v>
      </c>
      <c r="AN590" s="21">
        <f>AN577*Inputs!$O$5/Inputs!$I$5</f>
        <v>0</v>
      </c>
      <c r="AO590" s="21">
        <f>AO577*Inputs!$O$5/Inputs!$I$5</f>
        <v>0</v>
      </c>
      <c r="AP590" s="21">
        <f>AP577*Inputs!$O$5/Inputs!$I$5</f>
        <v>0</v>
      </c>
      <c r="AQ590" s="21">
        <f>AQ577*Inputs!$O$5/Inputs!$I$5</f>
        <v>0</v>
      </c>
      <c r="AR590" s="21">
        <f>AR577*Inputs!$O$5/Inputs!$I$5</f>
        <v>0</v>
      </c>
      <c r="AS590" s="21">
        <f>AS577*Inputs!$O$5/Inputs!$I$5</f>
        <v>0</v>
      </c>
      <c r="AT590" s="21">
        <f>AT577*Inputs!$O$5/Inputs!$I$5</f>
        <v>0</v>
      </c>
      <c r="AU590" s="21">
        <f>AU577*Inputs!$O$5/Inputs!$I$5</f>
        <v>0</v>
      </c>
      <c r="AV590" s="21">
        <f>AV577*Inputs!$O$5/Inputs!$I$5</f>
        <v>0</v>
      </c>
      <c r="AW590" s="21">
        <f>AW577*Inputs!$O$5/Inputs!$I$5</f>
        <v>0</v>
      </c>
      <c r="AX590" s="21">
        <f>AX577*Inputs!$O$5/Inputs!$I$5</f>
        <v>0</v>
      </c>
      <c r="AY590" s="21">
        <f>AY577*Inputs!$O$5/Inputs!$I$5</f>
        <v>0</v>
      </c>
      <c r="AZ590" s="21">
        <f>AZ577*Inputs!$O$5/Inputs!$I$5</f>
        <v>0</v>
      </c>
      <c r="BA590" s="21">
        <f>BA577*Inputs!$O$5/Inputs!$I$5</f>
        <v>0</v>
      </c>
      <c r="BB590" s="21">
        <f>BB577*Inputs!$O$5/Inputs!$I$5</f>
        <v>0</v>
      </c>
      <c r="BC590" s="21">
        <f>BC577*Inputs!$O$5/Inputs!$I$5</f>
        <v>0</v>
      </c>
      <c r="BD590" s="21">
        <f>BD577*Inputs!$O$5/Inputs!$I$5</f>
        <v>0</v>
      </c>
      <c r="BE590" s="21">
        <f>BE577*Inputs!$O$5/Inputs!$I$5</f>
        <v>0</v>
      </c>
      <c r="BF590" s="21">
        <f>BF577*Inputs!$O$5/Inputs!$I$5</f>
        <v>0</v>
      </c>
      <c r="BG590" s="21">
        <f>BG577*Inputs!$O$5/Inputs!$I$5</f>
        <v>0</v>
      </c>
      <c r="BH590" s="21">
        <f>BH577*Inputs!$O$5/Inputs!$I$5</f>
        <v>0</v>
      </c>
      <c r="BI590" s="21">
        <f>BI577*Inputs!$O$5/Inputs!$I$5</f>
        <v>0</v>
      </c>
      <c r="BJ590" s="21">
        <f>BJ577*Inputs!$O$5/Inputs!$I$5</f>
        <v>0</v>
      </c>
      <c r="BK590" s="21">
        <f>BK577*Inputs!$O$5/Inputs!$I$5</f>
        <v>0</v>
      </c>
      <c r="BL590" s="21">
        <f>BL577*Inputs!$O$5/Inputs!$I$5</f>
        <v>0</v>
      </c>
      <c r="BM590" s="21">
        <f>BM577*Inputs!$O$5/Inputs!$I$5</f>
        <v>0</v>
      </c>
      <c r="BN590" s="21">
        <f>BN577*Inputs!$O$5/Inputs!$I$5</f>
        <v>0</v>
      </c>
      <c r="BO590" s="21">
        <f>BO577*Inputs!$O$5/Inputs!$I$5</f>
        <v>0</v>
      </c>
      <c r="BP590" s="21">
        <f>BP577*Inputs!$O$5/Inputs!$I$5</f>
        <v>0</v>
      </c>
    </row>
    <row r="591" spans="2:68">
      <c r="B591" t="s">
        <v>23</v>
      </c>
      <c r="D591" s="21">
        <f>D578*Inputs!$O$5/Inputs!$I$5</f>
        <v>0</v>
      </c>
      <c r="E591" s="21">
        <f>E578*Inputs!$O$5/Inputs!$I$5</f>
        <v>0</v>
      </c>
      <c r="F591" s="21">
        <f>F578*Inputs!$O$5/Inputs!$I$5</f>
        <v>0</v>
      </c>
      <c r="G591" s="21">
        <f>G578*Inputs!$O$5/Inputs!$I$5</f>
        <v>0</v>
      </c>
      <c r="H591" s="21">
        <f>H578*Inputs!$O$5/Inputs!$I$5</f>
        <v>0</v>
      </c>
      <c r="I591" s="163">
        <f>I578*Inputs!$O$5/Inputs!$I$5</f>
        <v>0</v>
      </c>
      <c r="J591" s="159">
        <f>J578*Inputs!$O$5/Inputs!$I$5</f>
        <v>0</v>
      </c>
      <c r="K591" s="21">
        <f>K578*Inputs!$O$5/Inputs!$I$5</f>
        <v>0</v>
      </c>
      <c r="L591" s="21">
        <f>L578*Inputs!$O$5/Inputs!$I$5</f>
        <v>0</v>
      </c>
      <c r="M591" s="21">
        <f>M578*Inputs!$O$5/Inputs!$I$5</f>
        <v>0</v>
      </c>
      <c r="N591" s="21">
        <f>N578*Inputs!$O$5/Inputs!$I$5</f>
        <v>0</v>
      </c>
      <c r="O591" s="21">
        <f>O578*Inputs!$O$5/Inputs!$I$5</f>
        <v>0</v>
      </c>
      <c r="P591" s="21">
        <f>P578*Inputs!$O$5/Inputs!$I$5</f>
        <v>0</v>
      </c>
      <c r="Q591" s="21">
        <f>Q578*Inputs!$O$5/Inputs!$I$5</f>
        <v>0</v>
      </c>
      <c r="R591" s="21">
        <f>R578*Inputs!$O$5/Inputs!$I$5</f>
        <v>0</v>
      </c>
      <c r="S591" s="21">
        <f>S578*Inputs!$O$5/Inputs!$I$5</f>
        <v>0</v>
      </c>
      <c r="T591" s="21">
        <f>T578*Inputs!$O$5/Inputs!$I$5</f>
        <v>0</v>
      </c>
      <c r="U591" s="21">
        <f>U578*Inputs!$O$5/Inputs!$I$5</f>
        <v>0</v>
      </c>
      <c r="V591" s="21">
        <f>V578*Inputs!$O$5/Inputs!$I$5</f>
        <v>0</v>
      </c>
      <c r="W591" s="21">
        <f>W578*Inputs!$O$5/Inputs!$I$5</f>
        <v>0</v>
      </c>
      <c r="X591" s="21">
        <f>X578*Inputs!$O$5/Inputs!$I$5</f>
        <v>0</v>
      </c>
      <c r="Y591" s="21">
        <f>Y578*Inputs!$O$5/Inputs!$I$5</f>
        <v>0</v>
      </c>
      <c r="Z591" s="21">
        <f>Z578*Inputs!$O$5/Inputs!$I$5</f>
        <v>0</v>
      </c>
      <c r="AA591" s="21">
        <f>AA578*Inputs!$O$5/Inputs!$I$5</f>
        <v>0</v>
      </c>
      <c r="AB591" s="21">
        <f>AB578*Inputs!$O$5/Inputs!$I$5</f>
        <v>0</v>
      </c>
      <c r="AC591" s="21">
        <f>AC578*Inputs!$O$5/Inputs!$I$5</f>
        <v>0</v>
      </c>
      <c r="AD591" s="21">
        <f>AD578*Inputs!$O$5/Inputs!$I$5</f>
        <v>0</v>
      </c>
      <c r="AE591" s="21">
        <f>AE578*Inputs!$O$5/Inputs!$I$5</f>
        <v>0</v>
      </c>
      <c r="AF591" s="21">
        <f>AF578*Inputs!$O$5/Inputs!$I$5</f>
        <v>0</v>
      </c>
      <c r="AG591" s="21">
        <f>AG578*Inputs!$O$5/Inputs!$I$5</f>
        <v>0</v>
      </c>
      <c r="AH591" s="21">
        <f>AH578*Inputs!$O$5/Inputs!$I$5</f>
        <v>0</v>
      </c>
      <c r="AI591" s="21">
        <f>AI578*Inputs!$O$5/Inputs!$I$5</f>
        <v>0</v>
      </c>
      <c r="AJ591" s="21">
        <f>AJ578*Inputs!$O$5/Inputs!$I$5</f>
        <v>0</v>
      </c>
      <c r="AK591" s="21">
        <f>AK578*Inputs!$O$5/Inputs!$I$5</f>
        <v>0</v>
      </c>
      <c r="AL591" s="21">
        <f>AL578*Inputs!$O$5/Inputs!$I$5</f>
        <v>0</v>
      </c>
      <c r="AM591" s="21">
        <f>AM578*Inputs!$O$5/Inputs!$I$5</f>
        <v>0</v>
      </c>
      <c r="AN591" s="21">
        <f>AN578*Inputs!$O$5/Inputs!$I$5</f>
        <v>0</v>
      </c>
      <c r="AO591" s="21">
        <f>AO578*Inputs!$O$5/Inputs!$I$5</f>
        <v>0</v>
      </c>
      <c r="AP591" s="21">
        <f>AP578*Inputs!$O$5/Inputs!$I$5</f>
        <v>0</v>
      </c>
      <c r="AQ591" s="21">
        <f>AQ578*Inputs!$O$5/Inputs!$I$5</f>
        <v>0</v>
      </c>
      <c r="AR591" s="21">
        <f>AR578*Inputs!$O$5/Inputs!$I$5</f>
        <v>0</v>
      </c>
      <c r="AS591" s="21">
        <f>AS578*Inputs!$O$5/Inputs!$I$5</f>
        <v>0</v>
      </c>
      <c r="AT591" s="21">
        <f>AT578*Inputs!$O$5/Inputs!$I$5</f>
        <v>0</v>
      </c>
      <c r="AU591" s="21">
        <f>AU578*Inputs!$O$5/Inputs!$I$5</f>
        <v>0</v>
      </c>
      <c r="AV591" s="21">
        <f>AV578*Inputs!$O$5/Inputs!$I$5</f>
        <v>0</v>
      </c>
      <c r="AW591" s="21">
        <f>AW578*Inputs!$O$5/Inputs!$I$5</f>
        <v>0</v>
      </c>
      <c r="AX591" s="21">
        <f>AX578*Inputs!$O$5/Inputs!$I$5</f>
        <v>0</v>
      </c>
      <c r="AY591" s="21">
        <f>AY578*Inputs!$O$5/Inputs!$I$5</f>
        <v>0</v>
      </c>
      <c r="AZ591" s="21">
        <f>AZ578*Inputs!$O$5/Inputs!$I$5</f>
        <v>0</v>
      </c>
      <c r="BA591" s="21">
        <f>BA578*Inputs!$O$5/Inputs!$I$5</f>
        <v>0</v>
      </c>
      <c r="BB591" s="21">
        <f>BB578*Inputs!$O$5/Inputs!$I$5</f>
        <v>0</v>
      </c>
      <c r="BC591" s="21">
        <f>BC578*Inputs!$O$5/Inputs!$I$5</f>
        <v>0</v>
      </c>
      <c r="BD591" s="21">
        <f>BD578*Inputs!$O$5/Inputs!$I$5</f>
        <v>0</v>
      </c>
      <c r="BE591" s="21">
        <f>BE578*Inputs!$O$5/Inputs!$I$5</f>
        <v>0</v>
      </c>
      <c r="BF591" s="21">
        <f>BF578*Inputs!$O$5/Inputs!$I$5</f>
        <v>0</v>
      </c>
      <c r="BG591" s="21">
        <f>BG578*Inputs!$O$5/Inputs!$I$5</f>
        <v>0</v>
      </c>
      <c r="BH591" s="21">
        <f>BH578*Inputs!$O$5/Inputs!$I$5</f>
        <v>0</v>
      </c>
      <c r="BI591" s="21">
        <f>BI578*Inputs!$O$5/Inputs!$I$5</f>
        <v>0</v>
      </c>
      <c r="BJ591" s="21">
        <f>BJ578*Inputs!$O$5/Inputs!$I$5</f>
        <v>0</v>
      </c>
      <c r="BK591" s="21">
        <f>BK578*Inputs!$O$5/Inputs!$I$5</f>
        <v>0</v>
      </c>
      <c r="BL591" s="21">
        <f>BL578*Inputs!$O$5/Inputs!$I$5</f>
        <v>0</v>
      </c>
      <c r="BM591" s="21">
        <f>BM578*Inputs!$O$5/Inputs!$I$5</f>
        <v>0</v>
      </c>
      <c r="BN591" s="21">
        <f>BN578*Inputs!$O$5/Inputs!$I$5</f>
        <v>0</v>
      </c>
      <c r="BO591" s="21">
        <f>BO578*Inputs!$O$5/Inputs!$I$5</f>
        <v>0</v>
      </c>
      <c r="BP591" s="21">
        <f>BP578*Inputs!$O$5/Inputs!$I$5</f>
        <v>0</v>
      </c>
    </row>
    <row r="592" spans="2:68">
      <c r="B592" t="s">
        <v>24</v>
      </c>
      <c r="D592" s="21">
        <f>D579*Inputs!$O$5/Inputs!$I$5</f>
        <v>0</v>
      </c>
      <c r="E592" s="21">
        <f>E579*Inputs!$O$5/Inputs!$I$5</f>
        <v>0</v>
      </c>
      <c r="F592" s="21">
        <f>F579*Inputs!$O$5/Inputs!$I$5</f>
        <v>0</v>
      </c>
      <c r="G592" s="21">
        <f>G579*Inputs!$O$5/Inputs!$I$5</f>
        <v>0</v>
      </c>
      <c r="H592" s="21">
        <f>H579*Inputs!$O$5/Inputs!$I$5</f>
        <v>0</v>
      </c>
      <c r="I592" s="163">
        <f>I579*Inputs!$O$5/Inputs!$I$5</f>
        <v>0</v>
      </c>
      <c r="J592" s="159">
        <f>J579*Inputs!$O$5/Inputs!$I$5</f>
        <v>0</v>
      </c>
      <c r="K592" s="21">
        <f>K579*Inputs!$O$5/Inputs!$I$5</f>
        <v>0</v>
      </c>
      <c r="L592" s="21">
        <f>L579*Inputs!$O$5/Inputs!$I$5</f>
        <v>0</v>
      </c>
      <c r="M592" s="21">
        <f>M579*Inputs!$O$5/Inputs!$I$5</f>
        <v>0</v>
      </c>
      <c r="N592" s="21">
        <f>N579*Inputs!$O$5/Inputs!$I$5</f>
        <v>0</v>
      </c>
      <c r="O592" s="21">
        <f>O579*Inputs!$O$5/Inputs!$I$5</f>
        <v>0</v>
      </c>
      <c r="P592" s="21">
        <f>P579*Inputs!$O$5/Inputs!$I$5</f>
        <v>0</v>
      </c>
      <c r="Q592" s="21">
        <f>Q579*Inputs!$O$5/Inputs!$I$5</f>
        <v>0</v>
      </c>
      <c r="R592" s="21">
        <f>R579*Inputs!$O$5/Inputs!$I$5</f>
        <v>0</v>
      </c>
      <c r="S592" s="21">
        <f>S579*Inputs!$O$5/Inputs!$I$5</f>
        <v>0</v>
      </c>
      <c r="T592" s="21">
        <f>T579*Inputs!$O$5/Inputs!$I$5</f>
        <v>0</v>
      </c>
      <c r="U592" s="21">
        <f>U579*Inputs!$O$5/Inputs!$I$5</f>
        <v>0</v>
      </c>
      <c r="V592" s="21">
        <f>V579*Inputs!$O$5/Inputs!$I$5</f>
        <v>0</v>
      </c>
      <c r="W592" s="21">
        <f>W579*Inputs!$O$5/Inputs!$I$5</f>
        <v>0</v>
      </c>
      <c r="X592" s="21">
        <f>X579*Inputs!$O$5/Inputs!$I$5</f>
        <v>0</v>
      </c>
      <c r="Y592" s="21">
        <f>Y579*Inputs!$O$5/Inputs!$I$5</f>
        <v>0</v>
      </c>
      <c r="Z592" s="21">
        <f>Z579*Inputs!$O$5/Inputs!$I$5</f>
        <v>0</v>
      </c>
      <c r="AA592" s="21">
        <f>AA579*Inputs!$O$5/Inputs!$I$5</f>
        <v>0</v>
      </c>
      <c r="AB592" s="21">
        <f>AB579*Inputs!$O$5/Inputs!$I$5</f>
        <v>0</v>
      </c>
      <c r="AC592" s="21">
        <f>AC579*Inputs!$O$5/Inputs!$I$5</f>
        <v>0</v>
      </c>
      <c r="AD592" s="21">
        <f>AD579*Inputs!$O$5/Inputs!$I$5</f>
        <v>0</v>
      </c>
      <c r="AE592" s="21">
        <f>AE579*Inputs!$O$5/Inputs!$I$5</f>
        <v>0</v>
      </c>
      <c r="AF592" s="21">
        <f>AF579*Inputs!$O$5/Inputs!$I$5</f>
        <v>0</v>
      </c>
      <c r="AG592" s="21">
        <f>AG579*Inputs!$O$5/Inputs!$I$5</f>
        <v>0</v>
      </c>
      <c r="AH592" s="21">
        <f>AH579*Inputs!$O$5/Inputs!$I$5</f>
        <v>0</v>
      </c>
      <c r="AI592" s="21">
        <f>AI579*Inputs!$O$5/Inputs!$I$5</f>
        <v>0</v>
      </c>
      <c r="AJ592" s="21">
        <f>AJ579*Inputs!$O$5/Inputs!$I$5</f>
        <v>0</v>
      </c>
      <c r="AK592" s="21">
        <f>AK579*Inputs!$O$5/Inputs!$I$5</f>
        <v>0</v>
      </c>
      <c r="AL592" s="21">
        <f>AL579*Inputs!$O$5/Inputs!$I$5</f>
        <v>0</v>
      </c>
      <c r="AM592" s="21">
        <f>AM579*Inputs!$O$5/Inputs!$I$5</f>
        <v>0</v>
      </c>
      <c r="AN592" s="21">
        <f>AN579*Inputs!$O$5/Inputs!$I$5</f>
        <v>0</v>
      </c>
      <c r="AO592" s="21">
        <f>AO579*Inputs!$O$5/Inputs!$I$5</f>
        <v>0</v>
      </c>
      <c r="AP592" s="21">
        <f>AP579*Inputs!$O$5/Inputs!$I$5</f>
        <v>0</v>
      </c>
      <c r="AQ592" s="21">
        <f>AQ579*Inputs!$O$5/Inputs!$I$5</f>
        <v>0</v>
      </c>
      <c r="AR592" s="21">
        <f>AR579*Inputs!$O$5/Inputs!$I$5</f>
        <v>0</v>
      </c>
      <c r="AS592" s="21">
        <f>AS579*Inputs!$O$5/Inputs!$I$5</f>
        <v>0</v>
      </c>
      <c r="AT592" s="21">
        <f>AT579*Inputs!$O$5/Inputs!$I$5</f>
        <v>0</v>
      </c>
      <c r="AU592" s="21">
        <f>AU579*Inputs!$O$5/Inputs!$I$5</f>
        <v>0</v>
      </c>
      <c r="AV592" s="21">
        <f>AV579*Inputs!$O$5/Inputs!$I$5</f>
        <v>0</v>
      </c>
      <c r="AW592" s="21">
        <f>AW579*Inputs!$O$5/Inputs!$I$5</f>
        <v>0</v>
      </c>
      <c r="AX592" s="21">
        <f>AX579*Inputs!$O$5/Inputs!$I$5</f>
        <v>0</v>
      </c>
      <c r="AY592" s="21">
        <f>AY579*Inputs!$O$5/Inputs!$I$5</f>
        <v>0</v>
      </c>
      <c r="AZ592" s="21">
        <f>AZ579*Inputs!$O$5/Inputs!$I$5</f>
        <v>0</v>
      </c>
      <c r="BA592" s="21">
        <f>BA579*Inputs!$O$5/Inputs!$I$5</f>
        <v>0</v>
      </c>
      <c r="BB592" s="21">
        <f>BB579*Inputs!$O$5/Inputs!$I$5</f>
        <v>0</v>
      </c>
      <c r="BC592" s="21">
        <f>BC579*Inputs!$O$5/Inputs!$I$5</f>
        <v>0</v>
      </c>
      <c r="BD592" s="21">
        <f>BD579*Inputs!$O$5/Inputs!$I$5</f>
        <v>0</v>
      </c>
      <c r="BE592" s="21">
        <f>BE579*Inputs!$O$5/Inputs!$I$5</f>
        <v>0</v>
      </c>
      <c r="BF592" s="21">
        <f>BF579*Inputs!$O$5/Inputs!$I$5</f>
        <v>0</v>
      </c>
      <c r="BG592" s="21">
        <f>BG579*Inputs!$O$5/Inputs!$I$5</f>
        <v>0</v>
      </c>
      <c r="BH592" s="21">
        <f>BH579*Inputs!$O$5/Inputs!$I$5</f>
        <v>0</v>
      </c>
      <c r="BI592" s="21">
        <f>BI579*Inputs!$O$5/Inputs!$I$5</f>
        <v>0</v>
      </c>
      <c r="BJ592" s="21">
        <f>BJ579*Inputs!$O$5/Inputs!$I$5</f>
        <v>0</v>
      </c>
      <c r="BK592" s="21">
        <f>BK579*Inputs!$O$5/Inputs!$I$5</f>
        <v>0</v>
      </c>
      <c r="BL592" s="21">
        <f>BL579*Inputs!$O$5/Inputs!$I$5</f>
        <v>0</v>
      </c>
      <c r="BM592" s="21">
        <f>BM579*Inputs!$O$5/Inputs!$I$5</f>
        <v>0</v>
      </c>
      <c r="BN592" s="21">
        <f>BN579*Inputs!$O$5/Inputs!$I$5</f>
        <v>0</v>
      </c>
      <c r="BO592" s="21">
        <f>BO579*Inputs!$O$5/Inputs!$I$5</f>
        <v>0</v>
      </c>
      <c r="BP592" s="21">
        <f>BP579*Inputs!$O$5/Inputs!$I$5</f>
        <v>0</v>
      </c>
    </row>
    <row r="593" spans="2:68">
      <c r="B593" t="s">
        <v>25</v>
      </c>
      <c r="D593" s="21">
        <f>D580*Inputs!$O$5/Inputs!$I$5</f>
        <v>0</v>
      </c>
      <c r="E593" s="21">
        <f>E580*Inputs!$O$5/Inputs!$I$5</f>
        <v>0</v>
      </c>
      <c r="F593" s="21">
        <f>F580*Inputs!$O$5/Inputs!$I$5</f>
        <v>0</v>
      </c>
      <c r="G593" s="21">
        <f>G580*Inputs!$O$5/Inputs!$I$5</f>
        <v>0</v>
      </c>
      <c r="H593" s="21">
        <f>H580*Inputs!$O$5/Inputs!$I$5</f>
        <v>0</v>
      </c>
      <c r="I593" s="163">
        <f>I580*Inputs!$O$5/Inputs!$I$5</f>
        <v>0</v>
      </c>
      <c r="J593" s="159">
        <f>J580*Inputs!$O$5/Inputs!$I$5</f>
        <v>0.690410448442346</v>
      </c>
      <c r="K593" s="21">
        <f>K580*Inputs!$O$5/Inputs!$I$5</f>
        <v>0.690410448442346</v>
      </c>
      <c r="L593" s="21">
        <f>L580*Inputs!$O$5/Inputs!$I$5</f>
        <v>0.690410448442346</v>
      </c>
      <c r="M593" s="21">
        <f>M580*Inputs!$O$5/Inputs!$I$5</f>
        <v>0.690410448442346</v>
      </c>
      <c r="N593" s="21">
        <f>N580*Inputs!$O$5/Inputs!$I$5</f>
        <v>0.690410448442346</v>
      </c>
      <c r="O593" s="21">
        <f>O580*Inputs!$O$5/Inputs!$I$5</f>
        <v>0.690410448442346</v>
      </c>
      <c r="P593" s="21">
        <f>P580*Inputs!$O$5/Inputs!$I$5</f>
        <v>0.690410448442346</v>
      </c>
      <c r="Q593" s="21">
        <f>Q580*Inputs!$O$5/Inputs!$I$5</f>
        <v>0.30674884433400229</v>
      </c>
      <c r="R593" s="21">
        <f>R580*Inputs!$O$5/Inputs!$I$5</f>
        <v>0</v>
      </c>
      <c r="S593" s="21">
        <f>S580*Inputs!$O$5/Inputs!$I$5</f>
        <v>0</v>
      </c>
      <c r="T593" s="21">
        <f>T580*Inputs!$O$5/Inputs!$I$5</f>
        <v>0</v>
      </c>
      <c r="U593" s="21">
        <f>U580*Inputs!$O$5/Inputs!$I$5</f>
        <v>0</v>
      </c>
      <c r="V593" s="21">
        <f>V580*Inputs!$O$5/Inputs!$I$5</f>
        <v>0</v>
      </c>
      <c r="W593" s="21">
        <f>W580*Inputs!$O$5/Inputs!$I$5</f>
        <v>0</v>
      </c>
      <c r="X593" s="21">
        <f>X580*Inputs!$O$5/Inputs!$I$5</f>
        <v>0</v>
      </c>
      <c r="Y593" s="21">
        <f>Y580*Inputs!$O$5/Inputs!$I$5</f>
        <v>0</v>
      </c>
      <c r="Z593" s="21">
        <f>Z580*Inputs!$O$5/Inputs!$I$5</f>
        <v>0</v>
      </c>
      <c r="AA593" s="21">
        <f>AA580*Inputs!$O$5/Inputs!$I$5</f>
        <v>0</v>
      </c>
      <c r="AB593" s="21">
        <f>AB580*Inputs!$O$5/Inputs!$I$5</f>
        <v>0</v>
      </c>
      <c r="AC593" s="21">
        <f>AC580*Inputs!$O$5/Inputs!$I$5</f>
        <v>0</v>
      </c>
      <c r="AD593" s="21">
        <f>AD580*Inputs!$O$5/Inputs!$I$5</f>
        <v>0</v>
      </c>
      <c r="AE593" s="21">
        <f>AE580*Inputs!$O$5/Inputs!$I$5</f>
        <v>0</v>
      </c>
      <c r="AF593" s="21">
        <f>AF580*Inputs!$O$5/Inputs!$I$5</f>
        <v>0</v>
      </c>
      <c r="AG593" s="21">
        <f>AG580*Inputs!$O$5/Inputs!$I$5</f>
        <v>0</v>
      </c>
      <c r="AH593" s="21">
        <f>AH580*Inputs!$O$5/Inputs!$I$5</f>
        <v>0</v>
      </c>
      <c r="AI593" s="21">
        <f>AI580*Inputs!$O$5/Inputs!$I$5</f>
        <v>0</v>
      </c>
      <c r="AJ593" s="21">
        <f>AJ580*Inputs!$O$5/Inputs!$I$5</f>
        <v>0</v>
      </c>
      <c r="AK593" s="21">
        <f>AK580*Inputs!$O$5/Inputs!$I$5</f>
        <v>0</v>
      </c>
      <c r="AL593" s="21">
        <f>AL580*Inputs!$O$5/Inputs!$I$5</f>
        <v>0</v>
      </c>
      <c r="AM593" s="21">
        <f>AM580*Inputs!$O$5/Inputs!$I$5</f>
        <v>0</v>
      </c>
      <c r="AN593" s="21">
        <f>AN580*Inputs!$O$5/Inputs!$I$5</f>
        <v>0</v>
      </c>
      <c r="AO593" s="21">
        <f>AO580*Inputs!$O$5/Inputs!$I$5</f>
        <v>0</v>
      </c>
      <c r="AP593" s="21">
        <f>AP580*Inputs!$O$5/Inputs!$I$5</f>
        <v>0</v>
      </c>
      <c r="AQ593" s="21">
        <f>AQ580*Inputs!$O$5/Inputs!$I$5</f>
        <v>0</v>
      </c>
      <c r="AR593" s="21">
        <f>AR580*Inputs!$O$5/Inputs!$I$5</f>
        <v>0</v>
      </c>
      <c r="AS593" s="21">
        <f>AS580*Inputs!$O$5/Inputs!$I$5</f>
        <v>0</v>
      </c>
      <c r="AT593" s="21">
        <f>AT580*Inputs!$O$5/Inputs!$I$5</f>
        <v>0</v>
      </c>
      <c r="AU593" s="21">
        <f>AU580*Inputs!$O$5/Inputs!$I$5</f>
        <v>0</v>
      </c>
      <c r="AV593" s="21">
        <f>AV580*Inputs!$O$5/Inputs!$I$5</f>
        <v>0</v>
      </c>
      <c r="AW593" s="21">
        <f>AW580*Inputs!$O$5/Inputs!$I$5</f>
        <v>0</v>
      </c>
      <c r="AX593" s="21">
        <f>AX580*Inputs!$O$5/Inputs!$I$5</f>
        <v>0</v>
      </c>
      <c r="AY593" s="21">
        <f>AY580*Inputs!$O$5/Inputs!$I$5</f>
        <v>0</v>
      </c>
      <c r="AZ593" s="21">
        <f>AZ580*Inputs!$O$5/Inputs!$I$5</f>
        <v>0</v>
      </c>
      <c r="BA593" s="21">
        <f>BA580*Inputs!$O$5/Inputs!$I$5</f>
        <v>0</v>
      </c>
      <c r="BB593" s="21">
        <f>BB580*Inputs!$O$5/Inputs!$I$5</f>
        <v>0</v>
      </c>
      <c r="BC593" s="21">
        <f>BC580*Inputs!$O$5/Inputs!$I$5</f>
        <v>0</v>
      </c>
      <c r="BD593" s="21">
        <f>BD580*Inputs!$O$5/Inputs!$I$5</f>
        <v>0</v>
      </c>
      <c r="BE593" s="21">
        <f>BE580*Inputs!$O$5/Inputs!$I$5</f>
        <v>0</v>
      </c>
      <c r="BF593" s="21">
        <f>BF580*Inputs!$O$5/Inputs!$I$5</f>
        <v>0</v>
      </c>
      <c r="BG593" s="21">
        <f>BG580*Inputs!$O$5/Inputs!$I$5</f>
        <v>0</v>
      </c>
      <c r="BH593" s="21">
        <f>BH580*Inputs!$O$5/Inputs!$I$5</f>
        <v>0</v>
      </c>
      <c r="BI593" s="21">
        <f>BI580*Inputs!$O$5/Inputs!$I$5</f>
        <v>0</v>
      </c>
      <c r="BJ593" s="21">
        <f>BJ580*Inputs!$O$5/Inputs!$I$5</f>
        <v>0</v>
      </c>
      <c r="BK593" s="21">
        <f>BK580*Inputs!$O$5/Inputs!$I$5</f>
        <v>0</v>
      </c>
      <c r="BL593" s="21">
        <f>BL580*Inputs!$O$5/Inputs!$I$5</f>
        <v>0</v>
      </c>
      <c r="BM593" s="21">
        <f>BM580*Inputs!$O$5/Inputs!$I$5</f>
        <v>0</v>
      </c>
      <c r="BN593" s="21">
        <f>BN580*Inputs!$O$5/Inputs!$I$5</f>
        <v>0</v>
      </c>
      <c r="BO593" s="21">
        <f>BO580*Inputs!$O$5/Inputs!$I$5</f>
        <v>0</v>
      </c>
      <c r="BP593" s="21">
        <f>BP580*Inputs!$O$5/Inputs!$I$5</f>
        <v>0</v>
      </c>
    </row>
    <row r="594" spans="2:68">
      <c r="B594" t="s">
        <v>26</v>
      </c>
      <c r="D594" s="21">
        <f>D581*Inputs!$O$5/Inputs!$I$5</f>
        <v>0</v>
      </c>
      <c r="E594" s="21">
        <f>E581*Inputs!$O$5/Inputs!$I$5</f>
        <v>0</v>
      </c>
      <c r="F594" s="21">
        <f>F581*Inputs!$O$5/Inputs!$I$5</f>
        <v>0</v>
      </c>
      <c r="G594" s="21">
        <f>G581*Inputs!$O$5/Inputs!$I$5</f>
        <v>0</v>
      </c>
      <c r="H594" s="21">
        <f>H581*Inputs!$O$5/Inputs!$I$5</f>
        <v>0</v>
      </c>
      <c r="I594" s="163">
        <f>I581*Inputs!$O$5/Inputs!$I$5</f>
        <v>0</v>
      </c>
      <c r="J594" s="159">
        <f>J581*Inputs!$O$5/Inputs!$I$5</f>
        <v>0</v>
      </c>
      <c r="K594" s="21">
        <f>K581*Inputs!$O$5/Inputs!$I$5</f>
        <v>0</v>
      </c>
      <c r="L594" s="21">
        <f>L581*Inputs!$O$5/Inputs!$I$5</f>
        <v>0</v>
      </c>
      <c r="M594" s="21">
        <f>M581*Inputs!$O$5/Inputs!$I$5</f>
        <v>0</v>
      </c>
      <c r="N594" s="21">
        <f>N581*Inputs!$O$5/Inputs!$I$5</f>
        <v>0</v>
      </c>
      <c r="O594" s="21">
        <f>O581*Inputs!$O$5/Inputs!$I$5</f>
        <v>0</v>
      </c>
      <c r="P594" s="21">
        <f>P581*Inputs!$O$5/Inputs!$I$5</f>
        <v>0</v>
      </c>
      <c r="Q594" s="21">
        <f>Q581*Inputs!$O$5/Inputs!$I$5</f>
        <v>0</v>
      </c>
      <c r="R594" s="21">
        <f>R581*Inputs!$O$5/Inputs!$I$5</f>
        <v>0</v>
      </c>
      <c r="S594" s="21">
        <f>S581*Inputs!$O$5/Inputs!$I$5</f>
        <v>0</v>
      </c>
      <c r="T594" s="21">
        <f>T581*Inputs!$O$5/Inputs!$I$5</f>
        <v>0</v>
      </c>
      <c r="U594" s="21">
        <f>U581*Inputs!$O$5/Inputs!$I$5</f>
        <v>0</v>
      </c>
      <c r="V594" s="21">
        <f>V581*Inputs!$O$5/Inputs!$I$5</f>
        <v>0</v>
      </c>
      <c r="W594" s="21">
        <f>W581*Inputs!$O$5/Inputs!$I$5</f>
        <v>0</v>
      </c>
      <c r="X594" s="21">
        <f>X581*Inputs!$O$5/Inputs!$I$5</f>
        <v>0</v>
      </c>
      <c r="Y594" s="21">
        <f>Y581*Inputs!$O$5/Inputs!$I$5</f>
        <v>0</v>
      </c>
      <c r="Z594" s="21">
        <f>Z581*Inputs!$O$5/Inputs!$I$5</f>
        <v>0</v>
      </c>
      <c r="AA594" s="21">
        <f>AA581*Inputs!$O$5/Inputs!$I$5</f>
        <v>0</v>
      </c>
      <c r="AB594" s="21">
        <f>AB581*Inputs!$O$5/Inputs!$I$5</f>
        <v>0</v>
      </c>
      <c r="AC594" s="21">
        <f>AC581*Inputs!$O$5/Inputs!$I$5</f>
        <v>0</v>
      </c>
      <c r="AD594" s="21">
        <f>AD581*Inputs!$O$5/Inputs!$I$5</f>
        <v>0</v>
      </c>
      <c r="AE594" s="21">
        <f>AE581*Inputs!$O$5/Inputs!$I$5</f>
        <v>0</v>
      </c>
      <c r="AF594" s="21">
        <f>AF581*Inputs!$O$5/Inputs!$I$5</f>
        <v>0</v>
      </c>
      <c r="AG594" s="21">
        <f>AG581*Inputs!$O$5/Inputs!$I$5</f>
        <v>0</v>
      </c>
      <c r="AH594" s="21">
        <f>AH581*Inputs!$O$5/Inputs!$I$5</f>
        <v>0</v>
      </c>
      <c r="AI594" s="21">
        <f>AI581*Inputs!$O$5/Inputs!$I$5</f>
        <v>0</v>
      </c>
      <c r="AJ594" s="21">
        <f>AJ581*Inputs!$O$5/Inputs!$I$5</f>
        <v>0</v>
      </c>
      <c r="AK594" s="21">
        <f>AK581*Inputs!$O$5/Inputs!$I$5</f>
        <v>0</v>
      </c>
      <c r="AL594" s="21">
        <f>AL581*Inputs!$O$5/Inputs!$I$5</f>
        <v>0</v>
      </c>
      <c r="AM594" s="21">
        <f>AM581*Inputs!$O$5/Inputs!$I$5</f>
        <v>0</v>
      </c>
      <c r="AN594" s="21">
        <f>AN581*Inputs!$O$5/Inputs!$I$5</f>
        <v>0</v>
      </c>
      <c r="AO594" s="21">
        <f>AO581*Inputs!$O$5/Inputs!$I$5</f>
        <v>0</v>
      </c>
      <c r="AP594" s="21">
        <f>AP581*Inputs!$O$5/Inputs!$I$5</f>
        <v>0</v>
      </c>
      <c r="AQ594" s="21">
        <f>AQ581*Inputs!$O$5/Inputs!$I$5</f>
        <v>0</v>
      </c>
      <c r="AR594" s="21">
        <f>AR581*Inputs!$O$5/Inputs!$I$5</f>
        <v>0</v>
      </c>
      <c r="AS594" s="21">
        <f>AS581*Inputs!$O$5/Inputs!$I$5</f>
        <v>0</v>
      </c>
      <c r="AT594" s="21">
        <f>AT581*Inputs!$O$5/Inputs!$I$5</f>
        <v>0</v>
      </c>
      <c r="AU594" s="21">
        <f>AU581*Inputs!$O$5/Inputs!$I$5</f>
        <v>0</v>
      </c>
      <c r="AV594" s="21">
        <f>AV581*Inputs!$O$5/Inputs!$I$5</f>
        <v>0</v>
      </c>
      <c r="AW594" s="21">
        <f>AW581*Inputs!$O$5/Inputs!$I$5</f>
        <v>0</v>
      </c>
      <c r="AX594" s="21">
        <f>AX581*Inputs!$O$5/Inputs!$I$5</f>
        <v>0</v>
      </c>
      <c r="AY594" s="21">
        <f>AY581*Inputs!$O$5/Inputs!$I$5</f>
        <v>0</v>
      </c>
      <c r="AZ594" s="21">
        <f>AZ581*Inputs!$O$5/Inputs!$I$5</f>
        <v>0</v>
      </c>
      <c r="BA594" s="21">
        <f>BA581*Inputs!$O$5/Inputs!$I$5</f>
        <v>0</v>
      </c>
      <c r="BB594" s="21">
        <f>BB581*Inputs!$O$5/Inputs!$I$5</f>
        <v>0</v>
      </c>
      <c r="BC594" s="21">
        <f>BC581*Inputs!$O$5/Inputs!$I$5</f>
        <v>0</v>
      </c>
      <c r="BD594" s="21">
        <f>BD581*Inputs!$O$5/Inputs!$I$5</f>
        <v>0</v>
      </c>
      <c r="BE594" s="21">
        <f>BE581*Inputs!$O$5/Inputs!$I$5</f>
        <v>0</v>
      </c>
      <c r="BF594" s="21">
        <f>BF581*Inputs!$O$5/Inputs!$I$5</f>
        <v>0</v>
      </c>
      <c r="BG594" s="21">
        <f>BG581*Inputs!$O$5/Inputs!$I$5</f>
        <v>0</v>
      </c>
      <c r="BH594" s="21">
        <f>BH581*Inputs!$O$5/Inputs!$I$5</f>
        <v>0</v>
      </c>
      <c r="BI594" s="21">
        <f>BI581*Inputs!$O$5/Inputs!$I$5</f>
        <v>0</v>
      </c>
      <c r="BJ594" s="21">
        <f>BJ581*Inputs!$O$5/Inputs!$I$5</f>
        <v>0</v>
      </c>
      <c r="BK594" s="21">
        <f>BK581*Inputs!$O$5/Inputs!$I$5</f>
        <v>0</v>
      </c>
      <c r="BL594" s="21">
        <f>BL581*Inputs!$O$5/Inputs!$I$5</f>
        <v>0</v>
      </c>
      <c r="BM594" s="21">
        <f>BM581*Inputs!$O$5/Inputs!$I$5</f>
        <v>0</v>
      </c>
      <c r="BN594" s="21">
        <f>BN581*Inputs!$O$5/Inputs!$I$5</f>
        <v>0</v>
      </c>
      <c r="BO594" s="21">
        <f>BO581*Inputs!$O$5/Inputs!$I$5</f>
        <v>0</v>
      </c>
      <c r="BP594" s="21">
        <f>BP581*Inputs!$O$5/Inputs!$I$5</f>
        <v>0</v>
      </c>
    </row>
    <row r="595" spans="2:68">
      <c r="B595" t="s">
        <v>27</v>
      </c>
      <c r="D595" s="21">
        <f>D582*Inputs!$O$5/Inputs!$I$5</f>
        <v>0</v>
      </c>
      <c r="E595" s="21">
        <f>E582*Inputs!$O$5/Inputs!$I$5</f>
        <v>0</v>
      </c>
      <c r="F595" s="21">
        <f>F582*Inputs!$O$5/Inputs!$I$5</f>
        <v>0</v>
      </c>
      <c r="G595" s="21">
        <f>G582*Inputs!$O$5/Inputs!$I$5</f>
        <v>0</v>
      </c>
      <c r="H595" s="21">
        <f>H582*Inputs!$O$5/Inputs!$I$5</f>
        <v>0</v>
      </c>
      <c r="I595" s="163">
        <f>I582*Inputs!$O$5/Inputs!$I$5</f>
        <v>0</v>
      </c>
      <c r="J595" s="159">
        <f>J582*Inputs!$O$5/Inputs!$I$5</f>
        <v>0</v>
      </c>
      <c r="K595" s="21">
        <f>K582*Inputs!$O$5/Inputs!$I$5</f>
        <v>0</v>
      </c>
      <c r="L595" s="21">
        <f>L582*Inputs!$O$5/Inputs!$I$5</f>
        <v>0</v>
      </c>
      <c r="M595" s="21">
        <f>M582*Inputs!$O$5/Inputs!$I$5</f>
        <v>0</v>
      </c>
      <c r="N595" s="21">
        <f>N582*Inputs!$O$5/Inputs!$I$5</f>
        <v>0</v>
      </c>
      <c r="O595" s="21">
        <f>O582*Inputs!$O$5/Inputs!$I$5</f>
        <v>0</v>
      </c>
      <c r="P595" s="21">
        <f>P582*Inputs!$O$5/Inputs!$I$5</f>
        <v>0</v>
      </c>
      <c r="Q595" s="21">
        <f>Q582*Inputs!$O$5/Inputs!$I$5</f>
        <v>0</v>
      </c>
      <c r="R595" s="21">
        <f>R582*Inputs!$O$5/Inputs!$I$5</f>
        <v>0</v>
      </c>
      <c r="S595" s="21">
        <f>S582*Inputs!$O$5/Inputs!$I$5</f>
        <v>0</v>
      </c>
      <c r="T595" s="21">
        <f>T582*Inputs!$O$5/Inputs!$I$5</f>
        <v>0</v>
      </c>
      <c r="U595" s="21">
        <f>U582*Inputs!$O$5/Inputs!$I$5</f>
        <v>0</v>
      </c>
      <c r="V595" s="21">
        <f>V582*Inputs!$O$5/Inputs!$I$5</f>
        <v>0</v>
      </c>
      <c r="W595" s="21">
        <f>W582*Inputs!$O$5/Inputs!$I$5</f>
        <v>0</v>
      </c>
      <c r="X595" s="21">
        <f>X582*Inputs!$O$5/Inputs!$I$5</f>
        <v>0</v>
      </c>
      <c r="Y595" s="21">
        <f>Y582*Inputs!$O$5/Inputs!$I$5</f>
        <v>0</v>
      </c>
      <c r="Z595" s="21">
        <f>Z582*Inputs!$O$5/Inputs!$I$5</f>
        <v>0</v>
      </c>
      <c r="AA595" s="21">
        <f>AA582*Inputs!$O$5/Inputs!$I$5</f>
        <v>0</v>
      </c>
      <c r="AB595" s="21">
        <f>AB582*Inputs!$O$5/Inputs!$I$5</f>
        <v>0</v>
      </c>
      <c r="AC595" s="21">
        <f>AC582*Inputs!$O$5/Inputs!$I$5</f>
        <v>0</v>
      </c>
      <c r="AD595" s="21">
        <f>AD582*Inputs!$O$5/Inputs!$I$5</f>
        <v>0</v>
      </c>
      <c r="AE595" s="21">
        <f>AE582*Inputs!$O$5/Inputs!$I$5</f>
        <v>0</v>
      </c>
      <c r="AF595" s="21">
        <f>AF582*Inputs!$O$5/Inputs!$I$5</f>
        <v>0</v>
      </c>
      <c r="AG595" s="21">
        <f>AG582*Inputs!$O$5/Inputs!$I$5</f>
        <v>0</v>
      </c>
      <c r="AH595" s="21">
        <f>AH582*Inputs!$O$5/Inputs!$I$5</f>
        <v>0</v>
      </c>
      <c r="AI595" s="21">
        <f>AI582*Inputs!$O$5/Inputs!$I$5</f>
        <v>0</v>
      </c>
      <c r="AJ595" s="21">
        <f>AJ582*Inputs!$O$5/Inputs!$I$5</f>
        <v>0</v>
      </c>
      <c r="AK595" s="21">
        <f>AK582*Inputs!$O$5/Inputs!$I$5</f>
        <v>0</v>
      </c>
      <c r="AL595" s="21">
        <f>AL582*Inputs!$O$5/Inputs!$I$5</f>
        <v>0</v>
      </c>
      <c r="AM595" s="21">
        <f>AM582*Inputs!$O$5/Inputs!$I$5</f>
        <v>0</v>
      </c>
      <c r="AN595" s="21">
        <f>AN582*Inputs!$O$5/Inputs!$I$5</f>
        <v>0</v>
      </c>
      <c r="AO595" s="21">
        <f>AO582*Inputs!$O$5/Inputs!$I$5</f>
        <v>0</v>
      </c>
      <c r="AP595" s="21">
        <f>AP582*Inputs!$O$5/Inputs!$I$5</f>
        <v>0</v>
      </c>
      <c r="AQ595" s="21">
        <f>AQ582*Inputs!$O$5/Inputs!$I$5</f>
        <v>0</v>
      </c>
      <c r="AR595" s="21">
        <f>AR582*Inputs!$O$5/Inputs!$I$5</f>
        <v>0</v>
      </c>
      <c r="AS595" s="21">
        <f>AS582*Inputs!$O$5/Inputs!$I$5</f>
        <v>0</v>
      </c>
      <c r="AT595" s="21">
        <f>AT582*Inputs!$O$5/Inputs!$I$5</f>
        <v>0</v>
      </c>
      <c r="AU595" s="21">
        <f>AU582*Inputs!$O$5/Inputs!$I$5</f>
        <v>0</v>
      </c>
      <c r="AV595" s="21">
        <f>AV582*Inputs!$O$5/Inputs!$I$5</f>
        <v>0</v>
      </c>
      <c r="AW595" s="21">
        <f>AW582*Inputs!$O$5/Inputs!$I$5</f>
        <v>0</v>
      </c>
      <c r="AX595" s="21">
        <f>AX582*Inputs!$O$5/Inputs!$I$5</f>
        <v>0</v>
      </c>
      <c r="AY595" s="21">
        <f>AY582*Inputs!$O$5/Inputs!$I$5</f>
        <v>0</v>
      </c>
      <c r="AZ595" s="21">
        <f>AZ582*Inputs!$O$5/Inputs!$I$5</f>
        <v>0</v>
      </c>
      <c r="BA595" s="21">
        <f>BA582*Inputs!$O$5/Inputs!$I$5</f>
        <v>0</v>
      </c>
      <c r="BB595" s="21">
        <f>BB582*Inputs!$O$5/Inputs!$I$5</f>
        <v>0</v>
      </c>
      <c r="BC595" s="21">
        <f>BC582*Inputs!$O$5/Inputs!$I$5</f>
        <v>0</v>
      </c>
      <c r="BD595" s="21">
        <f>BD582*Inputs!$O$5/Inputs!$I$5</f>
        <v>0</v>
      </c>
      <c r="BE595" s="21">
        <f>BE582*Inputs!$O$5/Inputs!$I$5</f>
        <v>0</v>
      </c>
      <c r="BF595" s="21">
        <f>BF582*Inputs!$O$5/Inputs!$I$5</f>
        <v>0</v>
      </c>
      <c r="BG595" s="21">
        <f>BG582*Inputs!$O$5/Inputs!$I$5</f>
        <v>0</v>
      </c>
      <c r="BH595" s="21">
        <f>BH582*Inputs!$O$5/Inputs!$I$5</f>
        <v>0</v>
      </c>
      <c r="BI595" s="21">
        <f>BI582*Inputs!$O$5/Inputs!$I$5</f>
        <v>0</v>
      </c>
      <c r="BJ595" s="21">
        <f>BJ582*Inputs!$O$5/Inputs!$I$5</f>
        <v>0</v>
      </c>
      <c r="BK595" s="21">
        <f>BK582*Inputs!$O$5/Inputs!$I$5</f>
        <v>0</v>
      </c>
      <c r="BL595" s="21">
        <f>BL582*Inputs!$O$5/Inputs!$I$5</f>
        <v>0</v>
      </c>
      <c r="BM595" s="21">
        <f>BM582*Inputs!$O$5/Inputs!$I$5</f>
        <v>0</v>
      </c>
      <c r="BN595" s="21">
        <f>BN582*Inputs!$O$5/Inputs!$I$5</f>
        <v>0</v>
      </c>
      <c r="BO595" s="21">
        <f>BO582*Inputs!$O$5/Inputs!$I$5</f>
        <v>0</v>
      </c>
      <c r="BP595" s="21">
        <f>BP582*Inputs!$O$5/Inputs!$I$5</f>
        <v>0</v>
      </c>
    </row>
    <row r="596" spans="2:68">
      <c r="B596" t="s">
        <v>28</v>
      </c>
      <c r="D596" s="21">
        <f>D583*Inputs!$O$5/Inputs!$I$5</f>
        <v>0</v>
      </c>
      <c r="E596" s="21">
        <f>E583*Inputs!$O$5/Inputs!$I$5</f>
        <v>0</v>
      </c>
      <c r="F596" s="21">
        <f>F583*Inputs!$O$5/Inputs!$I$5</f>
        <v>0</v>
      </c>
      <c r="G596" s="21">
        <f>G583*Inputs!$O$5/Inputs!$I$5</f>
        <v>0</v>
      </c>
      <c r="H596" s="21">
        <f>H583*Inputs!$O$5/Inputs!$I$5</f>
        <v>0</v>
      </c>
      <c r="I596" s="163">
        <f>I583*Inputs!$O$5/Inputs!$I$5</f>
        <v>0</v>
      </c>
      <c r="J596" s="159">
        <f>J583*Inputs!$O$5/Inputs!$I$5</f>
        <v>4.3069930215531311E-3</v>
      </c>
      <c r="K596" s="21">
        <f>K583*Inputs!$O$5/Inputs!$I$5</f>
        <v>4.3069930215531311E-3</v>
      </c>
      <c r="L596" s="21">
        <f>L583*Inputs!$O$5/Inputs!$I$5</f>
        <v>4.3069930215531311E-3</v>
      </c>
      <c r="M596" s="21">
        <f>M583*Inputs!$O$5/Inputs!$I$5</f>
        <v>4.3069930215531311E-3</v>
      </c>
      <c r="N596" s="21">
        <f>N583*Inputs!$O$5/Inputs!$I$5</f>
        <v>4.3069930215531311E-3</v>
      </c>
      <c r="O596" s="21">
        <f>O583*Inputs!$O$5/Inputs!$I$5</f>
        <v>4.3069930215531311E-3</v>
      </c>
      <c r="P596" s="21">
        <f>P583*Inputs!$O$5/Inputs!$I$5</f>
        <v>4.3069930215531311E-3</v>
      </c>
      <c r="Q596" s="21">
        <f>Q583*Inputs!$O$5/Inputs!$I$5</f>
        <v>4.3069930215531311E-3</v>
      </c>
      <c r="R596" s="21">
        <f>R583*Inputs!$O$5/Inputs!$I$5</f>
        <v>4.3069930215531311E-3</v>
      </c>
      <c r="S596" s="21">
        <f>S583*Inputs!$O$5/Inputs!$I$5</f>
        <v>4.3069930215531311E-3</v>
      </c>
      <c r="T596" s="21">
        <f>T583*Inputs!$O$5/Inputs!$I$5</f>
        <v>4.3069930215531311E-3</v>
      </c>
      <c r="U596" s="21">
        <f>U583*Inputs!$O$5/Inputs!$I$5</f>
        <v>4.3069930215531311E-3</v>
      </c>
      <c r="V596" s="21">
        <f>V583*Inputs!$O$5/Inputs!$I$5</f>
        <v>4.3069930215531311E-3</v>
      </c>
      <c r="W596" s="21">
        <f>W583*Inputs!$O$5/Inputs!$I$5</f>
        <v>4.3069930215531311E-3</v>
      </c>
      <c r="X596" s="21">
        <f>X583*Inputs!$O$5/Inputs!$I$5</f>
        <v>1.4396332987512408E-3</v>
      </c>
      <c r="Y596" s="21">
        <f>Y583*Inputs!$O$5/Inputs!$I$5</f>
        <v>0</v>
      </c>
      <c r="Z596" s="21">
        <f>Z583*Inputs!$O$5/Inputs!$I$5</f>
        <v>0</v>
      </c>
      <c r="AA596" s="21">
        <f>AA583*Inputs!$O$5/Inputs!$I$5</f>
        <v>0</v>
      </c>
      <c r="AB596" s="21">
        <f>AB583*Inputs!$O$5/Inputs!$I$5</f>
        <v>0</v>
      </c>
      <c r="AC596" s="21">
        <f>AC583*Inputs!$O$5/Inputs!$I$5</f>
        <v>0</v>
      </c>
      <c r="AD596" s="21">
        <f>AD583*Inputs!$O$5/Inputs!$I$5</f>
        <v>0</v>
      </c>
      <c r="AE596" s="21">
        <f>AE583*Inputs!$O$5/Inputs!$I$5</f>
        <v>0</v>
      </c>
      <c r="AF596" s="21">
        <f>AF583*Inputs!$O$5/Inputs!$I$5</f>
        <v>0</v>
      </c>
      <c r="AG596" s="21">
        <f>AG583*Inputs!$O$5/Inputs!$I$5</f>
        <v>0</v>
      </c>
      <c r="AH596" s="21">
        <f>AH583*Inputs!$O$5/Inputs!$I$5</f>
        <v>0</v>
      </c>
      <c r="AI596" s="21">
        <f>AI583*Inputs!$O$5/Inputs!$I$5</f>
        <v>0</v>
      </c>
      <c r="AJ596" s="21">
        <f>AJ583*Inputs!$O$5/Inputs!$I$5</f>
        <v>0</v>
      </c>
      <c r="AK596" s="21">
        <f>AK583*Inputs!$O$5/Inputs!$I$5</f>
        <v>0</v>
      </c>
      <c r="AL596" s="21">
        <f>AL583*Inputs!$O$5/Inputs!$I$5</f>
        <v>0</v>
      </c>
      <c r="AM596" s="21">
        <f>AM583*Inputs!$O$5/Inputs!$I$5</f>
        <v>0</v>
      </c>
      <c r="AN596" s="21">
        <f>AN583*Inputs!$O$5/Inputs!$I$5</f>
        <v>0</v>
      </c>
      <c r="AO596" s="21">
        <f>AO583*Inputs!$O$5/Inputs!$I$5</f>
        <v>0</v>
      </c>
      <c r="AP596" s="21">
        <f>AP583*Inputs!$O$5/Inputs!$I$5</f>
        <v>0</v>
      </c>
      <c r="AQ596" s="21">
        <f>AQ583*Inputs!$O$5/Inputs!$I$5</f>
        <v>0</v>
      </c>
      <c r="AR596" s="21">
        <f>AR583*Inputs!$O$5/Inputs!$I$5</f>
        <v>0</v>
      </c>
      <c r="AS596" s="21">
        <f>AS583*Inputs!$O$5/Inputs!$I$5</f>
        <v>0</v>
      </c>
      <c r="AT596" s="21">
        <f>AT583*Inputs!$O$5/Inputs!$I$5</f>
        <v>0</v>
      </c>
      <c r="AU596" s="21">
        <f>AU583*Inputs!$O$5/Inputs!$I$5</f>
        <v>0</v>
      </c>
      <c r="AV596" s="21">
        <f>AV583*Inputs!$O$5/Inputs!$I$5</f>
        <v>0</v>
      </c>
      <c r="AW596" s="21">
        <f>AW583*Inputs!$O$5/Inputs!$I$5</f>
        <v>0</v>
      </c>
      <c r="AX596" s="21">
        <f>AX583*Inputs!$O$5/Inputs!$I$5</f>
        <v>0</v>
      </c>
      <c r="AY596" s="21">
        <f>AY583*Inputs!$O$5/Inputs!$I$5</f>
        <v>0</v>
      </c>
      <c r="AZ596" s="21">
        <f>AZ583*Inputs!$O$5/Inputs!$I$5</f>
        <v>0</v>
      </c>
      <c r="BA596" s="21">
        <f>BA583*Inputs!$O$5/Inputs!$I$5</f>
        <v>0</v>
      </c>
      <c r="BB596" s="21">
        <f>BB583*Inputs!$O$5/Inputs!$I$5</f>
        <v>0</v>
      </c>
      <c r="BC596" s="21">
        <f>BC583*Inputs!$O$5/Inputs!$I$5</f>
        <v>0</v>
      </c>
      <c r="BD596" s="21">
        <f>BD583*Inputs!$O$5/Inputs!$I$5</f>
        <v>0</v>
      </c>
      <c r="BE596" s="21">
        <f>BE583*Inputs!$O$5/Inputs!$I$5</f>
        <v>0</v>
      </c>
      <c r="BF596" s="21">
        <f>BF583*Inputs!$O$5/Inputs!$I$5</f>
        <v>0</v>
      </c>
      <c r="BG596" s="21">
        <f>BG583*Inputs!$O$5/Inputs!$I$5</f>
        <v>0</v>
      </c>
      <c r="BH596" s="21">
        <f>BH583*Inputs!$O$5/Inputs!$I$5</f>
        <v>0</v>
      </c>
      <c r="BI596" s="21">
        <f>BI583*Inputs!$O$5/Inputs!$I$5</f>
        <v>0</v>
      </c>
      <c r="BJ596" s="21">
        <f>BJ583*Inputs!$O$5/Inputs!$I$5</f>
        <v>0</v>
      </c>
      <c r="BK596" s="21">
        <f>BK583*Inputs!$O$5/Inputs!$I$5</f>
        <v>0</v>
      </c>
      <c r="BL596" s="21">
        <f>BL583*Inputs!$O$5/Inputs!$I$5</f>
        <v>0</v>
      </c>
      <c r="BM596" s="21">
        <f>BM583*Inputs!$O$5/Inputs!$I$5</f>
        <v>0</v>
      </c>
      <c r="BN596" s="21">
        <f>BN583*Inputs!$O$5/Inputs!$I$5</f>
        <v>0</v>
      </c>
      <c r="BO596" s="21">
        <f>BO583*Inputs!$O$5/Inputs!$I$5</f>
        <v>0</v>
      </c>
      <c r="BP596" s="21">
        <f>BP583*Inputs!$O$5/Inputs!$I$5</f>
        <v>0</v>
      </c>
    </row>
    <row r="597" spans="2:68">
      <c r="B597" t="s">
        <v>97</v>
      </c>
      <c r="D597" s="7">
        <f t="shared" ref="D597:AI597" si="790">SUM(D587:D596)</f>
        <v>51.483340339010439</v>
      </c>
      <c r="E597" s="7">
        <f t="shared" si="790"/>
        <v>52.322819319128619</v>
      </c>
      <c r="F597" s="7">
        <f t="shared" si="790"/>
        <v>53.170580830100562</v>
      </c>
      <c r="G597" s="7">
        <f t="shared" si="790"/>
        <v>43.019567287145897</v>
      </c>
      <c r="H597" s="7">
        <f t="shared" si="790"/>
        <v>28.821323991796817</v>
      </c>
      <c r="I597" s="164">
        <f t="shared" si="790"/>
        <v>14.831180937557562</v>
      </c>
      <c r="J597" s="160">
        <f t="shared" si="790"/>
        <v>30.613665941528673</v>
      </c>
      <c r="K597" s="7">
        <f t="shared" si="790"/>
        <v>30.61366594152868</v>
      </c>
      <c r="L597" s="7">
        <f t="shared" si="790"/>
        <v>30.46388872628081</v>
      </c>
      <c r="M597" s="7">
        <f t="shared" si="790"/>
        <v>30.168785791965327</v>
      </c>
      <c r="N597" s="7">
        <f t="shared" si="790"/>
        <v>29.571781764364133</v>
      </c>
      <c r="O597" s="7">
        <f t="shared" si="790"/>
        <v>29.25941442975331</v>
      </c>
      <c r="P597" s="7">
        <f t="shared" si="790"/>
        <v>6.6643324835046833</v>
      </c>
      <c r="Q597" s="7">
        <f t="shared" si="790"/>
        <v>3.8357196893611083</v>
      </c>
      <c r="R597" s="7">
        <f t="shared" si="790"/>
        <v>3.5289708450271058</v>
      </c>
      <c r="S597" s="7">
        <f t="shared" si="790"/>
        <v>3.5289708450271058</v>
      </c>
      <c r="T597" s="7">
        <f t="shared" si="790"/>
        <v>3.2590085702158831</v>
      </c>
      <c r="U597" s="7">
        <f t="shared" si="790"/>
        <v>2.7104912589863073</v>
      </c>
      <c r="V597" s="7">
        <f t="shared" si="790"/>
        <v>2.1164985138144572</v>
      </c>
      <c r="W597" s="7">
        <f t="shared" si="790"/>
        <v>1.4194777790612867</v>
      </c>
      <c r="X597" s="7">
        <f t="shared" si="790"/>
        <v>0.62563584037074693</v>
      </c>
      <c r="Y597" s="7">
        <f t="shared" si="790"/>
        <v>9.7456404503450957E-16</v>
      </c>
      <c r="Z597" s="7">
        <f t="shared" si="790"/>
        <v>0</v>
      </c>
      <c r="AA597" s="7">
        <f t="shared" si="790"/>
        <v>0</v>
      </c>
      <c r="AB597" s="7">
        <f t="shared" si="790"/>
        <v>0</v>
      </c>
      <c r="AC597" s="7">
        <f t="shared" si="790"/>
        <v>0</v>
      </c>
      <c r="AD597" s="7">
        <f t="shared" si="790"/>
        <v>0</v>
      </c>
      <c r="AE597" s="7">
        <f t="shared" si="790"/>
        <v>0</v>
      </c>
      <c r="AF597" s="7">
        <f t="shared" si="790"/>
        <v>0</v>
      </c>
      <c r="AG597" s="7">
        <f t="shared" si="790"/>
        <v>0</v>
      </c>
      <c r="AH597" s="7">
        <f t="shared" si="790"/>
        <v>0</v>
      </c>
      <c r="AI597" s="7">
        <f t="shared" si="790"/>
        <v>0</v>
      </c>
      <c r="AJ597" s="7">
        <f t="shared" ref="AJ597:BO597" si="791">SUM(AJ587:AJ596)</f>
        <v>0</v>
      </c>
      <c r="AK597" s="7">
        <f t="shared" si="791"/>
        <v>0</v>
      </c>
      <c r="AL597" s="7">
        <f t="shared" si="791"/>
        <v>0</v>
      </c>
      <c r="AM597" s="7">
        <f t="shared" si="791"/>
        <v>0</v>
      </c>
      <c r="AN597" s="7">
        <f t="shared" si="791"/>
        <v>0</v>
      </c>
      <c r="AO597" s="7">
        <f t="shared" si="791"/>
        <v>0</v>
      </c>
      <c r="AP597" s="7">
        <f t="shared" si="791"/>
        <v>0</v>
      </c>
      <c r="AQ597" s="7">
        <f t="shared" si="791"/>
        <v>0</v>
      </c>
      <c r="AR597" s="7">
        <f t="shared" si="791"/>
        <v>0</v>
      </c>
      <c r="AS597" s="7">
        <f t="shared" si="791"/>
        <v>0</v>
      </c>
      <c r="AT597" s="7">
        <f t="shared" si="791"/>
        <v>0</v>
      </c>
      <c r="AU597" s="7">
        <f t="shared" si="791"/>
        <v>0</v>
      </c>
      <c r="AV597" s="7">
        <f t="shared" si="791"/>
        <v>0</v>
      </c>
      <c r="AW597" s="7">
        <f t="shared" si="791"/>
        <v>0</v>
      </c>
      <c r="AX597" s="7">
        <f t="shared" si="791"/>
        <v>0</v>
      </c>
      <c r="AY597" s="7">
        <f t="shared" si="791"/>
        <v>0</v>
      </c>
      <c r="AZ597" s="7">
        <f t="shared" si="791"/>
        <v>0</v>
      </c>
      <c r="BA597" s="7">
        <f t="shared" si="791"/>
        <v>0</v>
      </c>
      <c r="BB597" s="7">
        <f t="shared" si="791"/>
        <v>0</v>
      </c>
      <c r="BC597" s="7">
        <f t="shared" si="791"/>
        <v>0</v>
      </c>
      <c r="BD597" s="7">
        <f t="shared" si="791"/>
        <v>0</v>
      </c>
      <c r="BE597" s="7">
        <f t="shared" si="791"/>
        <v>0</v>
      </c>
      <c r="BF597" s="7">
        <f t="shared" si="791"/>
        <v>0</v>
      </c>
      <c r="BG597" s="7">
        <f t="shared" si="791"/>
        <v>0</v>
      </c>
      <c r="BH597" s="7">
        <f t="shared" si="791"/>
        <v>0</v>
      </c>
      <c r="BI597" s="7">
        <f t="shared" si="791"/>
        <v>0</v>
      </c>
      <c r="BJ597" s="7">
        <f t="shared" si="791"/>
        <v>0</v>
      </c>
      <c r="BK597" s="7">
        <f t="shared" si="791"/>
        <v>0</v>
      </c>
      <c r="BL597" s="7">
        <f t="shared" si="791"/>
        <v>0</v>
      </c>
      <c r="BM597" s="7">
        <f t="shared" si="791"/>
        <v>0</v>
      </c>
      <c r="BN597" s="7">
        <f t="shared" si="791"/>
        <v>0</v>
      </c>
      <c r="BO597" s="7">
        <f t="shared" si="791"/>
        <v>0</v>
      </c>
      <c r="BP597" s="7">
        <f t="shared" ref="BP597" si="792">SUM(BP587:BP596)</f>
        <v>0</v>
      </c>
    </row>
    <row r="599" spans="2:68">
      <c r="B599" s="158"/>
      <c r="C599" s="4"/>
      <c r="D599" s="4"/>
      <c r="E599" s="4"/>
      <c r="F599" s="4"/>
      <c r="G599" s="4"/>
      <c r="H599" s="4"/>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row>
    <row r="600" spans="2:68">
      <c r="B600" s="4"/>
      <c r="C600" s="4"/>
      <c r="D600" s="4"/>
      <c r="E600" s="4"/>
      <c r="F600" s="4"/>
      <c r="G600" s="4"/>
      <c r="H600" s="4"/>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row>
    <row r="601" spans="2:68">
      <c r="B601" s="4"/>
      <c r="C601" s="4"/>
      <c r="D601" s="4"/>
      <c r="E601" s="4"/>
      <c r="F601" s="4"/>
      <c r="G601" s="4"/>
      <c r="H601" s="4"/>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row>
    <row r="602" spans="2:68">
      <c r="B602" s="4"/>
      <c r="C602" s="4"/>
      <c r="D602" s="4"/>
      <c r="E602" s="4"/>
      <c r="F602" s="4"/>
      <c r="G602" s="4"/>
      <c r="H602" s="4"/>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row>
    <row r="603" spans="2:68">
      <c r="B603" s="4"/>
      <c r="C603" s="4"/>
      <c r="D603" s="4"/>
      <c r="E603" s="4"/>
      <c r="F603" s="4"/>
      <c r="G603" s="4"/>
      <c r="H603" s="4"/>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row>
    <row r="604" spans="2:68">
      <c r="B604" s="4"/>
      <c r="C604" s="4"/>
      <c r="D604" s="4"/>
      <c r="E604" s="4"/>
      <c r="F604" s="4"/>
      <c r="G604" s="4"/>
      <c r="H604" s="4"/>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row>
    <row r="605" spans="2:68">
      <c r="B605" s="4"/>
      <c r="C605" s="4"/>
      <c r="D605" s="4"/>
      <c r="E605" s="4"/>
      <c r="F605" s="4"/>
      <c r="G605" s="4"/>
      <c r="H605" s="4"/>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row>
    <row r="606" spans="2:68">
      <c r="B606" s="4"/>
      <c r="C606" s="4"/>
      <c r="D606" s="4"/>
      <c r="E606" s="4"/>
      <c r="F606" s="4"/>
      <c r="G606" s="4"/>
      <c r="H606" s="4"/>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row>
    <row r="607" spans="2:68">
      <c r="B607" s="4"/>
      <c r="C607" s="4"/>
      <c r="D607" s="4"/>
      <c r="E607" s="4"/>
      <c r="F607" s="4"/>
      <c r="G607" s="4"/>
      <c r="H607" s="4"/>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row>
    <row r="608" spans="2:68">
      <c r="B608" s="4"/>
      <c r="C608" s="4"/>
      <c r="D608" s="4"/>
      <c r="E608" s="4"/>
      <c r="F608" s="4"/>
      <c r="G608" s="4"/>
      <c r="H608" s="4"/>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row>
    <row r="609" spans="2:68">
      <c r="B609" s="4"/>
      <c r="C609" s="4"/>
      <c r="D609" s="4"/>
      <c r="E609" s="4"/>
      <c r="F609" s="4"/>
      <c r="G609" s="4"/>
      <c r="H609" s="4"/>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row>
    <row r="610" spans="2:68">
      <c r="B610" s="4"/>
      <c r="C610" s="4"/>
      <c r="D610" s="4"/>
      <c r="E610" s="4"/>
      <c r="F610" s="4"/>
      <c r="G610" s="4"/>
      <c r="H610" s="4"/>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row>
    <row r="611" spans="2:68">
      <c r="I611" s="7"/>
      <c r="J611" s="7"/>
      <c r="K611" s="7"/>
      <c r="L611" s="7"/>
      <c r="M611" s="7"/>
    </row>
    <row r="612" spans="2:68">
      <c r="I612" s="7"/>
      <c r="J612" s="7"/>
      <c r="K612" s="7"/>
      <c r="L612" s="7"/>
      <c r="M612" s="7"/>
      <c r="N612" s="7"/>
      <c r="O612" s="7"/>
      <c r="P612" s="7"/>
      <c r="Q612" s="7"/>
      <c r="R612" s="7"/>
    </row>
    <row r="613" spans="2:68">
      <c r="I613" s="7"/>
      <c r="J613" s="7"/>
      <c r="K613" s="7"/>
      <c r="L613" s="7"/>
      <c r="M613" s="7"/>
    </row>
    <row r="614" spans="2:68">
      <c r="I614" s="7"/>
      <c r="J614" s="7"/>
      <c r="K614" s="7"/>
      <c r="L614" s="7"/>
      <c r="M614" s="7"/>
    </row>
  </sheetData>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123"/>
  <sheetViews>
    <sheetView zoomScale="80" zoomScaleNormal="80" workbookViewId="0">
      <pane ySplit="6" topLeftCell="A90" activePane="bottomLeft" state="frozen"/>
      <selection activeCell="E10" sqref="E10"/>
      <selection pane="bottomLeft" activeCell="H119" sqref="H119"/>
    </sheetView>
  </sheetViews>
  <sheetFormatPr defaultRowHeight="15" outlineLevelRow="1"/>
  <cols>
    <col min="1" max="1" width="6" customWidth="1"/>
    <col min="2" max="2" width="52" style="4" customWidth="1"/>
    <col min="3" max="6" width="9.140625" style="4" customWidth="1"/>
    <col min="7" max="7" width="9.85546875" style="4" customWidth="1"/>
    <col min="8" max="23" width="9.140625" customWidth="1"/>
  </cols>
  <sheetData>
    <row r="1" spans="2:23">
      <c r="B1" s="142" t="s">
        <v>99</v>
      </c>
      <c r="H1" t="s">
        <v>100</v>
      </c>
    </row>
    <row r="2" spans="2:23">
      <c r="C2" s="19">
        <v>2016</v>
      </c>
      <c r="D2" s="19">
        <v>2017</v>
      </c>
      <c r="E2" s="19">
        <v>2018</v>
      </c>
      <c r="F2" s="19">
        <v>2019</v>
      </c>
      <c r="G2" s="19">
        <v>2020</v>
      </c>
      <c r="H2" s="1">
        <v>2021</v>
      </c>
      <c r="I2" s="1"/>
      <c r="J2" s="1"/>
      <c r="K2" s="1"/>
      <c r="L2" s="1"/>
      <c r="M2" s="1"/>
      <c r="N2" s="1"/>
      <c r="O2" s="1"/>
      <c r="P2" s="1"/>
      <c r="Q2" s="1"/>
      <c r="R2" s="1"/>
      <c r="S2" s="1"/>
      <c r="T2" s="1"/>
      <c r="U2" s="1"/>
      <c r="V2" s="1"/>
      <c r="W2" s="1"/>
    </row>
    <row r="3" spans="2:23">
      <c r="B3" s="4" t="s">
        <v>6</v>
      </c>
      <c r="C3" s="56">
        <f>Inputs!J4</f>
        <v>1.5108593012275628E-2</v>
      </c>
      <c r="D3" s="56">
        <f>Inputs!K4</f>
        <v>1.0232558139534831E-2</v>
      </c>
      <c r="E3" s="56">
        <f>Inputs!L4</f>
        <v>1.9337016574585641E-2</v>
      </c>
      <c r="F3" s="56">
        <f>Inputs!M4</f>
        <v>2.0776874435411097E-2</v>
      </c>
      <c r="G3" s="56">
        <f>Inputs!N4</f>
        <v>1.5929203539823078E-2</v>
      </c>
      <c r="H3" s="5">
        <f>Inputs!O4</f>
        <v>1.2195121951219523E-2</v>
      </c>
    </row>
    <row r="4" spans="2:23">
      <c r="B4" s="4" t="s">
        <v>101</v>
      </c>
      <c r="C4" s="56">
        <f>Inputs!J5</f>
        <v>1.1515650066915089</v>
      </c>
      <c r="D4" s="56">
        <f>Inputs!K5</f>
        <v>1.1633484625739334</v>
      </c>
      <c r="E4" s="56">
        <f>Inputs!L5</f>
        <v>1.1858441510767443</v>
      </c>
      <c r="F4" s="56">
        <f>Inputs!M5</f>
        <v>1.2104822861036326</v>
      </c>
      <c r="G4" s="56">
        <f>Inputs!N5</f>
        <v>1.2297643048203277</v>
      </c>
      <c r="H4" s="55">
        <f>G4*(1+H3)</f>
        <v>1.2447614304888683</v>
      </c>
    </row>
    <row r="5" spans="2:23">
      <c r="B5" s="4" t="s">
        <v>101</v>
      </c>
      <c r="C5" s="56">
        <f>1+C3</f>
        <v>1.0151085930122756</v>
      </c>
      <c r="D5" s="56">
        <f>C5*(1+D3)</f>
        <v>1.0254957507082152</v>
      </c>
      <c r="E5" s="56">
        <f>D5*(1+E3)</f>
        <v>1.0453257790368271</v>
      </c>
      <c r="F5" s="56">
        <f>E5*(1+F3)</f>
        <v>1.0670443814919734</v>
      </c>
      <c r="G5" s="56">
        <f>F5*(1+G3)</f>
        <v>1.0840415486307837</v>
      </c>
      <c r="H5" s="5">
        <f>G5*(1+H3)</f>
        <v>1.0972615675165249</v>
      </c>
    </row>
    <row r="6" spans="2:23">
      <c r="C6" s="143" t="s">
        <v>40</v>
      </c>
      <c r="D6" s="143" t="s">
        <v>40</v>
      </c>
      <c r="E6" s="143" t="s">
        <v>40</v>
      </c>
      <c r="F6" s="143" t="s">
        <v>40</v>
      </c>
      <c r="G6" s="143" t="s">
        <v>40</v>
      </c>
      <c r="H6" s="143" t="s">
        <v>40</v>
      </c>
    </row>
    <row r="8" spans="2:23">
      <c r="B8" s="144" t="s">
        <v>54</v>
      </c>
    </row>
    <row r="9" spans="2:23">
      <c r="B9" s="4" t="s">
        <v>19</v>
      </c>
      <c r="C9" s="21">
        <f>'OAV 2016'!C5</f>
        <v>265.40442599514239</v>
      </c>
      <c r="D9" s="21">
        <f t="shared" ref="D9:D19" si="0">C106</f>
        <v>253.67191065299676</v>
      </c>
      <c r="E9" s="21">
        <f t="shared" ref="E9:E19" si="1">D106</f>
        <v>240.1004470055295</v>
      </c>
      <c r="F9" s="21">
        <f t="shared" ref="F9:F19" si="2">E106</f>
        <v>228.78683936234398</v>
      </c>
      <c r="G9" s="21">
        <f t="shared" ref="G9:H19" si="3">F106</f>
        <v>218.5685668764493</v>
      </c>
      <c r="H9" s="21">
        <f t="shared" si="3"/>
        <v>206.91018737982432</v>
      </c>
      <c r="J9" s="14"/>
    </row>
    <row r="10" spans="2:23">
      <c r="B10" s="4" t="s">
        <v>20</v>
      </c>
      <c r="C10" s="21">
        <f>'OAV 2016'!C6</f>
        <v>50.778711722062404</v>
      </c>
      <c r="D10" s="21">
        <f t="shared" si="0"/>
        <v>36.427189291676385</v>
      </c>
      <c r="E10" s="21">
        <f t="shared" si="1"/>
        <v>21.526512150514176</v>
      </c>
      <c r="F10" s="21">
        <f t="shared" si="2"/>
        <v>6.374007814466859</v>
      </c>
      <c r="G10" s="21">
        <f t="shared" si="3"/>
        <v>2.1503950248949874E-3</v>
      </c>
      <c r="H10" s="21">
        <f t="shared" si="3"/>
        <v>1.8725563756596076E-3</v>
      </c>
      <c r="J10" s="14"/>
    </row>
    <row r="11" spans="2:23">
      <c r="B11" s="4" t="s">
        <v>21</v>
      </c>
      <c r="C11" s="21">
        <f>'OAV 2016'!C7</f>
        <v>34.694879176477507</v>
      </c>
      <c r="D11" s="21">
        <f t="shared" si="0"/>
        <v>27.883838629635385</v>
      </c>
      <c r="E11" s="21">
        <f t="shared" si="1"/>
        <v>20.420664984366056</v>
      </c>
      <c r="F11" s="21">
        <f t="shared" si="2"/>
        <v>16.185114684134795</v>
      </c>
      <c r="G11" s="21">
        <f t="shared" si="3"/>
        <v>5.4770738076467902</v>
      </c>
      <c r="H11" s="21">
        <f t="shared" si="3"/>
        <v>4.5984029844890912</v>
      </c>
      <c r="J11" s="14"/>
    </row>
    <row r="12" spans="2:23">
      <c r="B12" s="4" t="s">
        <v>22</v>
      </c>
      <c r="C12" s="21">
        <f>'OAV 2016'!C8</f>
        <v>0</v>
      </c>
      <c r="D12" s="21">
        <f t="shared" si="0"/>
        <v>0</v>
      </c>
      <c r="E12" s="21">
        <f t="shared" si="1"/>
        <v>0</v>
      </c>
      <c r="F12" s="21">
        <f t="shared" si="2"/>
        <v>0.54113283856814642</v>
      </c>
      <c r="G12" s="21">
        <f t="shared" si="3"/>
        <v>0.47346504652110377</v>
      </c>
      <c r="H12" s="21">
        <f t="shared" si="3"/>
        <v>0.40083913968010854</v>
      </c>
      <c r="J12" s="14"/>
    </row>
    <row r="13" spans="2:23">
      <c r="B13" t="s">
        <v>23</v>
      </c>
      <c r="C13" s="21"/>
      <c r="D13" s="21">
        <f t="shared" si="0"/>
        <v>0</v>
      </c>
      <c r="E13" s="21">
        <f t="shared" si="1"/>
        <v>0</v>
      </c>
      <c r="F13" s="21">
        <f t="shared" si="2"/>
        <v>0</v>
      </c>
      <c r="G13" s="21">
        <f t="shared" si="3"/>
        <v>0</v>
      </c>
      <c r="H13" s="21">
        <f t="shared" si="3"/>
        <v>0</v>
      </c>
      <c r="J13" s="14"/>
    </row>
    <row r="14" spans="2:23">
      <c r="B14" t="s">
        <v>24</v>
      </c>
      <c r="C14" s="21"/>
      <c r="D14" s="21">
        <f t="shared" si="0"/>
        <v>0</v>
      </c>
      <c r="E14" s="21">
        <f t="shared" si="1"/>
        <v>0</v>
      </c>
      <c r="F14" s="21">
        <f t="shared" si="2"/>
        <v>0</v>
      </c>
      <c r="G14" s="21">
        <f t="shared" si="3"/>
        <v>0</v>
      </c>
      <c r="H14" s="21">
        <f t="shared" si="3"/>
        <v>0</v>
      </c>
    </row>
    <row r="15" spans="2:23">
      <c r="B15" t="s">
        <v>25</v>
      </c>
      <c r="C15" s="21"/>
      <c r="D15" s="21">
        <f t="shared" si="0"/>
        <v>0</v>
      </c>
      <c r="E15" s="21">
        <f t="shared" si="1"/>
        <v>0</v>
      </c>
      <c r="F15" s="21">
        <f t="shared" si="2"/>
        <v>0</v>
      </c>
      <c r="G15" s="21">
        <f t="shared" si="3"/>
        <v>0</v>
      </c>
      <c r="H15" s="21">
        <f t="shared" si="3"/>
        <v>0</v>
      </c>
    </row>
    <row r="16" spans="2:23">
      <c r="B16" t="s">
        <v>26</v>
      </c>
      <c r="C16" s="21"/>
      <c r="D16" s="21">
        <f t="shared" si="0"/>
        <v>0</v>
      </c>
      <c r="E16" s="21">
        <f t="shared" si="1"/>
        <v>0</v>
      </c>
      <c r="F16" s="21">
        <f t="shared" si="2"/>
        <v>0</v>
      </c>
      <c r="G16" s="21">
        <f t="shared" si="3"/>
        <v>0</v>
      </c>
      <c r="H16" s="126"/>
    </row>
    <row r="17" spans="2:10">
      <c r="B17" t="s">
        <v>27</v>
      </c>
      <c r="C17" s="21"/>
      <c r="D17" s="21">
        <f t="shared" si="0"/>
        <v>0</v>
      </c>
      <c r="E17" s="21">
        <f t="shared" si="1"/>
        <v>0</v>
      </c>
      <c r="F17" s="21">
        <f t="shared" si="2"/>
        <v>0</v>
      </c>
      <c r="G17" s="21">
        <f t="shared" si="3"/>
        <v>0</v>
      </c>
      <c r="H17" s="126"/>
    </row>
    <row r="18" spans="2:10">
      <c r="B18" s="4" t="s">
        <v>102</v>
      </c>
      <c r="C18" s="21"/>
      <c r="D18" s="21">
        <f t="shared" si="0"/>
        <v>0</v>
      </c>
      <c r="E18" s="21">
        <f t="shared" si="1"/>
        <v>0</v>
      </c>
      <c r="F18" s="21">
        <f t="shared" si="2"/>
        <v>0</v>
      </c>
      <c r="G18" s="21">
        <f t="shared" si="3"/>
        <v>0</v>
      </c>
      <c r="H18" s="126"/>
    </row>
    <row r="19" spans="2:10">
      <c r="B19" s="4" t="s">
        <v>28</v>
      </c>
      <c r="C19" s="21"/>
      <c r="D19" s="21">
        <f t="shared" si="0"/>
        <v>0</v>
      </c>
      <c r="E19" s="21">
        <f t="shared" si="1"/>
        <v>0</v>
      </c>
      <c r="F19" s="21">
        <f t="shared" si="2"/>
        <v>0</v>
      </c>
      <c r="G19" s="21">
        <f t="shared" si="3"/>
        <v>0</v>
      </c>
      <c r="H19" s="126"/>
    </row>
    <row r="20" spans="2:10">
      <c r="B20" s="4" t="s">
        <v>98</v>
      </c>
      <c r="C20" s="29">
        <f t="shared" ref="C20:H20" si="4">SUM(C9:C19)</f>
        <v>350.87801689368229</v>
      </c>
      <c r="D20" s="29">
        <f t="shared" si="4"/>
        <v>317.98293857430849</v>
      </c>
      <c r="E20" s="29">
        <f t="shared" si="4"/>
        <v>282.04762414040971</v>
      </c>
      <c r="F20" s="29">
        <f t="shared" si="4"/>
        <v>251.8870946995138</v>
      </c>
      <c r="G20" s="29">
        <f t="shared" si="4"/>
        <v>224.52125612564211</v>
      </c>
      <c r="H20" s="29">
        <f t="shared" si="4"/>
        <v>211.9113020603692</v>
      </c>
      <c r="J20" s="14"/>
    </row>
    <row r="22" spans="2:10">
      <c r="B22" s="144" t="s">
        <v>103</v>
      </c>
    </row>
    <row r="23" spans="2:10">
      <c r="B23" s="4" t="s">
        <v>19</v>
      </c>
      <c r="C23" s="21">
        <f t="shared" ref="C23:H33" si="5">C9*C$3</f>
        <v>4.0098874560172328</v>
      </c>
      <c r="D23" s="21">
        <f t="shared" si="5"/>
        <v>2.5957125741236742</v>
      </c>
      <c r="E23" s="21">
        <f t="shared" si="5"/>
        <v>4.6428263233113451</v>
      </c>
      <c r="F23" s="21">
        <f t="shared" si="5"/>
        <v>4.7534754339059901</v>
      </c>
      <c r="G23" s="21">
        <f t="shared" si="5"/>
        <v>3.4816231891823932</v>
      </c>
      <c r="H23" s="21">
        <f t="shared" si="5"/>
        <v>2.5232949680466401</v>
      </c>
    </row>
    <row r="24" spans="2:10">
      <c r="B24" s="4" t="s">
        <v>20</v>
      </c>
      <c r="C24" s="21">
        <f t="shared" si="5"/>
        <v>0.76719488909631062</v>
      </c>
      <c r="D24" s="21">
        <f t="shared" si="5"/>
        <v>0.37274333228691919</v>
      </c>
      <c r="E24" s="21">
        <f t="shared" si="5"/>
        <v>0.41625852224751181</v>
      </c>
      <c r="F24" s="21">
        <f t="shared" si="5"/>
        <v>0.13243196001150703</v>
      </c>
      <c r="G24" s="21">
        <f t="shared" si="5"/>
        <v>3.4254080042575169E-5</v>
      </c>
      <c r="H24" s="21">
        <f t="shared" ref="H24" si="6">H10*H$3</f>
        <v>2.2836053361702551E-5</v>
      </c>
    </row>
    <row r="25" spans="2:10">
      <c r="B25" s="4" t="s">
        <v>21</v>
      </c>
      <c r="C25" s="21">
        <f t="shared" si="5"/>
        <v>0.52419080908747528</v>
      </c>
      <c r="D25" s="21">
        <f t="shared" si="5"/>
        <v>0.28532299993115129</v>
      </c>
      <c r="E25" s="21">
        <f t="shared" si="5"/>
        <v>0.39487473726674704</v>
      </c>
      <c r="F25" s="21">
        <f t="shared" si="5"/>
        <v>0.33627609551499699</v>
      </c>
      <c r="G25" s="21">
        <f t="shared" si="5"/>
        <v>8.7245423484639512E-2</v>
      </c>
      <c r="H25" s="21">
        <f t="shared" ref="H25" si="7">H11*H$3</f>
        <v>5.6078085176696282E-2</v>
      </c>
    </row>
    <row r="26" spans="2:10">
      <c r="B26" s="4" t="s">
        <v>22</v>
      </c>
      <c r="C26" s="21">
        <f t="shared" si="5"/>
        <v>0</v>
      </c>
      <c r="D26" s="21">
        <f t="shared" si="5"/>
        <v>0</v>
      </c>
      <c r="E26" s="21">
        <f t="shared" si="5"/>
        <v>0</v>
      </c>
      <c r="F26" s="21">
        <f t="shared" si="5"/>
        <v>1.1243049039807962E-2</v>
      </c>
      <c r="G26" s="21">
        <f t="shared" si="5"/>
        <v>7.5419210950264642E-3</v>
      </c>
      <c r="H26" s="21">
        <f t="shared" ref="H26" si="8">H12*H$3</f>
        <v>4.8882821912208402E-3</v>
      </c>
    </row>
    <row r="27" spans="2:10">
      <c r="B27" t="s">
        <v>23</v>
      </c>
      <c r="C27" s="21">
        <f t="shared" si="5"/>
        <v>0</v>
      </c>
      <c r="D27" s="21">
        <f t="shared" si="5"/>
        <v>0</v>
      </c>
      <c r="E27" s="21">
        <f t="shared" si="5"/>
        <v>0</v>
      </c>
      <c r="F27" s="21">
        <f t="shared" si="5"/>
        <v>0</v>
      </c>
      <c r="G27" s="21">
        <f t="shared" si="5"/>
        <v>0</v>
      </c>
      <c r="H27" s="21">
        <f t="shared" ref="H27" si="9">H13*H$3</f>
        <v>0</v>
      </c>
    </row>
    <row r="28" spans="2:10">
      <c r="B28" t="s">
        <v>24</v>
      </c>
      <c r="C28" s="21">
        <f t="shared" si="5"/>
        <v>0</v>
      </c>
      <c r="D28" s="21">
        <f t="shared" si="5"/>
        <v>0</v>
      </c>
      <c r="E28" s="21">
        <f t="shared" si="5"/>
        <v>0</v>
      </c>
      <c r="F28" s="21">
        <f t="shared" si="5"/>
        <v>0</v>
      </c>
      <c r="G28" s="21">
        <f t="shared" si="5"/>
        <v>0</v>
      </c>
      <c r="H28" s="21">
        <f t="shared" ref="H28" si="10">H14*H$3</f>
        <v>0</v>
      </c>
    </row>
    <row r="29" spans="2:10">
      <c r="B29" t="s">
        <v>25</v>
      </c>
      <c r="C29" s="21">
        <f t="shared" si="5"/>
        <v>0</v>
      </c>
      <c r="D29" s="21">
        <f t="shared" si="5"/>
        <v>0</v>
      </c>
      <c r="E29" s="21">
        <f t="shared" si="5"/>
        <v>0</v>
      </c>
      <c r="F29" s="21">
        <f t="shared" si="5"/>
        <v>0</v>
      </c>
      <c r="G29" s="21">
        <f t="shared" si="5"/>
        <v>0</v>
      </c>
      <c r="H29" s="21">
        <f t="shared" ref="H29" si="11">H15*H$3</f>
        <v>0</v>
      </c>
    </row>
    <row r="30" spans="2:10">
      <c r="B30" t="s">
        <v>26</v>
      </c>
      <c r="C30" s="21">
        <f t="shared" si="5"/>
        <v>0</v>
      </c>
      <c r="D30" s="21">
        <f t="shared" si="5"/>
        <v>0</v>
      </c>
      <c r="E30" s="21">
        <f t="shared" si="5"/>
        <v>0</v>
      </c>
      <c r="F30" s="21">
        <f t="shared" si="5"/>
        <v>0</v>
      </c>
      <c r="G30" s="21">
        <f t="shared" si="5"/>
        <v>0</v>
      </c>
      <c r="H30" s="21">
        <f t="shared" ref="H30" si="12">H16*H$3</f>
        <v>0</v>
      </c>
    </row>
    <row r="31" spans="2:10">
      <c r="B31" t="s">
        <v>27</v>
      </c>
      <c r="C31" s="21">
        <f t="shared" si="5"/>
        <v>0</v>
      </c>
      <c r="D31" s="21">
        <f t="shared" si="5"/>
        <v>0</v>
      </c>
      <c r="E31" s="21">
        <f t="shared" si="5"/>
        <v>0</v>
      </c>
      <c r="F31" s="21">
        <f t="shared" si="5"/>
        <v>0</v>
      </c>
      <c r="G31" s="21">
        <f t="shared" si="5"/>
        <v>0</v>
      </c>
      <c r="H31" s="21">
        <f t="shared" ref="H31" si="13">H17*H$3</f>
        <v>0</v>
      </c>
    </row>
    <row r="32" spans="2:10">
      <c r="B32" s="4" t="s">
        <v>102</v>
      </c>
      <c r="C32" s="21">
        <f t="shared" si="5"/>
        <v>0</v>
      </c>
      <c r="D32" s="21">
        <f t="shared" si="5"/>
        <v>0</v>
      </c>
      <c r="E32" s="21">
        <f t="shared" si="5"/>
        <v>0</v>
      </c>
      <c r="F32" s="21">
        <f t="shared" si="5"/>
        <v>0</v>
      </c>
      <c r="G32" s="21">
        <f t="shared" si="5"/>
        <v>0</v>
      </c>
      <c r="H32" s="21">
        <f t="shared" ref="H32" si="14">H18*H$3</f>
        <v>0</v>
      </c>
    </row>
    <row r="33" spans="2:15">
      <c r="B33" s="4" t="s">
        <v>28</v>
      </c>
      <c r="C33" s="21">
        <f t="shared" si="5"/>
        <v>0</v>
      </c>
      <c r="D33" s="21">
        <f t="shared" si="5"/>
        <v>0</v>
      </c>
      <c r="E33" s="21">
        <f t="shared" si="5"/>
        <v>0</v>
      </c>
      <c r="F33" s="21">
        <f t="shared" si="5"/>
        <v>0</v>
      </c>
      <c r="G33" s="21">
        <f t="shared" si="5"/>
        <v>0</v>
      </c>
      <c r="H33" s="21">
        <f t="shared" ref="H33" si="15">H19*H$3</f>
        <v>0</v>
      </c>
    </row>
    <row r="34" spans="2:15">
      <c r="B34" s="4" t="s">
        <v>98</v>
      </c>
      <c r="C34" s="29">
        <f t="shared" ref="C34:H34" si="16">SUM(C23:C33)</f>
        <v>5.3012731542010183</v>
      </c>
      <c r="D34" s="29">
        <f t="shared" si="16"/>
        <v>3.2537789063417444</v>
      </c>
      <c r="E34" s="29">
        <f t="shared" si="16"/>
        <v>5.453959582825604</v>
      </c>
      <c r="F34" s="29">
        <f t="shared" si="16"/>
        <v>5.233426538472302</v>
      </c>
      <c r="G34" s="29">
        <f t="shared" si="16"/>
        <v>3.5764447878421017</v>
      </c>
      <c r="H34" s="29">
        <f t="shared" si="16"/>
        <v>2.5842841714679188</v>
      </c>
      <c r="J34" s="14"/>
      <c r="O34" s="10" t="s">
        <v>30</v>
      </c>
    </row>
    <row r="35" spans="2:15">
      <c r="C35" s="145"/>
      <c r="D35" s="145"/>
      <c r="E35" s="145"/>
      <c r="F35" s="145"/>
      <c r="G35" s="145"/>
      <c r="I35" s="4"/>
      <c r="J35" s="4"/>
      <c r="K35" s="4"/>
      <c r="L35" s="4"/>
      <c r="M35" s="4"/>
      <c r="O35" t="s">
        <v>100</v>
      </c>
    </row>
    <row r="36" spans="2:15">
      <c r="B36" s="144" t="s">
        <v>104</v>
      </c>
      <c r="C36" s="152" t="s">
        <v>105</v>
      </c>
      <c r="D36" s="19"/>
      <c r="E36" s="19"/>
      <c r="F36" s="19"/>
      <c r="G36" s="19"/>
      <c r="H36" s="1"/>
      <c r="I36" s="19"/>
      <c r="J36" s="19"/>
      <c r="K36" s="19"/>
      <c r="L36" s="19"/>
      <c r="M36" s="19"/>
      <c r="O36" s="1">
        <v>2021</v>
      </c>
    </row>
    <row r="37" spans="2:15">
      <c r="B37" s="4" t="s">
        <v>19</v>
      </c>
      <c r="C37" s="125">
        <f>'Depr schedule - Actual'!D543*C$5</f>
        <v>23.234901389093899</v>
      </c>
      <c r="D37" s="125">
        <f>'Depr schedule - Actual'!E543*D$5</f>
        <v>23.977264936315702</v>
      </c>
      <c r="E37" s="125">
        <f>'Depr schedule - Actual'!F543*E$5</f>
        <v>24.971654541112496</v>
      </c>
      <c r="F37" s="125">
        <f>'Depr schedule - Actual'!G543*F$5</f>
        <v>26.103989383991113</v>
      </c>
      <c r="G37" s="125">
        <f>'Depr schedule - Actual'!H543*G$5</f>
        <v>27.273776424378621</v>
      </c>
      <c r="H37" s="125">
        <f>O37*$H$5</f>
        <v>14.212583279940166</v>
      </c>
      <c r="I37" s="125"/>
      <c r="J37" s="125"/>
      <c r="K37" s="125"/>
      <c r="L37" s="125"/>
      <c r="M37" s="125"/>
      <c r="O37" s="182">
        <v>12.952775984041857</v>
      </c>
    </row>
    <row r="38" spans="2:15">
      <c r="B38" s="4" t="s">
        <v>20</v>
      </c>
      <c r="C38" s="125">
        <f>'Depr schedule - Actual'!D544*C$5</f>
        <v>15.118717319482329</v>
      </c>
      <c r="D38" s="125">
        <f>'Depr schedule - Actual'!E544*D$5</f>
        <v>15.273420473449125</v>
      </c>
      <c r="E38" s="125">
        <f>'Depr schedule - Actual'!F544*E$5</f>
        <v>15.568762858294827</v>
      </c>
      <c r="F38" s="125">
        <f>'Depr schedule - Actual'!G544*F$5</f>
        <v>6.5064397744783742</v>
      </c>
      <c r="G38" s="125">
        <f>'Depr schedule - Actual'!H544*G$5</f>
        <v>3.1209272927795474E-4</v>
      </c>
      <c r="H38" s="125">
        <f t="shared" ref="H38:H42" si="17">O38*$H$5</f>
        <v>1.5794936908559642E-4</v>
      </c>
      <c r="I38" s="125"/>
      <c r="J38" s="125"/>
      <c r="K38" s="125"/>
      <c r="L38" s="125"/>
      <c r="M38" s="125"/>
      <c r="O38" s="182">
        <v>1.4394869351260468E-4</v>
      </c>
    </row>
    <row r="39" spans="2:15">
      <c r="B39" s="4" t="s">
        <v>21</v>
      </c>
      <c r="C39" s="125">
        <f>'Depr schedule - Actual'!D545*C$5</f>
        <v>9.2751169751038187</v>
      </c>
      <c r="D39" s="125">
        <f>'Depr schedule - Actual'!E545*D$5</f>
        <v>9.6499873790249069</v>
      </c>
      <c r="E39" s="125">
        <f>'Depr schedule - Actual'!F545*E$5</f>
        <v>10.113483615154912</v>
      </c>
      <c r="F39" s="125">
        <f>'Depr schedule - Actual'!G545*F$5</f>
        <v>9.1455231970657369</v>
      </c>
      <c r="G39" s="125">
        <f>'Depr schedule - Actual'!H545*G$5</f>
        <v>1.1198227793818509</v>
      </c>
      <c r="H39" s="125">
        <f t="shared" si="17"/>
        <v>0.57786696606118115</v>
      </c>
      <c r="I39" s="125"/>
      <c r="J39" s="125"/>
      <c r="K39" s="125"/>
      <c r="L39" s="125"/>
      <c r="M39" s="125"/>
      <c r="O39" s="182">
        <v>0.52664467905231571</v>
      </c>
    </row>
    <row r="40" spans="2:15">
      <c r="B40" s="4" t="s">
        <v>22</v>
      </c>
      <c r="C40" s="125">
        <f>'Depr schedule - Actual'!D546*C$5</f>
        <v>0</v>
      </c>
      <c r="D40" s="125">
        <f>'Depr schedule - Actual'!E546*D$5</f>
        <v>0</v>
      </c>
      <c r="E40" s="125">
        <f>'Depr schedule - Actual'!F546*E$5</f>
        <v>0</v>
      </c>
      <c r="F40" s="125">
        <f>'Depr schedule - Actual'!G546*F$5</f>
        <v>7.8910841086850619E-2</v>
      </c>
      <c r="G40" s="125">
        <f>'Depr schedule - Actual'!H546*G$5</f>
        <v>8.0167827936021688E-2</v>
      </c>
      <c r="H40" s="125">
        <f t="shared" si="17"/>
        <v>4.0572742187132936E-2</v>
      </c>
      <c r="I40" s="125"/>
      <c r="J40" s="125"/>
      <c r="K40" s="125"/>
      <c r="L40" s="125"/>
      <c r="M40" s="125"/>
      <c r="O40" s="182">
        <v>3.6976363146449039E-2</v>
      </c>
    </row>
    <row r="41" spans="2:15">
      <c r="B41" t="s">
        <v>23</v>
      </c>
      <c r="C41" s="125">
        <f>'Depr schedule - Actual'!D547*C$5</f>
        <v>0</v>
      </c>
      <c r="D41" s="125">
        <f>'Depr schedule - Actual'!E547*D$5</f>
        <v>0</v>
      </c>
      <c r="E41" s="125">
        <f>'Depr schedule - Actual'!F547*E$5</f>
        <v>0</v>
      </c>
      <c r="F41" s="125">
        <f>'Depr schedule - Actual'!G547*F$5</f>
        <v>0</v>
      </c>
      <c r="G41" s="125">
        <f>'Depr schedule - Actual'!H547*G$5</f>
        <v>0</v>
      </c>
      <c r="H41" s="125">
        <f t="shared" si="17"/>
        <v>0</v>
      </c>
      <c r="I41" s="125"/>
      <c r="J41" s="125"/>
      <c r="K41" s="125"/>
      <c r="L41" s="125"/>
      <c r="M41" s="125"/>
      <c r="O41" s="182">
        <v>0</v>
      </c>
    </row>
    <row r="42" spans="2:15">
      <c r="B42" t="s">
        <v>24</v>
      </c>
      <c r="C42" s="125">
        <f>'Depr schedule - Actual'!D548*C$5</f>
        <v>0</v>
      </c>
      <c r="D42" s="125">
        <f>'Depr schedule - Actual'!E548*D$5</f>
        <v>0</v>
      </c>
      <c r="E42" s="125">
        <f>'Depr schedule - Actual'!F548*E$5</f>
        <v>0</v>
      </c>
      <c r="F42" s="125">
        <f>'Depr schedule - Actual'!G548*F$5</f>
        <v>0</v>
      </c>
      <c r="G42" s="125">
        <f>'Depr schedule - Actual'!H548*G$5</f>
        <v>0</v>
      </c>
      <c r="H42" s="125">
        <f t="shared" si="17"/>
        <v>0</v>
      </c>
      <c r="I42" s="125"/>
      <c r="J42" s="125"/>
      <c r="K42" s="125"/>
      <c r="L42" s="125"/>
      <c r="M42" s="125"/>
      <c r="O42" s="182">
        <v>0</v>
      </c>
    </row>
    <row r="43" spans="2:15">
      <c r="B43" t="s">
        <v>25</v>
      </c>
      <c r="C43" s="125">
        <f>'Depr schedule - Actual'!D549*C$5</f>
        <v>0</v>
      </c>
      <c r="D43" s="125">
        <f>'Depr schedule - Actual'!E549*D$5</f>
        <v>0</v>
      </c>
      <c r="E43" s="125">
        <f>'Depr schedule - Actual'!F549*E$5</f>
        <v>0</v>
      </c>
      <c r="F43" s="125">
        <f>'Depr schedule - Actual'!G549*F$5</f>
        <v>0</v>
      </c>
      <c r="G43" s="125">
        <f>'Depr schedule - Actual'!H549*G$5</f>
        <v>0</v>
      </c>
      <c r="H43" s="125">
        <f>'Depr schedule - Actual'!I549*H$5</f>
        <v>0</v>
      </c>
      <c r="I43" s="125"/>
      <c r="J43" s="125"/>
      <c r="K43" s="125"/>
      <c r="L43" s="125"/>
      <c r="M43" s="125"/>
    </row>
    <row r="44" spans="2:15">
      <c r="B44" t="s">
        <v>26</v>
      </c>
      <c r="C44" s="125">
        <f>'Depr schedule - Actual'!D550*C$5</f>
        <v>0</v>
      </c>
      <c r="D44" s="125">
        <f>'Depr schedule - Actual'!E550*D$5</f>
        <v>0</v>
      </c>
      <c r="E44" s="125">
        <f>'Depr schedule - Actual'!F550*E$5</f>
        <v>0</v>
      </c>
      <c r="F44" s="125">
        <f>'Depr schedule - Actual'!G550*F$5</f>
        <v>0</v>
      </c>
      <c r="G44" s="125">
        <f>'Depr schedule - Actual'!H550*G$5</f>
        <v>0</v>
      </c>
      <c r="H44" s="125">
        <f>'Depr schedule - Actual'!I550*H$5</f>
        <v>0</v>
      </c>
      <c r="I44" s="125"/>
      <c r="J44" s="125"/>
      <c r="K44" s="125"/>
      <c r="L44" s="125"/>
      <c r="M44" s="125"/>
    </row>
    <row r="45" spans="2:15">
      <c r="B45" t="s">
        <v>27</v>
      </c>
      <c r="C45" s="125">
        <f>'Depr schedule - Actual'!D551*C$5</f>
        <v>0</v>
      </c>
      <c r="D45" s="125">
        <f>'Depr schedule - Actual'!E551*D$5</f>
        <v>0</v>
      </c>
      <c r="E45" s="125">
        <f>'Depr schedule - Actual'!F551*E$5</f>
        <v>0</v>
      </c>
      <c r="F45" s="125">
        <f>'Depr schedule - Actual'!G551*F$5</f>
        <v>0</v>
      </c>
      <c r="G45" s="125">
        <f>'Depr schedule - Actual'!H551*G$5</f>
        <v>0</v>
      </c>
      <c r="H45" s="125">
        <f>'Depr schedule - Actual'!I551*H$5</f>
        <v>0</v>
      </c>
      <c r="I45" s="125"/>
      <c r="J45" s="125"/>
      <c r="K45" s="125"/>
      <c r="L45" s="125"/>
      <c r="M45" s="125"/>
    </row>
    <row r="46" spans="2:15">
      <c r="B46" s="4" t="s">
        <v>102</v>
      </c>
      <c r="C46" s="125"/>
      <c r="D46" s="125"/>
      <c r="E46" s="125"/>
      <c r="F46" s="125"/>
      <c r="G46" s="125"/>
      <c r="I46" s="125"/>
      <c r="J46" s="125"/>
      <c r="K46" s="125"/>
      <c r="L46" s="125"/>
      <c r="M46" s="125"/>
    </row>
    <row r="47" spans="2:15">
      <c r="B47" s="4" t="s">
        <v>28</v>
      </c>
      <c r="C47" s="125">
        <f>'Depr schedule - Actual'!D552*C$5</f>
        <v>0</v>
      </c>
      <c r="D47" s="125">
        <f>'Depr schedule - Actual'!E552*D$5</f>
        <v>0</v>
      </c>
      <c r="E47" s="125">
        <f>'Depr schedule - Actual'!F552*E$5</f>
        <v>0</v>
      </c>
      <c r="F47" s="125">
        <f>'Depr schedule - Actual'!G552*F$5</f>
        <v>0</v>
      </c>
      <c r="G47" s="125">
        <f>'Depr schedule - Actual'!H552*G$5</f>
        <v>0</v>
      </c>
      <c r="H47" s="125">
        <f>'Depr schedule - Actual'!I552*H$5</f>
        <v>0</v>
      </c>
      <c r="I47" s="125"/>
      <c r="J47" s="125"/>
      <c r="K47" s="125"/>
      <c r="L47" s="125"/>
      <c r="M47" s="125"/>
    </row>
    <row r="48" spans="2:15">
      <c r="B48" s="4" t="s">
        <v>98</v>
      </c>
      <c r="C48" s="29">
        <f t="shared" ref="C48:H48" si="18">SUM(C37:C47)</f>
        <v>47.628735683680048</v>
      </c>
      <c r="D48" s="29">
        <f t="shared" si="18"/>
        <v>48.900672788789734</v>
      </c>
      <c r="E48" s="29">
        <f t="shared" si="18"/>
        <v>50.653901014562237</v>
      </c>
      <c r="F48" s="29">
        <f t="shared" si="18"/>
        <v>41.834863196622074</v>
      </c>
      <c r="G48" s="29">
        <f t="shared" si="18"/>
        <v>28.474079124425774</v>
      </c>
      <c r="H48" s="29">
        <f t="shared" si="18"/>
        <v>14.831180937557566</v>
      </c>
      <c r="I48" s="125"/>
      <c r="J48" s="125"/>
      <c r="K48" s="125"/>
      <c r="L48" s="125"/>
      <c r="M48" s="125"/>
      <c r="O48" s="14"/>
    </row>
    <row r="49" spans="2:15" outlineLevel="1">
      <c r="O49" s="176"/>
    </row>
    <row r="50" spans="2:15" outlineLevel="1">
      <c r="B50" s="144" t="s">
        <v>106</v>
      </c>
    </row>
    <row r="51" spans="2:15" outlineLevel="1">
      <c r="B51" s="4" t="s">
        <v>19</v>
      </c>
      <c r="C51" s="21">
        <f>Inputs!J19*(1+Inputs!J$14)^0.5</f>
        <v>7.3809823328334438</v>
      </c>
      <c r="D51" s="21">
        <f>Inputs!K19*(1+Inputs!K$14)^0.5</f>
        <v>7.6159152383918194</v>
      </c>
      <c r="E51" s="21">
        <f>Inputs!L19*(1+Inputs!L$14)^0.5</f>
        <v>8.624316701461554</v>
      </c>
      <c r="F51" s="21">
        <f>Inputs!M19*(1+Inputs!M$14)^0.5</f>
        <v>10.432782044759012</v>
      </c>
      <c r="G51" s="21">
        <f>Inputs!N19*(1+Inputs!N$14)^0.5</f>
        <v>11.193089189152396</v>
      </c>
      <c r="H51" s="21">
        <f>Inputs!O34*(1+Inputs!O$14)^0.5</f>
        <v>2.9364646561454997</v>
      </c>
    </row>
    <row r="52" spans="2:15" outlineLevel="1">
      <c r="B52" s="4" t="s">
        <v>20</v>
      </c>
      <c r="C52" s="21">
        <f>Inputs!J20*(1+Inputs!J$14)^0.5</f>
        <v>0</v>
      </c>
      <c r="D52" s="21">
        <f>Inputs!K20*(1+Inputs!K$14)^0.5</f>
        <v>0</v>
      </c>
      <c r="E52" s="21">
        <f>Inputs!L20*(1+Inputs!L$14)^0.5</f>
        <v>0</v>
      </c>
      <c r="F52" s="21">
        <f>Inputs!M20*(1+Inputs!M$14)^0.5</f>
        <v>2.0152817091789884E-3</v>
      </c>
      <c r="G52" s="21">
        <f>Inputs!N20*(1+Inputs!N$14)^0.5</f>
        <v>0</v>
      </c>
      <c r="H52" s="21">
        <f>Inputs!O35*(1+Inputs!O$14)^0.5</f>
        <v>0.15089327070271788</v>
      </c>
    </row>
    <row r="53" spans="2:15" outlineLevel="1">
      <c r="B53" s="4" t="s">
        <v>21</v>
      </c>
      <c r="C53" s="21">
        <f>Inputs!J21*(1+Inputs!J$14)^0.5</f>
        <v>1.9110129029818588</v>
      </c>
      <c r="D53" s="21">
        <f>Inputs!K21*(1+Inputs!K$14)^0.5</f>
        <v>1.8542161023205048</v>
      </c>
      <c r="E53" s="21">
        <f>Inputs!L21*(1+Inputs!L$14)^0.5</f>
        <v>5.2453107802517271</v>
      </c>
      <c r="F53" s="21">
        <f>Inputs!M21*(1+Inputs!M$14)^0.5</f>
        <v>-1.7794890333261624</v>
      </c>
      <c r="G53" s="21">
        <f>Inputs!N21*(1+Inputs!N$14)^0.5</f>
        <v>0.14197475450448033</v>
      </c>
      <c r="H53" s="21">
        <f>Inputs!O36*(1+Inputs!O$14)^0.5</f>
        <v>0.11565556740336443</v>
      </c>
    </row>
    <row r="54" spans="2:15" outlineLevel="1">
      <c r="B54" s="4" t="s">
        <v>22</v>
      </c>
      <c r="C54" s="21">
        <f>Inputs!J22*(1+Inputs!J$14)^0.5</f>
        <v>0</v>
      </c>
      <c r="D54" s="21">
        <f>Inputs!K22*(1+Inputs!K$14)^0.5</f>
        <v>0</v>
      </c>
      <c r="E54" s="21">
        <f>Inputs!L22*(1+Inputs!L$14)^0.5</f>
        <v>0.51766908405028644</v>
      </c>
      <c r="F54" s="21">
        <f>Inputs!M22*(1+Inputs!M$14)^0.5</f>
        <v>0</v>
      </c>
      <c r="G54" s="21">
        <f>Inputs!N22*(1+Inputs!N$14)^0.5</f>
        <v>0</v>
      </c>
      <c r="H54" s="21">
        <f>Inputs!O37*(1+Inputs!O$14)^0.5</f>
        <v>0</v>
      </c>
    </row>
    <row r="55" spans="2:15" outlineLevel="1">
      <c r="B55" t="s">
        <v>23</v>
      </c>
      <c r="C55" s="21">
        <f>Inputs!J23*(1+Inputs!J$14)^0.5</f>
        <v>0</v>
      </c>
      <c r="D55" s="21">
        <f>Inputs!K23*(1+Inputs!K$14)^0.5</f>
        <v>0</v>
      </c>
      <c r="E55" s="21">
        <f>Inputs!L23*(1+Inputs!L$14)^0.5</f>
        <v>0</v>
      </c>
      <c r="F55" s="21">
        <f>Inputs!M23*(1+Inputs!M$14)^0.5</f>
        <v>0</v>
      </c>
      <c r="G55" s="21">
        <f>Inputs!N23*(1+Inputs!N$14)^0.5</f>
        <v>0</v>
      </c>
      <c r="H55" s="21">
        <f>Inputs!O38*(1+Inputs!O$14)^0.5</f>
        <v>0</v>
      </c>
    </row>
    <row r="56" spans="2:15" outlineLevel="1">
      <c r="B56" t="s">
        <v>24</v>
      </c>
      <c r="C56" s="21">
        <f>Inputs!J24*(1+Inputs!J$14)^0.5</f>
        <v>0</v>
      </c>
      <c r="D56" s="21">
        <f>Inputs!K24*(1+Inputs!K$14)^0.5</f>
        <v>0</v>
      </c>
      <c r="E56" s="21">
        <f>Inputs!L24*(1+Inputs!L$14)^0.5</f>
        <v>0</v>
      </c>
      <c r="F56" s="21">
        <f>Inputs!M24*(1+Inputs!M$14)^0.5</f>
        <v>0</v>
      </c>
      <c r="G56" s="21">
        <f>Inputs!N24*(1+Inputs!N$14)^0.5</f>
        <v>0</v>
      </c>
      <c r="H56" s="21">
        <f>Inputs!O39*(1+Inputs!O$14)^0.5</f>
        <v>0</v>
      </c>
    </row>
    <row r="57" spans="2:15" outlineLevel="1">
      <c r="B57" t="s">
        <v>25</v>
      </c>
      <c r="C57" s="21">
        <f>Inputs!J25*(1+Inputs!J$14)^0.5</f>
        <v>0</v>
      </c>
      <c r="D57" s="21">
        <f>Inputs!K25*(1+Inputs!K$14)^0.5</f>
        <v>0</v>
      </c>
      <c r="E57" s="21">
        <f>Inputs!L25*(1+Inputs!L$14)^0.5</f>
        <v>0</v>
      </c>
      <c r="F57" s="21">
        <f>Inputs!M25*(1+Inputs!M$14)^0.5</f>
        <v>0</v>
      </c>
      <c r="G57" s="21">
        <f>Inputs!N25*(1+Inputs!N$14)^0.5</f>
        <v>0</v>
      </c>
      <c r="H57" s="21">
        <f>Inputs!O40*(1+Inputs!O$14)^0.5</f>
        <v>0</v>
      </c>
    </row>
    <row r="58" spans="2:15" outlineLevel="1">
      <c r="B58" t="s">
        <v>26</v>
      </c>
      <c r="C58" s="21">
        <f>Inputs!J26*(1+Inputs!J$14)^0.5</f>
        <v>0</v>
      </c>
      <c r="D58" s="21">
        <f>Inputs!K26*(1+Inputs!K$14)^0.5</f>
        <v>0</v>
      </c>
      <c r="E58" s="21">
        <f>Inputs!L26*(1+Inputs!L$14)^0.5</f>
        <v>0</v>
      </c>
      <c r="F58" s="21">
        <f>Inputs!M26*(1+Inputs!M$14)^0.5</f>
        <v>0</v>
      </c>
      <c r="G58" s="21">
        <f>Inputs!N26*(1+Inputs!N$14)^0.5</f>
        <v>0</v>
      </c>
      <c r="H58" s="21">
        <f>Inputs!O41*(1+Inputs!O$14)^0.5</f>
        <v>0</v>
      </c>
    </row>
    <row r="59" spans="2:15" outlineLevel="1">
      <c r="B59" t="s">
        <v>27</v>
      </c>
      <c r="C59" s="21">
        <f>Inputs!J27*(1+Inputs!J$14)^0.5</f>
        <v>0</v>
      </c>
      <c r="D59" s="21">
        <f>Inputs!K27*(1+Inputs!K$14)^0.5</f>
        <v>0</v>
      </c>
      <c r="E59" s="21">
        <f>Inputs!L27*(1+Inputs!L$14)^0.5</f>
        <v>0</v>
      </c>
      <c r="F59" s="21">
        <f>Inputs!M27*(1+Inputs!M$14)^0.5</f>
        <v>0</v>
      </c>
      <c r="G59" s="21">
        <f>Inputs!N27*(1+Inputs!N$14)^0.5</f>
        <v>0</v>
      </c>
      <c r="H59" s="21">
        <f>Inputs!O42*(1+Inputs!O$14)^0.5</f>
        <v>0</v>
      </c>
    </row>
    <row r="60" spans="2:15" outlineLevel="1">
      <c r="B60" s="4" t="s">
        <v>102</v>
      </c>
      <c r="C60" s="21"/>
      <c r="D60" s="21"/>
      <c r="E60" s="21"/>
      <c r="F60" s="21"/>
      <c r="G60" s="21"/>
    </row>
    <row r="61" spans="2:15" outlineLevel="1">
      <c r="B61" s="4" t="s">
        <v>28</v>
      </c>
      <c r="C61" s="21"/>
      <c r="D61" s="21"/>
      <c r="E61" s="21"/>
      <c r="F61" s="21"/>
      <c r="G61" s="21"/>
      <c r="H61" s="140">
        <f>Inputs!O44*(1+Inputs!O$14)^0.5</f>
        <v>5.6265103443136219E-2</v>
      </c>
    </row>
    <row r="63" spans="2:15">
      <c r="B63" s="144" t="s">
        <v>107</v>
      </c>
    </row>
    <row r="64" spans="2:15">
      <c r="B64" s="4" t="s">
        <v>19</v>
      </c>
      <c r="C64" s="29">
        <f t="shared" ref="C64" si="19">C51*C$5</f>
        <v>7.4924985909310209</v>
      </c>
      <c r="D64" s="29">
        <f>D51*D$5</f>
        <v>7.8100887147247544</v>
      </c>
      <c r="E64" s="29">
        <f t="shared" ref="E64:G64" si="20">E51*E$5</f>
        <v>9.0152205746156184</v>
      </c>
      <c r="F64" s="29">
        <f t="shared" si="20"/>
        <v>11.132241464190447</v>
      </c>
      <c r="G64" s="29">
        <f t="shared" si="20"/>
        <v>12.133773738571247</v>
      </c>
      <c r="H64" s="29">
        <f>H51*H$5</f>
        <v>3.2220698115590842</v>
      </c>
      <c r="J64" s="14"/>
    </row>
    <row r="65" spans="2:11">
      <c r="B65" s="4" t="s">
        <v>20</v>
      </c>
      <c r="C65" s="29">
        <f t="shared" ref="C65:G65" si="21">C52*C$5</f>
        <v>0</v>
      </c>
      <c r="D65" s="29">
        <f t="shared" si="21"/>
        <v>0</v>
      </c>
      <c r="E65" s="29">
        <f t="shared" si="21"/>
        <v>0</v>
      </c>
      <c r="F65" s="29">
        <f t="shared" si="21"/>
        <v>2.150395024902981E-3</v>
      </c>
      <c r="G65" s="29">
        <f t="shared" si="21"/>
        <v>0</v>
      </c>
      <c r="H65" s="29">
        <f t="shared" ref="H65" si="22">H52*H$5</f>
        <v>0.16556938673895955</v>
      </c>
      <c r="J65" s="14"/>
    </row>
    <row r="66" spans="2:11">
      <c r="B66" s="4" t="s">
        <v>21</v>
      </c>
      <c r="C66" s="29">
        <f t="shared" ref="C66:G66" si="23">C53*C$5</f>
        <v>1.9398856191742191</v>
      </c>
      <c r="D66" s="29">
        <f t="shared" si="23"/>
        <v>1.9014907338244269</v>
      </c>
      <c r="E66" s="29">
        <f t="shared" si="23"/>
        <v>5.4830585776569043</v>
      </c>
      <c r="F66" s="29">
        <f t="shared" si="23"/>
        <v>-1.8987937749372648</v>
      </c>
      <c r="G66" s="29">
        <f t="shared" si="23"/>
        <v>0.15390653273951219</v>
      </c>
      <c r="H66" s="29">
        <f>H53*H$5</f>
        <v>0.12690440918102874</v>
      </c>
      <c r="J66" s="14"/>
    </row>
    <row r="67" spans="2:11">
      <c r="B67" s="4" t="s">
        <v>22</v>
      </c>
      <c r="C67" s="29">
        <f t="shared" ref="C67:G67" si="24">C54*C$5</f>
        <v>0</v>
      </c>
      <c r="D67" s="29">
        <f t="shared" si="24"/>
        <v>0</v>
      </c>
      <c r="E67" s="29">
        <f t="shared" si="24"/>
        <v>0.54113283856814642</v>
      </c>
      <c r="F67" s="29">
        <f t="shared" si="24"/>
        <v>0</v>
      </c>
      <c r="G67" s="29">
        <f t="shared" si="24"/>
        <v>0</v>
      </c>
      <c r="H67" s="29">
        <f t="shared" ref="H67" si="25">H54*H$5</f>
        <v>0</v>
      </c>
      <c r="J67" s="14"/>
    </row>
    <row r="68" spans="2:11">
      <c r="B68" t="s">
        <v>23</v>
      </c>
      <c r="C68" s="29">
        <f t="shared" ref="C68:G68" si="26">C55*C$5</f>
        <v>0</v>
      </c>
      <c r="D68" s="29">
        <f t="shared" si="26"/>
        <v>0</v>
      </c>
      <c r="E68" s="29">
        <f t="shared" si="26"/>
        <v>0</v>
      </c>
      <c r="F68" s="29">
        <f t="shared" si="26"/>
        <v>0</v>
      </c>
      <c r="G68" s="29">
        <f t="shared" si="26"/>
        <v>0</v>
      </c>
      <c r="H68" s="29">
        <f t="shared" ref="H68" si="27">H55*H$5</f>
        <v>0</v>
      </c>
      <c r="J68" s="14"/>
    </row>
    <row r="69" spans="2:11">
      <c r="B69" t="s">
        <v>24</v>
      </c>
      <c r="C69" s="29">
        <f t="shared" ref="C69:G69" si="28">C56*C$5</f>
        <v>0</v>
      </c>
      <c r="D69" s="29">
        <f t="shared" si="28"/>
        <v>0</v>
      </c>
      <c r="E69" s="29">
        <f t="shared" si="28"/>
        <v>0</v>
      </c>
      <c r="F69" s="29">
        <f t="shared" si="28"/>
        <v>0</v>
      </c>
      <c r="G69" s="29">
        <f t="shared" si="28"/>
        <v>0</v>
      </c>
      <c r="H69" s="29">
        <f t="shared" ref="H69" si="29">H56*H$5</f>
        <v>0</v>
      </c>
    </row>
    <row r="70" spans="2:11">
      <c r="B70" t="s">
        <v>25</v>
      </c>
      <c r="C70" s="29">
        <f t="shared" ref="C70:G70" si="30">C57*C$5</f>
        <v>0</v>
      </c>
      <c r="D70" s="29">
        <f t="shared" si="30"/>
        <v>0</v>
      </c>
      <c r="E70" s="29">
        <f t="shared" si="30"/>
        <v>0</v>
      </c>
      <c r="F70" s="29">
        <f t="shared" si="30"/>
        <v>0</v>
      </c>
      <c r="G70" s="29">
        <f t="shared" si="30"/>
        <v>0</v>
      </c>
    </row>
    <row r="71" spans="2:11">
      <c r="B71" t="s">
        <v>26</v>
      </c>
      <c r="C71" s="29">
        <f t="shared" ref="C71:G71" si="31">C58*C$5</f>
        <v>0</v>
      </c>
      <c r="D71" s="29">
        <f t="shared" si="31"/>
        <v>0</v>
      </c>
      <c r="E71" s="29">
        <f t="shared" si="31"/>
        <v>0</v>
      </c>
      <c r="F71" s="29">
        <f t="shared" si="31"/>
        <v>0</v>
      </c>
      <c r="G71" s="29">
        <f t="shared" si="31"/>
        <v>0</v>
      </c>
    </row>
    <row r="72" spans="2:11">
      <c r="B72" t="s">
        <v>27</v>
      </c>
      <c r="C72" s="29">
        <f t="shared" ref="C72:G72" si="32">C59*C$5</f>
        <v>0</v>
      </c>
      <c r="D72" s="29">
        <f t="shared" si="32"/>
        <v>0</v>
      </c>
      <c r="E72" s="29">
        <f t="shared" si="32"/>
        <v>0</v>
      </c>
      <c r="F72" s="29">
        <f t="shared" si="32"/>
        <v>0</v>
      </c>
      <c r="G72" s="29">
        <f t="shared" si="32"/>
        <v>0</v>
      </c>
    </row>
    <row r="73" spans="2:11">
      <c r="B73" s="4" t="s">
        <v>102</v>
      </c>
      <c r="C73" s="29">
        <f t="shared" ref="C73:G73" si="33">C60*C$5</f>
        <v>0</v>
      </c>
      <c r="D73" s="29">
        <f t="shared" si="33"/>
        <v>0</v>
      </c>
      <c r="E73" s="29">
        <f t="shared" si="33"/>
        <v>0</v>
      </c>
      <c r="F73" s="29">
        <f t="shared" si="33"/>
        <v>0</v>
      </c>
      <c r="G73" s="29">
        <f t="shared" si="33"/>
        <v>0</v>
      </c>
    </row>
    <row r="74" spans="2:11">
      <c r="B74" s="4" t="s">
        <v>28</v>
      </c>
      <c r="C74" s="29">
        <f t="shared" ref="C74:H74" si="34">C61*C$5</f>
        <v>0</v>
      </c>
      <c r="D74" s="29">
        <f t="shared" si="34"/>
        <v>0</v>
      </c>
      <c r="E74" s="29">
        <f t="shared" si="34"/>
        <v>0</v>
      </c>
      <c r="F74" s="29">
        <f t="shared" si="34"/>
        <v>0</v>
      </c>
      <c r="G74" s="29">
        <f t="shared" si="34"/>
        <v>0</v>
      </c>
      <c r="H74" s="185">
        <f t="shared" si="34"/>
        <v>6.1737535600495073E-2</v>
      </c>
    </row>
    <row r="75" spans="2:11">
      <c r="B75" s="4" t="s">
        <v>98</v>
      </c>
      <c r="C75" s="29">
        <f t="shared" ref="C75:H75" si="35">SUM(C64:C74)</f>
        <v>9.4323842101052406</v>
      </c>
      <c r="D75" s="29">
        <f t="shared" si="35"/>
        <v>9.7115794485491804</v>
      </c>
      <c r="E75" s="29">
        <f t="shared" si="35"/>
        <v>15.039411990840669</v>
      </c>
      <c r="F75" s="29">
        <f t="shared" si="35"/>
        <v>9.2355980842780863</v>
      </c>
      <c r="G75" s="29">
        <f t="shared" si="35"/>
        <v>12.287680271310759</v>
      </c>
      <c r="H75" s="29">
        <f t="shared" si="35"/>
        <v>3.5762811430795676</v>
      </c>
      <c r="J75" s="14"/>
      <c r="K75" s="14"/>
    </row>
    <row r="77" spans="2:11">
      <c r="B77" s="144" t="s">
        <v>108</v>
      </c>
    </row>
    <row r="78" spans="2:11">
      <c r="B78" s="4" t="s">
        <v>19</v>
      </c>
      <c r="G78" s="125">
        <f>Inputs!N63+Inputs!N76</f>
        <v>0</v>
      </c>
    </row>
    <row r="79" spans="2:11">
      <c r="B79" s="4" t="s">
        <v>20</v>
      </c>
      <c r="G79" s="125">
        <f>Inputs!N64+Inputs!N77</f>
        <v>0</v>
      </c>
    </row>
    <row r="80" spans="2:11">
      <c r="B80" s="4" t="s">
        <v>21</v>
      </c>
      <c r="G80" s="125">
        <f>Inputs!N65+Inputs!N78</f>
        <v>0</v>
      </c>
    </row>
    <row r="81" spans="2:7">
      <c r="B81" s="4" t="s">
        <v>22</v>
      </c>
      <c r="G81" s="125">
        <f>Inputs!N66+Inputs!N79</f>
        <v>0</v>
      </c>
    </row>
    <row r="82" spans="2:7">
      <c r="B82" t="s">
        <v>23</v>
      </c>
      <c r="G82" s="125">
        <f>Inputs!N67+Inputs!N80</f>
        <v>0</v>
      </c>
    </row>
    <row r="83" spans="2:7">
      <c r="B83" t="s">
        <v>24</v>
      </c>
      <c r="G83" s="125">
        <f>Inputs!N68+Inputs!N81</f>
        <v>0</v>
      </c>
    </row>
    <row r="84" spans="2:7">
      <c r="B84" t="s">
        <v>25</v>
      </c>
      <c r="G84" s="125">
        <f>Inputs!N69+Inputs!N82</f>
        <v>0</v>
      </c>
    </row>
    <row r="85" spans="2:7">
      <c r="B85" t="s">
        <v>26</v>
      </c>
      <c r="G85" s="125">
        <f>Inputs!N70+Inputs!N83</f>
        <v>0</v>
      </c>
    </row>
    <row r="86" spans="2:7">
      <c r="B86" t="s">
        <v>27</v>
      </c>
      <c r="G86" s="125">
        <f>Inputs!N71+Inputs!N84</f>
        <v>0</v>
      </c>
    </row>
    <row r="87" spans="2:7">
      <c r="B87" s="4" t="s">
        <v>102</v>
      </c>
      <c r="G87" s="125"/>
    </row>
    <row r="88" spans="2:7">
      <c r="B88" s="4" t="s">
        <v>28</v>
      </c>
      <c r="G88" s="125">
        <f>Inputs!N72+Inputs!N85</f>
        <v>0</v>
      </c>
    </row>
    <row r="89" spans="2:7">
      <c r="B89" s="4" t="s">
        <v>98</v>
      </c>
      <c r="C89" s="29">
        <f t="shared" ref="C89:G89" si="36">SUM(C78:C88)</f>
        <v>0</v>
      </c>
      <c r="D89" s="29">
        <f t="shared" si="36"/>
        <v>0</v>
      </c>
      <c r="E89" s="29">
        <f t="shared" si="36"/>
        <v>0</v>
      </c>
      <c r="F89" s="29">
        <f t="shared" si="36"/>
        <v>0</v>
      </c>
      <c r="G89" s="29">
        <f t="shared" si="36"/>
        <v>0</v>
      </c>
    </row>
    <row r="91" spans="2:7">
      <c r="B91" s="144" t="s">
        <v>109</v>
      </c>
    </row>
    <row r="92" spans="2:7">
      <c r="B92" s="4" t="s">
        <v>19</v>
      </c>
      <c r="G92" s="125"/>
    </row>
    <row r="93" spans="2:7">
      <c r="B93" s="4" t="s">
        <v>20</v>
      </c>
      <c r="C93" s="125"/>
      <c r="E93" s="125"/>
      <c r="F93" s="125"/>
      <c r="G93" s="125"/>
    </row>
    <row r="94" spans="2:7">
      <c r="B94" s="4" t="s">
        <v>21</v>
      </c>
    </row>
    <row r="95" spans="2:7">
      <c r="B95" s="4" t="s">
        <v>22</v>
      </c>
    </row>
    <row r="96" spans="2:7">
      <c r="B96" t="s">
        <v>23</v>
      </c>
    </row>
    <row r="97" spans="2:13">
      <c r="B97" t="s">
        <v>24</v>
      </c>
    </row>
    <row r="98" spans="2:13">
      <c r="B98" t="s">
        <v>25</v>
      </c>
      <c r="H98" s="191">
        <f>Inputs!O104</f>
        <v>5.1396219834304251</v>
      </c>
    </row>
    <row r="99" spans="2:13">
      <c r="B99" t="s">
        <v>26</v>
      </c>
    </row>
    <row r="100" spans="2:13" s="4" customFormat="1">
      <c r="B100" t="s">
        <v>27</v>
      </c>
    </row>
    <row r="101" spans="2:13">
      <c r="B101" s="4" t="s">
        <v>102</v>
      </c>
    </row>
    <row r="102" spans="2:13">
      <c r="B102" s="4" t="s">
        <v>28</v>
      </c>
    </row>
    <row r="103" spans="2:13">
      <c r="B103" s="4" t="s">
        <v>98</v>
      </c>
      <c r="C103" s="125">
        <f t="shared" ref="C103:H103" si="37">SUM(C92:C102)</f>
        <v>0</v>
      </c>
      <c r="D103" s="125">
        <f t="shared" si="37"/>
        <v>0</v>
      </c>
      <c r="E103" s="125">
        <f t="shared" si="37"/>
        <v>0</v>
      </c>
      <c r="F103" s="125">
        <f t="shared" si="37"/>
        <v>0</v>
      </c>
      <c r="G103" s="125">
        <f t="shared" si="37"/>
        <v>0</v>
      </c>
      <c r="H103" s="125">
        <f t="shared" si="37"/>
        <v>5.1396219834304251</v>
      </c>
    </row>
    <row r="105" spans="2:13">
      <c r="B105" s="144" t="s">
        <v>110</v>
      </c>
    </row>
    <row r="106" spans="2:13">
      <c r="B106" s="4" t="s">
        <v>19</v>
      </c>
      <c r="C106" s="29">
        <f>C9+C23-C37+C64+C78+C92</f>
        <v>253.67191065299676</v>
      </c>
      <c r="D106" s="29">
        <f t="shared" ref="C106:G116" si="38">D9+D23-D37+D64+D78+D92</f>
        <v>240.1004470055295</v>
      </c>
      <c r="E106" s="29">
        <f t="shared" si="38"/>
        <v>228.78683936234398</v>
      </c>
      <c r="F106" s="29">
        <f t="shared" si="38"/>
        <v>218.5685668764493</v>
      </c>
      <c r="G106" s="29">
        <f t="shared" si="38"/>
        <v>206.91018737982432</v>
      </c>
      <c r="H106" s="29">
        <f>H9+H23-H37+H64+H78+H92</f>
        <v>198.44296887948988</v>
      </c>
      <c r="I106" s="125"/>
      <c r="L106" s="4"/>
      <c r="M106" s="125"/>
    </row>
    <row r="107" spans="2:13">
      <c r="B107" s="4" t="s">
        <v>20</v>
      </c>
      <c r="C107" s="29">
        <f t="shared" si="38"/>
        <v>36.427189291676385</v>
      </c>
      <c r="D107" s="29">
        <f t="shared" si="38"/>
        <v>21.526512150514176</v>
      </c>
      <c r="E107" s="29">
        <f t="shared" si="38"/>
        <v>6.374007814466859</v>
      </c>
      <c r="F107" s="29">
        <f t="shared" si="38"/>
        <v>2.1503950248949874E-3</v>
      </c>
      <c r="G107" s="29">
        <f t="shared" si="38"/>
        <v>1.8725563756596076E-3</v>
      </c>
      <c r="H107" s="29">
        <f t="shared" ref="H107" si="39">H10+H24-H38+H65+H79+H93</f>
        <v>0.16730682979889525</v>
      </c>
      <c r="I107" s="125"/>
      <c r="L107" s="4"/>
      <c r="M107" s="125"/>
    </row>
    <row r="108" spans="2:13">
      <c r="B108" s="4" t="s">
        <v>21</v>
      </c>
      <c r="C108" s="29">
        <f t="shared" si="38"/>
        <v>27.883838629635385</v>
      </c>
      <c r="D108" s="29">
        <f t="shared" si="38"/>
        <v>20.420664984366056</v>
      </c>
      <c r="E108" s="29">
        <f t="shared" si="38"/>
        <v>16.185114684134795</v>
      </c>
      <c r="F108" s="29">
        <f t="shared" si="38"/>
        <v>5.4770738076467902</v>
      </c>
      <c r="G108" s="29">
        <f t="shared" si="38"/>
        <v>4.5984029844890912</v>
      </c>
      <c r="H108" s="29">
        <f t="shared" ref="H108" si="40">H11+H25-H39+H66+H80+H94</f>
        <v>4.2035185127856352</v>
      </c>
      <c r="I108" s="125"/>
      <c r="L108" s="4"/>
      <c r="M108" s="125"/>
    </row>
    <row r="109" spans="2:13">
      <c r="B109" s="4" t="s">
        <v>22</v>
      </c>
      <c r="C109" s="29">
        <f t="shared" si="38"/>
        <v>0</v>
      </c>
      <c r="D109" s="29">
        <f t="shared" si="38"/>
        <v>0</v>
      </c>
      <c r="E109" s="29">
        <f t="shared" si="38"/>
        <v>0.54113283856814642</v>
      </c>
      <c r="F109" s="29">
        <f t="shared" si="38"/>
        <v>0.47346504652110377</v>
      </c>
      <c r="G109" s="29">
        <f t="shared" si="38"/>
        <v>0.40083913968010854</v>
      </c>
      <c r="H109" s="29">
        <f t="shared" ref="H109" si="41">H12+H26-H40+H67+H81+H95</f>
        <v>0.36515467968419646</v>
      </c>
      <c r="I109" s="125"/>
      <c r="L109" s="4"/>
      <c r="M109" s="125"/>
    </row>
    <row r="110" spans="2:13">
      <c r="B110" t="s">
        <v>23</v>
      </c>
      <c r="C110" s="29">
        <f t="shared" si="38"/>
        <v>0</v>
      </c>
      <c r="D110" s="29">
        <f t="shared" si="38"/>
        <v>0</v>
      </c>
      <c r="E110" s="29">
        <f t="shared" si="38"/>
        <v>0</v>
      </c>
      <c r="F110" s="29">
        <f>F13+F27-F41+F68+F82+F96</f>
        <v>0</v>
      </c>
      <c r="G110" s="29">
        <f t="shared" si="38"/>
        <v>0</v>
      </c>
      <c r="H110" s="29">
        <f t="shared" ref="H110" si="42">H13+H27-H41+H68+H82+H96</f>
        <v>0</v>
      </c>
      <c r="I110" s="125"/>
      <c r="L110" s="4"/>
      <c r="M110" s="125"/>
    </row>
    <row r="111" spans="2:13">
      <c r="B111" t="s">
        <v>24</v>
      </c>
      <c r="C111" s="29">
        <f t="shared" si="38"/>
        <v>0</v>
      </c>
      <c r="D111" s="29">
        <f t="shared" si="38"/>
        <v>0</v>
      </c>
      <c r="E111" s="29">
        <f t="shared" si="38"/>
        <v>0</v>
      </c>
      <c r="F111" s="29">
        <f t="shared" si="38"/>
        <v>0</v>
      </c>
      <c r="G111" s="29">
        <f>G14+G28-G42+G69+G83+G97</f>
        <v>0</v>
      </c>
      <c r="H111" s="29">
        <f t="shared" ref="H111" si="43">H14+H28-H42+H69+H83+H97</f>
        <v>0</v>
      </c>
      <c r="I111" s="125"/>
      <c r="L111" s="4"/>
      <c r="M111" s="125"/>
    </row>
    <row r="112" spans="2:13">
      <c r="B112" t="s">
        <v>25</v>
      </c>
      <c r="C112" s="29">
        <f>C15+C29-C43+C70+C84+C98</f>
        <v>0</v>
      </c>
      <c r="D112" s="29">
        <f t="shared" si="38"/>
        <v>0</v>
      </c>
      <c r="E112" s="29">
        <f t="shared" si="38"/>
        <v>0</v>
      </c>
      <c r="F112" s="29">
        <f t="shared" si="38"/>
        <v>0</v>
      </c>
      <c r="G112" s="29">
        <f t="shared" si="38"/>
        <v>0</v>
      </c>
      <c r="H112" s="29">
        <f t="shared" ref="H112" si="44">H15+H29-H43+H70+H84+H98</f>
        <v>5.1396219834304251</v>
      </c>
      <c r="I112" s="125"/>
      <c r="L112" s="4"/>
      <c r="M112" s="125"/>
    </row>
    <row r="113" spans="2:13">
      <c r="B113" t="s">
        <v>26</v>
      </c>
      <c r="C113" s="29">
        <f t="shared" si="38"/>
        <v>0</v>
      </c>
      <c r="D113" s="29">
        <f t="shared" si="38"/>
        <v>0</v>
      </c>
      <c r="E113" s="29">
        <f t="shared" si="38"/>
        <v>0</v>
      </c>
      <c r="F113" s="29">
        <f t="shared" si="38"/>
        <v>0</v>
      </c>
      <c r="G113" s="29">
        <f t="shared" si="38"/>
        <v>0</v>
      </c>
      <c r="H113" s="29">
        <f t="shared" ref="H113" si="45">H16+H30-H44+H71+H85+H99</f>
        <v>0</v>
      </c>
      <c r="I113" s="125"/>
      <c r="L113" s="4"/>
      <c r="M113" s="125"/>
    </row>
    <row r="114" spans="2:13">
      <c r="B114" t="s">
        <v>27</v>
      </c>
      <c r="C114" s="29">
        <f t="shared" si="38"/>
        <v>0</v>
      </c>
      <c r="D114" s="29">
        <f t="shared" si="38"/>
        <v>0</v>
      </c>
      <c r="E114" s="29">
        <f t="shared" si="38"/>
        <v>0</v>
      </c>
      <c r="F114" s="29">
        <f t="shared" si="38"/>
        <v>0</v>
      </c>
      <c r="G114" s="29">
        <f t="shared" si="38"/>
        <v>0</v>
      </c>
      <c r="H114" s="29">
        <f t="shared" ref="H114" si="46">H17+H31-H45+H72+H86+H100</f>
        <v>0</v>
      </c>
      <c r="I114" s="125"/>
      <c r="L114" s="4"/>
      <c r="M114" s="125"/>
    </row>
    <row r="115" spans="2:13">
      <c r="B115" s="4" t="s">
        <v>102</v>
      </c>
      <c r="C115" s="29">
        <f t="shared" si="38"/>
        <v>0</v>
      </c>
      <c r="D115" s="29">
        <f t="shared" si="38"/>
        <v>0</v>
      </c>
      <c r="E115" s="29">
        <f t="shared" si="38"/>
        <v>0</v>
      </c>
      <c r="F115" s="29">
        <f t="shared" si="38"/>
        <v>0</v>
      </c>
      <c r="G115" s="29">
        <f t="shared" si="38"/>
        <v>0</v>
      </c>
      <c r="H115" s="29">
        <f t="shared" ref="H115" si="47">H18+H32-H46+H73+H87+H101</f>
        <v>0</v>
      </c>
      <c r="I115" s="125"/>
      <c r="L115" s="4"/>
      <c r="M115" s="125"/>
    </row>
    <row r="116" spans="2:13">
      <c r="B116" s="4" t="s">
        <v>28</v>
      </c>
      <c r="C116" s="29">
        <f t="shared" si="38"/>
        <v>0</v>
      </c>
      <c r="D116" s="29">
        <f t="shared" si="38"/>
        <v>0</v>
      </c>
      <c r="E116" s="29">
        <f t="shared" si="38"/>
        <v>0</v>
      </c>
      <c r="F116" s="29">
        <f t="shared" si="38"/>
        <v>0</v>
      </c>
      <c r="G116" s="29">
        <f t="shared" si="38"/>
        <v>0</v>
      </c>
      <c r="H116" s="125">
        <f t="shared" ref="H116" si="48">H19+H33-H47+H74+H88+H102</f>
        <v>6.1737535600495073E-2</v>
      </c>
      <c r="I116" s="125"/>
      <c r="L116" s="4"/>
      <c r="M116" s="125"/>
    </row>
    <row r="117" spans="2:13">
      <c r="B117" s="4" t="s">
        <v>98</v>
      </c>
      <c r="C117" s="29">
        <f t="shared" ref="C117:G117" si="49">SUM(C106:C116)</f>
        <v>317.98293857430849</v>
      </c>
      <c r="D117" s="29">
        <f t="shared" si="49"/>
        <v>282.04762414040971</v>
      </c>
      <c r="E117" s="29">
        <f t="shared" si="49"/>
        <v>251.8870946995138</v>
      </c>
      <c r="F117" s="29">
        <f t="shared" si="49"/>
        <v>224.52125612564211</v>
      </c>
      <c r="G117" s="29">
        <f t="shared" si="49"/>
        <v>211.9113020603692</v>
      </c>
      <c r="H117" s="29">
        <f>SUM(H106:H116)</f>
        <v>208.38030842078953</v>
      </c>
    </row>
    <row r="118" spans="2:13">
      <c r="G118" s="29"/>
    </row>
    <row r="119" spans="2:13">
      <c r="B119" s="4" t="s">
        <v>111</v>
      </c>
      <c r="C119" s="181">
        <v>317.98293857430849</v>
      </c>
      <c r="D119" s="181">
        <v>282.04762414040971</v>
      </c>
      <c r="E119" s="181">
        <v>251.88709469951374</v>
      </c>
      <c r="F119" s="181">
        <v>224.52125612564208</v>
      </c>
      <c r="G119" s="181">
        <v>211.91130206036917</v>
      </c>
      <c r="H119" s="203">
        <v>208.3803084207895</v>
      </c>
      <c r="I119" t="s">
        <v>112</v>
      </c>
    </row>
    <row r="121" spans="2:13">
      <c r="B121" s="4" t="s">
        <v>113</v>
      </c>
      <c r="C121" s="125">
        <f t="shared" ref="C121:H121" si="50">C117-C119</f>
        <v>0</v>
      </c>
      <c r="D121" s="125">
        <f t="shared" si="50"/>
        <v>0</v>
      </c>
      <c r="E121" s="125">
        <f t="shared" si="50"/>
        <v>0</v>
      </c>
      <c r="F121" s="125">
        <f t="shared" si="50"/>
        <v>0</v>
      </c>
      <c r="G121" s="125">
        <f t="shared" si="50"/>
        <v>0</v>
      </c>
      <c r="H121" s="201">
        <f t="shared" si="50"/>
        <v>0</v>
      </c>
    </row>
    <row r="123" spans="2:13">
      <c r="B123" s="202">
        <f>H121</f>
        <v>0</v>
      </c>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BX66"/>
  <sheetViews>
    <sheetView zoomScale="85" zoomScaleNormal="85" workbookViewId="0">
      <pane xSplit="1" topLeftCell="B1" activePane="topRight" state="frozen"/>
      <selection activeCell="E10" sqref="E10"/>
      <selection pane="topRight" activeCell="K54" sqref="K54"/>
    </sheetView>
  </sheetViews>
  <sheetFormatPr defaultColWidth="9.140625" defaultRowHeight="12.75"/>
  <cols>
    <col min="1" max="1" width="51.5703125" style="63" customWidth="1"/>
    <col min="2" max="2" width="10.85546875" style="63" customWidth="1"/>
    <col min="3" max="3" width="11.85546875" style="63" customWidth="1"/>
    <col min="4" max="4" width="11.7109375" style="63" customWidth="1"/>
    <col min="5" max="5" width="27.5703125" style="63" customWidth="1"/>
    <col min="6" max="6" width="25.28515625" style="63" customWidth="1"/>
    <col min="7" max="7" width="5.28515625" style="63" customWidth="1"/>
    <col min="8" max="8" width="4.85546875" style="63" customWidth="1"/>
    <col min="9" max="9" width="7.28515625" style="63" customWidth="1"/>
    <col min="10" max="18" width="11" style="63" customWidth="1"/>
    <col min="19" max="63" width="9.140625" style="63"/>
    <col min="64" max="75" width="9.140625" style="63" customWidth="1"/>
    <col min="76" max="16384" width="9.140625" style="63"/>
  </cols>
  <sheetData>
    <row r="1" spans="1:76" ht="25.5">
      <c r="A1" s="151"/>
      <c r="F1" s="64"/>
      <c r="J1" s="63" t="s">
        <v>114</v>
      </c>
    </row>
    <row r="2" spans="1:76">
      <c r="I2" s="65" t="s">
        <v>115</v>
      </c>
      <c r="J2" s="66">
        <v>1</v>
      </c>
      <c r="K2" s="66">
        <f t="shared" ref="K2:BR2" si="0">J2+1</f>
        <v>2</v>
      </c>
      <c r="L2" s="66">
        <f t="shared" si="0"/>
        <v>3</v>
      </c>
      <c r="M2" s="66">
        <f t="shared" si="0"/>
        <v>4</v>
      </c>
      <c r="N2" s="66">
        <f t="shared" si="0"/>
        <v>5</v>
      </c>
      <c r="O2" s="66">
        <f t="shared" si="0"/>
        <v>6</v>
      </c>
      <c r="P2" s="66">
        <f t="shared" si="0"/>
        <v>7</v>
      </c>
      <c r="Q2" s="66">
        <f t="shared" si="0"/>
        <v>8</v>
      </c>
      <c r="R2" s="66">
        <f t="shared" si="0"/>
        <v>9</v>
      </c>
      <c r="S2" s="66">
        <f t="shared" si="0"/>
        <v>10</v>
      </c>
      <c r="T2" s="66">
        <f t="shared" si="0"/>
        <v>11</v>
      </c>
      <c r="U2" s="66">
        <f t="shared" si="0"/>
        <v>12</v>
      </c>
      <c r="V2" s="66">
        <f t="shared" si="0"/>
        <v>13</v>
      </c>
      <c r="W2" s="66">
        <f t="shared" si="0"/>
        <v>14</v>
      </c>
      <c r="X2" s="66">
        <f t="shared" si="0"/>
        <v>15</v>
      </c>
      <c r="Y2" s="66">
        <f t="shared" si="0"/>
        <v>16</v>
      </c>
      <c r="Z2" s="66">
        <f t="shared" si="0"/>
        <v>17</v>
      </c>
      <c r="AA2" s="66">
        <f t="shared" si="0"/>
        <v>18</v>
      </c>
      <c r="AB2" s="66">
        <f t="shared" si="0"/>
        <v>19</v>
      </c>
      <c r="AC2" s="66">
        <f t="shared" si="0"/>
        <v>20</v>
      </c>
      <c r="AD2" s="66">
        <f t="shared" si="0"/>
        <v>21</v>
      </c>
      <c r="AE2" s="66">
        <f t="shared" si="0"/>
        <v>22</v>
      </c>
      <c r="AF2" s="66">
        <f t="shared" si="0"/>
        <v>23</v>
      </c>
      <c r="AG2" s="66">
        <f t="shared" si="0"/>
        <v>24</v>
      </c>
      <c r="AH2" s="66">
        <f t="shared" si="0"/>
        <v>25</v>
      </c>
      <c r="AI2" s="66">
        <f t="shared" si="0"/>
        <v>26</v>
      </c>
      <c r="AJ2" s="66">
        <f t="shared" si="0"/>
        <v>27</v>
      </c>
      <c r="AK2" s="66">
        <f t="shared" si="0"/>
        <v>28</v>
      </c>
      <c r="AL2" s="66">
        <f t="shared" si="0"/>
        <v>29</v>
      </c>
      <c r="AM2" s="66">
        <f t="shared" si="0"/>
        <v>30</v>
      </c>
      <c r="AN2" s="66">
        <f t="shared" si="0"/>
        <v>31</v>
      </c>
      <c r="AO2" s="66">
        <f t="shared" si="0"/>
        <v>32</v>
      </c>
      <c r="AP2" s="66">
        <f t="shared" si="0"/>
        <v>33</v>
      </c>
      <c r="AQ2" s="66">
        <f t="shared" si="0"/>
        <v>34</v>
      </c>
      <c r="AR2" s="66">
        <f t="shared" si="0"/>
        <v>35</v>
      </c>
      <c r="AS2" s="66">
        <f t="shared" si="0"/>
        <v>36</v>
      </c>
      <c r="AT2" s="66">
        <f t="shared" si="0"/>
        <v>37</v>
      </c>
      <c r="AU2" s="66">
        <f t="shared" si="0"/>
        <v>38</v>
      </c>
      <c r="AV2" s="66">
        <f t="shared" si="0"/>
        <v>39</v>
      </c>
      <c r="AW2" s="66">
        <f t="shared" si="0"/>
        <v>40</v>
      </c>
      <c r="AX2" s="66">
        <f t="shared" si="0"/>
        <v>41</v>
      </c>
      <c r="AY2" s="66">
        <f t="shared" si="0"/>
        <v>42</v>
      </c>
      <c r="AZ2" s="66">
        <f t="shared" si="0"/>
        <v>43</v>
      </c>
      <c r="BA2" s="66">
        <f t="shared" si="0"/>
        <v>44</v>
      </c>
      <c r="BB2" s="66">
        <f t="shared" si="0"/>
        <v>45</v>
      </c>
      <c r="BC2" s="66">
        <f t="shared" si="0"/>
        <v>46</v>
      </c>
      <c r="BD2" s="66">
        <f t="shared" si="0"/>
        <v>47</v>
      </c>
      <c r="BE2" s="66">
        <f t="shared" si="0"/>
        <v>48</v>
      </c>
      <c r="BF2" s="66">
        <f t="shared" si="0"/>
        <v>49</v>
      </c>
      <c r="BG2" s="66">
        <f t="shared" si="0"/>
        <v>50</v>
      </c>
      <c r="BH2" s="66">
        <f t="shared" si="0"/>
        <v>51</v>
      </c>
      <c r="BI2" s="66">
        <f t="shared" si="0"/>
        <v>52</v>
      </c>
      <c r="BJ2" s="66">
        <f t="shared" si="0"/>
        <v>53</v>
      </c>
      <c r="BK2" s="66">
        <f t="shared" si="0"/>
        <v>54</v>
      </c>
      <c r="BL2" s="66">
        <f t="shared" si="0"/>
        <v>55</v>
      </c>
      <c r="BM2" s="66">
        <f t="shared" si="0"/>
        <v>56</v>
      </c>
      <c r="BN2" s="66">
        <f t="shared" si="0"/>
        <v>57</v>
      </c>
      <c r="BO2" s="66">
        <f t="shared" si="0"/>
        <v>58</v>
      </c>
      <c r="BP2" s="66">
        <f t="shared" si="0"/>
        <v>59</v>
      </c>
      <c r="BQ2" s="66">
        <f t="shared" si="0"/>
        <v>60</v>
      </c>
      <c r="BR2" s="66">
        <f t="shared" si="0"/>
        <v>61</v>
      </c>
    </row>
    <row r="3" spans="1:76">
      <c r="B3" s="67" t="s">
        <v>116</v>
      </c>
      <c r="C3" s="206" t="s">
        <v>117</v>
      </c>
      <c r="D3" s="207"/>
      <c r="E3" s="186" t="s">
        <v>136</v>
      </c>
      <c r="F3" s="69" t="s">
        <v>118</v>
      </c>
      <c r="G3" s="70"/>
      <c r="I3" s="71"/>
      <c r="J3" s="71" t="s">
        <v>126</v>
      </c>
    </row>
    <row r="4" spans="1:76" ht="15">
      <c r="B4" s="72" t="s">
        <v>119</v>
      </c>
      <c r="C4" s="73"/>
      <c r="D4" s="74"/>
      <c r="E4" s="75" t="s">
        <v>120</v>
      </c>
      <c r="F4" s="76"/>
      <c r="H4" s="77"/>
      <c r="I4" s="77"/>
      <c r="J4" s="78">
        <v>2022</v>
      </c>
      <c r="K4" s="78">
        <f t="shared" ref="K4:BR4" si="1">J4+1</f>
        <v>2023</v>
      </c>
      <c r="L4" s="78">
        <f t="shared" si="1"/>
        <v>2024</v>
      </c>
      <c r="M4" s="78">
        <f t="shared" si="1"/>
        <v>2025</v>
      </c>
      <c r="N4" s="78">
        <f t="shared" si="1"/>
        <v>2026</v>
      </c>
      <c r="O4" s="78">
        <f t="shared" si="1"/>
        <v>2027</v>
      </c>
      <c r="P4" s="78">
        <f t="shared" si="1"/>
        <v>2028</v>
      </c>
      <c r="Q4" s="78">
        <f t="shared" si="1"/>
        <v>2029</v>
      </c>
      <c r="R4" s="78">
        <f t="shared" si="1"/>
        <v>2030</v>
      </c>
      <c r="S4" s="78">
        <f t="shared" si="1"/>
        <v>2031</v>
      </c>
      <c r="T4" s="78">
        <f t="shared" si="1"/>
        <v>2032</v>
      </c>
      <c r="U4" s="78">
        <f t="shared" si="1"/>
        <v>2033</v>
      </c>
      <c r="V4" s="78">
        <f t="shared" si="1"/>
        <v>2034</v>
      </c>
      <c r="W4" s="78">
        <f t="shared" si="1"/>
        <v>2035</v>
      </c>
      <c r="X4" s="78">
        <f t="shared" si="1"/>
        <v>2036</v>
      </c>
      <c r="Y4" s="78">
        <f t="shared" si="1"/>
        <v>2037</v>
      </c>
      <c r="Z4" s="78">
        <f t="shared" si="1"/>
        <v>2038</v>
      </c>
      <c r="AA4" s="78">
        <f t="shared" si="1"/>
        <v>2039</v>
      </c>
      <c r="AB4" s="78">
        <f t="shared" si="1"/>
        <v>2040</v>
      </c>
      <c r="AC4" s="78">
        <f t="shared" si="1"/>
        <v>2041</v>
      </c>
      <c r="AD4" s="78">
        <f t="shared" si="1"/>
        <v>2042</v>
      </c>
      <c r="AE4" s="78">
        <f t="shared" si="1"/>
        <v>2043</v>
      </c>
      <c r="AF4" s="78">
        <f t="shared" si="1"/>
        <v>2044</v>
      </c>
      <c r="AG4" s="78">
        <f t="shared" si="1"/>
        <v>2045</v>
      </c>
      <c r="AH4" s="78">
        <f t="shared" si="1"/>
        <v>2046</v>
      </c>
      <c r="AI4" s="78">
        <f t="shared" si="1"/>
        <v>2047</v>
      </c>
      <c r="AJ4" s="78">
        <f t="shared" si="1"/>
        <v>2048</v>
      </c>
      <c r="AK4" s="78">
        <f t="shared" si="1"/>
        <v>2049</v>
      </c>
      <c r="AL4" s="78">
        <f t="shared" si="1"/>
        <v>2050</v>
      </c>
      <c r="AM4" s="78">
        <f t="shared" si="1"/>
        <v>2051</v>
      </c>
      <c r="AN4" s="78">
        <f t="shared" si="1"/>
        <v>2052</v>
      </c>
      <c r="AO4" s="78">
        <f t="shared" si="1"/>
        <v>2053</v>
      </c>
      <c r="AP4" s="78">
        <f t="shared" si="1"/>
        <v>2054</v>
      </c>
      <c r="AQ4" s="78">
        <f t="shared" si="1"/>
        <v>2055</v>
      </c>
      <c r="AR4" s="78">
        <f t="shared" si="1"/>
        <v>2056</v>
      </c>
      <c r="AS4" s="78">
        <f t="shared" si="1"/>
        <v>2057</v>
      </c>
      <c r="AT4" s="78">
        <f t="shared" si="1"/>
        <v>2058</v>
      </c>
      <c r="AU4" s="78">
        <f t="shared" si="1"/>
        <v>2059</v>
      </c>
      <c r="AV4" s="78">
        <f t="shared" si="1"/>
        <v>2060</v>
      </c>
      <c r="AW4" s="78">
        <f t="shared" si="1"/>
        <v>2061</v>
      </c>
      <c r="AX4" s="78">
        <f t="shared" si="1"/>
        <v>2062</v>
      </c>
      <c r="AY4" s="78">
        <f t="shared" si="1"/>
        <v>2063</v>
      </c>
      <c r="AZ4" s="78">
        <f t="shared" si="1"/>
        <v>2064</v>
      </c>
      <c r="BA4" s="78">
        <f t="shared" si="1"/>
        <v>2065</v>
      </c>
      <c r="BB4" s="78">
        <f t="shared" si="1"/>
        <v>2066</v>
      </c>
      <c r="BC4" s="78">
        <f t="shared" si="1"/>
        <v>2067</v>
      </c>
      <c r="BD4" s="78">
        <f t="shared" si="1"/>
        <v>2068</v>
      </c>
      <c r="BE4" s="78">
        <f t="shared" si="1"/>
        <v>2069</v>
      </c>
      <c r="BF4" s="78">
        <f t="shared" si="1"/>
        <v>2070</v>
      </c>
      <c r="BG4" s="78">
        <f t="shared" si="1"/>
        <v>2071</v>
      </c>
      <c r="BH4" s="78">
        <f t="shared" si="1"/>
        <v>2072</v>
      </c>
      <c r="BI4" s="78">
        <f t="shared" si="1"/>
        <v>2073</v>
      </c>
      <c r="BJ4" s="78">
        <f t="shared" si="1"/>
        <v>2074</v>
      </c>
      <c r="BK4" s="78">
        <f t="shared" si="1"/>
        <v>2075</v>
      </c>
      <c r="BL4" s="78">
        <f t="shared" si="1"/>
        <v>2076</v>
      </c>
      <c r="BM4" s="78">
        <f t="shared" si="1"/>
        <v>2077</v>
      </c>
      <c r="BN4" s="78">
        <f t="shared" si="1"/>
        <v>2078</v>
      </c>
      <c r="BO4" s="78">
        <f t="shared" si="1"/>
        <v>2079</v>
      </c>
      <c r="BP4" s="78">
        <f t="shared" si="1"/>
        <v>2080</v>
      </c>
      <c r="BQ4" s="78">
        <f t="shared" si="1"/>
        <v>2081</v>
      </c>
      <c r="BR4" s="78">
        <f t="shared" si="1"/>
        <v>2082</v>
      </c>
      <c r="BS4" s="78"/>
      <c r="BT4" s="78"/>
      <c r="BU4" s="78"/>
      <c r="BV4" s="78"/>
      <c r="BW4" s="78"/>
    </row>
    <row r="5" spans="1:76" ht="15">
      <c r="A5" s="30" t="s">
        <v>19</v>
      </c>
      <c r="B5" s="79">
        <v>15</v>
      </c>
      <c r="C5" s="80">
        <f>IF(F5=0,0,D5/F5)</f>
        <v>-2.8644712978129135E-16</v>
      </c>
      <c r="D5" s="81">
        <f>IF(B5="n/a",0,E5-F5)</f>
        <v>-5.6843418860808015E-14</v>
      </c>
      <c r="E5" s="82">
        <f>'Opening RAB 2020'!H106</f>
        <v>198.44296887948988</v>
      </c>
      <c r="F5" s="87">
        <f>SUM(J5:BW5)</f>
        <v>198.44296887948994</v>
      </c>
      <c r="G5" s="83"/>
      <c r="H5" s="88"/>
      <c r="I5" s="88"/>
      <c r="J5" s="84">
        <f>INDEX('Depr schedule - Actual'!$I$587:$BP$596,MATCH($A5,'Depr schedule - Actual'!$B$587:$B$596,0),MATCH(J$4,'Depr schedule - Actual'!$I$586:$BP$586,0))</f>
        <v>28.639971213984268</v>
      </c>
      <c r="K5" s="84">
        <f>INDEX('Depr schedule - Actual'!$I$587:$BP$596,MATCH($A5,'Depr schedule - Actual'!$B$587:$B$596,0),MATCH(K$4,'Depr schedule - Actual'!$I$586:$BP$586,0))</f>
        <v>28.639971213984268</v>
      </c>
      <c r="L5" s="84">
        <f>INDEX('Depr schedule - Actual'!$I$587:$BP$596,MATCH($A5,'Depr schedule - Actual'!$B$587:$B$596,0),MATCH(L$4,'Depr schedule - Actual'!$I$586:$BP$586,0))</f>
        <v>28.639971213984268</v>
      </c>
      <c r="M5" s="84">
        <f>INDEX('Depr schedule - Actual'!$I$587:$BP$596,MATCH($A5,'Depr schedule - Actual'!$B$587:$B$596,0),MATCH(M$4,'Depr schedule - Actual'!$I$586:$BP$586,0))</f>
        <v>28.639971213984268</v>
      </c>
      <c r="N5" s="84">
        <f>INDEX('Depr schedule - Actual'!$I$587:$BP$596,MATCH($A5,'Depr schedule - Actual'!$B$587:$B$596,0),MATCH(N$4,'Depr schedule - Actual'!$I$586:$BP$586,0))</f>
        <v>28.639971213984268</v>
      </c>
      <c r="O5" s="84">
        <f>INDEX('Depr schedule - Actual'!$I$587:$BP$596,MATCH($A5,'Depr schedule - Actual'!$B$587:$B$596,0),MATCH(O$4,'Depr schedule - Actual'!$I$586:$BP$586,0))</f>
        <v>28.639971213984268</v>
      </c>
      <c r="P5" s="84">
        <f>INDEX('Depr schedule - Actual'!$I$587:$BP$596,MATCH($A5,'Depr schedule - Actual'!$B$587:$B$596,0),MATCH(P$4,'Depr schedule - Actual'!$I$586:$BP$586,0))</f>
        <v>5.9167056825039737</v>
      </c>
      <c r="Q5" s="84">
        <f>INDEX('Depr schedule - Actual'!$I$587:$BP$596,MATCH($A5,'Depr schedule - Actual'!$B$587:$B$596,0),MATCH(Q$4,'Depr schedule - Actual'!$I$586:$BP$586,0))</f>
        <v>3.5246638520055527</v>
      </c>
      <c r="R5" s="84">
        <f>INDEX('Depr schedule - Actual'!$I$587:$BP$596,MATCH($A5,'Depr schedule - Actual'!$B$587:$B$596,0),MATCH(R$4,'Depr schedule - Actual'!$I$586:$BP$586,0))</f>
        <v>3.5246638520055527</v>
      </c>
      <c r="S5" s="84">
        <f>INDEX('Depr schedule - Actual'!$I$587:$BP$596,MATCH($A5,'Depr schedule - Actual'!$B$587:$B$596,0),MATCH(S$4,'Depr schedule - Actual'!$I$586:$BP$586,0))</f>
        <v>3.5246638520055527</v>
      </c>
      <c r="T5" s="84">
        <f>INDEX('Depr schedule - Actual'!$I$587:$BP$596,MATCH($A5,'Depr schedule - Actual'!$B$587:$B$596,0),MATCH(T$4,'Depr schedule - Actual'!$I$586:$BP$586,0))</f>
        <v>3.25470157719433</v>
      </c>
      <c r="U5" s="84">
        <f>INDEX('Depr schedule - Actual'!$I$587:$BP$596,MATCH($A5,'Depr schedule - Actual'!$B$587:$B$596,0),MATCH(U$4,'Depr schedule - Actual'!$I$586:$BP$586,0))</f>
        <v>2.7061842659647541</v>
      </c>
      <c r="V5" s="84">
        <f>INDEX('Depr schedule - Actual'!$I$587:$BP$596,MATCH($A5,'Depr schedule - Actual'!$B$587:$B$596,0),MATCH(V$4,'Depr schedule - Actual'!$I$586:$BP$586,0))</f>
        <v>2.1121915207929041</v>
      </c>
      <c r="W5" s="84">
        <f>INDEX('Depr schedule - Actual'!$I$587:$BP$596,MATCH($A5,'Depr schedule - Actual'!$B$587:$B$596,0),MATCH(W$4,'Depr schedule - Actual'!$I$586:$BP$586,0))</f>
        <v>1.4151707860397336</v>
      </c>
      <c r="X5" s="84">
        <f>INDEX('Depr schedule - Actual'!$I$587:$BP$596,MATCH($A5,'Depr schedule - Actual'!$B$587:$B$596,0),MATCH(X$4,'Depr schedule - Actual'!$I$586:$BP$586,0))</f>
        <v>0.62419620707199575</v>
      </c>
      <c r="Y5" s="84">
        <f>INDEX('Depr schedule - Actual'!$I$587:$BP$596,MATCH($A5,'Depr schedule - Actual'!$B$587:$B$596,0),MATCH(Y$4,'Depr schedule - Actual'!$I$586:$BP$586,0))</f>
        <v>9.7456404503450957E-16</v>
      </c>
      <c r="Z5" s="84">
        <f>INDEX('Depr schedule - Actual'!$I$587:$BP$596,MATCH($A5,'Depr schedule - Actual'!$B$587:$B$596,0),MATCH(Z$4,'Depr schedule - Actual'!$I$586:$BP$586,0))</f>
        <v>0</v>
      </c>
      <c r="AA5" s="84">
        <f>INDEX('Depr schedule - Actual'!$I$587:$BP$596,MATCH($A5,'Depr schedule - Actual'!$B$587:$B$596,0),MATCH(AA$4,'Depr schedule - Actual'!$I$586:$BP$586,0))</f>
        <v>0</v>
      </c>
      <c r="AB5" s="84">
        <f>INDEX('Depr schedule - Actual'!$I$587:$BP$596,MATCH($A5,'Depr schedule - Actual'!$B$587:$B$596,0),MATCH(AB$4,'Depr schedule - Actual'!$I$586:$BP$586,0))</f>
        <v>0</v>
      </c>
      <c r="AC5" s="84">
        <f>INDEX('Depr schedule - Actual'!$I$587:$BP$596,MATCH($A5,'Depr schedule - Actual'!$B$587:$B$596,0),MATCH(AC$4,'Depr schedule - Actual'!$I$586:$BP$586,0))</f>
        <v>0</v>
      </c>
      <c r="AD5" s="84">
        <f>INDEX('Depr schedule - Actual'!$I$587:$BP$596,MATCH($A5,'Depr schedule - Actual'!$B$587:$B$596,0),MATCH(AD$4,'Depr schedule - Actual'!$I$586:$BP$586,0))</f>
        <v>0</v>
      </c>
      <c r="AE5" s="84">
        <f>INDEX('Depr schedule - Actual'!$I$587:$BP$596,MATCH($A5,'Depr schedule - Actual'!$B$587:$B$596,0),MATCH(AE$4,'Depr schedule - Actual'!$I$586:$BP$586,0))</f>
        <v>0</v>
      </c>
      <c r="AF5" s="84">
        <f>INDEX('Depr schedule - Actual'!$I$587:$BP$596,MATCH($A5,'Depr schedule - Actual'!$B$587:$B$596,0),MATCH(AF$4,'Depr schedule - Actual'!$I$586:$BP$586,0))</f>
        <v>0</v>
      </c>
      <c r="AG5" s="84">
        <f>INDEX('Depr schedule - Actual'!$I$587:$BP$596,MATCH($A5,'Depr schedule - Actual'!$B$587:$B$596,0),MATCH(AG$4,'Depr schedule - Actual'!$I$586:$BP$586,0))</f>
        <v>0</v>
      </c>
      <c r="AH5" s="84">
        <f>INDEX('Depr schedule - Actual'!$I$587:$BP$596,MATCH($A5,'Depr schedule - Actual'!$B$587:$B$596,0),MATCH(AH$4,'Depr schedule - Actual'!$I$586:$BP$586,0))</f>
        <v>0</v>
      </c>
      <c r="AI5" s="84">
        <f>INDEX('Depr schedule - Actual'!$I$587:$BP$596,MATCH($A5,'Depr schedule - Actual'!$B$587:$B$596,0),MATCH(AI$4,'Depr schedule - Actual'!$I$586:$BP$586,0))</f>
        <v>0</v>
      </c>
      <c r="AJ5" s="84">
        <f>INDEX('Depr schedule - Actual'!$I$587:$BP$596,MATCH($A5,'Depr schedule - Actual'!$B$587:$B$596,0),MATCH(AJ$4,'Depr schedule - Actual'!$I$586:$BP$586,0))</f>
        <v>0</v>
      </c>
      <c r="AK5" s="84">
        <f>INDEX('Depr schedule - Actual'!$I$587:$BP$596,MATCH($A5,'Depr schedule - Actual'!$B$587:$B$596,0),MATCH(AK$4,'Depr schedule - Actual'!$I$586:$BP$586,0))</f>
        <v>0</v>
      </c>
      <c r="AL5" s="84">
        <f>INDEX('Depr schedule - Actual'!$I$587:$BP$596,MATCH($A5,'Depr schedule - Actual'!$B$587:$B$596,0),MATCH(AL$4,'Depr schedule - Actual'!$I$586:$BP$586,0))</f>
        <v>0</v>
      </c>
      <c r="AM5" s="84">
        <f>INDEX('Depr schedule - Actual'!$I$587:$BP$596,MATCH($A5,'Depr schedule - Actual'!$B$587:$B$596,0),MATCH(AM$4,'Depr schedule - Actual'!$I$586:$BP$586,0))</f>
        <v>0</v>
      </c>
      <c r="AN5" s="84">
        <f>INDEX('Depr schedule - Actual'!$I$587:$BP$596,MATCH($A5,'Depr schedule - Actual'!$B$587:$B$596,0),MATCH(AN$4,'Depr schedule - Actual'!$I$586:$BP$586,0))</f>
        <v>0</v>
      </c>
      <c r="AO5" s="84">
        <f>INDEX('Depr schedule - Actual'!$I$587:$BP$596,MATCH($A5,'Depr schedule - Actual'!$B$587:$B$596,0),MATCH(AO$4,'Depr schedule - Actual'!$I$586:$BP$586,0))</f>
        <v>0</v>
      </c>
      <c r="AP5" s="84">
        <f>INDEX('Depr schedule - Actual'!$I$587:$BP$596,MATCH($A5,'Depr schedule - Actual'!$B$587:$B$596,0),MATCH(AP$4,'Depr schedule - Actual'!$I$586:$BP$586,0))</f>
        <v>0</v>
      </c>
      <c r="AQ5" s="84">
        <f>INDEX('Depr schedule - Actual'!$I$587:$BP$596,MATCH($A5,'Depr schedule - Actual'!$B$587:$B$596,0),MATCH(AQ$4,'Depr schedule - Actual'!$I$586:$BP$586,0))</f>
        <v>0</v>
      </c>
      <c r="AR5" s="84">
        <f>INDEX('Depr schedule - Actual'!$I$587:$BP$596,MATCH($A5,'Depr schedule - Actual'!$B$587:$B$596,0),MATCH(AR$4,'Depr schedule - Actual'!$I$586:$BP$586,0))</f>
        <v>0</v>
      </c>
      <c r="AS5" s="84">
        <f>INDEX('Depr schedule - Actual'!$I$587:$BP$596,MATCH($A5,'Depr schedule - Actual'!$B$587:$B$596,0),MATCH(AS$4,'Depr schedule - Actual'!$I$586:$BP$586,0))</f>
        <v>0</v>
      </c>
      <c r="AT5" s="84">
        <f>INDEX('Depr schedule - Actual'!$I$587:$BP$596,MATCH($A5,'Depr schedule - Actual'!$B$587:$B$596,0),MATCH(AT$4,'Depr schedule - Actual'!$I$586:$BP$586,0))</f>
        <v>0</v>
      </c>
      <c r="AU5" s="84">
        <f>INDEX('Depr schedule - Actual'!$I$587:$BP$596,MATCH($A5,'Depr schedule - Actual'!$B$587:$B$596,0),MATCH(AU$4,'Depr schedule - Actual'!$I$586:$BP$586,0))</f>
        <v>0</v>
      </c>
      <c r="AV5" s="84">
        <f>INDEX('Depr schedule - Actual'!$I$587:$BP$596,MATCH($A5,'Depr schedule - Actual'!$B$587:$B$596,0),MATCH(AV$4,'Depr schedule - Actual'!$I$586:$BP$586,0))</f>
        <v>0</v>
      </c>
      <c r="AW5" s="84">
        <f>INDEX('Depr schedule - Actual'!$I$587:$BP$596,MATCH($A5,'Depr schedule - Actual'!$B$587:$B$596,0),MATCH(AW$4,'Depr schedule - Actual'!$I$586:$BP$586,0))</f>
        <v>0</v>
      </c>
      <c r="AX5" s="84">
        <f>INDEX('Depr schedule - Actual'!$I$587:$BP$596,MATCH($A5,'Depr schedule - Actual'!$B$587:$B$596,0),MATCH(AX$4,'Depr schedule - Actual'!$I$586:$BP$586,0))</f>
        <v>0</v>
      </c>
      <c r="AY5" s="84">
        <f>INDEX('Depr schedule - Actual'!$I$587:$BP$596,MATCH($A5,'Depr schedule - Actual'!$B$587:$B$596,0),MATCH(AY$4,'Depr schedule - Actual'!$I$586:$BP$586,0))</f>
        <v>0</v>
      </c>
      <c r="AZ5" s="84">
        <f>INDEX('Depr schedule - Actual'!$I$587:$BP$596,MATCH($A5,'Depr schedule - Actual'!$B$587:$B$596,0),MATCH(AZ$4,'Depr schedule - Actual'!$I$586:$BP$586,0))</f>
        <v>0</v>
      </c>
      <c r="BA5" s="84">
        <f>INDEX('Depr schedule - Actual'!$I$587:$BP$596,MATCH($A5,'Depr schedule - Actual'!$B$587:$B$596,0),MATCH(BA$4,'Depr schedule - Actual'!$I$586:$BP$586,0))</f>
        <v>0</v>
      </c>
      <c r="BB5" s="84">
        <f>INDEX('Depr schedule - Actual'!$I$587:$BP$596,MATCH($A5,'Depr schedule - Actual'!$B$587:$B$596,0),MATCH(BB$4,'Depr schedule - Actual'!$I$586:$BP$586,0))</f>
        <v>0</v>
      </c>
      <c r="BC5" s="84">
        <f>INDEX('Depr schedule - Actual'!$I$587:$BP$596,MATCH($A5,'Depr schedule - Actual'!$B$587:$B$596,0),MATCH(BC$4,'Depr schedule - Actual'!$I$586:$BP$586,0))</f>
        <v>0</v>
      </c>
      <c r="BD5" s="84">
        <f>INDEX('Depr schedule - Actual'!$I$587:$BP$596,MATCH($A5,'Depr schedule - Actual'!$B$587:$B$596,0),MATCH(BD$4,'Depr schedule - Actual'!$I$586:$BP$586,0))</f>
        <v>0</v>
      </c>
      <c r="BE5" s="84">
        <f>INDEX('Depr schedule - Actual'!$I$587:$BP$596,MATCH($A5,'Depr schedule - Actual'!$B$587:$B$596,0),MATCH(BE$4,'Depr schedule - Actual'!$I$586:$BP$586,0))</f>
        <v>0</v>
      </c>
      <c r="BF5" s="84">
        <f>INDEX('Depr schedule - Actual'!$I$587:$BP$596,MATCH($A5,'Depr schedule - Actual'!$B$587:$B$596,0),MATCH(BF$4,'Depr schedule - Actual'!$I$586:$BP$586,0))</f>
        <v>0</v>
      </c>
      <c r="BG5" s="84">
        <f>INDEX('Depr schedule - Actual'!$I$587:$BP$596,MATCH($A5,'Depr schedule - Actual'!$B$587:$B$596,0),MATCH(BG$4,'Depr schedule - Actual'!$I$586:$BP$586,0))</f>
        <v>0</v>
      </c>
      <c r="BH5" s="84">
        <f>INDEX('Depr schedule - Actual'!$I$587:$BP$596,MATCH($A5,'Depr schedule - Actual'!$B$587:$B$596,0),MATCH(BH$4,'Depr schedule - Actual'!$I$586:$BP$586,0))</f>
        <v>0</v>
      </c>
      <c r="BI5" s="84">
        <f>INDEX('Depr schedule - Actual'!$I$587:$BP$596,MATCH($A5,'Depr schedule - Actual'!$B$587:$B$596,0),MATCH(BI$4,'Depr schedule - Actual'!$I$586:$BP$586,0))</f>
        <v>0</v>
      </c>
      <c r="BJ5" s="84">
        <f>INDEX('Depr schedule - Actual'!$I$587:$BP$596,MATCH($A5,'Depr schedule - Actual'!$B$587:$B$596,0),MATCH(BJ$4,'Depr schedule - Actual'!$I$586:$BP$586,0))</f>
        <v>0</v>
      </c>
      <c r="BK5" s="84">
        <f>INDEX('Depr schedule - Actual'!$I$587:$BP$596,MATCH($A5,'Depr schedule - Actual'!$B$587:$B$596,0),MATCH(BK$4,'Depr schedule - Actual'!$I$586:$BP$586,0))</f>
        <v>0</v>
      </c>
      <c r="BL5" s="84">
        <f>INDEX('Depr schedule - Actual'!$I$587:$BP$596,MATCH($A5,'Depr schedule - Actual'!$B$587:$B$596,0),MATCH(BL$4,'Depr schedule - Actual'!$I$586:$BP$586,0))</f>
        <v>0</v>
      </c>
      <c r="BM5" s="84">
        <f>INDEX('Depr schedule - Actual'!$I$587:$BP$596,MATCH($A5,'Depr schedule - Actual'!$B$587:$B$596,0),MATCH(BM$4,'Depr schedule - Actual'!$I$586:$BP$586,0))</f>
        <v>0</v>
      </c>
      <c r="BN5" s="84">
        <f>INDEX('Depr schedule - Actual'!$I$587:$BP$596,MATCH($A5,'Depr schedule - Actual'!$B$587:$B$596,0),MATCH(BN$4,'Depr schedule - Actual'!$I$586:$BP$586,0))</f>
        <v>0</v>
      </c>
      <c r="BO5" s="84">
        <f>INDEX('Depr schedule - Actual'!$I$587:$BP$596,MATCH($A5,'Depr schedule - Actual'!$B$587:$B$596,0),MATCH(BO$4,'Depr schedule - Actual'!$I$586:$BP$586,0))</f>
        <v>0</v>
      </c>
      <c r="BP5" s="84"/>
      <c r="BQ5" s="84"/>
      <c r="BR5" s="84"/>
      <c r="BS5" s="85"/>
      <c r="BT5" s="85"/>
      <c r="BU5" s="85"/>
      <c r="BV5" s="85"/>
      <c r="BW5" s="85"/>
      <c r="BX5" s="86"/>
    </row>
    <row r="6" spans="1:76" ht="15">
      <c r="A6" s="30" t="s">
        <v>20</v>
      </c>
      <c r="B6" s="79">
        <v>7</v>
      </c>
      <c r="C6" s="80">
        <f t="shared" ref="C6:C11" si="2">IF(F6=0,0,D6/F6)</f>
        <v>-1.3603492476770177E-14</v>
      </c>
      <c r="D6" s="81">
        <f t="shared" ref="D6:D11" si="3">IF(B6="n/a",0,E6-F6)</f>
        <v>-2.2759572004815709E-15</v>
      </c>
      <c r="E6" s="82">
        <f>'Opening RAB 2020'!H107</f>
        <v>0.16730682979889525</v>
      </c>
      <c r="F6" s="87">
        <f t="shared" ref="F6:F11" si="4">SUM(J6:BW6)</f>
        <v>0.16730682979889752</v>
      </c>
      <c r="G6" s="83"/>
      <c r="H6" s="88"/>
      <c r="I6" s="88"/>
      <c r="J6" s="84">
        <f>INDEX('Depr schedule - Actual'!$I$587:$BP$596,MATCH($A6,'Depr schedule - Actual'!$B$587:$B$596,0),MATCH(J$4,'Depr schedule - Actual'!$I$586:$BP$586,0))</f>
        <v>2.3968668272302821E-2</v>
      </c>
      <c r="K6" s="84">
        <f>INDEX('Depr schedule - Actual'!$I$587:$BP$596,MATCH($A6,'Depr schedule - Actual'!$B$587:$B$596,0),MATCH(K$4,'Depr schedule - Actual'!$I$586:$BP$586,0))</f>
        <v>2.3968668272308671E-2</v>
      </c>
      <c r="L6" s="84">
        <f>INDEX('Depr schedule - Actual'!$I$587:$BP$596,MATCH($A6,'Depr schedule - Actual'!$B$587:$B$596,0),MATCH(L$4,'Depr schedule - Actual'!$I$586:$BP$586,0))</f>
        <v>2.3968668272308671E-2</v>
      </c>
      <c r="M6" s="84">
        <f>INDEX('Depr schedule - Actual'!$I$587:$BP$596,MATCH($A6,'Depr schedule - Actual'!$B$587:$B$596,0),MATCH(M$4,'Depr schedule - Actual'!$I$586:$BP$586,0))</f>
        <v>2.3968668272308671E-2</v>
      </c>
      <c r="N6" s="84">
        <f>INDEX('Depr schedule - Actual'!$I$587:$BP$596,MATCH($A6,'Depr schedule - Actual'!$B$587:$B$596,0),MATCH(N$4,'Depr schedule - Actual'!$I$586:$BP$586,0))</f>
        <v>2.3968668272308671E-2</v>
      </c>
      <c r="O6" s="84">
        <f>INDEX('Depr schedule - Actual'!$I$587:$BP$596,MATCH($A6,'Depr schedule - Actual'!$B$587:$B$596,0),MATCH(O$4,'Depr schedule - Actual'!$I$586:$BP$586,0))</f>
        <v>2.381071890322288E-2</v>
      </c>
      <c r="P6" s="84">
        <f>INDEX('Depr schedule - Actual'!$I$587:$BP$596,MATCH($A6,'Depr schedule - Actual'!$B$587:$B$596,0),MATCH(P$4,'Depr schedule - Actual'!$I$586:$BP$586,0))</f>
        <v>2.3652769534137082E-2</v>
      </c>
      <c r="Q6" s="84">
        <f>INDEX('Depr schedule - Actual'!$I$587:$BP$596,MATCH($A6,'Depr schedule - Actual'!$B$587:$B$596,0),MATCH(Q$4,'Depr schedule - Actual'!$I$586:$BP$586,0))</f>
        <v>3.0455126407328424E-17</v>
      </c>
      <c r="R6" s="84">
        <f>INDEX('Depr schedule - Actual'!$I$587:$BP$596,MATCH($A6,'Depr schedule - Actual'!$B$587:$B$596,0),MATCH(R$4,'Depr schedule - Actual'!$I$586:$BP$586,0))</f>
        <v>0</v>
      </c>
      <c r="S6" s="84">
        <f>INDEX('Depr schedule - Actual'!$I$587:$BP$596,MATCH($A6,'Depr schedule - Actual'!$B$587:$B$596,0),MATCH(S$4,'Depr schedule - Actual'!$I$586:$BP$586,0))</f>
        <v>0</v>
      </c>
      <c r="T6" s="84">
        <f>INDEX('Depr schedule - Actual'!$I$587:$BP$596,MATCH($A6,'Depr schedule - Actual'!$B$587:$B$596,0),MATCH(T$4,'Depr schedule - Actual'!$I$586:$BP$586,0))</f>
        <v>0</v>
      </c>
      <c r="U6" s="84">
        <f>INDEX('Depr schedule - Actual'!$I$587:$BP$596,MATCH($A6,'Depr schedule - Actual'!$B$587:$B$596,0),MATCH(U$4,'Depr schedule - Actual'!$I$586:$BP$586,0))</f>
        <v>0</v>
      </c>
      <c r="V6" s="84">
        <f>INDEX('Depr schedule - Actual'!$I$587:$BP$596,MATCH($A6,'Depr schedule - Actual'!$B$587:$B$596,0),MATCH(V$4,'Depr schedule - Actual'!$I$586:$BP$586,0))</f>
        <v>0</v>
      </c>
      <c r="W6" s="84">
        <f>INDEX('Depr schedule - Actual'!$I$587:$BP$596,MATCH($A6,'Depr schedule - Actual'!$B$587:$B$596,0),MATCH(W$4,'Depr schedule - Actual'!$I$586:$BP$586,0))</f>
        <v>0</v>
      </c>
      <c r="X6" s="84">
        <f>INDEX('Depr schedule - Actual'!$I$587:$BP$596,MATCH($A6,'Depr schedule - Actual'!$B$587:$B$596,0),MATCH(X$4,'Depr schedule - Actual'!$I$586:$BP$586,0))</f>
        <v>0</v>
      </c>
      <c r="Y6" s="84">
        <f>INDEX('Depr schedule - Actual'!$I$587:$BP$596,MATCH($A6,'Depr schedule - Actual'!$B$587:$B$596,0),MATCH(Y$4,'Depr schedule - Actual'!$I$586:$BP$586,0))</f>
        <v>0</v>
      </c>
      <c r="Z6" s="84">
        <f>INDEX('Depr schedule - Actual'!$I$587:$BP$596,MATCH($A6,'Depr schedule - Actual'!$B$587:$B$596,0),MATCH(Z$4,'Depr schedule - Actual'!$I$586:$BP$586,0))</f>
        <v>0</v>
      </c>
      <c r="AA6" s="84">
        <f>INDEX('Depr schedule - Actual'!$I$587:$BP$596,MATCH($A6,'Depr schedule - Actual'!$B$587:$B$596,0),MATCH(AA$4,'Depr schedule - Actual'!$I$586:$BP$586,0))</f>
        <v>0</v>
      </c>
      <c r="AB6" s="84">
        <f>INDEX('Depr schedule - Actual'!$I$587:$BP$596,MATCH($A6,'Depr schedule - Actual'!$B$587:$B$596,0),MATCH(AB$4,'Depr schedule - Actual'!$I$586:$BP$586,0))</f>
        <v>0</v>
      </c>
      <c r="AC6" s="84">
        <f>INDEX('Depr schedule - Actual'!$I$587:$BP$596,MATCH($A6,'Depr schedule - Actual'!$B$587:$B$596,0),MATCH(AC$4,'Depr schedule - Actual'!$I$586:$BP$586,0))</f>
        <v>0</v>
      </c>
      <c r="AD6" s="84">
        <f>INDEX('Depr schedule - Actual'!$I$587:$BP$596,MATCH($A6,'Depr schedule - Actual'!$B$587:$B$596,0),MATCH(AD$4,'Depr schedule - Actual'!$I$586:$BP$586,0))</f>
        <v>0</v>
      </c>
      <c r="AE6" s="84">
        <f>INDEX('Depr schedule - Actual'!$I$587:$BP$596,MATCH($A6,'Depr schedule - Actual'!$B$587:$B$596,0),MATCH(AE$4,'Depr schedule - Actual'!$I$586:$BP$586,0))</f>
        <v>0</v>
      </c>
      <c r="AF6" s="84">
        <f>INDEX('Depr schedule - Actual'!$I$587:$BP$596,MATCH($A6,'Depr schedule - Actual'!$B$587:$B$596,0),MATCH(AF$4,'Depr schedule - Actual'!$I$586:$BP$586,0))</f>
        <v>0</v>
      </c>
      <c r="AG6" s="84">
        <f>INDEX('Depr schedule - Actual'!$I$587:$BP$596,MATCH($A6,'Depr schedule - Actual'!$B$587:$B$596,0),MATCH(AG$4,'Depr schedule - Actual'!$I$586:$BP$586,0))</f>
        <v>0</v>
      </c>
      <c r="AH6" s="84">
        <f>INDEX('Depr schedule - Actual'!$I$587:$BP$596,MATCH($A6,'Depr schedule - Actual'!$B$587:$B$596,0),MATCH(AH$4,'Depr schedule - Actual'!$I$586:$BP$586,0))</f>
        <v>0</v>
      </c>
      <c r="AI6" s="84">
        <f>INDEX('Depr schedule - Actual'!$I$587:$BP$596,MATCH($A6,'Depr schedule - Actual'!$B$587:$B$596,0),MATCH(AI$4,'Depr schedule - Actual'!$I$586:$BP$586,0))</f>
        <v>0</v>
      </c>
      <c r="AJ6" s="84">
        <f>INDEX('Depr schedule - Actual'!$I$587:$BP$596,MATCH($A6,'Depr schedule - Actual'!$B$587:$B$596,0),MATCH(AJ$4,'Depr schedule - Actual'!$I$586:$BP$586,0))</f>
        <v>0</v>
      </c>
      <c r="AK6" s="84">
        <f>INDEX('Depr schedule - Actual'!$I$587:$BP$596,MATCH($A6,'Depr schedule - Actual'!$B$587:$B$596,0),MATCH(AK$4,'Depr schedule - Actual'!$I$586:$BP$586,0))</f>
        <v>0</v>
      </c>
      <c r="AL6" s="84">
        <f>INDEX('Depr schedule - Actual'!$I$587:$BP$596,MATCH($A6,'Depr schedule - Actual'!$B$587:$B$596,0),MATCH(AL$4,'Depr schedule - Actual'!$I$586:$BP$586,0))</f>
        <v>0</v>
      </c>
      <c r="AM6" s="84">
        <f>INDEX('Depr schedule - Actual'!$I$587:$BP$596,MATCH($A6,'Depr schedule - Actual'!$B$587:$B$596,0),MATCH(AM$4,'Depr schedule - Actual'!$I$586:$BP$586,0))</f>
        <v>0</v>
      </c>
      <c r="AN6" s="84">
        <f>INDEX('Depr schedule - Actual'!$I$587:$BP$596,MATCH($A6,'Depr schedule - Actual'!$B$587:$B$596,0),MATCH(AN$4,'Depr schedule - Actual'!$I$586:$BP$586,0))</f>
        <v>0</v>
      </c>
      <c r="AO6" s="84">
        <f>INDEX('Depr schedule - Actual'!$I$587:$BP$596,MATCH($A6,'Depr schedule - Actual'!$B$587:$B$596,0),MATCH(AO$4,'Depr schedule - Actual'!$I$586:$BP$586,0))</f>
        <v>0</v>
      </c>
      <c r="AP6" s="84">
        <f>INDEX('Depr schedule - Actual'!$I$587:$BP$596,MATCH($A6,'Depr schedule - Actual'!$B$587:$B$596,0),MATCH(AP$4,'Depr schedule - Actual'!$I$586:$BP$586,0))</f>
        <v>0</v>
      </c>
      <c r="AQ6" s="84">
        <f>INDEX('Depr schedule - Actual'!$I$587:$BP$596,MATCH($A6,'Depr schedule - Actual'!$B$587:$B$596,0),MATCH(AQ$4,'Depr schedule - Actual'!$I$586:$BP$586,0))</f>
        <v>0</v>
      </c>
      <c r="AR6" s="84">
        <f>INDEX('Depr schedule - Actual'!$I$587:$BP$596,MATCH($A6,'Depr schedule - Actual'!$B$587:$B$596,0),MATCH(AR$4,'Depr schedule - Actual'!$I$586:$BP$586,0))</f>
        <v>0</v>
      </c>
      <c r="AS6" s="84">
        <f>INDEX('Depr schedule - Actual'!$I$587:$BP$596,MATCH($A6,'Depr schedule - Actual'!$B$587:$B$596,0),MATCH(AS$4,'Depr schedule - Actual'!$I$586:$BP$586,0))</f>
        <v>0</v>
      </c>
      <c r="AT6" s="84">
        <f>INDEX('Depr schedule - Actual'!$I$587:$BP$596,MATCH($A6,'Depr schedule - Actual'!$B$587:$B$596,0),MATCH(AT$4,'Depr schedule - Actual'!$I$586:$BP$586,0))</f>
        <v>0</v>
      </c>
      <c r="AU6" s="84">
        <f>INDEX('Depr schedule - Actual'!$I$587:$BP$596,MATCH($A6,'Depr schedule - Actual'!$B$587:$B$596,0),MATCH(AU$4,'Depr schedule - Actual'!$I$586:$BP$586,0))</f>
        <v>0</v>
      </c>
      <c r="AV6" s="84">
        <f>INDEX('Depr schedule - Actual'!$I$587:$BP$596,MATCH($A6,'Depr schedule - Actual'!$B$587:$B$596,0),MATCH(AV$4,'Depr schedule - Actual'!$I$586:$BP$586,0))</f>
        <v>0</v>
      </c>
      <c r="AW6" s="84">
        <f>INDEX('Depr schedule - Actual'!$I$587:$BP$596,MATCH($A6,'Depr schedule - Actual'!$B$587:$B$596,0),MATCH(AW$4,'Depr schedule - Actual'!$I$586:$BP$586,0))</f>
        <v>0</v>
      </c>
      <c r="AX6" s="84">
        <f>INDEX('Depr schedule - Actual'!$I$587:$BP$596,MATCH($A6,'Depr schedule - Actual'!$B$587:$B$596,0),MATCH(AX$4,'Depr schedule - Actual'!$I$586:$BP$586,0))</f>
        <v>0</v>
      </c>
      <c r="AY6" s="84">
        <f>INDEX('Depr schedule - Actual'!$I$587:$BP$596,MATCH($A6,'Depr schedule - Actual'!$B$587:$B$596,0),MATCH(AY$4,'Depr schedule - Actual'!$I$586:$BP$586,0))</f>
        <v>0</v>
      </c>
      <c r="AZ6" s="84">
        <f>INDEX('Depr schedule - Actual'!$I$587:$BP$596,MATCH($A6,'Depr schedule - Actual'!$B$587:$B$596,0),MATCH(AZ$4,'Depr schedule - Actual'!$I$586:$BP$586,0))</f>
        <v>0</v>
      </c>
      <c r="BA6" s="84">
        <f>INDEX('Depr schedule - Actual'!$I$587:$BP$596,MATCH($A6,'Depr schedule - Actual'!$B$587:$B$596,0),MATCH(BA$4,'Depr schedule - Actual'!$I$586:$BP$586,0))</f>
        <v>0</v>
      </c>
      <c r="BB6" s="84">
        <f>INDEX('Depr schedule - Actual'!$I$587:$BP$596,MATCH($A6,'Depr schedule - Actual'!$B$587:$B$596,0),MATCH(BB$4,'Depr schedule - Actual'!$I$586:$BP$586,0))</f>
        <v>0</v>
      </c>
      <c r="BC6" s="84">
        <f>INDEX('Depr schedule - Actual'!$I$587:$BP$596,MATCH($A6,'Depr schedule - Actual'!$B$587:$B$596,0),MATCH(BC$4,'Depr schedule - Actual'!$I$586:$BP$586,0))</f>
        <v>0</v>
      </c>
      <c r="BD6" s="84">
        <f>INDEX('Depr schedule - Actual'!$I$587:$BP$596,MATCH($A6,'Depr schedule - Actual'!$B$587:$B$596,0),MATCH(BD$4,'Depr schedule - Actual'!$I$586:$BP$586,0))</f>
        <v>0</v>
      </c>
      <c r="BE6" s="84">
        <f>INDEX('Depr schedule - Actual'!$I$587:$BP$596,MATCH($A6,'Depr schedule - Actual'!$B$587:$B$596,0),MATCH(BE$4,'Depr schedule - Actual'!$I$586:$BP$586,0))</f>
        <v>0</v>
      </c>
      <c r="BF6" s="84">
        <f>INDEX('Depr schedule - Actual'!$I$587:$BP$596,MATCH($A6,'Depr schedule - Actual'!$B$587:$B$596,0),MATCH(BF$4,'Depr schedule - Actual'!$I$586:$BP$586,0))</f>
        <v>0</v>
      </c>
      <c r="BG6" s="84">
        <f>INDEX('Depr schedule - Actual'!$I$587:$BP$596,MATCH($A6,'Depr schedule - Actual'!$B$587:$B$596,0),MATCH(BG$4,'Depr schedule - Actual'!$I$586:$BP$586,0))</f>
        <v>0</v>
      </c>
      <c r="BH6" s="84">
        <f>INDEX('Depr schedule - Actual'!$I$587:$BP$596,MATCH($A6,'Depr schedule - Actual'!$B$587:$B$596,0),MATCH(BH$4,'Depr schedule - Actual'!$I$586:$BP$586,0))</f>
        <v>0</v>
      </c>
      <c r="BI6" s="84">
        <f>INDEX('Depr schedule - Actual'!$I$587:$BP$596,MATCH($A6,'Depr schedule - Actual'!$B$587:$B$596,0),MATCH(BI$4,'Depr schedule - Actual'!$I$586:$BP$586,0))</f>
        <v>0</v>
      </c>
      <c r="BJ6" s="84">
        <f>INDEX('Depr schedule - Actual'!$I$587:$BP$596,MATCH($A6,'Depr schedule - Actual'!$B$587:$B$596,0),MATCH(BJ$4,'Depr schedule - Actual'!$I$586:$BP$586,0))</f>
        <v>0</v>
      </c>
      <c r="BK6" s="84">
        <f>INDEX('Depr schedule - Actual'!$I$587:$BP$596,MATCH($A6,'Depr schedule - Actual'!$B$587:$B$596,0),MATCH(BK$4,'Depr schedule - Actual'!$I$586:$BP$586,0))</f>
        <v>0</v>
      </c>
      <c r="BL6" s="84">
        <f>INDEX('Depr schedule - Actual'!$I$587:$BP$596,MATCH($A6,'Depr schedule - Actual'!$B$587:$B$596,0),MATCH(BL$4,'Depr schedule - Actual'!$I$586:$BP$586,0))</f>
        <v>0</v>
      </c>
      <c r="BM6" s="84">
        <f>INDEX('Depr schedule - Actual'!$I$587:$BP$596,MATCH($A6,'Depr schedule - Actual'!$B$587:$B$596,0),MATCH(BM$4,'Depr schedule - Actual'!$I$586:$BP$586,0))</f>
        <v>0</v>
      </c>
      <c r="BN6" s="84">
        <f>INDEX('Depr schedule - Actual'!$I$587:$BP$596,MATCH($A6,'Depr schedule - Actual'!$B$587:$B$596,0),MATCH(BN$4,'Depr schedule - Actual'!$I$586:$BP$586,0))</f>
        <v>0</v>
      </c>
      <c r="BO6" s="84">
        <f>INDEX('Depr schedule - Actual'!$I$587:$BP$596,MATCH($A6,'Depr schedule - Actual'!$B$587:$B$596,0),MATCH(BO$4,'Depr schedule - Actual'!$I$586:$BP$586,0))</f>
        <v>0</v>
      </c>
      <c r="BP6" s="84"/>
      <c r="BQ6" s="84"/>
      <c r="BR6" s="84"/>
      <c r="BS6" s="88"/>
      <c r="BT6" s="88"/>
      <c r="BU6" s="88"/>
      <c r="BV6" s="88"/>
      <c r="BW6" s="88"/>
    </row>
    <row r="7" spans="1:76" ht="15">
      <c r="A7" s="30" t="s">
        <v>21</v>
      </c>
      <c r="B7" s="79">
        <v>7</v>
      </c>
      <c r="C7" s="80">
        <f t="shared" si="2"/>
        <v>1.2677642555853119E-15</v>
      </c>
      <c r="D7" s="81">
        <f t="shared" si="3"/>
        <v>5.3290705182007514E-15</v>
      </c>
      <c r="E7" s="82">
        <f>'Opening RAB 2020'!H108</f>
        <v>4.2035185127856352</v>
      </c>
      <c r="F7" s="87">
        <f t="shared" si="4"/>
        <v>4.2035185127856298</v>
      </c>
      <c r="G7" s="83"/>
      <c r="H7" s="88"/>
      <c r="I7" s="88"/>
      <c r="J7" s="84">
        <f>INDEX('Depr schedule - Actual'!$I$587:$BP$596,MATCH($A7,'Depr schedule - Actual'!$B$587:$B$596,0),MATCH(J$4,'Depr schedule - Actual'!$I$586:$BP$586,0))</f>
        <v>1.1738631334339364</v>
      </c>
      <c r="K7" s="84">
        <f>INDEX('Depr schedule - Actual'!$I$587:$BP$596,MATCH($A7,'Depr schedule - Actual'!$B$587:$B$596,0),MATCH(K$4,'Depr schedule - Actual'!$I$586:$BP$586,0))</f>
        <v>1.1738631334339364</v>
      </c>
      <c r="L7" s="84">
        <f>INDEX('Depr schedule - Actual'!$I$587:$BP$596,MATCH($A7,'Depr schedule - Actual'!$B$587:$B$596,0),MATCH(L$4,'Depr schedule - Actual'!$I$586:$BP$586,0))</f>
        <v>1.0240859181860662</v>
      </c>
      <c r="M7" s="84">
        <f>INDEX('Depr schedule - Actual'!$I$587:$BP$596,MATCH($A7,'Depr schedule - Actual'!$B$587:$B$596,0),MATCH(M$4,'Depr schedule - Actual'!$I$586:$BP$586,0))</f>
        <v>0.72898298387058336</v>
      </c>
      <c r="N7" s="84">
        <f>INDEX('Depr schedule - Actual'!$I$587:$BP$596,MATCH($A7,'Depr schedule - Actual'!$B$587:$B$596,0),MATCH(N$4,'Depr schedule - Actual'!$I$586:$BP$586,0))</f>
        <v>0.17255169845651799</v>
      </c>
      <c r="O7" s="84">
        <f>INDEX('Depr schedule - Actual'!$I$587:$BP$596,MATCH($A7,'Depr schedule - Actual'!$B$587:$B$596,0),MATCH(O$4,'Depr schedule - Actual'!$I$586:$BP$586,0))</f>
        <v>-9.908494459808237E-2</v>
      </c>
      <c r="P7" s="84">
        <f>INDEX('Depr schedule - Actual'!$I$587:$BP$596,MATCH($A7,'Depr schedule - Actual'!$B$587:$B$596,0),MATCH(P$4,'Depr schedule - Actual'!$I$586:$BP$586,0))</f>
        <v>2.9256590002672663E-2</v>
      </c>
      <c r="Q7" s="84">
        <f>INDEX('Depr schedule - Actual'!$I$587:$BP$596,MATCH($A7,'Depr schedule - Actual'!$B$587:$B$596,0),MATCH(Q$4,'Depr schedule - Actual'!$I$586:$BP$586,0))</f>
        <v>0</v>
      </c>
      <c r="R7" s="84">
        <f>INDEX('Depr schedule - Actual'!$I$587:$BP$596,MATCH($A7,'Depr schedule - Actual'!$B$587:$B$596,0),MATCH(R$4,'Depr schedule - Actual'!$I$586:$BP$586,0))</f>
        <v>0</v>
      </c>
      <c r="S7" s="84">
        <f>INDEX('Depr schedule - Actual'!$I$587:$BP$596,MATCH($A7,'Depr schedule - Actual'!$B$587:$B$596,0),MATCH(S$4,'Depr schedule - Actual'!$I$586:$BP$586,0))</f>
        <v>0</v>
      </c>
      <c r="T7" s="84">
        <f>INDEX('Depr schedule - Actual'!$I$587:$BP$596,MATCH($A7,'Depr schedule - Actual'!$B$587:$B$596,0),MATCH(T$4,'Depr schedule - Actual'!$I$586:$BP$586,0))</f>
        <v>0</v>
      </c>
      <c r="U7" s="84">
        <f>INDEX('Depr schedule - Actual'!$I$587:$BP$596,MATCH($A7,'Depr schedule - Actual'!$B$587:$B$596,0),MATCH(U$4,'Depr schedule - Actual'!$I$586:$BP$586,0))</f>
        <v>0</v>
      </c>
      <c r="V7" s="84">
        <f>INDEX('Depr schedule - Actual'!$I$587:$BP$596,MATCH($A7,'Depr schedule - Actual'!$B$587:$B$596,0),MATCH(V$4,'Depr schedule - Actual'!$I$586:$BP$586,0))</f>
        <v>0</v>
      </c>
      <c r="W7" s="84">
        <f>INDEX('Depr schedule - Actual'!$I$587:$BP$596,MATCH($A7,'Depr schedule - Actual'!$B$587:$B$596,0),MATCH(W$4,'Depr schedule - Actual'!$I$586:$BP$586,0))</f>
        <v>0</v>
      </c>
      <c r="X7" s="84">
        <f>INDEX('Depr schedule - Actual'!$I$587:$BP$596,MATCH($A7,'Depr schedule - Actual'!$B$587:$B$596,0),MATCH(X$4,'Depr schedule - Actual'!$I$586:$BP$586,0))</f>
        <v>0</v>
      </c>
      <c r="Y7" s="84">
        <f>INDEX('Depr schedule - Actual'!$I$587:$BP$596,MATCH($A7,'Depr schedule - Actual'!$B$587:$B$596,0),MATCH(Y$4,'Depr schedule - Actual'!$I$586:$BP$586,0))</f>
        <v>0</v>
      </c>
      <c r="Z7" s="84">
        <f>INDEX('Depr schedule - Actual'!$I$587:$BP$596,MATCH($A7,'Depr schedule - Actual'!$B$587:$B$596,0),MATCH(Z$4,'Depr schedule - Actual'!$I$586:$BP$586,0))</f>
        <v>0</v>
      </c>
      <c r="AA7" s="84">
        <f>INDEX('Depr schedule - Actual'!$I$587:$BP$596,MATCH($A7,'Depr schedule - Actual'!$B$587:$B$596,0),MATCH(AA$4,'Depr schedule - Actual'!$I$586:$BP$586,0))</f>
        <v>0</v>
      </c>
      <c r="AB7" s="84">
        <f>INDEX('Depr schedule - Actual'!$I$587:$BP$596,MATCH($A7,'Depr schedule - Actual'!$B$587:$B$596,0),MATCH(AB$4,'Depr schedule - Actual'!$I$586:$BP$586,0))</f>
        <v>0</v>
      </c>
      <c r="AC7" s="84">
        <f>INDEX('Depr schedule - Actual'!$I$587:$BP$596,MATCH($A7,'Depr schedule - Actual'!$B$587:$B$596,0),MATCH(AC$4,'Depr schedule - Actual'!$I$586:$BP$586,0))</f>
        <v>0</v>
      </c>
      <c r="AD7" s="84">
        <f>INDEX('Depr schedule - Actual'!$I$587:$BP$596,MATCH($A7,'Depr schedule - Actual'!$B$587:$B$596,0),MATCH(AD$4,'Depr schedule - Actual'!$I$586:$BP$586,0))</f>
        <v>0</v>
      </c>
      <c r="AE7" s="84">
        <f>INDEX('Depr schedule - Actual'!$I$587:$BP$596,MATCH($A7,'Depr schedule - Actual'!$B$587:$B$596,0),MATCH(AE$4,'Depr schedule - Actual'!$I$586:$BP$586,0))</f>
        <v>0</v>
      </c>
      <c r="AF7" s="84">
        <f>INDEX('Depr schedule - Actual'!$I$587:$BP$596,MATCH($A7,'Depr schedule - Actual'!$B$587:$B$596,0),MATCH(AF$4,'Depr schedule - Actual'!$I$586:$BP$586,0))</f>
        <v>0</v>
      </c>
      <c r="AG7" s="84">
        <f>INDEX('Depr schedule - Actual'!$I$587:$BP$596,MATCH($A7,'Depr schedule - Actual'!$B$587:$B$596,0),MATCH(AG$4,'Depr schedule - Actual'!$I$586:$BP$586,0))</f>
        <v>0</v>
      </c>
      <c r="AH7" s="84">
        <f>INDEX('Depr schedule - Actual'!$I$587:$BP$596,MATCH($A7,'Depr schedule - Actual'!$B$587:$B$596,0),MATCH(AH$4,'Depr schedule - Actual'!$I$586:$BP$586,0))</f>
        <v>0</v>
      </c>
      <c r="AI7" s="84">
        <f>INDEX('Depr schedule - Actual'!$I$587:$BP$596,MATCH($A7,'Depr schedule - Actual'!$B$587:$B$596,0),MATCH(AI$4,'Depr schedule - Actual'!$I$586:$BP$586,0))</f>
        <v>0</v>
      </c>
      <c r="AJ7" s="84">
        <f>INDEX('Depr schedule - Actual'!$I$587:$BP$596,MATCH($A7,'Depr schedule - Actual'!$B$587:$B$596,0),MATCH(AJ$4,'Depr schedule - Actual'!$I$586:$BP$586,0))</f>
        <v>0</v>
      </c>
      <c r="AK7" s="84">
        <f>INDEX('Depr schedule - Actual'!$I$587:$BP$596,MATCH($A7,'Depr schedule - Actual'!$B$587:$B$596,0),MATCH(AK$4,'Depr schedule - Actual'!$I$586:$BP$586,0))</f>
        <v>0</v>
      </c>
      <c r="AL7" s="84">
        <f>INDEX('Depr schedule - Actual'!$I$587:$BP$596,MATCH($A7,'Depr schedule - Actual'!$B$587:$B$596,0),MATCH(AL$4,'Depr schedule - Actual'!$I$586:$BP$586,0))</f>
        <v>0</v>
      </c>
      <c r="AM7" s="84">
        <f>INDEX('Depr schedule - Actual'!$I$587:$BP$596,MATCH($A7,'Depr schedule - Actual'!$B$587:$B$596,0),MATCH(AM$4,'Depr schedule - Actual'!$I$586:$BP$586,0))</f>
        <v>0</v>
      </c>
      <c r="AN7" s="84">
        <f>INDEX('Depr schedule - Actual'!$I$587:$BP$596,MATCH($A7,'Depr schedule - Actual'!$B$587:$B$596,0),MATCH(AN$4,'Depr schedule - Actual'!$I$586:$BP$586,0))</f>
        <v>0</v>
      </c>
      <c r="AO7" s="84">
        <f>INDEX('Depr schedule - Actual'!$I$587:$BP$596,MATCH($A7,'Depr schedule - Actual'!$B$587:$B$596,0),MATCH(AO$4,'Depr schedule - Actual'!$I$586:$BP$586,0))</f>
        <v>0</v>
      </c>
      <c r="AP7" s="84">
        <f>INDEX('Depr schedule - Actual'!$I$587:$BP$596,MATCH($A7,'Depr schedule - Actual'!$B$587:$B$596,0),MATCH(AP$4,'Depr schedule - Actual'!$I$586:$BP$586,0))</f>
        <v>0</v>
      </c>
      <c r="AQ7" s="84">
        <f>INDEX('Depr schedule - Actual'!$I$587:$BP$596,MATCH($A7,'Depr schedule - Actual'!$B$587:$B$596,0),MATCH(AQ$4,'Depr schedule - Actual'!$I$586:$BP$586,0))</f>
        <v>0</v>
      </c>
      <c r="AR7" s="84">
        <f>INDEX('Depr schedule - Actual'!$I$587:$BP$596,MATCH($A7,'Depr schedule - Actual'!$B$587:$B$596,0),MATCH(AR$4,'Depr schedule - Actual'!$I$586:$BP$586,0))</f>
        <v>0</v>
      </c>
      <c r="AS7" s="84">
        <f>INDEX('Depr schedule - Actual'!$I$587:$BP$596,MATCH($A7,'Depr schedule - Actual'!$B$587:$B$596,0),MATCH(AS$4,'Depr schedule - Actual'!$I$586:$BP$586,0))</f>
        <v>0</v>
      </c>
      <c r="AT7" s="84">
        <f>INDEX('Depr schedule - Actual'!$I$587:$BP$596,MATCH($A7,'Depr schedule - Actual'!$B$587:$B$596,0),MATCH(AT$4,'Depr schedule - Actual'!$I$586:$BP$586,0))</f>
        <v>0</v>
      </c>
      <c r="AU7" s="84">
        <f>INDEX('Depr schedule - Actual'!$I$587:$BP$596,MATCH($A7,'Depr schedule - Actual'!$B$587:$B$596,0),MATCH(AU$4,'Depr schedule - Actual'!$I$586:$BP$586,0))</f>
        <v>0</v>
      </c>
      <c r="AV7" s="84">
        <f>INDEX('Depr schedule - Actual'!$I$587:$BP$596,MATCH($A7,'Depr schedule - Actual'!$B$587:$B$596,0),MATCH(AV$4,'Depr schedule - Actual'!$I$586:$BP$586,0))</f>
        <v>0</v>
      </c>
      <c r="AW7" s="84">
        <f>INDEX('Depr schedule - Actual'!$I$587:$BP$596,MATCH($A7,'Depr schedule - Actual'!$B$587:$B$596,0),MATCH(AW$4,'Depr schedule - Actual'!$I$586:$BP$586,0))</f>
        <v>0</v>
      </c>
      <c r="AX7" s="84">
        <f>INDEX('Depr schedule - Actual'!$I$587:$BP$596,MATCH($A7,'Depr schedule - Actual'!$B$587:$B$596,0),MATCH(AX$4,'Depr schedule - Actual'!$I$586:$BP$586,0))</f>
        <v>0</v>
      </c>
      <c r="AY7" s="84">
        <f>INDEX('Depr schedule - Actual'!$I$587:$BP$596,MATCH($A7,'Depr schedule - Actual'!$B$587:$B$596,0),MATCH(AY$4,'Depr schedule - Actual'!$I$586:$BP$586,0))</f>
        <v>0</v>
      </c>
      <c r="AZ7" s="84">
        <f>INDEX('Depr schedule - Actual'!$I$587:$BP$596,MATCH($A7,'Depr schedule - Actual'!$B$587:$B$596,0),MATCH(AZ$4,'Depr schedule - Actual'!$I$586:$BP$586,0))</f>
        <v>0</v>
      </c>
      <c r="BA7" s="84">
        <f>INDEX('Depr schedule - Actual'!$I$587:$BP$596,MATCH($A7,'Depr schedule - Actual'!$B$587:$B$596,0),MATCH(BA$4,'Depr schedule - Actual'!$I$586:$BP$586,0))</f>
        <v>0</v>
      </c>
      <c r="BB7" s="84">
        <f>INDEX('Depr schedule - Actual'!$I$587:$BP$596,MATCH($A7,'Depr schedule - Actual'!$B$587:$B$596,0),MATCH(BB$4,'Depr schedule - Actual'!$I$586:$BP$586,0))</f>
        <v>0</v>
      </c>
      <c r="BC7" s="84">
        <f>INDEX('Depr schedule - Actual'!$I$587:$BP$596,MATCH($A7,'Depr schedule - Actual'!$B$587:$B$596,0),MATCH(BC$4,'Depr schedule - Actual'!$I$586:$BP$586,0))</f>
        <v>0</v>
      </c>
      <c r="BD7" s="84">
        <f>INDEX('Depr schedule - Actual'!$I$587:$BP$596,MATCH($A7,'Depr schedule - Actual'!$B$587:$B$596,0),MATCH(BD$4,'Depr schedule - Actual'!$I$586:$BP$586,0))</f>
        <v>0</v>
      </c>
      <c r="BE7" s="84">
        <f>INDEX('Depr schedule - Actual'!$I$587:$BP$596,MATCH($A7,'Depr schedule - Actual'!$B$587:$B$596,0),MATCH(BE$4,'Depr schedule - Actual'!$I$586:$BP$586,0))</f>
        <v>0</v>
      </c>
      <c r="BF7" s="84">
        <f>INDEX('Depr schedule - Actual'!$I$587:$BP$596,MATCH($A7,'Depr schedule - Actual'!$B$587:$B$596,0),MATCH(BF$4,'Depr schedule - Actual'!$I$586:$BP$586,0))</f>
        <v>0</v>
      </c>
      <c r="BG7" s="84">
        <f>INDEX('Depr schedule - Actual'!$I$587:$BP$596,MATCH($A7,'Depr schedule - Actual'!$B$587:$B$596,0),MATCH(BG$4,'Depr schedule - Actual'!$I$586:$BP$586,0))</f>
        <v>0</v>
      </c>
      <c r="BH7" s="84">
        <f>INDEX('Depr schedule - Actual'!$I$587:$BP$596,MATCH($A7,'Depr schedule - Actual'!$B$587:$B$596,0),MATCH(BH$4,'Depr schedule - Actual'!$I$586:$BP$586,0))</f>
        <v>0</v>
      </c>
      <c r="BI7" s="84">
        <f>INDEX('Depr schedule - Actual'!$I$587:$BP$596,MATCH($A7,'Depr schedule - Actual'!$B$587:$B$596,0),MATCH(BI$4,'Depr schedule - Actual'!$I$586:$BP$586,0))</f>
        <v>0</v>
      </c>
      <c r="BJ7" s="84">
        <f>INDEX('Depr schedule - Actual'!$I$587:$BP$596,MATCH($A7,'Depr schedule - Actual'!$B$587:$B$596,0),MATCH(BJ$4,'Depr schedule - Actual'!$I$586:$BP$586,0))</f>
        <v>0</v>
      </c>
      <c r="BK7" s="84">
        <f>INDEX('Depr schedule - Actual'!$I$587:$BP$596,MATCH($A7,'Depr schedule - Actual'!$B$587:$B$596,0),MATCH(BK$4,'Depr schedule - Actual'!$I$586:$BP$586,0))</f>
        <v>0</v>
      </c>
      <c r="BL7" s="84">
        <f>INDEX('Depr schedule - Actual'!$I$587:$BP$596,MATCH($A7,'Depr schedule - Actual'!$B$587:$B$596,0),MATCH(BL$4,'Depr schedule - Actual'!$I$586:$BP$586,0))</f>
        <v>0</v>
      </c>
      <c r="BM7" s="84">
        <f>INDEX('Depr schedule - Actual'!$I$587:$BP$596,MATCH($A7,'Depr schedule - Actual'!$B$587:$B$596,0),MATCH(BM$4,'Depr schedule - Actual'!$I$586:$BP$586,0))</f>
        <v>0</v>
      </c>
      <c r="BN7" s="84">
        <f>INDEX('Depr schedule - Actual'!$I$587:$BP$596,MATCH($A7,'Depr schedule - Actual'!$B$587:$B$596,0),MATCH(BN$4,'Depr schedule - Actual'!$I$586:$BP$586,0))</f>
        <v>0</v>
      </c>
      <c r="BO7" s="84">
        <f>INDEX('Depr schedule - Actual'!$I$587:$BP$596,MATCH($A7,'Depr schedule - Actual'!$B$587:$B$596,0),MATCH(BO$4,'Depr schedule - Actual'!$I$586:$BP$586,0))</f>
        <v>0</v>
      </c>
      <c r="BP7" s="84"/>
      <c r="BQ7" s="84"/>
      <c r="BR7" s="84"/>
      <c r="BS7" s="88"/>
      <c r="BT7" s="88"/>
      <c r="BU7" s="88"/>
      <c r="BV7" s="88"/>
      <c r="BW7" s="88"/>
    </row>
    <row r="8" spans="1:76" ht="15">
      <c r="A8" s="30" t="s">
        <v>22</v>
      </c>
      <c r="B8" s="79">
        <v>7</v>
      </c>
      <c r="C8" s="80">
        <f t="shared" si="2"/>
        <v>3.0404184483828383E-16</v>
      </c>
      <c r="D8" s="81">
        <f t="shared" si="3"/>
        <v>1.1102230246251565E-16</v>
      </c>
      <c r="E8" s="82">
        <f>'Opening RAB 2020'!H109</f>
        <v>0.36515467968419646</v>
      </c>
      <c r="F8" s="87">
        <f t="shared" si="4"/>
        <v>0.36515467968419635</v>
      </c>
      <c r="G8" s="83"/>
      <c r="H8" s="88"/>
      <c r="I8" s="88"/>
      <c r="J8" s="84">
        <f>INDEX('Depr schedule - Actual'!$I$587:$BP$596,MATCH($A8,'Depr schedule - Actual'!$B$587:$B$596,0),MATCH(J$4,'Depr schedule - Actual'!$I$586:$BP$586,0))</f>
        <v>8.1145484374265858E-2</v>
      </c>
      <c r="K8" s="84">
        <f>INDEX('Depr schedule - Actual'!$I$587:$BP$596,MATCH($A8,'Depr schedule - Actual'!$B$587:$B$596,0),MATCH(K$4,'Depr schedule - Actual'!$I$586:$BP$586,0))</f>
        <v>8.1145484374265858E-2</v>
      </c>
      <c r="L8" s="84">
        <f>INDEX('Depr schedule - Actual'!$I$587:$BP$596,MATCH($A8,'Depr schedule - Actual'!$B$587:$B$596,0),MATCH(L$4,'Depr schedule - Actual'!$I$586:$BP$586,0))</f>
        <v>8.1145484374265858E-2</v>
      </c>
      <c r="M8" s="84">
        <f>INDEX('Depr schedule - Actual'!$I$587:$BP$596,MATCH($A8,'Depr schedule - Actual'!$B$587:$B$596,0),MATCH(M$4,'Depr schedule - Actual'!$I$586:$BP$586,0))</f>
        <v>8.1145484374265858E-2</v>
      </c>
      <c r="N8" s="84">
        <f>INDEX('Depr schedule - Actual'!$I$587:$BP$596,MATCH($A8,'Depr schedule - Actual'!$B$587:$B$596,0),MATCH(N$4,'Depr schedule - Actual'!$I$586:$BP$586,0))</f>
        <v>4.0572742187132929E-2</v>
      </c>
      <c r="O8" s="84">
        <f>INDEX('Depr schedule - Actual'!$I$587:$BP$596,MATCH($A8,'Depr schedule - Actual'!$B$587:$B$596,0),MATCH(O$4,'Depr schedule - Actual'!$I$586:$BP$586,0))</f>
        <v>0</v>
      </c>
      <c r="P8" s="84">
        <f>INDEX('Depr schedule - Actual'!$I$587:$BP$596,MATCH($A8,'Depr schedule - Actual'!$B$587:$B$596,0),MATCH(P$4,'Depr schedule - Actual'!$I$586:$BP$586,0))</f>
        <v>0</v>
      </c>
      <c r="Q8" s="84">
        <f>INDEX('Depr schedule - Actual'!$I$587:$BP$596,MATCH($A8,'Depr schedule - Actual'!$B$587:$B$596,0),MATCH(Q$4,'Depr schedule - Actual'!$I$586:$BP$586,0))</f>
        <v>0</v>
      </c>
      <c r="R8" s="84">
        <f>INDEX('Depr schedule - Actual'!$I$587:$BP$596,MATCH($A8,'Depr schedule - Actual'!$B$587:$B$596,0),MATCH(R$4,'Depr schedule - Actual'!$I$586:$BP$586,0))</f>
        <v>0</v>
      </c>
      <c r="S8" s="84">
        <f>INDEX('Depr schedule - Actual'!$I$587:$BP$596,MATCH($A8,'Depr schedule - Actual'!$B$587:$B$596,0),MATCH(S$4,'Depr schedule - Actual'!$I$586:$BP$586,0))</f>
        <v>0</v>
      </c>
      <c r="T8" s="84">
        <f>INDEX('Depr schedule - Actual'!$I$587:$BP$596,MATCH($A8,'Depr schedule - Actual'!$B$587:$B$596,0),MATCH(T$4,'Depr schedule - Actual'!$I$586:$BP$586,0))</f>
        <v>0</v>
      </c>
      <c r="U8" s="84">
        <f>INDEX('Depr schedule - Actual'!$I$587:$BP$596,MATCH($A8,'Depr schedule - Actual'!$B$587:$B$596,0),MATCH(U$4,'Depr schedule - Actual'!$I$586:$BP$586,0))</f>
        <v>0</v>
      </c>
      <c r="V8" s="84">
        <f>INDEX('Depr schedule - Actual'!$I$587:$BP$596,MATCH($A8,'Depr schedule - Actual'!$B$587:$B$596,0),MATCH(V$4,'Depr schedule - Actual'!$I$586:$BP$586,0))</f>
        <v>0</v>
      </c>
      <c r="W8" s="84">
        <f>INDEX('Depr schedule - Actual'!$I$587:$BP$596,MATCH($A8,'Depr schedule - Actual'!$B$587:$B$596,0),MATCH(W$4,'Depr schedule - Actual'!$I$586:$BP$586,0))</f>
        <v>0</v>
      </c>
      <c r="X8" s="84">
        <f>INDEX('Depr schedule - Actual'!$I$587:$BP$596,MATCH($A8,'Depr schedule - Actual'!$B$587:$B$596,0),MATCH(X$4,'Depr schedule - Actual'!$I$586:$BP$586,0))</f>
        <v>0</v>
      </c>
      <c r="Y8" s="84">
        <f>INDEX('Depr schedule - Actual'!$I$587:$BP$596,MATCH($A8,'Depr schedule - Actual'!$B$587:$B$596,0),MATCH(Y$4,'Depr schedule - Actual'!$I$586:$BP$586,0))</f>
        <v>0</v>
      </c>
      <c r="Z8" s="84">
        <f>INDEX('Depr schedule - Actual'!$I$587:$BP$596,MATCH($A8,'Depr schedule - Actual'!$B$587:$B$596,0),MATCH(Z$4,'Depr schedule - Actual'!$I$586:$BP$586,0))</f>
        <v>0</v>
      </c>
      <c r="AA8" s="84">
        <f>INDEX('Depr schedule - Actual'!$I$587:$BP$596,MATCH($A8,'Depr schedule - Actual'!$B$587:$B$596,0),MATCH(AA$4,'Depr schedule - Actual'!$I$586:$BP$586,0))</f>
        <v>0</v>
      </c>
      <c r="AB8" s="84">
        <f>INDEX('Depr schedule - Actual'!$I$587:$BP$596,MATCH($A8,'Depr schedule - Actual'!$B$587:$B$596,0),MATCH(AB$4,'Depr schedule - Actual'!$I$586:$BP$586,0))</f>
        <v>0</v>
      </c>
      <c r="AC8" s="84">
        <f>INDEX('Depr schedule - Actual'!$I$587:$BP$596,MATCH($A8,'Depr schedule - Actual'!$B$587:$B$596,0),MATCH(AC$4,'Depr schedule - Actual'!$I$586:$BP$586,0))</f>
        <v>0</v>
      </c>
      <c r="AD8" s="84">
        <f>INDEX('Depr schedule - Actual'!$I$587:$BP$596,MATCH($A8,'Depr schedule - Actual'!$B$587:$B$596,0),MATCH(AD$4,'Depr schedule - Actual'!$I$586:$BP$586,0))</f>
        <v>0</v>
      </c>
      <c r="AE8" s="84">
        <f>INDEX('Depr schedule - Actual'!$I$587:$BP$596,MATCH($A8,'Depr schedule - Actual'!$B$587:$B$596,0),MATCH(AE$4,'Depr schedule - Actual'!$I$586:$BP$586,0))</f>
        <v>0</v>
      </c>
      <c r="AF8" s="84">
        <f>INDEX('Depr schedule - Actual'!$I$587:$BP$596,MATCH($A8,'Depr schedule - Actual'!$B$587:$B$596,0),MATCH(AF$4,'Depr schedule - Actual'!$I$586:$BP$586,0))</f>
        <v>0</v>
      </c>
      <c r="AG8" s="84">
        <f>INDEX('Depr schedule - Actual'!$I$587:$BP$596,MATCH($A8,'Depr schedule - Actual'!$B$587:$B$596,0),MATCH(AG$4,'Depr schedule - Actual'!$I$586:$BP$586,0))</f>
        <v>0</v>
      </c>
      <c r="AH8" s="84">
        <f>INDEX('Depr schedule - Actual'!$I$587:$BP$596,MATCH($A8,'Depr schedule - Actual'!$B$587:$B$596,0),MATCH(AH$4,'Depr schedule - Actual'!$I$586:$BP$586,0))</f>
        <v>0</v>
      </c>
      <c r="AI8" s="84">
        <f>INDEX('Depr schedule - Actual'!$I$587:$BP$596,MATCH($A8,'Depr schedule - Actual'!$B$587:$B$596,0),MATCH(AI$4,'Depr schedule - Actual'!$I$586:$BP$586,0))</f>
        <v>0</v>
      </c>
      <c r="AJ8" s="84">
        <f>INDEX('Depr schedule - Actual'!$I$587:$BP$596,MATCH($A8,'Depr schedule - Actual'!$B$587:$B$596,0),MATCH(AJ$4,'Depr schedule - Actual'!$I$586:$BP$586,0))</f>
        <v>0</v>
      </c>
      <c r="AK8" s="84">
        <f>INDEX('Depr schedule - Actual'!$I$587:$BP$596,MATCH($A8,'Depr schedule - Actual'!$B$587:$B$596,0),MATCH(AK$4,'Depr schedule - Actual'!$I$586:$BP$586,0))</f>
        <v>0</v>
      </c>
      <c r="AL8" s="84">
        <f>INDEX('Depr schedule - Actual'!$I$587:$BP$596,MATCH($A8,'Depr schedule - Actual'!$B$587:$B$596,0),MATCH(AL$4,'Depr schedule - Actual'!$I$586:$BP$586,0))</f>
        <v>0</v>
      </c>
      <c r="AM8" s="84">
        <f>INDEX('Depr schedule - Actual'!$I$587:$BP$596,MATCH($A8,'Depr schedule - Actual'!$B$587:$B$596,0),MATCH(AM$4,'Depr schedule - Actual'!$I$586:$BP$586,0))</f>
        <v>0</v>
      </c>
      <c r="AN8" s="84">
        <f>INDEX('Depr schedule - Actual'!$I$587:$BP$596,MATCH($A8,'Depr schedule - Actual'!$B$587:$B$596,0),MATCH(AN$4,'Depr schedule - Actual'!$I$586:$BP$586,0))</f>
        <v>0</v>
      </c>
      <c r="AO8" s="84">
        <f>INDEX('Depr schedule - Actual'!$I$587:$BP$596,MATCH($A8,'Depr schedule - Actual'!$B$587:$B$596,0),MATCH(AO$4,'Depr schedule - Actual'!$I$586:$BP$586,0))</f>
        <v>0</v>
      </c>
      <c r="AP8" s="84">
        <f>INDEX('Depr schedule - Actual'!$I$587:$BP$596,MATCH($A8,'Depr schedule - Actual'!$B$587:$B$596,0),MATCH(AP$4,'Depr schedule - Actual'!$I$586:$BP$586,0))</f>
        <v>0</v>
      </c>
      <c r="AQ8" s="84">
        <f>INDEX('Depr schedule - Actual'!$I$587:$BP$596,MATCH($A8,'Depr schedule - Actual'!$B$587:$B$596,0),MATCH(AQ$4,'Depr schedule - Actual'!$I$586:$BP$586,0))</f>
        <v>0</v>
      </c>
      <c r="AR8" s="84">
        <f>INDEX('Depr schedule - Actual'!$I$587:$BP$596,MATCH($A8,'Depr schedule - Actual'!$B$587:$B$596,0),MATCH(AR$4,'Depr schedule - Actual'!$I$586:$BP$586,0))</f>
        <v>0</v>
      </c>
      <c r="AS8" s="84">
        <f>INDEX('Depr schedule - Actual'!$I$587:$BP$596,MATCH($A8,'Depr schedule - Actual'!$B$587:$B$596,0),MATCH(AS$4,'Depr schedule - Actual'!$I$586:$BP$586,0))</f>
        <v>0</v>
      </c>
      <c r="AT8" s="84">
        <f>INDEX('Depr schedule - Actual'!$I$587:$BP$596,MATCH($A8,'Depr schedule - Actual'!$B$587:$B$596,0),MATCH(AT$4,'Depr schedule - Actual'!$I$586:$BP$586,0))</f>
        <v>0</v>
      </c>
      <c r="AU8" s="84">
        <f>INDEX('Depr schedule - Actual'!$I$587:$BP$596,MATCH($A8,'Depr schedule - Actual'!$B$587:$B$596,0),MATCH(AU$4,'Depr schedule - Actual'!$I$586:$BP$586,0))</f>
        <v>0</v>
      </c>
      <c r="AV8" s="84">
        <f>INDEX('Depr schedule - Actual'!$I$587:$BP$596,MATCH($A8,'Depr schedule - Actual'!$B$587:$B$596,0),MATCH(AV$4,'Depr schedule - Actual'!$I$586:$BP$586,0))</f>
        <v>0</v>
      </c>
      <c r="AW8" s="84">
        <f>INDEX('Depr schedule - Actual'!$I$587:$BP$596,MATCH($A8,'Depr schedule - Actual'!$B$587:$B$596,0),MATCH(AW$4,'Depr schedule - Actual'!$I$586:$BP$586,0))</f>
        <v>0</v>
      </c>
      <c r="AX8" s="84">
        <f>INDEX('Depr schedule - Actual'!$I$587:$BP$596,MATCH($A8,'Depr schedule - Actual'!$B$587:$B$596,0),MATCH(AX$4,'Depr schedule - Actual'!$I$586:$BP$586,0))</f>
        <v>0</v>
      </c>
      <c r="AY8" s="84">
        <f>INDEX('Depr schedule - Actual'!$I$587:$BP$596,MATCH($A8,'Depr schedule - Actual'!$B$587:$B$596,0),MATCH(AY$4,'Depr schedule - Actual'!$I$586:$BP$586,0))</f>
        <v>0</v>
      </c>
      <c r="AZ8" s="84">
        <f>INDEX('Depr schedule - Actual'!$I$587:$BP$596,MATCH($A8,'Depr schedule - Actual'!$B$587:$B$596,0),MATCH(AZ$4,'Depr schedule - Actual'!$I$586:$BP$586,0))</f>
        <v>0</v>
      </c>
      <c r="BA8" s="84">
        <f>INDEX('Depr schedule - Actual'!$I$587:$BP$596,MATCH($A8,'Depr schedule - Actual'!$B$587:$B$596,0),MATCH(BA$4,'Depr schedule - Actual'!$I$586:$BP$586,0))</f>
        <v>0</v>
      </c>
      <c r="BB8" s="84">
        <f>INDEX('Depr schedule - Actual'!$I$587:$BP$596,MATCH($A8,'Depr schedule - Actual'!$B$587:$B$596,0),MATCH(BB$4,'Depr schedule - Actual'!$I$586:$BP$586,0))</f>
        <v>0</v>
      </c>
      <c r="BC8" s="84">
        <f>INDEX('Depr schedule - Actual'!$I$587:$BP$596,MATCH($A8,'Depr schedule - Actual'!$B$587:$B$596,0),MATCH(BC$4,'Depr schedule - Actual'!$I$586:$BP$586,0))</f>
        <v>0</v>
      </c>
      <c r="BD8" s="84">
        <f>INDEX('Depr schedule - Actual'!$I$587:$BP$596,MATCH($A8,'Depr schedule - Actual'!$B$587:$B$596,0),MATCH(BD$4,'Depr schedule - Actual'!$I$586:$BP$586,0))</f>
        <v>0</v>
      </c>
      <c r="BE8" s="84">
        <f>INDEX('Depr schedule - Actual'!$I$587:$BP$596,MATCH($A8,'Depr schedule - Actual'!$B$587:$B$596,0),MATCH(BE$4,'Depr schedule - Actual'!$I$586:$BP$586,0))</f>
        <v>0</v>
      </c>
      <c r="BF8" s="84">
        <f>INDEX('Depr schedule - Actual'!$I$587:$BP$596,MATCH($A8,'Depr schedule - Actual'!$B$587:$B$596,0),MATCH(BF$4,'Depr schedule - Actual'!$I$586:$BP$586,0))</f>
        <v>0</v>
      </c>
      <c r="BG8" s="84">
        <f>INDEX('Depr schedule - Actual'!$I$587:$BP$596,MATCH($A8,'Depr schedule - Actual'!$B$587:$B$596,0),MATCH(BG$4,'Depr schedule - Actual'!$I$586:$BP$586,0))</f>
        <v>0</v>
      </c>
      <c r="BH8" s="84">
        <f>INDEX('Depr schedule - Actual'!$I$587:$BP$596,MATCH($A8,'Depr schedule - Actual'!$B$587:$B$596,0),MATCH(BH$4,'Depr schedule - Actual'!$I$586:$BP$586,0))</f>
        <v>0</v>
      </c>
      <c r="BI8" s="84">
        <f>INDEX('Depr schedule - Actual'!$I$587:$BP$596,MATCH($A8,'Depr schedule - Actual'!$B$587:$B$596,0),MATCH(BI$4,'Depr schedule - Actual'!$I$586:$BP$586,0))</f>
        <v>0</v>
      </c>
      <c r="BJ8" s="84">
        <f>INDEX('Depr schedule - Actual'!$I$587:$BP$596,MATCH($A8,'Depr schedule - Actual'!$B$587:$B$596,0),MATCH(BJ$4,'Depr schedule - Actual'!$I$586:$BP$586,0))</f>
        <v>0</v>
      </c>
      <c r="BK8" s="84">
        <f>INDEX('Depr schedule - Actual'!$I$587:$BP$596,MATCH($A8,'Depr schedule - Actual'!$B$587:$B$596,0),MATCH(BK$4,'Depr schedule - Actual'!$I$586:$BP$586,0))</f>
        <v>0</v>
      </c>
      <c r="BL8" s="84">
        <f>INDEX('Depr schedule - Actual'!$I$587:$BP$596,MATCH($A8,'Depr schedule - Actual'!$B$587:$B$596,0),MATCH(BL$4,'Depr schedule - Actual'!$I$586:$BP$586,0))</f>
        <v>0</v>
      </c>
      <c r="BM8" s="84">
        <f>INDEX('Depr schedule - Actual'!$I$587:$BP$596,MATCH($A8,'Depr schedule - Actual'!$B$587:$B$596,0),MATCH(BM$4,'Depr schedule - Actual'!$I$586:$BP$586,0))</f>
        <v>0</v>
      </c>
      <c r="BN8" s="84">
        <f>INDEX('Depr schedule - Actual'!$I$587:$BP$596,MATCH($A8,'Depr schedule - Actual'!$B$587:$B$596,0),MATCH(BN$4,'Depr schedule - Actual'!$I$586:$BP$586,0))</f>
        <v>0</v>
      </c>
      <c r="BO8" s="84">
        <f>INDEX('Depr schedule - Actual'!$I$587:$BP$596,MATCH($A8,'Depr schedule - Actual'!$B$587:$B$596,0),MATCH(BO$4,'Depr schedule - Actual'!$I$586:$BP$586,0))</f>
        <v>0</v>
      </c>
      <c r="BP8" s="84"/>
      <c r="BQ8" s="84"/>
      <c r="BR8" s="84"/>
      <c r="BS8" s="88"/>
      <c r="BT8" s="88"/>
      <c r="BU8" s="88"/>
      <c r="BV8" s="88"/>
      <c r="BW8" s="88"/>
    </row>
    <row r="9" spans="1:76" ht="15">
      <c r="A9" s="30" t="s">
        <v>23</v>
      </c>
      <c r="B9" s="79">
        <v>9</v>
      </c>
      <c r="C9" s="80">
        <f t="shared" si="2"/>
        <v>0</v>
      </c>
      <c r="D9" s="81">
        <f t="shared" si="3"/>
        <v>0</v>
      </c>
      <c r="E9" s="82">
        <f>'Opening RAB 2020'!H110</f>
        <v>0</v>
      </c>
      <c r="F9" s="87">
        <f t="shared" si="4"/>
        <v>0</v>
      </c>
      <c r="G9" s="83"/>
      <c r="H9" s="88"/>
      <c r="I9" s="88"/>
      <c r="J9" s="84">
        <f>INDEX('Depr schedule - Actual'!$I$587:$BP$596,MATCH($A9,'Depr schedule - Actual'!$B$587:$B$596,0),MATCH(J$4,'Depr schedule - Actual'!$I$586:$BP$586,0))</f>
        <v>0</v>
      </c>
      <c r="K9" s="84">
        <f>INDEX('Depr schedule - Actual'!$I$587:$BP$596,MATCH($A9,'Depr schedule - Actual'!$B$587:$B$596,0),MATCH(K$4,'Depr schedule - Actual'!$I$586:$BP$586,0))</f>
        <v>0</v>
      </c>
      <c r="L9" s="84">
        <f>INDEX('Depr schedule - Actual'!$I$587:$BP$596,MATCH($A9,'Depr schedule - Actual'!$B$587:$B$596,0),MATCH(L$4,'Depr schedule - Actual'!$I$586:$BP$586,0))</f>
        <v>0</v>
      </c>
      <c r="M9" s="84">
        <f>INDEX('Depr schedule - Actual'!$I$587:$BP$596,MATCH($A9,'Depr schedule - Actual'!$B$587:$B$596,0),MATCH(M$4,'Depr schedule - Actual'!$I$586:$BP$586,0))</f>
        <v>0</v>
      </c>
      <c r="N9" s="84">
        <f>INDEX('Depr schedule - Actual'!$I$587:$BP$596,MATCH($A9,'Depr schedule - Actual'!$B$587:$B$596,0),MATCH(N$4,'Depr schedule - Actual'!$I$586:$BP$586,0))</f>
        <v>0</v>
      </c>
      <c r="O9" s="84">
        <f>INDEX('Depr schedule - Actual'!$I$587:$BP$596,MATCH($A9,'Depr schedule - Actual'!$B$587:$B$596,0),MATCH(O$4,'Depr schedule - Actual'!$I$586:$BP$586,0))</f>
        <v>0</v>
      </c>
      <c r="P9" s="84">
        <f>INDEX('Depr schedule - Actual'!$I$587:$BP$596,MATCH($A9,'Depr schedule - Actual'!$B$587:$B$596,0),MATCH(P$4,'Depr schedule - Actual'!$I$586:$BP$586,0))</f>
        <v>0</v>
      </c>
      <c r="Q9" s="84">
        <f>INDEX('Depr schedule - Actual'!$I$587:$BP$596,MATCH($A9,'Depr schedule - Actual'!$B$587:$B$596,0),MATCH(Q$4,'Depr schedule - Actual'!$I$586:$BP$586,0))</f>
        <v>0</v>
      </c>
      <c r="R9" s="84">
        <f>INDEX('Depr schedule - Actual'!$I$587:$BP$596,MATCH($A9,'Depr schedule - Actual'!$B$587:$B$596,0),MATCH(R$4,'Depr schedule - Actual'!$I$586:$BP$586,0))</f>
        <v>0</v>
      </c>
      <c r="S9" s="84">
        <f>INDEX('Depr schedule - Actual'!$I$587:$BP$596,MATCH($A9,'Depr schedule - Actual'!$B$587:$B$596,0),MATCH(S$4,'Depr schedule - Actual'!$I$586:$BP$586,0))</f>
        <v>0</v>
      </c>
      <c r="T9" s="84">
        <f>INDEX('Depr schedule - Actual'!$I$587:$BP$596,MATCH($A9,'Depr schedule - Actual'!$B$587:$B$596,0),MATCH(T$4,'Depr schedule - Actual'!$I$586:$BP$586,0))</f>
        <v>0</v>
      </c>
      <c r="U9" s="84">
        <f>INDEX('Depr schedule - Actual'!$I$587:$BP$596,MATCH($A9,'Depr schedule - Actual'!$B$587:$B$596,0),MATCH(U$4,'Depr schedule - Actual'!$I$586:$BP$586,0))</f>
        <v>0</v>
      </c>
      <c r="V9" s="84">
        <f>INDEX('Depr schedule - Actual'!$I$587:$BP$596,MATCH($A9,'Depr schedule - Actual'!$B$587:$B$596,0),MATCH(V$4,'Depr schedule - Actual'!$I$586:$BP$586,0))</f>
        <v>0</v>
      </c>
      <c r="W9" s="84">
        <f>INDEX('Depr schedule - Actual'!$I$587:$BP$596,MATCH($A9,'Depr schedule - Actual'!$B$587:$B$596,0),MATCH(W$4,'Depr schedule - Actual'!$I$586:$BP$586,0))</f>
        <v>0</v>
      </c>
      <c r="X9" s="84">
        <f>INDEX('Depr schedule - Actual'!$I$587:$BP$596,MATCH($A9,'Depr schedule - Actual'!$B$587:$B$596,0),MATCH(X$4,'Depr schedule - Actual'!$I$586:$BP$586,0))</f>
        <v>0</v>
      </c>
      <c r="Y9" s="84">
        <f>INDEX('Depr schedule - Actual'!$I$587:$BP$596,MATCH($A9,'Depr schedule - Actual'!$B$587:$B$596,0),MATCH(Y$4,'Depr schedule - Actual'!$I$586:$BP$586,0))</f>
        <v>0</v>
      </c>
      <c r="Z9" s="84">
        <f>INDEX('Depr schedule - Actual'!$I$587:$BP$596,MATCH($A9,'Depr schedule - Actual'!$B$587:$B$596,0),MATCH(Z$4,'Depr schedule - Actual'!$I$586:$BP$586,0))</f>
        <v>0</v>
      </c>
      <c r="AA9" s="84">
        <f>INDEX('Depr schedule - Actual'!$I$587:$BP$596,MATCH($A9,'Depr schedule - Actual'!$B$587:$B$596,0),MATCH(AA$4,'Depr schedule - Actual'!$I$586:$BP$586,0))</f>
        <v>0</v>
      </c>
      <c r="AB9" s="84">
        <f>INDEX('Depr schedule - Actual'!$I$587:$BP$596,MATCH($A9,'Depr schedule - Actual'!$B$587:$B$596,0),MATCH(AB$4,'Depr schedule - Actual'!$I$586:$BP$586,0))</f>
        <v>0</v>
      </c>
      <c r="AC9" s="84">
        <f>INDEX('Depr schedule - Actual'!$I$587:$BP$596,MATCH($A9,'Depr schedule - Actual'!$B$587:$B$596,0),MATCH(AC$4,'Depr schedule - Actual'!$I$586:$BP$586,0))</f>
        <v>0</v>
      </c>
      <c r="AD9" s="84">
        <f>INDEX('Depr schedule - Actual'!$I$587:$BP$596,MATCH($A9,'Depr schedule - Actual'!$B$587:$B$596,0),MATCH(AD$4,'Depr schedule - Actual'!$I$586:$BP$586,0))</f>
        <v>0</v>
      </c>
      <c r="AE9" s="84">
        <f>INDEX('Depr schedule - Actual'!$I$587:$BP$596,MATCH($A9,'Depr schedule - Actual'!$B$587:$B$596,0),MATCH(AE$4,'Depr schedule - Actual'!$I$586:$BP$586,0))</f>
        <v>0</v>
      </c>
      <c r="AF9" s="84">
        <f>INDEX('Depr schedule - Actual'!$I$587:$BP$596,MATCH($A9,'Depr schedule - Actual'!$B$587:$B$596,0),MATCH(AF$4,'Depr schedule - Actual'!$I$586:$BP$586,0))</f>
        <v>0</v>
      </c>
      <c r="AG9" s="84">
        <f>INDEX('Depr schedule - Actual'!$I$587:$BP$596,MATCH($A9,'Depr schedule - Actual'!$B$587:$B$596,0),MATCH(AG$4,'Depr schedule - Actual'!$I$586:$BP$586,0))</f>
        <v>0</v>
      </c>
      <c r="AH9" s="84">
        <f>INDEX('Depr schedule - Actual'!$I$587:$BP$596,MATCH($A9,'Depr schedule - Actual'!$B$587:$B$596,0),MATCH(AH$4,'Depr schedule - Actual'!$I$586:$BP$586,0))</f>
        <v>0</v>
      </c>
      <c r="AI9" s="84">
        <f>INDEX('Depr schedule - Actual'!$I$587:$BP$596,MATCH($A9,'Depr schedule - Actual'!$B$587:$B$596,0),MATCH(AI$4,'Depr schedule - Actual'!$I$586:$BP$586,0))</f>
        <v>0</v>
      </c>
      <c r="AJ9" s="84">
        <f>INDEX('Depr schedule - Actual'!$I$587:$BP$596,MATCH($A9,'Depr schedule - Actual'!$B$587:$B$596,0),MATCH(AJ$4,'Depr schedule - Actual'!$I$586:$BP$586,0))</f>
        <v>0</v>
      </c>
      <c r="AK9" s="84">
        <f>INDEX('Depr schedule - Actual'!$I$587:$BP$596,MATCH($A9,'Depr schedule - Actual'!$B$587:$B$596,0),MATCH(AK$4,'Depr schedule - Actual'!$I$586:$BP$586,0))</f>
        <v>0</v>
      </c>
      <c r="AL9" s="84">
        <f>INDEX('Depr schedule - Actual'!$I$587:$BP$596,MATCH($A9,'Depr schedule - Actual'!$B$587:$B$596,0),MATCH(AL$4,'Depr schedule - Actual'!$I$586:$BP$586,0))</f>
        <v>0</v>
      </c>
      <c r="AM9" s="84">
        <f>INDEX('Depr schedule - Actual'!$I$587:$BP$596,MATCH($A9,'Depr schedule - Actual'!$B$587:$B$596,0),MATCH(AM$4,'Depr schedule - Actual'!$I$586:$BP$586,0))</f>
        <v>0</v>
      </c>
      <c r="AN9" s="84">
        <f>INDEX('Depr schedule - Actual'!$I$587:$BP$596,MATCH($A9,'Depr schedule - Actual'!$B$587:$B$596,0),MATCH(AN$4,'Depr schedule - Actual'!$I$586:$BP$586,0))</f>
        <v>0</v>
      </c>
      <c r="AO9" s="84">
        <f>INDEX('Depr schedule - Actual'!$I$587:$BP$596,MATCH($A9,'Depr schedule - Actual'!$B$587:$B$596,0),MATCH(AO$4,'Depr schedule - Actual'!$I$586:$BP$586,0))</f>
        <v>0</v>
      </c>
      <c r="AP9" s="84">
        <f>INDEX('Depr schedule - Actual'!$I$587:$BP$596,MATCH($A9,'Depr schedule - Actual'!$B$587:$B$596,0),MATCH(AP$4,'Depr schedule - Actual'!$I$586:$BP$586,0))</f>
        <v>0</v>
      </c>
      <c r="AQ9" s="84">
        <f>INDEX('Depr schedule - Actual'!$I$587:$BP$596,MATCH($A9,'Depr schedule - Actual'!$B$587:$B$596,0),MATCH(AQ$4,'Depr schedule - Actual'!$I$586:$BP$586,0))</f>
        <v>0</v>
      </c>
      <c r="AR9" s="84">
        <f>INDEX('Depr schedule - Actual'!$I$587:$BP$596,MATCH($A9,'Depr schedule - Actual'!$B$587:$B$596,0),MATCH(AR$4,'Depr schedule - Actual'!$I$586:$BP$586,0))</f>
        <v>0</v>
      </c>
      <c r="AS9" s="84">
        <f>INDEX('Depr schedule - Actual'!$I$587:$BP$596,MATCH($A9,'Depr schedule - Actual'!$B$587:$B$596,0),MATCH(AS$4,'Depr schedule - Actual'!$I$586:$BP$586,0))</f>
        <v>0</v>
      </c>
      <c r="AT9" s="84">
        <f>INDEX('Depr schedule - Actual'!$I$587:$BP$596,MATCH($A9,'Depr schedule - Actual'!$B$587:$B$596,0),MATCH(AT$4,'Depr schedule - Actual'!$I$586:$BP$586,0))</f>
        <v>0</v>
      </c>
      <c r="AU9" s="84">
        <f>INDEX('Depr schedule - Actual'!$I$587:$BP$596,MATCH($A9,'Depr schedule - Actual'!$B$587:$B$596,0),MATCH(AU$4,'Depr schedule - Actual'!$I$586:$BP$586,0))</f>
        <v>0</v>
      </c>
      <c r="AV9" s="84">
        <f>INDEX('Depr schedule - Actual'!$I$587:$BP$596,MATCH($A9,'Depr schedule - Actual'!$B$587:$B$596,0),MATCH(AV$4,'Depr schedule - Actual'!$I$586:$BP$586,0))</f>
        <v>0</v>
      </c>
      <c r="AW9" s="84">
        <f>INDEX('Depr schedule - Actual'!$I$587:$BP$596,MATCH($A9,'Depr schedule - Actual'!$B$587:$B$596,0),MATCH(AW$4,'Depr schedule - Actual'!$I$586:$BP$586,0))</f>
        <v>0</v>
      </c>
      <c r="AX9" s="84">
        <f>INDEX('Depr schedule - Actual'!$I$587:$BP$596,MATCH($A9,'Depr schedule - Actual'!$B$587:$B$596,0),MATCH(AX$4,'Depr schedule - Actual'!$I$586:$BP$586,0))</f>
        <v>0</v>
      </c>
      <c r="AY9" s="84">
        <f>INDEX('Depr schedule - Actual'!$I$587:$BP$596,MATCH($A9,'Depr schedule - Actual'!$B$587:$B$596,0),MATCH(AY$4,'Depr schedule - Actual'!$I$586:$BP$586,0))</f>
        <v>0</v>
      </c>
      <c r="AZ9" s="84">
        <f>INDEX('Depr schedule - Actual'!$I$587:$BP$596,MATCH($A9,'Depr schedule - Actual'!$B$587:$B$596,0),MATCH(AZ$4,'Depr schedule - Actual'!$I$586:$BP$586,0))</f>
        <v>0</v>
      </c>
      <c r="BA9" s="84">
        <f>INDEX('Depr schedule - Actual'!$I$587:$BP$596,MATCH($A9,'Depr schedule - Actual'!$B$587:$B$596,0),MATCH(BA$4,'Depr schedule - Actual'!$I$586:$BP$586,0))</f>
        <v>0</v>
      </c>
      <c r="BB9" s="84">
        <f>INDEX('Depr schedule - Actual'!$I$587:$BP$596,MATCH($A9,'Depr schedule - Actual'!$B$587:$B$596,0),MATCH(BB$4,'Depr schedule - Actual'!$I$586:$BP$586,0))</f>
        <v>0</v>
      </c>
      <c r="BC9" s="84">
        <f>INDEX('Depr schedule - Actual'!$I$587:$BP$596,MATCH($A9,'Depr schedule - Actual'!$B$587:$B$596,0),MATCH(BC$4,'Depr schedule - Actual'!$I$586:$BP$586,0))</f>
        <v>0</v>
      </c>
      <c r="BD9" s="84">
        <f>INDEX('Depr schedule - Actual'!$I$587:$BP$596,MATCH($A9,'Depr schedule - Actual'!$B$587:$B$596,0),MATCH(BD$4,'Depr schedule - Actual'!$I$586:$BP$586,0))</f>
        <v>0</v>
      </c>
      <c r="BE9" s="84">
        <f>INDEX('Depr schedule - Actual'!$I$587:$BP$596,MATCH($A9,'Depr schedule - Actual'!$B$587:$B$596,0),MATCH(BE$4,'Depr schedule - Actual'!$I$586:$BP$586,0))</f>
        <v>0</v>
      </c>
      <c r="BF9" s="84">
        <f>INDEX('Depr schedule - Actual'!$I$587:$BP$596,MATCH($A9,'Depr schedule - Actual'!$B$587:$B$596,0),MATCH(BF$4,'Depr schedule - Actual'!$I$586:$BP$586,0))</f>
        <v>0</v>
      </c>
      <c r="BG9" s="84">
        <f>INDEX('Depr schedule - Actual'!$I$587:$BP$596,MATCH($A9,'Depr schedule - Actual'!$B$587:$B$596,0),MATCH(BG$4,'Depr schedule - Actual'!$I$586:$BP$586,0))</f>
        <v>0</v>
      </c>
      <c r="BH9" s="84">
        <f>INDEX('Depr schedule - Actual'!$I$587:$BP$596,MATCH($A9,'Depr schedule - Actual'!$B$587:$B$596,0),MATCH(BH$4,'Depr schedule - Actual'!$I$586:$BP$586,0))</f>
        <v>0</v>
      </c>
      <c r="BI9" s="84">
        <f>INDEX('Depr schedule - Actual'!$I$587:$BP$596,MATCH($A9,'Depr schedule - Actual'!$B$587:$B$596,0),MATCH(BI$4,'Depr schedule - Actual'!$I$586:$BP$586,0))</f>
        <v>0</v>
      </c>
      <c r="BJ9" s="84">
        <f>INDEX('Depr schedule - Actual'!$I$587:$BP$596,MATCH($A9,'Depr schedule - Actual'!$B$587:$B$596,0),MATCH(BJ$4,'Depr schedule - Actual'!$I$586:$BP$586,0))</f>
        <v>0</v>
      </c>
      <c r="BK9" s="84">
        <f>INDEX('Depr schedule - Actual'!$I$587:$BP$596,MATCH($A9,'Depr schedule - Actual'!$B$587:$B$596,0),MATCH(BK$4,'Depr schedule - Actual'!$I$586:$BP$586,0))</f>
        <v>0</v>
      </c>
      <c r="BL9" s="84">
        <f>INDEX('Depr schedule - Actual'!$I$587:$BP$596,MATCH($A9,'Depr schedule - Actual'!$B$587:$B$596,0),MATCH(BL$4,'Depr schedule - Actual'!$I$586:$BP$586,0))</f>
        <v>0</v>
      </c>
      <c r="BM9" s="84">
        <f>INDEX('Depr schedule - Actual'!$I$587:$BP$596,MATCH($A9,'Depr schedule - Actual'!$B$587:$B$596,0),MATCH(BM$4,'Depr schedule - Actual'!$I$586:$BP$586,0))</f>
        <v>0</v>
      </c>
      <c r="BN9" s="84">
        <f>INDEX('Depr schedule - Actual'!$I$587:$BP$596,MATCH($A9,'Depr schedule - Actual'!$B$587:$B$596,0),MATCH(BN$4,'Depr schedule - Actual'!$I$586:$BP$586,0))</f>
        <v>0</v>
      </c>
      <c r="BO9" s="84">
        <f>INDEX('Depr schedule - Actual'!$I$587:$BP$596,MATCH($A9,'Depr schedule - Actual'!$B$587:$B$596,0),MATCH(BO$4,'Depr schedule - Actual'!$I$586:$BP$586,0))</f>
        <v>0</v>
      </c>
      <c r="BP9" s="84"/>
      <c r="BQ9" s="84"/>
      <c r="BR9" s="84"/>
      <c r="BS9" s="88"/>
      <c r="BT9" s="88"/>
      <c r="BU9" s="88"/>
      <c r="BV9" s="88"/>
      <c r="BW9" s="88"/>
    </row>
    <row r="10" spans="1:76" ht="15">
      <c r="A10" s="30" t="s">
        <v>24</v>
      </c>
      <c r="B10" s="79">
        <v>5</v>
      </c>
      <c r="C10" s="80">
        <f t="shared" si="2"/>
        <v>0</v>
      </c>
      <c r="D10" s="81">
        <f t="shared" si="3"/>
        <v>0</v>
      </c>
      <c r="E10" s="82">
        <f>'Opening RAB 2020'!H111</f>
        <v>0</v>
      </c>
      <c r="F10" s="87">
        <f t="shared" si="4"/>
        <v>0</v>
      </c>
      <c r="G10" s="83"/>
      <c r="H10" s="88"/>
      <c r="I10" s="88"/>
      <c r="J10" s="84">
        <f>INDEX('Depr schedule - Actual'!$I$587:$BP$596,MATCH($A10,'Depr schedule - Actual'!$B$587:$B$596,0),MATCH(J$4,'Depr schedule - Actual'!$I$586:$BP$586,0))</f>
        <v>0</v>
      </c>
      <c r="K10" s="84">
        <f>INDEX('Depr schedule - Actual'!$I$587:$BP$596,MATCH($A10,'Depr schedule - Actual'!$B$587:$B$596,0),MATCH(K$4,'Depr schedule - Actual'!$I$586:$BP$586,0))</f>
        <v>0</v>
      </c>
      <c r="L10" s="84">
        <f>INDEX('Depr schedule - Actual'!$I$587:$BP$596,MATCH($A10,'Depr schedule - Actual'!$B$587:$B$596,0),MATCH(L$4,'Depr schedule - Actual'!$I$586:$BP$586,0))</f>
        <v>0</v>
      </c>
      <c r="M10" s="84">
        <f>INDEX('Depr schedule - Actual'!$I$587:$BP$596,MATCH($A10,'Depr schedule - Actual'!$B$587:$B$596,0),MATCH(M$4,'Depr schedule - Actual'!$I$586:$BP$586,0))</f>
        <v>0</v>
      </c>
      <c r="N10" s="84">
        <f>INDEX('Depr schedule - Actual'!$I$587:$BP$596,MATCH($A10,'Depr schedule - Actual'!$B$587:$B$596,0),MATCH(N$4,'Depr schedule - Actual'!$I$586:$BP$586,0))</f>
        <v>0</v>
      </c>
      <c r="O10" s="84">
        <f>INDEX('Depr schedule - Actual'!$I$587:$BP$596,MATCH($A10,'Depr schedule - Actual'!$B$587:$B$596,0),MATCH(O$4,'Depr schedule - Actual'!$I$586:$BP$586,0))</f>
        <v>0</v>
      </c>
      <c r="P10" s="84">
        <f>INDEX('Depr schedule - Actual'!$I$587:$BP$596,MATCH($A10,'Depr schedule - Actual'!$B$587:$B$596,0),MATCH(P$4,'Depr schedule - Actual'!$I$586:$BP$586,0))</f>
        <v>0</v>
      </c>
      <c r="Q10" s="84">
        <f>INDEX('Depr schedule - Actual'!$I$587:$BP$596,MATCH($A10,'Depr schedule - Actual'!$B$587:$B$596,0),MATCH(Q$4,'Depr schedule - Actual'!$I$586:$BP$586,0))</f>
        <v>0</v>
      </c>
      <c r="R10" s="84">
        <f>INDEX('Depr schedule - Actual'!$I$587:$BP$596,MATCH($A10,'Depr schedule - Actual'!$B$587:$B$596,0),MATCH(R$4,'Depr schedule - Actual'!$I$586:$BP$586,0))</f>
        <v>0</v>
      </c>
      <c r="S10" s="84">
        <f>INDEX('Depr schedule - Actual'!$I$587:$BP$596,MATCH($A10,'Depr schedule - Actual'!$B$587:$B$596,0),MATCH(S$4,'Depr schedule - Actual'!$I$586:$BP$586,0))</f>
        <v>0</v>
      </c>
      <c r="T10" s="84">
        <f>INDEX('Depr schedule - Actual'!$I$587:$BP$596,MATCH($A10,'Depr schedule - Actual'!$B$587:$B$596,0),MATCH(T$4,'Depr schedule - Actual'!$I$586:$BP$586,0))</f>
        <v>0</v>
      </c>
      <c r="U10" s="84">
        <f>INDEX('Depr schedule - Actual'!$I$587:$BP$596,MATCH($A10,'Depr schedule - Actual'!$B$587:$B$596,0),MATCH(U$4,'Depr schedule - Actual'!$I$586:$BP$586,0))</f>
        <v>0</v>
      </c>
      <c r="V10" s="84">
        <f>INDEX('Depr schedule - Actual'!$I$587:$BP$596,MATCH($A10,'Depr schedule - Actual'!$B$587:$B$596,0),MATCH(V$4,'Depr schedule - Actual'!$I$586:$BP$586,0))</f>
        <v>0</v>
      </c>
      <c r="W10" s="84">
        <f>INDEX('Depr schedule - Actual'!$I$587:$BP$596,MATCH($A10,'Depr schedule - Actual'!$B$587:$B$596,0),MATCH(W$4,'Depr schedule - Actual'!$I$586:$BP$586,0))</f>
        <v>0</v>
      </c>
      <c r="X10" s="84">
        <f>INDEX('Depr schedule - Actual'!$I$587:$BP$596,MATCH($A10,'Depr schedule - Actual'!$B$587:$B$596,0),MATCH(X$4,'Depr schedule - Actual'!$I$586:$BP$586,0))</f>
        <v>0</v>
      </c>
      <c r="Y10" s="84">
        <f>INDEX('Depr schedule - Actual'!$I$587:$BP$596,MATCH($A10,'Depr schedule - Actual'!$B$587:$B$596,0),MATCH(Y$4,'Depr schedule - Actual'!$I$586:$BP$586,0))</f>
        <v>0</v>
      </c>
      <c r="Z10" s="84">
        <f>INDEX('Depr schedule - Actual'!$I$587:$BP$596,MATCH($A10,'Depr schedule - Actual'!$B$587:$B$596,0),MATCH(Z$4,'Depr schedule - Actual'!$I$586:$BP$586,0))</f>
        <v>0</v>
      </c>
      <c r="AA10" s="84">
        <f>INDEX('Depr schedule - Actual'!$I$587:$BP$596,MATCH($A10,'Depr schedule - Actual'!$B$587:$B$596,0),MATCH(AA$4,'Depr schedule - Actual'!$I$586:$BP$586,0))</f>
        <v>0</v>
      </c>
      <c r="AB10" s="84">
        <f>INDEX('Depr schedule - Actual'!$I$587:$BP$596,MATCH($A10,'Depr schedule - Actual'!$B$587:$B$596,0),MATCH(AB$4,'Depr schedule - Actual'!$I$586:$BP$586,0))</f>
        <v>0</v>
      </c>
      <c r="AC10" s="84">
        <f>INDEX('Depr schedule - Actual'!$I$587:$BP$596,MATCH($A10,'Depr schedule - Actual'!$B$587:$B$596,0),MATCH(AC$4,'Depr schedule - Actual'!$I$586:$BP$586,0))</f>
        <v>0</v>
      </c>
      <c r="AD10" s="84">
        <f>INDEX('Depr schedule - Actual'!$I$587:$BP$596,MATCH($A10,'Depr schedule - Actual'!$B$587:$B$596,0),MATCH(AD$4,'Depr schedule - Actual'!$I$586:$BP$586,0))</f>
        <v>0</v>
      </c>
      <c r="AE10" s="84">
        <f>INDEX('Depr schedule - Actual'!$I$587:$BP$596,MATCH($A10,'Depr schedule - Actual'!$B$587:$B$596,0),MATCH(AE$4,'Depr schedule - Actual'!$I$586:$BP$586,0))</f>
        <v>0</v>
      </c>
      <c r="AF10" s="84">
        <f>INDEX('Depr schedule - Actual'!$I$587:$BP$596,MATCH($A10,'Depr schedule - Actual'!$B$587:$B$596,0),MATCH(AF$4,'Depr schedule - Actual'!$I$586:$BP$586,0))</f>
        <v>0</v>
      </c>
      <c r="AG10" s="84">
        <f>INDEX('Depr schedule - Actual'!$I$587:$BP$596,MATCH($A10,'Depr schedule - Actual'!$B$587:$B$596,0),MATCH(AG$4,'Depr schedule - Actual'!$I$586:$BP$586,0))</f>
        <v>0</v>
      </c>
      <c r="AH10" s="84">
        <f>INDEX('Depr schedule - Actual'!$I$587:$BP$596,MATCH($A10,'Depr schedule - Actual'!$B$587:$B$596,0),MATCH(AH$4,'Depr schedule - Actual'!$I$586:$BP$586,0))</f>
        <v>0</v>
      </c>
      <c r="AI10" s="84">
        <f>INDEX('Depr schedule - Actual'!$I$587:$BP$596,MATCH($A10,'Depr schedule - Actual'!$B$587:$B$596,0),MATCH(AI$4,'Depr schedule - Actual'!$I$586:$BP$586,0))</f>
        <v>0</v>
      </c>
      <c r="AJ10" s="84">
        <f>INDEX('Depr schedule - Actual'!$I$587:$BP$596,MATCH($A10,'Depr schedule - Actual'!$B$587:$B$596,0),MATCH(AJ$4,'Depr schedule - Actual'!$I$586:$BP$586,0))</f>
        <v>0</v>
      </c>
      <c r="AK10" s="84">
        <f>INDEX('Depr schedule - Actual'!$I$587:$BP$596,MATCH($A10,'Depr schedule - Actual'!$B$587:$B$596,0),MATCH(AK$4,'Depr schedule - Actual'!$I$586:$BP$586,0))</f>
        <v>0</v>
      </c>
      <c r="AL10" s="84">
        <f>INDEX('Depr schedule - Actual'!$I$587:$BP$596,MATCH($A10,'Depr schedule - Actual'!$B$587:$B$596,0),MATCH(AL$4,'Depr schedule - Actual'!$I$586:$BP$586,0))</f>
        <v>0</v>
      </c>
      <c r="AM10" s="84">
        <f>INDEX('Depr schedule - Actual'!$I$587:$BP$596,MATCH($A10,'Depr schedule - Actual'!$B$587:$B$596,0),MATCH(AM$4,'Depr schedule - Actual'!$I$586:$BP$586,0))</f>
        <v>0</v>
      </c>
      <c r="AN10" s="84">
        <f>INDEX('Depr schedule - Actual'!$I$587:$BP$596,MATCH($A10,'Depr schedule - Actual'!$B$587:$B$596,0),MATCH(AN$4,'Depr schedule - Actual'!$I$586:$BP$586,0))</f>
        <v>0</v>
      </c>
      <c r="AO10" s="84">
        <f>INDEX('Depr schedule - Actual'!$I$587:$BP$596,MATCH($A10,'Depr schedule - Actual'!$B$587:$B$596,0),MATCH(AO$4,'Depr schedule - Actual'!$I$586:$BP$586,0))</f>
        <v>0</v>
      </c>
      <c r="AP10" s="84">
        <f>INDEX('Depr schedule - Actual'!$I$587:$BP$596,MATCH($A10,'Depr schedule - Actual'!$B$587:$B$596,0),MATCH(AP$4,'Depr schedule - Actual'!$I$586:$BP$586,0))</f>
        <v>0</v>
      </c>
      <c r="AQ10" s="84">
        <f>INDEX('Depr schedule - Actual'!$I$587:$BP$596,MATCH($A10,'Depr schedule - Actual'!$B$587:$B$596,0),MATCH(AQ$4,'Depr schedule - Actual'!$I$586:$BP$586,0))</f>
        <v>0</v>
      </c>
      <c r="AR10" s="84">
        <f>INDEX('Depr schedule - Actual'!$I$587:$BP$596,MATCH($A10,'Depr schedule - Actual'!$B$587:$B$596,0),MATCH(AR$4,'Depr schedule - Actual'!$I$586:$BP$586,0))</f>
        <v>0</v>
      </c>
      <c r="AS10" s="84">
        <f>INDEX('Depr schedule - Actual'!$I$587:$BP$596,MATCH($A10,'Depr schedule - Actual'!$B$587:$B$596,0),MATCH(AS$4,'Depr schedule - Actual'!$I$586:$BP$586,0))</f>
        <v>0</v>
      </c>
      <c r="AT10" s="84">
        <f>INDEX('Depr schedule - Actual'!$I$587:$BP$596,MATCH($A10,'Depr schedule - Actual'!$B$587:$B$596,0),MATCH(AT$4,'Depr schedule - Actual'!$I$586:$BP$586,0))</f>
        <v>0</v>
      </c>
      <c r="AU10" s="84">
        <f>INDEX('Depr schedule - Actual'!$I$587:$BP$596,MATCH($A10,'Depr schedule - Actual'!$B$587:$B$596,0),MATCH(AU$4,'Depr schedule - Actual'!$I$586:$BP$586,0))</f>
        <v>0</v>
      </c>
      <c r="AV10" s="84">
        <f>INDEX('Depr schedule - Actual'!$I$587:$BP$596,MATCH($A10,'Depr schedule - Actual'!$B$587:$B$596,0),MATCH(AV$4,'Depr schedule - Actual'!$I$586:$BP$586,0))</f>
        <v>0</v>
      </c>
      <c r="AW10" s="84">
        <f>INDEX('Depr schedule - Actual'!$I$587:$BP$596,MATCH($A10,'Depr schedule - Actual'!$B$587:$B$596,0),MATCH(AW$4,'Depr schedule - Actual'!$I$586:$BP$586,0))</f>
        <v>0</v>
      </c>
      <c r="AX10" s="84">
        <f>INDEX('Depr schedule - Actual'!$I$587:$BP$596,MATCH($A10,'Depr schedule - Actual'!$B$587:$B$596,0),MATCH(AX$4,'Depr schedule - Actual'!$I$586:$BP$586,0))</f>
        <v>0</v>
      </c>
      <c r="AY10" s="84">
        <f>INDEX('Depr schedule - Actual'!$I$587:$BP$596,MATCH($A10,'Depr schedule - Actual'!$B$587:$B$596,0),MATCH(AY$4,'Depr schedule - Actual'!$I$586:$BP$586,0))</f>
        <v>0</v>
      </c>
      <c r="AZ10" s="84">
        <f>INDEX('Depr schedule - Actual'!$I$587:$BP$596,MATCH($A10,'Depr schedule - Actual'!$B$587:$B$596,0),MATCH(AZ$4,'Depr schedule - Actual'!$I$586:$BP$586,0))</f>
        <v>0</v>
      </c>
      <c r="BA10" s="84">
        <f>INDEX('Depr schedule - Actual'!$I$587:$BP$596,MATCH($A10,'Depr schedule - Actual'!$B$587:$B$596,0),MATCH(BA$4,'Depr schedule - Actual'!$I$586:$BP$586,0))</f>
        <v>0</v>
      </c>
      <c r="BB10" s="84">
        <f>INDEX('Depr schedule - Actual'!$I$587:$BP$596,MATCH($A10,'Depr schedule - Actual'!$B$587:$B$596,0),MATCH(BB$4,'Depr schedule - Actual'!$I$586:$BP$586,0))</f>
        <v>0</v>
      </c>
      <c r="BC10" s="84">
        <f>INDEX('Depr schedule - Actual'!$I$587:$BP$596,MATCH($A10,'Depr schedule - Actual'!$B$587:$B$596,0),MATCH(BC$4,'Depr schedule - Actual'!$I$586:$BP$586,0))</f>
        <v>0</v>
      </c>
      <c r="BD10" s="84">
        <f>INDEX('Depr schedule - Actual'!$I$587:$BP$596,MATCH($A10,'Depr schedule - Actual'!$B$587:$B$596,0),MATCH(BD$4,'Depr schedule - Actual'!$I$586:$BP$586,0))</f>
        <v>0</v>
      </c>
      <c r="BE10" s="84">
        <f>INDEX('Depr schedule - Actual'!$I$587:$BP$596,MATCH($A10,'Depr schedule - Actual'!$B$587:$B$596,0),MATCH(BE$4,'Depr schedule - Actual'!$I$586:$BP$586,0))</f>
        <v>0</v>
      </c>
      <c r="BF10" s="84">
        <f>INDEX('Depr schedule - Actual'!$I$587:$BP$596,MATCH($A10,'Depr schedule - Actual'!$B$587:$B$596,0),MATCH(BF$4,'Depr schedule - Actual'!$I$586:$BP$586,0))</f>
        <v>0</v>
      </c>
      <c r="BG10" s="84">
        <f>INDEX('Depr schedule - Actual'!$I$587:$BP$596,MATCH($A10,'Depr schedule - Actual'!$B$587:$B$596,0),MATCH(BG$4,'Depr schedule - Actual'!$I$586:$BP$586,0))</f>
        <v>0</v>
      </c>
      <c r="BH10" s="84">
        <f>INDEX('Depr schedule - Actual'!$I$587:$BP$596,MATCH($A10,'Depr schedule - Actual'!$B$587:$B$596,0),MATCH(BH$4,'Depr schedule - Actual'!$I$586:$BP$586,0))</f>
        <v>0</v>
      </c>
      <c r="BI10" s="84">
        <f>INDEX('Depr schedule - Actual'!$I$587:$BP$596,MATCH($A10,'Depr schedule - Actual'!$B$587:$B$596,0),MATCH(BI$4,'Depr schedule - Actual'!$I$586:$BP$586,0))</f>
        <v>0</v>
      </c>
      <c r="BJ10" s="84">
        <f>INDEX('Depr schedule - Actual'!$I$587:$BP$596,MATCH($A10,'Depr schedule - Actual'!$B$587:$B$596,0),MATCH(BJ$4,'Depr schedule - Actual'!$I$586:$BP$586,0))</f>
        <v>0</v>
      </c>
      <c r="BK10" s="84">
        <f>INDEX('Depr schedule - Actual'!$I$587:$BP$596,MATCH($A10,'Depr schedule - Actual'!$B$587:$B$596,0),MATCH(BK$4,'Depr schedule - Actual'!$I$586:$BP$586,0))</f>
        <v>0</v>
      </c>
      <c r="BL10" s="84">
        <f>INDEX('Depr schedule - Actual'!$I$587:$BP$596,MATCH($A10,'Depr schedule - Actual'!$B$587:$B$596,0),MATCH(BL$4,'Depr schedule - Actual'!$I$586:$BP$586,0))</f>
        <v>0</v>
      </c>
      <c r="BM10" s="84">
        <f>INDEX('Depr schedule - Actual'!$I$587:$BP$596,MATCH($A10,'Depr schedule - Actual'!$B$587:$B$596,0),MATCH(BM$4,'Depr schedule - Actual'!$I$586:$BP$586,0))</f>
        <v>0</v>
      </c>
      <c r="BN10" s="84">
        <f>INDEX('Depr schedule - Actual'!$I$587:$BP$596,MATCH($A10,'Depr schedule - Actual'!$B$587:$B$596,0),MATCH(BN$4,'Depr schedule - Actual'!$I$586:$BP$586,0))</f>
        <v>0</v>
      </c>
      <c r="BO10" s="84">
        <f>INDEX('Depr schedule - Actual'!$I$587:$BP$596,MATCH($A10,'Depr schedule - Actual'!$B$587:$B$596,0),MATCH(BO$4,'Depr schedule - Actual'!$I$586:$BP$586,0))</f>
        <v>0</v>
      </c>
      <c r="BP10" s="84"/>
      <c r="BQ10" s="84"/>
      <c r="BR10" s="84"/>
      <c r="BS10" s="88"/>
      <c r="BT10" s="88"/>
      <c r="BU10" s="88"/>
      <c r="BV10" s="88"/>
      <c r="BW10" s="88"/>
    </row>
    <row r="11" spans="1:76" ht="15">
      <c r="A11" s="30" t="s">
        <v>25</v>
      </c>
      <c r="B11" s="79">
        <v>5</v>
      </c>
      <c r="C11" s="80">
        <f t="shared" si="2"/>
        <v>0</v>
      </c>
      <c r="D11" s="81">
        <f t="shared" si="3"/>
        <v>0</v>
      </c>
      <c r="E11" s="82">
        <f>'Opening RAB 2020'!H112</f>
        <v>5.1396219834304251</v>
      </c>
      <c r="F11" s="87">
        <f t="shared" si="4"/>
        <v>5.1396219834304251</v>
      </c>
      <c r="G11" s="83"/>
      <c r="H11" s="88"/>
      <c r="I11" s="88"/>
      <c r="J11" s="84">
        <f>INDEX('Depr schedule - Actual'!$I$587:$BP$596,MATCH($A11,'Depr schedule - Actual'!$B$587:$B$596,0),MATCH(J$4,'Depr schedule - Actual'!$I$586:$BP$586,0))</f>
        <v>0.690410448442346</v>
      </c>
      <c r="K11" s="84">
        <f>INDEX('Depr schedule - Actual'!$I$587:$BP$596,MATCH($A11,'Depr schedule - Actual'!$B$587:$B$596,0),MATCH(K$4,'Depr schedule - Actual'!$I$586:$BP$586,0))</f>
        <v>0.690410448442346</v>
      </c>
      <c r="L11" s="84">
        <f>INDEX('Depr schedule - Actual'!$I$587:$BP$596,MATCH($A11,'Depr schedule - Actual'!$B$587:$B$596,0),MATCH(L$4,'Depr schedule - Actual'!$I$586:$BP$586,0))</f>
        <v>0.690410448442346</v>
      </c>
      <c r="M11" s="84">
        <f>INDEX('Depr schedule - Actual'!$I$587:$BP$596,MATCH($A11,'Depr schedule - Actual'!$B$587:$B$596,0),MATCH(M$4,'Depr schedule - Actual'!$I$586:$BP$586,0))</f>
        <v>0.690410448442346</v>
      </c>
      <c r="N11" s="84">
        <f>INDEX('Depr schedule - Actual'!$I$587:$BP$596,MATCH($A11,'Depr schedule - Actual'!$B$587:$B$596,0),MATCH(N$4,'Depr schedule - Actual'!$I$586:$BP$586,0))</f>
        <v>0.690410448442346</v>
      </c>
      <c r="O11" s="84">
        <f>INDEX('Depr schedule - Actual'!$I$587:$BP$596,MATCH($A11,'Depr schedule - Actual'!$B$587:$B$596,0),MATCH(O$4,'Depr schedule - Actual'!$I$586:$BP$586,0))</f>
        <v>0.690410448442346</v>
      </c>
      <c r="P11" s="84">
        <f>INDEX('Depr schedule - Actual'!$I$587:$BP$596,MATCH($A11,'Depr schedule - Actual'!$B$587:$B$596,0),MATCH(P$4,'Depr schedule - Actual'!$I$586:$BP$586,0))</f>
        <v>0.690410448442346</v>
      </c>
      <c r="Q11" s="84">
        <f>INDEX('Depr schedule - Actual'!$I$587:$BP$596,MATCH($A11,'Depr schedule - Actual'!$B$587:$B$596,0),MATCH(Q$4,'Depr schedule - Actual'!$I$586:$BP$586,0))</f>
        <v>0.30674884433400229</v>
      </c>
      <c r="R11" s="84">
        <f>INDEX('Depr schedule - Actual'!$I$587:$BP$596,MATCH($A11,'Depr schedule - Actual'!$B$587:$B$596,0),MATCH(R$4,'Depr schedule - Actual'!$I$586:$BP$586,0))</f>
        <v>0</v>
      </c>
      <c r="S11" s="84">
        <f>INDEX('Depr schedule - Actual'!$I$587:$BP$596,MATCH($A11,'Depr schedule - Actual'!$B$587:$B$596,0),MATCH(S$4,'Depr schedule - Actual'!$I$586:$BP$586,0))</f>
        <v>0</v>
      </c>
      <c r="T11" s="84">
        <f>INDEX('Depr schedule - Actual'!$I$587:$BP$596,MATCH($A11,'Depr schedule - Actual'!$B$587:$B$596,0),MATCH(T$4,'Depr schedule - Actual'!$I$586:$BP$586,0))</f>
        <v>0</v>
      </c>
      <c r="U11" s="84">
        <f>INDEX('Depr schedule - Actual'!$I$587:$BP$596,MATCH($A11,'Depr schedule - Actual'!$B$587:$B$596,0),MATCH(U$4,'Depr schedule - Actual'!$I$586:$BP$586,0))</f>
        <v>0</v>
      </c>
      <c r="V11" s="84">
        <f>INDEX('Depr schedule - Actual'!$I$587:$BP$596,MATCH($A11,'Depr schedule - Actual'!$B$587:$B$596,0),MATCH(V$4,'Depr schedule - Actual'!$I$586:$BP$586,0))</f>
        <v>0</v>
      </c>
      <c r="W11" s="84">
        <f>INDEX('Depr schedule - Actual'!$I$587:$BP$596,MATCH($A11,'Depr schedule - Actual'!$B$587:$B$596,0),MATCH(W$4,'Depr schedule - Actual'!$I$586:$BP$586,0))</f>
        <v>0</v>
      </c>
      <c r="X11" s="84">
        <f>INDEX('Depr schedule - Actual'!$I$587:$BP$596,MATCH($A11,'Depr schedule - Actual'!$B$587:$B$596,0),MATCH(X$4,'Depr schedule - Actual'!$I$586:$BP$586,0))</f>
        <v>0</v>
      </c>
      <c r="Y11" s="84">
        <f>INDEX('Depr schedule - Actual'!$I$587:$BP$596,MATCH($A11,'Depr schedule - Actual'!$B$587:$B$596,0),MATCH(Y$4,'Depr schedule - Actual'!$I$586:$BP$586,0))</f>
        <v>0</v>
      </c>
      <c r="Z11" s="84">
        <f>INDEX('Depr schedule - Actual'!$I$587:$BP$596,MATCH($A11,'Depr schedule - Actual'!$B$587:$B$596,0),MATCH(Z$4,'Depr schedule - Actual'!$I$586:$BP$586,0))</f>
        <v>0</v>
      </c>
      <c r="AA11" s="84">
        <f>INDEX('Depr schedule - Actual'!$I$587:$BP$596,MATCH($A11,'Depr schedule - Actual'!$B$587:$B$596,0),MATCH(AA$4,'Depr schedule - Actual'!$I$586:$BP$586,0))</f>
        <v>0</v>
      </c>
      <c r="AB11" s="84">
        <f>INDEX('Depr schedule - Actual'!$I$587:$BP$596,MATCH($A11,'Depr schedule - Actual'!$B$587:$B$596,0),MATCH(AB$4,'Depr schedule - Actual'!$I$586:$BP$586,0))</f>
        <v>0</v>
      </c>
      <c r="AC11" s="84">
        <f>INDEX('Depr schedule - Actual'!$I$587:$BP$596,MATCH($A11,'Depr schedule - Actual'!$B$587:$B$596,0),MATCH(AC$4,'Depr schedule - Actual'!$I$586:$BP$586,0))</f>
        <v>0</v>
      </c>
      <c r="AD11" s="84">
        <f>INDEX('Depr schedule - Actual'!$I$587:$BP$596,MATCH($A11,'Depr schedule - Actual'!$B$587:$B$596,0),MATCH(AD$4,'Depr schedule - Actual'!$I$586:$BP$586,0))</f>
        <v>0</v>
      </c>
      <c r="AE11" s="84">
        <f>INDEX('Depr schedule - Actual'!$I$587:$BP$596,MATCH($A11,'Depr schedule - Actual'!$B$587:$B$596,0),MATCH(AE$4,'Depr schedule - Actual'!$I$586:$BP$586,0))</f>
        <v>0</v>
      </c>
      <c r="AF11" s="84">
        <f>INDEX('Depr schedule - Actual'!$I$587:$BP$596,MATCH($A11,'Depr schedule - Actual'!$B$587:$B$596,0),MATCH(AF$4,'Depr schedule - Actual'!$I$586:$BP$586,0))</f>
        <v>0</v>
      </c>
      <c r="AG11" s="84">
        <f>INDEX('Depr schedule - Actual'!$I$587:$BP$596,MATCH($A11,'Depr schedule - Actual'!$B$587:$B$596,0),MATCH(AG$4,'Depr schedule - Actual'!$I$586:$BP$586,0))</f>
        <v>0</v>
      </c>
      <c r="AH11" s="84">
        <f>INDEX('Depr schedule - Actual'!$I$587:$BP$596,MATCH($A11,'Depr schedule - Actual'!$B$587:$B$596,0),MATCH(AH$4,'Depr schedule - Actual'!$I$586:$BP$586,0))</f>
        <v>0</v>
      </c>
      <c r="AI11" s="84">
        <f>INDEX('Depr schedule - Actual'!$I$587:$BP$596,MATCH($A11,'Depr schedule - Actual'!$B$587:$B$596,0),MATCH(AI$4,'Depr schedule - Actual'!$I$586:$BP$586,0))</f>
        <v>0</v>
      </c>
      <c r="AJ11" s="84">
        <f>INDEX('Depr schedule - Actual'!$I$587:$BP$596,MATCH($A11,'Depr schedule - Actual'!$B$587:$B$596,0),MATCH(AJ$4,'Depr schedule - Actual'!$I$586:$BP$586,0))</f>
        <v>0</v>
      </c>
      <c r="AK11" s="84">
        <f>INDEX('Depr schedule - Actual'!$I$587:$BP$596,MATCH($A11,'Depr schedule - Actual'!$B$587:$B$596,0),MATCH(AK$4,'Depr schedule - Actual'!$I$586:$BP$586,0))</f>
        <v>0</v>
      </c>
      <c r="AL11" s="84">
        <f>INDEX('Depr schedule - Actual'!$I$587:$BP$596,MATCH($A11,'Depr schedule - Actual'!$B$587:$B$596,0),MATCH(AL$4,'Depr schedule - Actual'!$I$586:$BP$586,0))</f>
        <v>0</v>
      </c>
      <c r="AM11" s="84">
        <f>INDEX('Depr schedule - Actual'!$I$587:$BP$596,MATCH($A11,'Depr schedule - Actual'!$B$587:$B$596,0),MATCH(AM$4,'Depr schedule - Actual'!$I$586:$BP$586,0))</f>
        <v>0</v>
      </c>
      <c r="AN11" s="84">
        <f>INDEX('Depr schedule - Actual'!$I$587:$BP$596,MATCH($A11,'Depr schedule - Actual'!$B$587:$B$596,0),MATCH(AN$4,'Depr schedule - Actual'!$I$586:$BP$586,0))</f>
        <v>0</v>
      </c>
      <c r="AO11" s="84">
        <f>INDEX('Depr schedule - Actual'!$I$587:$BP$596,MATCH($A11,'Depr schedule - Actual'!$B$587:$B$596,0),MATCH(AO$4,'Depr schedule - Actual'!$I$586:$BP$586,0))</f>
        <v>0</v>
      </c>
      <c r="AP11" s="84">
        <f>INDEX('Depr schedule - Actual'!$I$587:$BP$596,MATCH($A11,'Depr schedule - Actual'!$B$587:$B$596,0),MATCH(AP$4,'Depr schedule - Actual'!$I$586:$BP$586,0))</f>
        <v>0</v>
      </c>
      <c r="AQ11" s="84">
        <f>INDEX('Depr schedule - Actual'!$I$587:$BP$596,MATCH($A11,'Depr schedule - Actual'!$B$587:$B$596,0),MATCH(AQ$4,'Depr schedule - Actual'!$I$586:$BP$586,0))</f>
        <v>0</v>
      </c>
      <c r="AR11" s="84">
        <f>INDEX('Depr schedule - Actual'!$I$587:$BP$596,MATCH($A11,'Depr schedule - Actual'!$B$587:$B$596,0),MATCH(AR$4,'Depr schedule - Actual'!$I$586:$BP$586,0))</f>
        <v>0</v>
      </c>
      <c r="AS11" s="84">
        <f>INDEX('Depr schedule - Actual'!$I$587:$BP$596,MATCH($A11,'Depr schedule - Actual'!$B$587:$B$596,0),MATCH(AS$4,'Depr schedule - Actual'!$I$586:$BP$586,0))</f>
        <v>0</v>
      </c>
      <c r="AT11" s="84">
        <f>INDEX('Depr schedule - Actual'!$I$587:$BP$596,MATCH($A11,'Depr schedule - Actual'!$B$587:$B$596,0),MATCH(AT$4,'Depr schedule - Actual'!$I$586:$BP$586,0))</f>
        <v>0</v>
      </c>
      <c r="AU11" s="84">
        <f>INDEX('Depr schedule - Actual'!$I$587:$BP$596,MATCH($A11,'Depr schedule - Actual'!$B$587:$B$596,0),MATCH(AU$4,'Depr schedule - Actual'!$I$586:$BP$586,0))</f>
        <v>0</v>
      </c>
      <c r="AV11" s="84">
        <f>INDEX('Depr schedule - Actual'!$I$587:$BP$596,MATCH($A11,'Depr schedule - Actual'!$B$587:$B$596,0),MATCH(AV$4,'Depr schedule - Actual'!$I$586:$BP$586,0))</f>
        <v>0</v>
      </c>
      <c r="AW11" s="84">
        <f>INDEX('Depr schedule - Actual'!$I$587:$BP$596,MATCH($A11,'Depr schedule - Actual'!$B$587:$B$596,0),MATCH(AW$4,'Depr schedule - Actual'!$I$586:$BP$586,0))</f>
        <v>0</v>
      </c>
      <c r="AX11" s="84">
        <f>INDEX('Depr schedule - Actual'!$I$587:$BP$596,MATCH($A11,'Depr schedule - Actual'!$B$587:$B$596,0),MATCH(AX$4,'Depr schedule - Actual'!$I$586:$BP$586,0))</f>
        <v>0</v>
      </c>
      <c r="AY11" s="84">
        <f>INDEX('Depr schedule - Actual'!$I$587:$BP$596,MATCH($A11,'Depr schedule - Actual'!$B$587:$B$596,0),MATCH(AY$4,'Depr schedule - Actual'!$I$586:$BP$586,0))</f>
        <v>0</v>
      </c>
      <c r="AZ11" s="84">
        <f>INDEX('Depr schedule - Actual'!$I$587:$BP$596,MATCH($A11,'Depr schedule - Actual'!$B$587:$B$596,0),MATCH(AZ$4,'Depr schedule - Actual'!$I$586:$BP$586,0))</f>
        <v>0</v>
      </c>
      <c r="BA11" s="84">
        <f>INDEX('Depr schedule - Actual'!$I$587:$BP$596,MATCH($A11,'Depr schedule - Actual'!$B$587:$B$596,0),MATCH(BA$4,'Depr schedule - Actual'!$I$586:$BP$586,0))</f>
        <v>0</v>
      </c>
      <c r="BB11" s="84">
        <f>INDEX('Depr schedule - Actual'!$I$587:$BP$596,MATCH($A11,'Depr schedule - Actual'!$B$587:$B$596,0),MATCH(BB$4,'Depr schedule - Actual'!$I$586:$BP$586,0))</f>
        <v>0</v>
      </c>
      <c r="BC11" s="84">
        <f>INDEX('Depr schedule - Actual'!$I$587:$BP$596,MATCH($A11,'Depr schedule - Actual'!$B$587:$B$596,0),MATCH(BC$4,'Depr schedule - Actual'!$I$586:$BP$586,0))</f>
        <v>0</v>
      </c>
      <c r="BD11" s="84">
        <f>INDEX('Depr schedule - Actual'!$I$587:$BP$596,MATCH($A11,'Depr schedule - Actual'!$B$587:$B$596,0),MATCH(BD$4,'Depr schedule - Actual'!$I$586:$BP$586,0))</f>
        <v>0</v>
      </c>
      <c r="BE11" s="84">
        <f>INDEX('Depr schedule - Actual'!$I$587:$BP$596,MATCH($A11,'Depr schedule - Actual'!$B$587:$B$596,0),MATCH(BE$4,'Depr schedule - Actual'!$I$586:$BP$586,0))</f>
        <v>0</v>
      </c>
      <c r="BF11" s="84">
        <f>INDEX('Depr schedule - Actual'!$I$587:$BP$596,MATCH($A11,'Depr schedule - Actual'!$B$587:$B$596,0),MATCH(BF$4,'Depr schedule - Actual'!$I$586:$BP$586,0))</f>
        <v>0</v>
      </c>
      <c r="BG11" s="84">
        <f>INDEX('Depr schedule - Actual'!$I$587:$BP$596,MATCH($A11,'Depr schedule - Actual'!$B$587:$B$596,0),MATCH(BG$4,'Depr schedule - Actual'!$I$586:$BP$586,0))</f>
        <v>0</v>
      </c>
      <c r="BH11" s="84">
        <f>INDEX('Depr schedule - Actual'!$I$587:$BP$596,MATCH($A11,'Depr schedule - Actual'!$B$587:$B$596,0),MATCH(BH$4,'Depr schedule - Actual'!$I$586:$BP$586,0))</f>
        <v>0</v>
      </c>
      <c r="BI11" s="84">
        <f>INDEX('Depr schedule - Actual'!$I$587:$BP$596,MATCH($A11,'Depr schedule - Actual'!$B$587:$B$596,0),MATCH(BI$4,'Depr schedule - Actual'!$I$586:$BP$586,0))</f>
        <v>0</v>
      </c>
      <c r="BJ11" s="84">
        <f>INDEX('Depr schedule - Actual'!$I$587:$BP$596,MATCH($A11,'Depr schedule - Actual'!$B$587:$B$596,0),MATCH(BJ$4,'Depr schedule - Actual'!$I$586:$BP$586,0))</f>
        <v>0</v>
      </c>
      <c r="BK11" s="84">
        <f>INDEX('Depr schedule - Actual'!$I$587:$BP$596,MATCH($A11,'Depr schedule - Actual'!$B$587:$B$596,0),MATCH(BK$4,'Depr schedule - Actual'!$I$586:$BP$586,0))</f>
        <v>0</v>
      </c>
      <c r="BL11" s="84">
        <f>INDEX('Depr schedule - Actual'!$I$587:$BP$596,MATCH($A11,'Depr schedule - Actual'!$B$587:$B$596,0),MATCH(BL$4,'Depr schedule - Actual'!$I$586:$BP$586,0))</f>
        <v>0</v>
      </c>
      <c r="BM11" s="84">
        <f>INDEX('Depr schedule - Actual'!$I$587:$BP$596,MATCH($A11,'Depr schedule - Actual'!$B$587:$B$596,0),MATCH(BM$4,'Depr schedule - Actual'!$I$586:$BP$586,0))</f>
        <v>0</v>
      </c>
      <c r="BN11" s="84">
        <f>INDEX('Depr schedule - Actual'!$I$587:$BP$596,MATCH($A11,'Depr schedule - Actual'!$B$587:$B$596,0),MATCH(BN$4,'Depr schedule - Actual'!$I$586:$BP$586,0))</f>
        <v>0</v>
      </c>
      <c r="BO11" s="84">
        <f>INDEX('Depr schedule - Actual'!$I$587:$BP$596,MATCH($A11,'Depr schedule - Actual'!$B$587:$B$596,0),MATCH(BO$4,'Depr schedule - Actual'!$I$586:$BP$586,0))</f>
        <v>0</v>
      </c>
      <c r="BP11" s="84"/>
      <c r="BQ11" s="84"/>
      <c r="BR11" s="84"/>
      <c r="BS11" s="88"/>
      <c r="BT11" s="88"/>
      <c r="BU11" s="88"/>
      <c r="BV11" s="88"/>
      <c r="BW11" s="88"/>
    </row>
    <row r="12" spans="1:76" ht="15">
      <c r="A12" s="30"/>
      <c r="B12" s="79"/>
      <c r="C12" s="80"/>
      <c r="D12" s="81"/>
      <c r="E12" s="82"/>
      <c r="F12" s="87"/>
      <c r="G12" s="83"/>
      <c r="H12" s="88"/>
      <c r="I12" s="88"/>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8"/>
      <c r="BT12" s="88"/>
      <c r="BU12" s="88"/>
      <c r="BV12" s="88"/>
      <c r="BW12" s="88"/>
    </row>
    <row r="13" spans="1:76" ht="15">
      <c r="A13" s="30"/>
      <c r="B13" s="89"/>
      <c r="C13" s="80"/>
      <c r="D13" s="81"/>
      <c r="E13" s="82"/>
      <c r="F13" s="87"/>
      <c r="G13" s="83"/>
      <c r="H13" s="88"/>
      <c r="I13" s="88"/>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8"/>
      <c r="BT13" s="88"/>
      <c r="BU13" s="88"/>
      <c r="BV13" s="88"/>
      <c r="BW13" s="88"/>
    </row>
    <row r="14" spans="1:76" ht="15">
      <c r="A14" s="30"/>
      <c r="B14" s="79"/>
      <c r="C14" s="80"/>
      <c r="D14" s="81"/>
      <c r="E14" s="82"/>
      <c r="F14" s="87"/>
      <c r="G14" s="83"/>
      <c r="H14" s="88"/>
      <c r="I14" s="88"/>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8"/>
      <c r="BT14" s="88"/>
      <c r="BU14" s="88"/>
      <c r="BV14" s="88"/>
      <c r="BW14" s="88"/>
    </row>
    <row r="15" spans="1:76" ht="15">
      <c r="A15" s="30"/>
      <c r="B15" s="79"/>
      <c r="C15" s="80"/>
      <c r="D15" s="81"/>
      <c r="E15" s="82"/>
      <c r="F15" s="87"/>
      <c r="G15" s="83"/>
      <c r="H15" s="88"/>
      <c r="I15" s="88"/>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8"/>
      <c r="BT15" s="88"/>
      <c r="BU15" s="88"/>
      <c r="BV15" s="88"/>
      <c r="BW15" s="88"/>
    </row>
    <row r="16" spans="1:76" ht="15">
      <c r="A16" s="30"/>
      <c r="B16" s="79"/>
      <c r="C16" s="80"/>
      <c r="D16" s="81"/>
      <c r="E16" s="82"/>
      <c r="F16" s="87"/>
      <c r="G16" s="83"/>
      <c r="H16" s="88"/>
      <c r="I16" s="88"/>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8"/>
      <c r="BT16" s="88"/>
      <c r="BU16" s="88"/>
      <c r="BV16" s="88"/>
      <c r="BW16" s="88"/>
    </row>
    <row r="17" spans="1:75" ht="15">
      <c r="A17" s="30"/>
      <c r="B17" s="79"/>
      <c r="C17" s="80"/>
      <c r="D17" s="81"/>
      <c r="E17" s="82"/>
      <c r="F17" s="87"/>
      <c r="G17" s="83"/>
      <c r="H17" s="88"/>
      <c r="I17" s="88"/>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8"/>
      <c r="BT17" s="88"/>
      <c r="BU17" s="88"/>
      <c r="BV17" s="88"/>
      <c r="BW17" s="88"/>
    </row>
    <row r="18" spans="1:75" ht="15">
      <c r="A18" s="30"/>
      <c r="B18" s="79"/>
      <c r="C18" s="80"/>
      <c r="D18" s="81"/>
      <c r="E18" s="82"/>
      <c r="F18" s="87"/>
      <c r="G18" s="83"/>
      <c r="H18" s="88"/>
      <c r="I18" s="88"/>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8"/>
      <c r="BT18" s="88"/>
      <c r="BU18" s="88"/>
      <c r="BV18" s="88"/>
      <c r="BW18" s="88"/>
    </row>
    <row r="19" spans="1:75" ht="15">
      <c r="A19" s="30"/>
      <c r="B19" s="79"/>
      <c r="C19" s="80"/>
      <c r="D19" s="81"/>
      <c r="E19" s="82"/>
      <c r="F19" s="87"/>
      <c r="G19" s="83"/>
      <c r="H19" s="88"/>
      <c r="I19" s="88"/>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94"/>
      <c r="BT19" s="94"/>
      <c r="BU19" s="94"/>
      <c r="BV19" s="94"/>
      <c r="BW19" s="94"/>
    </row>
    <row r="20" spans="1:75" ht="15">
      <c r="A20" s="30"/>
      <c r="B20" s="79"/>
      <c r="C20" s="80"/>
      <c r="D20" s="81"/>
      <c r="E20" s="82"/>
      <c r="F20" s="87"/>
      <c r="G20" s="83"/>
      <c r="H20" s="88"/>
      <c r="I20" s="88"/>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94"/>
      <c r="BT20" s="94"/>
      <c r="BU20" s="94"/>
      <c r="BV20" s="94"/>
      <c r="BW20" s="94"/>
    </row>
    <row r="21" spans="1:75" ht="15">
      <c r="A21" s="30"/>
      <c r="B21" s="79"/>
      <c r="C21" s="80"/>
      <c r="D21" s="81"/>
      <c r="E21" s="82"/>
      <c r="F21" s="87"/>
      <c r="G21" s="83"/>
      <c r="H21" s="88"/>
      <c r="I21" s="88"/>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94"/>
      <c r="BT21" s="94"/>
      <c r="BU21" s="94"/>
      <c r="BV21" s="94"/>
      <c r="BW21" s="94"/>
    </row>
    <row r="22" spans="1:75" ht="15">
      <c r="A22" s="30"/>
      <c r="B22" s="79"/>
      <c r="C22" s="80"/>
      <c r="D22" s="81"/>
      <c r="E22" s="82"/>
      <c r="F22" s="87"/>
      <c r="G22" s="83"/>
      <c r="H22" s="88"/>
      <c r="I22" s="88"/>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94"/>
      <c r="BT22" s="94"/>
      <c r="BU22" s="94"/>
      <c r="BV22" s="94"/>
      <c r="BW22" s="94"/>
    </row>
    <row r="23" spans="1:75" ht="15">
      <c r="A23" s="30" t="s">
        <v>28</v>
      </c>
      <c r="B23" s="79">
        <f>'Depr schedule - Actual'!G474</f>
        <v>14.334254848231005</v>
      </c>
      <c r="C23" s="80">
        <v>0</v>
      </c>
      <c r="D23" s="81">
        <v>0</v>
      </c>
      <c r="E23" s="82">
        <f>'Opening RAB 2020'!H116</f>
        <v>6.1737535600495073E-2</v>
      </c>
      <c r="F23" s="87">
        <f t="shared" ref="F23" si="5">SUM(J23:BW23)</f>
        <v>6.173753560049506E-2</v>
      </c>
      <c r="G23" s="83"/>
      <c r="H23" s="187"/>
      <c r="I23" s="187"/>
      <c r="J23" s="118">
        <f>INDEX('Depr schedule - Actual'!$I$587:$BP$596,MATCH($A23,'Depr schedule - Actual'!$B$587:$B$596,0),MATCH(J$4,'Depr schedule - Actual'!$I$586:$BP$586,0))</f>
        <v>4.3069930215531311E-3</v>
      </c>
      <c r="K23" s="118">
        <f>INDEX('Depr schedule - Actual'!$I$587:$BP$596,MATCH($A23,'Depr schedule - Actual'!$B$587:$B$596,0),MATCH(K$4,'Depr schedule - Actual'!$I$586:$BP$586,0))</f>
        <v>4.3069930215531311E-3</v>
      </c>
      <c r="L23" s="118">
        <f>INDEX('Depr schedule - Actual'!$I$587:$BP$596,MATCH($A23,'Depr schedule - Actual'!$B$587:$B$596,0),MATCH(L$4,'Depr schedule - Actual'!$I$586:$BP$586,0))</f>
        <v>4.3069930215531311E-3</v>
      </c>
      <c r="M23" s="118">
        <f>INDEX('Depr schedule - Actual'!$I$587:$BP$596,MATCH($A23,'Depr schedule - Actual'!$B$587:$B$596,0),MATCH(M$4,'Depr schedule - Actual'!$I$586:$BP$586,0))</f>
        <v>4.3069930215531311E-3</v>
      </c>
      <c r="N23" s="118">
        <f>INDEX('Depr schedule - Actual'!$I$587:$BP$596,MATCH($A23,'Depr schedule - Actual'!$B$587:$B$596,0),MATCH(N$4,'Depr schedule - Actual'!$I$586:$BP$586,0))</f>
        <v>4.3069930215531311E-3</v>
      </c>
      <c r="O23" s="118">
        <f>INDEX('Depr schedule - Actual'!$I$587:$BP$596,MATCH($A23,'Depr schedule - Actual'!$B$587:$B$596,0),MATCH(O$4,'Depr schedule - Actual'!$I$586:$BP$586,0))</f>
        <v>4.3069930215531311E-3</v>
      </c>
      <c r="P23" s="118">
        <f>INDEX('Depr schedule - Actual'!$I$587:$BP$596,MATCH($A23,'Depr schedule - Actual'!$B$587:$B$596,0),MATCH(P$4,'Depr schedule - Actual'!$I$586:$BP$586,0))</f>
        <v>4.3069930215531311E-3</v>
      </c>
      <c r="Q23" s="118">
        <f>INDEX('Depr schedule - Actual'!$I$587:$BP$596,MATCH($A23,'Depr schedule - Actual'!$B$587:$B$596,0),MATCH(Q$4,'Depr schedule - Actual'!$I$586:$BP$586,0))</f>
        <v>4.3069930215531311E-3</v>
      </c>
      <c r="R23" s="118">
        <f>INDEX('Depr schedule - Actual'!$I$587:$BP$596,MATCH($A23,'Depr schedule - Actual'!$B$587:$B$596,0),MATCH(R$4,'Depr schedule - Actual'!$I$586:$BP$586,0))</f>
        <v>4.3069930215531311E-3</v>
      </c>
      <c r="S23" s="118">
        <f>INDEX('Depr schedule - Actual'!$I$587:$BP$596,MATCH($A23,'Depr schedule - Actual'!$B$587:$B$596,0),MATCH(S$4,'Depr schedule - Actual'!$I$586:$BP$586,0))</f>
        <v>4.3069930215531311E-3</v>
      </c>
      <c r="T23" s="118">
        <f>INDEX('Depr schedule - Actual'!$I$587:$BP$596,MATCH($A23,'Depr schedule - Actual'!$B$587:$B$596,0),MATCH(T$4,'Depr schedule - Actual'!$I$586:$BP$586,0))</f>
        <v>4.3069930215531311E-3</v>
      </c>
      <c r="U23" s="118">
        <f>INDEX('Depr schedule - Actual'!$I$587:$BP$596,MATCH($A23,'Depr schedule - Actual'!$B$587:$B$596,0),MATCH(U$4,'Depr schedule - Actual'!$I$586:$BP$586,0))</f>
        <v>4.3069930215531311E-3</v>
      </c>
      <c r="V23" s="118">
        <f>INDEX('Depr schedule - Actual'!$I$587:$BP$596,MATCH($A23,'Depr schedule - Actual'!$B$587:$B$596,0),MATCH(V$4,'Depr schedule - Actual'!$I$586:$BP$586,0))</f>
        <v>4.3069930215531311E-3</v>
      </c>
      <c r="W23" s="118">
        <f>INDEX('Depr schedule - Actual'!$I$587:$BP$596,MATCH($A23,'Depr schedule - Actual'!$B$587:$B$596,0),MATCH(W$4,'Depr schedule - Actual'!$I$586:$BP$586,0))</f>
        <v>4.3069930215531311E-3</v>
      </c>
      <c r="X23" s="118">
        <f>INDEX('Depr schedule - Actual'!$I$587:$BP$596,MATCH($A23,'Depr schedule - Actual'!$B$587:$B$596,0),MATCH(X$4,'Depr schedule - Actual'!$I$586:$BP$586,0))</f>
        <v>1.4396332987512408E-3</v>
      </c>
      <c r="Y23" s="118">
        <f>INDEX('Depr schedule - Actual'!$I$587:$BP$596,MATCH($A23,'Depr schedule - Actual'!$B$587:$B$596,0),MATCH(Y$4,'Depr schedule - Actual'!$I$586:$BP$586,0))</f>
        <v>0</v>
      </c>
      <c r="Z23" s="118">
        <f>INDEX('Depr schedule - Actual'!$I$587:$BP$596,MATCH($A23,'Depr schedule - Actual'!$B$587:$B$596,0),MATCH(Z$4,'Depr schedule - Actual'!$I$586:$BP$586,0))</f>
        <v>0</v>
      </c>
      <c r="AA23" s="118">
        <f>INDEX('Depr schedule - Actual'!$I$587:$BP$596,MATCH($A23,'Depr schedule - Actual'!$B$587:$B$596,0),MATCH(AA$4,'Depr schedule - Actual'!$I$586:$BP$586,0))</f>
        <v>0</v>
      </c>
      <c r="AB23" s="118">
        <f>INDEX('Depr schedule - Actual'!$I$587:$BP$596,MATCH($A23,'Depr schedule - Actual'!$B$587:$B$596,0),MATCH(AB$4,'Depr schedule - Actual'!$I$586:$BP$586,0))</f>
        <v>0</v>
      </c>
      <c r="AC23" s="118">
        <f>INDEX('Depr schedule - Actual'!$I$587:$BP$596,MATCH($A23,'Depr schedule - Actual'!$B$587:$B$596,0),MATCH(AC$4,'Depr schedule - Actual'!$I$586:$BP$586,0))</f>
        <v>0</v>
      </c>
      <c r="AD23" s="118">
        <f>INDEX('Depr schedule - Actual'!$I$587:$BP$596,MATCH($A23,'Depr schedule - Actual'!$B$587:$B$596,0),MATCH(AD$4,'Depr schedule - Actual'!$I$586:$BP$586,0))</f>
        <v>0</v>
      </c>
      <c r="AE23" s="118">
        <f>INDEX('Depr schedule - Actual'!$I$587:$BP$596,MATCH($A23,'Depr schedule - Actual'!$B$587:$B$596,0),MATCH(AE$4,'Depr schedule - Actual'!$I$586:$BP$586,0))</f>
        <v>0</v>
      </c>
      <c r="AF23" s="118">
        <f>INDEX('Depr schedule - Actual'!$I$587:$BP$596,MATCH($A23,'Depr schedule - Actual'!$B$587:$B$596,0),MATCH(AF$4,'Depr schedule - Actual'!$I$586:$BP$586,0))</f>
        <v>0</v>
      </c>
      <c r="AG23" s="118">
        <f>INDEX('Depr schedule - Actual'!$I$587:$BP$596,MATCH($A23,'Depr schedule - Actual'!$B$587:$B$596,0),MATCH(AG$4,'Depr schedule - Actual'!$I$586:$BP$586,0))</f>
        <v>0</v>
      </c>
      <c r="AH23" s="118">
        <f>INDEX('Depr schedule - Actual'!$I$587:$BP$596,MATCH($A23,'Depr schedule - Actual'!$B$587:$B$596,0),MATCH(AH$4,'Depr schedule - Actual'!$I$586:$BP$586,0))</f>
        <v>0</v>
      </c>
      <c r="AI23" s="118">
        <f>INDEX('Depr schedule - Actual'!$I$587:$BP$596,MATCH($A23,'Depr schedule - Actual'!$B$587:$B$596,0),MATCH(AI$4,'Depr schedule - Actual'!$I$586:$BP$586,0))</f>
        <v>0</v>
      </c>
      <c r="AJ23" s="118">
        <f>INDEX('Depr schedule - Actual'!$I$587:$BP$596,MATCH($A23,'Depr schedule - Actual'!$B$587:$B$596,0),MATCH(AJ$4,'Depr schedule - Actual'!$I$586:$BP$586,0))</f>
        <v>0</v>
      </c>
      <c r="AK23" s="118">
        <f>INDEX('Depr schedule - Actual'!$I$587:$BP$596,MATCH($A23,'Depr schedule - Actual'!$B$587:$B$596,0),MATCH(AK$4,'Depr schedule - Actual'!$I$586:$BP$586,0))</f>
        <v>0</v>
      </c>
      <c r="AL23" s="118">
        <f>INDEX('Depr schedule - Actual'!$I$587:$BP$596,MATCH($A23,'Depr schedule - Actual'!$B$587:$B$596,0),MATCH(AL$4,'Depr schedule - Actual'!$I$586:$BP$586,0))</f>
        <v>0</v>
      </c>
      <c r="AM23" s="118">
        <f>INDEX('Depr schedule - Actual'!$I$587:$BP$596,MATCH($A23,'Depr schedule - Actual'!$B$587:$B$596,0),MATCH(AM$4,'Depr schedule - Actual'!$I$586:$BP$586,0))</f>
        <v>0</v>
      </c>
      <c r="AN23" s="118">
        <f>INDEX('Depr schedule - Actual'!$I$587:$BP$596,MATCH($A23,'Depr schedule - Actual'!$B$587:$B$596,0),MATCH(AN$4,'Depr schedule - Actual'!$I$586:$BP$586,0))</f>
        <v>0</v>
      </c>
      <c r="AO23" s="118">
        <f>INDEX('Depr schedule - Actual'!$I$587:$BP$596,MATCH($A23,'Depr schedule - Actual'!$B$587:$B$596,0),MATCH(AO$4,'Depr schedule - Actual'!$I$586:$BP$586,0))</f>
        <v>0</v>
      </c>
      <c r="AP23" s="118">
        <f>INDEX('Depr schedule - Actual'!$I$587:$BP$596,MATCH($A23,'Depr schedule - Actual'!$B$587:$B$596,0),MATCH(AP$4,'Depr schedule - Actual'!$I$586:$BP$586,0))</f>
        <v>0</v>
      </c>
      <c r="AQ23" s="118">
        <f>INDEX('Depr schedule - Actual'!$I$587:$BP$596,MATCH($A23,'Depr schedule - Actual'!$B$587:$B$596,0),MATCH(AQ$4,'Depr schedule - Actual'!$I$586:$BP$586,0))</f>
        <v>0</v>
      </c>
      <c r="AR23" s="118">
        <f>INDEX('Depr schedule - Actual'!$I$587:$BP$596,MATCH($A23,'Depr schedule - Actual'!$B$587:$B$596,0),MATCH(AR$4,'Depr schedule - Actual'!$I$586:$BP$586,0))</f>
        <v>0</v>
      </c>
      <c r="AS23" s="118">
        <f>INDEX('Depr schedule - Actual'!$I$587:$BP$596,MATCH($A23,'Depr schedule - Actual'!$B$587:$B$596,0),MATCH(AS$4,'Depr schedule - Actual'!$I$586:$BP$586,0))</f>
        <v>0</v>
      </c>
      <c r="AT23" s="118">
        <f>INDEX('Depr schedule - Actual'!$I$587:$BP$596,MATCH($A23,'Depr schedule - Actual'!$B$587:$B$596,0),MATCH(AT$4,'Depr schedule - Actual'!$I$586:$BP$586,0))</f>
        <v>0</v>
      </c>
      <c r="AU23" s="118">
        <f>INDEX('Depr schedule - Actual'!$I$587:$BP$596,MATCH($A23,'Depr schedule - Actual'!$B$587:$B$596,0),MATCH(AU$4,'Depr schedule - Actual'!$I$586:$BP$586,0))</f>
        <v>0</v>
      </c>
      <c r="AV23" s="118">
        <f>INDEX('Depr schedule - Actual'!$I$587:$BP$596,MATCH($A23,'Depr schedule - Actual'!$B$587:$B$596,0),MATCH(AV$4,'Depr schedule - Actual'!$I$586:$BP$586,0))</f>
        <v>0</v>
      </c>
      <c r="AW23" s="118">
        <f>INDEX('Depr schedule - Actual'!$I$587:$BP$596,MATCH($A23,'Depr schedule - Actual'!$B$587:$B$596,0),MATCH(AW$4,'Depr schedule - Actual'!$I$586:$BP$586,0))</f>
        <v>0</v>
      </c>
      <c r="AX23" s="118">
        <f>INDEX('Depr schedule - Actual'!$I$587:$BP$596,MATCH($A23,'Depr schedule - Actual'!$B$587:$B$596,0),MATCH(AX$4,'Depr schedule - Actual'!$I$586:$BP$586,0))</f>
        <v>0</v>
      </c>
      <c r="AY23" s="118">
        <f>INDEX('Depr schedule - Actual'!$I$587:$BP$596,MATCH($A23,'Depr schedule - Actual'!$B$587:$B$596,0),MATCH(AY$4,'Depr schedule - Actual'!$I$586:$BP$586,0))</f>
        <v>0</v>
      </c>
      <c r="AZ23" s="118">
        <f>INDEX('Depr schedule - Actual'!$I$587:$BP$596,MATCH($A23,'Depr schedule - Actual'!$B$587:$B$596,0),MATCH(AZ$4,'Depr schedule - Actual'!$I$586:$BP$586,0))</f>
        <v>0</v>
      </c>
      <c r="BA23" s="118">
        <f>INDEX('Depr schedule - Actual'!$I$587:$BP$596,MATCH($A23,'Depr schedule - Actual'!$B$587:$B$596,0),MATCH(BA$4,'Depr schedule - Actual'!$I$586:$BP$586,0))</f>
        <v>0</v>
      </c>
      <c r="BB23" s="118">
        <f>INDEX('Depr schedule - Actual'!$I$587:$BP$596,MATCH($A23,'Depr schedule - Actual'!$B$587:$B$596,0),MATCH(BB$4,'Depr schedule - Actual'!$I$586:$BP$586,0))</f>
        <v>0</v>
      </c>
      <c r="BC23" s="118">
        <f>INDEX('Depr schedule - Actual'!$I$587:$BP$596,MATCH($A23,'Depr schedule - Actual'!$B$587:$B$596,0),MATCH(BC$4,'Depr schedule - Actual'!$I$586:$BP$586,0))</f>
        <v>0</v>
      </c>
      <c r="BD23" s="118">
        <f>INDEX('Depr schedule - Actual'!$I$587:$BP$596,MATCH($A23,'Depr schedule - Actual'!$B$587:$B$596,0),MATCH(BD$4,'Depr schedule - Actual'!$I$586:$BP$586,0))</f>
        <v>0</v>
      </c>
      <c r="BE23" s="118">
        <f>INDEX('Depr schedule - Actual'!$I$587:$BP$596,MATCH($A23,'Depr schedule - Actual'!$B$587:$B$596,0),MATCH(BE$4,'Depr schedule - Actual'!$I$586:$BP$586,0))</f>
        <v>0</v>
      </c>
      <c r="BF23" s="118">
        <f>INDEX('Depr schedule - Actual'!$I$587:$BP$596,MATCH($A23,'Depr schedule - Actual'!$B$587:$B$596,0),MATCH(BF$4,'Depr schedule - Actual'!$I$586:$BP$586,0))</f>
        <v>0</v>
      </c>
      <c r="BG23" s="118">
        <f>INDEX('Depr schedule - Actual'!$I$587:$BP$596,MATCH($A23,'Depr schedule - Actual'!$B$587:$B$596,0),MATCH(BG$4,'Depr schedule - Actual'!$I$586:$BP$586,0))</f>
        <v>0</v>
      </c>
      <c r="BH23" s="118">
        <f>INDEX('Depr schedule - Actual'!$I$587:$BP$596,MATCH($A23,'Depr schedule - Actual'!$B$587:$B$596,0),MATCH(BH$4,'Depr schedule - Actual'!$I$586:$BP$586,0))</f>
        <v>0</v>
      </c>
      <c r="BI23" s="118">
        <f>INDEX('Depr schedule - Actual'!$I$587:$BP$596,MATCH($A23,'Depr schedule - Actual'!$B$587:$B$596,0),MATCH(BI$4,'Depr schedule - Actual'!$I$586:$BP$586,0))</f>
        <v>0</v>
      </c>
      <c r="BJ23" s="118">
        <f>INDEX('Depr schedule - Actual'!$I$587:$BP$596,MATCH($A23,'Depr schedule - Actual'!$B$587:$B$596,0),MATCH(BJ$4,'Depr schedule - Actual'!$I$586:$BP$586,0))</f>
        <v>0</v>
      </c>
      <c r="BK23" s="118">
        <f>INDEX('Depr schedule - Actual'!$I$587:$BP$596,MATCH($A23,'Depr schedule - Actual'!$B$587:$B$596,0),MATCH(BK$4,'Depr schedule - Actual'!$I$586:$BP$586,0))</f>
        <v>0</v>
      </c>
      <c r="BL23" s="118">
        <f>INDEX('Depr schedule - Actual'!$I$587:$BP$596,MATCH($A23,'Depr schedule - Actual'!$B$587:$B$596,0),MATCH(BL$4,'Depr schedule - Actual'!$I$586:$BP$586,0))</f>
        <v>0</v>
      </c>
      <c r="BM23" s="118">
        <f>INDEX('Depr schedule - Actual'!$I$587:$BP$596,MATCH($A23,'Depr schedule - Actual'!$B$587:$B$596,0),MATCH(BM$4,'Depr schedule - Actual'!$I$586:$BP$586,0))</f>
        <v>0</v>
      </c>
      <c r="BN23" s="118">
        <f>INDEX('Depr schedule - Actual'!$I$587:$BP$596,MATCH($A23,'Depr schedule - Actual'!$B$587:$B$596,0),MATCH(BN$4,'Depr schedule - Actual'!$I$586:$BP$586,0))</f>
        <v>0</v>
      </c>
      <c r="BO23" s="118">
        <f>INDEX('Depr schedule - Actual'!$I$587:$BP$596,MATCH($A23,'Depr schedule - Actual'!$B$587:$B$596,0),MATCH(BO$4,'Depr schedule - Actual'!$I$586:$BP$586,0))</f>
        <v>0</v>
      </c>
      <c r="BP23" s="84"/>
      <c r="BQ23" s="84"/>
      <c r="BR23" s="84"/>
      <c r="BS23" s="94"/>
      <c r="BT23" s="94"/>
      <c r="BU23" s="94"/>
      <c r="BV23" s="94"/>
      <c r="BW23" s="94"/>
    </row>
    <row r="24" spans="1:75" ht="15">
      <c r="A24" s="64"/>
      <c r="B24" s="95"/>
      <c r="C24" s="90"/>
      <c r="D24" s="91"/>
      <c r="E24" s="92"/>
      <c r="F24" s="93"/>
      <c r="G24" s="83"/>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row>
    <row r="25" spans="1:75" ht="15">
      <c r="A25" s="64"/>
      <c r="B25" s="95"/>
      <c r="C25" s="90"/>
      <c r="D25" s="91"/>
      <c r="E25" s="92"/>
      <c r="F25" s="93"/>
      <c r="G25" s="83"/>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row>
    <row r="26" spans="1:75" ht="15">
      <c r="A26" s="64"/>
      <c r="B26" s="95"/>
      <c r="C26" s="90"/>
      <c r="D26" s="91"/>
      <c r="E26" s="92"/>
      <c r="F26" s="93"/>
      <c r="G26" s="8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row>
    <row r="27" spans="1:75">
      <c r="A27" s="96"/>
      <c r="B27" s="97"/>
      <c r="C27" s="98"/>
      <c r="D27" s="99"/>
      <c r="E27" s="100"/>
      <c r="F27" s="101"/>
      <c r="H27" s="188"/>
      <c r="I27" s="188"/>
      <c r="J27" s="102">
        <f t="shared" ref="J27:AN27" si="6">SUM(J5:J26)</f>
        <v>30.613665941528673</v>
      </c>
      <c r="K27" s="102">
        <f t="shared" si="6"/>
        <v>30.61366594152868</v>
      </c>
      <c r="L27" s="102">
        <f t="shared" si="6"/>
        <v>30.46388872628081</v>
      </c>
      <c r="M27" s="102">
        <f t="shared" si="6"/>
        <v>30.168785791965327</v>
      </c>
      <c r="N27" s="102">
        <f t="shared" si="6"/>
        <v>29.571781764364133</v>
      </c>
      <c r="O27" s="102">
        <f t="shared" si="6"/>
        <v>29.25941442975331</v>
      </c>
      <c r="P27" s="102">
        <f t="shared" si="6"/>
        <v>6.6643324835046833</v>
      </c>
      <c r="Q27" s="102">
        <f t="shared" si="6"/>
        <v>3.8357196893611083</v>
      </c>
      <c r="R27" s="102">
        <f t="shared" si="6"/>
        <v>3.5289708450271058</v>
      </c>
      <c r="S27" s="102">
        <f t="shared" si="6"/>
        <v>3.5289708450271058</v>
      </c>
      <c r="T27" s="102">
        <f t="shared" si="6"/>
        <v>3.2590085702158831</v>
      </c>
      <c r="U27" s="102">
        <f t="shared" si="6"/>
        <v>2.7104912589863073</v>
      </c>
      <c r="V27" s="102">
        <f t="shared" si="6"/>
        <v>2.1164985138144572</v>
      </c>
      <c r="W27" s="102">
        <f t="shared" si="6"/>
        <v>1.4194777790612867</v>
      </c>
      <c r="X27" s="102">
        <f t="shared" si="6"/>
        <v>0.62563584037074693</v>
      </c>
      <c r="Y27" s="102">
        <f t="shared" si="6"/>
        <v>9.7456404503450957E-16</v>
      </c>
      <c r="Z27" s="102">
        <f t="shared" si="6"/>
        <v>0</v>
      </c>
      <c r="AA27" s="102">
        <f t="shared" si="6"/>
        <v>0</v>
      </c>
      <c r="AB27" s="102">
        <f t="shared" si="6"/>
        <v>0</v>
      </c>
      <c r="AC27" s="102">
        <f t="shared" si="6"/>
        <v>0</v>
      </c>
      <c r="AD27" s="102">
        <f t="shared" si="6"/>
        <v>0</v>
      </c>
      <c r="AE27" s="102">
        <f t="shared" si="6"/>
        <v>0</v>
      </c>
      <c r="AF27" s="102">
        <f t="shared" si="6"/>
        <v>0</v>
      </c>
      <c r="AG27" s="102">
        <f t="shared" si="6"/>
        <v>0</v>
      </c>
      <c r="AH27" s="102">
        <f t="shared" si="6"/>
        <v>0</v>
      </c>
      <c r="AI27" s="102">
        <f t="shared" si="6"/>
        <v>0</v>
      </c>
      <c r="AJ27" s="102">
        <f t="shared" si="6"/>
        <v>0</v>
      </c>
      <c r="AK27" s="102">
        <f t="shared" si="6"/>
        <v>0</v>
      </c>
      <c r="AL27" s="102">
        <f t="shared" si="6"/>
        <v>0</v>
      </c>
      <c r="AM27" s="102">
        <f t="shared" si="6"/>
        <v>0</v>
      </c>
      <c r="AN27" s="102">
        <f t="shared" si="6"/>
        <v>0</v>
      </c>
      <c r="AO27" s="102">
        <f t="shared" ref="AO27:BR27" si="7">SUM(AO5:AO26)</f>
        <v>0</v>
      </c>
      <c r="AP27" s="102">
        <f t="shared" si="7"/>
        <v>0</v>
      </c>
      <c r="AQ27" s="102">
        <f t="shared" si="7"/>
        <v>0</v>
      </c>
      <c r="AR27" s="102">
        <f t="shared" si="7"/>
        <v>0</v>
      </c>
      <c r="AS27" s="102">
        <f t="shared" si="7"/>
        <v>0</v>
      </c>
      <c r="AT27" s="102">
        <f t="shared" si="7"/>
        <v>0</v>
      </c>
      <c r="AU27" s="102">
        <f t="shared" si="7"/>
        <v>0</v>
      </c>
      <c r="AV27" s="102">
        <f t="shared" si="7"/>
        <v>0</v>
      </c>
      <c r="AW27" s="102">
        <f t="shared" si="7"/>
        <v>0</v>
      </c>
      <c r="AX27" s="102">
        <f t="shared" si="7"/>
        <v>0</v>
      </c>
      <c r="AY27" s="102">
        <f t="shared" si="7"/>
        <v>0</v>
      </c>
      <c r="AZ27" s="102">
        <f t="shared" si="7"/>
        <v>0</v>
      </c>
      <c r="BA27" s="102">
        <f t="shared" si="7"/>
        <v>0</v>
      </c>
      <c r="BB27" s="102">
        <f t="shared" si="7"/>
        <v>0</v>
      </c>
      <c r="BC27" s="102">
        <f t="shared" si="7"/>
        <v>0</v>
      </c>
      <c r="BD27" s="102">
        <f t="shared" si="7"/>
        <v>0</v>
      </c>
      <c r="BE27" s="102">
        <f t="shared" si="7"/>
        <v>0</v>
      </c>
      <c r="BF27" s="102">
        <f t="shared" si="7"/>
        <v>0</v>
      </c>
      <c r="BG27" s="102">
        <f t="shared" si="7"/>
        <v>0</v>
      </c>
      <c r="BH27" s="102">
        <f t="shared" si="7"/>
        <v>0</v>
      </c>
      <c r="BI27" s="102">
        <f t="shared" si="7"/>
        <v>0</v>
      </c>
      <c r="BJ27" s="102">
        <f t="shared" si="7"/>
        <v>0</v>
      </c>
      <c r="BK27" s="102">
        <f t="shared" si="7"/>
        <v>0</v>
      </c>
      <c r="BL27" s="102">
        <f t="shared" si="7"/>
        <v>0</v>
      </c>
      <c r="BM27" s="102">
        <f t="shared" si="7"/>
        <v>0</v>
      </c>
      <c r="BN27" s="102">
        <f t="shared" si="7"/>
        <v>0</v>
      </c>
      <c r="BO27" s="102">
        <f t="shared" si="7"/>
        <v>0</v>
      </c>
      <c r="BP27" s="102">
        <f t="shared" si="7"/>
        <v>0</v>
      </c>
      <c r="BQ27" s="102">
        <f t="shared" si="7"/>
        <v>0</v>
      </c>
      <c r="BR27" s="102">
        <f t="shared" si="7"/>
        <v>0</v>
      </c>
      <c r="BS27" s="103"/>
      <c r="BT27" s="103"/>
      <c r="BU27" s="103"/>
      <c r="BV27" s="103"/>
      <c r="BW27" s="103"/>
    </row>
    <row r="28" spans="1:75">
      <c r="A28" s="64"/>
      <c r="B28" s="97"/>
      <c r="C28" s="98"/>
      <c r="D28" s="99"/>
      <c r="E28" s="92"/>
      <c r="F28" s="101"/>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row>
    <row r="29" spans="1:75" ht="15">
      <c r="A29" s="105" t="s">
        <v>121</v>
      </c>
      <c r="B29" s="106"/>
      <c r="C29" s="107"/>
      <c r="D29" s="127">
        <f>SUM(D5:D28)</f>
        <v>-5.3679283240626319E-14</v>
      </c>
      <c r="E29" s="109">
        <f>SUM(E5:E21)-E13</f>
        <v>208.31857088518905</v>
      </c>
      <c r="F29" s="109">
        <f>SUM(F5:F21)</f>
        <v>208.31857088518908</v>
      </c>
      <c r="H29" s="104"/>
      <c r="I29" s="104"/>
      <c r="J29" s="110"/>
    </row>
    <row r="30" spans="1:75">
      <c r="A30" s="64"/>
      <c r="B30" s="111"/>
    </row>
    <row r="31" spans="1:75">
      <c r="B31" s="111"/>
    </row>
    <row r="32" spans="1:75">
      <c r="A32" s="112" t="s">
        <v>122</v>
      </c>
      <c r="B32" s="111"/>
    </row>
    <row r="33" spans="1:75">
      <c r="B33" s="111"/>
      <c r="I33" s="65" t="s">
        <v>115</v>
      </c>
      <c r="J33" s="66">
        <v>1</v>
      </c>
      <c r="K33" s="66">
        <f t="shared" ref="K33:BR33" si="8">J33+1</f>
        <v>2</v>
      </c>
      <c r="L33" s="66">
        <f t="shared" si="8"/>
        <v>3</v>
      </c>
      <c r="M33" s="66">
        <f t="shared" si="8"/>
        <v>4</v>
      </c>
      <c r="N33" s="66">
        <f t="shared" si="8"/>
        <v>5</v>
      </c>
      <c r="O33" s="66">
        <f t="shared" si="8"/>
        <v>6</v>
      </c>
      <c r="P33" s="66">
        <f t="shared" si="8"/>
        <v>7</v>
      </c>
      <c r="Q33" s="66">
        <f t="shared" si="8"/>
        <v>8</v>
      </c>
      <c r="R33" s="66">
        <f t="shared" si="8"/>
        <v>9</v>
      </c>
      <c r="S33" s="66">
        <f t="shared" si="8"/>
        <v>10</v>
      </c>
      <c r="T33" s="66">
        <f t="shared" si="8"/>
        <v>11</v>
      </c>
      <c r="U33" s="66">
        <f t="shared" si="8"/>
        <v>12</v>
      </c>
      <c r="V33" s="66">
        <f t="shared" si="8"/>
        <v>13</v>
      </c>
      <c r="W33" s="66">
        <f t="shared" si="8"/>
        <v>14</v>
      </c>
      <c r="X33" s="66">
        <f t="shared" si="8"/>
        <v>15</v>
      </c>
      <c r="Y33" s="66">
        <f t="shared" si="8"/>
        <v>16</v>
      </c>
      <c r="Z33" s="66">
        <f t="shared" si="8"/>
        <v>17</v>
      </c>
      <c r="AA33" s="66">
        <f t="shared" si="8"/>
        <v>18</v>
      </c>
      <c r="AB33" s="66">
        <f t="shared" si="8"/>
        <v>19</v>
      </c>
      <c r="AC33" s="66">
        <f t="shared" si="8"/>
        <v>20</v>
      </c>
      <c r="AD33" s="66">
        <f t="shared" si="8"/>
        <v>21</v>
      </c>
      <c r="AE33" s="66">
        <f t="shared" si="8"/>
        <v>22</v>
      </c>
      <c r="AF33" s="66">
        <f t="shared" si="8"/>
        <v>23</v>
      </c>
      <c r="AG33" s="66">
        <f t="shared" si="8"/>
        <v>24</v>
      </c>
      <c r="AH33" s="66">
        <f t="shared" si="8"/>
        <v>25</v>
      </c>
      <c r="AI33" s="66">
        <f t="shared" si="8"/>
        <v>26</v>
      </c>
      <c r="AJ33" s="66">
        <f t="shared" si="8"/>
        <v>27</v>
      </c>
      <c r="AK33" s="66">
        <f t="shared" si="8"/>
        <v>28</v>
      </c>
      <c r="AL33" s="66">
        <f t="shared" si="8"/>
        <v>29</v>
      </c>
      <c r="AM33" s="66">
        <f t="shared" si="8"/>
        <v>30</v>
      </c>
      <c r="AN33" s="66">
        <f t="shared" si="8"/>
        <v>31</v>
      </c>
      <c r="AO33" s="66">
        <f t="shared" si="8"/>
        <v>32</v>
      </c>
      <c r="AP33" s="66">
        <f t="shared" si="8"/>
        <v>33</v>
      </c>
      <c r="AQ33" s="66">
        <f t="shared" si="8"/>
        <v>34</v>
      </c>
      <c r="AR33" s="66">
        <f t="shared" si="8"/>
        <v>35</v>
      </c>
      <c r="AS33" s="66">
        <f t="shared" si="8"/>
        <v>36</v>
      </c>
      <c r="AT33" s="66">
        <f t="shared" si="8"/>
        <v>37</v>
      </c>
      <c r="AU33" s="66">
        <f t="shared" si="8"/>
        <v>38</v>
      </c>
      <c r="AV33" s="66">
        <f t="shared" si="8"/>
        <v>39</v>
      </c>
      <c r="AW33" s="66">
        <f t="shared" si="8"/>
        <v>40</v>
      </c>
      <c r="AX33" s="66">
        <f t="shared" si="8"/>
        <v>41</v>
      </c>
      <c r="AY33" s="66">
        <f t="shared" si="8"/>
        <v>42</v>
      </c>
      <c r="AZ33" s="66">
        <f t="shared" si="8"/>
        <v>43</v>
      </c>
      <c r="BA33" s="66">
        <f t="shared" si="8"/>
        <v>44</v>
      </c>
      <c r="BB33" s="66">
        <f t="shared" si="8"/>
        <v>45</v>
      </c>
      <c r="BC33" s="66">
        <f t="shared" si="8"/>
        <v>46</v>
      </c>
      <c r="BD33" s="66">
        <f t="shared" si="8"/>
        <v>47</v>
      </c>
      <c r="BE33" s="66">
        <f t="shared" si="8"/>
        <v>48</v>
      </c>
      <c r="BF33" s="66">
        <f t="shared" si="8"/>
        <v>49</v>
      </c>
      <c r="BG33" s="66">
        <f t="shared" si="8"/>
        <v>50</v>
      </c>
      <c r="BH33" s="66">
        <f t="shared" si="8"/>
        <v>51</v>
      </c>
      <c r="BI33" s="66">
        <f t="shared" si="8"/>
        <v>52</v>
      </c>
      <c r="BJ33" s="66">
        <f t="shared" si="8"/>
        <v>53</v>
      </c>
      <c r="BK33" s="66">
        <f t="shared" si="8"/>
        <v>54</v>
      </c>
      <c r="BL33" s="66">
        <f t="shared" si="8"/>
        <v>55</v>
      </c>
      <c r="BM33" s="66">
        <f t="shared" si="8"/>
        <v>56</v>
      </c>
      <c r="BN33" s="66">
        <f t="shared" si="8"/>
        <v>57</v>
      </c>
      <c r="BO33" s="66">
        <f t="shared" si="8"/>
        <v>58</v>
      </c>
      <c r="BP33" s="66">
        <f t="shared" si="8"/>
        <v>59</v>
      </c>
      <c r="BQ33" s="66">
        <f t="shared" si="8"/>
        <v>60</v>
      </c>
      <c r="BR33" s="66">
        <f t="shared" si="8"/>
        <v>61</v>
      </c>
    </row>
    <row r="34" spans="1:75">
      <c r="B34" s="67" t="s">
        <v>116</v>
      </c>
      <c r="C34" s="206" t="s">
        <v>117</v>
      </c>
      <c r="D34" s="207"/>
      <c r="E34" s="68" t="s">
        <v>54</v>
      </c>
      <c r="F34" s="69" t="s">
        <v>123</v>
      </c>
      <c r="G34" s="70"/>
      <c r="I34" s="113"/>
      <c r="J34" s="113" t="s">
        <v>127</v>
      </c>
    </row>
    <row r="35" spans="1:75">
      <c r="B35" s="72" t="s">
        <v>119</v>
      </c>
      <c r="C35" s="73"/>
      <c r="D35" s="74"/>
      <c r="E35" s="75" t="s">
        <v>120</v>
      </c>
      <c r="F35" s="76"/>
      <c r="H35" s="88"/>
      <c r="I35" s="88"/>
      <c r="J35" s="114">
        <f t="shared" ref="J35:BR35" si="9">J$4</f>
        <v>2022</v>
      </c>
      <c r="K35" s="114">
        <f t="shared" si="9"/>
        <v>2023</v>
      </c>
      <c r="L35" s="114">
        <f t="shared" si="9"/>
        <v>2024</v>
      </c>
      <c r="M35" s="114">
        <f t="shared" si="9"/>
        <v>2025</v>
      </c>
      <c r="N35" s="114">
        <f t="shared" si="9"/>
        <v>2026</v>
      </c>
      <c r="O35" s="114">
        <f t="shared" si="9"/>
        <v>2027</v>
      </c>
      <c r="P35" s="114">
        <f t="shared" si="9"/>
        <v>2028</v>
      </c>
      <c r="Q35" s="114">
        <f t="shared" si="9"/>
        <v>2029</v>
      </c>
      <c r="R35" s="114">
        <f t="shared" si="9"/>
        <v>2030</v>
      </c>
      <c r="S35" s="114">
        <f t="shared" si="9"/>
        <v>2031</v>
      </c>
      <c r="T35" s="114">
        <f t="shared" si="9"/>
        <v>2032</v>
      </c>
      <c r="U35" s="114">
        <f t="shared" si="9"/>
        <v>2033</v>
      </c>
      <c r="V35" s="114">
        <f t="shared" si="9"/>
        <v>2034</v>
      </c>
      <c r="W35" s="114">
        <f t="shared" si="9"/>
        <v>2035</v>
      </c>
      <c r="X35" s="114">
        <f t="shared" si="9"/>
        <v>2036</v>
      </c>
      <c r="Y35" s="114">
        <f t="shared" si="9"/>
        <v>2037</v>
      </c>
      <c r="Z35" s="114">
        <f t="shared" si="9"/>
        <v>2038</v>
      </c>
      <c r="AA35" s="114">
        <f t="shared" si="9"/>
        <v>2039</v>
      </c>
      <c r="AB35" s="114">
        <f t="shared" si="9"/>
        <v>2040</v>
      </c>
      <c r="AC35" s="114">
        <f t="shared" si="9"/>
        <v>2041</v>
      </c>
      <c r="AD35" s="114">
        <f t="shared" si="9"/>
        <v>2042</v>
      </c>
      <c r="AE35" s="114">
        <f t="shared" si="9"/>
        <v>2043</v>
      </c>
      <c r="AF35" s="114">
        <f t="shared" si="9"/>
        <v>2044</v>
      </c>
      <c r="AG35" s="114">
        <f t="shared" si="9"/>
        <v>2045</v>
      </c>
      <c r="AH35" s="114">
        <f t="shared" si="9"/>
        <v>2046</v>
      </c>
      <c r="AI35" s="114">
        <f t="shared" si="9"/>
        <v>2047</v>
      </c>
      <c r="AJ35" s="114">
        <f t="shared" si="9"/>
        <v>2048</v>
      </c>
      <c r="AK35" s="114">
        <f t="shared" si="9"/>
        <v>2049</v>
      </c>
      <c r="AL35" s="114">
        <f t="shared" si="9"/>
        <v>2050</v>
      </c>
      <c r="AM35" s="114">
        <f t="shared" si="9"/>
        <v>2051</v>
      </c>
      <c r="AN35" s="114">
        <f t="shared" si="9"/>
        <v>2052</v>
      </c>
      <c r="AO35" s="114">
        <f t="shared" si="9"/>
        <v>2053</v>
      </c>
      <c r="AP35" s="114">
        <f t="shared" si="9"/>
        <v>2054</v>
      </c>
      <c r="AQ35" s="114">
        <f t="shared" si="9"/>
        <v>2055</v>
      </c>
      <c r="AR35" s="114">
        <f t="shared" si="9"/>
        <v>2056</v>
      </c>
      <c r="AS35" s="114">
        <f t="shared" si="9"/>
        <v>2057</v>
      </c>
      <c r="AT35" s="114">
        <f t="shared" si="9"/>
        <v>2058</v>
      </c>
      <c r="AU35" s="114">
        <f t="shared" si="9"/>
        <v>2059</v>
      </c>
      <c r="AV35" s="114">
        <f t="shared" si="9"/>
        <v>2060</v>
      </c>
      <c r="AW35" s="114">
        <f t="shared" si="9"/>
        <v>2061</v>
      </c>
      <c r="AX35" s="114">
        <f t="shared" si="9"/>
        <v>2062</v>
      </c>
      <c r="AY35" s="114">
        <f t="shared" si="9"/>
        <v>2063</v>
      </c>
      <c r="AZ35" s="114">
        <f t="shared" si="9"/>
        <v>2064</v>
      </c>
      <c r="BA35" s="114">
        <f t="shared" si="9"/>
        <v>2065</v>
      </c>
      <c r="BB35" s="114">
        <f t="shared" si="9"/>
        <v>2066</v>
      </c>
      <c r="BC35" s="114">
        <f t="shared" si="9"/>
        <v>2067</v>
      </c>
      <c r="BD35" s="114">
        <f t="shared" si="9"/>
        <v>2068</v>
      </c>
      <c r="BE35" s="114">
        <f t="shared" si="9"/>
        <v>2069</v>
      </c>
      <c r="BF35" s="114">
        <f t="shared" si="9"/>
        <v>2070</v>
      </c>
      <c r="BG35" s="114">
        <f t="shared" si="9"/>
        <v>2071</v>
      </c>
      <c r="BH35" s="114">
        <f t="shared" si="9"/>
        <v>2072</v>
      </c>
      <c r="BI35" s="114">
        <f t="shared" si="9"/>
        <v>2073</v>
      </c>
      <c r="BJ35" s="114">
        <f t="shared" si="9"/>
        <v>2074</v>
      </c>
      <c r="BK35" s="114">
        <f t="shared" si="9"/>
        <v>2075</v>
      </c>
      <c r="BL35" s="114">
        <f t="shared" si="9"/>
        <v>2076</v>
      </c>
      <c r="BM35" s="114">
        <f t="shared" si="9"/>
        <v>2077</v>
      </c>
      <c r="BN35" s="114">
        <f t="shared" si="9"/>
        <v>2078</v>
      </c>
      <c r="BO35" s="114">
        <f t="shared" si="9"/>
        <v>2079</v>
      </c>
      <c r="BP35" s="114">
        <f t="shared" si="9"/>
        <v>2080</v>
      </c>
      <c r="BQ35" s="114">
        <f t="shared" si="9"/>
        <v>2081</v>
      </c>
      <c r="BR35" s="114">
        <f t="shared" si="9"/>
        <v>2082</v>
      </c>
      <c r="BS35" s="114"/>
      <c r="BT35" s="114"/>
      <c r="BU35" s="114"/>
      <c r="BV35" s="114"/>
      <c r="BW35" s="114"/>
    </row>
    <row r="36" spans="1:75" ht="15">
      <c r="A36" s="115" t="str">
        <f t="shared" ref="A36:B40" si="10">A5</f>
        <v>Remotely read interval meters &amp; transformers</v>
      </c>
      <c r="B36" s="116">
        <f t="shared" si="10"/>
        <v>15</v>
      </c>
      <c r="C36" s="80">
        <f>IF(F36=0,0,D36/F36)</f>
        <v>0</v>
      </c>
      <c r="D36" s="117">
        <f>IF(B36="n/a",0,E36-F36)</f>
        <v>0</v>
      </c>
      <c r="E36" s="82">
        <f t="shared" ref="E36:E42" si="11">E5</f>
        <v>198.44296887948988</v>
      </c>
      <c r="F36" s="87">
        <f>SUM(J36:BW36)</f>
        <v>198.44296887948988</v>
      </c>
      <c r="G36" s="83"/>
      <c r="H36" s="88"/>
      <c r="I36" s="88"/>
      <c r="J36" s="84">
        <f>J5*(1+$C5)</f>
        <v>28.639971213984257</v>
      </c>
      <c r="K36" s="84">
        <f t="shared" ref="K36:AN36" si="12">K5*(1+$C5)</f>
        <v>28.639971213984257</v>
      </c>
      <c r="L36" s="84">
        <f t="shared" si="12"/>
        <v>28.639971213984257</v>
      </c>
      <c r="M36" s="84">
        <f t="shared" si="12"/>
        <v>28.639971213984257</v>
      </c>
      <c r="N36" s="84">
        <f t="shared" si="12"/>
        <v>28.639971213984257</v>
      </c>
      <c r="O36" s="84">
        <f t="shared" si="12"/>
        <v>28.639971213984257</v>
      </c>
      <c r="P36" s="84">
        <f t="shared" si="12"/>
        <v>5.9167056825039719</v>
      </c>
      <c r="Q36" s="84">
        <f t="shared" si="12"/>
        <v>3.5246638520055513</v>
      </c>
      <c r="R36" s="84">
        <f t="shared" si="12"/>
        <v>3.5246638520055513</v>
      </c>
      <c r="S36" s="84">
        <f t="shared" si="12"/>
        <v>3.5246638520055513</v>
      </c>
      <c r="T36" s="84">
        <f t="shared" si="12"/>
        <v>3.2547015771943291</v>
      </c>
      <c r="U36" s="84">
        <f t="shared" si="12"/>
        <v>2.7061842659647533</v>
      </c>
      <c r="V36" s="84">
        <f t="shared" si="12"/>
        <v>2.1121915207929032</v>
      </c>
      <c r="W36" s="84">
        <f t="shared" si="12"/>
        <v>1.4151707860397331</v>
      </c>
      <c r="X36" s="84">
        <f t="shared" si="12"/>
        <v>0.62419620707199552</v>
      </c>
      <c r="Y36" s="84">
        <f t="shared" si="12"/>
        <v>9.7456404503450918E-16</v>
      </c>
      <c r="Z36" s="84">
        <f t="shared" si="12"/>
        <v>0</v>
      </c>
      <c r="AA36" s="84">
        <f t="shared" si="12"/>
        <v>0</v>
      </c>
      <c r="AB36" s="84">
        <f t="shared" si="12"/>
        <v>0</v>
      </c>
      <c r="AC36" s="84">
        <f t="shared" si="12"/>
        <v>0</v>
      </c>
      <c r="AD36" s="84">
        <f t="shared" si="12"/>
        <v>0</v>
      </c>
      <c r="AE36" s="84">
        <f t="shared" si="12"/>
        <v>0</v>
      </c>
      <c r="AF36" s="84">
        <f t="shared" si="12"/>
        <v>0</v>
      </c>
      <c r="AG36" s="84">
        <f t="shared" si="12"/>
        <v>0</v>
      </c>
      <c r="AH36" s="84">
        <f t="shared" si="12"/>
        <v>0</v>
      </c>
      <c r="AI36" s="84">
        <f t="shared" si="12"/>
        <v>0</v>
      </c>
      <c r="AJ36" s="84">
        <f t="shared" si="12"/>
        <v>0</v>
      </c>
      <c r="AK36" s="84">
        <f t="shared" si="12"/>
        <v>0</v>
      </c>
      <c r="AL36" s="84">
        <f t="shared" si="12"/>
        <v>0</v>
      </c>
      <c r="AM36" s="84">
        <f t="shared" si="12"/>
        <v>0</v>
      </c>
      <c r="AN36" s="84">
        <f t="shared" si="12"/>
        <v>0</v>
      </c>
      <c r="AO36" s="84">
        <f t="shared" ref="AO36:BR36" si="13">AO5*(1+$C5)</f>
        <v>0</v>
      </c>
      <c r="AP36" s="84">
        <f t="shared" si="13"/>
        <v>0</v>
      </c>
      <c r="AQ36" s="84">
        <f t="shared" si="13"/>
        <v>0</v>
      </c>
      <c r="AR36" s="84">
        <f t="shared" si="13"/>
        <v>0</v>
      </c>
      <c r="AS36" s="84">
        <f t="shared" si="13"/>
        <v>0</v>
      </c>
      <c r="AT36" s="84">
        <f t="shared" si="13"/>
        <v>0</v>
      </c>
      <c r="AU36" s="84">
        <f t="shared" si="13"/>
        <v>0</v>
      </c>
      <c r="AV36" s="84">
        <f t="shared" si="13"/>
        <v>0</v>
      </c>
      <c r="AW36" s="84">
        <f t="shared" si="13"/>
        <v>0</v>
      </c>
      <c r="AX36" s="84">
        <f t="shared" si="13"/>
        <v>0</v>
      </c>
      <c r="AY36" s="84">
        <f t="shared" si="13"/>
        <v>0</v>
      </c>
      <c r="AZ36" s="84">
        <f t="shared" si="13"/>
        <v>0</v>
      </c>
      <c r="BA36" s="84">
        <f t="shared" si="13"/>
        <v>0</v>
      </c>
      <c r="BB36" s="84">
        <f t="shared" si="13"/>
        <v>0</v>
      </c>
      <c r="BC36" s="84">
        <f t="shared" si="13"/>
        <v>0</v>
      </c>
      <c r="BD36" s="84">
        <f t="shared" si="13"/>
        <v>0</v>
      </c>
      <c r="BE36" s="84">
        <f t="shared" si="13"/>
        <v>0</v>
      </c>
      <c r="BF36" s="84">
        <f t="shared" si="13"/>
        <v>0</v>
      </c>
      <c r="BG36" s="84">
        <f t="shared" si="13"/>
        <v>0</v>
      </c>
      <c r="BH36" s="84">
        <f t="shared" si="13"/>
        <v>0</v>
      </c>
      <c r="BI36" s="84">
        <f t="shared" si="13"/>
        <v>0</v>
      </c>
      <c r="BJ36" s="84">
        <f t="shared" si="13"/>
        <v>0</v>
      </c>
      <c r="BK36" s="84">
        <f t="shared" si="13"/>
        <v>0</v>
      </c>
      <c r="BL36" s="84">
        <f t="shared" si="13"/>
        <v>0</v>
      </c>
      <c r="BM36" s="84">
        <f t="shared" si="13"/>
        <v>0</v>
      </c>
      <c r="BN36" s="84">
        <f t="shared" si="13"/>
        <v>0</v>
      </c>
      <c r="BO36" s="84">
        <f t="shared" si="13"/>
        <v>0</v>
      </c>
      <c r="BP36" s="84">
        <f t="shared" si="13"/>
        <v>0</v>
      </c>
      <c r="BQ36" s="84">
        <f t="shared" si="13"/>
        <v>0</v>
      </c>
      <c r="BR36" s="84">
        <f t="shared" si="13"/>
        <v>0</v>
      </c>
      <c r="BS36" s="88"/>
      <c r="BT36" s="88"/>
      <c r="BU36" s="88"/>
      <c r="BV36" s="88"/>
      <c r="BW36" s="88"/>
    </row>
    <row r="37" spans="1:75" ht="15">
      <c r="A37" s="115" t="str">
        <f t="shared" si="10"/>
        <v>IT</v>
      </c>
      <c r="B37" s="116">
        <f t="shared" si="10"/>
        <v>7</v>
      </c>
      <c r="C37" s="80">
        <f t="shared" ref="C37:C40" si="14">IF(F37=0,0,D37/F37)</f>
        <v>3.3179249943342359E-16</v>
      </c>
      <c r="D37" s="117">
        <f t="shared" ref="D37:D39" si="15">IF(B37="n/a",0,E37-F37)</f>
        <v>5.5511151231257827E-17</v>
      </c>
      <c r="E37" s="82">
        <f t="shared" si="11"/>
        <v>0.16730682979889525</v>
      </c>
      <c r="F37" s="87">
        <f t="shared" ref="F37:F42" si="16">SUM(J37:BW37)</f>
        <v>0.16730682979889519</v>
      </c>
      <c r="G37" s="83"/>
      <c r="H37" s="88"/>
      <c r="I37" s="88"/>
      <c r="J37" s="84">
        <f t="shared" ref="J37:AN37" si="17">J6*(1+$C6)</f>
        <v>2.3968668272302495E-2</v>
      </c>
      <c r="K37" s="84">
        <f t="shared" si="17"/>
        <v>2.3968668272308345E-2</v>
      </c>
      <c r="L37" s="84">
        <f t="shared" si="17"/>
        <v>2.3968668272308345E-2</v>
      </c>
      <c r="M37" s="84">
        <f t="shared" si="17"/>
        <v>2.3968668272308345E-2</v>
      </c>
      <c r="N37" s="84">
        <f t="shared" si="17"/>
        <v>2.3968668272308345E-2</v>
      </c>
      <c r="O37" s="84">
        <f t="shared" si="17"/>
        <v>2.3810718903222554E-2</v>
      </c>
      <c r="P37" s="84">
        <f t="shared" si="17"/>
        <v>2.365276953413676E-2</v>
      </c>
      <c r="Q37" s="84">
        <f t="shared" si="17"/>
        <v>3.0455126407328011E-17</v>
      </c>
      <c r="R37" s="84">
        <f t="shared" si="17"/>
        <v>0</v>
      </c>
      <c r="S37" s="84">
        <f t="shared" si="17"/>
        <v>0</v>
      </c>
      <c r="T37" s="84">
        <f t="shared" si="17"/>
        <v>0</v>
      </c>
      <c r="U37" s="84">
        <f t="shared" si="17"/>
        <v>0</v>
      </c>
      <c r="V37" s="84">
        <f t="shared" si="17"/>
        <v>0</v>
      </c>
      <c r="W37" s="84">
        <f t="shared" si="17"/>
        <v>0</v>
      </c>
      <c r="X37" s="84">
        <f t="shared" si="17"/>
        <v>0</v>
      </c>
      <c r="Y37" s="84">
        <f t="shared" si="17"/>
        <v>0</v>
      </c>
      <c r="Z37" s="84">
        <f t="shared" si="17"/>
        <v>0</v>
      </c>
      <c r="AA37" s="84">
        <f t="shared" si="17"/>
        <v>0</v>
      </c>
      <c r="AB37" s="84">
        <f t="shared" si="17"/>
        <v>0</v>
      </c>
      <c r="AC37" s="84">
        <f t="shared" si="17"/>
        <v>0</v>
      </c>
      <c r="AD37" s="84">
        <f t="shared" si="17"/>
        <v>0</v>
      </c>
      <c r="AE37" s="84">
        <f t="shared" si="17"/>
        <v>0</v>
      </c>
      <c r="AF37" s="84">
        <f t="shared" si="17"/>
        <v>0</v>
      </c>
      <c r="AG37" s="84">
        <f t="shared" si="17"/>
        <v>0</v>
      </c>
      <c r="AH37" s="84">
        <f t="shared" si="17"/>
        <v>0</v>
      </c>
      <c r="AI37" s="84">
        <f t="shared" si="17"/>
        <v>0</v>
      </c>
      <c r="AJ37" s="84">
        <f t="shared" si="17"/>
        <v>0</v>
      </c>
      <c r="AK37" s="84">
        <f t="shared" si="17"/>
        <v>0</v>
      </c>
      <c r="AL37" s="84">
        <f t="shared" si="17"/>
        <v>0</v>
      </c>
      <c r="AM37" s="84">
        <f t="shared" si="17"/>
        <v>0</v>
      </c>
      <c r="AN37" s="84">
        <f t="shared" si="17"/>
        <v>0</v>
      </c>
      <c r="AO37" s="84">
        <f t="shared" ref="AO37:BR37" si="18">AO6*(1+$C6)</f>
        <v>0</v>
      </c>
      <c r="AP37" s="84">
        <f t="shared" si="18"/>
        <v>0</v>
      </c>
      <c r="AQ37" s="84">
        <f t="shared" si="18"/>
        <v>0</v>
      </c>
      <c r="AR37" s="84">
        <f t="shared" si="18"/>
        <v>0</v>
      </c>
      <c r="AS37" s="84">
        <f t="shared" si="18"/>
        <v>0</v>
      </c>
      <c r="AT37" s="84">
        <f t="shared" si="18"/>
        <v>0</v>
      </c>
      <c r="AU37" s="84">
        <f t="shared" si="18"/>
        <v>0</v>
      </c>
      <c r="AV37" s="84">
        <f t="shared" si="18"/>
        <v>0</v>
      </c>
      <c r="AW37" s="84">
        <f t="shared" si="18"/>
        <v>0</v>
      </c>
      <c r="AX37" s="84">
        <f t="shared" si="18"/>
        <v>0</v>
      </c>
      <c r="AY37" s="84">
        <f t="shared" si="18"/>
        <v>0</v>
      </c>
      <c r="AZ37" s="84">
        <f t="shared" si="18"/>
        <v>0</v>
      </c>
      <c r="BA37" s="84">
        <f t="shared" si="18"/>
        <v>0</v>
      </c>
      <c r="BB37" s="84">
        <f t="shared" si="18"/>
        <v>0</v>
      </c>
      <c r="BC37" s="84">
        <f t="shared" si="18"/>
        <v>0</v>
      </c>
      <c r="BD37" s="84">
        <f t="shared" si="18"/>
        <v>0</v>
      </c>
      <c r="BE37" s="84">
        <f t="shared" si="18"/>
        <v>0</v>
      </c>
      <c r="BF37" s="84">
        <f t="shared" si="18"/>
        <v>0</v>
      </c>
      <c r="BG37" s="84">
        <f t="shared" si="18"/>
        <v>0</v>
      </c>
      <c r="BH37" s="84">
        <f t="shared" si="18"/>
        <v>0</v>
      </c>
      <c r="BI37" s="84">
        <f t="shared" si="18"/>
        <v>0</v>
      </c>
      <c r="BJ37" s="84">
        <f t="shared" si="18"/>
        <v>0</v>
      </c>
      <c r="BK37" s="84">
        <f t="shared" si="18"/>
        <v>0</v>
      </c>
      <c r="BL37" s="84">
        <f t="shared" si="18"/>
        <v>0</v>
      </c>
      <c r="BM37" s="84">
        <f t="shared" si="18"/>
        <v>0</v>
      </c>
      <c r="BN37" s="84">
        <f t="shared" si="18"/>
        <v>0</v>
      </c>
      <c r="BO37" s="84">
        <f t="shared" si="18"/>
        <v>0</v>
      </c>
      <c r="BP37" s="84">
        <f t="shared" si="18"/>
        <v>0</v>
      </c>
      <c r="BQ37" s="84">
        <f t="shared" si="18"/>
        <v>0</v>
      </c>
      <c r="BR37" s="84">
        <f t="shared" si="18"/>
        <v>0</v>
      </c>
      <c r="BS37" s="88"/>
      <c r="BT37" s="88"/>
      <c r="BU37" s="88"/>
      <c r="BV37" s="88"/>
      <c r="BW37" s="88"/>
    </row>
    <row r="38" spans="1:75" ht="15">
      <c r="A38" s="115" t="str">
        <f t="shared" si="10"/>
        <v>Communications</v>
      </c>
      <c r="B38" s="116">
        <f t="shared" si="10"/>
        <v>7</v>
      </c>
      <c r="C38" s="80">
        <f t="shared" si="14"/>
        <v>0</v>
      </c>
      <c r="D38" s="117">
        <f t="shared" si="15"/>
        <v>0</v>
      </c>
      <c r="E38" s="82">
        <f t="shared" si="11"/>
        <v>4.2035185127856352</v>
      </c>
      <c r="F38" s="87">
        <f t="shared" si="16"/>
        <v>4.2035185127856352</v>
      </c>
      <c r="G38" s="83"/>
      <c r="H38" s="88"/>
      <c r="I38" s="88"/>
      <c r="J38" s="84">
        <f t="shared" ref="J38:AN38" si="19">J7*(1+$C7)</f>
        <v>1.173863133433938</v>
      </c>
      <c r="K38" s="84">
        <f t="shared" si="19"/>
        <v>1.173863133433938</v>
      </c>
      <c r="L38" s="84">
        <f t="shared" si="19"/>
        <v>1.0240859181860675</v>
      </c>
      <c r="M38" s="84">
        <f t="shared" si="19"/>
        <v>0.72898298387058436</v>
      </c>
      <c r="N38" s="84">
        <f t="shared" si="19"/>
        <v>0.17255169845651822</v>
      </c>
      <c r="O38" s="84">
        <f t="shared" si="19"/>
        <v>-9.9084944598082508E-2</v>
      </c>
      <c r="P38" s="84">
        <f t="shared" si="19"/>
        <v>2.9256590002672701E-2</v>
      </c>
      <c r="Q38" s="84">
        <f t="shared" si="19"/>
        <v>0</v>
      </c>
      <c r="R38" s="84">
        <f t="shared" si="19"/>
        <v>0</v>
      </c>
      <c r="S38" s="84">
        <f t="shared" si="19"/>
        <v>0</v>
      </c>
      <c r="T38" s="84">
        <f t="shared" si="19"/>
        <v>0</v>
      </c>
      <c r="U38" s="84">
        <f t="shared" si="19"/>
        <v>0</v>
      </c>
      <c r="V38" s="84">
        <f t="shared" si="19"/>
        <v>0</v>
      </c>
      <c r="W38" s="84">
        <f t="shared" si="19"/>
        <v>0</v>
      </c>
      <c r="X38" s="84">
        <f t="shared" si="19"/>
        <v>0</v>
      </c>
      <c r="Y38" s="84">
        <f t="shared" si="19"/>
        <v>0</v>
      </c>
      <c r="Z38" s="84">
        <f t="shared" si="19"/>
        <v>0</v>
      </c>
      <c r="AA38" s="84">
        <f t="shared" si="19"/>
        <v>0</v>
      </c>
      <c r="AB38" s="84">
        <f t="shared" si="19"/>
        <v>0</v>
      </c>
      <c r="AC38" s="84">
        <f t="shared" si="19"/>
        <v>0</v>
      </c>
      <c r="AD38" s="84">
        <f t="shared" si="19"/>
        <v>0</v>
      </c>
      <c r="AE38" s="84">
        <f t="shared" si="19"/>
        <v>0</v>
      </c>
      <c r="AF38" s="84">
        <f t="shared" si="19"/>
        <v>0</v>
      </c>
      <c r="AG38" s="84">
        <f t="shared" si="19"/>
        <v>0</v>
      </c>
      <c r="AH38" s="84">
        <f t="shared" si="19"/>
        <v>0</v>
      </c>
      <c r="AI38" s="84">
        <f t="shared" si="19"/>
        <v>0</v>
      </c>
      <c r="AJ38" s="84">
        <f t="shared" si="19"/>
        <v>0</v>
      </c>
      <c r="AK38" s="84">
        <f t="shared" si="19"/>
        <v>0</v>
      </c>
      <c r="AL38" s="84">
        <f t="shared" si="19"/>
        <v>0</v>
      </c>
      <c r="AM38" s="84">
        <f t="shared" si="19"/>
        <v>0</v>
      </c>
      <c r="AN38" s="84">
        <f t="shared" si="19"/>
        <v>0</v>
      </c>
      <c r="AO38" s="84">
        <f t="shared" ref="AO38:BR38" si="20">AO7*(1+$C7)</f>
        <v>0</v>
      </c>
      <c r="AP38" s="84">
        <f t="shared" si="20"/>
        <v>0</v>
      </c>
      <c r="AQ38" s="84">
        <f t="shared" si="20"/>
        <v>0</v>
      </c>
      <c r="AR38" s="84">
        <f t="shared" si="20"/>
        <v>0</v>
      </c>
      <c r="AS38" s="84">
        <f t="shared" si="20"/>
        <v>0</v>
      </c>
      <c r="AT38" s="84">
        <f t="shared" si="20"/>
        <v>0</v>
      </c>
      <c r="AU38" s="84">
        <f t="shared" si="20"/>
        <v>0</v>
      </c>
      <c r="AV38" s="84">
        <f t="shared" si="20"/>
        <v>0</v>
      </c>
      <c r="AW38" s="84">
        <f t="shared" si="20"/>
        <v>0</v>
      </c>
      <c r="AX38" s="84">
        <f t="shared" si="20"/>
        <v>0</v>
      </c>
      <c r="AY38" s="84">
        <f t="shared" si="20"/>
        <v>0</v>
      </c>
      <c r="AZ38" s="84">
        <f t="shared" si="20"/>
        <v>0</v>
      </c>
      <c r="BA38" s="84">
        <f t="shared" si="20"/>
        <v>0</v>
      </c>
      <c r="BB38" s="84">
        <f t="shared" si="20"/>
        <v>0</v>
      </c>
      <c r="BC38" s="84">
        <f t="shared" si="20"/>
        <v>0</v>
      </c>
      <c r="BD38" s="84">
        <f t="shared" si="20"/>
        <v>0</v>
      </c>
      <c r="BE38" s="84">
        <f t="shared" si="20"/>
        <v>0</v>
      </c>
      <c r="BF38" s="84">
        <f t="shared" si="20"/>
        <v>0</v>
      </c>
      <c r="BG38" s="84">
        <f t="shared" si="20"/>
        <v>0</v>
      </c>
      <c r="BH38" s="84">
        <f t="shared" si="20"/>
        <v>0</v>
      </c>
      <c r="BI38" s="84">
        <f t="shared" si="20"/>
        <v>0</v>
      </c>
      <c r="BJ38" s="84">
        <f t="shared" si="20"/>
        <v>0</v>
      </c>
      <c r="BK38" s="84">
        <f t="shared" si="20"/>
        <v>0</v>
      </c>
      <c r="BL38" s="84">
        <f t="shared" si="20"/>
        <v>0</v>
      </c>
      <c r="BM38" s="84">
        <f t="shared" si="20"/>
        <v>0</v>
      </c>
      <c r="BN38" s="84">
        <f t="shared" si="20"/>
        <v>0</v>
      </c>
      <c r="BO38" s="84">
        <f t="shared" si="20"/>
        <v>0</v>
      </c>
      <c r="BP38" s="84">
        <f t="shared" si="20"/>
        <v>0</v>
      </c>
      <c r="BQ38" s="84">
        <f t="shared" si="20"/>
        <v>0</v>
      </c>
      <c r="BR38" s="84">
        <f t="shared" si="20"/>
        <v>0</v>
      </c>
      <c r="BS38" s="88"/>
      <c r="BT38" s="88"/>
      <c r="BU38" s="88"/>
      <c r="BV38" s="88"/>
      <c r="BW38" s="88"/>
    </row>
    <row r="39" spans="1:75" ht="15">
      <c r="A39" s="115" t="str">
        <f t="shared" si="10"/>
        <v>Other</v>
      </c>
      <c r="B39" s="116">
        <f t="shared" si="10"/>
        <v>7</v>
      </c>
      <c r="C39" s="80">
        <f t="shared" si="14"/>
        <v>1.5202092241914189E-16</v>
      </c>
      <c r="D39" s="117">
        <f t="shared" si="15"/>
        <v>5.5511151231257827E-17</v>
      </c>
      <c r="E39" s="82">
        <f t="shared" si="11"/>
        <v>0.36515467968419646</v>
      </c>
      <c r="F39" s="87">
        <f t="shared" si="16"/>
        <v>0.3651546796841964</v>
      </c>
      <c r="G39" s="83"/>
      <c r="H39" s="88"/>
      <c r="I39" s="88"/>
      <c r="J39" s="84">
        <f t="shared" ref="J39:AN39" si="21">J8*(1+$C8)</f>
        <v>8.1145484374265872E-2</v>
      </c>
      <c r="K39" s="84">
        <f t="shared" si="21"/>
        <v>8.1145484374265872E-2</v>
      </c>
      <c r="L39" s="84">
        <f t="shared" si="21"/>
        <v>8.1145484374265872E-2</v>
      </c>
      <c r="M39" s="84">
        <f t="shared" si="21"/>
        <v>8.1145484374265872E-2</v>
      </c>
      <c r="N39" s="84">
        <f t="shared" si="21"/>
        <v>4.0572742187132936E-2</v>
      </c>
      <c r="O39" s="84">
        <f t="shared" si="21"/>
        <v>0</v>
      </c>
      <c r="P39" s="84">
        <f t="shared" si="21"/>
        <v>0</v>
      </c>
      <c r="Q39" s="84">
        <f t="shared" si="21"/>
        <v>0</v>
      </c>
      <c r="R39" s="84">
        <f t="shared" si="21"/>
        <v>0</v>
      </c>
      <c r="S39" s="84">
        <f t="shared" si="21"/>
        <v>0</v>
      </c>
      <c r="T39" s="84">
        <f t="shared" si="21"/>
        <v>0</v>
      </c>
      <c r="U39" s="84">
        <f t="shared" si="21"/>
        <v>0</v>
      </c>
      <c r="V39" s="84">
        <f t="shared" si="21"/>
        <v>0</v>
      </c>
      <c r="W39" s="84">
        <f t="shared" si="21"/>
        <v>0</v>
      </c>
      <c r="X39" s="84">
        <f t="shared" si="21"/>
        <v>0</v>
      </c>
      <c r="Y39" s="84">
        <f t="shared" si="21"/>
        <v>0</v>
      </c>
      <c r="Z39" s="84">
        <f t="shared" si="21"/>
        <v>0</v>
      </c>
      <c r="AA39" s="84">
        <f t="shared" si="21"/>
        <v>0</v>
      </c>
      <c r="AB39" s="84">
        <f t="shared" si="21"/>
        <v>0</v>
      </c>
      <c r="AC39" s="84">
        <f t="shared" si="21"/>
        <v>0</v>
      </c>
      <c r="AD39" s="84">
        <f t="shared" si="21"/>
        <v>0</v>
      </c>
      <c r="AE39" s="84">
        <f t="shared" si="21"/>
        <v>0</v>
      </c>
      <c r="AF39" s="84">
        <f t="shared" si="21"/>
        <v>0</v>
      </c>
      <c r="AG39" s="84">
        <f t="shared" si="21"/>
        <v>0</v>
      </c>
      <c r="AH39" s="84">
        <f t="shared" si="21"/>
        <v>0</v>
      </c>
      <c r="AI39" s="84">
        <f t="shared" si="21"/>
        <v>0</v>
      </c>
      <c r="AJ39" s="84">
        <f t="shared" si="21"/>
        <v>0</v>
      </c>
      <c r="AK39" s="84">
        <f t="shared" si="21"/>
        <v>0</v>
      </c>
      <c r="AL39" s="84">
        <f t="shared" si="21"/>
        <v>0</v>
      </c>
      <c r="AM39" s="84">
        <f t="shared" si="21"/>
        <v>0</v>
      </c>
      <c r="AN39" s="84">
        <f t="shared" si="21"/>
        <v>0</v>
      </c>
      <c r="AO39" s="84">
        <f t="shared" ref="AO39:BR39" si="22">AO8*(1+$C8)</f>
        <v>0</v>
      </c>
      <c r="AP39" s="84">
        <f t="shared" si="22"/>
        <v>0</v>
      </c>
      <c r="AQ39" s="84">
        <f t="shared" si="22"/>
        <v>0</v>
      </c>
      <c r="AR39" s="84">
        <f t="shared" si="22"/>
        <v>0</v>
      </c>
      <c r="AS39" s="84">
        <f t="shared" si="22"/>
        <v>0</v>
      </c>
      <c r="AT39" s="84">
        <f t="shared" si="22"/>
        <v>0</v>
      </c>
      <c r="AU39" s="84">
        <f t="shared" si="22"/>
        <v>0</v>
      </c>
      <c r="AV39" s="84">
        <f t="shared" si="22"/>
        <v>0</v>
      </c>
      <c r="AW39" s="84">
        <f t="shared" si="22"/>
        <v>0</v>
      </c>
      <c r="AX39" s="84">
        <f t="shared" si="22"/>
        <v>0</v>
      </c>
      <c r="AY39" s="84">
        <f t="shared" si="22"/>
        <v>0</v>
      </c>
      <c r="AZ39" s="84">
        <f t="shared" si="22"/>
        <v>0</v>
      </c>
      <c r="BA39" s="84">
        <f t="shared" si="22"/>
        <v>0</v>
      </c>
      <c r="BB39" s="84">
        <f t="shared" si="22"/>
        <v>0</v>
      </c>
      <c r="BC39" s="84">
        <f t="shared" si="22"/>
        <v>0</v>
      </c>
      <c r="BD39" s="84">
        <f t="shared" si="22"/>
        <v>0</v>
      </c>
      <c r="BE39" s="84">
        <f t="shared" si="22"/>
        <v>0</v>
      </c>
      <c r="BF39" s="84">
        <f t="shared" si="22"/>
        <v>0</v>
      </c>
      <c r="BG39" s="84">
        <f t="shared" si="22"/>
        <v>0</v>
      </c>
      <c r="BH39" s="84">
        <f t="shared" si="22"/>
        <v>0</v>
      </c>
      <c r="BI39" s="84">
        <f t="shared" si="22"/>
        <v>0</v>
      </c>
      <c r="BJ39" s="84">
        <f t="shared" si="22"/>
        <v>0</v>
      </c>
      <c r="BK39" s="84">
        <f t="shared" si="22"/>
        <v>0</v>
      </c>
      <c r="BL39" s="84">
        <f t="shared" si="22"/>
        <v>0</v>
      </c>
      <c r="BM39" s="84">
        <f t="shared" si="22"/>
        <v>0</v>
      </c>
      <c r="BN39" s="84">
        <f t="shared" si="22"/>
        <v>0</v>
      </c>
      <c r="BO39" s="84">
        <f t="shared" si="22"/>
        <v>0</v>
      </c>
      <c r="BP39" s="84">
        <f t="shared" si="22"/>
        <v>0</v>
      </c>
      <c r="BQ39" s="84">
        <f t="shared" si="22"/>
        <v>0</v>
      </c>
      <c r="BR39" s="84">
        <f t="shared" si="22"/>
        <v>0</v>
      </c>
      <c r="BS39" s="88"/>
      <c r="BT39" s="88"/>
      <c r="BU39" s="88"/>
      <c r="BV39" s="88"/>
      <c r="BW39" s="88"/>
    </row>
    <row r="40" spans="1:75" ht="15">
      <c r="A40" s="115" t="str">
        <f t="shared" si="10"/>
        <v>Leases capitalised - CY19</v>
      </c>
      <c r="B40" s="116">
        <f t="shared" si="10"/>
        <v>9</v>
      </c>
      <c r="C40" s="80">
        <f t="shared" si="14"/>
        <v>0</v>
      </c>
      <c r="D40" s="117">
        <f>IF(B40="n/a",0,E40-F40)</f>
        <v>0</v>
      </c>
      <c r="E40" s="82">
        <f t="shared" si="11"/>
        <v>0</v>
      </c>
      <c r="F40" s="87">
        <f t="shared" si="16"/>
        <v>0</v>
      </c>
      <c r="G40" s="83"/>
      <c r="H40" s="88"/>
      <c r="I40" s="88"/>
      <c r="J40" s="84">
        <f t="shared" ref="J40:AN40" si="23">J9*(1+$C9)</f>
        <v>0</v>
      </c>
      <c r="K40" s="84">
        <f t="shared" si="23"/>
        <v>0</v>
      </c>
      <c r="L40" s="84">
        <f t="shared" si="23"/>
        <v>0</v>
      </c>
      <c r="M40" s="84">
        <f t="shared" si="23"/>
        <v>0</v>
      </c>
      <c r="N40" s="84">
        <f t="shared" si="23"/>
        <v>0</v>
      </c>
      <c r="O40" s="84">
        <f t="shared" si="23"/>
        <v>0</v>
      </c>
      <c r="P40" s="84">
        <f t="shared" si="23"/>
        <v>0</v>
      </c>
      <c r="Q40" s="84">
        <f t="shared" si="23"/>
        <v>0</v>
      </c>
      <c r="R40" s="84">
        <f t="shared" si="23"/>
        <v>0</v>
      </c>
      <c r="S40" s="84">
        <f t="shared" si="23"/>
        <v>0</v>
      </c>
      <c r="T40" s="84">
        <f t="shared" si="23"/>
        <v>0</v>
      </c>
      <c r="U40" s="84">
        <f t="shared" si="23"/>
        <v>0</v>
      </c>
      <c r="V40" s="84">
        <f t="shared" si="23"/>
        <v>0</v>
      </c>
      <c r="W40" s="84">
        <f t="shared" si="23"/>
        <v>0</v>
      </c>
      <c r="X40" s="84">
        <f t="shared" si="23"/>
        <v>0</v>
      </c>
      <c r="Y40" s="84">
        <f t="shared" si="23"/>
        <v>0</v>
      </c>
      <c r="Z40" s="84">
        <f t="shared" si="23"/>
        <v>0</v>
      </c>
      <c r="AA40" s="84">
        <f t="shared" si="23"/>
        <v>0</v>
      </c>
      <c r="AB40" s="84">
        <f t="shared" si="23"/>
        <v>0</v>
      </c>
      <c r="AC40" s="84">
        <f t="shared" si="23"/>
        <v>0</v>
      </c>
      <c r="AD40" s="84">
        <f t="shared" si="23"/>
        <v>0</v>
      </c>
      <c r="AE40" s="84">
        <f t="shared" si="23"/>
        <v>0</v>
      </c>
      <c r="AF40" s="84">
        <f t="shared" si="23"/>
        <v>0</v>
      </c>
      <c r="AG40" s="84">
        <f t="shared" si="23"/>
        <v>0</v>
      </c>
      <c r="AH40" s="84">
        <f t="shared" si="23"/>
        <v>0</v>
      </c>
      <c r="AI40" s="84">
        <f t="shared" si="23"/>
        <v>0</v>
      </c>
      <c r="AJ40" s="84">
        <f t="shared" si="23"/>
        <v>0</v>
      </c>
      <c r="AK40" s="84">
        <f t="shared" si="23"/>
        <v>0</v>
      </c>
      <c r="AL40" s="84">
        <f t="shared" si="23"/>
        <v>0</v>
      </c>
      <c r="AM40" s="84">
        <f t="shared" si="23"/>
        <v>0</v>
      </c>
      <c r="AN40" s="84">
        <f t="shared" si="23"/>
        <v>0</v>
      </c>
      <c r="AO40" s="84">
        <f t="shared" ref="AO40:BR40" si="24">AO9*(1+$C9)</f>
        <v>0</v>
      </c>
      <c r="AP40" s="84">
        <f t="shared" si="24"/>
        <v>0</v>
      </c>
      <c r="AQ40" s="84">
        <f t="shared" si="24"/>
        <v>0</v>
      </c>
      <c r="AR40" s="84">
        <f t="shared" si="24"/>
        <v>0</v>
      </c>
      <c r="AS40" s="84">
        <f t="shared" si="24"/>
        <v>0</v>
      </c>
      <c r="AT40" s="84">
        <f t="shared" si="24"/>
        <v>0</v>
      </c>
      <c r="AU40" s="84">
        <f t="shared" si="24"/>
        <v>0</v>
      </c>
      <c r="AV40" s="84">
        <f t="shared" si="24"/>
        <v>0</v>
      </c>
      <c r="AW40" s="84">
        <f t="shared" si="24"/>
        <v>0</v>
      </c>
      <c r="AX40" s="84">
        <f t="shared" si="24"/>
        <v>0</v>
      </c>
      <c r="AY40" s="84">
        <f t="shared" si="24"/>
        <v>0</v>
      </c>
      <c r="AZ40" s="84">
        <f t="shared" si="24"/>
        <v>0</v>
      </c>
      <c r="BA40" s="84">
        <f t="shared" si="24"/>
        <v>0</v>
      </c>
      <c r="BB40" s="84">
        <f t="shared" si="24"/>
        <v>0</v>
      </c>
      <c r="BC40" s="84">
        <f t="shared" si="24"/>
        <v>0</v>
      </c>
      <c r="BD40" s="84">
        <f t="shared" si="24"/>
        <v>0</v>
      </c>
      <c r="BE40" s="84">
        <f t="shared" si="24"/>
        <v>0</v>
      </c>
      <c r="BF40" s="84">
        <f t="shared" si="24"/>
        <v>0</v>
      </c>
      <c r="BG40" s="84">
        <f t="shared" si="24"/>
        <v>0</v>
      </c>
      <c r="BH40" s="84">
        <f t="shared" si="24"/>
        <v>0</v>
      </c>
      <c r="BI40" s="84">
        <f t="shared" si="24"/>
        <v>0</v>
      </c>
      <c r="BJ40" s="84">
        <f t="shared" si="24"/>
        <v>0</v>
      </c>
      <c r="BK40" s="84">
        <f t="shared" si="24"/>
        <v>0</v>
      </c>
      <c r="BL40" s="84">
        <f t="shared" si="24"/>
        <v>0</v>
      </c>
      <c r="BM40" s="84">
        <f t="shared" si="24"/>
        <v>0</v>
      </c>
      <c r="BN40" s="84">
        <f t="shared" si="24"/>
        <v>0</v>
      </c>
      <c r="BO40" s="84">
        <f t="shared" si="24"/>
        <v>0</v>
      </c>
      <c r="BP40" s="84">
        <f t="shared" si="24"/>
        <v>0</v>
      </c>
      <c r="BQ40" s="84">
        <f t="shared" si="24"/>
        <v>0</v>
      </c>
      <c r="BR40" s="84">
        <f t="shared" si="24"/>
        <v>0</v>
      </c>
      <c r="BS40" s="88"/>
      <c r="BT40" s="88"/>
      <c r="BU40" s="88"/>
      <c r="BV40" s="88"/>
      <c r="BW40" s="88"/>
    </row>
    <row r="41" spans="1:75" ht="15">
      <c r="A41" s="115" t="s">
        <v>24</v>
      </c>
      <c r="B41" s="116">
        <f t="shared" ref="B41" si="25">B10</f>
        <v>5</v>
      </c>
      <c r="C41" s="80">
        <f t="shared" ref="C41:C42" si="26">IF(F41=0,0,D41/F41)</f>
        <v>0</v>
      </c>
      <c r="D41" s="117">
        <f t="shared" ref="D41:D42" si="27">IF(B41="n/a",0,E41-F41)</f>
        <v>0</v>
      </c>
      <c r="E41" s="82">
        <f t="shared" si="11"/>
        <v>0</v>
      </c>
      <c r="F41" s="87">
        <f t="shared" si="16"/>
        <v>0</v>
      </c>
      <c r="G41" s="83"/>
      <c r="H41" s="88"/>
      <c r="I41" s="88"/>
      <c r="J41" s="84">
        <f t="shared" ref="J41:X42" si="28">J10*(1+$C10)</f>
        <v>0</v>
      </c>
      <c r="K41" s="84">
        <f t="shared" si="28"/>
        <v>0</v>
      </c>
      <c r="L41" s="84">
        <f t="shared" si="28"/>
        <v>0</v>
      </c>
      <c r="M41" s="84">
        <f t="shared" si="28"/>
        <v>0</v>
      </c>
      <c r="N41" s="84">
        <f t="shared" si="28"/>
        <v>0</v>
      </c>
      <c r="O41" s="84">
        <f t="shared" si="28"/>
        <v>0</v>
      </c>
      <c r="P41" s="84">
        <f t="shared" si="28"/>
        <v>0</v>
      </c>
      <c r="Q41" s="84">
        <f t="shared" si="28"/>
        <v>0</v>
      </c>
      <c r="R41" s="84">
        <f t="shared" si="28"/>
        <v>0</v>
      </c>
      <c r="S41" s="84">
        <f t="shared" si="28"/>
        <v>0</v>
      </c>
      <c r="T41" s="84">
        <f t="shared" si="28"/>
        <v>0</v>
      </c>
      <c r="U41" s="84">
        <f t="shared" si="28"/>
        <v>0</v>
      </c>
      <c r="V41" s="84">
        <f t="shared" si="28"/>
        <v>0</v>
      </c>
      <c r="W41" s="84">
        <f t="shared" si="28"/>
        <v>0</v>
      </c>
      <c r="X41" s="84">
        <f t="shared" si="28"/>
        <v>0</v>
      </c>
      <c r="Y41" s="84">
        <f t="shared" ref="Y41:BR41" si="29">Y10*(1+$C10)</f>
        <v>0</v>
      </c>
      <c r="Z41" s="84">
        <f t="shared" si="29"/>
        <v>0</v>
      </c>
      <c r="AA41" s="84">
        <f t="shared" si="29"/>
        <v>0</v>
      </c>
      <c r="AB41" s="84">
        <f t="shared" si="29"/>
        <v>0</v>
      </c>
      <c r="AC41" s="84">
        <f t="shared" si="29"/>
        <v>0</v>
      </c>
      <c r="AD41" s="84">
        <f t="shared" si="29"/>
        <v>0</v>
      </c>
      <c r="AE41" s="84">
        <f t="shared" si="29"/>
        <v>0</v>
      </c>
      <c r="AF41" s="84">
        <f t="shared" si="29"/>
        <v>0</v>
      </c>
      <c r="AG41" s="84">
        <f t="shared" si="29"/>
        <v>0</v>
      </c>
      <c r="AH41" s="84">
        <f t="shared" si="29"/>
        <v>0</v>
      </c>
      <c r="AI41" s="84">
        <f t="shared" si="29"/>
        <v>0</v>
      </c>
      <c r="AJ41" s="84">
        <f t="shared" si="29"/>
        <v>0</v>
      </c>
      <c r="AK41" s="84">
        <f t="shared" si="29"/>
        <v>0</v>
      </c>
      <c r="AL41" s="84">
        <f t="shared" si="29"/>
        <v>0</v>
      </c>
      <c r="AM41" s="84">
        <f t="shared" si="29"/>
        <v>0</v>
      </c>
      <c r="AN41" s="84">
        <f t="shared" si="29"/>
        <v>0</v>
      </c>
      <c r="AO41" s="84">
        <f t="shared" si="29"/>
        <v>0</v>
      </c>
      <c r="AP41" s="84">
        <f t="shared" si="29"/>
        <v>0</v>
      </c>
      <c r="AQ41" s="84">
        <f t="shared" si="29"/>
        <v>0</v>
      </c>
      <c r="AR41" s="84">
        <f t="shared" si="29"/>
        <v>0</v>
      </c>
      <c r="AS41" s="84">
        <f t="shared" si="29"/>
        <v>0</v>
      </c>
      <c r="AT41" s="84">
        <f t="shared" si="29"/>
        <v>0</v>
      </c>
      <c r="AU41" s="84">
        <f t="shared" si="29"/>
        <v>0</v>
      </c>
      <c r="AV41" s="84">
        <f t="shared" si="29"/>
        <v>0</v>
      </c>
      <c r="AW41" s="84">
        <f t="shared" si="29"/>
        <v>0</v>
      </c>
      <c r="AX41" s="84">
        <f t="shared" si="29"/>
        <v>0</v>
      </c>
      <c r="AY41" s="84">
        <f t="shared" si="29"/>
        <v>0</v>
      </c>
      <c r="AZ41" s="84">
        <f t="shared" si="29"/>
        <v>0</v>
      </c>
      <c r="BA41" s="84">
        <f t="shared" si="29"/>
        <v>0</v>
      </c>
      <c r="BB41" s="84">
        <f t="shared" si="29"/>
        <v>0</v>
      </c>
      <c r="BC41" s="84">
        <f t="shared" si="29"/>
        <v>0</v>
      </c>
      <c r="BD41" s="84">
        <f t="shared" si="29"/>
        <v>0</v>
      </c>
      <c r="BE41" s="84">
        <f t="shared" si="29"/>
        <v>0</v>
      </c>
      <c r="BF41" s="84">
        <f t="shared" si="29"/>
        <v>0</v>
      </c>
      <c r="BG41" s="84">
        <f t="shared" si="29"/>
        <v>0</v>
      </c>
      <c r="BH41" s="84">
        <f t="shared" si="29"/>
        <v>0</v>
      </c>
      <c r="BI41" s="84">
        <f t="shared" si="29"/>
        <v>0</v>
      </c>
      <c r="BJ41" s="84">
        <f t="shared" si="29"/>
        <v>0</v>
      </c>
      <c r="BK41" s="84">
        <f t="shared" si="29"/>
        <v>0</v>
      </c>
      <c r="BL41" s="84">
        <f t="shared" si="29"/>
        <v>0</v>
      </c>
      <c r="BM41" s="84">
        <f t="shared" si="29"/>
        <v>0</v>
      </c>
      <c r="BN41" s="84">
        <f t="shared" si="29"/>
        <v>0</v>
      </c>
      <c r="BO41" s="84">
        <f t="shared" si="29"/>
        <v>0</v>
      </c>
      <c r="BP41" s="84">
        <f t="shared" si="29"/>
        <v>0</v>
      </c>
      <c r="BQ41" s="84">
        <f t="shared" si="29"/>
        <v>0</v>
      </c>
      <c r="BR41" s="84">
        <f t="shared" si="29"/>
        <v>0</v>
      </c>
      <c r="BS41" s="88"/>
      <c r="BT41" s="88"/>
      <c r="BU41" s="88"/>
      <c r="BV41" s="88"/>
      <c r="BW41" s="88"/>
    </row>
    <row r="42" spans="1:75" ht="15">
      <c r="A42" s="115" t="s">
        <v>25</v>
      </c>
      <c r="B42" s="116">
        <f t="shared" ref="B42" si="30">B11</f>
        <v>5</v>
      </c>
      <c r="C42" s="80">
        <f t="shared" si="26"/>
        <v>0</v>
      </c>
      <c r="D42" s="117">
        <f t="shared" si="27"/>
        <v>0</v>
      </c>
      <c r="E42" s="82">
        <f t="shared" si="11"/>
        <v>5.1396219834304251</v>
      </c>
      <c r="F42" s="87">
        <f t="shared" si="16"/>
        <v>5.1396219834304251</v>
      </c>
      <c r="G42" s="83"/>
      <c r="H42" s="88"/>
      <c r="I42" s="88"/>
      <c r="J42" s="84">
        <f t="shared" si="28"/>
        <v>0.690410448442346</v>
      </c>
      <c r="K42" s="84">
        <f t="shared" si="28"/>
        <v>0.690410448442346</v>
      </c>
      <c r="L42" s="84">
        <f t="shared" si="28"/>
        <v>0.690410448442346</v>
      </c>
      <c r="M42" s="84">
        <f t="shared" si="28"/>
        <v>0.690410448442346</v>
      </c>
      <c r="N42" s="84">
        <f t="shared" si="28"/>
        <v>0.690410448442346</v>
      </c>
      <c r="O42" s="84">
        <f t="shared" si="28"/>
        <v>0.690410448442346</v>
      </c>
      <c r="P42" s="84">
        <f t="shared" si="28"/>
        <v>0.690410448442346</v>
      </c>
      <c r="Q42" s="84">
        <f t="shared" si="28"/>
        <v>0.30674884433400229</v>
      </c>
      <c r="R42" s="84">
        <f t="shared" si="28"/>
        <v>0</v>
      </c>
      <c r="S42" s="84">
        <f t="shared" si="28"/>
        <v>0</v>
      </c>
      <c r="T42" s="84">
        <f t="shared" si="28"/>
        <v>0</v>
      </c>
      <c r="U42" s="84">
        <f t="shared" si="28"/>
        <v>0</v>
      </c>
      <c r="V42" s="84">
        <f t="shared" si="28"/>
        <v>0</v>
      </c>
      <c r="W42" s="84">
        <f t="shared" si="28"/>
        <v>0</v>
      </c>
      <c r="X42" s="84">
        <f t="shared" si="28"/>
        <v>0</v>
      </c>
      <c r="Y42" s="84">
        <f t="shared" ref="Y42:BR42" si="31">Y11*(1+$C11)</f>
        <v>0</v>
      </c>
      <c r="Z42" s="84">
        <f t="shared" si="31"/>
        <v>0</v>
      </c>
      <c r="AA42" s="84">
        <f t="shared" si="31"/>
        <v>0</v>
      </c>
      <c r="AB42" s="84">
        <f t="shared" si="31"/>
        <v>0</v>
      </c>
      <c r="AC42" s="84">
        <f t="shared" si="31"/>
        <v>0</v>
      </c>
      <c r="AD42" s="84">
        <f t="shared" si="31"/>
        <v>0</v>
      </c>
      <c r="AE42" s="84">
        <f t="shared" si="31"/>
        <v>0</v>
      </c>
      <c r="AF42" s="84">
        <f t="shared" si="31"/>
        <v>0</v>
      </c>
      <c r="AG42" s="84">
        <f t="shared" si="31"/>
        <v>0</v>
      </c>
      <c r="AH42" s="84">
        <f t="shared" si="31"/>
        <v>0</v>
      </c>
      <c r="AI42" s="84">
        <f t="shared" si="31"/>
        <v>0</v>
      </c>
      <c r="AJ42" s="84">
        <f t="shared" si="31"/>
        <v>0</v>
      </c>
      <c r="AK42" s="84">
        <f t="shared" si="31"/>
        <v>0</v>
      </c>
      <c r="AL42" s="84">
        <f t="shared" si="31"/>
        <v>0</v>
      </c>
      <c r="AM42" s="84">
        <f t="shared" si="31"/>
        <v>0</v>
      </c>
      <c r="AN42" s="84">
        <f t="shared" si="31"/>
        <v>0</v>
      </c>
      <c r="AO42" s="84">
        <f t="shared" si="31"/>
        <v>0</v>
      </c>
      <c r="AP42" s="84">
        <f t="shared" si="31"/>
        <v>0</v>
      </c>
      <c r="AQ42" s="84">
        <f t="shared" si="31"/>
        <v>0</v>
      </c>
      <c r="AR42" s="84">
        <f t="shared" si="31"/>
        <v>0</v>
      </c>
      <c r="AS42" s="84">
        <f t="shared" si="31"/>
        <v>0</v>
      </c>
      <c r="AT42" s="84">
        <f t="shared" si="31"/>
        <v>0</v>
      </c>
      <c r="AU42" s="84">
        <f t="shared" si="31"/>
        <v>0</v>
      </c>
      <c r="AV42" s="84">
        <f t="shared" si="31"/>
        <v>0</v>
      </c>
      <c r="AW42" s="84">
        <f t="shared" si="31"/>
        <v>0</v>
      </c>
      <c r="AX42" s="84">
        <f t="shared" si="31"/>
        <v>0</v>
      </c>
      <c r="AY42" s="84">
        <f t="shared" si="31"/>
        <v>0</v>
      </c>
      <c r="AZ42" s="84">
        <f t="shared" si="31"/>
        <v>0</v>
      </c>
      <c r="BA42" s="84">
        <f t="shared" si="31"/>
        <v>0</v>
      </c>
      <c r="BB42" s="84">
        <f t="shared" si="31"/>
        <v>0</v>
      </c>
      <c r="BC42" s="84">
        <f t="shared" si="31"/>
        <v>0</v>
      </c>
      <c r="BD42" s="84">
        <f t="shared" si="31"/>
        <v>0</v>
      </c>
      <c r="BE42" s="84">
        <f t="shared" si="31"/>
        <v>0</v>
      </c>
      <c r="BF42" s="84">
        <f t="shared" si="31"/>
        <v>0</v>
      </c>
      <c r="BG42" s="84">
        <f t="shared" si="31"/>
        <v>0</v>
      </c>
      <c r="BH42" s="84">
        <f t="shared" si="31"/>
        <v>0</v>
      </c>
      <c r="BI42" s="84">
        <f t="shared" si="31"/>
        <v>0</v>
      </c>
      <c r="BJ42" s="84">
        <f t="shared" si="31"/>
        <v>0</v>
      </c>
      <c r="BK42" s="84">
        <f t="shared" si="31"/>
        <v>0</v>
      </c>
      <c r="BL42" s="84">
        <f t="shared" si="31"/>
        <v>0</v>
      </c>
      <c r="BM42" s="84">
        <f t="shared" si="31"/>
        <v>0</v>
      </c>
      <c r="BN42" s="84">
        <f t="shared" si="31"/>
        <v>0</v>
      </c>
      <c r="BO42" s="84">
        <f t="shared" si="31"/>
        <v>0</v>
      </c>
      <c r="BP42" s="84">
        <f t="shared" si="31"/>
        <v>0</v>
      </c>
      <c r="BQ42" s="84">
        <f t="shared" si="31"/>
        <v>0</v>
      </c>
      <c r="BR42" s="84">
        <f t="shared" si="31"/>
        <v>0</v>
      </c>
      <c r="BS42" s="88"/>
      <c r="BT42" s="88"/>
      <c r="BU42" s="88"/>
      <c r="BV42" s="88"/>
      <c r="BW42" s="88"/>
    </row>
    <row r="43" spans="1:75" ht="15">
      <c r="A43" s="115"/>
      <c r="B43" s="116"/>
      <c r="C43" s="80"/>
      <c r="D43" s="117"/>
      <c r="E43" s="82"/>
      <c r="F43" s="87"/>
      <c r="G43" s="83"/>
      <c r="H43" s="88"/>
      <c r="I43" s="88"/>
      <c r="J43" s="118"/>
      <c r="K43" s="118"/>
      <c r="L43" s="118"/>
      <c r="M43" s="118"/>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8"/>
      <c r="BT43" s="88"/>
      <c r="BU43" s="88"/>
      <c r="BV43" s="88"/>
      <c r="BW43" s="88"/>
    </row>
    <row r="44" spans="1:75" ht="15">
      <c r="A44" s="115"/>
      <c r="B44" s="119"/>
      <c r="C44" s="80"/>
      <c r="D44" s="117"/>
      <c r="E44" s="82"/>
      <c r="F44" s="87"/>
      <c r="G44" s="83"/>
      <c r="H44" s="88"/>
      <c r="I44" s="88"/>
      <c r="J44" s="118"/>
      <c r="K44" s="118"/>
      <c r="L44" s="118"/>
      <c r="M44" s="118"/>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8"/>
      <c r="BT44" s="88"/>
      <c r="BU44" s="88"/>
      <c r="BV44" s="88"/>
      <c r="BW44" s="88"/>
    </row>
    <row r="45" spans="1:75" ht="15">
      <c r="A45" s="115"/>
      <c r="B45" s="116"/>
      <c r="C45" s="80"/>
      <c r="D45" s="117"/>
      <c r="E45" s="82"/>
      <c r="F45" s="87"/>
      <c r="G45" s="83"/>
      <c r="H45" s="88"/>
      <c r="I45" s="88"/>
      <c r="J45" s="118"/>
      <c r="K45" s="118"/>
      <c r="L45" s="118"/>
      <c r="M45" s="118"/>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8"/>
      <c r="BT45" s="88"/>
      <c r="BU45" s="88"/>
      <c r="BV45" s="88"/>
      <c r="BW45" s="88"/>
    </row>
    <row r="46" spans="1:75" ht="15">
      <c r="A46" s="115"/>
      <c r="B46" s="116"/>
      <c r="C46" s="80"/>
      <c r="D46" s="117"/>
      <c r="E46" s="82"/>
      <c r="F46" s="87"/>
      <c r="G46" s="83"/>
      <c r="H46" s="88"/>
      <c r="I46" s="88"/>
      <c r="J46" s="118"/>
      <c r="K46" s="118"/>
      <c r="L46" s="118"/>
      <c r="M46" s="118"/>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8"/>
      <c r="BT46" s="88"/>
      <c r="BU46" s="88"/>
      <c r="BV46" s="88"/>
      <c r="BW46" s="88"/>
    </row>
    <row r="47" spans="1:75" ht="15">
      <c r="A47" s="115"/>
      <c r="B47" s="116"/>
      <c r="C47" s="80"/>
      <c r="D47" s="117"/>
      <c r="E47" s="82"/>
      <c r="F47" s="87"/>
      <c r="G47" s="83"/>
      <c r="H47" s="88"/>
      <c r="I47" s="88"/>
      <c r="J47" s="118"/>
      <c r="K47" s="118"/>
      <c r="L47" s="118"/>
      <c r="M47" s="118"/>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8"/>
      <c r="BT47" s="88"/>
      <c r="BU47" s="88"/>
      <c r="BV47" s="88"/>
      <c r="BW47" s="88"/>
    </row>
    <row r="48" spans="1:75" ht="15">
      <c r="A48" s="115"/>
      <c r="B48" s="116"/>
      <c r="C48" s="80"/>
      <c r="D48" s="117"/>
      <c r="E48" s="82"/>
      <c r="F48" s="87"/>
      <c r="G48" s="83"/>
      <c r="H48" s="88"/>
      <c r="I48" s="88"/>
      <c r="J48" s="118"/>
      <c r="K48" s="118"/>
      <c r="L48" s="118"/>
      <c r="M48" s="118"/>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8"/>
      <c r="BT48" s="88"/>
      <c r="BU48" s="88"/>
      <c r="BV48" s="88"/>
      <c r="BW48" s="88"/>
    </row>
    <row r="49" spans="1:75" ht="15">
      <c r="A49" s="115"/>
      <c r="B49" s="116"/>
      <c r="C49" s="80"/>
      <c r="D49" s="117"/>
      <c r="E49" s="82"/>
      <c r="F49" s="87"/>
      <c r="G49" s="83"/>
      <c r="H49" s="88"/>
      <c r="I49" s="88"/>
      <c r="J49" s="118"/>
      <c r="K49" s="118"/>
      <c r="L49" s="118"/>
      <c r="M49" s="118"/>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8"/>
      <c r="BT49" s="88"/>
      <c r="BU49" s="88"/>
      <c r="BV49" s="88"/>
      <c r="BW49" s="88"/>
    </row>
    <row r="50" spans="1:75" ht="15">
      <c r="A50" s="115"/>
      <c r="B50" s="116"/>
      <c r="C50" s="80"/>
      <c r="D50" s="117"/>
      <c r="E50" s="82"/>
      <c r="F50" s="87"/>
      <c r="G50" s="83"/>
      <c r="H50" s="88"/>
      <c r="I50" s="88"/>
      <c r="J50" s="118"/>
      <c r="K50" s="118"/>
      <c r="L50" s="118"/>
      <c r="M50" s="118"/>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8"/>
      <c r="BT50" s="88"/>
      <c r="BU50" s="88"/>
      <c r="BV50" s="88"/>
      <c r="BW50" s="88"/>
    </row>
    <row r="51" spans="1:75" ht="15">
      <c r="A51" s="115"/>
      <c r="B51" s="116"/>
      <c r="C51" s="80"/>
      <c r="D51" s="117"/>
      <c r="E51" s="82"/>
      <c r="F51" s="87"/>
      <c r="G51" s="83"/>
      <c r="H51" s="88"/>
      <c r="I51" s="88"/>
      <c r="J51" s="118"/>
      <c r="K51" s="118"/>
      <c r="L51" s="118"/>
      <c r="M51" s="118"/>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8"/>
      <c r="BT51" s="88"/>
      <c r="BU51" s="88"/>
      <c r="BV51" s="88"/>
      <c r="BW51" s="88"/>
    </row>
    <row r="52" spans="1:75" ht="15">
      <c r="A52" s="115"/>
      <c r="B52" s="116"/>
      <c r="C52" s="80"/>
      <c r="D52" s="117"/>
      <c r="E52" s="82"/>
      <c r="F52" s="87"/>
      <c r="G52" s="83"/>
      <c r="H52" s="88"/>
      <c r="I52" s="88"/>
      <c r="J52" s="118"/>
      <c r="K52" s="118"/>
      <c r="L52" s="118"/>
      <c r="M52" s="118"/>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8"/>
      <c r="BT52" s="88"/>
      <c r="BU52" s="88"/>
      <c r="BV52" s="88"/>
      <c r="BW52" s="88"/>
    </row>
    <row r="53" spans="1:75" ht="15">
      <c r="A53" s="115"/>
      <c r="B53" s="116"/>
      <c r="C53" s="80"/>
      <c r="D53" s="117"/>
      <c r="E53" s="82"/>
      <c r="F53" s="87"/>
      <c r="G53" s="83"/>
      <c r="H53" s="88"/>
      <c r="I53" s="88"/>
      <c r="J53" s="118"/>
      <c r="K53" s="118"/>
      <c r="L53" s="118"/>
      <c r="M53" s="118"/>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94"/>
      <c r="BT53" s="94"/>
      <c r="BU53" s="94"/>
      <c r="BV53" s="94"/>
      <c r="BW53" s="94"/>
    </row>
    <row r="54" spans="1:75" ht="15">
      <c r="A54" s="115" t="s">
        <v>28</v>
      </c>
      <c r="B54" s="116">
        <f t="shared" ref="B54" si="32">B23</f>
        <v>14.334254848231005</v>
      </c>
      <c r="C54" s="80">
        <f t="shared" ref="C54" si="33">IF(F54=0,0,D54/F54)</f>
        <v>2.247868767813786E-16</v>
      </c>
      <c r="D54" s="117">
        <f t="shared" ref="D54" si="34">IF(B54="n/a",0,E54-F54)</f>
        <v>1.3877787807814457E-17</v>
      </c>
      <c r="E54" s="82">
        <f>E23</f>
        <v>6.1737535600495073E-2</v>
      </c>
      <c r="F54" s="87">
        <f t="shared" ref="F54" si="35">SUM(J54:BW54)</f>
        <v>6.173753560049506E-2</v>
      </c>
      <c r="G54" s="83"/>
      <c r="H54" s="88"/>
      <c r="I54" s="88"/>
      <c r="J54" s="118">
        <f t="shared" ref="J54:BR54" si="36">J23*(1+$C23)</f>
        <v>4.3069930215531311E-3</v>
      </c>
      <c r="K54" s="118">
        <f t="shared" si="36"/>
        <v>4.3069930215531311E-3</v>
      </c>
      <c r="L54" s="118">
        <f t="shared" si="36"/>
        <v>4.3069930215531311E-3</v>
      </c>
      <c r="M54" s="118">
        <f t="shared" si="36"/>
        <v>4.3069930215531311E-3</v>
      </c>
      <c r="N54" s="118">
        <f t="shared" si="36"/>
        <v>4.3069930215531311E-3</v>
      </c>
      <c r="O54" s="118">
        <f t="shared" si="36"/>
        <v>4.3069930215531311E-3</v>
      </c>
      <c r="P54" s="118">
        <f t="shared" si="36"/>
        <v>4.3069930215531311E-3</v>
      </c>
      <c r="Q54" s="118">
        <f t="shared" si="36"/>
        <v>4.3069930215531311E-3</v>
      </c>
      <c r="R54" s="118">
        <f t="shared" si="36"/>
        <v>4.3069930215531311E-3</v>
      </c>
      <c r="S54" s="118">
        <f t="shared" si="36"/>
        <v>4.3069930215531311E-3</v>
      </c>
      <c r="T54" s="118">
        <f t="shared" si="36"/>
        <v>4.3069930215531311E-3</v>
      </c>
      <c r="U54" s="118">
        <f t="shared" si="36"/>
        <v>4.3069930215531311E-3</v>
      </c>
      <c r="V54" s="118">
        <f t="shared" si="36"/>
        <v>4.3069930215531311E-3</v>
      </c>
      <c r="W54" s="118">
        <f t="shared" si="36"/>
        <v>4.3069930215531311E-3</v>
      </c>
      <c r="X54" s="118">
        <f t="shared" si="36"/>
        <v>1.4396332987512408E-3</v>
      </c>
      <c r="Y54" s="118">
        <f t="shared" si="36"/>
        <v>0</v>
      </c>
      <c r="Z54" s="118">
        <f t="shared" si="36"/>
        <v>0</v>
      </c>
      <c r="AA54" s="118">
        <f t="shared" si="36"/>
        <v>0</v>
      </c>
      <c r="AB54" s="118">
        <f t="shared" si="36"/>
        <v>0</v>
      </c>
      <c r="AC54" s="118">
        <f t="shared" si="36"/>
        <v>0</v>
      </c>
      <c r="AD54" s="118">
        <f t="shared" si="36"/>
        <v>0</v>
      </c>
      <c r="AE54" s="118">
        <f t="shared" si="36"/>
        <v>0</v>
      </c>
      <c r="AF54" s="118">
        <f t="shared" si="36"/>
        <v>0</v>
      </c>
      <c r="AG54" s="118">
        <f t="shared" si="36"/>
        <v>0</v>
      </c>
      <c r="AH54" s="118">
        <f t="shared" si="36"/>
        <v>0</v>
      </c>
      <c r="AI54" s="118">
        <f t="shared" si="36"/>
        <v>0</v>
      </c>
      <c r="AJ54" s="118">
        <f t="shared" si="36"/>
        <v>0</v>
      </c>
      <c r="AK54" s="118">
        <f t="shared" si="36"/>
        <v>0</v>
      </c>
      <c r="AL54" s="118">
        <f t="shared" si="36"/>
        <v>0</v>
      </c>
      <c r="AM54" s="118">
        <f t="shared" si="36"/>
        <v>0</v>
      </c>
      <c r="AN54" s="118">
        <f t="shared" si="36"/>
        <v>0</v>
      </c>
      <c r="AO54" s="118">
        <f t="shared" si="36"/>
        <v>0</v>
      </c>
      <c r="AP54" s="118">
        <f t="shared" si="36"/>
        <v>0</v>
      </c>
      <c r="AQ54" s="118">
        <f t="shared" si="36"/>
        <v>0</v>
      </c>
      <c r="AR54" s="118">
        <f t="shared" si="36"/>
        <v>0</v>
      </c>
      <c r="AS54" s="118">
        <f t="shared" si="36"/>
        <v>0</v>
      </c>
      <c r="AT54" s="118">
        <f t="shared" si="36"/>
        <v>0</v>
      </c>
      <c r="AU54" s="118">
        <f t="shared" si="36"/>
        <v>0</v>
      </c>
      <c r="AV54" s="118">
        <f t="shared" si="36"/>
        <v>0</v>
      </c>
      <c r="AW54" s="118">
        <f t="shared" si="36"/>
        <v>0</v>
      </c>
      <c r="AX54" s="118">
        <f t="shared" si="36"/>
        <v>0</v>
      </c>
      <c r="AY54" s="118">
        <f t="shared" si="36"/>
        <v>0</v>
      </c>
      <c r="AZ54" s="118">
        <f t="shared" si="36"/>
        <v>0</v>
      </c>
      <c r="BA54" s="118">
        <f t="shared" si="36"/>
        <v>0</v>
      </c>
      <c r="BB54" s="118">
        <f t="shared" si="36"/>
        <v>0</v>
      </c>
      <c r="BC54" s="118">
        <f t="shared" si="36"/>
        <v>0</v>
      </c>
      <c r="BD54" s="118">
        <f t="shared" si="36"/>
        <v>0</v>
      </c>
      <c r="BE54" s="118">
        <f t="shared" si="36"/>
        <v>0</v>
      </c>
      <c r="BF54" s="118">
        <f t="shared" si="36"/>
        <v>0</v>
      </c>
      <c r="BG54" s="118">
        <f t="shared" si="36"/>
        <v>0</v>
      </c>
      <c r="BH54" s="118">
        <f t="shared" si="36"/>
        <v>0</v>
      </c>
      <c r="BI54" s="118">
        <f t="shared" si="36"/>
        <v>0</v>
      </c>
      <c r="BJ54" s="118">
        <f t="shared" si="36"/>
        <v>0</v>
      </c>
      <c r="BK54" s="118">
        <f t="shared" si="36"/>
        <v>0</v>
      </c>
      <c r="BL54" s="118">
        <f t="shared" si="36"/>
        <v>0</v>
      </c>
      <c r="BM54" s="118">
        <f t="shared" si="36"/>
        <v>0</v>
      </c>
      <c r="BN54" s="118">
        <f t="shared" si="36"/>
        <v>0</v>
      </c>
      <c r="BO54" s="118">
        <f t="shared" si="36"/>
        <v>0</v>
      </c>
      <c r="BP54" s="118">
        <f t="shared" si="36"/>
        <v>0</v>
      </c>
      <c r="BQ54" s="118">
        <f t="shared" si="36"/>
        <v>0</v>
      </c>
      <c r="BR54" s="118">
        <f t="shared" si="36"/>
        <v>0</v>
      </c>
      <c r="BS54" s="94"/>
      <c r="BT54" s="94"/>
      <c r="BU54" s="94"/>
      <c r="BV54" s="94"/>
      <c r="BW54" s="94"/>
    </row>
    <row r="55" spans="1:75" ht="15">
      <c r="A55" s="64"/>
      <c r="B55" s="120"/>
      <c r="C55" s="90"/>
      <c r="D55" s="91"/>
      <c r="E55" s="92"/>
      <c r="F55" s="93"/>
      <c r="G55" s="83"/>
      <c r="H55" s="88"/>
      <c r="I55" s="88"/>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row>
    <row r="56" spans="1:75" ht="15">
      <c r="A56" s="64"/>
      <c r="B56" s="120"/>
      <c r="C56" s="90"/>
      <c r="D56" s="91"/>
      <c r="E56" s="92"/>
      <c r="F56" s="93"/>
      <c r="G56" s="83"/>
      <c r="H56" s="88"/>
      <c r="I56" s="88"/>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row>
    <row r="57" spans="1:75" ht="15">
      <c r="A57" s="64"/>
      <c r="B57" s="120"/>
      <c r="C57" s="90"/>
      <c r="D57" s="91"/>
      <c r="E57" s="92"/>
      <c r="F57" s="93"/>
      <c r="G57" s="83"/>
      <c r="H57" s="88"/>
      <c r="I57" s="88"/>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row>
    <row r="58" spans="1:75">
      <c r="A58" s="96">
        <f>A27</f>
        <v>0</v>
      </c>
      <c r="B58" s="101"/>
      <c r="C58" s="98"/>
      <c r="D58" s="99"/>
      <c r="E58" s="100">
        <f>SUM(E36:E56)</f>
        <v>208.38030842078953</v>
      </c>
      <c r="F58" s="101"/>
      <c r="H58" s="88"/>
      <c r="I58" s="88"/>
      <c r="J58" s="165">
        <f t="shared" ref="J58:AN58" si="37">SUM(J36:J57)</f>
        <v>30.613665941528662</v>
      </c>
      <c r="K58" s="165">
        <f t="shared" si="37"/>
        <v>30.613665941528666</v>
      </c>
      <c r="L58" s="165">
        <f t="shared" si="37"/>
        <v>30.463888726280796</v>
      </c>
      <c r="M58" s="165">
        <f t="shared" si="37"/>
        <v>30.168785791965313</v>
      </c>
      <c r="N58" s="165">
        <f t="shared" si="37"/>
        <v>29.571781764364118</v>
      </c>
      <c r="O58" s="155">
        <f t="shared" si="37"/>
        <v>29.259414429753299</v>
      </c>
      <c r="P58" s="155">
        <f t="shared" si="37"/>
        <v>6.6643324835046815</v>
      </c>
      <c r="Q58" s="155">
        <f t="shared" si="37"/>
        <v>3.8357196893611065</v>
      </c>
      <c r="R58" s="155">
        <f t="shared" si="37"/>
        <v>3.5289708450271045</v>
      </c>
      <c r="S58" s="155">
        <f t="shared" si="37"/>
        <v>3.5289708450271045</v>
      </c>
      <c r="T58" s="155">
        <f t="shared" si="37"/>
        <v>3.2590085702158822</v>
      </c>
      <c r="U58" s="155">
        <f t="shared" si="37"/>
        <v>2.7104912589863064</v>
      </c>
      <c r="V58" s="155">
        <f t="shared" si="37"/>
        <v>2.1164985138144563</v>
      </c>
      <c r="W58" s="155">
        <f t="shared" si="37"/>
        <v>1.4194777790612862</v>
      </c>
      <c r="X58" s="155">
        <f t="shared" si="37"/>
        <v>0.62563584037074671</v>
      </c>
      <c r="Y58" s="155">
        <f t="shared" si="37"/>
        <v>9.7456404503450918E-16</v>
      </c>
      <c r="Z58" s="155">
        <f t="shared" si="37"/>
        <v>0</v>
      </c>
      <c r="AA58" s="155">
        <f t="shared" si="37"/>
        <v>0</v>
      </c>
      <c r="AB58" s="155">
        <f t="shared" si="37"/>
        <v>0</v>
      </c>
      <c r="AC58" s="155">
        <f t="shared" si="37"/>
        <v>0</v>
      </c>
      <c r="AD58" s="155">
        <f t="shared" si="37"/>
        <v>0</v>
      </c>
      <c r="AE58" s="155">
        <f t="shared" si="37"/>
        <v>0</v>
      </c>
      <c r="AF58" s="155">
        <f t="shared" si="37"/>
        <v>0</v>
      </c>
      <c r="AG58" s="155">
        <f t="shared" si="37"/>
        <v>0</v>
      </c>
      <c r="AH58" s="155">
        <f t="shared" si="37"/>
        <v>0</v>
      </c>
      <c r="AI58" s="155">
        <f t="shared" si="37"/>
        <v>0</v>
      </c>
      <c r="AJ58" s="155">
        <f t="shared" si="37"/>
        <v>0</v>
      </c>
      <c r="AK58" s="155">
        <f t="shared" si="37"/>
        <v>0</v>
      </c>
      <c r="AL58" s="121">
        <f t="shared" si="37"/>
        <v>0</v>
      </c>
      <c r="AM58" s="121">
        <f t="shared" si="37"/>
        <v>0</v>
      </c>
      <c r="AN58" s="121">
        <f t="shared" si="37"/>
        <v>0</v>
      </c>
      <c r="AO58" s="121">
        <f t="shared" ref="AO58:BR58" si="38">SUM(AO36:AO57)</f>
        <v>0</v>
      </c>
      <c r="AP58" s="121">
        <f t="shared" si="38"/>
        <v>0</v>
      </c>
      <c r="AQ58" s="121">
        <f t="shared" si="38"/>
        <v>0</v>
      </c>
      <c r="AR58" s="121">
        <f t="shared" si="38"/>
        <v>0</v>
      </c>
      <c r="AS58" s="121">
        <f t="shared" si="38"/>
        <v>0</v>
      </c>
      <c r="AT58" s="121">
        <f t="shared" si="38"/>
        <v>0</v>
      </c>
      <c r="AU58" s="121">
        <f t="shared" si="38"/>
        <v>0</v>
      </c>
      <c r="AV58" s="121">
        <f t="shared" si="38"/>
        <v>0</v>
      </c>
      <c r="AW58" s="121">
        <f t="shared" si="38"/>
        <v>0</v>
      </c>
      <c r="AX58" s="121">
        <f t="shared" si="38"/>
        <v>0</v>
      </c>
      <c r="AY58" s="121">
        <f t="shared" si="38"/>
        <v>0</v>
      </c>
      <c r="AZ58" s="121">
        <f t="shared" si="38"/>
        <v>0</v>
      </c>
      <c r="BA58" s="121">
        <f t="shared" si="38"/>
        <v>0</v>
      </c>
      <c r="BB58" s="121">
        <f t="shared" si="38"/>
        <v>0</v>
      </c>
      <c r="BC58" s="121">
        <f t="shared" si="38"/>
        <v>0</v>
      </c>
      <c r="BD58" s="121">
        <f t="shared" si="38"/>
        <v>0</v>
      </c>
      <c r="BE58" s="121">
        <f t="shared" si="38"/>
        <v>0</v>
      </c>
      <c r="BF58" s="121">
        <f t="shared" si="38"/>
        <v>0</v>
      </c>
      <c r="BG58" s="121">
        <f t="shared" si="38"/>
        <v>0</v>
      </c>
      <c r="BH58" s="121">
        <f t="shared" si="38"/>
        <v>0</v>
      </c>
      <c r="BI58" s="121">
        <f t="shared" si="38"/>
        <v>0</v>
      </c>
      <c r="BJ58" s="121">
        <f t="shared" si="38"/>
        <v>0</v>
      </c>
      <c r="BK58" s="121">
        <f t="shared" si="38"/>
        <v>0</v>
      </c>
      <c r="BL58" s="121">
        <f t="shared" si="38"/>
        <v>0</v>
      </c>
      <c r="BM58" s="121">
        <f t="shared" si="38"/>
        <v>0</v>
      </c>
      <c r="BN58" s="121">
        <f t="shared" si="38"/>
        <v>0</v>
      </c>
      <c r="BO58" s="121">
        <f t="shared" si="38"/>
        <v>0</v>
      </c>
      <c r="BP58" s="121">
        <f t="shared" si="38"/>
        <v>0</v>
      </c>
      <c r="BQ58" s="121">
        <f t="shared" si="38"/>
        <v>0</v>
      </c>
      <c r="BR58" s="121">
        <f t="shared" si="38"/>
        <v>0</v>
      </c>
      <c r="BS58" s="121"/>
      <c r="BT58" s="121"/>
      <c r="BU58" s="121"/>
      <c r="BV58" s="121"/>
      <c r="BW58" s="121"/>
    </row>
    <row r="59" spans="1:75">
      <c r="A59" s="64"/>
      <c r="B59" s="101"/>
      <c r="C59" s="98"/>
      <c r="D59" s="99"/>
      <c r="E59" s="92"/>
      <c r="F59" s="101"/>
      <c r="H59" s="88"/>
      <c r="I59" s="88"/>
      <c r="J59" s="64">
        <f>J58-J27</f>
        <v>0</v>
      </c>
      <c r="K59" s="64">
        <f>K58-K27</f>
        <v>0</v>
      </c>
      <c r="L59" s="64">
        <f>L58-L27</f>
        <v>0</v>
      </c>
      <c r="M59" s="64">
        <f>M58-M27</f>
        <v>0</v>
      </c>
      <c r="N59" s="64">
        <f>N58-N27</f>
        <v>0</v>
      </c>
    </row>
    <row r="60" spans="1:75" ht="15">
      <c r="A60" s="105" t="s">
        <v>121</v>
      </c>
      <c r="B60" s="76"/>
      <c r="C60" s="107">
        <f>IF(F60=0,1,(1+D60/F60))</f>
        <v>1</v>
      </c>
      <c r="D60" s="108">
        <f>SUM(D36:D52)</f>
        <v>1.1102230246251565E-16</v>
      </c>
      <c r="E60" s="122">
        <f>SUM(E36:E52)-E44</f>
        <v>208.31857088518905</v>
      </c>
      <c r="F60" s="122">
        <f>SUM(F36:F52)</f>
        <v>208.31857088518905</v>
      </c>
      <c r="H60" s="104"/>
      <c r="I60" s="104"/>
      <c r="J60" s="123"/>
      <c r="K60" s="123"/>
      <c r="L60" s="123"/>
      <c r="M60" s="123"/>
    </row>
    <row r="61" spans="1:75">
      <c r="M61" s="123"/>
    </row>
    <row r="62" spans="1:75">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row>
    <row r="63" spans="1:75">
      <c r="G63" s="136"/>
      <c r="H63" s="139"/>
      <c r="I63" s="139"/>
      <c r="J63" s="139"/>
      <c r="K63" s="139"/>
      <c r="L63" s="139"/>
      <c r="M63" s="139"/>
    </row>
    <row r="64" spans="1:75">
      <c r="G64" s="136"/>
      <c r="H64" s="139"/>
      <c r="I64" s="139"/>
      <c r="J64" s="139"/>
      <c r="K64" s="139"/>
      <c r="L64" s="139"/>
      <c r="M64" s="139"/>
    </row>
    <row r="65" spans="7:13">
      <c r="G65" s="136"/>
      <c r="H65" s="139"/>
      <c r="I65" s="139"/>
      <c r="J65" s="139"/>
      <c r="K65" s="139"/>
      <c r="L65" s="139"/>
      <c r="M65" s="139"/>
    </row>
    <row r="66" spans="7:13">
      <c r="G66" s="136"/>
      <c r="H66" s="139"/>
      <c r="I66" s="139"/>
      <c r="J66" s="139"/>
      <c r="K66" s="139"/>
      <c r="L66" s="139"/>
      <c r="M66" s="139"/>
    </row>
  </sheetData>
  <mergeCells count="2">
    <mergeCell ref="C3:D3"/>
    <mergeCell ref="C34:D34"/>
  </mergeCells>
  <pageMargins left="0.7" right="0.7" top="0.75" bottom="0.75" header="0.3" footer="0.3"/>
  <pageSetup paperSize="9" orientation="portrait" r:id="rId1"/>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AER Changes</vt:lpstr>
      <vt:lpstr>Cover</vt:lpstr>
      <vt:lpstr>Inputs</vt:lpstr>
      <vt:lpstr>OAV 2016</vt:lpstr>
      <vt:lpstr>Depr schedule - Actual</vt:lpstr>
      <vt:lpstr>Opening RAB 2020</vt:lpstr>
      <vt:lpstr>ORAB v Depn and input to PTRM</vt:lpstr>
      <vt:lpstr>Base_Reg_Year</vt:lpstr>
      <vt:lpstr>Reg_Period_Length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2020-09-25T04:44:23Z</dcterms:created>
  <dcterms:modified xsi:type="dcterms:W3CDTF">2021-02-03T06:01:51Z</dcterms:modified>
  <cp:category/>
  <cp:contentStatus/>
</cp:coreProperties>
</file>