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tsaf\AppData\Roaming\iManage\Work\Recent\AER201713 - 2021-26 Evoenergy gas distribution pipeline opex\"/>
    </mc:Choice>
  </mc:AlternateContent>
  <bookViews>
    <workbookView xWindow="0" yWindow="0" windowWidth="28800" windowHeight="11700"/>
  </bookViews>
  <sheets>
    <sheet name="Final decision "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123Graph_A" hidden="1">[1]SECTORS!$BP$16:$BP$33</definedName>
    <definedName name="__123Graph_CWH2" hidden="1">[1]SECTORS!$CD$33:$CD$71</definedName>
    <definedName name="__123Graph_CWH3" hidden="1">[1]SECTORS!$CH$33:$CH$71</definedName>
    <definedName name="__123Graph_X" hidden="1">[1]SECTORS!$A$16:$A$37</definedName>
    <definedName name="_1__123Graph_ACHART_3" hidden="1">'[2]Degree Days'!$G$14:$G$44</definedName>
    <definedName name="_101__123Graph_ACHART_2" hidden="1">[3]VIC!$AU$9:$AU$26</definedName>
    <definedName name="_109__123Graph_ACHART_3" hidden="1">[3]VIC!$AB$9:$AB$26</definedName>
    <definedName name="_110__123Graph_ACHART_30" hidden="1">[3]SA!$BJ$9:$BJ$26</definedName>
    <definedName name="_111__123Graph_ACHART_31" hidden="1">[3]WA!$BJ$9:$BJ$26</definedName>
    <definedName name="_112__123Graph_ACHART_35" hidden="1">[3]WA!$BJ$9:$BJ$26</definedName>
    <definedName name="_116__123Graph_ACHART_3" hidden="1">[3]VIC!$AB$9:$AB$26</definedName>
    <definedName name="_117__123Graph_ACHART_30" hidden="1">[3]SA!$BJ$9:$BJ$26</definedName>
    <definedName name="_118__123Graph_ACHART_31" hidden="1">[3]WA!$BJ$9:$BJ$26</definedName>
    <definedName name="_119__123Graph_ACHART_35" hidden="1">[3]WA!$BJ$9:$BJ$26</definedName>
    <definedName name="_126__123Graph_ACHART_4" hidden="1">[3]VIC!$AV$9:$AV$26</definedName>
    <definedName name="_134__123Graph_ACHART_4" hidden="1">[3]VIC!$AV$9:$AV$26</definedName>
    <definedName name="_14__123Graph_ACHART_1" hidden="1">[3]VIC!$AA$9:$AA$26</definedName>
    <definedName name="_140__123Graph_ACHART_5" hidden="1">[3]VIC!$R$5:$R$26</definedName>
    <definedName name="_149__123Graph_ACHART_5" hidden="1">[3]VIC!$R$5:$R$26</definedName>
    <definedName name="_15__123Graph_ACHART_1" hidden="1">[3]VIC!$AA$9:$AA$26</definedName>
    <definedName name="_154__123Graph_ACHART_6" hidden="1">[3]VIC!$S$5:$S$26</definedName>
    <definedName name="_155__123Graph_ACHART_62" hidden="1">[3]ACT!$BA$7:$BA$26</definedName>
    <definedName name="_156__123Graph_ACHART_66" hidden="1">[4]NSW!$AZ$5:$AZ$26</definedName>
    <definedName name="_157__123Graph_ACHART_68" hidden="1">[3]TAS!$AG$5:$AG$26</definedName>
    <definedName name="_158__123Graph_ACHART_69" hidden="1">[4]NSW!$AG$5:$AG$26</definedName>
    <definedName name="_164__123Graph_ACHART_6" hidden="1">[3]VIC!$S$5:$S$26</definedName>
    <definedName name="_165__123Graph_ACHART_62" hidden="1">[3]ACT!$BA$7:$BA$26</definedName>
    <definedName name="_166__123Graph_ACHART_66" hidden="1">[4]NSW!$AZ$5:$AZ$26</definedName>
    <definedName name="_167__123Graph_ACHART_68" hidden="1">[3]TAS!$AG$5:$AG$26</definedName>
    <definedName name="_168__123Graph_ACHART_69" hidden="1">[4]NSW!$AG$5:$AG$26</definedName>
    <definedName name="_172__123Graph_ACHART_7" hidden="1">[3]VIC!$F$5:$F$26</definedName>
    <definedName name="_173__123Graph_ACHART_70" hidden="1">[3]ACT!$J$5:$J$26</definedName>
    <definedName name="_174__123Graph_ACHART_71" hidden="1">[3]ACT!$N$12:$N$27</definedName>
    <definedName name="_183__123Graph_ACHART_7" hidden="1">[3]VIC!$F$5:$F$26</definedName>
    <definedName name="_184__123Graph_ACHART_70" hidden="1">[3]ACT!$J$5:$J$26</definedName>
    <definedName name="_185__123Graph_ACHART_71" hidden="1">[3]ACT!$N$12:$N$27</definedName>
    <definedName name="_188__123Graph_ACHART_8" hidden="1">[3]VIC!$G$5:$G$26</definedName>
    <definedName name="_2__123Graph_ACHART_7" localSheetId="0" hidden="1">'[2]Degree Days'!#REF!</definedName>
    <definedName name="_2__123Graph_ACHART_7" hidden="1">'[2]Degree Days'!#REF!</definedName>
    <definedName name="_200__123Graph_ACHART_8" hidden="1">[3]VIC!$G$5:$G$26</definedName>
    <definedName name="_202__123Graph_ACHART_9" hidden="1">[3]VIC!$BC$5:$BC$26</definedName>
    <definedName name="_210__123Graph_BCHART_1" localSheetId="0" hidden="1">[5]charts!#REF!</definedName>
    <definedName name="_210__123Graph_BCHART_1" hidden="1">[5]charts!#REF!</definedName>
    <definedName name="_215__123Graph_ACHART_9" hidden="1">[3]VIC!$BC$5:$BC$26</definedName>
    <definedName name="_223__123Graph_BCHART_1" localSheetId="0" hidden="1">[5]charts!#REF!</definedName>
    <definedName name="_223__123Graph_BCHART_1" hidden="1">[5]charts!#REF!</definedName>
    <definedName name="_224__123Graph_BCHART_10" hidden="1">[3]VIC!$BA$5:$BA$26</definedName>
    <definedName name="_238__123Graph_BCHART_10" hidden="1">[3]VIC!$BA$5:$BA$26</definedName>
    <definedName name="_238__123Graph_BCHART_11" hidden="1">[3]VIC!$BE$5:$BE$26</definedName>
    <definedName name="_239__123Graph_BCHART_12" hidden="1">[3]VIC!$N$6:$N$26</definedName>
    <definedName name="_253__123Graph_BCHART_11" hidden="1">[3]VIC!$BE$5:$BE$26</definedName>
    <definedName name="_254__123Graph_BCHART_12" hidden="1">[3]VIC!$N$6:$N$26</definedName>
    <definedName name="_257__123Graph_BCHART_13" localSheetId="0" hidden="1">[3]VIC!#REF!</definedName>
    <definedName name="_257__123Graph_BCHART_13" hidden="1">[3]VIC!#REF!</definedName>
    <definedName name="_258__123Graph_BCHART_15" hidden="1">[3]VIC!$AG$6:$AG$26</definedName>
    <definedName name="_259__123Graph_BCHART_16" hidden="1">[3]VIC!$BE$5:$BE$26</definedName>
    <definedName name="_273__123Graph_BCHART_13" localSheetId="0" hidden="1">[3]VIC!#REF!</definedName>
    <definedName name="_273__123Graph_BCHART_13" hidden="1">[3]VIC!#REF!</definedName>
    <definedName name="_273__123Graph_BCHART_2" hidden="1">[3]VIC!$AX$9:$AX$26</definedName>
    <definedName name="_274__123Graph_BCHART_15" hidden="1">[3]VIC!$AG$6:$AG$26</definedName>
    <definedName name="_275__123Graph_BCHART_16" hidden="1">[3]VIC!$BE$5:$BE$26</definedName>
    <definedName name="_28__123Graph_ACHART_10" hidden="1">[3]VIC!$BD$5:$BD$26</definedName>
    <definedName name="_287__123Graph_BCHART_3" hidden="1">[3]VIC!$AF$9:$AF$26</definedName>
    <definedName name="_288__123Graph_BCHART_30" hidden="1">[3]SA!$BI$9:$BI$26</definedName>
    <definedName name="_289__123Graph_BCHART_31" hidden="1">[3]WA!$BI$9:$BI$26</definedName>
    <definedName name="_290__123Graph_BCHART_2" hidden="1">[3]VIC!$AX$9:$AX$26</definedName>
    <definedName name="_290__123Graph_BCHART_35" hidden="1">[3]WA!$BI$9:$BI$26</definedName>
    <definedName name="_3__123Graph_ACHART_8" hidden="1">'[2]Degree Days'!$K$14:$K$44</definedName>
    <definedName name="_30__123Graph_ACHART_10" hidden="1">[3]VIC!$BD$5:$BD$26</definedName>
    <definedName name="_304__123Graph_BCHART_4" hidden="1">[3]VIC!$AY$9:$AY$26</definedName>
    <definedName name="_305__123Graph_BCHART_3" hidden="1">[3]VIC!$AF$9:$AF$26</definedName>
    <definedName name="_306__123Graph_BCHART_30" hidden="1">[3]SA!$BI$9:$BI$26</definedName>
    <definedName name="_307__123Graph_BCHART_31" hidden="1">[3]WA!$BI$9:$BI$26</definedName>
    <definedName name="_308__123Graph_BCHART_35" hidden="1">[3]WA!$BI$9:$BI$26</definedName>
    <definedName name="_318__123Graph_BCHART_5" hidden="1">[3]VIC!$U$5:$U$26</definedName>
    <definedName name="_323__123Graph_BCHART_4" hidden="1">[3]VIC!$AY$9:$AY$26</definedName>
    <definedName name="_332__123Graph_BCHART_6" hidden="1">[3]VIC!$V$5:$V$26</definedName>
    <definedName name="_333__123Graph_BCHART_62" hidden="1">[3]ACT!$BB$7:$BB$26</definedName>
    <definedName name="_334__123Graph_BCHART_66" hidden="1">[4]NSW!$BE$5:$BE$26</definedName>
    <definedName name="_335__123Graph_BCHART_68" hidden="1">[3]TAS!$AN$5:$AN$26</definedName>
    <definedName name="_336__123Graph_BCHART_69" hidden="1">[4]NSW!$AN$5:$AN$26</definedName>
    <definedName name="_338__123Graph_BCHART_5" hidden="1">[3]VIC!$U$5:$U$26</definedName>
    <definedName name="_353__123Graph_BCHART_6" hidden="1">[3]VIC!$V$5:$V$26</definedName>
    <definedName name="_354__123Graph_BCHART_62" hidden="1">[3]ACT!$BB$7:$BB$26</definedName>
    <definedName name="_354__123Graph_BCHART_7" localSheetId="0" hidden="1">[3]VIC!#REF!</definedName>
    <definedName name="_354__123Graph_BCHART_7" hidden="1">[3]VIC!#REF!</definedName>
    <definedName name="_355__123Graph_BCHART_66" hidden="1">[4]NSW!$BE$5:$BE$26</definedName>
    <definedName name="_355__123Graph_BCHART_70" hidden="1">[3]ACT!$L$5:$L$26</definedName>
    <definedName name="_356__123Graph_BCHART_68" hidden="1">[3]TAS!$AN$5:$AN$26</definedName>
    <definedName name="_356__123Graph_BCHART_71" hidden="1">[3]ACT!$L$12:$L$27</definedName>
    <definedName name="_357__123Graph_BCHART_69" hidden="1">[4]NSW!$AN$5:$AN$26</definedName>
    <definedName name="_374__123Graph_BCHART_8" localSheetId="0" hidden="1">[3]VIC!#REF!</definedName>
    <definedName name="_374__123Graph_BCHART_8" hidden="1">[3]VIC!#REF!</definedName>
    <definedName name="_376__123Graph_BCHART_7" localSheetId="0" hidden="1">[3]VIC!#REF!</definedName>
    <definedName name="_376__123Graph_BCHART_7" hidden="1">[3]VIC!#REF!</definedName>
    <definedName name="_377__123Graph_BCHART_70" hidden="1">[3]ACT!$L$5:$L$26</definedName>
    <definedName name="_378__123Graph_BCHART_71" hidden="1">[3]ACT!$L$12:$L$27</definedName>
    <definedName name="_388__123Graph_BCHART_9" hidden="1">[3]VIC!$AZ$5:$AZ$26</definedName>
    <definedName name="_396__123Graph_CCHART_1" localSheetId="0" hidden="1">[5]charts!#REF!</definedName>
    <definedName name="_396__123Graph_CCHART_1" hidden="1">[5]charts!#REF!</definedName>
    <definedName name="_397__123Graph_BCHART_8" localSheetId="0" hidden="1">[3]VIC!#REF!</definedName>
    <definedName name="_397__123Graph_BCHART_8" hidden="1">[3]VIC!#REF!</definedName>
    <definedName name="_4__123Graph_BCHART_3" hidden="1">'[2]Degree Days'!$I$14:$I$44</definedName>
    <definedName name="_404__123Graph_CCHART_10" localSheetId="0" hidden="1">[5]charts!#REF!</definedName>
    <definedName name="_404__123Graph_CCHART_10" hidden="1">[5]charts!#REF!</definedName>
    <definedName name="_412__123Graph_BCHART_9" hidden="1">[3]VIC!$AZ$5:$AZ$26</definedName>
    <definedName name="_418__123Graph_CCHART_11" hidden="1">[3]VIC!$BG$5:$BG$26</definedName>
    <definedName name="_419__123Graph_CCHART_12" hidden="1">[3]VIC!$P$6:$P$26</definedName>
    <definedName name="_42__123Graph_ACHART_11" hidden="1">[3]VIC!$AZ$5:$AZ$26</definedName>
    <definedName name="_420__123Graph_CCHART_1" localSheetId="0" hidden="1">[5]charts!#REF!</definedName>
    <definedName name="_420__123Graph_CCHART_1" hidden="1">[5]charts!#REF!</definedName>
    <definedName name="_420__123Graph_CCHART_13" hidden="1">[3]VIC!$D$9:$D$26</definedName>
    <definedName name="_421__123Graph_CCHART_14" hidden="1">[3]VIC!$C$6:$C$26</definedName>
    <definedName name="_422__123Graph_CCHART_15" hidden="1">[3]VIC!$BE$6:$BE$26</definedName>
    <definedName name="_423__123Graph_CCHART_16" hidden="1">[3]VIC!$BG$5:$BG$26</definedName>
    <definedName name="_428__123Graph_CCHART_10" localSheetId="0" hidden="1">[5]charts!#REF!</definedName>
    <definedName name="_428__123Graph_CCHART_10" hidden="1">[5]charts!#REF!</definedName>
    <definedName name="_437__123Graph_CCHART_2" hidden="1">[3]VIC!$AW$9:$AW$26</definedName>
    <definedName name="_443__123Graph_CCHART_11" hidden="1">[3]VIC!$BG$5:$BG$26</definedName>
    <definedName name="_444__123Graph_CCHART_12" hidden="1">[3]VIC!$P$6:$P$26</definedName>
    <definedName name="_445__123Graph_CCHART_13" hidden="1">[3]VIC!$D$9:$D$26</definedName>
    <definedName name="_445__123Graph_CCHART_3" localSheetId="0" hidden="1">[5]charts!#REF!</definedName>
    <definedName name="_445__123Graph_CCHART_3" hidden="1">[5]charts!#REF!</definedName>
    <definedName name="_446__123Graph_CCHART_14" hidden="1">[3]VIC!$C$6:$C$26</definedName>
    <definedName name="_447__123Graph_CCHART_15" hidden="1">[3]VIC!$BE$6:$BE$26</definedName>
    <definedName name="_448__123Graph_CCHART_16" hidden="1">[3]VIC!$BG$5:$BG$26</definedName>
    <definedName name="_45__123Graph_ACHART_11" hidden="1">[3]VIC!$AZ$5:$AZ$26</definedName>
    <definedName name="_453__123Graph_CCHART_4" localSheetId="0" hidden="1">[5]charts!#REF!</definedName>
    <definedName name="_453__123Graph_CCHART_4" hidden="1">[5]charts!#REF!</definedName>
    <definedName name="_461__123Graph_CCHART_5" localSheetId="0" hidden="1">[5]charts!#REF!</definedName>
    <definedName name="_461__123Graph_CCHART_5" hidden="1">[5]charts!#REF!</definedName>
    <definedName name="_463__123Graph_CCHART_2" hidden="1">[3]VIC!$AW$9:$AW$26</definedName>
    <definedName name="_469__123Graph_CCHART_6" localSheetId="0" hidden="1">[5]charts!#REF!</definedName>
    <definedName name="_469__123Graph_CCHART_6" hidden="1">[5]charts!#REF!</definedName>
    <definedName name="_470__123Graph_CCHART_62" hidden="1">[3]ACT!$BD$7:$BD$26</definedName>
    <definedName name="_471__123Graph_CCHART_3" localSheetId="0" hidden="1">[5]charts!#REF!</definedName>
    <definedName name="_471__123Graph_CCHART_3" hidden="1">[5]charts!#REF!</definedName>
    <definedName name="_471__123Graph_CCHART_66" hidden="1">[4]NSW!$BG$5:$BG$26</definedName>
    <definedName name="_472__123Graph_CCHART_68" hidden="1">[3]TAS!$AU$5:$AU$26</definedName>
    <definedName name="_473__123Graph_CCHART_69" hidden="1">[4]NSW!$AX$5:$AX$26</definedName>
    <definedName name="_479__123Graph_CCHART_4" localSheetId="0" hidden="1">[5]charts!#REF!</definedName>
    <definedName name="_479__123Graph_CCHART_4" hidden="1">[5]charts!#REF!</definedName>
    <definedName name="_481__123Graph_CCHART_7" localSheetId="0" hidden="1">[5]charts!#REF!</definedName>
    <definedName name="_481__123Graph_CCHART_7" hidden="1">[5]charts!#REF!</definedName>
    <definedName name="_482__123Graph_CCHART_70" hidden="1">[3]ACT!$P$5:$P$26</definedName>
    <definedName name="_487__123Graph_CCHART_5" localSheetId="0" hidden="1">[5]charts!#REF!</definedName>
    <definedName name="_487__123Graph_CCHART_5" hidden="1">[5]charts!#REF!</definedName>
    <definedName name="_490__123Graph_CCHART_8" localSheetId="0" hidden="1">[5]charts!#REF!</definedName>
    <definedName name="_490__123Graph_CCHART_8" hidden="1">[5]charts!#REF!</definedName>
    <definedName name="_495__123Graph_CCHART_6" localSheetId="0" hidden="1">[5]charts!#REF!</definedName>
    <definedName name="_495__123Graph_CCHART_6" hidden="1">[5]charts!#REF!</definedName>
    <definedName name="_496__123Graph_CCHART_62" hidden="1">[3]ACT!$BD$7:$BD$26</definedName>
    <definedName name="_497__123Graph_CCHART_66" hidden="1">[4]NSW!$BG$5:$BG$26</definedName>
    <definedName name="_498__123Graph_CCHART_68" hidden="1">[3]TAS!$AU$5:$AU$26</definedName>
    <definedName name="_498__123Graph_CCHART_9" localSheetId="0" hidden="1">[5]charts!#REF!</definedName>
    <definedName name="_498__123Graph_CCHART_9" hidden="1">[5]charts!#REF!</definedName>
    <definedName name="_499__123Graph_CCHART_69" hidden="1">[4]NSW!$AX$5:$AX$26</definedName>
    <definedName name="_499__123Graph_DCHART_1" hidden="1">[3]VIC!$W$9:$W$26</definedName>
    <definedName name="_5__123Graph_BCHART_7" localSheetId="0" hidden="1">'[2]Degree Days'!#REF!</definedName>
    <definedName name="_5__123Graph_BCHART_7" hidden="1">'[2]Degree Days'!#REF!</definedName>
    <definedName name="_507__123Graph_CCHART_7" localSheetId="0" hidden="1">[5]charts!#REF!</definedName>
    <definedName name="_507__123Graph_CCHART_7" hidden="1">[5]charts!#REF!</definedName>
    <definedName name="_507__123Graph_DCHART_10" localSheetId="0" hidden="1">[5]charts!#REF!</definedName>
    <definedName name="_507__123Graph_DCHART_10" hidden="1">[5]charts!#REF!</definedName>
    <definedName name="_508__123Graph_CCHART_70" hidden="1">[3]ACT!$P$5:$P$26</definedName>
    <definedName name="_508__123Graph_DCHART_11" hidden="1">[3]VIC!$BI$5:$BI$26</definedName>
    <definedName name="_509__123Graph_DCHART_13" hidden="1">[3]VIC!$B$9:$B$26</definedName>
    <definedName name="_510__123Graph_DCHART_16" hidden="1">[3]VIC!$BI$5:$BI$26</definedName>
    <definedName name="_511__123Graph_DCHART_2" hidden="1">[3]VIC!$AG$9:$AG$26</definedName>
    <definedName name="_512__123Graph_DCHART_66" hidden="1">[4]NSW!$BI$5:$BI$26</definedName>
    <definedName name="_513__123Graph_DCHART_68" hidden="1">[3]TAS!$AW$5:$AW$26</definedName>
    <definedName name="_514__123Graph_DCHART_70" hidden="1">[3]ACT!$R$5:$R$26</definedName>
    <definedName name="_516__123Graph_CCHART_8" localSheetId="0" hidden="1">[5]charts!#REF!</definedName>
    <definedName name="_516__123Graph_CCHART_8" hidden="1">[5]charts!#REF!</definedName>
    <definedName name="_522__123Graph_ECHART_10" localSheetId="0" hidden="1">[5]charts!#REF!</definedName>
    <definedName name="_522__123Graph_ECHART_10" hidden="1">[5]charts!#REF!</definedName>
    <definedName name="_523__123Graph_ECHART_11" hidden="1">[3]VIC!$BO$5:$BO$26</definedName>
    <definedName name="_524__123Graph_CCHART_9" localSheetId="0" hidden="1">[5]charts!#REF!</definedName>
    <definedName name="_524__123Graph_CCHART_9" hidden="1">[5]charts!#REF!</definedName>
    <definedName name="_524__123Graph_ECHART_2" hidden="1">[3]VIC!$AN$9:$AN$26</definedName>
    <definedName name="_525__123Graph_DCHART_1" hidden="1">[3]VIC!$W$9:$W$26</definedName>
    <definedName name="_525__123Graph_ECHART_66" hidden="1">[4]NSW!$BO$5:$BO$26</definedName>
    <definedName name="_526__123Graph_ECHART_68" hidden="1">[3]TAS!$AX$5:$AX$26</definedName>
    <definedName name="_533__123Graph_DCHART_10" localSheetId="0" hidden="1">[5]charts!#REF!</definedName>
    <definedName name="_533__123Graph_DCHART_10" hidden="1">[5]charts!#REF!</definedName>
    <definedName name="_534__123Graph_DCHART_11" hidden="1">[3]VIC!$BI$5:$BI$26</definedName>
    <definedName name="_534__123Graph_FCHART_10" localSheetId="0" hidden="1">[5]charts!#REF!</definedName>
    <definedName name="_534__123Graph_FCHART_10" hidden="1">[5]charts!#REF!</definedName>
    <definedName name="_535__123Graph_DCHART_13" hidden="1">[3]VIC!$B$9:$B$26</definedName>
    <definedName name="_536__123Graph_DCHART_16" hidden="1">[3]VIC!$BI$5:$BI$26</definedName>
    <definedName name="_537__123Graph_DCHART_2" hidden="1">[3]VIC!$AG$9:$AG$26</definedName>
    <definedName name="_538__123Graph_DCHART_66" hidden="1">[4]NSW!$BI$5:$BI$26</definedName>
    <definedName name="_539__123Graph_DCHART_68" hidden="1">[3]TAS!$AW$5:$AW$26</definedName>
    <definedName name="_540__123Graph_DCHART_70" hidden="1">[3]ACT!$R$5:$R$26</definedName>
    <definedName name="_548__123Graph_ECHART_10" localSheetId="0" hidden="1">[5]charts!#REF!</definedName>
    <definedName name="_548__123Graph_ECHART_10" hidden="1">[5]charts!#REF!</definedName>
    <definedName name="_548__123Graph_XCHART_10" hidden="1">[3]VIC!$A$5:$A$26</definedName>
    <definedName name="_549__123Graph_ECHART_11" hidden="1">[3]VIC!$BO$5:$BO$26</definedName>
    <definedName name="_550__123Graph_ECHART_2" hidden="1">[3]VIC!$AN$9:$AN$26</definedName>
    <definedName name="_551__123Graph_ECHART_66" hidden="1">[4]NSW!$BO$5:$BO$26</definedName>
    <definedName name="_552__123Graph_ECHART_68" hidden="1">[3]TAS!$AX$5:$AX$26</definedName>
    <definedName name="_560__123Graph_FCHART_10" localSheetId="0" hidden="1">[5]charts!#REF!</definedName>
    <definedName name="_560__123Graph_FCHART_10" hidden="1">[5]charts!#REF!</definedName>
    <definedName name="_562__123Graph_XCHART_11" hidden="1">[3]VIC!$A$5:$A$26</definedName>
    <definedName name="_563__123Graph_XCHART_12" hidden="1">[3]VIC!$A$6:$A$26</definedName>
    <definedName name="_564__123Graph_XCHART_13" hidden="1">[3]VIC!$A$9:$A$26</definedName>
    <definedName name="_565__123Graph_XCHART_14" hidden="1">[3]VIC!$A$9:$A$26</definedName>
    <definedName name="_566__123Graph_XCHART_15" hidden="1">[3]VIC!$A$6:$A$26</definedName>
    <definedName name="_567__123Graph_XCHART_16" hidden="1">[3]VIC!$A$5:$A$26</definedName>
    <definedName name="_575__123Graph_XCHART_10" hidden="1">[3]VIC!$A$5:$A$26</definedName>
    <definedName name="_581__123Graph_XCHART_2" hidden="1">[3]VIC!$A$9:$A$26</definedName>
    <definedName name="_590__123Graph_XCHART_11" hidden="1">[3]VIC!$A$5:$A$26</definedName>
    <definedName name="_591__123Graph_XCHART_12" hidden="1">[3]VIC!$A$6:$A$26</definedName>
    <definedName name="_592__123Graph_XCHART_13" hidden="1">[3]VIC!$A$9:$A$26</definedName>
    <definedName name="_593__123Graph_XCHART_14" hidden="1">[3]VIC!$A$9:$A$26</definedName>
    <definedName name="_594__123Graph_XCHART_15" hidden="1">[3]VIC!$A$6:$A$26</definedName>
    <definedName name="_595__123Graph_XCHART_16" hidden="1">[3]VIC!$A$5:$A$26</definedName>
    <definedName name="_595__123Graph_XCHART_3" hidden="1">[3]VIC!$A$9:$A$26</definedName>
    <definedName name="_596__123Graph_XCHART_35" hidden="1">[3]WA!$A$9:$A$26</definedName>
    <definedName name="_6__123Graph_BCHART_8" hidden="1">'[2]Degree Days'!$L$14:$L$44</definedName>
    <definedName name="_60__123Graph_ACHART_12" localSheetId="0" hidden="1">[3]VIC!#REF!</definedName>
    <definedName name="_60__123Graph_ACHART_12" hidden="1">[3]VIC!#REF!</definedName>
    <definedName name="_610__123Graph_XCHART_2" hidden="1">[3]VIC!$A$9:$A$26</definedName>
    <definedName name="_610__123Graph_XCHART_4" hidden="1">[3]VIC!$A$9:$A$26</definedName>
    <definedName name="_624__123Graph_XCHART_5" hidden="1">[3]VIC!$A$5:$A$26</definedName>
    <definedName name="_625__123Graph_XCHART_3" hidden="1">[3]VIC!$A$9:$A$26</definedName>
    <definedName name="_626__123Graph_XCHART_35" hidden="1">[3]WA!$A$9:$A$26</definedName>
    <definedName name="_638__123Graph_XCHART_6" hidden="1">[3]VIC!$A$5:$A$26</definedName>
    <definedName name="_64__123Graph_ACHART_12" localSheetId="0" hidden="1">[3]VIC!#REF!</definedName>
    <definedName name="_64__123Graph_ACHART_12" hidden="1">[3]VIC!#REF!</definedName>
    <definedName name="_641__123Graph_XCHART_4" hidden="1">[3]VIC!$A$9:$A$26</definedName>
    <definedName name="_652__123Graph_XCHART_7" hidden="1">[3]VIC!$A$5:$A$26</definedName>
    <definedName name="_653__123Graph_XCHART_71" hidden="1">[3]ACT!$A$12:$A$27</definedName>
    <definedName name="_656__123Graph_XCHART_5" hidden="1">[3]VIC!$A$5:$A$26</definedName>
    <definedName name="_667__123Graph_XCHART_8" hidden="1">[3]VIC!$A$5:$A$26</definedName>
    <definedName name="_671__123Graph_XCHART_6" hidden="1">[3]VIC!$A$5:$A$26</definedName>
    <definedName name="_681__123Graph_XCHART_9" hidden="1">[3]VIC!$A$5:$A$26</definedName>
    <definedName name="_686__123Graph_XCHART_7" hidden="1">[3]VIC!$A$5:$A$26</definedName>
    <definedName name="_687__123Graph_XCHART_71" hidden="1">[3]ACT!$A$12:$A$27</definedName>
    <definedName name="_7__123Graph_CCHART_7" hidden="1">'[2]Degree Days'!$P$22:$P$33</definedName>
    <definedName name="_702__123Graph_XCHART_8" hidden="1">[3]VIC!$A$5:$A$26</definedName>
    <definedName name="_717__123Graph_XCHART_9" hidden="1">[3]VIC!$A$5:$A$26</definedName>
    <definedName name="_78__123Graph_ACHART_13" localSheetId="0" hidden="1">[3]VIC!#REF!</definedName>
    <definedName name="_78__123Graph_ACHART_13" hidden="1">[3]VIC!#REF!</definedName>
    <definedName name="_79__123Graph_ACHART_14" hidden="1">[3]VIC!$X$6:$X$26</definedName>
    <definedName name="_8__123Graph_DCHART_7" hidden="1">'[2]Degree Days'!$Q$22:$Q$33</definedName>
    <definedName name="_80__123Graph_ACHART_15" hidden="1">[3]VIC!$N$6:$N$26</definedName>
    <definedName name="_81__123Graph_ACHART_16" hidden="1">[3]VIC!$AZ$5:$AZ$26</definedName>
    <definedName name="_83__123Graph_ACHART_13" localSheetId="0" hidden="1">[3]VIC!#REF!</definedName>
    <definedName name="_83__123Graph_ACHART_13" hidden="1">[3]VIC!#REF!</definedName>
    <definedName name="_84__123Graph_ACHART_14" hidden="1">[3]VIC!$X$6:$X$26</definedName>
    <definedName name="_85__123Graph_ACHART_15" hidden="1">[3]VIC!$N$6:$N$26</definedName>
    <definedName name="_86__123Graph_ACHART_16" hidden="1">[3]VIC!$AZ$5:$AZ$26</definedName>
    <definedName name="_9__123Graph_XCHART_8" hidden="1">'[2]Degree Days'!$B$14:$B$44</definedName>
    <definedName name="_95__123Graph_ACHART_2" hidden="1">[3]VIC!$AU$9:$AU$26</definedName>
    <definedName name="_Fill" localSheetId="0" hidden="1">#REF!</definedName>
    <definedName name="_Fill" hidden="1">#REF!</definedName>
    <definedName name="_xlnm._FilterDatabase" localSheetId="0" hidden="1">[6]DataAct!#REF!</definedName>
    <definedName name="_xlnm._FilterDatabase" hidden="1">[6]DataAct!#REF!</definedName>
    <definedName name="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aaaaaaa" hidden="1">{#N/A,#N/A,FALSE,"Group P&amp;L";#N/A,#N/A,FALSE,"Group Balance Sheet"}</definedName>
    <definedName name="abba" hidden="1">{"Ownership",#N/A,FALSE,"Ownership";"Contents",#N/A,FALSE,"Contents"}</definedName>
    <definedName name="adasdfa345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fa" hidden="1">{#N/A,#N/A,FALSE,"Group P&amp;L";#N/A,#N/A,FALSE,"Group Balance Sheet"}</definedName>
    <definedName name="afafaf" hidden="1">{#N/A,#N/A,FALSE,"Group P&amp;L";#N/A,#N/A,FALSE,"Group Balance Sheet"}</definedName>
    <definedName name="afafafafaf" hidden="1">{#N/A,#N/A,FALSE,"Group P&amp;L";#N/A,#N/A,FALSE,"Group Balance Sheet"}</definedName>
    <definedName name="anscount" hidden="1">1</definedName>
    <definedName name="ari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afa" hidden="1">{#N/A,#N/A,FALSE,"Group P&amp;L";#N/A,#N/A,FALSE,"Group Balance Sheet"}</definedName>
    <definedName name="aSAS" hidden="1">{#N/A,#N/A,FALSE,"Group P&amp;L";#N/A,#N/A,FALSE,"Group Balance Sheet"}</definedName>
    <definedName name="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asd" hidden="1">{#N/A,#N/A,FALSE,"Group P&amp;L";#N/A,#N/A,FALSE,"Group Balance Sheet"}</definedName>
    <definedName name="as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fd" hidden="1">{#N/A,#N/A,FALSE,"Group P&amp;L";#N/A,#N/A,FALSE,"Group Balance Sheet"}</definedName>
    <definedName name="asdfasfdasfd" hidden="1">{#N/A,#N/A,FALSE,"Group P&amp;L";#N/A,#N/A,FALSE,"Group Balance Sheet"}</definedName>
    <definedName name="asdfg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gdg" hidden="1">{#N/A,#N/A,FALSE,"Group P&amp;L";#N/A,#N/A,FALSE,"Group Balance Sheet"}</definedName>
    <definedName name="asdggg" hidden="1">{#N/A,#N/A,FALSE,"Group P&amp;L";#N/A,#N/A,FALSE,"Group Balance Sheet"}</definedName>
    <definedName name="asdgsgd" hidden="1">{#N/A,#N/A,FALSE,"Group P&amp;L";#N/A,#N/A,FALSE,"Group Balance Sheet"}</definedName>
    <definedName name="asfaf" hidden="1">{#N/A,#N/A,FALSE,"Group P&amp;L";#N/A,#N/A,FALSE,"Group Balance Sheet"}</definedName>
    <definedName name="asfss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sd" hidden="1">{#N/A,#N/A,FALSE,"Group P&amp;L";#N/A,#N/A,FALSE,"Group Balance Sheet"}</definedName>
    <definedName name="astg" hidden="1">{#N/A,#N/A,FALSE,"Group P&amp;L";#N/A,#N/A,FALSE,"Group Balance Sheet"}</definedName>
    <definedName name="bccccccccc" hidden="1">{#N/A,#N/A,FALSE,"Group P&amp;L";#N/A,#N/A,FALSE,"Group Balance Sheet"}</definedName>
    <definedName name="bf" hidden="1">{#N/A,#N/A,FALSE,"Group P&amp;L";#N/A,#N/A,FALSE,"Group Balance Sheet"}</definedName>
    <definedName name="bpr" hidden="1">{#N/A,#N/A,FALSE,"Group P&amp;L";#N/A,#N/A,FALSE,"Group Balance Sheet"}</definedName>
    <definedName name="ccccccccccccc" hidden="1">{#N/A,#N/A,FALSE,"Group P&amp;L";#N/A,#N/A,FALSE,"Group Balance Sheet"}</definedName>
    <definedName name="ccscfc" hidden="1">{#N/A,#N/A,FALSE,"Group P&amp;L";#N/A,#N/A,FALSE,"Group Balance Sheet"}</definedName>
    <definedName name="cn" hidden="1">{#N/A,#N/A,FALSE,"Group P&amp;L";#N/A,#N/A,FALSE,"Group Balance Sheet"}</definedName>
    <definedName name="cp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qwec" hidden="1">{#N/A,#N/A,FALSE,"Group P&amp;L";#N/A,#N/A,FALSE,"Group Balance Sheet"}</definedName>
    <definedName name="cv" hidden="1">{#N/A,#N/A,FALSE,"Group P&amp;L";#N/A,#N/A,FALSE,"Group Balance Sheet"}</definedName>
    <definedName name="cvb" hidden="1">{#N/A,#N/A,FALSE,"Group P&amp;L";#N/A,#N/A,FALSE,"Group Balance Sheet"}</definedName>
    <definedName name="cvbbzx" hidden="1">{#N/A,#N/A,FALSE,"Group P&amp;L";#N/A,#N/A,FALSE,"Group Balance Sheet"}</definedName>
    <definedName name="cvcmv" hidden="1">{#N/A,#N/A,FALSE,"Group P&amp;L";#N/A,#N/A,FALSE,"Group Balance Sheet"}</definedName>
    <definedName name="cx" hidden="1">{#N/A,#N/A,FALSE,"Group P&amp;L";#N/A,#N/A,FALSE,"Group Balance Sheet"}</definedName>
    <definedName name="d" hidden="1">{#N/A,#N/A,FALSE,"Group P&amp;L";#N/A,#N/A,FALSE,"Group Balance Sheet"}</definedName>
    <definedName name="da" hidden="1">{#N/A,#N/A,FALSE,"Group P&amp;L";#N/A,#N/A,FALSE,"Group Balance Sheet"}</definedName>
    <definedName name="deuli3edjlkd3" hidden="1">{#N/A,#N/A,FALSE,"Group P&amp;L";#N/A,#N/A,FALSE,"Group Balance Sheet"}</definedName>
    <definedName name="df" hidden="1">{#N/A,#N/A,FALSE,"Group P&amp;L";#N/A,#N/A,FALSE,"Group Balance Sheet"}</definedName>
    <definedName name="dfg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hg" hidden="1">{#N/A,#N/A,FALSE,"Group P&amp;L";#N/A,#N/A,FALSE,"Group Balance Sheet"}</definedName>
    <definedName name="dg" hidden="1">{#N/A,#N/A,FALSE,"Group P&amp;L";#N/A,#N/A,FALSE,"Group Balance Sheet"}</definedName>
    <definedName name="dggggggggggggggg" hidden="1">{#N/A,#N/A,FALSE,"Group P&amp;L";#N/A,#N/A,FALSE,"Group Balance Sheet"}</definedName>
    <definedName name="dh" hidden="1">{#N/A,#N/A,FALSE,"Group P&amp;L";#N/A,#N/A,FALSE,"Group Balance Sheet"}</definedName>
    <definedName name="dhdf" hidden="1">{#N/A,#N/A,FALSE,"Group P&amp;L";#N/A,#N/A,FALSE,"Group Balance Sheet"}</definedName>
    <definedName name="dms_BaseYear_Choice">'[7]2.16 Opex Summary'!$L$11</definedName>
    <definedName name="dms_PRCP_BaseYear" localSheetId="0">'Final decision '!$C$23</definedName>
    <definedName name="eqrt" hidden="1">{#N/A,#N/A,FALSE,"Group P&amp;L";#N/A,#N/A,FALSE,"Group Balance Sheet"}</definedName>
    <definedName name="erwyhreytwe" hidden="1">{#N/A,#N/A,FALSE,"Group P&amp;L";#N/A,#N/A,FALSE,"Group Balance Sheet"}</definedName>
    <definedName name="et" hidden="1">{#N/A,#N/A,FALSE,"Group P&amp;L";#N/A,#N/A,FALSE,"Group Balance Sheet"}</definedName>
    <definedName name="ewewew" hidden="1">{#N/A,#N/A,FALSE,"Group P&amp;L";#N/A,#N/A,FALSE,"Group Balance Sheet"}</definedName>
    <definedName name="ewqf" hidden="1">{#N/A,#N/A,FALSE,"Group P&amp;L";#N/A,#N/A,FALSE,"Group Balance Sheet"}</definedName>
    <definedName name="EYGadeG" hidden="1">{#N/A,#N/A,FALSE,"Group P&amp;L";#N/A,#N/A,FALSE,"Group Balance Sheet"}</definedName>
    <definedName name="fafaf" hidden="1">{#N/A,#N/A,FALSE,"Group P&amp;L";#N/A,#N/A,FALSE,"Group Balance Sheet"}</definedName>
    <definedName name="fas" hidden="1">{#N/A,#N/A,FALSE,"Group P&amp;L";#N/A,#N/A,FALSE,"Group Balance Sheet"}</definedName>
    <definedName name="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ga" hidden="1">{#N/A,#N/A,FALSE,"Group P&amp;L";#N/A,#N/A,FALSE,"Group Balance Sheet"}</definedName>
    <definedName name="fggdf" hidden="1">{#N/A,#N/A,FALSE,"Group P&amp;L";#N/A,#N/A,FALSE,"Group Balance Sheet"}</definedName>
    <definedName name="fgh" hidden="1">{#N/A,#N/A,FALSE,"Group P&amp;L";#N/A,#N/A,FALSE,"Group Balance Sheet"}</definedName>
    <definedName name="fghfhg" hidden="1">{#N/A,#N/A,FALSE,"Group P&amp;L";#N/A,#N/A,FALSE,"Group Balance Sheet"}</definedName>
    <definedName name="ftnjh" hidden="1">{#N/A,#N/A,FALSE,"Group P&amp;L";#N/A,#N/A,FALSE,"Group Balance Sheet"}</definedName>
    <definedName name="gasdg" hidden="1">{#N/A,#N/A,FALSE,"Group P&amp;L";#N/A,#N/A,FALSE,"Group Balance Sheet"}</definedName>
    <definedName name="gj" hidden="1">{#N/A,#N/A,FALSE,"Group P&amp;L";#N/A,#N/A,FALSE,"Group Balance Sheet"}</definedName>
    <definedName name="gjk" hidden="1">{#N/A,#N/A,FALSE,"Group P&amp;L";#N/A,#N/A,FALSE,"Group Balance Sheet"}</definedName>
    <definedName name="gmgmgmgmgmgm" hidden="1">{#N/A,#N/A,FALSE,"Group P&amp;L";#N/A,#N/A,FALSE,"Group Balance Sheet"}</definedName>
    <definedName name="guilkrtmk" hidden="1">{#N/A,#N/A,FALSE,"Group P&amp;L";#N/A,#N/A,FALSE,"Group Balance Sheet"}</definedName>
    <definedName name="h" hidden="1">{#N/A,#N/A,FALSE,"Group P&amp;L";#N/A,#N/A,FALSE,"Group Balance Sheet"}</definedName>
    <definedName name="hdenjhenjh" hidden="1">{#N/A,#N/A,FALSE,"Group P&amp;L";#N/A,#N/A,FALSE,"Group Balance Sheet"}</definedName>
    <definedName name="hfdfdgfkiklrtlkryuk" hidden="1">{#N/A,#N/A,FALSE,"Group P&amp;L";#N/A,#N/A,FALSE,"Group Balance Sheet"}</definedName>
    <definedName name="hg" hidden="1">{#N/A,#N/A,FALSE,"Group P&amp;L";#N/A,#N/A,FALSE,"Group Balance Sheet"}</definedName>
    <definedName name="hgfgh" hidden="1">{#N/A,#N/A,FALSE,"Group P&amp;L";#N/A,#N/A,FALSE,"Group Balance Sheet"}</definedName>
    <definedName name="hjk" hidden="1">{#N/A,#N/A,FALSE,"Group P&amp;L";#N/A,#N/A,FALSE,"Group Balance Sheet"}</definedName>
    <definedName name="hkkkkkkkkkkk" hidden="1">{#N/A,#N/A,FALSE,"Group P&amp;L";#N/A,#N/A,FALSE,"Group Balance Sheet"}</definedName>
    <definedName name="hlkhg" hidden="1">{#N/A,#N/A,FALSE,"Group P&amp;L";#N/A,#N/A,FALSE,"Group Balance Sheet"}</definedName>
    <definedName name="hxa" hidden="1">{#N/A,#N/A,FALSE,"Group P&amp;L";#N/A,#N/A,FALSE,"Group Balance Sheet"}</definedName>
    <definedName name="im" hidden="1">{#N/A,#N/A,FALSE,"Group P&amp;L";#N/A,#N/A,FALSE,"Group Balance Sheet"}</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fnmcvn" hidden="1">{#N/A,#N/A,FALSE,"Group P&amp;L";#N/A,#N/A,FALSE,"Group Balance Sheet"}</definedName>
    <definedName name="jggggggggggggg" hidden="1">{#N/A,#N/A,FALSE,"Group P&amp;L";#N/A,#N/A,FALSE,"Group Balance Sheet"}</definedName>
    <definedName name="jgggggggggggggg" hidden="1">{#N/A,#N/A,FALSE,"Group P&amp;L";#N/A,#N/A,FALSE,"Group Balance Sheet"}</definedName>
    <definedName name="jjfd" hidden="1">{#N/A,#N/A,FALSE,"Group P&amp;L";#N/A,#N/A,FALSE,"Group Balance Sheet"}</definedName>
    <definedName name="jjgjj" hidden="1">{#N/A,#N/A,FALSE,"Group P&amp;L";#N/A,#N/A,FALSE,"Group Balance Sheet"}</definedName>
    <definedName name="jmjmjm" hidden="1">{#N/A,#N/A,FALSE,"Group P&amp;L";#N/A,#N/A,FALSE,"Group Balance Sheet"}</definedName>
    <definedName name="jn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kdb" hidden="1">{#N/A,#N/A,FALSE,"Group P&amp;L";#N/A,#N/A,FALSE,"Group Balance Sheet"}</definedName>
    <definedName name="kkkk" hidden="1">{#N/A,#N/A,FALSE,"Group P&amp;L";#N/A,#N/A,FALSE,"Group Balance Sheet"}</definedName>
    <definedName name="kurkrykmrkm" hidden="1">{#N/A,#N/A,FALSE,"Group P&amp;L";#N/A,#N/A,FALSE,"Group Balance Sheet"}</definedName>
    <definedName name="LAN" hidden="1">{"Ownership",#N/A,FALSE,"Ownership";"Contents",#N/A,FALSE,"Contents"}</definedName>
    <definedName name="limcount" hidden="1">1</definedName>
    <definedName name="llglgjlgl" hidden="1">{#N/A,#N/A,FALSE,"Group P&amp;L";#N/A,#N/A,FALSE,"Group Balance Sheet"}</definedName>
    <definedName name="lllkl" hidden="1">{#N/A,#N/A,FALSE,"Group P&amp;L";#N/A,#N/A,FALSE,"Group Balance Sheet"}</definedName>
    <definedName name="llllllllll" hidden="1">{#N/A,#N/A,FALSE,"Group P&amp;L";#N/A,#N/A,FALSE,"Group Balance Sheet"}</definedName>
    <definedName name="lllllllllllllllll" hidden="1">{#N/A,#N/A,FALSE,"Group P&amp;L";#N/A,#N/A,FALSE,"Group Balance Sheet"}</definedName>
    <definedName name="lo" hidden="1">{#N/A,#N/A,FALSE,"Group P&amp;L";#N/A,#N/A,FALSE,"Group Balance Sheet"}</definedName>
    <definedName name="m" hidden="1">{#N/A,#N/A,FALSE,"Group P&amp;L";#N/A,#N/A,FALSE,"Group Balance Sheet"}</definedName>
    <definedName name="mfmfmfgm" hidden="1">{#N/A,#N/A,FALSE,"Group P&amp;L";#N/A,#N/A,FALSE,"Group Balance Sheet"}</definedName>
    <definedName name="mh" hidden="1">{#N/A,#N/A,FALSE,"Group P&amp;L";#N/A,#N/A,FALSE,"Group Balance Sheet"}</definedName>
    <definedName name="mkt" hidden="1">{#N/A,#N/A,FALSE,"Group P&amp;L";#N/A,#N/A,FALSE,"Group Balance Sheet"}</definedName>
    <definedName name="MLNK1432336f26cf4a26b92dbb44e647cb24" localSheetId="0" hidden="1">#REF!</definedName>
    <definedName name="MLNK1432336f26cf4a26b92dbb44e647cb24" hidden="1">#REF!</definedName>
    <definedName name="MLNKf3f57fd090f846758f6783c3126b5d01" localSheetId="0" hidden="1">#REF!</definedName>
    <definedName name="MLNKf3f57fd090f846758f6783c3126b5d01" hidden="1">#REF!</definedName>
    <definedName name="nbdfndf" hidden="1">{#N/A,#N/A,FALSE,"Group P&amp;L";#N/A,#N/A,FALSE,"Group Balance Sheet"}</definedName>
    <definedName name="ncv" hidden="1">{#N/A,#N/A,FALSE,"Group P&amp;L";#N/A,#N/A,FALSE,"Group Balance Sheet"}</definedName>
    <definedName name="njedt" hidden="1">{#N/A,#N/A,FALSE,"Group P&amp;L";#N/A,#N/A,FALSE,"Group Balance Sheet"}</definedName>
    <definedName name="nmb" hidden="1">{#N/A,#N/A,FALSE,"Group P&amp;L";#N/A,#N/A,FALSE,"Group Balance Sheet"}</definedName>
    <definedName name="nvvvvvvvvvvvv" hidden="1">{#N/A,#N/A,FALSE,"Group P&amp;L";#N/A,#N/A,FALSE,"Group Balance Sheet"}</definedName>
    <definedName name="of" hidden="1">{#N/A,#N/A,FALSE,"Group P&amp;L";#N/A,#N/A,FALSE,"Group Balance Sheet"}</definedName>
    <definedName name="oipoip" hidden="1">{#N/A,#N/A,FALSE,"Group P&amp;L";#N/A,#N/A,FALSE,"Group Balance Sheet"}</definedName>
    <definedName name="ol" hidden="1">{#N/A,#N/A,FALSE,"Group P&amp;L";#N/A,#N/A,FALSE,"Group Balance Sheet"}</definedName>
    <definedName name="ool" hidden="1">{#N/A,#N/A,FALSE,"Group P&amp;L";#N/A,#N/A,FALSE,"Group Balance Sheet"}</definedName>
    <definedName name="ooooo" hidden="1">{#N/A,#N/A,FALSE,"Group P&amp;L";#N/A,#N/A,FALSE,"Group Balance Sheet"}</definedName>
    <definedName name="ooop" hidden="1">{#N/A,#N/A,FALSE,"Group P&amp;L";#N/A,#N/A,FALSE,"Group Balance Sheet"}</definedName>
    <definedName name="oppp" hidden="1">{#N/A,#N/A,FALSE,"Group P&amp;L";#N/A,#N/A,FALSE,"Group Balance Sheet"}</definedName>
    <definedName name="ouihb" hidden="1">{#N/A,#N/A,FALSE,"Group P&amp;L";#N/A,#N/A,FALSE,"Group Balance Sheet"}</definedName>
    <definedName name="ouijlk" hidden="1">{#N/A,#N/A,FALSE,"Group P&amp;L";#N/A,#N/A,FALSE,"Group Balance Sheet"}</definedName>
    <definedName name="p" hidden="1">{#N/A,#N/A,FALSE,"Group P&amp;L";#N/A,#N/A,FALSE,"Group Balance Sheet"}</definedName>
    <definedName name="p0iu" hidden="1">{#N/A,#N/A,FALSE,"Group P&amp;L";#N/A,#N/A,FALSE,"Group Balance Sheet"}</definedName>
    <definedName name="po" hidden="1">{#N/A,#N/A,FALSE,"Group P&amp;L";#N/A,#N/A,FALSE,"Group Balance Sheet"}</definedName>
    <definedName name="poiiop" hidden="1">{#N/A,#N/A,FALSE,"Group P&amp;L";#N/A,#N/A,FALSE,"Group Balance Sheet"}</definedName>
    <definedName name="poiu" hidden="1">{#N/A,#N/A,FALSE,"Group P&amp;L";#N/A,#N/A,FALSE,"Group Balance Sheet"}</definedName>
    <definedName name="pollmju" hidden="1">{#N/A,#N/A,FALSE,"Group P&amp;L";#N/A,#N/A,FALSE,"Group Balance Sheet"}</definedName>
    <definedName name="poool" hidden="1">{#N/A,#N/A,FALSE,"Group P&amp;L";#N/A,#N/A,FALSE,"Group Balance Sheet"}</definedName>
    <definedName name="poooo" hidden="1">{#N/A,#N/A,FALSE,"Group P&amp;L";#N/A,#N/A,FALSE,"Group Balance Sheet"}</definedName>
    <definedName name="poooool" hidden="1">{#N/A,#N/A,FALSE,"Group P&amp;L";#N/A,#N/A,FALSE,"Group Balance Sheet"}</definedName>
    <definedName name="pooooooooo" hidden="1">{#N/A,#N/A,FALSE,"Group P&amp;L";#N/A,#N/A,FALSE,"Group Balance Sheet"}</definedName>
    <definedName name="poooooooooo" hidden="1">{#N/A,#N/A,FALSE,"Group P&amp;L";#N/A,#N/A,FALSE,"Group Balance Sheet"}</definedName>
    <definedName name="poooooop" hidden="1">{#N/A,#N/A,FALSE,"Group P&amp;L";#N/A,#N/A,FALSE,"Group Balance Sheet"}</definedName>
    <definedName name="poop" hidden="1">{#N/A,#N/A,FALSE,"Group P&amp;L";#N/A,#N/A,FALSE,"Group Balance Sheet"}</definedName>
    <definedName name="pootop" hidden="1">{#N/A,#N/A,FALSE,"Group P&amp;L";#N/A,#N/A,FALSE,"Group Balance Sheet"}</definedName>
    <definedName name="pop" hidden="1">{#N/A,#N/A,FALSE,"Group P&amp;L";#N/A,#N/A,FALSE,"Group Balance Sheet"}</definedName>
    <definedName name="ppp" hidden="1">{#N/A,#N/A,FALSE,"Group P&amp;L";#N/A,#N/A,FALSE,"Group Balance Sheet"}</definedName>
    <definedName name="ppppppppppppppp" hidden="1">{#N/A,#N/A,FALSE,"Group P&amp;L";#N/A,#N/A,FALSE,"Group Balance Sheet"}</definedName>
    <definedName name="ppppppppppppppppppppppp" hidden="1">{#N/A,#N/A,FALSE,"Group P&amp;L";#N/A,#N/A,FALSE,"Group Balance Sheet"}</definedName>
    <definedName name="qqqqqqqqqqqqqqqqq" hidden="1">{#N/A,#N/A,FALSE,"Group P&amp;L";#N/A,#N/A,FALSE,"Group Balance Sheet"}</definedName>
    <definedName name="qw" hidden="1">{#N/A,#N/A,FALSE,"Group P&amp;L";#N/A,#N/A,FALSE,"Group Balance Sheet"}</definedName>
    <definedName name="qwdqdx" hidden="1">{#N/A,#N/A,FALSE,"Group P&amp;L";#N/A,#N/A,FALSE,"Group Balance Sheet"}</definedName>
    <definedName name="qwq"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QWQWQWE" hidden="1">{#N/A,#N/A,FALSE,"Group P&amp;L";#N/A,#N/A,FALSE,"Group Balance Sheet"}</definedName>
    <definedName name="qwrtq" hidden="1">{#N/A,#N/A,FALSE,"Group P&amp;L";#N/A,#N/A,FALSE,"Group Balance Sheet"}</definedName>
    <definedName name="qwwqww" hidden="1">{#N/A,#N/A,FALSE,"Group P&amp;L";#N/A,#N/A,FALSE,"Group Balance Sheet"}</definedName>
    <definedName name="qwww" hidden="1">{#N/A,#N/A,FALSE,"Group P&amp;L";#N/A,#N/A,FALSE,"Group Balance Sheet"}</definedName>
    <definedName name="qzqz" hidden="1">{#N/A,#N/A,FALSE,"Group P&amp;L";#N/A,#N/A,FALSE,"Group Balance Sheet"}</definedName>
    <definedName name="rbhswr" hidden="1">{#N/A,#N/A,FALSE,"Group P&amp;L";#N/A,#N/A,FALSE,"Group Balance Sheet"}</definedName>
    <definedName name="rehtb" hidden="1">{#N/A,#N/A,FALSE,"Group P&amp;L";#N/A,#N/A,FALSE,"Group Balance Sheet"}</definedName>
    <definedName name="rertte" hidden="1">{#N/A,#N/A,FALSE,"Group P&amp;L";#N/A,#N/A,FALSE,"Group Balance Sheet"}</definedName>
    <definedName name="rew" hidden="1">{#N/A,#N/A,FALSE,"Group P&amp;L";#N/A,#N/A,FALSE,"Group Balance Sheet"}</definedName>
    <definedName name="rmkt" hidden="1">{#N/A,#N/A,FALSE,"Group P&amp;L";#N/A,#N/A,FALSE,"Group Balance Sheet"}</definedName>
    <definedName name="rsdht" hidden="1">{#N/A,#N/A,FALSE,"Group P&amp;L";#N/A,#N/A,FALSE,"Group Balance Sheet"}</definedName>
    <definedName name="rtuit" hidden="1">{#N/A,#N/A,FALSE,"Group P&amp;L";#N/A,#N/A,FALSE,"Group Balance Sheet"}</definedName>
    <definedName name="rtut" hidden="1">{#N/A,#N/A,FALSE,"Group P&amp;L";#N/A,#N/A,FALSE,"Group Balance Sheet"}</definedName>
    <definedName name="rtweutrwurut" hidden="1">{#N/A,#N/A,FALSE,"Group P&amp;L";#N/A,#N/A,FALSE,"Group Balance Sheet"}</definedName>
    <definedName name="sbv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h" hidden="1">{#N/A,#N/A,FALSE,"Group P&amp;L";#N/A,#N/A,FALSE,"Group Balance Sheet"}</definedName>
    <definedName name="sdgasgg" hidden="1">{#N/A,#N/A,FALSE,"Group P&amp;L";#N/A,#N/A,FALSE,"Group Balance Sheet"}</definedName>
    <definedName name="sencount" hidden="1">1</definedName>
    <definedName name="sfgsfgsf" hidden="1">{#N/A,#N/A,FALSE,"Group P&amp;L";#N/A,#N/A,FALSE,"Group Balance Sheet"}</definedName>
    <definedName name="sfhfhsfhg" hidden="1">{#N/A,#N/A,FALSE,"Group P&amp;L";#N/A,#N/A,FALSE,"Group Balance Sheet"}</definedName>
    <definedName name="shf" hidden="1">{#N/A,#N/A,FALSE,"Group P&amp;L";#N/A,#N/A,FALSE,"Group Balance Sheet"}</definedName>
    <definedName name="SRTYHSRTUY" hidden="1">{#N/A,#N/A,FALSE,"Group P&amp;L";#N/A,#N/A,FALSE,"Group Balance Sheet"}</definedName>
    <definedName name="sssssssssss" hidden="1">{#N/A,#N/A,FALSE,"Group P&amp;L";#N/A,#N/A,FALSE,"Group Balance Sheet"}</definedName>
    <definedName name="sta" hidden="1">{#N/A,#N/A,FALSE,"Group P&amp;L";#N/A,#N/A,FALSE,"Group Balance Sheet"}</definedName>
    <definedName name="Stuff" hidden="1">{#N/A,#N/A,FALSE,"Group P&amp;L";#N/A,#N/A,FALSE,"Group Balance Sheet"}</definedName>
    <definedName name="teest" hidden="1">{"Ownership",#N/A,FALSE,"Ownership";"Contents",#N/A,FALSE,"Contents"}</definedName>
    <definedName name="test" hidden="1">{"Ownership",#N/A,FALSE,"Ownership";"Contents",#N/A,FALSE,"Contents"}</definedName>
    <definedName name="t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juyt" hidden="1">{#N/A,#N/A,FALSE,"Group P&amp;L";#N/A,#N/A,FALSE,"Group Balance Sheet"}</definedName>
    <definedName name="tooooot" hidden="1">{#N/A,#N/A,FALSE,"Group P&amp;L";#N/A,#N/A,FALSE,"Group Balance Sheet"}</definedName>
    <definedName name="toooot" hidden="1">{#N/A,#N/A,FALSE,"Group P&amp;L";#N/A,#N/A,FALSE,"Group Balance Sheet"}</definedName>
    <definedName name="tooot" hidden="1">{#N/A,#N/A,FALSE,"Group P&amp;L";#N/A,#N/A,FALSE,"Group Balance Sheet"}</definedName>
    <definedName name="toot" hidden="1">{#N/A,#N/A,FALSE,"Group P&amp;L";#N/A,#N/A,FALSE,"Group Balance Sheet"}</definedName>
    <definedName name="tot" hidden="1">{#N/A,#N/A,FALSE,"Group P&amp;L";#N/A,#N/A,FALSE,"Group Balance Sheet"}</definedName>
    <definedName name="trfv" hidden="1">{#N/A,#N/A,FALSE,"Group P&amp;L";#N/A,#N/A,FALSE,"Group Balance Sheet"}</definedName>
    <definedName name="ttt" hidden="1">{#N/A,#N/A,FALSE,"Group P&amp;L";#N/A,#N/A,FALSE,"Group Balance Sheet"}</definedName>
    <definedName name="tuituyrtuy" hidden="1">{#N/A,#N/A,FALSE,"Group P&amp;L";#N/A,#N/A,FALSE,"Group Balance Sheet"}</definedName>
    <definedName name="tut" hidden="1">{#N/A,#N/A,FALSE,"Group P&amp;L";#N/A,#N/A,FALSE,"Group Balance Sheet"}</definedName>
    <definedName name="tuut" hidden="1">{#N/A,#N/A,FALSE,"Group P&amp;L";#N/A,#N/A,FALSE,"Group Balance Sheet"}</definedName>
    <definedName name="tuuut" hidden="1">{#N/A,#N/A,FALSE,"Group P&amp;L";#N/A,#N/A,FALSE,"Group Balance Sheet"}</definedName>
    <definedName name="ty" hidden="1">{#N/A,#N/A,FALSE,"Group P&amp;L";#N/A,#N/A,FALSE,"Group Balance Sheet"}</definedName>
    <definedName name="tyjew" hidden="1">{#N/A,#N/A,FALSE,"Group P&amp;L";#N/A,#N/A,FALSE,"Group Balance Sheet"}</definedName>
    <definedName name="tyt" hidden="1">{#N/A,#N/A,FALSE,"Group P&amp;L";#N/A,#N/A,FALSE,"Group Balance Sheet"}</definedName>
    <definedName name="ui" hidden="1">{#N/A,#N/A,FALSE,"Group P&amp;L";#N/A,#N/A,FALSE,"Group Balance Sheet"}</definedName>
    <definedName name="uiiuiu" hidden="1">{#N/A,#N/A,FALSE,"Group P&amp;L";#N/A,#N/A,FALSE,"Group Balance Sheet"}</definedName>
    <definedName name="uik"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uiop" hidden="1">{#N/A,#N/A,FALSE,"Group P&amp;L";#N/A,#N/A,FALSE,"Group Balance Sheet"}</definedName>
    <definedName name="uliug" hidden="1">{#N/A,#N/A,FALSE,"Group P&amp;L";#N/A,#N/A,FALSE,"Group Balance Sheet"}</definedName>
    <definedName name="utrew" hidden="1">{#N/A,#N/A,FALSE,"Group P&amp;L";#N/A,#N/A,FALSE,"Group Balance Sheet"}</definedName>
    <definedName name="uuuuuuuu" hidden="1">{#N/A,#N/A,FALSE,"Group P&amp;L";#N/A,#N/A,FALSE,"Group Balance Sheet"}</definedName>
    <definedName name="uuuuuuuuuuuuu" hidden="1">{#N/A,#N/A,FALSE,"Group P&amp;L";#N/A,#N/A,FALSE,"Group Balance Sheet"}</definedName>
    <definedName name="uyhtrrth" hidden="1">{#N/A,#N/A,FALSE,"Group P&amp;L";#N/A,#N/A,FALSE,"Group Balance Sheet"}</definedName>
    <definedName name="uytr" hidden="1">{#N/A,#N/A,FALSE,"Group P&amp;L";#N/A,#N/A,FALSE,"Group Balance Sheet"}</definedName>
    <definedName name="vcbg" hidden="1">{#N/A,#N/A,FALSE,"Group P&amp;L";#N/A,#N/A,FALSE,"Group Balance Sheet"}</definedName>
    <definedName name="vCube" localSheetId="0" hidden="1">#REF!</definedName>
    <definedName name="vCube" hidden="1">#REF!</definedName>
    <definedName name="vFormulas" localSheetId="0" hidden="1">#REF!</definedName>
    <definedName name="vFormulas" hidden="1">#REF!</definedName>
    <definedName name="vfsd" hidden="1">{#N/A,#N/A,FALSE,"Group P&amp;L";#N/A,#N/A,FALSE,"Group Balance Sheet"}</definedName>
    <definedName name="vGetRange" localSheetId="0" hidden="1">#REF!</definedName>
    <definedName name="vGetRange" hidden="1">#REF!</definedName>
    <definedName name="vPasteBackFrom" localSheetId="0" hidden="1">#REF!</definedName>
    <definedName name="vPasteBackFrom" hidden="1">#REF!</definedName>
    <definedName name="vPasteBackTo" localSheetId="0" hidden="1">#REF!</definedName>
    <definedName name="vPasteBackTo" hidden="1">#REF!</definedName>
    <definedName name="vProjectEntry" localSheetId="0" hidden="1">#REF!</definedName>
    <definedName name="vProjectEntry" hidden="1">#REF!</definedName>
    <definedName name="vProjectPaste" localSheetId="0" hidden="1">#REF!</definedName>
    <definedName name="vProjectPaste" hidden="1">#REF!</definedName>
    <definedName name="vSendStatus" localSheetId="0" hidden="1">#REF!</definedName>
    <definedName name="vSendStatus" hidden="1">#REF!</definedName>
    <definedName name="vServer" localSheetId="0" hidden="1">#REF!</definedName>
    <definedName name="vServer" hidden="1">#REF!</definedName>
    <definedName name="W4EYT6W" hidden="1">{#N/A,#N/A,FALSE,"Group P&amp;L";#N/A,#N/A,FALSE,"Group Balance Sheet"}</definedName>
    <definedName name="wan.bpr" hidden="1">{#N/A,#N/A,FALSE,"Group P&amp;L";#N/A,#N/A,FALSE,"Group Balance Sheet"}</definedName>
    <definedName name="we" hidden="1">{#N/A,#N/A,FALSE,"Group P&amp;L";#N/A,#N/A,FALSE,"Group Balance Sheet"}</definedName>
    <definedName name="weret" hidden="1">{#N/A,#N/A,FALSE,"Group P&amp;L";#N/A,#N/A,FALSE,"Group Balance Sheet"}</definedName>
    <definedName name="werhtwedhgsd" hidden="1">{#N/A,#N/A,FALSE,"Group P&amp;L";#N/A,#N/A,FALSE,"Group Balance Sheet"}</definedName>
    <definedName name="wertyuioi" hidden="1">{#N/A,#N/A,FALSE,"Group P&amp;L";#N/A,#N/A,FALSE,"Group Balance Sheet"}</definedName>
    <definedName name="weytjewtj" hidden="1">{#N/A,#N/A,FALSE,"Group P&amp;L";#N/A,#N/A,FALSE,"Group Balance Sheet"}</definedName>
    <definedName name="wqhgqhg" hidden="1">{#N/A,#N/A,FALSE,"Group P&amp;L";#N/A,#N/A,FALSE,"Group Balance Sheet"}</definedName>
    <definedName name="wrju" hidden="1">{#N/A,#N/A,FALSE,"Group P&amp;L";#N/A,#N/A,FALSE,"Group Balance Sheet"}</definedName>
    <definedName name="wrn.App._.Custodians." hidden="1">{"Ownership",#N/A,FALSE,"Ownership";"Contents",#N/A,FALSE,"Contents"}</definedName>
    <definedName name="wrn.bpr" hidden="1">{#N/A,#N/A,FALSE,"Group P&amp;L";#N/A,#N/A,FALSE,"Group Balance Sheet"}</definedName>
    <definedName name="wrn.BPR." hidden="1">{#N/A,#N/A,FALSE,"Group P&amp;L";#N/A,#N/A,FALSE,"Group Balance Sheet"}</definedName>
    <definedName name="wrn.bpt" hidden="1">{#N/A,#N/A,FALSE,"Group P&amp;L";#N/A,#N/A,FALSE,"Group Balance Sheet"}</definedName>
    <definedName name="wrn.Print._.Summary."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Summary."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TEST." hidden="1">{#N/A,#N/A,FALSE,"MGH income-Support";#N/A,#N/A,FALSE,"MGN balance sheet-Support"}</definedName>
    <definedName name="wrn.UEG._.Operating._.Repor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utut" hidden="1">{#N/A,#N/A,FALSE,"Group P&amp;L";#N/A,#N/A,FALSE,"Group Balance Sheet"}</definedName>
    <definedName name="wrutuwrut" hidden="1">{#N/A,#N/A,FALSE,"Group P&amp;L";#N/A,#N/A,FALSE,"Group Balance Sheet"}</definedName>
    <definedName name="WSA" hidden="1">{#N/A,#N/A,FALSE,"Group P&amp;L";#N/A,#N/A,FALSE,"Group Balance Sheet"}</definedName>
    <definedName name="wwww" hidden="1">{#N/A,#N/A,FALSE,"Group P&amp;L";#N/A,#N/A,FALSE,"Group Balance Sheet"}</definedName>
    <definedName name="wwwwwwwwwwwww" hidden="1">{#N/A,#N/A,FALSE,"Group P&amp;L";#N/A,#N/A,FALSE,"Group Balance Sheet"}</definedName>
    <definedName name="wwwwwwwwwwwwwwwww" hidden="1">{#N/A,#N/A,FALSE,"Group P&amp;L";#N/A,#N/A,FALSE,"Group Balance Sheet"}</definedName>
    <definedName name="x" hidden="1">{#N/A,#N/A,FALSE,"Group P&amp;L";#N/A,#N/A,FALSE,"Group Balance Sheet"}</definedName>
    <definedName name="xaxax" hidden="1">{#N/A,#N/A,FALSE,"Group P&amp;L";#N/A,#N/A,FALSE,"Group Balance Sheet"}</definedName>
    <definedName name="xc" hidden="1">{#N/A,#N/A,FALSE,"Group P&amp;L";#N/A,#N/A,FALSE,"Group Balance Sheet"}</definedName>
    <definedName name="xcdfr" hidden="1">{#N/A,#N/A,FALSE,"Group P&amp;L";#N/A,#N/A,FALSE,"Group Balance Sheet"}</definedName>
    <definedName name="xcvb" hidden="1">{#N/A,#N/A,FALSE,"Group P&amp;L";#N/A,#N/A,FALSE,"Group Balance Sheet"}</definedName>
    <definedName name="xsd" hidden="1">{#N/A,#N/A,FALSE,"Group P&amp;L";#N/A,#N/A,FALSE,"Group Balance Sheet"}</definedName>
    <definedName name="xxx" hidden="1">{#N/A,#N/A,FALSE,"Group P&amp;L";#N/A,#N/A,FALSE,"Group Balance Sheet"}</definedName>
    <definedName name="xxxxxxxxxxxxxxx" hidden="1">{#N/A,#N/A,FALSE,"Group P&amp;L";#N/A,#N/A,FALSE,"Group Balance Sheet"}</definedName>
    <definedName name="xzcvcv" hidden="1">{#N/A,#N/A,FALSE,"Group P&amp;L";#N/A,#N/A,FALSE,"Group Balance Sheet"}</definedName>
    <definedName name="y" hidden="1">{#N/A,#N/A,FALSE,"Group P&amp;L";#N/A,#N/A,FALSE,"Group Balance Sheet"}</definedName>
    <definedName name="YRAewYW" hidden="1">{#N/A,#N/A,FALSE,"Group P&amp;L";#N/A,#N/A,FALSE,"Group Balance Sheet"}</definedName>
    <definedName name="ytnjhe" hidden="1">{#N/A,#N/A,FALSE,"Group P&amp;L";#N/A,#N/A,FALSE,"Group Balance Sheet"}</definedName>
    <definedName name="yyhnn" hidden="1">{#N/A,#N/A,FALSE,"Group P&amp;L";#N/A,#N/A,FALSE,"Group Balance Sheet"}</definedName>
    <definedName name="yyyyyyyyyyyy" hidden="1">{#N/A,#N/A,FALSE,"Group P&amp;L";#N/A,#N/A,FALSE,"Group Balance Sheet"}</definedName>
    <definedName name="Z_194E5B9A_53B1_414D_85B4_862268EA3FD8_.wvu.Cols" localSheetId="0" hidden="1">#REF!,#REF!</definedName>
    <definedName name="Z_194E5B9A_53B1_414D_85B4_862268EA3FD8_.wvu.Cols" hidden="1">#REF!,#REF!</definedName>
    <definedName name="Z_457C99E0_B489_11D4_9586_D18A69491E44_.wvu.FilterData" localSheetId="0" hidden="1">[6]DataAct!#REF!</definedName>
    <definedName name="Z_457C99E0_B489_11D4_9586_D18A69491E44_.wvu.FilterData" hidden="1">[6]DataAct!#REF!</definedName>
    <definedName name="Z_4A79B72B_DC22_4363_885C_85183B73F539_.wvu.Cols" hidden="1">'[8]Inputs II'!$D$1:$F$65536,'[8]Inputs II'!$G$1:$I$65536</definedName>
    <definedName name="Z_6664BF98_58A8_4AA7_B274_16B63D099514_.wvu.PrintTitles" localSheetId="0" hidden="1">#REF!</definedName>
    <definedName name="Z_6664BF98_58A8_4AA7_B274_16B63D099514_.wvu.PrintTitles" hidden="1">#REF!</definedName>
    <definedName name="Z_6664BF98_58A8_4AA7_B274_16B63D099514_.wvu.Rows" localSheetId="0" hidden="1">#REF!</definedName>
    <definedName name="Z_6664BF98_58A8_4AA7_B274_16B63D099514_.wvu.Rows" hidden="1">#REF!</definedName>
    <definedName name="Z_7BA556F5_54D8_11D5_A01A_F3F642D11487_.wvu.PrintTitles" localSheetId="0" hidden="1">#REF!</definedName>
    <definedName name="Z_7BA556F5_54D8_11D5_A01A_F3F642D11487_.wvu.PrintTitles" hidden="1">#REF!</definedName>
    <definedName name="Z_82A713E0_6943_11D4_BE9F_0010A4B0D9C7_.wvu.Cols" localSheetId="0" hidden="1">#REF!</definedName>
    <definedName name="Z_82A713E0_6943_11D4_BE9F_0010A4B0D9C7_.wvu.Cols" hidden="1">#REF!</definedName>
    <definedName name="Z_82A713E0_6943_11D4_BE9F_0010A4B0D9C7_.wvu.Rows" localSheetId="0" hidden="1">#REF!,#REF!</definedName>
    <definedName name="Z_82A713E0_6943_11D4_BE9F_0010A4B0D9C7_.wvu.Rows" hidden="1">#REF!,#REF!</definedName>
    <definedName name="Z_86D17A40_67AF_11D4_BE9F_0010A4C47286_.wvu.FilterData" localSheetId="0" hidden="1">[6]DataAct!#REF!</definedName>
    <definedName name="Z_86D17A40_67AF_11D4_BE9F_0010A4C47286_.wvu.FilterData" hidden="1">[6]DataAct!#REF!</definedName>
    <definedName name="Z_86D17A4F_67AF_11D4_BE9F_0010A4C47286_.wvu.FilterData" localSheetId="0" hidden="1">[6]DataAct!#REF!</definedName>
    <definedName name="Z_86D17A4F_67AF_11D4_BE9F_0010A4C47286_.wvu.FilterData" hidden="1">[6]DataAct!#REF!</definedName>
    <definedName name="Z_954171C1_B0CF_11D4_9586_C4C4470EA652_.wvu.FilterData" localSheetId="0" hidden="1">[6]DataAct!#REF!</definedName>
    <definedName name="Z_954171C1_B0CF_11D4_9586_C4C4470EA652_.wvu.FilterData" hidden="1">[6]DataAct!#REF!</definedName>
    <definedName name="Z_954171C6_B0CF_11D4_9586_C4C4470EA652_.wvu.FilterData" localSheetId="0" hidden="1">[6]DataAct!#REF!</definedName>
    <definedName name="Z_954171C6_B0CF_11D4_9586_C4C4470EA652_.wvu.FilterData" hidden="1">[6]DataAct!#REF!</definedName>
    <definedName name="Z_B353C461_E47E_11D3_9F17_9F7735ADF445_.wvu.PrintArea" localSheetId="0" hidden="1">#REF!</definedName>
    <definedName name="Z_B353C461_E47E_11D3_9F17_9F7735ADF445_.wvu.PrintArea" hidden="1">#REF!</definedName>
    <definedName name="Z_B6615E22_B0C4_11D4_9586_D4E81DC95A44_.wvu.FilterData" localSheetId="0" hidden="1">[6]DataAct!#REF!</definedName>
    <definedName name="Z_B6615E22_B0C4_11D4_9586_D4E81DC95A44_.wvu.FilterData" hidden="1">[6]DataAct!#REF!</definedName>
    <definedName name="Z_CFB7B7F4_1D0A_11D5_9586_DD7024B77949_.wvu.FilterData" localSheetId="0" hidden="1">[6]DataAct!#REF!</definedName>
    <definedName name="Z_CFB7B7F4_1D0A_11D5_9586_DD7024B77949_.wvu.FilterData" hidden="1">[6]DataAct!#REF!</definedName>
    <definedName name="zx" hidden="1">{#N/A,#N/A,FALSE,"Group P&amp;L";#N/A,#N/A,FALSE,"Group Balance Sheet"}</definedName>
    <definedName name="zxc" hidden="1">{#N/A,#N/A,FALSE,"Group P&amp;L";#N/A,#N/A,FALSE,"Group Balance Sheet"}</definedName>
    <definedName name="zxcv" hidden="1">{#N/A,#N/A,FALSE,"Group P&amp;L";#N/A,#N/A,FALSE,"Group Balance Sheet"}</definedName>
    <definedName name="zxvb" hidden="1">{#N/A,#N/A,FALSE,"Group P&amp;L";#N/A,#N/A,FALSE,"Group Balance Sheet"}</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1" l="1"/>
  <c r="B48" i="1"/>
  <c r="B47" i="1"/>
  <c r="B46" i="1"/>
  <c r="B45" i="1"/>
  <c r="I53" i="1"/>
  <c r="H53" i="1"/>
  <c r="G53" i="1"/>
  <c r="F53" i="1"/>
  <c r="N42" i="1"/>
  <c r="F37" i="1"/>
  <c r="L37" i="1"/>
  <c r="I37" i="1"/>
  <c r="H37" i="1"/>
  <c r="N27" i="1"/>
  <c r="N16" i="1"/>
  <c r="M17" i="1" s="1"/>
  <c r="M16" i="1"/>
  <c r="L16" i="1"/>
  <c r="K16" i="1"/>
  <c r="J16" i="1"/>
  <c r="I16" i="1"/>
  <c r="H16" i="1"/>
  <c r="G16" i="1"/>
  <c r="F16" i="1"/>
  <c r="E16" i="1"/>
  <c r="D16" i="1"/>
  <c r="S52" i="1" l="1"/>
  <c r="S48" i="1"/>
  <c r="S45" i="1"/>
  <c r="S50" i="1"/>
  <c r="L17" i="1"/>
  <c r="S43" i="1"/>
  <c r="R45" i="1"/>
  <c r="R43" i="1"/>
  <c r="R48" i="1"/>
  <c r="S51" i="1"/>
  <c r="R47" i="1"/>
  <c r="R49" i="1"/>
  <c r="S46" i="1"/>
  <c r="S47" i="1"/>
  <c r="S49" i="1"/>
  <c r="J37" i="1"/>
  <c r="G37" i="1"/>
  <c r="K37" i="1"/>
  <c r="K53" i="1"/>
  <c r="J53" i="1"/>
  <c r="S53" i="1" l="1"/>
  <c r="R51" i="1"/>
  <c r="R52" i="1"/>
  <c r="R50" i="1"/>
  <c r="K17" i="1"/>
  <c r="R46" i="1"/>
  <c r="R53" i="1" s="1"/>
  <c r="Q50" i="1" l="1"/>
  <c r="J17" i="1"/>
  <c r="Q43" i="1"/>
  <c r="Q52" i="1"/>
  <c r="Q47" i="1"/>
  <c r="Q48" i="1"/>
  <c r="Q46" i="1"/>
  <c r="Q51" i="1"/>
  <c r="Q45" i="1"/>
  <c r="Q49" i="1"/>
  <c r="Q53" i="1" l="1"/>
  <c r="P49" i="1"/>
  <c r="P47" i="1"/>
  <c r="P50" i="1"/>
  <c r="I17" i="1"/>
  <c r="P52" i="1"/>
  <c r="P43" i="1"/>
  <c r="P46" i="1"/>
  <c r="P51" i="1"/>
  <c r="P45" i="1"/>
  <c r="P48" i="1"/>
  <c r="P53" i="1" l="1"/>
  <c r="O52" i="1"/>
  <c r="O49" i="1"/>
  <c r="O48" i="1"/>
  <c r="O50" i="1"/>
  <c r="H17" i="1"/>
  <c r="O45" i="1"/>
  <c r="O43" i="1"/>
  <c r="O47" i="1"/>
  <c r="O46" i="1"/>
  <c r="O51" i="1"/>
  <c r="O53" i="1" l="1"/>
  <c r="T36" i="1"/>
  <c r="P36" i="1"/>
  <c r="S35" i="1"/>
  <c r="O35" i="1"/>
  <c r="O34" i="1"/>
  <c r="P33" i="1"/>
  <c r="P32" i="1"/>
  <c r="P31" i="1"/>
  <c r="R30" i="1"/>
  <c r="P28" i="1"/>
  <c r="S36" i="1"/>
  <c r="O36" i="1"/>
  <c r="R35" i="1"/>
  <c r="Q34" i="1"/>
  <c r="R31" i="1"/>
  <c r="T30" i="1"/>
  <c r="P30" i="1"/>
  <c r="R28" i="1"/>
  <c r="Q36" i="1"/>
  <c r="P35" i="1"/>
  <c r="T31" i="1"/>
  <c r="G17" i="1"/>
  <c r="F17" i="1" s="1"/>
  <c r="E17" i="1" s="1"/>
  <c r="D17" i="1" s="1"/>
  <c r="R36" i="1"/>
  <c r="Q35" i="1"/>
  <c r="T34" i="1"/>
  <c r="P34" i="1"/>
  <c r="Q33" i="1"/>
  <c r="Q32" i="1"/>
  <c r="Q31" i="1"/>
  <c r="S30" i="1"/>
  <c r="O30" i="1"/>
  <c r="Q28" i="1"/>
  <c r="T35" i="1"/>
  <c r="S34" i="1"/>
  <c r="T33" i="1"/>
  <c r="T32" i="1"/>
  <c r="T28" i="1"/>
  <c r="O32" i="1"/>
  <c r="O33" i="1"/>
  <c r="R34" i="1"/>
  <c r="N49" i="1"/>
  <c r="N45" i="1"/>
  <c r="R32" i="1"/>
  <c r="N47" i="1"/>
  <c r="S32" i="1"/>
  <c r="Q30" i="1"/>
  <c r="N46" i="1"/>
  <c r="S33" i="1"/>
  <c r="N52" i="1"/>
  <c r="S28" i="1"/>
  <c r="O28" i="1"/>
  <c r="R33" i="1"/>
  <c r="O31" i="1"/>
  <c r="N48" i="1"/>
  <c r="N51" i="1"/>
  <c r="N50" i="1"/>
  <c r="S31" i="1"/>
  <c r="N43" i="1"/>
  <c r="N53" i="1" l="1"/>
  <c r="O37" i="1"/>
  <c r="S37" i="1"/>
  <c r="N34" i="1"/>
  <c r="N30" i="1"/>
  <c r="C17" i="1"/>
  <c r="N35" i="1"/>
  <c r="N31" i="1"/>
  <c r="N28" i="1"/>
  <c r="N36" i="1"/>
  <c r="R37" i="1"/>
  <c r="P37" i="1"/>
  <c r="P58" i="1" s="1"/>
  <c r="T37" i="1"/>
  <c r="Q37" i="1"/>
  <c r="U64" i="1" l="1"/>
  <c r="Q64" i="1"/>
  <c r="T64" i="1"/>
  <c r="S64" i="1"/>
  <c r="R64" i="1"/>
  <c r="Q58" i="1"/>
  <c r="R58" i="1"/>
  <c r="S58" i="1"/>
  <c r="T53" i="1"/>
  <c r="T58" i="1" s="1"/>
  <c r="N37" i="1"/>
  <c r="Y68" i="1" l="1"/>
  <c r="Y69" i="1" s="1"/>
  <c r="Y71" i="1" s="1"/>
  <c r="U68" i="1"/>
  <c r="X68" i="1"/>
  <c r="W68" i="1"/>
  <c r="V68" i="1"/>
  <c r="V67" i="1"/>
  <c r="U67" i="1"/>
  <c r="X67" i="1"/>
  <c r="X69" i="1" s="1"/>
  <c r="X71" i="1" s="1"/>
  <c r="T67" i="1"/>
  <c r="W67" i="1"/>
  <c r="W66" i="1"/>
  <c r="S66" i="1"/>
  <c r="T66" i="1"/>
  <c r="V66" i="1"/>
  <c r="U66" i="1"/>
  <c r="T65" i="1"/>
  <c r="S65" i="1"/>
  <c r="V65" i="1"/>
  <c r="V69" i="1" s="1"/>
  <c r="V71" i="1" s="1"/>
  <c r="R65" i="1"/>
  <c r="U65" i="1"/>
  <c r="U69" i="1" s="1"/>
  <c r="U71" i="1" l="1"/>
  <c r="W69" i="1"/>
  <c r="W71" i="1" s="1"/>
  <c r="Z71" i="1" l="1"/>
  <c r="Z69" i="1"/>
</calcChain>
</file>

<file path=xl/sharedStrings.xml><?xml version="1.0" encoding="utf-8"?>
<sst xmlns="http://schemas.openxmlformats.org/spreadsheetml/2006/main" count="119" uniqueCount="63">
  <si>
    <t>REGULATORY REPORTING STATEMENT</t>
  </si>
  <si>
    <t>EFFICIENCY CARRYOVER MECHANISM</t>
  </si>
  <si>
    <t>Intstructions</t>
  </si>
  <si>
    <r>
      <t xml:space="preserve">
Efficiency gains are calculated using the formulae below.  Adjusted target and actual amounts are used to calculate the carry over amounts. 
We will calculate the efficiency gain in first year (n) as follows:
E</t>
    </r>
    <r>
      <rPr>
        <vertAlign val="subscript"/>
        <sz val="14"/>
        <color theme="1"/>
        <rFont val="Arial"/>
        <family val="2"/>
      </rPr>
      <t>n</t>
    </r>
    <r>
      <rPr>
        <sz val="12"/>
        <color theme="1"/>
        <rFont val="Arial"/>
        <family val="2"/>
      </rPr>
      <t xml:space="preserve"> = (F</t>
    </r>
    <r>
      <rPr>
        <vertAlign val="subscript"/>
        <sz val="14"/>
        <color theme="1"/>
        <rFont val="Arial"/>
        <family val="2"/>
      </rPr>
      <t>n</t>
    </r>
    <r>
      <rPr>
        <sz val="12"/>
        <color theme="1"/>
        <rFont val="Arial"/>
        <family val="2"/>
      </rPr>
      <t xml:space="preserve"> – A</t>
    </r>
    <r>
      <rPr>
        <vertAlign val="subscript"/>
        <sz val="14"/>
        <color theme="1"/>
        <rFont val="Arial"/>
        <family val="2"/>
      </rPr>
      <t>n</t>
    </r>
    <r>
      <rPr>
        <sz val="12"/>
        <color theme="1"/>
        <rFont val="Arial"/>
        <family val="2"/>
      </rPr>
      <t>) – (F</t>
    </r>
    <r>
      <rPr>
        <vertAlign val="subscript"/>
        <sz val="14"/>
        <color theme="1"/>
        <rFont val="Arial"/>
        <family val="2"/>
      </rPr>
      <t>n-1</t>
    </r>
    <r>
      <rPr>
        <sz val="12"/>
        <color theme="1"/>
        <rFont val="Arial"/>
        <family val="2"/>
      </rPr>
      <t xml:space="preserve"> – A</t>
    </r>
    <r>
      <rPr>
        <vertAlign val="subscript"/>
        <sz val="14"/>
        <color theme="1"/>
        <rFont val="Arial"/>
        <family val="2"/>
      </rPr>
      <t>n-1</t>
    </r>
    <r>
      <rPr>
        <sz val="12"/>
        <color theme="1"/>
        <rFont val="Arial"/>
        <family val="2"/>
      </rPr>
      <t>) + (F</t>
    </r>
    <r>
      <rPr>
        <vertAlign val="subscript"/>
        <sz val="14"/>
        <color theme="1"/>
        <rFont val="Arial"/>
        <family val="2"/>
      </rPr>
      <t>b</t>
    </r>
    <r>
      <rPr>
        <sz val="12"/>
        <color theme="1"/>
        <rFont val="Arial"/>
        <family val="2"/>
      </rPr>
      <t xml:space="preserve"> – A</t>
    </r>
    <r>
      <rPr>
        <vertAlign val="subscript"/>
        <sz val="14"/>
        <color theme="1"/>
        <rFont val="Arial"/>
        <family val="2"/>
      </rPr>
      <t>b</t>
    </r>
    <r>
      <rPr>
        <sz val="12"/>
        <color theme="1"/>
        <rFont val="Arial"/>
        <family val="2"/>
      </rPr>
      <t>)
where F</t>
    </r>
    <r>
      <rPr>
        <vertAlign val="subscript"/>
        <sz val="14"/>
        <color theme="1"/>
        <rFont val="Arial"/>
        <family val="2"/>
      </rPr>
      <t>n</t>
    </r>
    <r>
      <rPr>
        <sz val="12"/>
        <color theme="1"/>
        <rFont val="Arial"/>
        <family val="2"/>
      </rPr>
      <t xml:space="preserve"> is the forecast opex we approved for the first year, and A</t>
    </r>
    <r>
      <rPr>
        <vertAlign val="subscript"/>
        <sz val="14"/>
        <color theme="1"/>
        <rFont val="Arial"/>
        <family val="2"/>
      </rPr>
      <t>n</t>
    </r>
    <r>
      <rPr>
        <sz val="12"/>
        <color theme="1"/>
        <rFont val="Arial"/>
        <family val="2"/>
      </rPr>
      <t xml:space="preserve"> is the actual opex incurred in the first year, and so on. The formula references the base year used to forecast opex. Actual opex in the final year of the current regulatory period should be set so that any incremental efficiency gains made after the base year sum to zero.</t>
    </r>
  </si>
  <si>
    <t>Actual and estimated inflation</t>
  </si>
  <si>
    <t>Actual</t>
  </si>
  <si>
    <t>Estimated</t>
  </si>
  <si>
    <t>ABS CPI index - June (rebased)</t>
  </si>
  <si>
    <t xml:space="preserve">Inflation rate (per cent) </t>
  </si>
  <si>
    <t>7.5.1 -  The carryover amounts that arise from applying the ECM during the current regulatory control period</t>
  </si>
  <si>
    <r>
      <t xml:space="preserve">Base year for the previous period </t>
    </r>
    <r>
      <rPr>
        <b/>
        <sz val="9"/>
        <color rgb="FFFF0000"/>
        <rFont val="Calibri"/>
        <family val="2"/>
        <scheme val="minor"/>
      </rPr>
      <t>(drop down menu)</t>
    </r>
  </si>
  <si>
    <t>2014-15</t>
  </si>
  <si>
    <t>7.5.1.1 - Opex allowance applicable to ECM (ECM target)</t>
  </si>
  <si>
    <t>Previous period</t>
  </si>
  <si>
    <t>interval of delay</t>
  </si>
  <si>
    <t>Current regulatory control period</t>
  </si>
  <si>
    <t>Total opex allowance</t>
  </si>
  <si>
    <t xml:space="preserve">Approved excludable costs - allowance </t>
  </si>
  <si>
    <t>Debt raising costs</t>
  </si>
  <si>
    <t>Unaccounted for gas (UAG) (clause 3.7(b)(vii))</t>
  </si>
  <si>
    <t>Utilities network facilities tax (UNFT) (clause 3.7(b)(vii))</t>
  </si>
  <si>
    <t>Energy Industry Levy (EIL) (clause 3.7(b)(vii))</t>
  </si>
  <si>
    <t>IT access utilisation fee (ITAUF) (clause 3.7(b)(vii))</t>
  </si>
  <si>
    <t>Approved pass through event costs (clause 3.7(c))</t>
  </si>
  <si>
    <t>Capitalisation policy changes (clause 3.7(a)(2))</t>
  </si>
  <si>
    <t>Forecast opex for ECM purposes</t>
  </si>
  <si>
    <t>7.5.1.2 - Actual and estimated opex applicable to ECM</t>
  </si>
  <si>
    <t xml:space="preserve">$m, Actual </t>
  </si>
  <si>
    <t xml:space="preserve">Total opex </t>
  </si>
  <si>
    <t>Approved excludable costs</t>
  </si>
  <si>
    <t>Movements in provisions related to opex</t>
  </si>
  <si>
    <t>Actual opex for ECM purposes</t>
  </si>
  <si>
    <t>2019-20</t>
  </si>
  <si>
    <t>Base year non-recurrent efficiency gain ($m)</t>
  </si>
  <si>
    <t>Carryover</t>
  </si>
  <si>
    <t>Forthcoming regulatory control period</t>
  </si>
  <si>
    <t>Total</t>
  </si>
  <si>
    <t>2016-17</t>
  </si>
  <si>
    <t>$m, real June 2015</t>
  </si>
  <si>
    <t>2012-13</t>
  </si>
  <si>
    <t>2011-12</t>
  </si>
  <si>
    <t>$m, real June 2010</t>
  </si>
  <si>
    <t>2013-14</t>
  </si>
  <si>
    <t>2015-16</t>
  </si>
  <si>
    <t>2023-24</t>
  </si>
  <si>
    <t>2018-19</t>
  </si>
  <si>
    <t>2022-23</t>
  </si>
  <si>
    <t>2024-25</t>
  </si>
  <si>
    <t>2025-26</t>
  </si>
  <si>
    <t>2020-21</t>
  </si>
  <si>
    <t>Reconstructed cumulative index (2020-21=1)</t>
  </si>
  <si>
    <t>2017-18</t>
  </si>
  <si>
    <t>Evoenergy Gas</t>
  </si>
  <si>
    <t>Evoenergy Gas is required to populate all input cells (yellow) in this worksheet.</t>
  </si>
  <si>
    <t>Evoenergy Gas to nominate base year used to forecast opex 
(drop down menu)</t>
  </si>
  <si>
    <t>2021-22</t>
  </si>
  <si>
    <t>2009-10</t>
  </si>
  <si>
    <t>2010-11</t>
  </si>
  <si>
    <t>2021-22 - 2025-26</t>
  </si>
  <si>
    <t>$m, real June 2021</t>
  </si>
  <si>
    <t>Incremental gain $m, real June 2021</t>
  </si>
  <si>
    <t>Total Carryover Amount ($m, June 2021)</t>
  </si>
  <si>
    <t>PTRM inputs ($m,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</si>
</sst>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0"/>
    <numFmt numFmtId="165" formatCode="_(* #,##0.00_);_(* \(#,##0.00\);_(* &quot;-&quot;??_);_(@_)"/>
    <numFmt numFmtId="166" formatCode="_-* #,##0_-;\-* #,##0_-;_-* &quot;-&quot;??_-;_-@_-"/>
    <numFmt numFmtId="167" formatCode="_-* #,##0.000000000_-;\-* #,##0.000000000_-;_-* &quot;-&quot;??_-;_-@_-"/>
    <numFmt numFmtId="168" formatCode="_-* #,##0.0_-;\-* #,##0.0_-;_-* &quot;-&quot;??_-;_-@_-"/>
    <numFmt numFmtId="169" formatCode="#,##0_ ;\(#,##0\)_ "/>
    <numFmt numFmtId="170" formatCode="#,##0.0_ ;\-#,##0.0\ "/>
    <numFmt numFmtId="171" formatCode="#,##0;\(#,##0\)"/>
    <numFmt numFmtId="172" formatCode="0.0000"/>
    <numFmt numFmtId="173" formatCode="0.000"/>
    <numFmt numFmtId="174" formatCode="_(* #,##0.000000_);_(* \(#,##0.000000\);_(* &quot;-&quot;??_);_(@_)"/>
    <numFmt numFmtId="175" formatCode="#,##0.0000000_ ;\-#,##0.0000000\ "/>
  </numFmts>
  <fonts count="3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color theme="1"/>
      <name val="Arial"/>
      <family val="2"/>
    </font>
    <font>
      <b/>
      <sz val="16"/>
      <color indexed="9"/>
      <name val="Arial"/>
      <family val="2"/>
    </font>
    <font>
      <b/>
      <sz val="10"/>
      <name val="Arial"/>
      <family val="2"/>
    </font>
    <font>
      <sz val="11"/>
      <name val="Calibri"/>
      <family val="2"/>
      <scheme val="minor"/>
    </font>
    <font>
      <sz val="12"/>
      <name val="Arial"/>
      <family val="2"/>
    </font>
    <font>
      <b/>
      <sz val="12"/>
      <name val="Arial"/>
      <family val="2"/>
    </font>
    <font>
      <sz val="12"/>
      <color theme="1"/>
      <name val="Arial"/>
      <family val="2"/>
    </font>
    <font>
      <vertAlign val="subscript"/>
      <sz val="14"/>
      <color theme="1"/>
      <name val="Arial"/>
      <family val="2"/>
    </font>
    <font>
      <b/>
      <sz val="11"/>
      <color theme="1"/>
      <name val="Arial"/>
      <family val="2"/>
    </font>
    <font>
      <sz val="10"/>
      <color theme="1"/>
      <name val="Arial"/>
      <family val="2"/>
    </font>
    <font>
      <b/>
      <sz val="12"/>
      <color theme="0"/>
      <name val="Calibri"/>
      <family val="2"/>
      <scheme val="minor"/>
    </font>
    <font>
      <b/>
      <sz val="12"/>
      <color theme="0"/>
      <name val="Arial"/>
      <family val="2"/>
    </font>
    <font>
      <b/>
      <sz val="14"/>
      <color theme="0"/>
      <name val="Calibri"/>
      <family val="2"/>
      <scheme val="minor"/>
    </font>
    <font>
      <sz val="14"/>
      <color theme="1"/>
      <name val="Calibri"/>
      <family val="2"/>
      <scheme val="minor"/>
    </font>
    <font>
      <b/>
      <sz val="11"/>
      <color rgb="FFFF0000"/>
      <name val="Calibri"/>
      <family val="2"/>
      <scheme val="minor"/>
    </font>
    <font>
      <b/>
      <sz val="9"/>
      <color rgb="FFFF0000"/>
      <name val="Calibri"/>
      <family val="2"/>
      <scheme val="minor"/>
    </font>
    <font>
      <b/>
      <sz val="12"/>
      <color indexed="8"/>
      <name val="Calibri"/>
      <family val="2"/>
    </font>
    <font>
      <sz val="12"/>
      <color theme="1"/>
      <name val="Calibri"/>
      <family val="2"/>
      <scheme val="minor"/>
    </font>
    <font>
      <i/>
      <sz val="10"/>
      <name val="Arial"/>
      <family val="2"/>
    </font>
    <font>
      <i/>
      <sz val="11"/>
      <color theme="1"/>
      <name val="Arial"/>
      <family val="2"/>
    </font>
    <font>
      <b/>
      <sz val="11"/>
      <name val="Arial"/>
      <family val="2"/>
    </font>
    <font>
      <sz val="10"/>
      <color rgb="FFFF0000"/>
      <name val="Arial"/>
      <family val="2"/>
    </font>
    <font>
      <b/>
      <sz val="12"/>
      <color rgb="FFFF0000"/>
      <name val="Calibri"/>
      <family val="2"/>
      <scheme val="minor"/>
    </font>
    <font>
      <b/>
      <sz val="14"/>
      <name val="Arial"/>
      <family val="2"/>
    </font>
    <font>
      <b/>
      <sz val="10"/>
      <color theme="0"/>
      <name val="Arial"/>
      <family val="2"/>
    </font>
    <font>
      <vertAlign val="superscript"/>
      <sz val="5"/>
      <name val="Arial"/>
      <family val="2"/>
    </font>
    <font>
      <b/>
      <sz val="14"/>
      <color theme="0"/>
      <name val="Arial"/>
      <family val="2"/>
    </font>
    <font>
      <sz val="11"/>
      <color rgb="FFFF0000"/>
      <name val="Arial"/>
      <family val="2"/>
    </font>
    <font>
      <sz val="5"/>
      <name val="Arial"/>
      <family val="2"/>
    </font>
    <font>
      <sz val="11"/>
      <name val="Arial"/>
      <family val="2"/>
    </font>
    <font>
      <sz val="14"/>
      <name val="Arial"/>
      <family val="2"/>
    </font>
  </fonts>
  <fills count="19">
    <fill>
      <patternFill patternType="none"/>
    </fill>
    <fill>
      <patternFill patternType="gray125"/>
    </fill>
    <fill>
      <patternFill patternType="solid">
        <fgColor theme="0"/>
        <bgColor indexed="64"/>
      </patternFill>
    </fill>
    <fill>
      <patternFill patternType="solid">
        <fgColor indexed="8"/>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indexed="22"/>
        <bgColor auto="1"/>
      </patternFill>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C7CE"/>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indexed="22"/>
        <bgColor indexed="64"/>
      </patternFill>
    </fill>
    <fill>
      <patternFill patternType="solid">
        <fgColor theme="1" tint="0.249977111117893"/>
        <bgColor indexed="64"/>
      </patternFill>
    </fill>
  </fills>
  <borders count="1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theme="0" tint="-0.34998626667073579"/>
      </top>
      <bottom style="medium">
        <color auto="1"/>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style="medium">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indexed="64"/>
      </right>
      <top style="thin">
        <color indexed="64"/>
      </top>
      <bottom/>
      <diagonal/>
    </border>
    <border>
      <left/>
      <right style="medium">
        <color indexed="64"/>
      </right>
      <top style="thin">
        <color indexed="64"/>
      </top>
      <bottom style="thin">
        <color theme="0" tint="-0.34998626667073579"/>
      </bottom>
      <diagonal/>
    </border>
    <border>
      <left style="medium">
        <color indexed="64"/>
      </left>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style="medium">
        <color indexed="64"/>
      </left>
      <right style="thin">
        <color theme="0" tint="-0.34998626667073579"/>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auto="1"/>
      </left>
      <right style="thin">
        <color indexed="64"/>
      </right>
      <top style="medium">
        <color auto="1"/>
      </top>
      <bottom style="thin">
        <color theme="0" tint="-0.34998626667073579"/>
      </bottom>
      <diagonal/>
    </border>
    <border>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medium">
        <color indexed="64"/>
      </left>
      <right/>
      <top/>
      <bottom style="thin">
        <color theme="0" tint="-0.34998626667073579"/>
      </bottom>
      <diagonal/>
    </border>
    <border>
      <left style="thin">
        <color indexed="64"/>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style="thin">
        <color indexed="64"/>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indexed="64"/>
      </left>
      <right style="medium">
        <color indexed="64"/>
      </right>
      <top style="thin">
        <color theme="0" tint="-0.24994659260841701"/>
      </top>
      <bottom style="thin">
        <color theme="0" tint="-0.24994659260841701"/>
      </bottom>
      <diagonal/>
    </border>
    <border>
      <left/>
      <right style="medium">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medium">
        <color auto="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indexed="64"/>
      </left>
      <right style="thin">
        <color indexed="64"/>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indexed="64"/>
      </left>
      <right style="thin">
        <color indexed="64"/>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indexed="64"/>
      </right>
      <top style="medium">
        <color indexed="64"/>
      </top>
      <bottom style="medium">
        <color indexed="64"/>
      </bottom>
      <diagonal/>
    </border>
    <border>
      <left style="medium">
        <color indexed="64"/>
      </left>
      <right/>
      <top/>
      <bottom style="medium">
        <color auto="1"/>
      </bottom>
      <diagonal/>
    </border>
    <border>
      <left/>
      <right style="thin">
        <color theme="0" tint="-0.34998626667073579"/>
      </right>
      <top style="medium">
        <color auto="1"/>
      </top>
      <bottom style="medium">
        <color auto="1"/>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top/>
      <bottom style="medium">
        <color auto="1"/>
      </bottom>
      <diagonal/>
    </border>
    <border>
      <left/>
      <right style="medium">
        <color indexed="64"/>
      </right>
      <top/>
      <bottom/>
      <diagonal/>
    </border>
    <border>
      <left/>
      <right style="medium">
        <color indexed="64"/>
      </right>
      <top/>
      <bottom style="medium">
        <color indexed="64"/>
      </bottom>
      <diagonal/>
    </border>
    <border>
      <left style="thin">
        <color theme="0" tint="-0.34998626667073579"/>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auto="1"/>
      </left>
      <right/>
      <top/>
      <bottom/>
      <diagonal/>
    </border>
    <border>
      <left/>
      <right style="thin">
        <color indexed="64"/>
      </right>
      <top/>
      <bottom/>
      <diagonal/>
    </border>
    <border>
      <left/>
      <right style="thin">
        <color theme="0" tint="-0.24994659260841701"/>
      </right>
      <top style="thin">
        <color theme="0" tint="-0.24994659260841701"/>
      </top>
      <bottom style="thin">
        <color indexed="64"/>
      </bottom>
      <diagonal/>
    </border>
    <border>
      <left style="thin">
        <color indexed="64"/>
      </left>
      <right style="thin">
        <color indexed="64"/>
      </right>
      <top style="thin">
        <color theme="0" tint="-0.24994659260841701"/>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medium">
        <color auto="1"/>
      </left>
      <right style="thin">
        <color theme="0" tint="-0.34998626667073579"/>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theme="0" tint="-0.34998626667073579"/>
      </right>
      <top style="medium">
        <color indexed="64"/>
      </top>
      <bottom style="medium">
        <color indexed="64"/>
      </bottom>
      <diagonal/>
    </border>
    <border>
      <left style="medium">
        <color auto="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auto="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auto="1"/>
      </top>
      <bottom style="thin">
        <color theme="0" tint="-0.34998626667073579"/>
      </bottom>
      <diagonal/>
    </border>
    <border>
      <left/>
      <right/>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right/>
      <top style="thin">
        <color theme="0" tint="-0.34998626667073579"/>
      </top>
      <bottom style="thin">
        <color theme="0" tint="-0.34998626667073579"/>
      </bottom>
      <diagonal/>
    </border>
    <border>
      <left/>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medium">
        <color auto="1"/>
      </top>
      <bottom style="thin">
        <color theme="0" tint="-0.34998626667073579"/>
      </bottom>
      <diagonal/>
    </border>
    <border>
      <left/>
      <right/>
      <top style="thin">
        <color theme="0" tint="-0.34998626667073579"/>
      </top>
      <bottom style="medium">
        <color indexed="64"/>
      </bottom>
      <diagonal/>
    </border>
    <border>
      <left style="thin">
        <color theme="0" tint="-0.34998626667073579"/>
      </left>
      <right/>
      <top style="thin">
        <color theme="0" tint="-0.34998626667073579"/>
      </top>
      <bottom style="medium">
        <color auto="1"/>
      </bottom>
      <diagonal/>
    </border>
    <border>
      <left style="thin">
        <color auto="1"/>
      </left>
      <right/>
      <top/>
      <bottom style="medium">
        <color indexed="64"/>
      </bottom>
      <diagonal/>
    </border>
    <border>
      <left style="thin">
        <color indexed="64"/>
      </left>
      <right style="thin">
        <color indexed="64"/>
      </right>
      <top/>
      <bottom style="medium">
        <color auto="1"/>
      </bottom>
      <diagonal/>
    </border>
    <border>
      <left/>
      <right style="thin">
        <color indexed="64"/>
      </right>
      <top/>
      <bottom style="medium">
        <color indexed="64"/>
      </bottom>
      <diagonal/>
    </border>
    <border>
      <left/>
      <right style="thin">
        <color auto="1"/>
      </right>
      <top style="medium">
        <color auto="1"/>
      </top>
      <bottom style="medium">
        <color auto="1"/>
      </bottom>
      <diagonal/>
    </border>
  </borders>
  <cellStyleXfs count="7">
    <xf numFmtId="0" fontId="0" fillId="0" borderId="0"/>
    <xf numFmtId="165" fontId="1" fillId="0" borderId="0" applyFont="0" applyFill="0" applyBorder="0" applyAlignment="0" applyProtection="0"/>
    <xf numFmtId="9" fontId="1" fillId="0" borderId="0" applyFont="0" applyFill="0" applyBorder="0" applyAlignment="0" applyProtection="0"/>
    <xf numFmtId="0" fontId="4" fillId="0" borderId="0"/>
    <xf numFmtId="0" fontId="6" fillId="4" borderId="0">
      <alignment horizontal="left" vertical="center"/>
      <protection locked="0"/>
    </xf>
    <xf numFmtId="0" fontId="15" fillId="8" borderId="0">
      <alignment vertical="center"/>
      <protection locked="0"/>
    </xf>
    <xf numFmtId="0" fontId="4" fillId="0" borderId="0"/>
  </cellStyleXfs>
  <cellXfs count="321">
    <xf numFmtId="0" fontId="0" fillId="0" borderId="0" xfId="0"/>
    <xf numFmtId="0" fontId="5" fillId="2" borderId="0" xfId="3" applyFont="1" applyFill="1" applyProtection="1"/>
    <xf numFmtId="0" fontId="6" fillId="3" borderId="0" xfId="0" applyFont="1" applyFill="1" applyBorder="1" applyAlignment="1" applyProtection="1">
      <alignment vertical="center"/>
    </xf>
    <xf numFmtId="0" fontId="6" fillId="3" borderId="0" xfId="0" applyFont="1" applyFill="1" applyAlignment="1" applyProtection="1">
      <alignment vertical="center" wrapText="1"/>
    </xf>
    <xf numFmtId="0" fontId="0" fillId="2" borderId="0" xfId="0" applyFill="1" applyProtection="1"/>
    <xf numFmtId="0" fontId="6" fillId="3" borderId="0" xfId="0" applyFont="1" applyFill="1" applyBorder="1" applyAlignment="1" applyProtection="1">
      <alignment horizontal="left" vertical="center"/>
    </xf>
    <xf numFmtId="0" fontId="6" fillId="3" borderId="0" xfId="3" applyFont="1" applyFill="1" applyBorder="1" applyAlignment="1" applyProtection="1">
      <alignment vertical="center"/>
    </xf>
    <xf numFmtId="0" fontId="6" fillId="4" borderId="0" xfId="4" applyProtection="1">
      <alignment horizontal="left" vertical="center"/>
    </xf>
    <xf numFmtId="0" fontId="7" fillId="0" borderId="0" xfId="0" applyFont="1" applyAlignment="1" applyProtection="1">
      <alignment horizontal="left" wrapText="1"/>
    </xf>
    <xf numFmtId="0" fontId="8" fillId="2" borderId="0" xfId="0" applyFont="1" applyFill="1" applyProtection="1">
      <protection locked="0"/>
    </xf>
    <xf numFmtId="0" fontId="9" fillId="5" borderId="1" xfId="0" applyFont="1" applyFill="1" applyBorder="1" applyAlignment="1" applyProtection="1">
      <alignment horizontal="left"/>
    </xf>
    <xf numFmtId="0" fontId="10" fillId="5" borderId="2" xfId="0" applyFont="1" applyFill="1" applyBorder="1" applyAlignment="1" applyProtection="1">
      <alignment horizontal="left" wrapText="1"/>
      <protection locked="0"/>
    </xf>
    <xf numFmtId="0" fontId="10" fillId="5" borderId="3" xfId="0" applyFont="1" applyFill="1" applyBorder="1" applyAlignment="1" applyProtection="1">
      <alignment horizontal="left" wrapText="1"/>
      <protection locked="0"/>
    </xf>
    <xf numFmtId="0" fontId="8" fillId="2" borderId="0" xfId="0" applyFont="1" applyFill="1" applyProtection="1"/>
    <xf numFmtId="0" fontId="0" fillId="0" borderId="0" xfId="0" applyAlignment="1">
      <alignment vertical="top" wrapText="1"/>
    </xf>
    <xf numFmtId="0" fontId="0" fillId="2" borderId="0" xfId="0" applyFill="1" applyAlignment="1" applyProtection="1">
      <alignment horizontal="left" vertical="top" wrapText="1"/>
    </xf>
    <xf numFmtId="0" fontId="0" fillId="0" borderId="0" xfId="0" applyBorder="1"/>
    <xf numFmtId="0" fontId="10" fillId="5" borderId="7" xfId="0" applyFont="1" applyFill="1" applyBorder="1" applyAlignment="1" applyProtection="1">
      <alignment horizontal="left" vertical="center"/>
    </xf>
    <xf numFmtId="0" fontId="10" fillId="5" borderId="8" xfId="0" applyFont="1" applyFill="1" applyBorder="1" applyAlignment="1" applyProtection="1">
      <alignment horizontal="left" vertical="center"/>
    </xf>
    <xf numFmtId="0" fontId="10" fillId="5" borderId="9" xfId="0" applyFont="1" applyFill="1" applyBorder="1" applyAlignment="1" applyProtection="1">
      <alignment horizontal="left" vertical="center"/>
    </xf>
    <xf numFmtId="0" fontId="10" fillId="5" borderId="10" xfId="0" applyFont="1" applyFill="1" applyBorder="1" applyAlignment="1" applyProtection="1">
      <alignment horizontal="left" vertical="center"/>
    </xf>
    <xf numFmtId="0" fontId="10" fillId="5" borderId="11" xfId="0" applyFont="1" applyFill="1" applyBorder="1" applyAlignment="1" applyProtection="1">
      <alignment horizontal="left" vertical="center"/>
    </xf>
    <xf numFmtId="0" fontId="0" fillId="2" borderId="0" xfId="0" applyFill="1" applyAlignment="1" applyProtection="1">
      <alignment vertical="center"/>
    </xf>
    <xf numFmtId="0" fontId="13" fillId="7" borderId="15" xfId="0" quotePrefix="1" applyFont="1" applyFill="1" applyBorder="1" applyAlignment="1" applyProtection="1">
      <alignment horizontal="right" vertical="center"/>
    </xf>
    <xf numFmtId="0" fontId="13" fillId="7" borderId="15" xfId="0" applyFont="1" applyFill="1" applyBorder="1" applyAlignment="1" applyProtection="1">
      <alignment horizontal="right" vertical="center"/>
    </xf>
    <xf numFmtId="0" fontId="13" fillId="7" borderId="16" xfId="0" applyFont="1" applyFill="1" applyBorder="1" applyAlignment="1" applyProtection="1">
      <alignment horizontal="right" vertical="center"/>
    </xf>
    <xf numFmtId="0" fontId="4" fillId="0" borderId="17" xfId="0" applyFont="1" applyFill="1" applyBorder="1" applyAlignment="1" applyProtection="1">
      <alignment horizontal="left" vertical="center" wrapText="1" indent="1"/>
    </xf>
    <xf numFmtId="164" fontId="7" fillId="5" borderId="18" xfId="0" applyNumberFormat="1" applyFont="1" applyFill="1" applyBorder="1" applyAlignment="1" applyProtection="1">
      <alignment vertical="center"/>
    </xf>
    <xf numFmtId="164" fontId="4" fillId="0" borderId="19" xfId="0" applyNumberFormat="1" applyFont="1" applyFill="1" applyBorder="1" applyAlignment="1" applyProtection="1">
      <alignment vertical="center"/>
    </xf>
    <xf numFmtId="164" fontId="4" fillId="0" borderId="20" xfId="0" applyNumberFormat="1" applyFont="1" applyFill="1" applyBorder="1" applyAlignment="1" applyProtection="1">
      <alignment vertical="center"/>
    </xf>
    <xf numFmtId="0" fontId="14" fillId="2" borderId="17" xfId="0" applyFont="1" applyFill="1" applyBorder="1" applyAlignment="1" applyProtection="1">
      <alignment horizontal="left" vertical="center" wrapText="1" indent="1"/>
    </xf>
    <xf numFmtId="0" fontId="14" fillId="2" borderId="23" xfId="0" applyFont="1" applyFill="1" applyBorder="1" applyAlignment="1" applyProtection="1">
      <alignment horizontal="left" vertical="center" wrapText="1" indent="1"/>
    </xf>
    <xf numFmtId="2" fontId="4" fillId="2" borderId="24" xfId="2" applyNumberFormat="1" applyFont="1" applyFill="1" applyBorder="1" applyAlignment="1" applyProtection="1">
      <alignment horizontal="right" vertical="center" wrapText="1"/>
    </xf>
    <xf numFmtId="2" fontId="4" fillId="2" borderId="25" xfId="2" applyNumberFormat="1" applyFont="1" applyFill="1" applyBorder="1" applyAlignment="1" applyProtection="1">
      <alignment horizontal="right" vertical="center" wrapText="1"/>
    </xf>
    <xf numFmtId="2" fontId="4" fillId="2" borderId="26" xfId="2" applyNumberFormat="1" applyFont="1" applyFill="1" applyBorder="1" applyAlignment="1" applyProtection="1">
      <alignment horizontal="right" vertical="center" wrapText="1"/>
    </xf>
    <xf numFmtId="0" fontId="14" fillId="2" borderId="0" xfId="0" applyFont="1" applyFill="1" applyBorder="1" applyAlignment="1" applyProtection="1">
      <alignment horizontal="left" vertical="center" wrapText="1" indent="1"/>
    </xf>
    <xf numFmtId="0" fontId="5" fillId="0" borderId="0" xfId="0" applyFont="1" applyBorder="1" applyProtection="1"/>
    <xf numFmtId="164" fontId="4" fillId="2" borderId="0" xfId="2" applyNumberFormat="1" applyFont="1" applyFill="1" applyBorder="1" applyAlignment="1" applyProtection="1">
      <alignment horizontal="right" vertical="center" wrapText="1"/>
    </xf>
    <xf numFmtId="2" fontId="7" fillId="0" borderId="0" xfId="0" applyNumberFormat="1" applyFont="1" applyFill="1" applyBorder="1" applyAlignment="1" applyProtection="1">
      <alignment horizontal="center"/>
    </xf>
    <xf numFmtId="0" fontId="5" fillId="2" borderId="0" xfId="0" applyFont="1" applyFill="1" applyBorder="1" applyProtection="1"/>
    <xf numFmtId="0" fontId="16" fillId="8" borderId="0" xfId="5" applyFont="1">
      <alignment vertical="center"/>
      <protection locked="0"/>
    </xf>
    <xf numFmtId="0" fontId="17" fillId="8" borderId="0" xfId="5" applyFont="1">
      <alignment vertical="center"/>
      <protection locked="0"/>
    </xf>
    <xf numFmtId="0" fontId="18" fillId="2" borderId="0" xfId="0" applyFont="1" applyFill="1" applyProtection="1"/>
    <xf numFmtId="0" fontId="19" fillId="0" borderId="7" xfId="0" applyFont="1" applyBorder="1"/>
    <xf numFmtId="0" fontId="3" fillId="9" borderId="7" xfId="0" applyFont="1" applyFill="1" applyBorder="1"/>
    <xf numFmtId="0" fontId="21" fillId="5" borderId="8" xfId="0" applyFont="1" applyFill="1" applyBorder="1" applyAlignment="1" applyProtection="1">
      <alignment horizontal="left" vertical="center"/>
      <protection locked="0"/>
    </xf>
    <xf numFmtId="0" fontId="21" fillId="5" borderId="27" xfId="0" applyFont="1" applyFill="1" applyBorder="1" applyAlignment="1" applyProtection="1">
      <alignment horizontal="left" vertical="center"/>
      <protection locked="0"/>
    </xf>
    <xf numFmtId="0" fontId="21" fillId="5" borderId="9" xfId="0" applyFont="1" applyFill="1" applyBorder="1" applyAlignment="1" applyProtection="1">
      <alignment horizontal="left" vertical="center"/>
      <protection locked="0"/>
    </xf>
    <xf numFmtId="0" fontId="21" fillId="5" borderId="10" xfId="0" applyFont="1" applyFill="1" applyBorder="1" applyAlignment="1" applyProtection="1">
      <alignment horizontal="left" vertical="center"/>
      <protection locked="0"/>
    </xf>
    <xf numFmtId="0" fontId="22" fillId="2" borderId="0" xfId="0" applyFont="1" applyFill="1" applyBorder="1" applyProtection="1"/>
    <xf numFmtId="0" fontId="5" fillId="2" borderId="0" xfId="0" applyFont="1" applyFill="1" applyProtection="1"/>
    <xf numFmtId="0" fontId="0" fillId="0" borderId="0" xfId="0" applyFill="1" applyProtection="1"/>
    <xf numFmtId="0" fontId="3" fillId="2" borderId="33" xfId="0" applyFont="1" applyFill="1" applyBorder="1" applyAlignment="1" applyProtection="1">
      <alignment horizontal="center" wrapText="1"/>
    </xf>
    <xf numFmtId="0" fontId="13" fillId="5" borderId="35" xfId="0" applyFont="1" applyFill="1" applyBorder="1" applyAlignment="1" applyProtection="1">
      <alignment horizontal="center" wrapText="1"/>
    </xf>
    <xf numFmtId="0" fontId="7" fillId="5" borderId="39" xfId="0" applyFont="1" applyFill="1" applyBorder="1" applyAlignment="1" applyProtection="1">
      <alignment horizontal="right" vertical="center"/>
    </xf>
    <xf numFmtId="0" fontId="7" fillId="5" borderId="40" xfId="0" applyFont="1" applyFill="1" applyBorder="1" applyAlignment="1" applyProtection="1">
      <alignment horizontal="right" vertical="center"/>
    </xf>
    <xf numFmtId="0" fontId="7" fillId="5" borderId="41" xfId="0" applyFont="1" applyFill="1" applyBorder="1" applyAlignment="1" applyProtection="1">
      <alignment horizontal="right" vertical="center"/>
    </xf>
    <xf numFmtId="0" fontId="7" fillId="11" borderId="42" xfId="0" applyFont="1" applyFill="1" applyBorder="1" applyAlignment="1" applyProtection="1">
      <alignment horizontal="right" vertical="center"/>
    </xf>
    <xf numFmtId="0" fontId="7" fillId="11" borderId="36" xfId="0" applyFont="1" applyFill="1" applyBorder="1" applyAlignment="1" applyProtection="1">
      <alignment horizontal="right" vertical="center"/>
    </xf>
    <xf numFmtId="0" fontId="7" fillId="11" borderId="37" xfId="0" applyFont="1" applyFill="1" applyBorder="1" applyAlignment="1" applyProtection="1">
      <alignment horizontal="right" vertical="center"/>
    </xf>
    <xf numFmtId="0" fontId="7" fillId="11" borderId="38" xfId="0" applyFont="1" applyFill="1" applyBorder="1" applyAlignment="1" applyProtection="1">
      <alignment horizontal="right" vertical="center"/>
    </xf>
    <xf numFmtId="0" fontId="7" fillId="5" borderId="8" xfId="0" applyFont="1" applyFill="1" applyBorder="1" applyAlignment="1" applyProtection="1">
      <alignment horizontal="right" vertical="center"/>
    </xf>
    <xf numFmtId="0" fontId="7" fillId="5" borderId="43" xfId="0" applyFont="1" applyFill="1" applyBorder="1" applyAlignment="1" applyProtection="1">
      <alignment horizontal="right" vertical="center"/>
    </xf>
    <xf numFmtId="0" fontId="7" fillId="11" borderId="44" xfId="0" applyFont="1" applyFill="1" applyBorder="1" applyAlignment="1" applyProtection="1">
      <alignment horizontal="right" vertical="center"/>
    </xf>
    <xf numFmtId="0" fontId="7" fillId="11" borderId="45" xfId="0" applyFont="1" applyFill="1" applyBorder="1" applyAlignment="1" applyProtection="1">
      <alignment horizontal="right" vertical="center"/>
    </xf>
    <xf numFmtId="0" fontId="7" fillId="11" borderId="46" xfId="0" applyFont="1" applyFill="1" applyBorder="1" applyAlignment="1" applyProtection="1">
      <alignment horizontal="right" vertical="center"/>
    </xf>
    <xf numFmtId="0" fontId="4" fillId="0" borderId="47" xfId="0" applyFont="1" applyBorder="1" applyAlignment="1" applyProtection="1">
      <alignment horizontal="left" vertical="center" wrapText="1" indent="1"/>
    </xf>
    <xf numFmtId="164" fontId="4" fillId="12" borderId="48" xfId="0" applyNumberFormat="1" applyFont="1" applyFill="1" applyBorder="1" applyAlignment="1" applyProtection="1">
      <alignment vertical="center" wrapText="1"/>
      <protection locked="0"/>
    </xf>
    <xf numFmtId="164" fontId="4" fillId="12" borderId="49" xfId="0" applyNumberFormat="1" applyFont="1" applyFill="1" applyBorder="1" applyAlignment="1" applyProtection="1">
      <alignment vertical="center" wrapText="1"/>
      <protection locked="0"/>
    </xf>
    <xf numFmtId="164" fontId="4" fillId="12" borderId="50" xfId="0" applyNumberFormat="1" applyFont="1" applyFill="1" applyBorder="1" applyAlignment="1" applyProtection="1">
      <alignment vertical="center" wrapText="1"/>
      <protection locked="0"/>
    </xf>
    <xf numFmtId="164" fontId="4" fillId="9" borderId="51" xfId="0" applyNumberFormat="1" applyFont="1" applyFill="1" applyBorder="1" applyAlignment="1" applyProtection="1">
      <alignment vertical="center" wrapText="1"/>
      <protection locked="0"/>
    </xf>
    <xf numFmtId="164" fontId="4" fillId="9" borderId="52" xfId="0" applyNumberFormat="1" applyFont="1" applyFill="1" applyBorder="1" applyAlignment="1" applyProtection="1">
      <alignment vertical="center" wrapText="1"/>
      <protection locked="0"/>
    </xf>
    <xf numFmtId="164" fontId="4" fillId="2" borderId="53" xfId="2" applyNumberFormat="1" applyFont="1" applyFill="1" applyBorder="1" applyAlignment="1" applyProtection="1">
      <alignment horizontal="right" vertical="center" wrapText="1"/>
    </xf>
    <xf numFmtId="164" fontId="4" fillId="2" borderId="54" xfId="2" applyNumberFormat="1" applyFont="1" applyFill="1" applyBorder="1" applyAlignment="1" applyProtection="1">
      <alignment horizontal="right" vertical="center" wrapText="1"/>
    </xf>
    <xf numFmtId="164" fontId="4" fillId="2" borderId="55" xfId="2" applyNumberFormat="1" applyFont="1" applyFill="1" applyBorder="1" applyAlignment="1" applyProtection="1">
      <alignment horizontal="right" vertical="center" wrapText="1"/>
    </xf>
    <xf numFmtId="164" fontId="4" fillId="2" borderId="21" xfId="2" applyNumberFormat="1" applyFont="1" applyFill="1" applyBorder="1" applyAlignment="1" applyProtection="1">
      <alignment horizontal="right" vertical="center" wrapText="1"/>
    </xf>
    <xf numFmtId="164" fontId="4" fillId="2" borderId="22" xfId="2" applyNumberFormat="1" applyFont="1" applyFill="1" applyBorder="1" applyAlignment="1" applyProtection="1">
      <alignment horizontal="right" vertical="center" wrapText="1"/>
    </xf>
    <xf numFmtId="0" fontId="23" fillId="12" borderId="56" xfId="0" applyFont="1" applyFill="1" applyBorder="1" applyAlignment="1" applyProtection="1">
      <alignment horizontal="left" vertical="center" wrapText="1" indent="1"/>
    </xf>
    <xf numFmtId="164" fontId="7" fillId="5" borderId="57" xfId="0" applyNumberFormat="1" applyFont="1" applyFill="1" applyBorder="1" applyAlignment="1" applyProtection="1"/>
    <xf numFmtId="164" fontId="7" fillId="5" borderId="58" xfId="0" applyNumberFormat="1" applyFont="1" applyFill="1" applyBorder="1" applyAlignment="1" applyProtection="1"/>
    <xf numFmtId="164" fontId="7" fillId="5" borderId="59" xfId="0" applyNumberFormat="1" applyFont="1" applyFill="1" applyBorder="1" applyAlignment="1" applyProtection="1"/>
    <xf numFmtId="0" fontId="7" fillId="5" borderId="60" xfId="0" applyFont="1" applyFill="1" applyBorder="1" applyAlignment="1" applyProtection="1">
      <alignment vertical="center"/>
    </xf>
    <xf numFmtId="0" fontId="7" fillId="5" borderId="57" xfId="0" applyFont="1" applyFill="1" applyBorder="1" applyAlignment="1" applyProtection="1">
      <alignment vertical="center"/>
    </xf>
    <xf numFmtId="0" fontId="7" fillId="5" borderId="58" xfId="0" applyFont="1" applyFill="1" applyBorder="1" applyAlignment="1" applyProtection="1">
      <alignment vertical="center"/>
    </xf>
    <xf numFmtId="0" fontId="7" fillId="5" borderId="61" xfId="0" applyFont="1" applyFill="1" applyBorder="1" applyAlignment="1" applyProtection="1">
      <alignment vertical="center"/>
    </xf>
    <xf numFmtId="0" fontId="5" fillId="0" borderId="0" xfId="0" applyFont="1" applyProtection="1"/>
    <xf numFmtId="165" fontId="7" fillId="5" borderId="17" xfId="0" applyNumberFormat="1" applyFont="1" applyFill="1" applyBorder="1" applyAlignment="1" applyProtection="1">
      <alignment horizontal="left"/>
    </xf>
    <xf numFmtId="165" fontId="7" fillId="5" borderId="62" xfId="0" applyNumberFormat="1" applyFont="1" applyFill="1" applyBorder="1" applyAlignment="1" applyProtection="1">
      <alignment horizontal="left"/>
    </xf>
    <xf numFmtId="165" fontId="7" fillId="5" borderId="63" xfId="0" applyNumberFormat="1" applyFont="1" applyFill="1" applyBorder="1" applyAlignment="1" applyProtection="1">
      <alignment horizontal="left"/>
    </xf>
    <xf numFmtId="165" fontId="7" fillId="5" borderId="64" xfId="0" applyNumberFormat="1" applyFont="1" applyFill="1" applyBorder="1" applyAlignment="1" applyProtection="1">
      <alignment horizontal="left"/>
    </xf>
    <xf numFmtId="165" fontId="7" fillId="5" borderId="65" xfId="0" applyNumberFormat="1" applyFont="1" applyFill="1" applyBorder="1" applyAlignment="1" applyProtection="1">
      <alignment horizontal="left"/>
    </xf>
    <xf numFmtId="0" fontId="4" fillId="0" borderId="56" xfId="0" applyFont="1" applyBorder="1" applyAlignment="1" applyProtection="1">
      <alignment horizontal="left" vertical="center" indent="4"/>
    </xf>
    <xf numFmtId="164" fontId="4" fillId="12" borderId="57" xfId="0" applyNumberFormat="1" applyFont="1" applyFill="1" applyBorder="1" applyAlignment="1" applyProtection="1">
      <alignment vertical="center" wrapText="1"/>
      <protection locked="0"/>
    </xf>
    <xf numFmtId="164" fontId="4" fillId="12" borderId="58" xfId="0" applyNumberFormat="1" applyFont="1" applyFill="1" applyBorder="1" applyAlignment="1" applyProtection="1">
      <alignment vertical="center" wrapText="1"/>
      <protection locked="0"/>
    </xf>
    <xf numFmtId="164" fontId="4" fillId="12" borderId="59" xfId="0" applyNumberFormat="1" applyFont="1" applyFill="1" applyBorder="1" applyAlignment="1" applyProtection="1">
      <alignment vertical="center" wrapText="1"/>
      <protection locked="0"/>
    </xf>
    <xf numFmtId="164" fontId="4" fillId="9" borderId="60" xfId="0" applyNumberFormat="1" applyFont="1" applyFill="1" applyBorder="1" applyAlignment="1" applyProtection="1">
      <alignment vertical="center" wrapText="1"/>
      <protection locked="0"/>
    </xf>
    <xf numFmtId="164" fontId="4" fillId="9" borderId="57" xfId="0" applyNumberFormat="1" applyFont="1" applyFill="1" applyBorder="1" applyAlignment="1" applyProtection="1">
      <alignment vertical="center" wrapText="1"/>
      <protection locked="0"/>
    </xf>
    <xf numFmtId="164" fontId="4" fillId="9" borderId="66" xfId="0" applyNumberFormat="1" applyFont="1" applyFill="1" applyBorder="1" applyAlignment="1" applyProtection="1">
      <alignment vertical="center" wrapText="1"/>
      <protection locked="0"/>
    </xf>
    <xf numFmtId="164" fontId="4" fillId="2" borderId="17" xfId="2" applyNumberFormat="1" applyFont="1" applyFill="1" applyBorder="1" applyAlignment="1" applyProtection="1">
      <alignment horizontal="right" wrapText="1"/>
    </xf>
    <xf numFmtId="164" fontId="4" fillId="2" borderId="62" xfId="2" applyNumberFormat="1" applyFont="1" applyFill="1" applyBorder="1" applyAlignment="1" applyProtection="1">
      <alignment horizontal="right" wrapText="1"/>
    </xf>
    <xf numFmtId="164" fontId="4" fillId="2" borderId="63" xfId="2" applyNumberFormat="1" applyFont="1" applyFill="1" applyBorder="1" applyAlignment="1" applyProtection="1">
      <alignment horizontal="right" wrapText="1"/>
    </xf>
    <xf numFmtId="164" fontId="4" fillId="2" borderId="67" xfId="2" applyNumberFormat="1" applyFont="1" applyFill="1" applyBorder="1" applyAlignment="1" applyProtection="1">
      <alignment horizontal="right" wrapText="1"/>
    </xf>
    <xf numFmtId="166" fontId="7" fillId="0" borderId="0" xfId="0" applyNumberFormat="1" applyFont="1" applyFill="1" applyProtection="1"/>
    <xf numFmtId="0" fontId="0" fillId="0" borderId="0" xfId="0" applyFill="1" applyAlignment="1" applyProtection="1">
      <alignment horizontal="right"/>
    </xf>
    <xf numFmtId="0" fontId="4" fillId="0" borderId="56" xfId="6" applyFont="1" applyBorder="1" applyAlignment="1" applyProtection="1">
      <alignment horizontal="left" vertical="center" indent="1"/>
    </xf>
    <xf numFmtId="164" fontId="4" fillId="9" borderId="58" xfId="0" applyNumberFormat="1" applyFont="1" applyFill="1" applyBorder="1" applyAlignment="1" applyProtection="1">
      <alignment vertical="center" wrapText="1"/>
      <protection locked="0"/>
    </xf>
    <xf numFmtId="164" fontId="4" fillId="9" borderId="61" xfId="0" applyNumberFormat="1" applyFont="1" applyFill="1" applyBorder="1" applyAlignment="1" applyProtection="1">
      <alignment vertical="center" wrapText="1"/>
      <protection locked="0"/>
    </xf>
    <xf numFmtId="0" fontId="4" fillId="0" borderId="68" xfId="3" applyFont="1" applyBorder="1" applyAlignment="1" applyProtection="1">
      <alignment horizontal="left" vertical="center" indent="1"/>
    </xf>
    <xf numFmtId="164" fontId="4" fillId="12" borderId="69" xfId="0" applyNumberFormat="1" applyFont="1" applyFill="1" applyBorder="1" applyAlignment="1" applyProtection="1">
      <alignment vertical="center" wrapText="1"/>
      <protection locked="0"/>
    </xf>
    <xf numFmtId="164" fontId="4" fillId="12" borderId="70" xfId="0" applyNumberFormat="1" applyFont="1" applyFill="1" applyBorder="1" applyAlignment="1" applyProtection="1">
      <alignment vertical="center" wrapText="1"/>
      <protection locked="0"/>
    </xf>
    <xf numFmtId="164" fontId="4" fillId="12" borderId="71" xfId="0" applyNumberFormat="1" applyFont="1" applyFill="1" applyBorder="1" applyAlignment="1" applyProtection="1">
      <alignment vertical="center" wrapText="1"/>
      <protection locked="0"/>
    </xf>
    <xf numFmtId="164" fontId="4" fillId="9" borderId="72" xfId="0" applyNumberFormat="1" applyFont="1" applyFill="1" applyBorder="1" applyAlignment="1" applyProtection="1">
      <alignment vertical="center" wrapText="1"/>
      <protection locked="0"/>
    </xf>
    <xf numFmtId="164" fontId="4" fillId="9" borderId="69" xfId="0" applyNumberFormat="1" applyFont="1" applyFill="1" applyBorder="1" applyAlignment="1" applyProtection="1">
      <alignment vertical="center" wrapText="1"/>
      <protection locked="0"/>
    </xf>
    <xf numFmtId="164" fontId="4" fillId="9" borderId="70" xfId="0" applyNumberFormat="1" applyFont="1" applyFill="1" applyBorder="1" applyAlignment="1" applyProtection="1">
      <alignment vertical="center" wrapText="1"/>
      <protection locked="0"/>
    </xf>
    <xf numFmtId="164" fontId="4" fillId="9" borderId="73" xfId="0" applyNumberFormat="1" applyFont="1" applyFill="1" applyBorder="1" applyAlignment="1" applyProtection="1">
      <alignment vertical="center" wrapText="1"/>
      <protection locked="0"/>
    </xf>
    <xf numFmtId="0" fontId="5" fillId="0" borderId="0" xfId="0" applyFont="1" applyFill="1" applyProtection="1"/>
    <xf numFmtId="164" fontId="4" fillId="2" borderId="23" xfId="2" applyNumberFormat="1" applyFont="1" applyFill="1" applyBorder="1" applyAlignment="1" applyProtection="1">
      <alignment horizontal="right" wrapText="1"/>
    </xf>
    <xf numFmtId="164" fontId="4" fillId="2" borderId="74" xfId="2" applyNumberFormat="1" applyFont="1" applyFill="1" applyBorder="1" applyAlignment="1" applyProtection="1">
      <alignment horizontal="right" wrapText="1"/>
    </xf>
    <xf numFmtId="164" fontId="4" fillId="2" borderId="24" xfId="2" applyNumberFormat="1" applyFont="1" applyFill="1" applyBorder="1" applyAlignment="1" applyProtection="1">
      <alignment horizontal="right" wrapText="1"/>
    </xf>
    <xf numFmtId="164" fontId="4" fillId="2" borderId="75" xfId="2" applyNumberFormat="1" applyFont="1" applyFill="1" applyBorder="1" applyAlignment="1" applyProtection="1">
      <alignment horizontal="right" wrapText="1"/>
    </xf>
    <xf numFmtId="0" fontId="7" fillId="13" borderId="8" xfId="0" applyFont="1" applyFill="1" applyBorder="1" applyAlignment="1" applyProtection="1">
      <alignment horizontal="right" vertical="center" wrapText="1" indent="1"/>
    </xf>
    <xf numFmtId="164" fontId="7" fillId="13" borderId="76" xfId="2" applyNumberFormat="1" applyFont="1" applyFill="1" applyBorder="1" applyAlignment="1" applyProtection="1">
      <alignment horizontal="right" wrapText="1"/>
    </xf>
    <xf numFmtId="164" fontId="7" fillId="13" borderId="45" xfId="2" applyNumberFormat="1" applyFont="1" applyFill="1" applyBorder="1" applyAlignment="1" applyProtection="1">
      <alignment horizontal="right" wrapText="1"/>
    </xf>
    <xf numFmtId="164" fontId="7" fillId="13" borderId="77" xfId="2" applyNumberFormat="1" applyFont="1" applyFill="1" applyBorder="1" applyAlignment="1" applyProtection="1">
      <alignment horizontal="right" wrapText="1"/>
    </xf>
    <xf numFmtId="164" fontId="7" fillId="13" borderId="43" xfId="2" applyNumberFormat="1" applyFont="1" applyFill="1" applyBorder="1" applyAlignment="1" applyProtection="1">
      <alignment horizontal="right" wrapText="1"/>
    </xf>
    <xf numFmtId="164" fontId="7" fillId="13" borderId="44" xfId="2" applyNumberFormat="1" applyFont="1" applyFill="1" applyBorder="1" applyAlignment="1" applyProtection="1">
      <alignment horizontal="right" wrapText="1"/>
    </xf>
    <xf numFmtId="164" fontId="7" fillId="13" borderId="46" xfId="2" applyNumberFormat="1" applyFont="1" applyFill="1" applyBorder="1" applyAlignment="1" applyProtection="1">
      <alignment horizontal="right" wrapText="1"/>
    </xf>
    <xf numFmtId="164" fontId="7" fillId="13" borderId="78" xfId="2" applyNumberFormat="1" applyFont="1" applyFill="1" applyBorder="1" applyAlignment="1" applyProtection="1">
      <alignment horizontal="right" wrapText="1"/>
    </xf>
    <xf numFmtId="164" fontId="7" fillId="13" borderId="79" xfId="2" applyNumberFormat="1" applyFont="1" applyFill="1" applyBorder="1" applyAlignment="1" applyProtection="1">
      <alignment horizontal="right" wrapText="1"/>
    </xf>
    <xf numFmtId="164" fontId="7" fillId="13" borderId="80" xfId="2" applyNumberFormat="1" applyFont="1" applyFill="1" applyBorder="1" applyAlignment="1" applyProtection="1">
      <alignment horizontal="right" wrapText="1"/>
    </xf>
    <xf numFmtId="164" fontId="7" fillId="13" borderId="81" xfId="2" applyNumberFormat="1" applyFont="1" applyFill="1" applyBorder="1" applyAlignment="1" applyProtection="1">
      <alignment horizontal="right" wrapText="1"/>
    </xf>
    <xf numFmtId="0" fontId="23" fillId="0" borderId="82" xfId="0" applyFont="1" applyFill="1" applyBorder="1" applyAlignment="1" applyProtection="1">
      <alignment vertical="center"/>
    </xf>
    <xf numFmtId="0" fontId="23" fillId="0" borderId="0" xfId="0" applyFont="1" applyFill="1" applyBorder="1" applyAlignment="1" applyProtection="1">
      <alignment vertical="center"/>
    </xf>
    <xf numFmtId="164" fontId="24" fillId="0" borderId="0" xfId="0" applyNumberFormat="1" applyFont="1" applyBorder="1" applyProtection="1"/>
    <xf numFmtId="0" fontId="5" fillId="0" borderId="82" xfId="0" applyFont="1" applyFill="1" applyBorder="1" applyProtection="1"/>
    <xf numFmtId="0" fontId="0" fillId="0" borderId="0" xfId="0" applyFill="1" applyBorder="1" applyAlignment="1" applyProtection="1">
      <alignment horizontal="right"/>
    </xf>
    <xf numFmtId="0" fontId="25" fillId="2" borderId="83" xfId="0" applyFont="1" applyFill="1" applyBorder="1" applyAlignment="1" applyProtection="1">
      <alignment vertical="center" wrapText="1"/>
    </xf>
    <xf numFmtId="0" fontId="5" fillId="0" borderId="0" xfId="0" applyFont="1" applyFill="1" applyAlignment="1" applyProtection="1">
      <alignment horizontal="right"/>
    </xf>
    <xf numFmtId="0" fontId="4" fillId="0" borderId="84" xfId="0" applyFont="1" applyBorder="1" applyAlignment="1" applyProtection="1">
      <alignment horizontal="left" vertical="center" wrapText="1" indent="1"/>
    </xf>
    <xf numFmtId="0" fontId="7" fillId="11" borderId="85" xfId="0" applyFont="1" applyFill="1" applyBorder="1" applyAlignment="1" applyProtection="1">
      <alignment horizontal="right" vertical="center"/>
    </xf>
    <xf numFmtId="0" fontId="0" fillId="0" borderId="0" xfId="0" quotePrefix="1"/>
    <xf numFmtId="164" fontId="4" fillId="9" borderId="48" xfId="0" applyNumberFormat="1" applyFont="1" applyFill="1" applyBorder="1" applyAlignment="1" applyProtection="1">
      <alignment vertical="center" wrapText="1"/>
      <protection locked="0"/>
    </xf>
    <xf numFmtId="164" fontId="4" fillId="9" borderId="49" xfId="0" applyNumberFormat="1" applyFont="1" applyFill="1" applyBorder="1" applyAlignment="1" applyProtection="1">
      <alignment vertical="center" wrapText="1"/>
      <protection locked="0"/>
    </xf>
    <xf numFmtId="2" fontId="7" fillId="5" borderId="86" xfId="0" applyNumberFormat="1" applyFont="1" applyFill="1" applyBorder="1" applyAlignment="1" applyProtection="1"/>
    <xf numFmtId="168" fontId="4" fillId="2" borderId="87" xfId="0" applyNumberFormat="1" applyFont="1" applyFill="1" applyBorder="1" applyAlignment="1" applyProtection="1">
      <alignment horizontal="right" vertical="center"/>
    </xf>
    <xf numFmtId="168" fontId="4" fillId="2" borderId="54" xfId="0" applyNumberFormat="1" applyFont="1" applyFill="1" applyBorder="1" applyAlignment="1" applyProtection="1">
      <alignment horizontal="right" vertical="center"/>
    </xf>
    <xf numFmtId="168" fontId="4" fillId="2" borderId="55" xfId="0" applyNumberFormat="1" applyFont="1" applyFill="1" applyBorder="1" applyAlignment="1" applyProtection="1">
      <alignment horizontal="right" vertical="center"/>
    </xf>
    <xf numFmtId="168" fontId="4" fillId="2" borderId="21" xfId="0" applyNumberFormat="1" applyFont="1" applyFill="1" applyBorder="1" applyAlignment="1" applyProtection="1">
      <alignment horizontal="right" vertical="center"/>
    </xf>
    <xf numFmtId="168" fontId="4" fillId="2" borderId="88" xfId="0" applyNumberFormat="1" applyFont="1" applyFill="1" applyBorder="1" applyAlignment="1" applyProtection="1">
      <alignment horizontal="right" vertical="center"/>
    </xf>
    <xf numFmtId="166" fontId="7" fillId="5" borderId="83" xfId="0" applyNumberFormat="1" applyFont="1" applyFill="1" applyBorder="1" applyAlignment="1" applyProtection="1">
      <alignment horizontal="left"/>
    </xf>
    <xf numFmtId="164" fontId="7" fillId="5" borderId="60" xfId="0" applyNumberFormat="1" applyFont="1" applyFill="1" applyBorder="1" applyAlignment="1" applyProtection="1"/>
    <xf numFmtId="2" fontId="7" fillId="5" borderId="83" xfId="0" applyNumberFormat="1" applyFont="1" applyFill="1" applyBorder="1" applyAlignment="1" applyProtection="1"/>
    <xf numFmtId="165" fontId="7" fillId="5" borderId="89" xfId="0" applyNumberFormat="1" applyFont="1" applyFill="1" applyBorder="1" applyAlignment="1" applyProtection="1">
      <alignment horizontal="left"/>
    </xf>
    <xf numFmtId="169" fontId="7" fillId="5" borderId="83" xfId="0" applyNumberFormat="1" applyFont="1" applyFill="1" applyBorder="1" applyAlignment="1" applyProtection="1">
      <alignment horizontal="right"/>
    </xf>
    <xf numFmtId="0" fontId="4" fillId="0" borderId="56" xfId="0" applyFont="1" applyBorder="1" applyAlignment="1" applyProtection="1">
      <alignment horizontal="left" vertical="center" wrapText="1" indent="3"/>
    </xf>
    <xf numFmtId="164" fontId="4" fillId="9" borderId="59" xfId="0" applyNumberFormat="1" applyFont="1" applyFill="1" applyBorder="1" applyAlignment="1" applyProtection="1">
      <alignment vertical="center" wrapText="1"/>
      <protection locked="0"/>
    </xf>
    <xf numFmtId="170" fontId="4" fillId="2" borderId="17" xfId="0" applyNumberFormat="1" applyFont="1" applyFill="1" applyBorder="1" applyAlignment="1" applyProtection="1">
      <alignment horizontal="right" vertical="center"/>
    </xf>
    <xf numFmtId="170" fontId="4" fillId="2" borderId="62" xfId="0" applyNumberFormat="1" applyFont="1" applyFill="1" applyBorder="1" applyAlignment="1" applyProtection="1">
      <alignment horizontal="right" vertical="center"/>
    </xf>
    <xf numFmtId="170" fontId="4" fillId="2" borderId="63" xfId="0" applyNumberFormat="1" applyFont="1" applyFill="1" applyBorder="1" applyAlignment="1" applyProtection="1">
      <alignment horizontal="right" vertical="center"/>
    </xf>
    <xf numFmtId="170" fontId="4" fillId="2" borderId="89" xfId="0" applyNumberFormat="1" applyFont="1" applyFill="1" applyBorder="1" applyAlignment="1" applyProtection="1">
      <alignment horizontal="right" vertical="center"/>
    </xf>
    <xf numFmtId="4" fontId="7" fillId="5" borderId="83" xfId="0" applyNumberFormat="1" applyFont="1" applyFill="1" applyBorder="1" applyAlignment="1" applyProtection="1">
      <alignment horizontal="right"/>
    </xf>
    <xf numFmtId="164" fontId="14" fillId="9" borderId="60" xfId="0" applyNumberFormat="1" applyFont="1" applyFill="1" applyBorder="1" applyAlignment="1" applyProtection="1">
      <alignment vertical="center" wrapText="1"/>
      <protection locked="0"/>
    </xf>
    <xf numFmtId="0" fontId="4" fillId="0" borderId="56" xfId="0" applyFont="1" applyBorder="1" applyAlignment="1" applyProtection="1">
      <alignment horizontal="left" vertical="center" wrapText="1" indent="1"/>
    </xf>
    <xf numFmtId="166" fontId="5" fillId="0" borderId="0" xfId="0" applyNumberFormat="1" applyFont="1" applyFill="1" applyProtection="1"/>
    <xf numFmtId="0" fontId="5" fillId="5" borderId="83" xfId="0" applyFont="1" applyFill="1" applyBorder="1" applyProtection="1"/>
    <xf numFmtId="0" fontId="0" fillId="0" borderId="0" xfId="0" applyFill="1" applyBorder="1" applyProtection="1"/>
    <xf numFmtId="0" fontId="4" fillId="0" borderId="68" xfId="0" applyFont="1" applyBorder="1" applyAlignment="1" applyProtection="1">
      <alignment horizontal="left" vertical="center" wrapText="1" indent="1"/>
    </xf>
    <xf numFmtId="164" fontId="4" fillId="12" borderId="92" xfId="0" applyNumberFormat="1" applyFont="1" applyFill="1" applyBorder="1" applyAlignment="1" applyProtection="1">
      <alignment vertical="center" wrapText="1"/>
      <protection locked="0"/>
    </xf>
    <xf numFmtId="164" fontId="4" fillId="9" borderId="93" xfId="0" applyNumberFormat="1" applyFont="1" applyFill="1" applyBorder="1" applyAlignment="1" applyProtection="1">
      <alignment vertical="center" wrapText="1"/>
      <protection locked="0"/>
    </xf>
    <xf numFmtId="164" fontId="4" fillId="9" borderId="71" xfId="0" applyNumberFormat="1" applyFont="1" applyFill="1" applyBorder="1" applyAlignment="1" applyProtection="1">
      <alignment vertical="center" wrapText="1"/>
      <protection locked="0"/>
    </xf>
    <xf numFmtId="2" fontId="7" fillId="5" borderId="84" xfId="0" applyNumberFormat="1" applyFont="1" applyFill="1" applyBorder="1" applyAlignment="1" applyProtection="1"/>
    <xf numFmtId="170" fontId="4" fillId="2" borderId="23" xfId="0" applyNumberFormat="1" applyFont="1" applyFill="1" applyBorder="1" applyAlignment="1" applyProtection="1">
      <alignment horizontal="right" vertical="center"/>
    </xf>
    <xf numFmtId="170" fontId="4" fillId="2" borderId="74" xfId="0" applyNumberFormat="1" applyFont="1" applyFill="1" applyBorder="1" applyAlignment="1" applyProtection="1">
      <alignment horizontal="right" vertical="center"/>
    </xf>
    <xf numFmtId="170" fontId="4" fillId="2" borderId="24" xfId="0" applyNumberFormat="1" applyFont="1" applyFill="1" applyBorder="1" applyAlignment="1" applyProtection="1">
      <alignment horizontal="right" vertical="center"/>
    </xf>
    <xf numFmtId="170" fontId="4" fillId="2" borderId="94" xfId="0" applyNumberFormat="1" applyFont="1" applyFill="1" applyBorder="1" applyAlignment="1" applyProtection="1">
      <alignment horizontal="right" vertical="center"/>
    </xf>
    <xf numFmtId="0" fontId="5" fillId="5" borderId="84" xfId="0" applyFont="1" applyFill="1" applyBorder="1" applyProtection="1"/>
    <xf numFmtId="0" fontId="7" fillId="13" borderId="95" xfId="0" applyFont="1" applyFill="1" applyBorder="1" applyAlignment="1" applyProtection="1">
      <alignment horizontal="right" wrapText="1"/>
    </xf>
    <xf numFmtId="164" fontId="7" fillId="13" borderId="85" xfId="2" applyNumberFormat="1" applyFont="1" applyFill="1" applyBorder="1" applyAlignment="1" applyProtection="1">
      <alignment horizontal="right" wrapText="1"/>
    </xf>
    <xf numFmtId="0" fontId="5" fillId="0" borderId="0" xfId="0" applyFont="1" applyFill="1" applyAlignment="1" applyProtection="1"/>
    <xf numFmtId="171" fontId="13" fillId="9" borderId="96" xfId="0" applyNumberFormat="1" applyFont="1" applyFill="1" applyBorder="1" applyAlignment="1" applyProtection="1">
      <alignment horizontal="center"/>
    </xf>
    <xf numFmtId="0" fontId="0" fillId="0" borderId="0" xfId="0" applyFill="1" applyAlignment="1" applyProtection="1"/>
    <xf numFmtId="0" fontId="0" fillId="2" borderId="0" xfId="0" applyFill="1" applyAlignment="1" applyProtection="1"/>
    <xf numFmtId="0" fontId="5" fillId="9" borderId="97" xfId="0" applyFont="1" applyFill="1" applyBorder="1"/>
    <xf numFmtId="0" fontId="13" fillId="0" borderId="0" xfId="0" applyFont="1"/>
    <xf numFmtId="165" fontId="0" fillId="0" borderId="0" xfId="1" applyFont="1"/>
    <xf numFmtId="0" fontId="3" fillId="0" borderId="0" xfId="0" applyFont="1" applyAlignment="1">
      <alignment vertical="center"/>
    </xf>
    <xf numFmtId="172" fontId="0" fillId="0" borderId="0" xfId="0" applyNumberFormat="1" applyAlignment="1">
      <alignment vertical="center"/>
    </xf>
    <xf numFmtId="173" fontId="0" fillId="0" borderId="0" xfId="0" applyNumberFormat="1" applyAlignment="1">
      <alignment vertical="center"/>
    </xf>
    <xf numFmtId="165" fontId="0" fillId="0" borderId="0" xfId="1" applyFont="1" applyAlignment="1">
      <alignment vertical="center"/>
    </xf>
    <xf numFmtId="0" fontId="0" fillId="0" borderId="0" xfId="0" applyAlignment="1">
      <alignment vertical="center"/>
    </xf>
    <xf numFmtId="0" fontId="28" fillId="5" borderId="98" xfId="0" applyFont="1" applyFill="1" applyBorder="1" applyAlignment="1" applyProtection="1">
      <alignment horizontal="left" vertical="center"/>
    </xf>
    <xf numFmtId="0" fontId="7" fillId="5" borderId="27" xfId="0" applyFont="1" applyFill="1" applyBorder="1" applyAlignment="1" applyProtection="1">
      <alignment horizontal="left" vertical="center"/>
    </xf>
    <xf numFmtId="0" fontId="7" fillId="5" borderId="13" xfId="0" applyFont="1" applyFill="1" applyBorder="1" applyAlignment="1" applyProtection="1">
      <alignment horizontal="left" vertical="center"/>
    </xf>
    <xf numFmtId="0" fontId="7" fillId="5" borderId="86" xfId="0" applyFont="1" applyFill="1" applyBorder="1" applyAlignment="1" applyProtection="1">
      <alignment horizontal="left" vertical="center"/>
    </xf>
    <xf numFmtId="0" fontId="0" fillId="5" borderId="78" xfId="0" applyFill="1" applyBorder="1"/>
    <xf numFmtId="0" fontId="0" fillId="5" borderId="84" xfId="0" applyFill="1" applyBorder="1"/>
    <xf numFmtId="170" fontId="4" fillId="12" borderId="99" xfId="0" applyNumberFormat="1" applyFont="1" applyFill="1" applyBorder="1" applyAlignment="1" applyProtection="1">
      <alignment horizontal="right" vertical="center"/>
    </xf>
    <xf numFmtId="170" fontId="4" fillId="12" borderId="80" xfId="0" applyNumberFormat="1" applyFont="1" applyFill="1" applyBorder="1" applyAlignment="1" applyProtection="1">
      <alignment horizontal="right" vertical="center"/>
    </xf>
    <xf numFmtId="170" fontId="4" fillId="12" borderId="81" xfId="0" applyNumberFormat="1" applyFont="1" applyFill="1" applyBorder="1" applyAlignment="1" applyProtection="1">
      <alignment horizontal="right" vertical="center"/>
    </xf>
    <xf numFmtId="10" fontId="5" fillId="2" borderId="0" xfId="0" applyNumberFormat="1" applyFont="1" applyFill="1" applyProtection="1"/>
    <xf numFmtId="174" fontId="0" fillId="0" borderId="0" xfId="1" applyNumberFormat="1" applyFont="1" applyAlignment="1">
      <alignment vertical="center"/>
    </xf>
    <xf numFmtId="0" fontId="7" fillId="0" borderId="0" xfId="0" applyFont="1" applyFill="1" applyBorder="1" applyAlignment="1" applyProtection="1">
      <alignment horizontal="left"/>
    </xf>
    <xf numFmtId="0" fontId="28" fillId="5" borderId="8" xfId="0" applyFont="1" applyFill="1" applyBorder="1" applyAlignment="1" applyProtection="1">
      <alignment horizontal="left" vertical="center"/>
    </xf>
    <xf numFmtId="0" fontId="7" fillId="5" borderId="9" xfId="0" applyFont="1" applyFill="1" applyBorder="1" applyAlignment="1" applyProtection="1">
      <alignment horizontal="left" vertical="center"/>
    </xf>
    <xf numFmtId="0" fontId="28" fillId="5" borderId="27" xfId="0" applyFont="1" applyFill="1" applyBorder="1" applyAlignment="1" applyProtection="1">
      <alignment horizontal="left" vertical="center"/>
    </xf>
    <xf numFmtId="0" fontId="28" fillId="5" borderId="86" xfId="0" applyFont="1" applyFill="1" applyBorder="1" applyAlignment="1" applyProtection="1">
      <alignment horizontal="left" vertical="center"/>
    </xf>
    <xf numFmtId="0" fontId="7" fillId="2" borderId="98" xfId="0" applyFont="1" applyFill="1" applyBorder="1" applyAlignment="1" applyProtection="1">
      <alignment horizontal="left"/>
    </xf>
    <xf numFmtId="0" fontId="7" fillId="2" borderId="27" xfId="0" applyFont="1" applyFill="1" applyBorder="1" applyAlignment="1" applyProtection="1">
      <alignment horizontal="left"/>
    </xf>
    <xf numFmtId="0" fontId="13" fillId="12" borderId="104" xfId="0" applyFont="1" applyFill="1" applyBorder="1" applyAlignment="1" applyProtection="1"/>
    <xf numFmtId="0" fontId="7" fillId="2" borderId="35" xfId="0" applyFont="1" applyFill="1" applyBorder="1" applyAlignment="1" applyProtection="1">
      <alignment horizontal="left"/>
    </xf>
    <xf numFmtId="0" fontId="7" fillId="2" borderId="0" xfId="0" applyFont="1" applyFill="1" applyBorder="1" applyAlignment="1" applyProtection="1">
      <alignment horizontal="left"/>
    </xf>
    <xf numFmtId="0" fontId="7" fillId="16" borderId="105" xfId="0" applyFont="1" applyFill="1" applyBorder="1" applyAlignment="1" applyProtection="1">
      <alignment horizontal="centerContinuous" vertical="center"/>
    </xf>
    <xf numFmtId="0" fontId="7" fillId="16" borderId="70" xfId="0" applyFont="1" applyFill="1" applyBorder="1" applyAlignment="1" applyProtection="1">
      <alignment horizontal="centerContinuous" vertical="center"/>
    </xf>
    <xf numFmtId="0" fontId="7" fillId="16" borderId="106" xfId="0" applyFont="1" applyFill="1" applyBorder="1" applyAlignment="1" applyProtection="1">
      <alignment horizontal="centerContinuous" vertical="center"/>
    </xf>
    <xf numFmtId="0" fontId="7" fillId="16" borderId="107" xfId="0" applyFont="1" applyFill="1" applyBorder="1" applyAlignment="1" applyProtection="1">
      <alignment horizontal="centerContinuous" vertical="center"/>
    </xf>
    <xf numFmtId="0" fontId="7" fillId="16" borderId="69" xfId="0" applyFont="1" applyFill="1" applyBorder="1" applyAlignment="1" applyProtection="1">
      <alignment horizontal="centerContinuous" vertical="center"/>
    </xf>
    <xf numFmtId="0" fontId="0" fillId="16" borderId="73" xfId="0" applyFill="1" applyBorder="1" applyAlignment="1">
      <alignment horizontal="centerContinuous"/>
    </xf>
    <xf numFmtId="0" fontId="7" fillId="11" borderId="108" xfId="0" applyFont="1" applyFill="1" applyBorder="1" applyAlignment="1" applyProtection="1">
      <alignment horizontal="right" vertical="center"/>
    </xf>
    <xf numFmtId="0" fontId="7" fillId="11" borderId="109" xfId="0" applyFont="1" applyFill="1" applyBorder="1" applyAlignment="1" applyProtection="1">
      <alignment horizontal="right" vertical="center"/>
    </xf>
    <xf numFmtId="0" fontId="7" fillId="15" borderId="109" xfId="0" applyFont="1" applyFill="1" applyBorder="1" applyAlignment="1" applyProtection="1">
      <alignment horizontal="right" vertical="center"/>
    </xf>
    <xf numFmtId="0" fontId="3" fillId="12" borderId="110" xfId="0" applyFont="1" applyFill="1" applyBorder="1"/>
    <xf numFmtId="170" fontId="4" fillId="17" borderId="0" xfId="0" applyNumberFormat="1" applyFont="1" applyFill="1" applyBorder="1" applyAlignment="1" applyProtection="1">
      <alignment horizontal="left" vertical="center"/>
    </xf>
    <xf numFmtId="170" fontId="4" fillId="2" borderId="99" xfId="0" applyNumberFormat="1" applyFont="1" applyFill="1" applyBorder="1" applyAlignment="1" applyProtection="1">
      <alignment horizontal="right" vertical="center"/>
    </xf>
    <xf numFmtId="170" fontId="4" fillId="2" borderId="21" xfId="0" applyNumberFormat="1" applyFont="1" applyFill="1" applyBorder="1" applyAlignment="1" applyProtection="1">
      <alignment horizontal="right" vertical="center"/>
    </xf>
    <xf numFmtId="170" fontId="4" fillId="2" borderId="113" xfId="0" applyNumberFormat="1" applyFont="1" applyFill="1" applyBorder="1" applyAlignment="1" applyProtection="1">
      <alignment horizontal="right" vertical="center"/>
    </xf>
    <xf numFmtId="170" fontId="4" fillId="2" borderId="114" xfId="0" applyNumberFormat="1" applyFont="1" applyFill="1" applyBorder="1" applyAlignment="1" applyProtection="1">
      <alignment horizontal="right" vertical="center"/>
    </xf>
    <xf numFmtId="170" fontId="4" fillId="17" borderId="0" xfId="0" applyNumberFormat="1" applyFont="1" applyFill="1" applyBorder="1" applyAlignment="1" applyProtection="1">
      <alignment horizontal="right" vertical="center"/>
    </xf>
    <xf numFmtId="0" fontId="0" fillId="12" borderId="83" xfId="0" applyFill="1" applyBorder="1"/>
    <xf numFmtId="170" fontId="4" fillId="2" borderId="116" xfId="0" applyNumberFormat="1" applyFont="1" applyFill="1" applyBorder="1" applyAlignment="1" applyProtection="1">
      <alignment horizontal="right" vertical="center"/>
    </xf>
    <xf numFmtId="170" fontId="4" fillId="2" borderId="117" xfId="0" applyNumberFormat="1" applyFont="1" applyFill="1" applyBorder="1" applyAlignment="1" applyProtection="1">
      <alignment horizontal="right" vertical="center"/>
    </xf>
    <xf numFmtId="170" fontId="4" fillId="2" borderId="64" xfId="0" applyNumberFormat="1" applyFont="1" applyFill="1" applyBorder="1" applyAlignment="1" applyProtection="1">
      <alignment horizontal="right" vertical="center"/>
    </xf>
    <xf numFmtId="170" fontId="4" fillId="2" borderId="118" xfId="0" applyNumberFormat="1" applyFont="1" applyFill="1" applyBorder="1" applyAlignment="1" applyProtection="1">
      <alignment horizontal="right" vertical="center"/>
    </xf>
    <xf numFmtId="170" fontId="4" fillId="17" borderId="78" xfId="0" applyNumberFormat="1" applyFont="1" applyFill="1" applyBorder="1" applyAlignment="1" applyProtection="1">
      <alignment horizontal="right" vertical="center"/>
    </xf>
    <xf numFmtId="170" fontId="4" fillId="2" borderId="119" xfId="0" applyNumberFormat="1" applyFont="1" applyFill="1" applyBorder="1" applyAlignment="1" applyProtection="1">
      <alignment horizontal="right" vertical="center"/>
    </xf>
    <xf numFmtId="170" fontId="4" fillId="2" borderId="120" xfId="0" applyNumberFormat="1" applyFont="1" applyFill="1" applyBorder="1" applyAlignment="1" applyProtection="1">
      <alignment horizontal="right" vertical="center"/>
    </xf>
    <xf numFmtId="0" fontId="5" fillId="0" borderId="0" xfId="0" applyFont="1" applyAlignment="1" applyProtection="1">
      <alignment horizontal="left"/>
    </xf>
    <xf numFmtId="0" fontId="5" fillId="0" borderId="0" xfId="0" applyFont="1" applyAlignment="1" applyProtection="1">
      <alignment horizontal="left" wrapText="1"/>
    </xf>
    <xf numFmtId="170" fontId="4" fillId="17" borderId="82" xfId="0" applyNumberFormat="1" applyFont="1" applyFill="1" applyBorder="1" applyAlignment="1" applyProtection="1">
      <alignment horizontal="right" vertical="center"/>
    </xf>
    <xf numFmtId="170" fontId="4" fillId="2" borderId="25" xfId="0" applyNumberFormat="1" applyFont="1" applyFill="1" applyBorder="1" applyAlignment="1" applyProtection="1">
      <alignment horizontal="right" vertical="center"/>
    </xf>
    <xf numFmtId="170" fontId="4" fillId="2" borderId="121" xfId="0" applyNumberFormat="1" applyFont="1" applyFill="1" applyBorder="1" applyAlignment="1" applyProtection="1">
      <alignment horizontal="right" vertical="center"/>
    </xf>
    <xf numFmtId="170" fontId="4" fillId="2" borderId="122" xfId="0" applyNumberFormat="1" applyFont="1" applyFill="1" applyBorder="1" applyAlignment="1" applyProtection="1">
      <alignment horizontal="right" vertical="center"/>
    </xf>
    <xf numFmtId="170" fontId="4" fillId="2" borderId="81" xfId="0" applyNumberFormat="1" applyFont="1" applyFill="1" applyBorder="1" applyAlignment="1" applyProtection="1">
      <alignment horizontal="right" vertical="center"/>
    </xf>
    <xf numFmtId="0" fontId="29" fillId="18" borderId="8" xfId="0" applyFont="1" applyFill="1" applyBorder="1" applyAlignment="1" applyProtection="1"/>
    <xf numFmtId="0" fontId="29" fillId="18" borderId="9" xfId="0" applyFont="1" applyFill="1" applyBorder="1" applyAlignment="1" applyProtection="1">
      <alignment wrapText="1"/>
    </xf>
    <xf numFmtId="170" fontId="29" fillId="18" borderId="9" xfId="0" applyNumberFormat="1" applyFont="1" applyFill="1" applyBorder="1" applyAlignment="1" applyProtection="1">
      <alignment horizontal="right"/>
    </xf>
    <xf numFmtId="170" fontId="29" fillId="18" borderId="10" xfId="0" applyNumberFormat="1" applyFont="1" applyFill="1" applyBorder="1" applyAlignment="1" applyProtection="1">
      <alignment horizontal="right"/>
    </xf>
    <xf numFmtId="170" fontId="29" fillId="18" borderId="123" xfId="0" applyNumberFormat="1" applyFont="1" applyFill="1" applyBorder="1" applyAlignment="1" applyProtection="1">
      <alignment horizontal="right"/>
    </xf>
    <xf numFmtId="170" fontId="29" fillId="18" borderId="124" xfId="0" applyNumberFormat="1" applyFont="1" applyFill="1" applyBorder="1" applyAlignment="1" applyProtection="1">
      <alignment horizontal="right"/>
    </xf>
    <xf numFmtId="170" fontId="29" fillId="18" borderId="125" xfId="0" applyNumberFormat="1" applyFont="1" applyFill="1" applyBorder="1" applyAlignment="1" applyProtection="1">
      <alignment horizontal="right"/>
    </xf>
    <xf numFmtId="170" fontId="29" fillId="18" borderId="8" xfId="0" applyNumberFormat="1" applyFont="1" applyFill="1" applyBorder="1" applyAlignment="1" applyProtection="1">
      <alignment horizontal="right"/>
    </xf>
    <xf numFmtId="0" fontId="7" fillId="2" borderId="9" xfId="0" applyFont="1" applyFill="1" applyBorder="1" applyAlignment="1" applyProtection="1">
      <alignment horizontal="left" wrapText="1"/>
    </xf>
    <xf numFmtId="170" fontId="7" fillId="2" borderId="9" xfId="0" applyNumberFormat="1" applyFont="1" applyFill="1" applyBorder="1" applyAlignment="1" applyProtection="1">
      <alignment horizontal="right" vertical="center"/>
    </xf>
    <xf numFmtId="0" fontId="29" fillId="18" borderId="8" xfId="0" applyFont="1" applyFill="1" applyBorder="1" applyAlignment="1" applyProtection="1">
      <alignment vertical="center"/>
    </xf>
    <xf numFmtId="0" fontId="29" fillId="18" borderId="9" xfId="0" applyFont="1" applyFill="1" applyBorder="1" applyAlignment="1" applyProtection="1">
      <alignment vertical="center"/>
    </xf>
    <xf numFmtId="2" fontId="7" fillId="18" borderId="9" xfId="0" applyNumberFormat="1" applyFont="1" applyFill="1" applyBorder="1" applyAlignment="1" applyProtection="1">
      <alignment horizontal="right"/>
    </xf>
    <xf numFmtId="2" fontId="7" fillId="18" borderId="10" xfId="0" applyNumberFormat="1" applyFont="1" applyFill="1" applyBorder="1" applyAlignment="1" applyProtection="1">
      <alignment horizontal="right"/>
    </xf>
    <xf numFmtId="170" fontId="29" fillId="18" borderId="126" xfId="0" applyNumberFormat="1" applyFont="1" applyFill="1" applyBorder="1" applyAlignment="1" applyProtection="1">
      <alignment horizontal="right" vertical="center"/>
    </xf>
    <xf numFmtId="170" fontId="29" fillId="18" borderId="9" xfId="0" applyNumberFormat="1" applyFont="1" applyFill="1" applyBorder="1" applyAlignment="1" applyProtection="1">
      <alignment horizontal="right" vertical="center"/>
    </xf>
    <xf numFmtId="0" fontId="0" fillId="0" borderId="0" xfId="0" applyProtection="1"/>
    <xf numFmtId="0" fontId="4" fillId="0" borderId="0" xfId="0" applyFont="1" applyAlignment="1" applyProtection="1">
      <alignment horizontal="left"/>
    </xf>
    <xf numFmtId="0" fontId="30" fillId="0" borderId="0" xfId="0" applyFont="1" applyFill="1" applyAlignment="1" applyProtection="1">
      <alignment horizontal="center" wrapText="1"/>
    </xf>
    <xf numFmtId="0" fontId="2" fillId="0" borderId="0" xfId="0" applyFont="1" applyProtection="1"/>
    <xf numFmtId="0" fontId="7" fillId="0" borderId="0" xfId="0" applyFont="1" applyFill="1" applyAlignment="1" applyProtection="1">
      <alignment vertical="center" wrapText="1"/>
    </xf>
    <xf numFmtId="0" fontId="31" fillId="0" borderId="0" xfId="0" applyFont="1" applyFill="1" applyBorder="1" applyAlignment="1" applyProtection="1">
      <alignment horizontal="left" vertical="center"/>
    </xf>
    <xf numFmtId="0" fontId="0" fillId="2" borderId="0" xfId="0" applyFill="1" applyAlignment="1" applyProtection="1">
      <alignment horizontal="left" vertical="center"/>
    </xf>
    <xf numFmtId="0" fontId="4" fillId="0" borderId="0" xfId="0" applyFont="1" applyAlignment="1" applyProtection="1"/>
    <xf numFmtId="0" fontId="32" fillId="0" borderId="0" xfId="0" applyFont="1" applyProtection="1"/>
    <xf numFmtId="0" fontId="33" fillId="0" borderId="0" xfId="0" applyFont="1" applyProtection="1"/>
    <xf numFmtId="0" fontId="0" fillId="0" borderId="0" xfId="0" applyAlignment="1" applyProtection="1">
      <alignment horizontal="left"/>
    </xf>
    <xf numFmtId="0" fontId="26" fillId="0" borderId="0" xfId="0" applyFont="1" applyAlignment="1" applyProtection="1">
      <alignment horizontal="left"/>
    </xf>
    <xf numFmtId="0" fontId="0" fillId="0" borderId="0" xfId="0" applyAlignment="1" applyProtection="1"/>
    <xf numFmtId="167" fontId="7" fillId="0" borderId="0" xfId="0" applyNumberFormat="1" applyFont="1" applyFill="1" applyProtection="1"/>
    <xf numFmtId="164" fontId="4" fillId="9" borderId="50" xfId="0" applyNumberFormat="1" applyFont="1" applyFill="1" applyBorder="1" applyAlignment="1" applyProtection="1">
      <alignment vertical="center" wrapText="1"/>
      <protection locked="0"/>
    </xf>
    <xf numFmtId="0" fontId="34" fillId="0" borderId="0" xfId="0" applyFont="1" applyAlignment="1" applyProtection="1">
      <alignment horizontal="left"/>
    </xf>
    <xf numFmtId="0" fontId="35" fillId="0" borderId="0" xfId="0" applyFont="1" applyFill="1" applyBorder="1" applyAlignment="1" applyProtection="1">
      <alignment horizontal="left" vertical="center"/>
    </xf>
    <xf numFmtId="175" fontId="34" fillId="0" borderId="0" xfId="0" applyNumberFormat="1" applyFont="1" applyProtection="1"/>
    <xf numFmtId="164" fontId="35" fillId="0" borderId="0" xfId="0" applyNumberFormat="1" applyFont="1" applyFill="1" applyBorder="1" applyAlignment="1" applyProtection="1">
      <alignment horizontal="right" vertical="center"/>
    </xf>
    <xf numFmtId="170" fontId="29" fillId="18" borderId="7" xfId="0" applyNumberFormat="1" applyFont="1" applyFill="1" applyBorder="1" applyAlignment="1" applyProtection="1">
      <alignment horizontal="right"/>
    </xf>
    <xf numFmtId="0" fontId="8" fillId="0" borderId="0" xfId="0" applyFont="1"/>
    <xf numFmtId="10" fontId="4" fillId="0" borderId="21" xfId="2" applyNumberFormat="1" applyFont="1" applyFill="1" applyBorder="1" applyAlignment="1" applyProtection="1">
      <alignment horizontal="right" vertical="center" wrapText="1"/>
    </xf>
    <xf numFmtId="10" fontId="4" fillId="0" borderId="22" xfId="2" applyNumberFormat="1" applyFont="1" applyFill="1" applyBorder="1" applyAlignment="1" applyProtection="1">
      <alignment horizontal="right" vertical="center" wrapText="1"/>
    </xf>
    <xf numFmtId="0" fontId="4" fillId="2" borderId="115" xfId="0" applyFont="1" applyFill="1" applyBorder="1" applyAlignment="1" applyProtection="1">
      <alignment horizontal="center"/>
    </xf>
    <xf numFmtId="0" fontId="4" fillId="2" borderId="89" xfId="0" applyFont="1" applyFill="1" applyBorder="1" applyAlignment="1" applyProtection="1">
      <alignment horizontal="center"/>
    </xf>
    <xf numFmtId="0" fontId="4" fillId="2" borderId="116" xfId="0" applyFont="1" applyFill="1" applyBorder="1" applyAlignment="1" applyProtection="1">
      <alignment horizontal="center"/>
    </xf>
    <xf numFmtId="0" fontId="4" fillId="2" borderId="94" xfId="0" applyFont="1" applyFill="1" applyBorder="1" applyAlignment="1" applyProtection="1">
      <alignment horizontal="center"/>
    </xf>
    <xf numFmtId="0" fontId="27" fillId="14" borderId="1"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7" fillId="14" borderId="90" xfId="0" applyFont="1" applyFill="1" applyBorder="1" applyAlignment="1">
      <alignment horizontal="center" vertical="center" wrapText="1"/>
    </xf>
    <xf numFmtId="0" fontId="27" fillId="14" borderId="91" xfId="0" applyFont="1" applyFill="1" applyBorder="1" applyAlignment="1">
      <alignment horizontal="center" vertical="center" wrapText="1"/>
    </xf>
    <xf numFmtId="0" fontId="27" fillId="14" borderId="5" xfId="0" applyFont="1" applyFill="1" applyBorder="1" applyAlignment="1">
      <alignment horizontal="center" vertical="center" wrapText="1"/>
    </xf>
    <xf numFmtId="0" fontId="27" fillId="14" borderId="6" xfId="0" applyFont="1" applyFill="1" applyBorder="1" applyAlignment="1">
      <alignment horizontal="center" vertical="center" wrapText="1"/>
    </xf>
    <xf numFmtId="0" fontId="13" fillId="11" borderId="100" xfId="0" applyFont="1" applyFill="1" applyBorder="1" applyAlignment="1" applyProtection="1">
      <alignment horizontal="center" vertical="center"/>
    </xf>
    <xf numFmtId="0" fontId="13" fillId="11" borderId="101" xfId="0" applyFont="1" applyFill="1" applyBorder="1" applyAlignment="1" applyProtection="1">
      <alignment horizontal="center" vertical="center"/>
    </xf>
    <xf numFmtId="0" fontId="13" fillId="15" borderId="102" xfId="0" applyFont="1" applyFill="1" applyBorder="1" applyAlignment="1" applyProtection="1">
      <alignment horizontal="center" vertical="center" wrapText="1"/>
    </xf>
    <xf numFmtId="0" fontId="13" fillId="15" borderId="103" xfId="0" applyFont="1" applyFill="1" applyBorder="1" applyAlignment="1" applyProtection="1">
      <alignment horizontal="center" vertical="center" wrapText="1"/>
    </xf>
    <xf numFmtId="0" fontId="4" fillId="2" borderId="111" xfId="0" applyFont="1" applyFill="1" applyBorder="1" applyAlignment="1" applyProtection="1">
      <alignment horizontal="center"/>
    </xf>
    <xf numFmtId="0" fontId="4" fillId="2" borderId="112" xfId="0" applyFont="1" applyFill="1" applyBorder="1" applyAlignment="1" applyProtection="1">
      <alignment horizontal="center"/>
    </xf>
    <xf numFmtId="0" fontId="13" fillId="5" borderId="30" xfId="0" applyFont="1" applyFill="1" applyBorder="1" applyAlignment="1" applyProtection="1">
      <alignment horizontal="center"/>
    </xf>
    <xf numFmtId="0" fontId="13" fillId="5" borderId="31" xfId="0" applyFont="1" applyFill="1" applyBorder="1" applyAlignment="1" applyProtection="1">
      <alignment horizontal="center"/>
    </xf>
    <xf numFmtId="0" fontId="13" fillId="5" borderId="32" xfId="0" applyFont="1" applyFill="1" applyBorder="1" applyAlignment="1" applyProtection="1">
      <alignment horizontal="center"/>
    </xf>
    <xf numFmtId="0" fontId="13" fillId="11" borderId="31" xfId="0" applyFont="1" applyFill="1" applyBorder="1" applyAlignment="1" applyProtection="1">
      <alignment horizontal="center"/>
    </xf>
    <xf numFmtId="0" fontId="13" fillId="11" borderId="34" xfId="0" applyFont="1" applyFill="1" applyBorder="1" applyAlignment="1" applyProtection="1">
      <alignment horizontal="center"/>
    </xf>
    <xf numFmtId="0" fontId="13" fillId="11" borderId="36" xfId="0" applyFont="1" applyFill="1" applyBorder="1" applyAlignment="1" applyProtection="1">
      <alignment horizontal="center"/>
    </xf>
    <xf numFmtId="0" fontId="13" fillId="11" borderId="37" xfId="0" applyFont="1" applyFill="1" applyBorder="1" applyAlignment="1" applyProtection="1">
      <alignment horizontal="center"/>
    </xf>
    <xf numFmtId="0" fontId="13" fillId="11" borderId="38" xfId="0" applyFont="1" applyFill="1" applyBorder="1" applyAlignment="1" applyProtection="1">
      <alignment horizontal="center"/>
    </xf>
    <xf numFmtId="0" fontId="7" fillId="5" borderId="28" xfId="0" applyFont="1" applyFill="1" applyBorder="1" applyAlignment="1" applyProtection="1">
      <alignment horizontal="center" vertical="center"/>
    </xf>
    <xf numFmtId="0" fontId="7" fillId="5" borderId="13" xfId="0" applyFont="1" applyFill="1" applyBorder="1" applyAlignment="1" applyProtection="1">
      <alignment horizontal="center" vertical="center"/>
    </xf>
    <xf numFmtId="0" fontId="7" fillId="5" borderId="14" xfId="0" applyFont="1" applyFill="1" applyBorder="1" applyAlignment="1" applyProtection="1">
      <alignment horizontal="center" vertical="center"/>
    </xf>
    <xf numFmtId="0" fontId="7" fillId="11" borderId="28" xfId="0" applyFont="1" applyFill="1" applyBorder="1" applyAlignment="1" applyProtection="1">
      <alignment horizontal="center" vertical="center"/>
    </xf>
    <xf numFmtId="0" fontId="7" fillId="11" borderId="13" xfId="0" applyFont="1" applyFill="1" applyBorder="1" applyAlignment="1" applyProtection="1">
      <alignment horizontal="center" vertical="center"/>
    </xf>
    <xf numFmtId="0" fontId="7" fillId="11" borderId="14" xfId="0" applyFont="1" applyFill="1" applyBorder="1" applyAlignment="1" applyProtection="1">
      <alignment horizontal="center" vertical="center"/>
    </xf>
    <xf numFmtId="0" fontId="11" fillId="6" borderId="4" xfId="0" applyFont="1" applyFill="1" applyBorder="1" applyAlignment="1" applyProtection="1">
      <alignment horizontal="left" vertical="top" wrapText="1"/>
      <protection locked="0"/>
    </xf>
    <xf numFmtId="0" fontId="11" fillId="6" borderId="5" xfId="0" applyFont="1" applyFill="1" applyBorder="1" applyAlignment="1" applyProtection="1">
      <alignment horizontal="left" vertical="top" wrapText="1"/>
      <protection locked="0"/>
    </xf>
    <xf numFmtId="0" fontId="11" fillId="6" borderId="6" xfId="0" applyFont="1" applyFill="1" applyBorder="1" applyAlignment="1" applyProtection="1">
      <alignment horizontal="left" vertical="top" wrapText="1"/>
      <protection locked="0"/>
    </xf>
    <xf numFmtId="164" fontId="7" fillId="7" borderId="12" xfId="0" applyNumberFormat="1" applyFont="1" applyFill="1" applyBorder="1" applyAlignment="1" applyProtection="1">
      <alignment horizontal="center" vertical="center"/>
    </xf>
    <xf numFmtId="164" fontId="7" fillId="7" borderId="13" xfId="0" applyNumberFormat="1" applyFont="1" applyFill="1" applyBorder="1" applyAlignment="1" applyProtection="1">
      <alignment horizontal="center" vertical="center"/>
    </xf>
    <xf numFmtId="164" fontId="7" fillId="7" borderId="14" xfId="0" applyNumberFormat="1" applyFont="1" applyFill="1" applyBorder="1" applyAlignment="1" applyProtection="1">
      <alignment horizontal="center" vertical="center"/>
    </xf>
    <xf numFmtId="0" fontId="7" fillId="10" borderId="28" xfId="0" applyFont="1" applyFill="1" applyBorder="1" applyAlignment="1" applyProtection="1">
      <alignment horizontal="center" vertical="center"/>
    </xf>
    <xf numFmtId="0" fontId="7" fillId="10" borderId="13" xfId="0" applyFont="1" applyFill="1" applyBorder="1" applyAlignment="1" applyProtection="1">
      <alignment horizontal="center" vertical="center"/>
    </xf>
    <xf numFmtId="0" fontId="7" fillId="10" borderId="29" xfId="0" applyFont="1" applyFill="1" applyBorder="1" applyAlignment="1" applyProtection="1">
      <alignment horizontal="center" vertical="center"/>
    </xf>
    <xf numFmtId="0" fontId="7" fillId="10" borderId="14" xfId="0" applyFont="1" applyFill="1" applyBorder="1" applyAlignment="1" applyProtection="1">
      <alignment horizontal="center" vertical="center"/>
    </xf>
  </cellXfs>
  <cellStyles count="7">
    <cellStyle name="Comma" xfId="1" builtinId="3"/>
    <cellStyle name="Normal" xfId="0" builtinId="0"/>
    <cellStyle name="Normal 10" xfId="3"/>
    <cellStyle name="Normal 13" xfId="6"/>
    <cellStyle name="Percent" xfId="2" builtinId="5"/>
    <cellStyle name="TableLvl2" xfId="4"/>
    <cellStyle name="TableLvl3" xfId="5"/>
  </cellStyles>
  <dxfs count="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7</xdr:col>
      <xdr:colOff>209709</xdr:colOff>
      <xdr:row>0</xdr:row>
      <xdr:rowOff>54429</xdr:rowOff>
    </xdr:from>
    <xdr:to>
      <xdr:col>14</xdr:col>
      <xdr:colOff>456482</xdr:colOff>
      <xdr:row>2</xdr:row>
      <xdr:rowOff>330666</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9972834" y="54429"/>
          <a:ext cx="6699961" cy="1038237"/>
          <a:chOff x="6257924" y="76200"/>
          <a:chExt cx="5973778" cy="1034035"/>
        </a:xfrm>
      </xdr:grpSpPr>
      <xdr:grpSp>
        <xdr:nvGrpSpPr>
          <xdr:cNvPr id="3" name="Group 2">
            <a:extLst>
              <a:ext uri="{FF2B5EF4-FFF2-40B4-BE49-F238E27FC236}">
                <a16:creationId xmlns:a16="http://schemas.microsoft.com/office/drawing/2014/main" id="{00000000-0008-0000-05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5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5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5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5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5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5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5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500-000007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onomic/FC/GPSECT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Finance%20Reports\Electricity%20Networks\2005-2006\Network%20Sales%20Spreadshe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onomic/STATEFC/STCONST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conomic/Private%20Clients/EnergyAustralia/EnergyAust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conomic/ECA/WD4-F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ManAcc02\Snapshot%20YE31Dec01\Reports\E02_C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ccc.local\data\Price%20Review\2021-25%20EDPR\9.0%202021%20EDPR%20-%20Modelling\Proposal%20-%204th%20cut%20(Jul-19)\Opex\RINs\1%20Vic%20DNSP%202022-26%20-%20draft%20RIN%20-%20workbook%201%20-%20forecast%20FY.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ManAcc04\Budget\5am\Mods\Alinta34em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comparison"/>
      <sheetName val="Sheet1"/>
      <sheetName val="SECTORS"/>
      <sheetName val="LTF Chart data"/>
      <sheetName val="% OF GDP"/>
      <sheetName val="CONTRIBUTION"/>
      <sheetName val="Productivity"/>
      <sheetName val="INDEXES-85=100"/>
      <sheetName val="ave hrs"/>
      <sheetName val="services"/>
      <sheetName val="LTF table 9.1"/>
      <sheetName val="INDEXES"/>
      <sheetName val="LTF Table 9.x"/>
      <sheetName val="public charts"/>
      <sheetName val="acr chart"/>
      <sheetName val="Emp"/>
      <sheetName val="Tables"/>
      <sheetName val="LTF Chart"/>
      <sheetName val="LTF Chart (2)"/>
      <sheetName val="E"/>
      <sheetName val="F"/>
      <sheetName val="ga&amp;def"/>
      <sheetName val="c&amp;rs chart"/>
      <sheetName val="subsect emp data"/>
      <sheetName val="LTF Table"/>
      <sheetName val="LTF exec sum table"/>
      <sheetName val="WH2"/>
      <sheetName val="govt"/>
      <sheetName val="Sheet2"/>
      <sheetName val="WH3"/>
      <sheetName val="GPSECTOR"/>
      <sheetName val="A"/>
      <sheetName val="Drivers"/>
      <sheetName val="Quarterly GVA"/>
      <sheetName val="LTF 7.1"/>
    </sheetNames>
    <sheetDataSet>
      <sheetData sheetId="0"/>
      <sheetData sheetId="1"/>
      <sheetData sheetId="2">
        <row r="3">
          <cell r="BT3" t="str">
            <v>[from REXP.xls]</v>
          </cell>
        </row>
        <row r="16">
          <cell r="A16" t="str">
            <v>1976</v>
          </cell>
          <cell r="BP16">
            <v>6953</v>
          </cell>
        </row>
        <row r="17">
          <cell r="A17" t="str">
            <v>1977</v>
          </cell>
          <cell r="BP17">
            <v>-2037</v>
          </cell>
        </row>
        <row r="18">
          <cell r="A18" t="str">
            <v>1978</v>
          </cell>
          <cell r="BP18">
            <v>-2205</v>
          </cell>
        </row>
        <row r="19">
          <cell r="A19" t="str">
            <v>1979</v>
          </cell>
          <cell r="BP19">
            <v>2250</v>
          </cell>
        </row>
        <row r="20">
          <cell r="A20" t="str">
            <v>1980</v>
          </cell>
          <cell r="BP20">
            <v>1775</v>
          </cell>
        </row>
        <row r="21">
          <cell r="A21" t="str">
            <v>1981</v>
          </cell>
          <cell r="BP21">
            <v>2734</v>
          </cell>
        </row>
        <row r="22">
          <cell r="A22" t="str">
            <v>1982</v>
          </cell>
          <cell r="BP22">
            <v>-11026</v>
          </cell>
        </row>
        <row r="23">
          <cell r="A23" t="str">
            <v>1983</v>
          </cell>
          <cell r="BP23">
            <v>7694</v>
          </cell>
        </row>
        <row r="24">
          <cell r="A24" t="str">
            <v>1984</v>
          </cell>
          <cell r="BP24">
            <v>-1161</v>
          </cell>
        </row>
        <row r="25">
          <cell r="A25" t="str">
            <v>1985</v>
          </cell>
          <cell r="BP25">
            <v>-451</v>
          </cell>
        </row>
        <row r="26">
          <cell r="A26" t="str">
            <v>1986</v>
          </cell>
          <cell r="BP26">
            <v>5956</v>
          </cell>
        </row>
        <row r="27">
          <cell r="A27" t="str">
            <v>1987</v>
          </cell>
          <cell r="BP27">
            <v>5804</v>
          </cell>
        </row>
        <row r="28">
          <cell r="A28" t="str">
            <v>1988</v>
          </cell>
          <cell r="BP28">
            <v>-4762</v>
          </cell>
        </row>
        <row r="29">
          <cell r="A29" t="str">
            <v>1989</v>
          </cell>
          <cell r="BP29">
            <v>-8979</v>
          </cell>
        </row>
        <row r="30">
          <cell r="A30" t="str">
            <v>1990</v>
          </cell>
          <cell r="BP30">
            <v>-2877</v>
          </cell>
        </row>
        <row r="31">
          <cell r="A31" t="str">
            <v>1991</v>
          </cell>
          <cell r="BP31">
            <v>-2741</v>
          </cell>
        </row>
        <row r="32">
          <cell r="A32" t="str">
            <v>1992</v>
          </cell>
          <cell r="BP32">
            <v>4500</v>
          </cell>
        </row>
        <row r="33">
          <cell r="A33" t="str">
            <v>1993</v>
          </cell>
          <cell r="BP33">
            <v>4805</v>
          </cell>
          <cell r="CH33">
            <v>4.7828823159219658</v>
          </cell>
        </row>
        <row r="34">
          <cell r="A34" t="str">
            <v>1994</v>
          </cell>
          <cell r="CH34">
            <v>2.3185685685685575</v>
          </cell>
        </row>
        <row r="35">
          <cell r="A35" t="str">
            <v>1995</v>
          </cell>
          <cell r="CH35">
            <v>2.4250058087632809</v>
          </cell>
        </row>
        <row r="36">
          <cell r="A36" t="str">
            <v>1996</v>
          </cell>
          <cell r="CH36">
            <v>3.8576340799465036</v>
          </cell>
        </row>
        <row r="37">
          <cell r="A37" t="str">
            <v>1997</v>
          </cell>
          <cell r="CH37">
            <v>3.080920137491816</v>
          </cell>
        </row>
        <row r="38">
          <cell r="CH38">
            <v>2.8728517737852233</v>
          </cell>
        </row>
        <row r="39">
          <cell r="CH39">
            <v>3.1221881335169011</v>
          </cell>
        </row>
        <row r="40">
          <cell r="CH40">
            <v>2.9866593778581363</v>
          </cell>
        </row>
        <row r="41">
          <cell r="CH41">
            <v>3.1756563635621182</v>
          </cell>
        </row>
        <row r="42">
          <cell r="CH42">
            <v>3.6725204056393679</v>
          </cell>
        </row>
        <row r="43">
          <cell r="CH43">
            <v>3.1063013541756224</v>
          </cell>
        </row>
        <row r="44">
          <cell r="CH44">
            <v>2.8516687954684317</v>
          </cell>
        </row>
        <row r="45">
          <cell r="CH45">
            <v>2.7177092051150487</v>
          </cell>
        </row>
        <row r="46">
          <cell r="CH46">
            <v>3.3790946444372416</v>
          </cell>
        </row>
        <row r="47">
          <cell r="CH47">
            <v>3.042372881355937</v>
          </cell>
        </row>
        <row r="48">
          <cell r="CH48">
            <v>3.6762891685171439</v>
          </cell>
        </row>
        <row r="49">
          <cell r="CH49">
            <v>4.48437252102174</v>
          </cell>
        </row>
        <row r="50">
          <cell r="CH50">
            <v>4.2653344772345836</v>
          </cell>
        </row>
        <row r="51">
          <cell r="CH51">
            <v>1.8815853667416782</v>
          </cell>
        </row>
        <row r="52">
          <cell r="CH52">
            <v>4.3304863667226634</v>
          </cell>
        </row>
        <row r="53">
          <cell r="CH53">
            <v>3.4181963911381619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Projection"/>
      <sheetName val="Network Charts"/>
      <sheetName val="Network Sales Budget Comp"/>
      <sheetName val="Network Sales Year Comp"/>
      <sheetName val="Temperature Analysis"/>
      <sheetName val="Degree Days"/>
      <sheetName val="Data Temperature"/>
      <sheetName val="Data Table Daily"/>
      <sheetName val="Network Sales Data"/>
      <sheetName val="Chart Daily"/>
      <sheetName val="Data"/>
      <sheetName val="Charts"/>
      <sheetName val="Network Sales"/>
      <sheetName val="Network Sales (2)"/>
      <sheetName val="Charts (2)"/>
      <sheetName val="Sheet1"/>
      <sheetName val="List"/>
      <sheetName val="Lists"/>
      <sheetName val="Sheet3"/>
    </sheetNames>
    <sheetDataSet>
      <sheetData sheetId="0" refreshError="1"/>
      <sheetData sheetId="1" refreshError="1"/>
      <sheetData sheetId="2" refreshError="1"/>
      <sheetData sheetId="3" refreshError="1"/>
      <sheetData sheetId="4" refreshError="1"/>
      <sheetData sheetId="5">
        <row r="14">
          <cell r="B14">
            <v>38869</v>
          </cell>
          <cell r="G14">
            <v>11.05</v>
          </cell>
          <cell r="I14">
            <v>10.923333333333334</v>
          </cell>
          <cell r="K14">
            <v>0.12666666666666693</v>
          </cell>
          <cell r="L14">
            <v>0.12666666666666693</v>
          </cell>
        </row>
        <row r="15">
          <cell r="B15">
            <v>38870</v>
          </cell>
          <cell r="G15">
            <v>10.199999999999999</v>
          </cell>
          <cell r="I15">
            <v>10.923333333333334</v>
          </cell>
          <cell r="K15">
            <v>-0.72333333333333449</v>
          </cell>
          <cell r="L15">
            <v>-0.59666666666666757</v>
          </cell>
        </row>
        <row r="16">
          <cell r="B16">
            <v>38871</v>
          </cell>
          <cell r="G16">
            <v>8.8000000000000007</v>
          </cell>
          <cell r="I16">
            <v>10.923333333333334</v>
          </cell>
          <cell r="K16">
            <v>-2.1233333333333331</v>
          </cell>
          <cell r="L16">
            <v>-2.7200000000000024</v>
          </cell>
        </row>
        <row r="17">
          <cell r="B17">
            <v>38872</v>
          </cell>
          <cell r="G17">
            <v>11.05</v>
          </cell>
          <cell r="I17">
            <v>10.923333333333334</v>
          </cell>
          <cell r="K17">
            <v>0.12666666666666693</v>
          </cell>
          <cell r="L17">
            <v>-2.5933333333333337</v>
          </cell>
        </row>
        <row r="18">
          <cell r="B18">
            <v>38873</v>
          </cell>
          <cell r="G18">
            <v>11.45</v>
          </cell>
          <cell r="I18">
            <v>10.923333333333334</v>
          </cell>
          <cell r="K18">
            <v>0.52666666666666551</v>
          </cell>
          <cell r="L18">
            <v>-2.06666666666667</v>
          </cell>
        </row>
        <row r="19">
          <cell r="B19">
            <v>38874</v>
          </cell>
          <cell r="G19">
            <v>11.3</v>
          </cell>
          <cell r="I19">
            <v>10.923333333333334</v>
          </cell>
          <cell r="K19">
            <v>0.37666666666666693</v>
          </cell>
          <cell r="L19">
            <v>-1.6900000000000119</v>
          </cell>
        </row>
        <row r="20">
          <cell r="B20">
            <v>38875</v>
          </cell>
          <cell r="G20">
            <v>10.25</v>
          </cell>
          <cell r="I20">
            <v>10.923333333333334</v>
          </cell>
          <cell r="K20">
            <v>-0.67333333333333378</v>
          </cell>
          <cell r="L20">
            <v>-2.3633333333333439</v>
          </cell>
        </row>
        <row r="21">
          <cell r="B21">
            <v>38876</v>
          </cell>
          <cell r="G21">
            <v>9.6</v>
          </cell>
          <cell r="I21">
            <v>10.923333333333334</v>
          </cell>
          <cell r="K21">
            <v>-1.3233333333333341</v>
          </cell>
          <cell r="L21">
            <v>-3.6866666666666816</v>
          </cell>
        </row>
        <row r="22">
          <cell r="B22">
            <v>38877</v>
          </cell>
          <cell r="G22">
            <v>18</v>
          </cell>
          <cell r="I22">
            <v>10.923333333333334</v>
          </cell>
          <cell r="K22">
            <v>7.0766666666666662</v>
          </cell>
          <cell r="L22">
            <v>3.3899999999999864</v>
          </cell>
          <cell r="P22">
            <v>399</v>
          </cell>
          <cell r="Q22">
            <v>381.5</v>
          </cell>
        </row>
        <row r="23">
          <cell r="B23">
            <v>38878</v>
          </cell>
          <cell r="G23">
            <v>18</v>
          </cell>
          <cell r="I23">
            <v>10.923333333333334</v>
          </cell>
          <cell r="K23">
            <v>7.0766666666666662</v>
          </cell>
          <cell r="L23">
            <v>10.466666666666654</v>
          </cell>
          <cell r="P23">
            <v>362.5</v>
          </cell>
          <cell r="Q23">
            <v>288</v>
          </cell>
        </row>
        <row r="24">
          <cell r="B24">
            <v>38879</v>
          </cell>
          <cell r="G24">
            <v>18</v>
          </cell>
          <cell r="I24">
            <v>10.923333333333334</v>
          </cell>
          <cell r="K24">
            <v>7.0766666666666662</v>
          </cell>
          <cell r="L24">
            <v>17.543333333333322</v>
          </cell>
          <cell r="P24">
            <v>235</v>
          </cell>
          <cell r="Q24">
            <v>191.7</v>
          </cell>
        </row>
        <row r="25">
          <cell r="B25">
            <v>38880</v>
          </cell>
          <cell r="G25">
            <v>18</v>
          </cell>
          <cell r="I25">
            <v>10.923333333333334</v>
          </cell>
          <cell r="K25">
            <v>7.0766666666666662</v>
          </cell>
          <cell r="L25">
            <v>24.619999999999976</v>
          </cell>
          <cell r="P25">
            <v>159</v>
          </cell>
          <cell r="Q25">
            <v>191.5</v>
          </cell>
        </row>
        <row r="26">
          <cell r="B26">
            <v>38881</v>
          </cell>
          <cell r="G26">
            <v>18</v>
          </cell>
          <cell r="I26">
            <v>10.923333333333334</v>
          </cell>
          <cell r="K26">
            <v>7.0766666666666662</v>
          </cell>
          <cell r="L26">
            <v>31.69666666666663</v>
          </cell>
          <cell r="P26">
            <v>45</v>
          </cell>
          <cell r="Q26">
            <v>108.5</v>
          </cell>
        </row>
        <row r="27">
          <cell r="B27">
            <v>38882</v>
          </cell>
          <cell r="G27">
            <v>18</v>
          </cell>
          <cell r="I27">
            <v>10.923333333333334</v>
          </cell>
          <cell r="K27">
            <v>7.0766666666666662</v>
          </cell>
          <cell r="L27">
            <v>38.773333333333284</v>
          </cell>
          <cell r="P27">
            <v>4</v>
          </cell>
          <cell r="Q27">
            <v>19.5</v>
          </cell>
        </row>
        <row r="28">
          <cell r="B28">
            <v>38883</v>
          </cell>
          <cell r="G28">
            <v>18</v>
          </cell>
          <cell r="I28">
            <v>10.923333333333334</v>
          </cell>
          <cell r="K28">
            <v>7.0766666666666662</v>
          </cell>
          <cell r="L28">
            <v>45.849999999999937</v>
          </cell>
          <cell r="P28">
            <v>3.5</v>
          </cell>
          <cell r="Q28">
            <v>0</v>
          </cell>
        </row>
        <row r="29">
          <cell r="B29">
            <v>38884</v>
          </cell>
          <cell r="G29">
            <v>18</v>
          </cell>
          <cell r="I29">
            <v>10.923333333333334</v>
          </cell>
          <cell r="K29">
            <v>7.0766666666666662</v>
          </cell>
          <cell r="L29">
            <v>52.926666666666591</v>
          </cell>
          <cell r="P29">
            <v>6</v>
          </cell>
          <cell r="Q29">
            <v>0</v>
          </cell>
        </row>
        <row r="30">
          <cell r="B30">
            <v>38885</v>
          </cell>
          <cell r="G30">
            <v>18</v>
          </cell>
          <cell r="I30">
            <v>10.923333333333334</v>
          </cell>
          <cell r="K30">
            <v>7.0766666666666662</v>
          </cell>
          <cell r="L30">
            <v>60.003333333333245</v>
          </cell>
          <cell r="P30">
            <v>25.5</v>
          </cell>
          <cell r="Q30">
            <v>36.5</v>
          </cell>
        </row>
        <row r="31">
          <cell r="B31">
            <v>38886</v>
          </cell>
          <cell r="G31">
            <v>18</v>
          </cell>
          <cell r="I31">
            <v>10.923333333333334</v>
          </cell>
          <cell r="K31">
            <v>7.0766666666666662</v>
          </cell>
          <cell r="L31">
            <v>67.079999999999899</v>
          </cell>
          <cell r="P31">
            <v>99.5</v>
          </cell>
          <cell r="Q31">
            <v>175.5</v>
          </cell>
        </row>
        <row r="32">
          <cell r="B32">
            <v>38887</v>
          </cell>
          <cell r="G32">
            <v>18</v>
          </cell>
          <cell r="I32">
            <v>10.923333333333334</v>
          </cell>
          <cell r="K32">
            <v>7.0766666666666662</v>
          </cell>
          <cell r="L32">
            <v>74.156666666666553</v>
          </cell>
          <cell r="P32">
            <v>234</v>
          </cell>
          <cell r="Q32">
            <v>246.5</v>
          </cell>
        </row>
        <row r="33">
          <cell r="B33">
            <v>38888</v>
          </cell>
          <cell r="G33">
            <v>18</v>
          </cell>
          <cell r="I33">
            <v>10.923333333333334</v>
          </cell>
          <cell r="K33">
            <v>7.0766666666666662</v>
          </cell>
          <cell r="L33">
            <v>81.233333333333206</v>
          </cell>
          <cell r="P33">
            <v>327</v>
          </cell>
          <cell r="Q33">
            <v>345</v>
          </cell>
        </row>
        <row r="34">
          <cell r="B34">
            <v>38889</v>
          </cell>
          <cell r="G34">
            <v>18</v>
          </cell>
          <cell r="I34">
            <v>10.923333333333334</v>
          </cell>
          <cell r="K34">
            <v>7.0766666666666662</v>
          </cell>
          <cell r="L34">
            <v>88.30999999999986</v>
          </cell>
        </row>
        <row r="35">
          <cell r="B35">
            <v>38890</v>
          </cell>
          <cell r="G35">
            <v>18</v>
          </cell>
          <cell r="I35">
            <v>10.923333333333334</v>
          </cell>
          <cell r="K35">
            <v>7.0766666666666662</v>
          </cell>
          <cell r="L35">
            <v>95.386666666666514</v>
          </cell>
        </row>
        <row r="36">
          <cell r="B36">
            <v>38891</v>
          </cell>
          <cell r="G36">
            <v>18</v>
          </cell>
          <cell r="I36">
            <v>10.923333333333334</v>
          </cell>
          <cell r="K36">
            <v>7.0766666666666662</v>
          </cell>
          <cell r="L36">
            <v>102.46333333333317</v>
          </cell>
        </row>
        <row r="37">
          <cell r="B37">
            <v>38892</v>
          </cell>
          <cell r="G37">
            <v>18</v>
          </cell>
          <cell r="I37">
            <v>10.923333333333334</v>
          </cell>
          <cell r="K37">
            <v>7.0766666666666662</v>
          </cell>
          <cell r="L37">
            <v>109.53999999999985</v>
          </cell>
        </row>
        <row r="38">
          <cell r="B38">
            <v>38893</v>
          </cell>
          <cell r="G38">
            <v>18</v>
          </cell>
          <cell r="I38">
            <v>10.923333333333334</v>
          </cell>
          <cell r="K38">
            <v>7.0766666666666662</v>
          </cell>
          <cell r="L38">
            <v>116.6166666666665</v>
          </cell>
        </row>
        <row r="39">
          <cell r="B39">
            <v>38894</v>
          </cell>
          <cell r="G39">
            <v>18</v>
          </cell>
          <cell r="I39">
            <v>10.923333333333334</v>
          </cell>
          <cell r="K39">
            <v>7.0766666666666662</v>
          </cell>
          <cell r="L39">
            <v>123.69333333333316</v>
          </cell>
        </row>
        <row r="40">
          <cell r="B40">
            <v>38895</v>
          </cell>
          <cell r="G40">
            <v>18</v>
          </cell>
          <cell r="I40">
            <v>10.923333333333334</v>
          </cell>
          <cell r="K40">
            <v>7.0766666666666662</v>
          </cell>
          <cell r="L40">
            <v>130.76999999999981</v>
          </cell>
        </row>
        <row r="41">
          <cell r="B41">
            <v>38896</v>
          </cell>
          <cell r="G41">
            <v>18</v>
          </cell>
          <cell r="I41">
            <v>10.923333333333334</v>
          </cell>
          <cell r="K41">
            <v>7.0766666666666662</v>
          </cell>
          <cell r="L41">
            <v>137.84666666666647</v>
          </cell>
        </row>
        <row r="42">
          <cell r="B42">
            <v>38897</v>
          </cell>
          <cell r="G42">
            <v>18</v>
          </cell>
          <cell r="I42">
            <v>10.923333333333334</v>
          </cell>
          <cell r="K42">
            <v>7.0766666666666662</v>
          </cell>
          <cell r="L42">
            <v>144.92333333333312</v>
          </cell>
        </row>
        <row r="43">
          <cell r="B43">
            <v>38898</v>
          </cell>
          <cell r="G43">
            <v>18</v>
          </cell>
          <cell r="I43">
            <v>10.923333333333334</v>
          </cell>
          <cell r="K43">
            <v>7.0766666666666662</v>
          </cell>
          <cell r="L43">
            <v>151.99999999999977</v>
          </cell>
        </row>
        <row r="44">
          <cell r="B44">
            <v>38868</v>
          </cell>
          <cell r="G44">
            <v>18</v>
          </cell>
          <cell r="I44">
            <v>8.3354838709677406</v>
          </cell>
          <cell r="K44">
            <v>9.6645161290322594</v>
          </cell>
          <cell r="L44">
            <v>22.799999999999955</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W v VIC data"/>
      <sheetName val="NSW v VIC chart"/>
      <sheetName val="NSW"/>
      <sheetName val="VIC"/>
      <sheetName val="QLD"/>
      <sheetName val="SA"/>
      <sheetName val="WA"/>
      <sheetName val="TAS"/>
      <sheetName val="NT"/>
      <sheetName val="ACT"/>
      <sheetName val="AUST SUM"/>
      <sheetName val="WA GVA"/>
      <sheetName val="Linked Sheet"/>
      <sheetName val="Tot WD by State"/>
      <sheetName val="NDBlg fc"/>
      <sheetName val="Data"/>
      <sheetName val="Data2"/>
      <sheetName val="A&amp;A analysis"/>
      <sheetName val="Public Equip,Intang"/>
      <sheetName val="2ndHand Purch Assets"/>
      <sheetName val="NSW- Constn Cont. to Growth"/>
      <sheetName val="NSW Table"/>
      <sheetName val="VIC Table"/>
      <sheetName val="VIC- Constn Cont. to Growth"/>
      <sheetName val="QLD- Constn Cont. to Growth"/>
      <sheetName val="WA-Construction Cont. to Growth"/>
      <sheetName val="SA- Construction Cont. to Growt"/>
      <sheetName val="TAS- Construction Cont. to Grow"/>
      <sheetName val="NT- Construction Cont. to Growt"/>
      <sheetName val="ACT- Construction Cont. to Gro "/>
      <sheetName val="Dwell WD by State"/>
      <sheetName val="NonDwell WD by State"/>
      <sheetName val="Eng WD by State"/>
      <sheetName val="Dwell Comp by State"/>
      <sheetName val="DwelInvReconc"/>
      <sheetName val="SA Table"/>
      <sheetName val="875505a"/>
      <sheetName val="GRAPH"/>
      <sheetName val="Pub NDBldg"/>
      <sheetName val="Tot Cons WD by State"/>
      <sheetName val="STCONSTN"/>
      <sheetName val="SIP"/>
      <sheetName val="WA Table"/>
      <sheetName val="Sheet1"/>
    </sheetNames>
    <sheetDataSet>
      <sheetData sheetId="0" refreshError="1"/>
      <sheetData sheetId="1" refreshError="1"/>
      <sheetData sheetId="2" refreshError="1"/>
      <sheetData sheetId="3">
        <row r="5">
          <cell r="A5">
            <v>1981</v>
          </cell>
          <cell r="F5">
            <v>629.86400000000003</v>
          </cell>
          <cell r="R5">
            <v>13530.587720648982</v>
          </cell>
          <cell r="AZ5">
            <v>154.4174591441124</v>
          </cell>
          <cell r="BC5">
            <v>1684</v>
          </cell>
          <cell r="BE5">
            <v>1218.5450174802509</v>
          </cell>
          <cell r="BG5">
            <v>4164.7314990211689</v>
          </cell>
        </row>
        <row r="6">
          <cell r="A6">
            <v>1982</v>
          </cell>
          <cell r="C6">
            <v>-11.578560360798795</v>
          </cell>
          <cell r="F6">
            <v>698.26</v>
          </cell>
          <cell r="G6">
            <v>10.858852069653114</v>
          </cell>
          <cell r="N6">
            <v>3544.8620000000001</v>
          </cell>
          <cell r="P6">
            <v>5263.7425020620003</v>
          </cell>
          <cell r="R6">
            <v>13689.153502062001</v>
          </cell>
          <cell r="S6">
            <v>1.1719060892752875</v>
          </cell>
          <cell r="X6">
            <v>-12.06182702222079</v>
          </cell>
          <cell r="AG6">
            <v>2451.6180331674373</v>
          </cell>
          <cell r="AZ6">
            <v>158.65015894930411</v>
          </cell>
          <cell r="BA6">
            <v>2.7410759305665611</v>
          </cell>
          <cell r="BC6">
            <v>1436</v>
          </cell>
          <cell r="BD6">
            <v>-14.726840855106893</v>
          </cell>
          <cell r="BE6">
            <v>1093.2439668325628</v>
          </cell>
          <cell r="BG6">
            <v>4679.8871892913703</v>
          </cell>
        </row>
        <row r="7">
          <cell r="A7">
            <v>1983</v>
          </cell>
          <cell r="C7">
            <v>-5.8612879215185876</v>
          </cell>
          <cell r="F7">
            <v>633.72699999999998</v>
          </cell>
          <cell r="G7">
            <v>-9.2419729040758458</v>
          </cell>
          <cell r="N7">
            <v>2846.777</v>
          </cell>
          <cell r="P7">
            <v>4717.646900978375</v>
          </cell>
          <cell r="R7">
            <v>12135.303900978375</v>
          </cell>
          <cell r="S7">
            <v>-11.350954614173691</v>
          </cell>
          <cell r="U7">
            <v>6190.7929604656465</v>
          </cell>
          <cell r="X7">
            <v>-8.2448839431933081</v>
          </cell>
          <cell r="AG7">
            <v>1943.3726868093468</v>
          </cell>
          <cell r="AZ7">
            <v>245.25851168718191</v>
          </cell>
          <cell r="BA7">
            <v>54.590775900547996</v>
          </cell>
          <cell r="BC7">
            <v>2949</v>
          </cell>
          <cell r="BD7">
            <v>105.36211699164343</v>
          </cell>
          <cell r="BE7">
            <v>903.40431319065328</v>
          </cell>
          <cell r="BG7">
            <v>4307.6151566096551</v>
          </cell>
        </row>
        <row r="8">
          <cell r="A8">
            <v>1984</v>
          </cell>
          <cell r="C8">
            <v>28.082170035048136</v>
          </cell>
          <cell r="F8">
            <v>616.33799999999997</v>
          </cell>
          <cell r="G8">
            <v>-2.7439260123049869</v>
          </cell>
          <cell r="N8">
            <v>3370.1060000000002</v>
          </cell>
          <cell r="P8">
            <v>3893.9610598008799</v>
          </cell>
          <cell r="R8">
            <v>12923.196059800879</v>
          </cell>
          <cell r="S8">
            <v>6.4925622403158911</v>
          </cell>
          <cell r="U8">
            <v>6373.7397563760951</v>
          </cell>
          <cell r="V8">
            <v>2.9551431792137928</v>
          </cell>
          <cell r="X8">
            <v>29.39350582920488</v>
          </cell>
          <cell r="AG8">
            <v>1990.1432498001839</v>
          </cell>
          <cell r="AZ8">
            <v>265.71929005685888</v>
          </cell>
          <cell r="BA8">
            <v>8.3425354858933218</v>
          </cell>
          <cell r="BC8">
            <v>2503</v>
          </cell>
          <cell r="BD8">
            <v>-15.123770769752454</v>
          </cell>
          <cell r="BE8">
            <v>1379.9627501998164</v>
          </cell>
          <cell r="BG8">
            <v>3434.8178822776317</v>
          </cell>
        </row>
        <row r="9">
          <cell r="A9">
            <v>1985</v>
          </cell>
          <cell r="B9">
            <v>5825.7879999999986</v>
          </cell>
          <cell r="C9">
            <v>15.527056346376433</v>
          </cell>
          <cell r="D9">
            <v>40293</v>
          </cell>
          <cell r="F9">
            <v>767.25700000000006</v>
          </cell>
          <cell r="G9">
            <v>24.486401941791701</v>
          </cell>
          <cell r="N9">
            <v>3817.0929999999998</v>
          </cell>
          <cell r="P9">
            <v>4366.224988670132</v>
          </cell>
          <cell r="R9">
            <v>14776.362988670131</v>
          </cell>
          <cell r="S9">
            <v>14.339849989846897</v>
          </cell>
          <cell r="U9">
            <v>6943.2198564489081</v>
          </cell>
          <cell r="V9">
            <v>8.934787453521654</v>
          </cell>
          <cell r="W9">
            <v>5632.3370142651393</v>
          </cell>
          <cell r="X9">
            <v>17.903547533980369</v>
          </cell>
          <cell r="AA9">
            <v>6393.9779934761864</v>
          </cell>
          <cell r="AB9">
            <v>18.593987855882709</v>
          </cell>
          <cell r="AG9">
            <v>2653.8482653192946</v>
          </cell>
          <cell r="AN9">
            <v>926.54219697918154</v>
          </cell>
          <cell r="AZ9">
            <v>193.45098573485939</v>
          </cell>
          <cell r="BA9">
            <v>-27.197236717942253</v>
          </cell>
          <cell r="BC9">
            <v>2629</v>
          </cell>
          <cell r="BD9">
            <v>5.0339592489013096</v>
          </cell>
          <cell r="BE9">
            <v>1163.2447346807053</v>
          </cell>
          <cell r="BG9">
            <v>3439.6827916909506</v>
          </cell>
        </row>
        <row r="10">
          <cell r="A10">
            <v>1986</v>
          </cell>
          <cell r="B10">
            <v>5713.277000000001</v>
          </cell>
          <cell r="C10">
            <v>-1.9312580547043212</v>
          </cell>
          <cell r="D10">
            <v>35877</v>
          </cell>
          <cell r="F10">
            <v>887.9559999999999</v>
          </cell>
          <cell r="G10">
            <v>15.731234775309954</v>
          </cell>
          <cell r="N10">
            <v>4168.7029999999995</v>
          </cell>
          <cell r="P10">
            <v>3882.6249761343024</v>
          </cell>
          <cell r="R10">
            <v>14652.560976134304</v>
          </cell>
          <cell r="S10">
            <v>-0.83783819219082067</v>
          </cell>
          <cell r="U10">
            <v>7615.8837557798624</v>
          </cell>
          <cell r="V10">
            <v>9.6880685508781603</v>
          </cell>
          <cell r="W10">
            <v>5516.6363134775702</v>
          </cell>
          <cell r="X10">
            <v>-2.0542219063690874</v>
          </cell>
          <cell r="AA10">
            <v>6399.0804637864094</v>
          </cell>
          <cell r="AB10">
            <v>7.9801186607597607E-2</v>
          </cell>
          <cell r="AG10">
            <v>3223.7511129307927</v>
          </cell>
          <cell r="AN10">
            <v>715.18377945322777</v>
          </cell>
          <cell r="AU10">
            <v>5347</v>
          </cell>
          <cell r="AV10" t="e">
            <v>#DIV/0!</v>
          </cell>
          <cell r="AW10">
            <v>353</v>
          </cell>
          <cell r="AX10">
            <v>5628</v>
          </cell>
          <cell r="AZ10">
            <v>196.64068652243077</v>
          </cell>
          <cell r="BA10">
            <v>1.6488418373546754</v>
          </cell>
          <cell r="BC10">
            <v>2202</v>
          </cell>
          <cell r="BD10">
            <v>-16.241917078737167</v>
          </cell>
          <cell r="BE10">
            <v>944.9518870692068</v>
          </cell>
          <cell r="BG10">
            <v>3167.4411966810749</v>
          </cell>
          <cell r="BI10">
            <v>3438.4543800361262</v>
          </cell>
          <cell r="BO10">
            <v>7530</v>
          </cell>
        </row>
        <row r="11">
          <cell r="A11">
            <v>1987</v>
          </cell>
          <cell r="B11">
            <v>5242.0380000000005</v>
          </cell>
          <cell r="C11">
            <v>-8.2481385026491836</v>
          </cell>
          <cell r="D11">
            <v>32536</v>
          </cell>
          <cell r="F11">
            <v>939.08999999999992</v>
          </cell>
          <cell r="G11">
            <v>5.7586186702944797</v>
          </cell>
          <cell r="N11">
            <v>4536.1820000000007</v>
          </cell>
          <cell r="P11">
            <v>3811.408888485219</v>
          </cell>
          <cell r="R11">
            <v>14528.71888848522</v>
          </cell>
          <cell r="S11">
            <v>-0.84519073389828225</v>
          </cell>
          <cell r="U11">
            <v>7329.2198344763456</v>
          </cell>
          <cell r="V11">
            <v>-3.7640270058738934</v>
          </cell>
          <cell r="W11">
            <v>5021.7078717083168</v>
          </cell>
          <cell r="X11">
            <v>-8.9715619019529118</v>
          </cell>
          <cell r="AA11">
            <v>5956.1732038386881</v>
          </cell>
          <cell r="AB11">
            <v>-6.9214203892921216</v>
          </cell>
          <cell r="AF11">
            <v>-4.646575342465753</v>
          </cell>
          <cell r="AG11">
            <v>3368.2177408801899</v>
          </cell>
          <cell r="AN11">
            <v>900.58546102224932</v>
          </cell>
          <cell r="AU11">
            <v>5707</v>
          </cell>
          <cell r="AV11">
            <v>6.73274733495417</v>
          </cell>
          <cell r="AW11">
            <v>386</v>
          </cell>
          <cell r="AX11">
            <v>5995</v>
          </cell>
          <cell r="AY11">
            <v>6.5209665955934693</v>
          </cell>
          <cell r="AZ11">
            <v>220.33012829168365</v>
          </cell>
          <cell r="BA11">
            <v>12.047070312964259</v>
          </cell>
          <cell r="BC11">
            <v>2172</v>
          </cell>
          <cell r="BD11">
            <v>-1.3623978201634857</v>
          </cell>
          <cell r="BE11">
            <v>1167.9642591198108</v>
          </cell>
          <cell r="BG11">
            <v>2910.8234274629694</v>
          </cell>
          <cell r="BI11">
            <v>3060.2575172559073</v>
          </cell>
          <cell r="BO11">
            <v>7101</v>
          </cell>
        </row>
        <row r="12">
          <cell r="A12">
            <v>1988</v>
          </cell>
          <cell r="B12">
            <v>5338.3419999999996</v>
          </cell>
          <cell r="C12">
            <v>1.8371480710364763</v>
          </cell>
          <cell r="D12">
            <v>31852</v>
          </cell>
          <cell r="F12">
            <v>1042.479</v>
          </cell>
          <cell r="G12">
            <v>11.009487908507175</v>
          </cell>
          <cell r="N12">
            <v>5041.3530000000001</v>
          </cell>
          <cell r="P12">
            <v>3606.4259165950466</v>
          </cell>
          <cell r="R12">
            <v>15028.599916595047</v>
          </cell>
          <cell r="S12">
            <v>3.4406407884043366</v>
          </cell>
          <cell r="U12">
            <v>7734.9695781934024</v>
          </cell>
          <cell r="V12">
            <v>5.5360564000062729</v>
          </cell>
          <cell r="W12">
            <v>5169.8375935294234</v>
          </cell>
          <cell r="X12">
            <v>2.9497877137706716</v>
          </cell>
          <cell r="AA12">
            <v>6207.4608687852142</v>
          </cell>
          <cell r="AB12">
            <v>4.2189448887177017</v>
          </cell>
          <cell r="AF12">
            <v>1.8043902999655304</v>
          </cell>
          <cell r="AG12">
            <v>3893.9788616751443</v>
          </cell>
          <cell r="AN12">
            <v>900.640200855942</v>
          </cell>
          <cell r="AU12">
            <v>6303</v>
          </cell>
          <cell r="AV12">
            <v>10.443315226914308</v>
          </cell>
          <cell r="AW12">
            <v>631</v>
          </cell>
          <cell r="AX12">
            <v>6788</v>
          </cell>
          <cell r="AY12">
            <v>13.22768974145121</v>
          </cell>
          <cell r="AZ12">
            <v>168.50440647057621</v>
          </cell>
          <cell r="BA12">
            <v>-23.521849791009085</v>
          </cell>
          <cell r="BC12">
            <v>1812</v>
          </cell>
          <cell r="BD12">
            <v>-16.574585635359117</v>
          </cell>
          <cell r="BE12">
            <v>1147.3741383248557</v>
          </cell>
          <cell r="BG12">
            <v>2705.7857157391045</v>
          </cell>
          <cell r="BI12">
            <v>2930.4800147212554</v>
          </cell>
          <cell r="BO12">
            <v>6461</v>
          </cell>
        </row>
        <row r="13">
          <cell r="A13">
            <v>1989</v>
          </cell>
          <cell r="B13">
            <v>6339.5789999999988</v>
          </cell>
          <cell r="C13">
            <v>18.755579916011357</v>
          </cell>
          <cell r="D13">
            <v>38635</v>
          </cell>
          <cell r="F13">
            <v>1143.992</v>
          </cell>
          <cell r="G13">
            <v>9.7376541877582046</v>
          </cell>
          <cell r="N13">
            <v>6237.8190000000004</v>
          </cell>
          <cell r="P13">
            <v>3581.7941597626441</v>
          </cell>
          <cell r="R13">
            <v>17303.184159762644</v>
          </cell>
          <cell r="S13">
            <v>15.13503756697876</v>
          </cell>
          <cell r="U13">
            <v>8522.756149963463</v>
          </cell>
          <cell r="V13">
            <v>10.184740402741932</v>
          </cell>
          <cell r="W13">
            <v>6152.5817201442824</v>
          </cell>
          <cell r="X13">
            <v>19.009187597012005</v>
          </cell>
          <cell r="AA13">
            <v>7293.0556063357526</v>
          </cell>
          <cell r="AB13">
            <v>17.488547418954358</v>
          </cell>
          <cell r="AF13">
            <v>9.189433280650249</v>
          </cell>
          <cell r="AG13">
            <v>5018.1882613511525</v>
          </cell>
          <cell r="AN13">
            <v>968.72258591164018</v>
          </cell>
          <cell r="AU13">
            <v>7759</v>
          </cell>
          <cell r="AV13">
            <v>23.100111058226247</v>
          </cell>
          <cell r="AW13">
            <v>1086</v>
          </cell>
          <cell r="AX13">
            <v>8612</v>
          </cell>
          <cell r="AY13">
            <v>26.870948733058331</v>
          </cell>
          <cell r="AZ13">
            <v>186.99727985571644</v>
          </cell>
          <cell r="BA13">
            <v>10.974712040168155</v>
          </cell>
          <cell r="BC13">
            <v>1597</v>
          </cell>
          <cell r="BD13">
            <v>-11.865342163355407</v>
          </cell>
          <cell r="BE13">
            <v>1219.6307386488479</v>
          </cell>
          <cell r="BG13">
            <v>2613.0715738510039</v>
          </cell>
          <cell r="BI13">
            <v>3482.7822938359018</v>
          </cell>
          <cell r="BO13">
            <v>6529</v>
          </cell>
        </row>
        <row r="14">
          <cell r="A14">
            <v>1990</v>
          </cell>
          <cell r="B14">
            <v>5698.630000000001</v>
          </cell>
          <cell r="C14">
            <v>-10.110277038901128</v>
          </cell>
          <cell r="D14">
            <v>30016</v>
          </cell>
          <cell r="F14">
            <v>1218.3110000000001</v>
          </cell>
          <cell r="G14">
            <v>6.4964615137169002</v>
          </cell>
          <cell r="N14">
            <v>6932.14</v>
          </cell>
          <cell r="P14">
            <v>4378.8895916662368</v>
          </cell>
          <cell r="R14">
            <v>18227.970591666235</v>
          </cell>
          <cell r="S14">
            <v>5.3446026081957587</v>
          </cell>
          <cell r="U14">
            <v>9054</v>
          </cell>
          <cell r="V14">
            <v>6.2332400539092614</v>
          </cell>
          <cell r="W14">
            <v>5491.9152708311822</v>
          </cell>
          <cell r="X14">
            <v>-10.738036150743028</v>
          </cell>
          <cell r="AA14">
            <v>6709.5353054115076</v>
          </cell>
          <cell r="AB14">
            <v>-8.0010400636095333</v>
          </cell>
          <cell r="AF14">
            <v>-5.8416046319272112</v>
          </cell>
          <cell r="AG14">
            <v>5552.3696449467852</v>
          </cell>
          <cell r="AN14">
            <v>863.68726900709555</v>
          </cell>
          <cell r="AU14">
            <v>8346</v>
          </cell>
          <cell r="AV14">
            <v>7.5654079133909091</v>
          </cell>
          <cell r="AW14">
            <v>719</v>
          </cell>
          <cell r="AX14">
            <v>8998</v>
          </cell>
          <cell r="AY14">
            <v>4.482117974918709</v>
          </cell>
          <cell r="AZ14">
            <v>206.71472916881885</v>
          </cell>
          <cell r="BA14">
            <v>10.544243920722284</v>
          </cell>
          <cell r="BC14">
            <v>1699</v>
          </cell>
          <cell r="BD14">
            <v>6.3869755792110183</v>
          </cell>
          <cell r="BE14">
            <v>1379.7703550532151</v>
          </cell>
          <cell r="BG14">
            <v>3515.2023226591414</v>
          </cell>
          <cell r="BI14">
            <v>3312.6216276991486</v>
          </cell>
          <cell r="BO14">
            <v>7906</v>
          </cell>
        </row>
        <row r="15">
          <cell r="A15">
            <v>1991</v>
          </cell>
          <cell r="B15">
            <v>4218.2980000000007</v>
          </cell>
          <cell r="C15">
            <v>-25.976980432138951</v>
          </cell>
          <cell r="D15">
            <v>23580</v>
          </cell>
          <cell r="F15">
            <v>1020.3820000000001</v>
          </cell>
          <cell r="G15">
            <v>-16.246180162536504</v>
          </cell>
          <cell r="N15">
            <v>5614.5930000000008</v>
          </cell>
          <cell r="P15">
            <v>4100.6313961444757</v>
          </cell>
          <cell r="R15">
            <v>14953.904396144477</v>
          </cell>
          <cell r="S15">
            <v>-17.961770231397288</v>
          </cell>
          <cell r="U15">
            <v>8115</v>
          </cell>
          <cell r="V15">
            <v>-10.371106693174292</v>
          </cell>
          <cell r="W15">
            <v>4023.1256410601563</v>
          </cell>
          <cell r="X15">
            <v>-26.744579210318548</v>
          </cell>
          <cell r="AA15">
            <v>5040.2540328793593</v>
          </cell>
          <cell r="AB15">
            <v>-24.879238226614685</v>
          </cell>
          <cell r="AF15">
            <v>-21.126605907543649</v>
          </cell>
          <cell r="AG15">
            <v>4071.3439783249059</v>
          </cell>
          <cell r="AN15">
            <v>748.4961033149101</v>
          </cell>
          <cell r="AU15">
            <v>6337</v>
          </cell>
          <cell r="AV15">
            <v>-24.071411454589018</v>
          </cell>
          <cell r="AW15">
            <v>153</v>
          </cell>
          <cell r="AX15">
            <v>6532</v>
          </cell>
          <cell r="AY15">
            <v>-27.406090242276061</v>
          </cell>
          <cell r="AZ15">
            <v>195.17235893984434</v>
          </cell>
          <cell r="BA15">
            <v>-5.5837193002092</v>
          </cell>
          <cell r="BC15">
            <v>1665</v>
          </cell>
          <cell r="BD15">
            <v>-2.0011771630370823</v>
          </cell>
          <cell r="BE15">
            <v>1543.2490216750948</v>
          </cell>
          <cell r="BG15">
            <v>3352.1352928295655</v>
          </cell>
          <cell r="BI15">
            <v>1881.1897183746978</v>
          </cell>
          <cell r="BO15">
            <v>6871</v>
          </cell>
        </row>
        <row r="16">
          <cell r="A16">
            <v>1992</v>
          </cell>
          <cell r="B16">
            <v>3941.4169999999999</v>
          </cell>
          <cell r="C16">
            <v>-6.563808436483165</v>
          </cell>
          <cell r="D16">
            <v>25421</v>
          </cell>
          <cell r="F16">
            <v>998.42700000000013</v>
          </cell>
          <cell r="G16">
            <v>-2.1516451681821036</v>
          </cell>
          <cell r="N16">
            <v>4142.9529999999995</v>
          </cell>
          <cell r="P16">
            <v>3312.0865455401358</v>
          </cell>
          <cell r="R16">
            <v>12394.883545540135</v>
          </cell>
          <cell r="S16">
            <v>-17.11272710332512</v>
          </cell>
          <cell r="U16">
            <v>7403</v>
          </cell>
          <cell r="V16">
            <v>-8.7738755391250756</v>
          </cell>
          <cell r="W16">
            <v>3785.0193690557599</v>
          </cell>
          <cell r="X16">
            <v>-5.9184398710861981</v>
          </cell>
          <cell r="AA16">
            <v>4782.1835754988851</v>
          </cell>
          <cell r="AB16">
            <v>-5.1201875083475841</v>
          </cell>
          <cell r="AF16">
            <v>-5.1232075734372824</v>
          </cell>
          <cell r="AG16">
            <v>2901.2919682058705</v>
          </cell>
          <cell r="AN16">
            <v>609.01783985118891</v>
          </cell>
          <cell r="AU16">
            <v>4783</v>
          </cell>
          <cell r="AV16">
            <v>-24.522644784598391</v>
          </cell>
          <cell r="AW16">
            <v>220</v>
          </cell>
          <cell r="AX16">
            <v>4993</v>
          </cell>
          <cell r="AY16">
            <v>-23.560930802204528</v>
          </cell>
          <cell r="AZ16">
            <v>156.39763094424006</v>
          </cell>
          <cell r="BA16">
            <v>-19.866915687356812</v>
          </cell>
          <cell r="BC16">
            <v>1707</v>
          </cell>
          <cell r="BD16">
            <v>2.522522522522519</v>
          </cell>
          <cell r="BE16">
            <v>1241.661031794129</v>
          </cell>
          <cell r="BG16">
            <v>2703.0687056889469</v>
          </cell>
          <cell r="BI16">
            <v>2815.6098380158078</v>
          </cell>
          <cell r="BO16">
            <v>6847</v>
          </cell>
        </row>
        <row r="17">
          <cell r="A17">
            <v>1993</v>
          </cell>
          <cell r="B17">
            <v>4586.3249999999998</v>
          </cell>
          <cell r="C17">
            <v>16.362338722342741</v>
          </cell>
          <cell r="D17">
            <v>28154</v>
          </cell>
          <cell r="F17">
            <v>1069.501</v>
          </cell>
          <cell r="G17">
            <v>7.1185975539523438</v>
          </cell>
          <cell r="N17">
            <v>3649.0570000000002</v>
          </cell>
          <cell r="P17">
            <v>3598.0125843597916</v>
          </cell>
          <cell r="R17">
            <v>12902.895584359791</v>
          </cell>
          <cell r="S17">
            <v>4.0985624185428282</v>
          </cell>
          <cell r="U17">
            <v>7709</v>
          </cell>
          <cell r="V17">
            <v>4.1334594083479725</v>
          </cell>
          <cell r="W17">
            <v>4421.4520257097074</v>
          </cell>
          <cell r="X17">
            <v>16.814515187348089</v>
          </cell>
          <cell r="AA17">
            <v>5490.2332443333562</v>
          </cell>
          <cell r="AB17">
            <v>14.805990979980432</v>
          </cell>
          <cell r="AF17">
            <v>15.539251650770369</v>
          </cell>
          <cell r="AG17">
            <v>2737.6982149305218</v>
          </cell>
          <cell r="AN17">
            <v>708.31849909859181</v>
          </cell>
          <cell r="AU17">
            <v>4730</v>
          </cell>
          <cell r="AV17">
            <v>-1.1080911561781259</v>
          </cell>
          <cell r="AW17">
            <v>1192</v>
          </cell>
          <cell r="AX17">
            <v>5617</v>
          </cell>
          <cell r="AY17">
            <v>12.497496495093131</v>
          </cell>
          <cell r="AZ17">
            <v>164.8729742902924</v>
          </cell>
          <cell r="BA17">
            <v>5.4190995700401867</v>
          </cell>
          <cell r="BC17">
            <v>1367</v>
          </cell>
          <cell r="BD17">
            <v>-19.917984768599883</v>
          </cell>
          <cell r="BE17">
            <v>911.35878506947847</v>
          </cell>
          <cell r="BG17">
            <v>2889.6940852611997</v>
          </cell>
          <cell r="BI17">
            <v>3185.3543740026789</v>
          </cell>
          <cell r="BO17">
            <v>5911</v>
          </cell>
        </row>
        <row r="18">
          <cell r="A18">
            <v>1994</v>
          </cell>
          <cell r="B18">
            <v>5094.8490000000002</v>
          </cell>
          <cell r="C18">
            <v>11.087831760723454</v>
          </cell>
          <cell r="D18">
            <v>31466</v>
          </cell>
          <cell r="F18">
            <v>1183.434</v>
          </cell>
          <cell r="G18">
            <v>10.6529119654867</v>
          </cell>
          <cell r="N18">
            <v>3456.6080000000002</v>
          </cell>
          <cell r="P18">
            <v>4001.2069750889095</v>
          </cell>
          <cell r="R18">
            <v>13736.097975088909</v>
          </cell>
          <cell r="S18">
            <v>6.4574837894455506</v>
          </cell>
          <cell r="U18">
            <v>8273</v>
          </cell>
          <cell r="V18">
            <v>7.3161240108963632</v>
          </cell>
          <cell r="W18">
            <v>4922.413062991599</v>
          </cell>
          <cell r="X18">
            <v>11.330237993512551</v>
          </cell>
          <cell r="AA18">
            <v>6103.3565070767563</v>
          </cell>
          <cell r="AB18">
            <v>11.167526687071527</v>
          </cell>
          <cell r="AF18">
            <v>15.798831597663199</v>
          </cell>
          <cell r="AG18">
            <v>2482.5461838219871</v>
          </cell>
          <cell r="AN18">
            <v>1049.5792577532623</v>
          </cell>
          <cell r="AU18">
            <v>4770</v>
          </cell>
          <cell r="AV18">
            <v>0.84566596194504129</v>
          </cell>
          <cell r="AW18">
            <v>440</v>
          </cell>
          <cell r="AX18">
            <v>5146</v>
          </cell>
          <cell r="AY18">
            <v>-8.3852590350721012</v>
          </cell>
          <cell r="AZ18">
            <v>172.4359370084012</v>
          </cell>
          <cell r="BA18">
            <v>4.5871451950594722</v>
          </cell>
          <cell r="BC18">
            <v>1366</v>
          </cell>
          <cell r="BD18">
            <v>-7.3152889539140897E-2</v>
          </cell>
          <cell r="BE18">
            <v>974.06181617801303</v>
          </cell>
          <cell r="BG18">
            <v>2951.6277173356475</v>
          </cell>
          <cell r="BI18">
            <v>2850.3839735630963</v>
          </cell>
          <cell r="BO18">
            <v>6677</v>
          </cell>
        </row>
        <row r="19">
          <cell r="A19">
            <v>1995</v>
          </cell>
          <cell r="B19">
            <v>5095.6489999999994</v>
          </cell>
          <cell r="C19">
            <v>1.5702133664796669E-2</v>
          </cell>
          <cell r="D19">
            <v>29459</v>
          </cell>
          <cell r="F19">
            <v>1253.444</v>
          </cell>
          <cell r="G19">
            <v>5.9158347656058652</v>
          </cell>
          <cell r="N19">
            <v>4058.2969999999996</v>
          </cell>
          <cell r="P19">
            <v>4065.543855464874</v>
          </cell>
          <cell r="R19">
            <v>14472.933855464873</v>
          </cell>
          <cell r="S19">
            <v>5.3642299415179728</v>
          </cell>
          <cell r="U19">
            <v>8666</v>
          </cell>
          <cell r="V19">
            <v>4.7503928441919419</v>
          </cell>
          <cell r="W19">
            <v>4959.6073055320876</v>
          </cell>
          <cell r="X19">
            <v>0.75560994302017825</v>
          </cell>
          <cell r="AA19">
            <v>6203.9809457639331</v>
          </cell>
          <cell r="AB19">
            <v>1.648673784179322</v>
          </cell>
          <cell r="AF19">
            <v>-1.0089932002632196</v>
          </cell>
          <cell r="AG19">
            <v>2798.8878334697083</v>
          </cell>
          <cell r="AN19">
            <v>719.40577910896945</v>
          </cell>
          <cell r="AU19">
            <v>5351</v>
          </cell>
          <cell r="AV19">
            <v>12.180293501048212</v>
          </cell>
          <cell r="AW19">
            <v>-342</v>
          </cell>
          <cell r="AX19">
            <v>5174</v>
          </cell>
          <cell r="AY19">
            <v>0.54411193159735749</v>
          </cell>
          <cell r="AZ19">
            <v>136.04169446791184</v>
          </cell>
          <cell r="BA19">
            <v>-21.10594993821746</v>
          </cell>
          <cell r="BC19">
            <v>1043</v>
          </cell>
          <cell r="BD19">
            <v>-23.645680819912151</v>
          </cell>
          <cell r="BE19">
            <v>1259.4091665302913</v>
          </cell>
          <cell r="BG19">
            <v>3346.1380763559046</v>
          </cell>
          <cell r="BI19">
            <v>2225.3407028777383</v>
          </cell>
          <cell r="BO19">
            <v>7521</v>
          </cell>
        </row>
        <row r="20">
          <cell r="A20">
            <v>1996</v>
          </cell>
          <cell r="B20">
            <v>4469.6409999999996</v>
          </cell>
          <cell r="C20">
            <v>-12.285147583752332</v>
          </cell>
          <cell r="D20">
            <v>23675</v>
          </cell>
          <cell r="F20">
            <v>1216.08</v>
          </cell>
          <cell r="G20">
            <v>-2.9809070050197728</v>
          </cell>
          <cell r="N20">
            <v>4827.0169999999998</v>
          </cell>
          <cell r="P20">
            <v>3878.414667096929</v>
          </cell>
          <cell r="R20">
            <v>14391.152667096929</v>
          </cell>
          <cell r="S20">
            <v>-0.56506295948464125</v>
          </cell>
          <cell r="U20">
            <v>8660</v>
          </cell>
          <cell r="V20">
            <v>-6.9236095084235227E-2</v>
          </cell>
          <cell r="W20">
            <v>4274.8390319215478</v>
          </cell>
          <cell r="X20">
            <v>-13.806905091996494</v>
          </cell>
          <cell r="AA20">
            <v>5433.2287927686602</v>
          </cell>
          <cell r="AB20">
            <v>-12.423509352032113</v>
          </cell>
          <cell r="AF20">
            <v>-6.8136494571238604</v>
          </cell>
          <cell r="AG20">
            <v>3548.1825011202027</v>
          </cell>
          <cell r="AN20">
            <v>953.94722360944945</v>
          </cell>
          <cell r="AU20">
            <v>6742</v>
          </cell>
          <cell r="AV20">
            <v>25.995141095122399</v>
          </cell>
          <cell r="AW20">
            <v>393</v>
          </cell>
          <cell r="AX20">
            <v>7071</v>
          </cell>
          <cell r="AY20">
            <v>36.664089679165059</v>
          </cell>
          <cell r="AZ20">
            <v>194.80196807845186</v>
          </cell>
          <cell r="BA20">
            <v>43.192841606658902</v>
          </cell>
          <cell r="BC20">
            <v>1531</v>
          </cell>
          <cell r="BD20">
            <v>46.788111217641415</v>
          </cell>
          <cell r="BE20">
            <v>1278.8344988797971</v>
          </cell>
          <cell r="BG20">
            <v>2924.4674434874796</v>
          </cell>
          <cell r="BI20">
            <v>2443.2058504013839</v>
          </cell>
          <cell r="BO20">
            <v>6697</v>
          </cell>
        </row>
        <row r="21">
          <cell r="A21">
            <v>1997</v>
          </cell>
          <cell r="B21">
            <v>4515.8810000000003</v>
          </cell>
          <cell r="C21">
            <v>1.0345349883805088</v>
          </cell>
          <cell r="D21">
            <v>24699</v>
          </cell>
          <cell r="F21">
            <v>1341.7339999999999</v>
          </cell>
          <cell r="G21">
            <v>10.332708374449041</v>
          </cell>
          <cell r="N21">
            <v>5323.3849999999993</v>
          </cell>
          <cell r="P21">
            <v>4044.9775911534211</v>
          </cell>
          <cell r="R21">
            <v>15225.97759115342</v>
          </cell>
          <cell r="S21">
            <v>5.8009594044901247</v>
          </cell>
          <cell r="U21">
            <v>9102</v>
          </cell>
          <cell r="V21">
            <v>5.1039260969976796</v>
          </cell>
          <cell r="W21">
            <v>4372.9426795488616</v>
          </cell>
          <cell r="X21">
            <v>2.2949085777205536</v>
          </cell>
          <cell r="AA21">
            <v>5651.1417632634621</v>
          </cell>
          <cell r="AB21">
            <v>4.0107453377415725</v>
          </cell>
          <cell r="AF21">
            <v>7.454523837831406</v>
          </cell>
          <cell r="AG21">
            <v>4179.3158396361669</v>
          </cell>
          <cell r="AN21">
            <v>1560.4077535961655</v>
          </cell>
          <cell r="AU21">
            <v>8599</v>
          </cell>
          <cell r="AV21">
            <v>27.543755562147719</v>
          </cell>
          <cell r="AW21">
            <v>774</v>
          </cell>
          <cell r="AX21">
            <v>9196</v>
          </cell>
          <cell r="AY21">
            <v>30.052326403620413</v>
          </cell>
          <cell r="AZ21">
            <v>142.93832045113868</v>
          </cell>
          <cell r="BA21">
            <v>-26.623780108025564</v>
          </cell>
          <cell r="BC21">
            <v>668</v>
          </cell>
          <cell r="BD21">
            <v>-56.368386675375568</v>
          </cell>
          <cell r="BE21">
            <v>1144.0691603638325</v>
          </cell>
          <cell r="BG21">
            <v>2484.5698375572556</v>
          </cell>
          <cell r="BI21">
            <v>2221.8877653423742</v>
          </cell>
          <cell r="BO21">
            <v>4944</v>
          </cell>
        </row>
        <row r="22">
          <cell r="A22">
            <v>1998</v>
          </cell>
          <cell r="B22">
            <v>6113.8830000000007</v>
          </cell>
          <cell r="C22">
            <v>35.386273464690497</v>
          </cell>
          <cell r="D22">
            <v>33602</v>
          </cell>
          <cell r="F22">
            <v>1566.51</v>
          </cell>
          <cell r="G22">
            <v>16.752649929121578</v>
          </cell>
          <cell r="N22">
            <v>4728.2510000000002</v>
          </cell>
          <cell r="P22">
            <v>5086.9387661292312</v>
          </cell>
          <cell r="R22">
            <v>17495.582766129231</v>
          </cell>
          <cell r="S22">
            <v>14.906137628197325</v>
          </cell>
          <cell r="U22">
            <v>10221</v>
          </cell>
          <cell r="V22">
            <v>12.294001318391556</v>
          </cell>
          <cell r="W22">
            <v>6013.203547007457</v>
          </cell>
          <cell r="X22">
            <v>37.509315526354307</v>
          </cell>
          <cell r="AA22">
            <v>7493.4496134168185</v>
          </cell>
          <cell r="AB22">
            <v>32.600630586365732</v>
          </cell>
          <cell r="AF22">
            <v>28.070369550785568</v>
          </cell>
          <cell r="AG22">
            <v>3577.9162177456324</v>
          </cell>
          <cell r="AN22">
            <v>2499.4194153051571</v>
          </cell>
          <cell r="AU22">
            <v>8529</v>
          </cell>
          <cell r="AV22">
            <v>-0.81404814513315049</v>
          </cell>
          <cell r="AW22">
            <v>339</v>
          </cell>
          <cell r="AX22">
            <v>8813</v>
          </cell>
          <cell r="AY22">
            <v>-4.1648542844715086</v>
          </cell>
          <cell r="AZ22">
            <v>100.6794529925437</v>
          </cell>
          <cell r="BA22">
            <v>-29.564407448764264</v>
          </cell>
          <cell r="BC22">
            <v>841</v>
          </cell>
          <cell r="BD22">
            <v>25.898203592814362</v>
          </cell>
          <cell r="BE22">
            <v>1150.3347822543678</v>
          </cell>
          <cell r="BG22">
            <v>2587.5193508240741</v>
          </cell>
          <cell r="BI22">
            <v>2270.2024803383752</v>
          </cell>
          <cell r="BO22">
            <v>5993</v>
          </cell>
        </row>
        <row r="23">
          <cell r="A23">
            <v>1999</v>
          </cell>
          <cell r="B23">
            <v>7229.692</v>
          </cell>
          <cell r="C23">
            <v>18.250414671003679</v>
          </cell>
          <cell r="D23">
            <v>37472</v>
          </cell>
          <cell r="F23">
            <v>1683.354</v>
          </cell>
          <cell r="G23">
            <v>7.4588735469291567</v>
          </cell>
          <cell r="N23">
            <v>5501.9550000000008</v>
          </cell>
          <cell r="P23">
            <v>6237.7456781055507</v>
          </cell>
          <cell r="R23">
            <v>20652.746678105552</v>
          </cell>
          <cell r="S23">
            <v>18.045491563095961</v>
          </cell>
          <cell r="U23">
            <v>11222</v>
          </cell>
          <cell r="V23">
            <v>9.7935622737501227</v>
          </cell>
          <cell r="W23">
            <v>7072.5012602140869</v>
          </cell>
          <cell r="X23">
            <v>17.616195841795545</v>
          </cell>
          <cell r="AA23">
            <v>8683.6165158330186</v>
          </cell>
          <cell r="AB23">
            <v>15.882763797934118</v>
          </cell>
          <cell r="AF23">
            <v>8.4319654427645894</v>
          </cell>
          <cell r="AG23">
            <v>4231.6404381087505</v>
          </cell>
          <cell r="AN23">
            <v>3462.8632651679491</v>
          </cell>
          <cell r="AU23">
            <v>10910</v>
          </cell>
          <cell r="AV23">
            <v>27.916520107867271</v>
          </cell>
          <cell r="AW23">
            <v>700</v>
          </cell>
          <cell r="AX23">
            <v>11449</v>
          </cell>
          <cell r="AY23">
            <v>29.910359695903786</v>
          </cell>
          <cell r="AZ23">
            <v>157.19073978591314</v>
          </cell>
          <cell r="BA23">
            <v>56.129910437191846</v>
          </cell>
          <cell r="BC23">
            <v>1082</v>
          </cell>
          <cell r="BD23">
            <v>28.656361474435201</v>
          </cell>
          <cell r="BE23">
            <v>1270.3145618912504</v>
          </cell>
          <cell r="BG23">
            <v>2774.8824129376017</v>
          </cell>
          <cell r="BI23">
            <v>3406.3735410041663</v>
          </cell>
          <cell r="BO23">
            <v>7441</v>
          </cell>
        </row>
        <row r="24">
          <cell r="A24">
            <v>2000</v>
          </cell>
          <cell r="B24">
            <v>9136.5529999999999</v>
          </cell>
          <cell r="C24">
            <v>26.375411289996855</v>
          </cell>
          <cell r="D24">
            <v>46441</v>
          </cell>
          <cell r="F24">
            <v>1996.2069999999999</v>
          </cell>
          <cell r="G24">
            <v>18.585098559185997</v>
          </cell>
          <cell r="N24">
            <v>5121.2389999999996</v>
          </cell>
          <cell r="P24">
            <v>5343.7153072028395</v>
          </cell>
          <cell r="R24">
            <v>21597.714307202841</v>
          </cell>
          <cell r="S24">
            <v>4.5755058338030619</v>
          </cell>
          <cell r="U24">
            <v>11994</v>
          </cell>
          <cell r="V24">
            <v>6.8793441454286119</v>
          </cell>
          <cell r="W24">
            <v>9027.6651338090851</v>
          </cell>
          <cell r="X24">
            <v>27.644588550215609</v>
          </cell>
          <cell r="AA24">
            <v>10955.038223080648</v>
          </cell>
          <cell r="AB24">
            <v>26.15755432205118</v>
          </cell>
          <cell r="AF24">
            <v>20.165723846705454</v>
          </cell>
          <cell r="AG24">
            <v>3980.3907630226377</v>
          </cell>
          <cell r="AN24">
            <v>2746.6186465130299</v>
          </cell>
          <cell r="AU24">
            <v>10240</v>
          </cell>
          <cell r="AV24">
            <v>-6.1411549037580171</v>
          </cell>
          <cell r="AW24">
            <v>-68</v>
          </cell>
          <cell r="AX24">
            <v>10245</v>
          </cell>
          <cell r="AY24">
            <v>-10.51620228840947</v>
          </cell>
          <cell r="AZ24">
            <v>108.88786619091479</v>
          </cell>
          <cell r="BA24">
            <v>-30.728828976048295</v>
          </cell>
          <cell r="BC24">
            <v>670</v>
          </cell>
          <cell r="BD24">
            <v>-38.077634011090581</v>
          </cell>
          <cell r="BE24">
            <v>1140.8482369773619</v>
          </cell>
          <cell r="BG24">
            <v>2597.0966606898096</v>
          </cell>
          <cell r="BI24">
            <v>3013.3333254134764</v>
          </cell>
          <cell r="BO24">
            <v>7480</v>
          </cell>
        </row>
        <row r="25">
          <cell r="A25">
            <v>2001</v>
          </cell>
          <cell r="B25">
            <v>7450.0839999999998</v>
          </cell>
          <cell r="C25">
            <v>-18.458482099321259</v>
          </cell>
          <cell r="D25">
            <v>33688</v>
          </cell>
          <cell r="F25">
            <v>1644.0450000000001</v>
          </cell>
          <cell r="G25">
            <v>-17.641557213254934</v>
          </cell>
          <cell r="N25">
            <v>5046.8770000000004</v>
          </cell>
          <cell r="P25">
            <v>4820.2288420568193</v>
          </cell>
          <cell r="R25">
            <v>18961.23484205682</v>
          </cell>
          <cell r="S25">
            <v>-12.207215206410782</v>
          </cell>
          <cell r="U25">
            <v>10411</v>
          </cell>
          <cell r="V25">
            <v>-13.198265799566455</v>
          </cell>
          <cell r="W25">
            <v>7379.7703365567841</v>
          </cell>
          <cell r="X25">
            <v>-18.253831669950269</v>
          </cell>
          <cell r="AA25">
            <v>8922.1875720514945</v>
          </cell>
          <cell r="AB25">
            <v>-18.556308153688018</v>
          </cell>
          <cell r="AF25">
            <v>-14.149317066702027</v>
          </cell>
          <cell r="AG25">
            <v>3826.5179722032394</v>
          </cell>
          <cell r="AN25">
            <v>2488.2132293301834</v>
          </cell>
          <cell r="AU25">
            <v>9439</v>
          </cell>
          <cell r="AV25">
            <v>-7.8222656250000018</v>
          </cell>
          <cell r="AW25">
            <v>44</v>
          </cell>
          <cell r="AX25">
            <v>9528</v>
          </cell>
          <cell r="AY25">
            <v>-6.9985358711566636</v>
          </cell>
          <cell r="AZ25">
            <v>70.313663443215773</v>
          </cell>
          <cell r="BA25">
            <v>-35.425620959516522</v>
          </cell>
          <cell r="BC25">
            <v>394</v>
          </cell>
          <cell r="BD25">
            <v>-41.194029850746276</v>
          </cell>
          <cell r="BE25">
            <v>1220.359027796761</v>
          </cell>
          <cell r="BG25">
            <v>2332.0156127266359</v>
          </cell>
          <cell r="BI25">
            <v>2458.6839315280963</v>
          </cell>
          <cell r="BO25">
            <v>6861</v>
          </cell>
        </row>
        <row r="26">
          <cell r="A26">
            <v>2002</v>
          </cell>
          <cell r="B26">
            <v>8917.4793441658421</v>
          </cell>
          <cell r="C26">
            <v>19.69635972112318</v>
          </cell>
          <cell r="D26">
            <v>46331</v>
          </cell>
          <cell r="F26">
            <v>1918.326</v>
          </cell>
          <cell r="G26">
            <v>16.683302464348593</v>
          </cell>
          <cell r="N26">
            <v>5459.1009999999997</v>
          </cell>
          <cell r="P26">
            <v>4991.528258872795</v>
          </cell>
          <cell r="R26">
            <v>21286.434603038637</v>
          </cell>
          <cell r="S26">
            <v>12.262913150700649</v>
          </cell>
          <cell r="U26">
            <v>11799</v>
          </cell>
          <cell r="V26">
            <v>13.332052636634328</v>
          </cell>
          <cell r="W26">
            <v>8807.351021921766</v>
          </cell>
          <cell r="X26">
            <v>19.344513721426395</v>
          </cell>
          <cell r="AA26">
            <v>10609.035681781474</v>
          </cell>
          <cell r="AB26">
            <v>18.906216621291215</v>
          </cell>
          <cell r="AF26">
            <v>17.701575532900836</v>
          </cell>
          <cell r="AG26">
            <v>4175.8444869594778</v>
          </cell>
          <cell r="AN26">
            <v>2812.8402408490556</v>
          </cell>
          <cell r="AU26">
            <v>10400</v>
          </cell>
          <cell r="AV26">
            <v>10.181163258819792</v>
          </cell>
          <cell r="AW26">
            <v>-510</v>
          </cell>
          <cell r="AX26">
            <v>10084</v>
          </cell>
          <cell r="AY26">
            <v>5.8354324097397159</v>
          </cell>
          <cell r="AZ26">
            <v>110.12832224407612</v>
          </cell>
          <cell r="BA26">
            <v>56.624355567839316</v>
          </cell>
          <cell r="BC26">
            <v>775</v>
          </cell>
          <cell r="BD26">
            <v>96.700507614213208</v>
          </cell>
          <cell r="BE26">
            <v>1283.2565130405219</v>
          </cell>
          <cell r="BG26">
            <v>2178.6880180237395</v>
          </cell>
          <cell r="BI26">
            <v>2786.285806551371</v>
          </cell>
          <cell r="BO26">
            <v>7738</v>
          </cell>
        </row>
      </sheetData>
      <sheetData sheetId="4" refreshError="1"/>
      <sheetData sheetId="5">
        <row r="5">
          <cell r="A5">
            <v>1981</v>
          </cell>
        </row>
        <row r="10">
          <cell r="BI10">
            <v>1008.0963195073548</v>
          </cell>
        </row>
        <row r="11">
          <cell r="BI11">
            <v>781.75553613588124</v>
          </cell>
          <cell r="BJ11">
            <v>-22.45229736401415</v>
          </cell>
        </row>
        <row r="12">
          <cell r="BI12">
            <v>733.40739377597561</v>
          </cell>
          <cell r="BJ12">
            <v>-6.1845602781253621</v>
          </cell>
        </row>
        <row r="13">
          <cell r="BI13">
            <v>993.97561241128778</v>
          </cell>
          <cell r="BJ13">
            <v>35.528441742830942</v>
          </cell>
        </row>
        <row r="14">
          <cell r="BI14">
            <v>1321.0456408609441</v>
          </cell>
          <cell r="BJ14">
            <v>32.905236744814736</v>
          </cell>
        </row>
        <row r="15">
          <cell r="BI15">
            <v>1284.9500493786841</v>
          </cell>
          <cell r="BJ15">
            <v>-2.7323500692024605</v>
          </cell>
        </row>
        <row r="16">
          <cell r="BI16">
            <v>1415.4290612447821</v>
          </cell>
          <cell r="BJ16">
            <v>10.154403428303604</v>
          </cell>
        </row>
        <row r="17">
          <cell r="BI17">
            <v>1045.4643482783581</v>
          </cell>
          <cell r="BJ17">
            <v>-26.137990457894301</v>
          </cell>
        </row>
        <row r="18">
          <cell r="BI18">
            <v>864.31658868733689</v>
          </cell>
          <cell r="BJ18">
            <v>-17.32701453563006</v>
          </cell>
        </row>
        <row r="19">
          <cell r="BI19">
            <v>1090.2801724119893</v>
          </cell>
          <cell r="BJ19">
            <v>26.143612963373752</v>
          </cell>
        </row>
        <row r="20">
          <cell r="BI20">
            <v>1141.780442139546</v>
          </cell>
          <cell r="BJ20">
            <v>4.7235812436746905</v>
          </cell>
        </row>
        <row r="21">
          <cell r="BI21">
            <v>1165.9729827112164</v>
          </cell>
          <cell r="BJ21">
            <v>2.1188434902893238</v>
          </cell>
        </row>
        <row r="22">
          <cell r="BI22">
            <v>1104.9525974474959</v>
          </cell>
          <cell r="BJ22">
            <v>-5.2334304626708299</v>
          </cell>
        </row>
        <row r="23">
          <cell r="BI23">
            <v>887.67458822728122</v>
          </cell>
          <cell r="BJ23">
            <v>-19.664011806672921</v>
          </cell>
        </row>
        <row r="24">
          <cell r="BI24">
            <v>1369.9430897281341</v>
          </cell>
          <cell r="BJ24">
            <v>54.329425207942549</v>
          </cell>
        </row>
        <row r="25">
          <cell r="BI25">
            <v>1079.7845979064109</v>
          </cell>
          <cell r="BJ25">
            <v>-21.180331796067907</v>
          </cell>
        </row>
        <row r="26">
          <cell r="BI26">
            <v>779.10633648538806</v>
          </cell>
          <cell r="BJ26">
            <v>-27.846133571825938</v>
          </cell>
        </row>
      </sheetData>
      <sheetData sheetId="6">
        <row r="9">
          <cell r="A9">
            <v>1985</v>
          </cell>
          <cell r="BI9">
            <v>-2416.2352513224432</v>
          </cell>
        </row>
        <row r="10">
          <cell r="A10">
            <v>1986</v>
          </cell>
          <cell r="BI10">
            <v>356.59289069653209</v>
          </cell>
        </row>
        <row r="11">
          <cell r="A11">
            <v>1987</v>
          </cell>
          <cell r="BI11">
            <v>542.04504635527837</v>
          </cell>
          <cell r="BJ11">
            <v>52.006688999464636</v>
          </cell>
        </row>
        <row r="12">
          <cell r="A12">
            <v>1988</v>
          </cell>
          <cell r="BI12">
            <v>397.51051413148411</v>
          </cell>
          <cell r="BJ12">
            <v>-26.664671727128088</v>
          </cell>
        </row>
        <row r="13">
          <cell r="A13">
            <v>1989</v>
          </cell>
          <cell r="BI13">
            <v>699.99864901491878</v>
          </cell>
          <cell r="BJ13">
            <v>76.095631217286751</v>
          </cell>
        </row>
        <row r="14">
          <cell r="A14">
            <v>1990</v>
          </cell>
          <cell r="BI14">
            <v>1044.1746626763997</v>
          </cell>
          <cell r="BJ14">
            <v>49.16809684501915</v>
          </cell>
        </row>
        <row r="15">
          <cell r="A15">
            <v>1991</v>
          </cell>
          <cell r="BI15">
            <v>689.1593514239903</v>
          </cell>
          <cell r="BJ15">
            <v>-33.999609829876931</v>
          </cell>
        </row>
        <row r="16">
          <cell r="A16">
            <v>1992</v>
          </cell>
          <cell r="BI16">
            <v>659.27637037137447</v>
          </cell>
          <cell r="BJ16">
            <v>-4.3361496859716802</v>
          </cell>
        </row>
        <row r="17">
          <cell r="A17">
            <v>1993</v>
          </cell>
          <cell r="BI17">
            <v>577.21707891307437</v>
          </cell>
          <cell r="BJ17">
            <v>-12.446872836057443</v>
          </cell>
        </row>
        <row r="18">
          <cell r="A18">
            <v>1994</v>
          </cell>
          <cell r="BI18">
            <v>395.82150617127809</v>
          </cell>
          <cell r="BJ18">
            <v>-31.42588453608689</v>
          </cell>
        </row>
        <row r="19">
          <cell r="A19">
            <v>1995</v>
          </cell>
          <cell r="BI19">
            <v>892.17635597060939</v>
          </cell>
          <cell r="BJ19">
            <v>125.39865622777731</v>
          </cell>
        </row>
        <row r="20">
          <cell r="A20">
            <v>1996</v>
          </cell>
          <cell r="BI20">
            <v>721.47800958723792</v>
          </cell>
          <cell r="BJ20">
            <v>-19.132803199841209</v>
          </cell>
        </row>
        <row r="21">
          <cell r="A21">
            <v>1997</v>
          </cell>
          <cell r="BI21">
            <v>956.86985074375252</v>
          </cell>
          <cell r="BJ21">
            <v>32.626336219337261</v>
          </cell>
        </row>
        <row r="22">
          <cell r="A22">
            <v>1998</v>
          </cell>
          <cell r="BI22">
            <v>2742.5933511005755</v>
          </cell>
          <cell r="BJ22">
            <v>186.62135701828439</v>
          </cell>
        </row>
        <row r="23">
          <cell r="A23">
            <v>1999</v>
          </cell>
          <cell r="BI23">
            <v>1232.7837550552767</v>
          </cell>
          <cell r="BJ23">
            <v>-55.050435947400921</v>
          </cell>
        </row>
        <row r="24">
          <cell r="A24">
            <v>2000</v>
          </cell>
          <cell r="BI24">
            <v>1196.3451693738289</v>
          </cell>
          <cell r="BJ24">
            <v>-2.9557970351267282</v>
          </cell>
        </row>
        <row r="25">
          <cell r="A25">
            <v>2001</v>
          </cell>
          <cell r="BI25">
            <v>1497.9353815538748</v>
          </cell>
          <cell r="BJ25">
            <v>25.209297441966449</v>
          </cell>
        </row>
        <row r="26">
          <cell r="A26">
            <v>2002</v>
          </cell>
          <cell r="BI26">
            <v>984.24728012040805</v>
          </cell>
          <cell r="BJ26">
            <v>-34.293074838822172</v>
          </cell>
        </row>
      </sheetData>
      <sheetData sheetId="7">
        <row r="5">
          <cell r="AG5">
            <v>279.40425506756753</v>
          </cell>
          <cell r="AN5">
            <v>162.54368484597708</v>
          </cell>
        </row>
        <row r="6">
          <cell r="AG6">
            <v>227.26064918414917</v>
          </cell>
          <cell r="AN6">
            <v>68.844617378849719</v>
          </cell>
        </row>
        <row r="7">
          <cell r="AG7">
            <v>134.73437189054727</v>
          </cell>
          <cell r="AN7">
            <v>20.114764818088144</v>
          </cell>
        </row>
        <row r="8">
          <cell r="AG8">
            <v>105.73145817727841</v>
          </cell>
          <cell r="AN8">
            <v>4.3044672892804394</v>
          </cell>
        </row>
        <row r="9">
          <cell r="AG9">
            <v>138.9541474669424</v>
          </cell>
          <cell r="AN9">
            <v>44.071869644494662</v>
          </cell>
        </row>
        <row r="10">
          <cell r="AG10">
            <v>249.37059413975271</v>
          </cell>
          <cell r="AN10">
            <v>87.436261437855435</v>
          </cell>
          <cell r="AU10">
            <v>462</v>
          </cell>
          <cell r="AW10">
            <v>30</v>
          </cell>
          <cell r="AX10">
            <v>487</v>
          </cell>
        </row>
        <row r="11">
          <cell r="AG11">
            <v>274.73195691014189</v>
          </cell>
          <cell r="AN11">
            <v>90.948934703685893</v>
          </cell>
          <cell r="AU11">
            <v>493</v>
          </cell>
          <cell r="AW11">
            <v>7</v>
          </cell>
          <cell r="AX11">
            <v>499</v>
          </cell>
        </row>
        <row r="12">
          <cell r="AG12">
            <v>251.41488038257825</v>
          </cell>
          <cell r="AN12">
            <v>71.184274291615381</v>
          </cell>
          <cell r="AU12">
            <v>427</v>
          </cell>
          <cell r="AW12">
            <v>17</v>
          </cell>
          <cell r="AX12">
            <v>445</v>
          </cell>
        </row>
        <row r="13">
          <cell r="AG13">
            <v>265.13135389712841</v>
          </cell>
          <cell r="AN13">
            <v>122.70356716154645</v>
          </cell>
          <cell r="AU13">
            <v>510</v>
          </cell>
          <cell r="AW13">
            <v>29</v>
          </cell>
          <cell r="AX13">
            <v>536</v>
          </cell>
        </row>
        <row r="14">
          <cell r="AG14">
            <v>281.39666017862879</v>
          </cell>
          <cell r="AN14">
            <v>74.132997042624211</v>
          </cell>
          <cell r="AU14">
            <v>469</v>
          </cell>
          <cell r="AW14">
            <v>61</v>
          </cell>
          <cell r="AX14">
            <v>531</v>
          </cell>
        </row>
        <row r="15">
          <cell r="AG15">
            <v>165.26964905386481</v>
          </cell>
          <cell r="AN15">
            <v>53.855344945625177</v>
          </cell>
          <cell r="AU15">
            <v>292</v>
          </cell>
          <cell r="AW15">
            <v>-20</v>
          </cell>
          <cell r="AX15">
            <v>275</v>
          </cell>
        </row>
        <row r="16">
          <cell r="AG16">
            <v>197.94790976554035</v>
          </cell>
          <cell r="AN16">
            <v>183.7579096505707</v>
          </cell>
          <cell r="AU16">
            <v>544</v>
          </cell>
          <cell r="AW16">
            <v>35</v>
          </cell>
          <cell r="AX16">
            <v>564</v>
          </cell>
        </row>
        <row r="17">
          <cell r="AG17">
            <v>148.03541325516957</v>
          </cell>
          <cell r="AN17">
            <v>111.1981011358791</v>
          </cell>
          <cell r="AU17">
            <v>368</v>
          </cell>
          <cell r="AW17">
            <v>12</v>
          </cell>
          <cell r="AX17">
            <v>374</v>
          </cell>
        </row>
        <row r="18">
          <cell r="AG18">
            <v>141.56881776451689</v>
          </cell>
          <cell r="AN18">
            <v>52.462089047538356</v>
          </cell>
          <cell r="AU18">
            <v>267</v>
          </cell>
          <cell r="AW18">
            <v>44</v>
          </cell>
          <cell r="AX18">
            <v>308</v>
          </cell>
        </row>
        <row r="19">
          <cell r="AG19">
            <v>178.5900966283221</v>
          </cell>
          <cell r="AN19">
            <v>43.218810229475658</v>
          </cell>
          <cell r="AU19">
            <v>342</v>
          </cell>
          <cell r="AW19">
            <v>45</v>
          </cell>
          <cell r="AX19">
            <v>383</v>
          </cell>
        </row>
        <row r="20">
          <cell r="AG20">
            <v>223.60413972555006</v>
          </cell>
          <cell r="AN20">
            <v>86.94720055023123</v>
          </cell>
          <cell r="AU20">
            <v>466</v>
          </cell>
          <cell r="AW20">
            <v>33</v>
          </cell>
          <cell r="AX20">
            <v>496</v>
          </cell>
        </row>
        <row r="21">
          <cell r="AG21">
            <v>250.63155896269669</v>
          </cell>
          <cell r="AN21">
            <v>75.385697234710904</v>
          </cell>
          <cell r="AU21">
            <v>475</v>
          </cell>
          <cell r="AW21">
            <v>30</v>
          </cell>
          <cell r="AX21">
            <v>506</v>
          </cell>
        </row>
        <row r="22">
          <cell r="AG22">
            <v>190.16533806714546</v>
          </cell>
          <cell r="AN22">
            <v>93.119568850809856</v>
          </cell>
          <cell r="AU22">
            <v>412</v>
          </cell>
          <cell r="AW22">
            <v>38</v>
          </cell>
          <cell r="AX22">
            <v>447</v>
          </cell>
        </row>
        <row r="23">
          <cell r="AG23">
            <v>180.73008851304846</v>
          </cell>
          <cell r="AN23">
            <v>74.596580596835125</v>
          </cell>
          <cell r="AU23">
            <v>391</v>
          </cell>
          <cell r="AW23">
            <v>53</v>
          </cell>
          <cell r="AX23">
            <v>442</v>
          </cell>
        </row>
        <row r="24">
          <cell r="AG24">
            <v>214.09375495961973</v>
          </cell>
          <cell r="AN24">
            <v>43.611908863443347</v>
          </cell>
          <cell r="AU24">
            <v>418</v>
          </cell>
          <cell r="AW24">
            <v>43</v>
          </cell>
          <cell r="AX24">
            <v>461</v>
          </cell>
        </row>
        <row r="25">
          <cell r="AG25">
            <v>159.87478483081892</v>
          </cell>
          <cell r="AN25">
            <v>28.525334987092393</v>
          </cell>
          <cell r="AU25">
            <v>297</v>
          </cell>
          <cell r="AW25">
            <v>39</v>
          </cell>
          <cell r="AX25">
            <v>336</v>
          </cell>
        </row>
        <row r="26">
          <cell r="AG26">
            <v>183.33757141844097</v>
          </cell>
          <cell r="AN26">
            <v>343.58478968013736</v>
          </cell>
          <cell r="AU26">
            <v>813</v>
          </cell>
          <cell r="AW26">
            <v>35</v>
          </cell>
          <cell r="AX26">
            <v>837</v>
          </cell>
        </row>
      </sheetData>
      <sheetData sheetId="8" refreshError="1"/>
      <sheetData sheetId="9">
        <row r="5">
          <cell r="J5">
            <v>0</v>
          </cell>
          <cell r="L5">
            <v>527.47299999999996</v>
          </cell>
          <cell r="P5">
            <v>99.780663633700513</v>
          </cell>
          <cell r="R5">
            <v>882.33266363370058</v>
          </cell>
        </row>
        <row r="6">
          <cell r="J6">
            <v>0</v>
          </cell>
          <cell r="L6">
            <v>526.59399999999994</v>
          </cell>
          <cell r="P6">
            <v>68.480564908594175</v>
          </cell>
          <cell r="R6">
            <v>885.3575649085941</v>
          </cell>
        </row>
        <row r="7">
          <cell r="J7">
            <v>0</v>
          </cell>
          <cell r="L7">
            <v>382.64299999999997</v>
          </cell>
          <cell r="P7">
            <v>59.520148085190961</v>
          </cell>
          <cell r="R7">
            <v>850.25014808519086</v>
          </cell>
          <cell r="BA7">
            <v>41.484879972539581</v>
          </cell>
          <cell r="BB7">
            <v>0.2935416666666697</v>
          </cell>
          <cell r="BD7">
            <v>40.625</v>
          </cell>
        </row>
        <row r="8">
          <cell r="J8">
            <v>0</v>
          </cell>
          <cell r="L8">
            <v>453.06499999999994</v>
          </cell>
          <cell r="P8">
            <v>124.9935303364734</v>
          </cell>
          <cell r="R8">
            <v>1211.5275303364733</v>
          </cell>
          <cell r="BA8">
            <v>20.876406636997658</v>
          </cell>
          <cell r="BB8">
            <v>4.7371762737642626</v>
          </cell>
          <cell r="BD8">
            <v>47.037037037037031</v>
          </cell>
        </row>
        <row r="9">
          <cell r="J9">
            <v>0</v>
          </cell>
          <cell r="L9">
            <v>639.91</v>
          </cell>
          <cell r="P9">
            <v>247.60373744223153</v>
          </cell>
          <cell r="R9">
            <v>1717.5347374422315</v>
          </cell>
          <cell r="BA9">
            <v>34.270807723817583</v>
          </cell>
          <cell r="BB9">
            <v>6.2642597581174329</v>
          </cell>
          <cell r="BD9">
            <v>24.685138539042818</v>
          </cell>
        </row>
        <row r="10">
          <cell r="J10">
            <v>345.19596763691516</v>
          </cell>
          <cell r="L10">
            <v>1080.4209676369151</v>
          </cell>
          <cell r="P10">
            <v>362.43504226570417</v>
          </cell>
          <cell r="R10">
            <v>2135.6630422657045</v>
          </cell>
          <cell r="BA10">
            <v>111.08754647555608</v>
          </cell>
          <cell r="BB10">
            <v>3.3219172968624378</v>
          </cell>
          <cell r="BD10">
            <v>28.080808080808083</v>
          </cell>
        </row>
        <row r="11">
          <cell r="J11">
            <v>284.02972898124267</v>
          </cell>
          <cell r="L11">
            <v>858.52972898124256</v>
          </cell>
          <cell r="P11">
            <v>395.60224895897045</v>
          </cell>
          <cell r="R11">
            <v>2422.1862489589703</v>
          </cell>
          <cell r="BA11">
            <v>-23.076438052512348</v>
          </cell>
          <cell r="BB11">
            <v>5.4530315061658001</v>
          </cell>
          <cell r="BD11">
            <v>-21.135646687697161</v>
          </cell>
        </row>
        <row r="12">
          <cell r="A12">
            <v>1988</v>
          </cell>
          <cell r="J12">
            <v>237.79295642140244</v>
          </cell>
          <cell r="L12">
            <v>739.47795642140238</v>
          </cell>
          <cell r="N12">
            <v>1405.0360000000001</v>
          </cell>
          <cell r="P12">
            <v>289.82323962337608</v>
          </cell>
          <cell r="R12">
            <v>2196.5442396233761</v>
          </cell>
          <cell r="BA12">
            <v>-33.984480563698462</v>
          </cell>
          <cell r="BB12">
            <v>10.614908635794734</v>
          </cell>
          <cell r="BD12">
            <v>-19.799999999999997</v>
          </cell>
        </row>
        <row r="13">
          <cell r="A13">
            <v>1989</v>
          </cell>
          <cell r="J13">
            <v>228.71273210608888</v>
          </cell>
          <cell r="L13">
            <v>842.55373210608889</v>
          </cell>
          <cell r="N13">
            <v>905.9079999999999</v>
          </cell>
          <cell r="P13">
            <v>255.10782200073515</v>
          </cell>
          <cell r="R13">
            <v>1774.8568220007351</v>
          </cell>
          <cell r="BA13">
            <v>-7.4083492007314344</v>
          </cell>
          <cell r="BB13">
            <v>12.60696349858847</v>
          </cell>
          <cell r="BD13">
            <v>-66.832917705735667</v>
          </cell>
        </row>
        <row r="14">
          <cell r="A14">
            <v>1990</v>
          </cell>
          <cell r="J14">
            <v>139.84419501600166</v>
          </cell>
          <cell r="L14">
            <v>773.58819501600158</v>
          </cell>
          <cell r="N14">
            <v>794.02</v>
          </cell>
          <cell r="P14">
            <v>289.64866398702935</v>
          </cell>
          <cell r="R14">
            <v>1717.4126639870292</v>
          </cell>
          <cell r="BA14">
            <v>-55.28431631710977</v>
          </cell>
          <cell r="BB14">
            <v>13.701312792475548</v>
          </cell>
          <cell r="BD14">
            <v>7.5187969924812137</v>
          </cell>
        </row>
        <row r="15">
          <cell r="A15">
            <v>1991</v>
          </cell>
          <cell r="J15">
            <v>111.89507015129493</v>
          </cell>
          <cell r="L15">
            <v>703.54707015129486</v>
          </cell>
          <cell r="N15">
            <v>780.68899999999996</v>
          </cell>
          <cell r="P15">
            <v>245.15827843928398</v>
          </cell>
          <cell r="R15">
            <v>1617.4992784392839</v>
          </cell>
          <cell r="BA15">
            <v>18.790264582962514</v>
          </cell>
          <cell r="BB15">
            <v>7.5475848490069239</v>
          </cell>
          <cell r="BD15">
            <v>10.489510489510479</v>
          </cell>
        </row>
        <row r="16">
          <cell r="A16">
            <v>1992</v>
          </cell>
          <cell r="J16">
            <v>142.58097580409947</v>
          </cell>
          <cell r="L16">
            <v>890.38397580409935</v>
          </cell>
          <cell r="N16">
            <v>607.53</v>
          </cell>
          <cell r="P16">
            <v>289.43655240745147</v>
          </cell>
          <cell r="R16">
            <v>1644.7695524074513</v>
          </cell>
          <cell r="BA16">
            <v>-45.231411604937144</v>
          </cell>
          <cell r="BB16">
            <v>7.1444247140544377</v>
          </cell>
          <cell r="BD16">
            <v>-20.253164556962023</v>
          </cell>
        </row>
        <row r="17">
          <cell r="A17">
            <v>1993</v>
          </cell>
          <cell r="J17">
            <v>168.83514055427042</v>
          </cell>
          <cell r="L17">
            <v>978.15114055427046</v>
          </cell>
          <cell r="N17">
            <v>470.274</v>
          </cell>
          <cell r="P17">
            <v>323.22338696828956</v>
          </cell>
          <cell r="R17">
            <v>1602.8133869682897</v>
          </cell>
          <cell r="BA17">
            <v>52.242055327138303</v>
          </cell>
          <cell r="BB17">
            <v>8.4725553054281448</v>
          </cell>
          <cell r="BD17">
            <v>21.42857142857142</v>
          </cell>
        </row>
        <row r="18">
          <cell r="A18">
            <v>1994</v>
          </cell>
          <cell r="J18">
            <v>206.44116305329669</v>
          </cell>
          <cell r="L18">
            <v>990.56616305329669</v>
          </cell>
          <cell r="N18">
            <v>469.39</v>
          </cell>
          <cell r="P18">
            <v>287.38358117548466</v>
          </cell>
          <cell r="R18">
            <v>1540.8985811754847</v>
          </cell>
          <cell r="BA18">
            <v>-26.288221784769817</v>
          </cell>
          <cell r="BB18">
            <v>0.58649237447033897</v>
          </cell>
          <cell r="BD18">
            <v>-22.875816993464049</v>
          </cell>
        </row>
        <row r="19">
          <cell r="A19">
            <v>1995</v>
          </cell>
          <cell r="J19">
            <v>185.58674028254291</v>
          </cell>
          <cell r="L19">
            <v>904.87174028254299</v>
          </cell>
          <cell r="N19">
            <v>525.721</v>
          </cell>
          <cell r="P19">
            <v>301.06755685331154</v>
          </cell>
          <cell r="R19">
            <v>1546.0735568533116</v>
          </cell>
          <cell r="BA19">
            <v>-1.7158793422948349</v>
          </cell>
          <cell r="BB19">
            <v>2.1662614718614606</v>
          </cell>
          <cell r="BD19">
            <v>12.711864406779672</v>
          </cell>
        </row>
        <row r="20">
          <cell r="A20">
            <v>1996</v>
          </cell>
          <cell r="J20">
            <v>186.9557187660937</v>
          </cell>
          <cell r="L20">
            <v>724.44471876609362</v>
          </cell>
          <cell r="N20">
            <v>538.45600000000002</v>
          </cell>
          <cell r="P20">
            <v>231.79187734826078</v>
          </cell>
          <cell r="R20">
            <v>1307.7368773482608</v>
          </cell>
          <cell r="BA20">
            <v>-8.9815536819582871</v>
          </cell>
          <cell r="BB20">
            <v>5.1498359658020689</v>
          </cell>
          <cell r="BD20">
            <v>-4.5112781954887211</v>
          </cell>
        </row>
        <row r="21">
          <cell r="A21">
            <v>1997</v>
          </cell>
          <cell r="J21">
            <v>341.77109926989851</v>
          </cell>
          <cell r="L21">
            <v>821.55309926989855</v>
          </cell>
          <cell r="N21">
            <v>664.53700000000003</v>
          </cell>
          <cell r="P21">
            <v>221.78365721045617</v>
          </cell>
          <cell r="R21">
            <v>1366.1026572104563</v>
          </cell>
          <cell r="BA21">
            <v>-11.521755441384119</v>
          </cell>
          <cell r="BB21">
            <v>10.905237906488978</v>
          </cell>
          <cell r="BD21">
            <v>-53.543307086614163</v>
          </cell>
        </row>
        <row r="22">
          <cell r="A22">
            <v>1998</v>
          </cell>
          <cell r="J22">
            <v>313.99254147364672</v>
          </cell>
          <cell r="L22">
            <v>715.75954147364678</v>
          </cell>
          <cell r="N22">
            <v>625.63700000000006</v>
          </cell>
          <cell r="P22">
            <v>243.46494653137228</v>
          </cell>
          <cell r="R22">
            <v>1270.8689465313723</v>
          </cell>
          <cell r="BA22">
            <v>-108.01988467173074</v>
          </cell>
          <cell r="BB22">
            <v>2.7738853684325591</v>
          </cell>
          <cell r="BD22">
            <v>-83.050847457627114</v>
          </cell>
        </row>
        <row r="23">
          <cell r="A23">
            <v>1999</v>
          </cell>
          <cell r="J23">
            <v>346.73657269589859</v>
          </cell>
          <cell r="L23">
            <v>846.97757269589852</v>
          </cell>
          <cell r="N23">
            <v>607.15</v>
          </cell>
          <cell r="P23">
            <v>274.44892677808753</v>
          </cell>
          <cell r="R23">
            <v>1381.8399267780874</v>
          </cell>
          <cell r="BA23">
            <v>-286.4796282308763</v>
          </cell>
          <cell r="BB23">
            <v>8.6027971919364177E-2</v>
          </cell>
          <cell r="BD23">
            <v>580</v>
          </cell>
        </row>
        <row r="24">
          <cell r="A24">
            <v>2000</v>
          </cell>
          <cell r="J24">
            <v>359.30822949338722</v>
          </cell>
          <cell r="L24">
            <v>1059.7362294933873</v>
          </cell>
          <cell r="N24">
            <v>422.06799999999998</v>
          </cell>
          <cell r="P24">
            <v>423.75708394950811</v>
          </cell>
          <cell r="R24">
            <v>1546.2530839495082</v>
          </cell>
          <cell r="BA24">
            <v>625.13444676562972</v>
          </cell>
          <cell r="BB24">
            <v>7.0199871238361027</v>
          </cell>
          <cell r="BD24">
            <v>17.647058823529417</v>
          </cell>
        </row>
        <row r="25">
          <cell r="A25">
            <v>2001</v>
          </cell>
          <cell r="J25">
            <v>239.14647930016645</v>
          </cell>
          <cell r="L25">
            <v>693.84647930016649</v>
          </cell>
          <cell r="N25">
            <v>445.35399999999998</v>
          </cell>
          <cell r="P25">
            <v>313.52343161198945</v>
          </cell>
          <cell r="R25">
            <v>1213.5774316119894</v>
          </cell>
          <cell r="BA25">
            <v>-61.407532954702447</v>
          </cell>
          <cell r="BB25">
            <v>0.5530429838442501</v>
          </cell>
          <cell r="BD25">
            <v>37.5</v>
          </cell>
        </row>
        <row r="26">
          <cell r="A26">
            <v>2002</v>
          </cell>
          <cell r="J26">
            <v>361.33089731382074</v>
          </cell>
          <cell r="L26">
            <v>946.6243601056799</v>
          </cell>
          <cell r="N26">
            <v>449.46699999999998</v>
          </cell>
          <cell r="P26">
            <v>295.15314739071664</v>
          </cell>
          <cell r="R26">
            <v>1329.9136101825757</v>
          </cell>
          <cell r="BA26">
            <v>405.4151439551456</v>
          </cell>
          <cell r="BB26">
            <v>0.87053132736620853</v>
          </cell>
          <cell r="BD26">
            <v>-27.27272727272727</v>
          </cell>
        </row>
        <row r="27">
          <cell r="A27">
            <v>2003</v>
          </cell>
          <cell r="L27">
            <v>1100.6006022605488</v>
          </cell>
          <cell r="N27">
            <v>502.31999999999994</v>
          </cell>
        </row>
      </sheetData>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Construct - Aus"/>
      <sheetName val="Constn IPD Table"/>
      <sheetName val="Total Construct - NSW"/>
      <sheetName val="Constn Costs - Annual"/>
      <sheetName val="IPD Table (2)"/>
      <sheetName val="EC IPD QTR"/>
      <sheetName val="ElecvWD Chart"/>
      <sheetName val="Chart1 - Aus"/>
      <sheetName val="Chart2 - Aus"/>
      <sheetName val="Chart3 - Aus"/>
      <sheetName val="Chart1 - NSW"/>
      <sheetName val="Chart2 - NSW"/>
      <sheetName val="Chart3 - NSW"/>
      <sheetName val="PPI - Qtrly"/>
      <sheetName val="PPI - Annual"/>
      <sheetName val="Definitions"/>
      <sheetName val="NSW STCONSTN"/>
      <sheetName val="Total Constn NSW"/>
      <sheetName val="Total Constn AUS"/>
      <sheetName val="ECA"/>
      <sheetName val="EGW GFKF Table"/>
      <sheetName val="IPD Table"/>
      <sheetName val="Constn Costs"/>
      <sheetName val="Elec_ECA Chart"/>
      <sheetName val="Qtrly Prices"/>
      <sheetName val="Investments"/>
      <sheetName val="Sheet1"/>
      <sheetName val="Annual"/>
      <sheetName val="NSW"/>
      <sheetName val="NSW StateConstn"/>
      <sheetName val="Sheet1 (2)"/>
    </sheetNames>
    <sheetDataSet>
      <sheetData sheetId="0">
        <row r="3">
          <cell r="C3" t="str">
            <v>Engineering Construction</v>
          </cell>
        </row>
      </sheetData>
      <sheetData sheetId="1">
        <row r="3">
          <cell r="A3" t="str">
            <v>(Year Average Growth)</v>
          </cell>
        </row>
      </sheetData>
      <sheetData sheetId="2">
        <row r="3">
          <cell r="C3" t="str">
            <v>Engineering Construction</v>
          </cell>
        </row>
      </sheetData>
      <sheetData sheetId="3">
        <row r="3">
          <cell r="B3" t="str">
            <v>Total Eng Const</v>
          </cell>
        </row>
      </sheetData>
      <sheetData sheetId="4">
        <row r="3">
          <cell r="A3" t="str">
            <v>Australia</v>
          </cell>
        </row>
      </sheetData>
      <sheetData sheetId="5">
        <row r="5">
          <cell r="B5" t="str">
            <v>ABS RAIL IPD (FROM Engineering Construction IPD)</v>
          </cell>
        </row>
      </sheetData>
      <sheetData sheetId="6" refreshError="1"/>
      <sheetData sheetId="7" refreshError="1"/>
      <sheetData sheetId="8" refreshError="1"/>
      <sheetData sheetId="9" refreshError="1"/>
      <sheetData sheetId="10" refreshError="1"/>
      <sheetData sheetId="11" refreshError="1"/>
      <sheetData sheetId="12" refreshError="1"/>
      <sheetData sheetId="13">
        <row r="3">
          <cell r="A3" t="str">
            <v>1998/99=100</v>
          </cell>
        </row>
      </sheetData>
      <sheetData sheetId="14">
        <row r="3">
          <cell r="A3" t="str">
            <v xml:space="preserve">  YE</v>
          </cell>
        </row>
      </sheetData>
      <sheetData sheetId="15">
        <row r="3">
          <cell r="B3" t="str">
            <v xml:space="preserve">This class consists of units mainly engaged in the construction of houses (except semi-detached houses) or in carrying out alterations, additions or renovation or general repairs to houses, or in organising or managing these activities as the prime contractor. </v>
          </cell>
        </row>
      </sheetData>
      <sheetData sheetId="16">
        <row r="3">
          <cell r="A3" t="str">
            <v>fc:26/9/07</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5">
          <cell r="AG5">
            <v>3225.4483486386025</v>
          </cell>
          <cell r="AN5">
            <v>848.56522550805903</v>
          </cell>
          <cell r="AZ5">
            <v>-892.62484324081561</v>
          </cell>
          <cell r="BE5">
            <v>-3225.4483486386025</v>
          </cell>
          <cell r="BG5">
            <v>4295.8887316749224</v>
          </cell>
        </row>
        <row r="6">
          <cell r="AG6">
            <v>3183.1528911298765</v>
          </cell>
          <cell r="AN6">
            <v>1408.5077639547894</v>
          </cell>
          <cell r="AZ6">
            <v>-899.14741296040665</v>
          </cell>
          <cell r="BE6">
            <v>-3183.1528911298765</v>
          </cell>
          <cell r="BG6">
            <v>4650.3899445626339</v>
          </cell>
        </row>
        <row r="7">
          <cell r="AG7">
            <v>2826.28558132339</v>
          </cell>
          <cell r="AN7">
            <v>997.48364055034915</v>
          </cell>
          <cell r="AZ7">
            <v>-531.06183749273077</v>
          </cell>
          <cell r="BE7">
            <v>-2826.28558132339</v>
          </cell>
          <cell r="BG7">
            <v>4343.4075687854493</v>
          </cell>
        </row>
        <row r="8">
          <cell r="AG8">
            <v>2702.4399487912906</v>
          </cell>
          <cell r="AN8">
            <v>546.94228640604263</v>
          </cell>
          <cell r="AZ8">
            <v>-380.24661790838763</v>
          </cell>
          <cell r="BE8">
            <v>-2702.4399487912906</v>
          </cell>
          <cell r="BG8">
            <v>4183.8079276638664</v>
          </cell>
        </row>
        <row r="9">
          <cell r="AG9">
            <v>2979.1742573971428</v>
          </cell>
          <cell r="AN9">
            <v>476.06563751293788</v>
          </cell>
          <cell r="AZ9">
            <v>-472.18479214640411</v>
          </cell>
          <cell r="BE9">
            <v>-2979.1742573971428</v>
          </cell>
          <cell r="BG9">
            <v>4205.3244154847707</v>
          </cell>
        </row>
        <row r="10">
          <cell r="AG10">
            <v>3515.0347970448843</v>
          </cell>
          <cell r="AN10">
            <v>655.15328696391407</v>
          </cell>
          <cell r="AX10">
            <v>5982</v>
          </cell>
          <cell r="AZ10">
            <v>-409.87083869217531</v>
          </cell>
          <cell r="BE10">
            <v>-3515.0347970448843</v>
          </cell>
          <cell r="BG10">
            <v>4084.0679326728468</v>
          </cell>
          <cell r="BI10">
            <v>7902.2713133036314</v>
          </cell>
          <cell r="BO10">
            <v>8222</v>
          </cell>
        </row>
        <row r="11">
          <cell r="AG11">
            <v>3912.6336856342486</v>
          </cell>
          <cell r="AN11">
            <v>975.11703089326261</v>
          </cell>
          <cell r="AX11">
            <v>6827</v>
          </cell>
          <cell r="AZ11">
            <v>-231.50467708719543</v>
          </cell>
          <cell r="BE11">
            <v>-3912.6336856342486</v>
          </cell>
          <cell r="BG11">
            <v>4011.1749261370705</v>
          </cell>
          <cell r="BI11">
            <v>8532.5276188687458</v>
          </cell>
          <cell r="BO11">
            <v>8728</v>
          </cell>
        </row>
        <row r="12">
          <cell r="AG12">
            <v>5089.2869601066577</v>
          </cell>
          <cell r="AN12">
            <v>920.5973714968419</v>
          </cell>
          <cell r="AX12">
            <v>8500</v>
          </cell>
          <cell r="AZ12">
            <v>-403.41087057793629</v>
          </cell>
          <cell r="BE12">
            <v>-5089.2869601066577</v>
          </cell>
          <cell r="BG12">
            <v>3201.3339086305637</v>
          </cell>
          <cell r="BI12">
            <v>10090.918529766343</v>
          </cell>
          <cell r="BO12">
            <v>7790</v>
          </cell>
        </row>
        <row r="13">
          <cell r="AG13">
            <v>6142.6504314983295</v>
          </cell>
          <cell r="AN13">
            <v>925.11197603816697</v>
          </cell>
          <cell r="AX13">
            <v>9233</v>
          </cell>
          <cell r="AZ13">
            <v>313.55354490995524</v>
          </cell>
          <cell r="BE13">
            <v>1869.2399653007142</v>
          </cell>
          <cell r="BG13">
            <v>3050.1588230736925</v>
          </cell>
          <cell r="BI13">
            <v>1413.0298304232356</v>
          </cell>
          <cell r="BO13">
            <v>7511</v>
          </cell>
        </row>
        <row r="14">
          <cell r="AG14">
            <v>6753.5545144106418</v>
          </cell>
          <cell r="AN14">
            <v>1312.5983096335794</v>
          </cell>
          <cell r="AX14">
            <v>11235</v>
          </cell>
          <cell r="AZ14">
            <v>439.10711613145304</v>
          </cell>
          <cell r="BE14">
            <v>1993.3343135768646</v>
          </cell>
          <cell r="BG14">
            <v>3709.5240912296476</v>
          </cell>
          <cell r="BI14">
            <v>2378.9480968536418</v>
          </cell>
          <cell r="BO14">
            <v>8499</v>
          </cell>
        </row>
        <row r="15">
          <cell r="AG15">
            <v>6495.2438658727278</v>
          </cell>
          <cell r="AN15">
            <v>1400.6545822405121</v>
          </cell>
          <cell r="AX15">
            <v>11128</v>
          </cell>
          <cell r="AZ15">
            <v>483.56698791561575</v>
          </cell>
          <cell r="BE15">
            <v>2236.0975381864919</v>
          </cell>
          <cell r="BG15">
            <v>4111.9550897700083</v>
          </cell>
          <cell r="BI15">
            <v>1998.7633136491249</v>
          </cell>
          <cell r="BO15">
            <v>8487</v>
          </cell>
        </row>
        <row r="16">
          <cell r="AG16">
            <v>4738.948678612529</v>
          </cell>
          <cell r="AN16">
            <v>1227.5544048423076</v>
          </cell>
          <cell r="AX16">
            <v>9002</v>
          </cell>
          <cell r="AZ16">
            <v>461.58586121976805</v>
          </cell>
          <cell r="BE16">
            <v>2507.3597199216101</v>
          </cell>
          <cell r="BG16">
            <v>3998.1043634202001</v>
          </cell>
          <cell r="BI16">
            <v>2584.93102048439</v>
          </cell>
          <cell r="BO16">
            <v>8673</v>
          </cell>
        </row>
        <row r="17">
          <cell r="AG17">
            <v>3770.9679760302824</v>
          </cell>
          <cell r="AN17">
            <v>996.33612691441408</v>
          </cell>
          <cell r="AX17">
            <v>7086</v>
          </cell>
          <cell r="AZ17">
            <v>544.12695248173804</v>
          </cell>
          <cell r="BE17">
            <v>2151.5985051286189</v>
          </cell>
          <cell r="BG17">
            <v>4176.2687864924965</v>
          </cell>
          <cell r="BI17">
            <v>2080.4203555223357</v>
          </cell>
          <cell r="BO17">
            <v>8716</v>
          </cell>
        </row>
        <row r="18">
          <cell r="AG18">
            <v>3393.9521345300554</v>
          </cell>
          <cell r="AN18">
            <v>1231.1247049977853</v>
          </cell>
          <cell r="AX18">
            <v>6815</v>
          </cell>
          <cell r="AZ18">
            <v>293.46734170799755</v>
          </cell>
          <cell r="BE18">
            <v>2100.6585647594247</v>
          </cell>
          <cell r="BG18">
            <v>4168.9653748860819</v>
          </cell>
          <cell r="BI18">
            <v>1991.2307823704305</v>
          </cell>
          <cell r="BO18">
            <v>8515</v>
          </cell>
        </row>
        <row r="19">
          <cell r="AG19">
            <v>3905.2721280610131</v>
          </cell>
          <cell r="AN19">
            <v>1721.5209611045527</v>
          </cell>
          <cell r="AX19">
            <v>8030</v>
          </cell>
          <cell r="AZ19">
            <v>264.10951642327746</v>
          </cell>
          <cell r="BE19">
            <v>1601.6277666966143</v>
          </cell>
          <cell r="BG19">
            <v>4218.2660390717083</v>
          </cell>
          <cell r="BI19">
            <v>3518.0664042803819</v>
          </cell>
          <cell r="BO19">
            <v>9379</v>
          </cell>
        </row>
        <row r="20">
          <cell r="AG20">
            <v>4704.5556945830585</v>
          </cell>
          <cell r="AN20">
            <v>2175.0424657869407</v>
          </cell>
          <cell r="AX20">
            <v>9924</v>
          </cell>
          <cell r="AZ20">
            <v>241.82255398039615</v>
          </cell>
          <cell r="BE20">
            <v>1512.1530028006437</v>
          </cell>
          <cell r="BG20">
            <v>4281.2991015979333</v>
          </cell>
          <cell r="BI20">
            <v>2576.0706165414194</v>
          </cell>
          <cell r="BO20">
            <v>8577</v>
          </cell>
        </row>
        <row r="21">
          <cell r="AG21">
            <v>5004.4507710615289</v>
          </cell>
          <cell r="AN21">
            <v>1611.4879335142823</v>
          </cell>
          <cell r="AX21">
            <v>9911</v>
          </cell>
          <cell r="AZ21">
            <v>269.83584168023935</v>
          </cell>
          <cell r="BE21">
            <v>1571.6336717467802</v>
          </cell>
          <cell r="BG21">
            <v>4535.3966135206083</v>
          </cell>
          <cell r="BI21">
            <v>2463.296023834032</v>
          </cell>
          <cell r="BO21">
            <v>8013</v>
          </cell>
        </row>
        <row r="22">
          <cell r="AG22">
            <v>5725.8366317402961</v>
          </cell>
          <cell r="AN22">
            <v>1704.0223231699722</v>
          </cell>
          <cell r="AX22">
            <v>11084</v>
          </cell>
          <cell r="AZ22">
            <v>163.38970580841305</v>
          </cell>
          <cell r="BE22">
            <v>1640.5306036049751</v>
          </cell>
          <cell r="BG22">
            <v>4659.9843460493103</v>
          </cell>
          <cell r="BI22">
            <v>2063.1363681029088</v>
          </cell>
          <cell r="BO22">
            <v>7993</v>
          </cell>
        </row>
        <row r="23">
          <cell r="AG23">
            <v>6254.3144266736881</v>
          </cell>
          <cell r="AN23">
            <v>1986.8847889711103</v>
          </cell>
          <cell r="AX23">
            <v>12225</v>
          </cell>
          <cell r="AZ23">
            <v>194.15978156664278</v>
          </cell>
          <cell r="BE23">
            <v>1718.0175003061049</v>
          </cell>
          <cell r="BG23">
            <v>4767.0650701949407</v>
          </cell>
          <cell r="BI23">
            <v>1660.6507930189082</v>
          </cell>
          <cell r="BO23">
            <v>8392</v>
          </cell>
        </row>
        <row r="24">
          <cell r="AG24">
            <v>6204.636453215966</v>
          </cell>
          <cell r="AN24">
            <v>1957.3024405896656</v>
          </cell>
          <cell r="AX24">
            <v>12224</v>
          </cell>
          <cell r="AZ24">
            <v>149.84316807183495</v>
          </cell>
          <cell r="BE24">
            <v>1773.3828888605867</v>
          </cell>
          <cell r="BG24">
            <v>5316.4055613226637</v>
          </cell>
          <cell r="BI24">
            <v>1855.6904476528962</v>
          </cell>
          <cell r="BO24">
            <v>9352</v>
          </cell>
        </row>
        <row r="25">
          <cell r="AG25">
            <v>4050.9455674175056</v>
          </cell>
          <cell r="AN25">
            <v>1860.847276439792</v>
          </cell>
          <cell r="AX25">
            <v>8088</v>
          </cell>
          <cell r="AZ25">
            <v>168.97728028022448</v>
          </cell>
          <cell r="BE25">
            <v>1182.3418684365565</v>
          </cell>
          <cell r="BG25">
            <v>5099.3880423514529</v>
          </cell>
          <cell r="BI25">
            <v>786.25012333136146</v>
          </cell>
          <cell r="BO25">
            <v>8780</v>
          </cell>
        </row>
        <row r="26">
          <cell r="AG26">
            <v>4016.8716594913471</v>
          </cell>
          <cell r="AN26">
            <v>1447.0239185750411</v>
          </cell>
          <cell r="AX26">
            <v>7571</v>
          </cell>
          <cell r="AZ26">
            <v>122.87654872798976</v>
          </cell>
          <cell r="BE26">
            <v>1511.1252026382749</v>
          </cell>
          <cell r="BG26">
            <v>4770.3244476485379</v>
          </cell>
          <cell r="BI26">
            <v>1731.241897975975</v>
          </cell>
          <cell r="BO26">
            <v>9326</v>
          </cell>
        </row>
      </sheetData>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
      <sheetName val="PB"/>
      <sheetName val="DAY"/>
      <sheetName val="TP"/>
      <sheetName val="TB"/>
      <sheetName val="TOTAL"/>
      <sheetName val="M&amp;HI"/>
      <sheetName val="PROP"/>
      <sheetName val="Contribution"/>
      <sheetName val="Contrib chart"/>
      <sheetName val="TOTAL Metro"/>
      <sheetName val="TOTAL Rural"/>
      <sheetName val="charts"/>
      <sheetName val="Summ Charts"/>
      <sheetName val="Sheet1"/>
      <sheetName val="MACROS"/>
      <sheetName val="Sectors"/>
      <sheetName val="WD Chart"/>
      <sheetName val="TOTAL (SAPN)"/>
      <sheetName val="PP Min%"/>
      <sheetName val="PP MinTot"/>
      <sheetName val="TB Min%"/>
      <sheetName val="TB MinTot"/>
      <sheetName val="TOTAL Min"/>
      <sheetName val="TOTAL NonMin"/>
      <sheetName val="WD4-FC"/>
      <sheetName val="PP NonMin"/>
      <sheetName val="TB NonMin"/>
    </sheetNames>
    <sheetDataSet>
      <sheetData sheetId="0">
        <row r="19">
          <cell r="N19">
            <v>102.84399812785576</v>
          </cell>
        </row>
      </sheetData>
      <sheetData sheetId="1"/>
      <sheetData sheetId="2"/>
      <sheetData sheetId="3"/>
      <sheetData sheetId="4">
        <row r="19">
          <cell r="N19">
            <v>792.82318225485358</v>
          </cell>
        </row>
      </sheetData>
      <sheetData sheetId="5">
        <row r="12">
          <cell r="B12">
            <v>373.08562295849754</v>
          </cell>
        </row>
      </sheetData>
      <sheetData sheetId="6"/>
      <sheetData sheetId="7"/>
      <sheetData sheetId="8"/>
      <sheetData sheetId="9" refreshError="1"/>
      <sheetData sheetId="10"/>
      <sheetData sheetId="11"/>
      <sheetData sheetId="12"/>
      <sheetData sheetId="13"/>
      <sheetData sheetId="14"/>
      <sheetData sheetId="15"/>
      <sheetData sheetId="16"/>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PL for BBJC"/>
      <sheetName val="PAR Cons PL"/>
      <sheetName val="PAR PL by Coy"/>
      <sheetName val="SS_CORT_ PL"/>
      <sheetName val="SS_AFIN_ PL"/>
      <sheetName val="PAR CapWork"/>
      <sheetName val="PAR BS by Coy"/>
      <sheetName val="PAR Cashflow"/>
      <sheetName val="HR&amp;SAFETY KPI"/>
      <sheetName val="SHARE KPI"/>
      <sheetName val="DataGraph"/>
      <sheetName val="DataAct"/>
      <sheetName val="DataBud"/>
      <sheetName val="DataActCORT"/>
      <sheetName val="DataBudCORT"/>
      <sheetName val="DataActAFIN"/>
      <sheetName val="DataBudAFIN"/>
      <sheetName val="DataAct Capex"/>
      <sheetName val="DataBud Capex"/>
      <sheetName val="Date"/>
      <sheetName val="PAR PL by Coy (copy)"/>
      <sheetName val="PAR Cashflow (copy)"/>
      <sheetName val="Menu"/>
      <sheetName val="Lookup|Tables"/>
      <sheetName val="Input|Assumptions"/>
      <sheetName val="Index"/>
      <sheetName val="Check|List"/>
      <sheetName val="Input|Escalators"/>
      <sheetName val="Master Data"/>
      <sheetName val="Rates"/>
      <sheetName val="Debt Portfolio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Sheet Heading"/>
      <sheetName val="AER CF"/>
      <sheetName val="AER NRs"/>
      <sheetName val="AER lookups"/>
      <sheetName val="AER ETL"/>
      <sheetName val="Instructions"/>
      <sheetName val="CONTENTS"/>
      <sheetName val="Business &amp; other details"/>
      <sheetName val="CPI series"/>
      <sheetName val="2.1 Expenditure summary"/>
      <sheetName val="2.2 Repex"/>
      <sheetName val="2.3 Augex (a)"/>
      <sheetName val="2.3 Augex (b)"/>
      <sheetName val="2.5 Connections"/>
      <sheetName val="2.6 Non-network"/>
      <sheetName val="2.10 Overheads"/>
      <sheetName val="2.11 Labour"/>
      <sheetName val="2.14 Forecast price changes"/>
      <sheetName val="2.16 Opex Summary"/>
      <sheetName val="2.17 Step Changes"/>
      <sheetName val="3.1 Revenue"/>
      <sheetName val="3.2 Operating expenditure"/>
      <sheetName val="3.3 Assets (RAB)"/>
      <sheetName val="3.4 Operational data"/>
      <sheetName val="3.5 Physical assets"/>
      <sheetName val="3.6 Quality of service"/>
      <sheetName val="3.7 Operating Environment"/>
      <sheetName val="4.1 Public lighting"/>
      <sheetName val="4.2 Metering"/>
      <sheetName val="4.3 Fee-based services"/>
      <sheetName val="4.4 Quoted services"/>
      <sheetName val="5.4 MD &amp; utilisation-Spatial"/>
      <sheetName val="6.1 Telephone answering"/>
      <sheetName val="6.2 Reliability &amp; Cust serv"/>
      <sheetName val="7.1  Policies and Procedures"/>
      <sheetName val="7.2 Contingent projects"/>
      <sheetName val="7.3 Obligations"/>
      <sheetName val="7.4 Shared Assets"/>
      <sheetName val="7.7 TSS-LRM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9">
          <cell r="L9" t="str">
            <v>Yes</v>
          </cell>
        </row>
        <row r="11">
          <cell r="L11" t="str">
            <v>2018-19</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ontrol"/>
      <sheetName val="SUMMARY"/>
      <sheetName val="OUTPUT"/>
      <sheetName val="Scenario"/>
      <sheetName val="Inputs I"/>
      <sheetName val="Inputs II"/>
      <sheetName val="Cons PL"/>
      <sheetName val="PL Proof"/>
      <sheetName val="Cons CF"/>
      <sheetName val="CF Proof"/>
      <sheetName val="Cons BS"/>
      <sheetName val="BS Proof"/>
      <sheetName val="ANH Cons PL"/>
      <sheetName val="ANH PL Proof"/>
      <sheetName val="ANH Cons BS"/>
      <sheetName val="ANH Proof BS"/>
      <sheetName val="ANH Cons CF"/>
      <sheetName val="ANH CF Proof"/>
      <sheetName val="ALN"/>
      <sheetName val="AFI"/>
      <sheetName val="AGS"/>
      <sheetName val="AGN"/>
      <sheetName val="ANH"/>
      <sheetName val="ANS"/>
      <sheetName val="ACO"/>
      <sheetName val="UEC"/>
      <sheetName val="ALN BS"/>
      <sheetName val="AFI BS"/>
      <sheetName val="AGS BS"/>
      <sheetName val="AGN BS"/>
      <sheetName val="ANH BS"/>
      <sheetName val="ANW BS"/>
      <sheetName val="ANS BS"/>
      <sheetName val="ACO BS"/>
      <sheetName val="NPS"/>
      <sheetName val="NPSWA"/>
      <sheetName val="WAGH BS"/>
      <sheetName val="NPS BS"/>
      <sheetName val="NPSWA BS"/>
      <sheetName val="UEC BS"/>
      <sheetName val="Fees"/>
      <sheetName val="Allocation NDA"/>
      <sheetName val="Assumptions Book"/>
      <sheetName val="Sub PL"/>
      <sheetName val="Sub BS"/>
      <sheetName val="Sub CF"/>
      <sheetName val="Sub PL Proof"/>
      <sheetName val="Sub BS Proof"/>
      <sheetName val="Sub CF Proof"/>
      <sheetName val="Share Split"/>
      <sheetName val="ANSAGS"/>
      <sheetName val="Bank"/>
      <sheetName val="Payments Matrix"/>
      <sheetName val="Reported"/>
      <sheetName val="2.6 Non-network"/>
      <sheetName val="2.7 Vegetation management"/>
      <sheetName val="2.10 Overheads"/>
    </sheetNames>
    <sheetDataSet>
      <sheetData sheetId="0" refreshError="1"/>
      <sheetData sheetId="1" refreshError="1"/>
      <sheetData sheetId="2" refreshError="1"/>
      <sheetData sheetId="3" refreshError="1"/>
      <sheetData sheetId="4" refreshError="1"/>
      <sheetData sheetId="5" refreshError="1"/>
      <sheetData sheetId="6" refreshError="1">
        <row r="3">
          <cell r="D3" t="str">
            <v>Months</v>
          </cell>
        </row>
        <row r="4">
          <cell r="D4">
            <v>37622</v>
          </cell>
          <cell r="E4">
            <v>37653</v>
          </cell>
          <cell r="F4">
            <v>37681</v>
          </cell>
          <cell r="G4">
            <v>37712</v>
          </cell>
          <cell r="H4">
            <v>37742</v>
          </cell>
          <cell r="I4">
            <v>37773</v>
          </cell>
        </row>
        <row r="66">
          <cell r="D66">
            <v>0.19574522</v>
          </cell>
          <cell r="E66">
            <v>0.20021327999999999</v>
          </cell>
          <cell r="F66">
            <v>0.21542022</v>
          </cell>
          <cell r="G66">
            <v>0.22216348000000002</v>
          </cell>
          <cell r="H66">
            <v>0.20868173000000001</v>
          </cell>
          <cell r="I66">
            <v>0.24229541000000002</v>
          </cell>
        </row>
        <row r="67">
          <cell r="D67">
            <v>6.6526274999999986</v>
          </cell>
          <cell r="E67">
            <v>5.6483580200000008</v>
          </cell>
          <cell r="F67">
            <v>6.5873309299999994</v>
          </cell>
          <cell r="G67">
            <v>7.6297353499999989</v>
          </cell>
          <cell r="H67">
            <v>8.5977521999999986</v>
          </cell>
          <cell r="I67">
            <v>13.40591893</v>
          </cell>
        </row>
        <row r="68">
          <cell r="D68">
            <v>0.10084497000000001</v>
          </cell>
          <cell r="E68">
            <v>0.45071291999999996</v>
          </cell>
          <cell r="F68">
            <v>0.33245094999999997</v>
          </cell>
          <cell r="G68">
            <v>0.12253295</v>
          </cell>
          <cell r="H68">
            <v>0.43522712999999996</v>
          </cell>
          <cell r="I68">
            <v>0.34255707000000002</v>
          </cell>
        </row>
        <row r="69">
          <cell r="D69">
            <v>0.11761000000000001</v>
          </cell>
          <cell r="E69">
            <v>0.10989400000000001</v>
          </cell>
          <cell r="F69">
            <v>0.12453220000000001</v>
          </cell>
          <cell r="G69">
            <v>0.10846739999999999</v>
          </cell>
          <cell r="H69">
            <v>0.108533</v>
          </cell>
          <cell r="I69">
            <v>0.10716500000000001</v>
          </cell>
        </row>
        <row r="72">
          <cell r="D72">
            <v>1.45327703</v>
          </cell>
          <cell r="E72">
            <v>1.80779125</v>
          </cell>
          <cell r="F72">
            <v>1.4405014000000003</v>
          </cell>
          <cell r="G72">
            <v>1.65200587</v>
          </cell>
          <cell r="H72">
            <v>2.0616600699999998</v>
          </cell>
          <cell r="I72">
            <v>1.8285125200000005</v>
          </cell>
        </row>
        <row r="75">
          <cell r="D75">
            <v>0.16472487000000002</v>
          </cell>
          <cell r="E75">
            <v>0.15130452</v>
          </cell>
          <cell r="F75">
            <v>0.16847494000000002</v>
          </cell>
          <cell r="G75">
            <v>0.17660049999999999</v>
          </cell>
          <cell r="H75">
            <v>0.29827707000000003</v>
          </cell>
          <cell r="I75">
            <v>0.30686773000000001</v>
          </cell>
        </row>
        <row r="76">
          <cell r="D76">
            <v>0.76559107999999987</v>
          </cell>
          <cell r="E76">
            <v>0.76095891000000004</v>
          </cell>
          <cell r="F76">
            <v>0.76504378999999989</v>
          </cell>
          <cell r="G76">
            <v>0.76026196000000001</v>
          </cell>
          <cell r="H76">
            <v>0.76876995999999997</v>
          </cell>
          <cell r="I76">
            <v>0.8503343699999999</v>
          </cell>
        </row>
        <row r="78">
          <cell r="D78">
            <v>2.3835929799999995</v>
          </cell>
          <cell r="E78">
            <v>2.7200546800000001</v>
          </cell>
          <cell r="F78">
            <v>2.3740201300000003</v>
          </cell>
          <cell r="G78">
            <v>2.5888683299999999</v>
          </cell>
          <cell r="H78">
            <v>3.1287070999999997</v>
          </cell>
          <cell r="I78">
            <v>2.9857146200000004</v>
          </cell>
        </row>
        <row r="80">
          <cell r="D80">
            <v>1.4763949999999999</v>
          </cell>
          <cell r="E80">
            <v>1.4818950000000002</v>
          </cell>
          <cell r="F80">
            <v>1.4872270000000001</v>
          </cell>
          <cell r="G80">
            <v>1.4934500000000002</v>
          </cell>
          <cell r="H80">
            <v>1.4979420000000003</v>
          </cell>
          <cell r="I80">
            <v>1.5037787900000004</v>
          </cell>
        </row>
        <row r="81">
          <cell r="D81">
            <v>6.8099999999999994E-2</v>
          </cell>
          <cell r="E81">
            <v>6.8099999999999994E-2</v>
          </cell>
          <cell r="F81">
            <v>6.8099999999999994E-2</v>
          </cell>
          <cell r="G81">
            <v>6.8099999999999994E-2</v>
          </cell>
          <cell r="H81">
            <v>6.8099999999999994E-2</v>
          </cell>
          <cell r="I81">
            <v>6.8099999999999994E-2</v>
          </cell>
        </row>
        <row r="82">
          <cell r="D82">
            <v>0</v>
          </cell>
          <cell r="E82">
            <v>0</v>
          </cell>
          <cell r="F82">
            <v>0</v>
          </cell>
          <cell r="G82">
            <v>0</v>
          </cell>
          <cell r="H82">
            <v>0</v>
          </cell>
          <cell r="I82">
            <v>0</v>
          </cell>
        </row>
        <row r="83">
          <cell r="D83">
            <v>2.5569472599999998</v>
          </cell>
          <cell r="E83">
            <v>2.30045156</v>
          </cell>
          <cell r="F83">
            <v>2.5469285199999998</v>
          </cell>
          <cell r="G83">
            <v>2.4114196400000001</v>
          </cell>
          <cell r="H83">
            <v>2.4762618700000001</v>
          </cell>
          <cell r="I83">
            <v>2.28719589</v>
          </cell>
        </row>
        <row r="84">
          <cell r="D84">
            <v>0.26204100000000002</v>
          </cell>
          <cell r="E84">
            <v>3.2655999999999998E-2</v>
          </cell>
          <cell r="F84">
            <v>0.32258600000000004</v>
          </cell>
          <cell r="G84">
            <v>0.54174500000000003</v>
          </cell>
          <cell r="H84">
            <v>0.74151300000000009</v>
          </cell>
          <cell r="I84">
            <v>2.41694349</v>
          </cell>
        </row>
        <row r="86">
          <cell r="D86">
            <v>0.31975144999999899</v>
          </cell>
          <cell r="E86">
            <v>-0.19397901999999936</v>
          </cell>
          <cell r="F86">
            <v>0.46087264999999911</v>
          </cell>
          <cell r="G86">
            <v>0.97931620999999891</v>
          </cell>
          <cell r="H86">
            <v>1.4376700899999979</v>
          </cell>
          <cell r="I86">
            <v>4.8362036199999983</v>
          </cell>
        </row>
        <row r="87">
          <cell r="D87">
            <v>0.3197514499999991</v>
          </cell>
          <cell r="E87">
            <v>-0.19397901999999975</v>
          </cell>
          <cell r="F87">
            <v>0.46087265000000044</v>
          </cell>
          <cell r="G87">
            <v>0.9793162099999978</v>
          </cell>
          <cell r="H87">
            <v>1.4376700899999977</v>
          </cell>
          <cell r="I87">
            <v>4.8362036200000009</v>
          </cell>
        </row>
        <row r="88">
          <cell r="D88">
            <v>0</v>
          </cell>
          <cell r="E88">
            <v>3.8857805861880479E-16</v>
          </cell>
          <cell r="F88">
            <v>-1.3322676295501878E-15</v>
          </cell>
          <cell r="G88">
            <v>1.1102230246251565E-15</v>
          </cell>
          <cell r="H88">
            <v>0</v>
          </cell>
          <cell r="I88">
            <v>0</v>
          </cell>
        </row>
        <row r="90">
          <cell r="D90">
            <v>0</v>
          </cell>
          <cell r="E90">
            <v>0</v>
          </cell>
          <cell r="F90">
            <v>0</v>
          </cell>
          <cell r="G90">
            <v>0</v>
          </cell>
          <cell r="H90">
            <v>0</v>
          </cell>
          <cell r="I90">
            <v>0</v>
          </cell>
        </row>
        <row r="92">
          <cell r="E92">
            <v>2.6322251999999997</v>
          </cell>
        </row>
        <row r="95">
          <cell r="F95">
            <v>1.524</v>
          </cell>
          <cell r="G95">
            <v>0</v>
          </cell>
          <cell r="H95">
            <v>0</v>
          </cell>
          <cell r="I95">
            <v>1.8110029999999999</v>
          </cell>
        </row>
        <row r="96">
          <cell r="F96">
            <v>19.241</v>
          </cell>
          <cell r="G96">
            <v>0</v>
          </cell>
          <cell r="H96">
            <v>0</v>
          </cell>
          <cell r="I96">
            <v>29.960605000000001</v>
          </cell>
        </row>
        <row r="99">
          <cell r="F99">
            <v>-6.14</v>
          </cell>
          <cell r="G99">
            <v>0</v>
          </cell>
          <cell r="H99">
            <v>0</v>
          </cell>
          <cell r="I99">
            <v>-6.8271939999999995</v>
          </cell>
        </row>
        <row r="101">
          <cell r="F101">
            <v>-0.48499999999999999</v>
          </cell>
          <cell r="G101">
            <v>0</v>
          </cell>
          <cell r="H101">
            <v>0</v>
          </cell>
          <cell r="I101">
            <v>-0.83881300000000014</v>
          </cell>
        </row>
        <row r="102">
          <cell r="F102">
            <v>-2.2650000000000001</v>
          </cell>
          <cell r="G102">
            <v>0</v>
          </cell>
          <cell r="H102">
            <v>0</v>
          </cell>
          <cell r="I102">
            <v>-2.2985972600000024</v>
          </cell>
        </row>
        <row r="105">
          <cell r="F105">
            <v>-7.4039999999999999</v>
          </cell>
          <cell r="G105">
            <v>0</v>
          </cell>
          <cell r="H105">
            <v>0</v>
          </cell>
          <cell r="I105">
            <v>-7.1752047400000016</v>
          </cell>
        </row>
        <row r="107">
          <cell r="F107">
            <v>-1.9E-2</v>
          </cell>
          <cell r="G107">
            <v>0</v>
          </cell>
          <cell r="H107">
            <v>0</v>
          </cell>
          <cell r="I107">
            <v>-7.1293350000000002</v>
          </cell>
        </row>
        <row r="108">
          <cell r="F108">
            <v>1.1319999999999999</v>
          </cell>
          <cell r="G108">
            <v>0</v>
          </cell>
          <cell r="H108">
            <v>0</v>
          </cell>
          <cell r="I108">
            <v>0.8099320000000001</v>
          </cell>
        </row>
        <row r="109">
          <cell r="F109">
            <v>-6.13</v>
          </cell>
          <cell r="G109">
            <v>0</v>
          </cell>
          <cell r="H109">
            <v>0</v>
          </cell>
          <cell r="I109">
            <v>-5.9832560000000017</v>
          </cell>
        </row>
        <row r="111">
          <cell r="F111">
            <v>0</v>
          </cell>
          <cell r="G111">
            <v>0</v>
          </cell>
          <cell r="H111">
            <v>0</v>
          </cell>
          <cell r="I111">
            <v>4.0016259999999999</v>
          </cell>
        </row>
        <row r="112">
          <cell r="F112">
            <v>0</v>
          </cell>
          <cell r="G112">
            <v>0</v>
          </cell>
          <cell r="H112">
            <v>0</v>
          </cell>
          <cell r="I112">
            <v>0</v>
          </cell>
        </row>
        <row r="113">
          <cell r="F113">
            <v>0.03</v>
          </cell>
          <cell r="G113">
            <v>0</v>
          </cell>
          <cell r="H113">
            <v>0</v>
          </cell>
          <cell r="I113">
            <v>2.1567000000000003E-2</v>
          </cell>
        </row>
        <row r="118">
          <cell r="F118">
            <v>-0.51599599999999968</v>
          </cell>
          <cell r="G118">
            <v>0</v>
          </cell>
          <cell r="H118">
            <v>0</v>
          </cell>
          <cell r="I118">
            <v>6.3525889999999965</v>
          </cell>
        </row>
        <row r="119">
          <cell r="D119">
            <v>0</v>
          </cell>
          <cell r="E119">
            <v>0</v>
          </cell>
          <cell r="F119">
            <v>-0.51600000000000024</v>
          </cell>
          <cell r="G119">
            <v>0</v>
          </cell>
          <cell r="H119">
            <v>0</v>
          </cell>
          <cell r="I119">
            <v>6.3523329999999962</v>
          </cell>
        </row>
        <row r="120">
          <cell r="D120">
            <v>0</v>
          </cell>
          <cell r="E120">
            <v>0</v>
          </cell>
          <cell r="F120">
            <v>4.0000000005591119E-6</v>
          </cell>
          <cell r="G120">
            <v>0</v>
          </cell>
          <cell r="H120">
            <v>0</v>
          </cell>
          <cell r="I120">
            <v>2.5600000000025602E-4</v>
          </cell>
        </row>
        <row r="124">
          <cell r="D124">
            <v>2.8582734614946603E-2</v>
          </cell>
          <cell r="E124">
            <v>3.4232852731059291E-2</v>
          </cell>
          <cell r="F124">
            <v>3.1666632403568082E-2</v>
          </cell>
          <cell r="G124">
            <v>2.8294236185414531E-2</v>
          </cell>
          <cell r="H124">
            <v>2.3696507764522572E-2</v>
          </cell>
          <cell r="I124">
            <v>1.7752901878884182E-2</v>
          </cell>
        </row>
        <row r="215">
          <cell r="D215">
            <v>9.854281799999999</v>
          </cell>
          <cell r="E215">
            <v>8.9825889300000004</v>
          </cell>
          <cell r="F215">
            <v>9.8308480300000003</v>
          </cell>
          <cell r="G215">
            <v>10.177830830000001</v>
          </cell>
          <cell r="H215">
            <v>11.018244780000002</v>
          </cell>
          <cell r="I215">
            <v>9.4764652499999986</v>
          </cell>
        </row>
        <row r="216">
          <cell r="D216">
            <v>5.9971599000000007</v>
          </cell>
          <cell r="E216">
            <v>8.4497309999999999</v>
          </cell>
          <cell r="F216">
            <v>7.2008519100000008</v>
          </cell>
          <cell r="G216">
            <v>6.5356442999999995</v>
          </cell>
          <cell r="H216">
            <v>7.853317370000001</v>
          </cell>
          <cell r="I216">
            <v>7.3989395300000007</v>
          </cell>
        </row>
        <row r="217">
          <cell r="D217">
            <v>5.3051068497332965</v>
          </cell>
          <cell r="E217">
            <v>4.6650009692545984</v>
          </cell>
          <cell r="F217">
            <v>4.9094742415818136</v>
          </cell>
          <cell r="G217">
            <v>4.8225569312808965</v>
          </cell>
          <cell r="H217">
            <v>4.031710205642514</v>
          </cell>
          <cell r="I217">
            <v>4.6463238306589396</v>
          </cell>
        </row>
        <row r="218">
          <cell r="D218">
            <v>0.16472486999999997</v>
          </cell>
          <cell r="E218">
            <v>0.15130452</v>
          </cell>
          <cell r="F218">
            <v>0.16847494000000002</v>
          </cell>
          <cell r="G218">
            <v>0.17660050000000002</v>
          </cell>
          <cell r="H218">
            <v>0.29827706999999998</v>
          </cell>
          <cell r="I218">
            <v>0.30686773000000001</v>
          </cell>
        </row>
        <row r="219">
          <cell r="D219">
            <v>0.16472486999999997</v>
          </cell>
          <cell r="E219">
            <v>0.15130452</v>
          </cell>
          <cell r="F219">
            <v>0.16847494000000002</v>
          </cell>
          <cell r="G219">
            <v>0.17660050000000002</v>
          </cell>
          <cell r="H219">
            <v>0.29827706999999998</v>
          </cell>
          <cell r="I219">
            <v>0.30686773000000001</v>
          </cell>
        </row>
        <row r="220">
          <cell r="D220">
            <v>10.626437710000001</v>
          </cell>
          <cell r="E220">
            <v>8.8445519400000006</v>
          </cell>
          <cell r="F220">
            <v>10.040015199999999</v>
          </cell>
          <cell r="G220">
            <v>11.51082774</v>
          </cell>
          <cell r="H220">
            <v>14.343634590000001</v>
          </cell>
          <cell r="I220">
            <v>24.047649740000001</v>
          </cell>
        </row>
        <row r="221">
          <cell r="D221">
            <v>3.0374959999999999E-2</v>
          </cell>
          <cell r="E221">
            <v>5.8234379999999995E-2</v>
          </cell>
          <cell r="F221">
            <v>0.10089484</v>
          </cell>
          <cell r="G221">
            <v>0.11951416000000001</v>
          </cell>
          <cell r="H221">
            <v>5.4791379999999994E-2</v>
          </cell>
          <cell r="I221">
            <v>0.11821836000000001</v>
          </cell>
        </row>
        <row r="222">
          <cell r="D222">
            <v>11.757473156856772</v>
          </cell>
          <cell r="E222">
            <v>10.621675542931829</v>
          </cell>
          <cell r="F222">
            <v>8.0101553197087476</v>
          </cell>
          <cell r="G222">
            <v>8.4008517198620858</v>
          </cell>
          <cell r="H222">
            <v>11.451933140090585</v>
          </cell>
          <cell r="I222">
            <v>12.389795310404889</v>
          </cell>
        </row>
        <row r="223">
          <cell r="D223">
            <v>4.2779999999999996</v>
          </cell>
          <cell r="E223">
            <v>3.7509999999999999</v>
          </cell>
          <cell r="F223">
            <v>4.1820000000000004</v>
          </cell>
          <cell r="G223">
            <v>4.1415800000000003</v>
          </cell>
          <cell r="H223">
            <v>5.2730560000000004</v>
          </cell>
          <cell r="I223">
            <v>5.3670069999999992</v>
          </cell>
        </row>
        <row r="224">
          <cell r="D224">
            <v>6.7702375000000004</v>
          </cell>
          <cell r="E224">
            <v>5.7582520199999996</v>
          </cell>
          <cell r="F224">
            <v>6.7118631299999993</v>
          </cell>
          <cell r="G224">
            <v>7.7382027500000001</v>
          </cell>
          <cell r="H224">
            <v>8.7062851999999982</v>
          </cell>
          <cell r="I224">
            <v>13.513083929999999</v>
          </cell>
        </row>
        <row r="225">
          <cell r="D225">
            <v>6.7702375000000004</v>
          </cell>
          <cell r="E225">
            <v>5.7582520199999996</v>
          </cell>
          <cell r="F225">
            <v>6.7118631299999993</v>
          </cell>
          <cell r="G225">
            <v>7.7382027500000001</v>
          </cell>
          <cell r="H225">
            <v>8.7062851999999982</v>
          </cell>
          <cell r="I225">
            <v>13.513083929999999</v>
          </cell>
        </row>
        <row r="226">
          <cell r="D226">
            <v>0.38730850000000006</v>
          </cell>
          <cell r="E226">
            <v>0.37649360000000004</v>
          </cell>
          <cell r="F226">
            <v>0.39768987999999994</v>
          </cell>
          <cell r="G226">
            <v>0.34015878000000005</v>
          </cell>
          <cell r="H226">
            <v>0.37642578000000004</v>
          </cell>
          <cell r="I226">
            <v>0.39305464000000001</v>
          </cell>
        </row>
        <row r="227">
          <cell r="D227">
            <v>0.14559234000000001</v>
          </cell>
          <cell r="E227">
            <v>0.14559234000000001</v>
          </cell>
          <cell r="F227">
            <v>0.14559234000000001</v>
          </cell>
          <cell r="G227">
            <v>0.14559234000000001</v>
          </cell>
          <cell r="H227">
            <v>0.14559234000000001</v>
          </cell>
          <cell r="I227">
            <v>0.14559234000000001</v>
          </cell>
        </row>
        <row r="228">
          <cell r="D228">
            <v>0.53979997999999996</v>
          </cell>
          <cell r="E228">
            <v>0.48565089</v>
          </cell>
          <cell r="F228">
            <v>0.42448808999999998</v>
          </cell>
          <cell r="G228">
            <v>0.37510971999999998</v>
          </cell>
          <cell r="H228">
            <v>0.38519629</v>
          </cell>
          <cell r="I228">
            <v>0.35578603000000003</v>
          </cell>
        </row>
        <row r="229">
          <cell r="D229">
            <v>-1.8637500000000236E-3</v>
          </cell>
          <cell r="E229">
            <v>-0.11354050000000007</v>
          </cell>
          <cell r="F229">
            <v>-8.2957100000000238E-3</v>
          </cell>
          <cell r="G229">
            <v>4.0189699999999993E-3</v>
          </cell>
          <cell r="H229">
            <v>-3.896650000000008E-3</v>
          </cell>
          <cell r="I229">
            <v>-6.2350200000000373E-3</v>
          </cell>
        </row>
        <row r="230">
          <cell r="D230">
            <v>0</v>
          </cell>
          <cell r="E230">
            <v>0</v>
          </cell>
          <cell r="F230">
            <v>0</v>
          </cell>
          <cell r="G230">
            <v>0</v>
          </cell>
          <cell r="H230">
            <v>0</v>
          </cell>
          <cell r="I230">
            <v>5.7563999999999997E-2</v>
          </cell>
        </row>
        <row r="232">
          <cell r="D232">
            <v>0.23880679000000002</v>
          </cell>
          <cell r="E232">
            <v>0.22840154000000001</v>
          </cell>
          <cell r="F232">
            <v>0.49530427999999993</v>
          </cell>
          <cell r="G232">
            <v>0.18176017000000005</v>
          </cell>
          <cell r="H232">
            <v>0.22227309000000006</v>
          </cell>
          <cell r="I232">
            <v>0.14132816000000001</v>
          </cell>
        </row>
        <row r="233">
          <cell r="D233">
            <v>0.60916539999999997</v>
          </cell>
          <cell r="E233">
            <v>0.8092743200000001</v>
          </cell>
          <cell r="F233">
            <v>0.56662335000000008</v>
          </cell>
          <cell r="G233">
            <v>0.82676479999999986</v>
          </cell>
          <cell r="H233">
            <v>0.78780936999999995</v>
          </cell>
          <cell r="I233">
            <v>0.90530736999999983</v>
          </cell>
        </row>
        <row r="234">
          <cell r="D234">
            <v>0.9627529199999999</v>
          </cell>
          <cell r="E234">
            <v>0.93647306000000008</v>
          </cell>
          <cell r="F234">
            <v>0.97488092000000004</v>
          </cell>
          <cell r="G234">
            <v>0.93767449000000003</v>
          </cell>
          <cell r="H234">
            <v>0.97674641999999989</v>
          </cell>
          <cell r="I234">
            <v>0.91344458000000006</v>
          </cell>
        </row>
        <row r="235">
          <cell r="D235">
            <v>1.1519999999999998E-3</v>
          </cell>
          <cell r="E235">
            <v>1.15E-3</v>
          </cell>
          <cell r="F235">
            <v>1.1510000000000001E-3</v>
          </cell>
          <cell r="G235">
            <v>1.15E-3</v>
          </cell>
          <cell r="H235">
            <v>8.7000000000000001E-4</v>
          </cell>
          <cell r="I235">
            <v>8.7199999999999995E-4</v>
          </cell>
        </row>
        <row r="236">
          <cell r="D236">
            <v>0</v>
          </cell>
          <cell r="E236">
            <v>0</v>
          </cell>
          <cell r="F236">
            <v>0</v>
          </cell>
          <cell r="G236">
            <v>0</v>
          </cell>
          <cell r="H236">
            <v>0</v>
          </cell>
          <cell r="I236">
            <v>0</v>
          </cell>
        </row>
        <row r="237">
          <cell r="D237">
            <v>0.93833</v>
          </cell>
          <cell r="E237">
            <v>1.5826300000000002</v>
          </cell>
          <cell r="F237">
            <v>2.2081360000000001</v>
          </cell>
          <cell r="G237">
            <v>2.1488100000000001</v>
          </cell>
          <cell r="H237">
            <v>2.1172840000000002</v>
          </cell>
          <cell r="I237">
            <v>2.7228546200000001</v>
          </cell>
        </row>
        <row r="238">
          <cell r="D238">
            <v>0</v>
          </cell>
          <cell r="E238">
            <v>0</v>
          </cell>
          <cell r="F238">
            <v>0</v>
          </cell>
          <cell r="G238">
            <v>0</v>
          </cell>
          <cell r="H238">
            <v>0</v>
          </cell>
          <cell r="I238">
            <v>0</v>
          </cell>
        </row>
        <row r="241">
          <cell r="D241">
            <v>0</v>
          </cell>
          <cell r="E241">
            <v>0</v>
          </cell>
          <cell r="F241">
            <v>77.745999999999995</v>
          </cell>
          <cell r="G241">
            <v>0</v>
          </cell>
          <cell r="H241">
            <v>0</v>
          </cell>
          <cell r="I241">
            <v>81.060345999999996</v>
          </cell>
        </row>
        <row r="242">
          <cell r="D242">
            <v>0</v>
          </cell>
          <cell r="E242">
            <v>0</v>
          </cell>
          <cell r="F242">
            <v>0.48399999999999999</v>
          </cell>
          <cell r="G242">
            <v>0</v>
          </cell>
          <cell r="H242">
            <v>0</v>
          </cell>
          <cell r="I242">
            <v>0.83981300000000014</v>
          </cell>
        </row>
        <row r="243">
          <cell r="D243">
            <v>0</v>
          </cell>
          <cell r="E243">
            <v>0</v>
          </cell>
          <cell r="F243">
            <v>-52.593000000000004</v>
          </cell>
          <cell r="G243">
            <v>0</v>
          </cell>
          <cell r="H243">
            <v>0</v>
          </cell>
          <cell r="I243">
            <v>-45.805410999999992</v>
          </cell>
        </row>
        <row r="244">
          <cell r="D244">
            <v>0</v>
          </cell>
          <cell r="E244">
            <v>0</v>
          </cell>
          <cell r="F244">
            <v>-18.888000000000002</v>
          </cell>
          <cell r="G244">
            <v>0</v>
          </cell>
          <cell r="H244">
            <v>0</v>
          </cell>
          <cell r="I244">
            <v>-29.6337229999999</v>
          </cell>
        </row>
        <row r="245">
          <cell r="D245">
            <v>0</v>
          </cell>
          <cell r="E245">
            <v>0</v>
          </cell>
          <cell r="F245">
            <v>-3.2280000000000002</v>
          </cell>
          <cell r="G245">
            <v>0</v>
          </cell>
          <cell r="H245">
            <v>0</v>
          </cell>
          <cell r="I245">
            <v>-3.1539870000000954</v>
          </cell>
        </row>
        <row r="246">
          <cell r="D246">
            <v>0</v>
          </cell>
          <cell r="E246">
            <v>0</v>
          </cell>
          <cell r="F246">
            <v>0</v>
          </cell>
          <cell r="G246">
            <v>0</v>
          </cell>
          <cell r="H246">
            <v>0</v>
          </cell>
          <cell r="I246">
            <v>0</v>
          </cell>
        </row>
        <row r="247">
          <cell r="D247">
            <v>0</v>
          </cell>
          <cell r="E247">
            <v>0</v>
          </cell>
          <cell r="F247">
            <v>1.45</v>
          </cell>
          <cell r="G247">
            <v>0</v>
          </cell>
          <cell r="H247">
            <v>0</v>
          </cell>
          <cell r="I247">
            <v>1.1160309999999998</v>
          </cell>
        </row>
        <row r="248">
          <cell r="D248">
            <v>0</v>
          </cell>
          <cell r="E248">
            <v>0</v>
          </cell>
          <cell r="F248">
            <v>-2.6560000000000001</v>
          </cell>
          <cell r="G248">
            <v>0</v>
          </cell>
          <cell r="H248">
            <v>0</v>
          </cell>
          <cell r="I248">
            <v>-3.3349259999999998</v>
          </cell>
        </row>
        <row r="249">
          <cell r="D249">
            <v>0</v>
          </cell>
          <cell r="E249">
            <v>0</v>
          </cell>
          <cell r="F249">
            <v>-4.8239999999999998</v>
          </cell>
          <cell r="G249">
            <v>0</v>
          </cell>
          <cell r="H249">
            <v>0</v>
          </cell>
          <cell r="I249">
            <v>-5.8389720000000001</v>
          </cell>
        </row>
        <row r="250">
          <cell r="D250">
            <v>0</v>
          </cell>
          <cell r="E250">
            <v>0</v>
          </cell>
          <cell r="F250">
            <v>1.9999999999999999E-6</v>
          </cell>
          <cell r="G250">
            <v>0</v>
          </cell>
          <cell r="H250">
            <v>0</v>
          </cell>
          <cell r="I250">
            <v>-1.9999999999999999E-6</v>
          </cell>
        </row>
        <row r="251">
          <cell r="D251">
            <v>0</v>
          </cell>
          <cell r="E251">
            <v>0</v>
          </cell>
          <cell r="F251">
            <v>4.0000000000000001E-3</v>
          </cell>
          <cell r="G251">
            <v>0</v>
          </cell>
          <cell r="H251">
            <v>0</v>
          </cell>
          <cell r="I251">
            <v>2.9273000000000004E-2</v>
          </cell>
        </row>
        <row r="252">
          <cell r="D252">
            <v>0</v>
          </cell>
          <cell r="E252">
            <v>0</v>
          </cell>
          <cell r="F252">
            <v>20</v>
          </cell>
          <cell r="G252">
            <v>0</v>
          </cell>
          <cell r="H252">
            <v>0</v>
          </cell>
          <cell r="I252">
            <v>5</v>
          </cell>
        </row>
        <row r="253">
          <cell r="D253">
            <v>0</v>
          </cell>
          <cell r="E253">
            <v>0</v>
          </cell>
          <cell r="F253">
            <v>1.9999999999999999E-6</v>
          </cell>
          <cell r="G253">
            <v>0</v>
          </cell>
          <cell r="H253">
            <v>0</v>
          </cell>
          <cell r="I253">
            <v>-1.9999999999999999E-6</v>
          </cell>
        </row>
        <row r="254">
          <cell r="D254">
            <v>0</v>
          </cell>
          <cell r="E254">
            <v>0</v>
          </cell>
          <cell r="F254">
            <v>-22.4</v>
          </cell>
          <cell r="G254">
            <v>0</v>
          </cell>
          <cell r="H254">
            <v>0</v>
          </cell>
          <cell r="I254">
            <v>0</v>
          </cell>
        </row>
        <row r="255">
          <cell r="D255">
            <v>0</v>
          </cell>
          <cell r="E255">
            <v>0</v>
          </cell>
          <cell r="F255">
            <v>-4.9049960000000148</v>
          </cell>
          <cell r="G255">
            <v>0</v>
          </cell>
          <cell r="H255">
            <v>0</v>
          </cell>
          <cell r="I255">
            <v>0.27844000000001429</v>
          </cell>
        </row>
        <row r="263">
          <cell r="D263">
            <v>0.1136421</v>
          </cell>
          <cell r="E263">
            <v>0.10224229</v>
          </cell>
          <cell r="F263">
            <v>0.11319682</v>
          </cell>
          <cell r="G263">
            <v>0.10717421000000001</v>
          </cell>
          <cell r="H263">
            <v>0.21230173000000002</v>
          </cell>
          <cell r="I263">
            <v>0.25413288000000001</v>
          </cell>
        </row>
        <row r="264">
          <cell r="D264">
            <v>1.7683440000000001</v>
          </cell>
          <cell r="E264">
            <v>1.73743197</v>
          </cell>
          <cell r="F264">
            <v>1.77992471</v>
          </cell>
          <cell r="G264">
            <v>1.7379364500000001</v>
          </cell>
          <cell r="H264">
            <v>1.78551638</v>
          </cell>
          <cell r="I264">
            <v>1.7462149500000002</v>
          </cell>
        </row>
        <row r="266">
          <cell r="D266">
            <v>0</v>
          </cell>
          <cell r="E266">
            <v>0</v>
          </cell>
          <cell r="F266">
            <v>0</v>
          </cell>
          <cell r="G266">
            <v>0</v>
          </cell>
          <cell r="H266">
            <v>0</v>
          </cell>
          <cell r="I266">
            <v>0</v>
          </cell>
        </row>
        <row r="267">
          <cell r="D267">
            <v>0.37806241000000002</v>
          </cell>
          <cell r="E267">
            <v>0.387264</v>
          </cell>
          <cell r="F267">
            <v>0.38883475000000001</v>
          </cell>
          <cell r="G267">
            <v>0.38465199999999999</v>
          </cell>
          <cell r="H267">
            <v>0.38871909000000004</v>
          </cell>
          <cell r="I267">
            <v>0.51356221000000002</v>
          </cell>
        </row>
        <row r="268">
          <cell r="D268">
            <v>0.6375906699999998</v>
          </cell>
          <cell r="E268">
            <v>0.71307552999999979</v>
          </cell>
          <cell r="F268">
            <v>0.38082792999999998</v>
          </cell>
          <cell r="G268">
            <v>0.54555745999999983</v>
          </cell>
          <cell r="H268">
            <v>0.66379633000000005</v>
          </cell>
          <cell r="I268">
            <v>0.97709790000000019</v>
          </cell>
        </row>
        <row r="269">
          <cell r="D269">
            <v>1.54221031</v>
          </cell>
          <cell r="E269">
            <v>3.4342427100000004</v>
          </cell>
          <cell r="F269">
            <v>2.31216891</v>
          </cell>
          <cell r="G269">
            <v>3.2908031999999996</v>
          </cell>
          <cell r="H269">
            <v>3.2501553900000002</v>
          </cell>
          <cell r="I269">
            <v>-0.20899783999999971</v>
          </cell>
        </row>
        <row r="271">
          <cell r="D271">
            <v>0.32660400000000001</v>
          </cell>
          <cell r="E271">
            <v>0.32676100000000002</v>
          </cell>
          <cell r="F271">
            <v>0.32700699999999999</v>
          </cell>
          <cell r="G271">
            <v>0.327407</v>
          </cell>
          <cell r="H271">
            <v>0.32808499999999996</v>
          </cell>
          <cell r="I271">
            <v>0.32866073999999995</v>
          </cell>
        </row>
        <row r="272">
          <cell r="D272">
            <v>9.0783999999999993E-4</v>
          </cell>
          <cell r="E272">
            <v>8.6903999999999996E-4</v>
          </cell>
          <cell r="F272">
            <v>8.3001000000000006E-4</v>
          </cell>
          <cell r="G272">
            <v>8.5921999999999995E-4</v>
          </cell>
          <cell r="H272">
            <v>8.1632000000000004E-4</v>
          </cell>
          <cell r="I272">
            <v>7.7316999999999989E-4</v>
          </cell>
        </row>
        <row r="273">
          <cell r="D273">
            <v>0.14845</v>
          </cell>
          <cell r="E273">
            <v>7.0004000000000011E-2</v>
          </cell>
          <cell r="F273">
            <v>4.5050000000000003E-3</v>
          </cell>
          <cell r="G273">
            <v>0.229798</v>
          </cell>
          <cell r="H273">
            <v>4.9337000000000006E-2</v>
          </cell>
          <cell r="I273">
            <v>-0.27622079999999999</v>
          </cell>
        </row>
        <row r="274">
          <cell r="F274">
            <v>0</v>
          </cell>
          <cell r="G274">
            <v>0</v>
          </cell>
          <cell r="H274">
            <v>0</v>
          </cell>
          <cell r="I274">
            <v>0</v>
          </cell>
        </row>
        <row r="277">
          <cell r="F277">
            <v>1.389</v>
          </cell>
          <cell r="G277">
            <v>0</v>
          </cell>
          <cell r="H277">
            <v>0</v>
          </cell>
          <cell r="I277">
            <v>0.42813699999999999</v>
          </cell>
        </row>
        <row r="278">
          <cell r="F278">
            <v>5.2610000000000001</v>
          </cell>
          <cell r="G278">
            <v>0</v>
          </cell>
          <cell r="H278">
            <v>0</v>
          </cell>
          <cell r="I278">
            <v>5.245309999999999</v>
          </cell>
        </row>
        <row r="279">
          <cell r="F279">
            <v>-10.426</v>
          </cell>
          <cell r="G279">
            <v>0</v>
          </cell>
          <cell r="H279">
            <v>0</v>
          </cell>
          <cell r="I279">
            <v>0.4529999999999994</v>
          </cell>
        </row>
        <row r="280">
          <cell r="F280">
            <v>0.32900000000000001</v>
          </cell>
          <cell r="G280">
            <v>0</v>
          </cell>
          <cell r="H280">
            <v>0</v>
          </cell>
          <cell r="I280">
            <v>0.57369000000000003</v>
          </cell>
        </row>
        <row r="281">
          <cell r="F281">
            <v>-3.0000000000000001E-3</v>
          </cell>
          <cell r="G281">
            <v>0</v>
          </cell>
          <cell r="H281">
            <v>0</v>
          </cell>
          <cell r="I281">
            <v>-2E-3</v>
          </cell>
        </row>
        <row r="282">
          <cell r="F282">
            <v>0.309</v>
          </cell>
          <cell r="G282">
            <v>0</v>
          </cell>
          <cell r="H282">
            <v>0</v>
          </cell>
          <cell r="I282">
            <v>0.192</v>
          </cell>
        </row>
        <row r="283">
          <cell r="F283">
            <v>-8.0000000000000002E-3</v>
          </cell>
          <cell r="G283">
            <v>0</v>
          </cell>
          <cell r="H283">
            <v>0</v>
          </cell>
          <cell r="I283">
            <v>-3.1579999999999999</v>
          </cell>
        </row>
        <row r="284">
          <cell r="F284">
            <v>22.4</v>
          </cell>
          <cell r="G284">
            <v>0</v>
          </cell>
          <cell r="H284">
            <v>0</v>
          </cell>
          <cell r="I284">
            <v>0</v>
          </cell>
        </row>
        <row r="285">
          <cell r="F285">
            <v>-0.38300000000000001</v>
          </cell>
          <cell r="G285">
            <v>0</v>
          </cell>
          <cell r="H285">
            <v>0</v>
          </cell>
          <cell r="I285">
            <v>-0.51400000000000001</v>
          </cell>
        </row>
        <row r="286">
          <cell r="F286">
            <v>0</v>
          </cell>
          <cell r="G286">
            <v>0</v>
          </cell>
          <cell r="H286">
            <v>0</v>
          </cell>
          <cell r="I286">
            <v>0</v>
          </cell>
        </row>
        <row r="287">
          <cell r="F287">
            <v>0</v>
          </cell>
          <cell r="G287">
            <v>0</v>
          </cell>
          <cell r="H287">
            <v>0</v>
          </cell>
          <cell r="I287">
            <v>0</v>
          </cell>
        </row>
        <row r="288">
          <cell r="F288">
            <v>0</v>
          </cell>
          <cell r="G288">
            <v>0</v>
          </cell>
          <cell r="H288">
            <v>0</v>
          </cell>
          <cell r="I288">
            <v>-34.001626000000002</v>
          </cell>
        </row>
        <row r="289">
          <cell r="F289">
            <v>0</v>
          </cell>
          <cell r="G289">
            <v>0</v>
          </cell>
          <cell r="H289">
            <v>0</v>
          </cell>
          <cell r="I289">
            <v>36</v>
          </cell>
        </row>
        <row r="290">
          <cell r="F290">
            <v>-22.4</v>
          </cell>
          <cell r="G290">
            <v>0</v>
          </cell>
          <cell r="H290">
            <v>0</v>
          </cell>
          <cell r="I290">
            <v>0</v>
          </cell>
        </row>
        <row r="291">
          <cell r="E291">
            <v>0</v>
          </cell>
          <cell r="F291">
            <v>-3.532</v>
          </cell>
          <cell r="G291">
            <v>0</v>
          </cell>
          <cell r="H291">
            <v>0</v>
          </cell>
          <cell r="I291">
            <v>5.216510999999997</v>
          </cell>
        </row>
        <row r="293">
          <cell r="D293">
            <v>6.6130320000000005</v>
          </cell>
        </row>
        <row r="301">
          <cell r="D301">
            <v>5.7229260000000004E-2</v>
          </cell>
          <cell r="E301">
            <v>5.0932180000000001E-2</v>
          </cell>
          <cell r="F301">
            <v>3.5628550000000002E-2</v>
          </cell>
          <cell r="G301">
            <v>3.464851E-2</v>
          </cell>
          <cell r="H301">
            <v>8.5922149999999989E-2</v>
          </cell>
          <cell r="I301">
            <v>3.9065289999999996E-2</v>
          </cell>
        </row>
        <row r="302">
          <cell r="D302">
            <v>2.4433051600000004</v>
          </cell>
          <cell r="E302">
            <v>2.19820927</v>
          </cell>
          <cell r="F302">
            <v>2.4337317000000001</v>
          </cell>
          <cell r="G302">
            <v>2.3042454299999999</v>
          </cell>
          <cell r="H302">
            <v>2.36620579</v>
          </cell>
          <cell r="I302">
            <v>2.1855427400000003</v>
          </cell>
        </row>
        <row r="303">
          <cell r="D303">
            <v>1.37203E-3</v>
          </cell>
          <cell r="E303">
            <v>1.53268E-3</v>
          </cell>
          <cell r="F303">
            <v>1.4462100000000001E-3</v>
          </cell>
          <cell r="G303">
            <v>6.6048800000000005E-3</v>
          </cell>
          <cell r="H303">
            <v>1.8685000000000002E-3</v>
          </cell>
          <cell r="I303">
            <v>1.45772E-3</v>
          </cell>
        </row>
        <row r="304">
          <cell r="D304">
            <v>0.04</v>
          </cell>
          <cell r="E304">
            <v>0.04</v>
          </cell>
          <cell r="F304">
            <v>0.04</v>
          </cell>
          <cell r="G304">
            <v>0.04</v>
          </cell>
          <cell r="H304">
            <v>0.04</v>
          </cell>
          <cell r="I304">
            <v>0.04</v>
          </cell>
        </row>
        <row r="305">
          <cell r="D305">
            <v>1.9113914400000003</v>
          </cell>
          <cell r="E305">
            <v>1.7260774000000001</v>
          </cell>
          <cell r="F305">
            <v>1.9614394999999996</v>
          </cell>
          <cell r="G305">
            <v>1.9349308700000003</v>
          </cell>
          <cell r="H305">
            <v>1.8802489599999999</v>
          </cell>
          <cell r="I305">
            <v>3.9797834900000004</v>
          </cell>
        </row>
        <row r="306">
          <cell r="D306">
            <v>0.53979997999999996</v>
          </cell>
          <cell r="E306">
            <v>0.48565088999999989</v>
          </cell>
          <cell r="F306">
            <v>0.42448809000000004</v>
          </cell>
          <cell r="G306">
            <v>0.37510971999999998</v>
          </cell>
          <cell r="H306">
            <v>0.48744193999999996</v>
          </cell>
          <cell r="I306">
            <v>0.50826576000000001</v>
          </cell>
        </row>
        <row r="307">
          <cell r="D307">
            <v>2.3909999999999999E-3</v>
          </cell>
          <cell r="E307">
            <v>-1.2359999999999999E-3</v>
          </cell>
          <cell r="F307">
            <v>1.2596E-2</v>
          </cell>
          <cell r="G307">
            <v>-5.3249999999999999E-3</v>
          </cell>
          <cell r="H307">
            <v>1.2771000000000001E-2</v>
          </cell>
          <cell r="I307">
            <v>-0.69147000000000003</v>
          </cell>
        </row>
        <row r="308">
          <cell r="D308">
            <v>0.10481</v>
          </cell>
        </row>
        <row r="311">
          <cell r="F311">
            <v>0.21</v>
          </cell>
          <cell r="G311">
            <v>0</v>
          </cell>
          <cell r="H311">
            <v>0</v>
          </cell>
          <cell r="I311">
            <v>0.19050900000000001</v>
          </cell>
        </row>
        <row r="312">
          <cell r="F312">
            <v>-0.123</v>
          </cell>
          <cell r="G312">
            <v>0</v>
          </cell>
          <cell r="H312">
            <v>0</v>
          </cell>
          <cell r="I312">
            <v>-0.11699999999999999</v>
          </cell>
        </row>
        <row r="313">
          <cell r="F313">
            <v>0.14399999999999999</v>
          </cell>
          <cell r="G313">
            <v>0</v>
          </cell>
          <cell r="H313">
            <v>0</v>
          </cell>
          <cell r="I313">
            <v>0.15942599999999998</v>
          </cell>
        </row>
        <row r="314">
          <cell r="F314">
            <v>7.0750000000000002</v>
          </cell>
          <cell r="G314">
            <v>0</v>
          </cell>
          <cell r="H314">
            <v>0</v>
          </cell>
          <cell r="I314">
            <v>6.8562399999999988</v>
          </cell>
        </row>
        <row r="315">
          <cell r="F315">
            <v>-2.8959999999999999</v>
          </cell>
          <cell r="G315">
            <v>0</v>
          </cell>
          <cell r="H315">
            <v>0</v>
          </cell>
          <cell r="I315">
            <v>-10.132197999999999</v>
          </cell>
        </row>
        <row r="316">
          <cell r="F316">
            <v>-1.4470000000000001</v>
          </cell>
          <cell r="G316">
            <v>0</v>
          </cell>
          <cell r="H316">
            <v>0</v>
          </cell>
          <cell r="I316">
            <v>-1.3737559999999998</v>
          </cell>
        </row>
        <row r="317">
          <cell r="F317">
            <v>2.8000000000000001E-2</v>
          </cell>
          <cell r="G317">
            <v>0</v>
          </cell>
          <cell r="H317">
            <v>0</v>
          </cell>
          <cell r="I317">
            <v>2.1011999999999999E-2</v>
          </cell>
        </row>
        <row r="318">
          <cell r="F318">
            <v>-1.2E-2</v>
          </cell>
          <cell r="G318">
            <v>0</v>
          </cell>
          <cell r="H318">
            <v>0</v>
          </cell>
          <cell r="I318">
            <v>0.21314500000000003</v>
          </cell>
        </row>
        <row r="319">
          <cell r="F319">
            <v>20</v>
          </cell>
          <cell r="G319">
            <v>0</v>
          </cell>
          <cell r="H319">
            <v>0</v>
          </cell>
          <cell r="I319">
            <v>-25</v>
          </cell>
        </row>
        <row r="321">
          <cell r="F321">
            <v>-20</v>
          </cell>
          <cell r="G321">
            <v>0</v>
          </cell>
          <cell r="H321">
            <v>0</v>
          </cell>
          <cell r="I321">
            <v>25</v>
          </cell>
        </row>
        <row r="384">
          <cell r="G384">
            <v>0</v>
          </cell>
          <cell r="H384">
            <v>0</v>
          </cell>
          <cell r="I384">
            <v>0</v>
          </cell>
        </row>
        <row r="428">
          <cell r="G428">
            <v>0</v>
          </cell>
          <cell r="H428">
            <v>0</v>
          </cell>
          <cell r="I42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Z83"/>
  <sheetViews>
    <sheetView showGridLines="0" tabSelected="1" topLeftCell="C22" zoomScale="80" zoomScaleNormal="80" workbookViewId="0">
      <selection activeCell="K33" sqref="K33"/>
    </sheetView>
  </sheetViews>
  <sheetFormatPr defaultColWidth="9.140625" defaultRowHeight="15" x14ac:dyDescent="0.25"/>
  <cols>
    <col min="1" max="1" width="17.28515625" style="1" customWidth="1"/>
    <col min="2" max="2" width="67.5703125" style="4" customWidth="1"/>
    <col min="3" max="12" width="12.28515625" style="4" customWidth="1"/>
    <col min="13" max="13" width="22.85546875" style="4" customWidth="1"/>
    <col min="14" max="23" width="12.28515625" style="4" customWidth="1"/>
    <col min="24" max="24" width="11.42578125" style="4" bestFit="1" customWidth="1"/>
    <col min="25" max="25" width="11" style="4" bestFit="1" customWidth="1"/>
    <col min="26" max="26" width="11.7109375" style="4" bestFit="1" customWidth="1"/>
    <col min="27" max="16384" width="9.140625" style="4"/>
  </cols>
  <sheetData>
    <row r="1" spans="1:26" ht="30" customHeight="1" x14ac:dyDescent="0.25">
      <c r="B1" s="2" t="s">
        <v>0</v>
      </c>
      <c r="C1" s="2"/>
      <c r="D1" s="2"/>
      <c r="E1" s="2"/>
      <c r="F1" s="2"/>
      <c r="G1" s="3"/>
      <c r="H1" s="3"/>
      <c r="I1" s="3"/>
      <c r="J1" s="3"/>
      <c r="K1" s="3"/>
      <c r="L1" s="3"/>
      <c r="M1" s="3"/>
      <c r="N1" s="3"/>
      <c r="O1" s="3"/>
      <c r="P1" s="3"/>
      <c r="Q1" s="3"/>
      <c r="R1" s="3"/>
      <c r="S1" s="3"/>
      <c r="T1" s="3"/>
      <c r="U1" s="3"/>
      <c r="V1" s="3"/>
      <c r="W1" s="3"/>
      <c r="X1" s="3"/>
      <c r="Y1" s="3"/>
      <c r="Z1" s="3"/>
    </row>
    <row r="2" spans="1:26" ht="30" customHeight="1" x14ac:dyDescent="0.25">
      <c r="B2" s="5" t="s">
        <v>52</v>
      </c>
      <c r="C2" s="5"/>
      <c r="D2" s="5"/>
      <c r="E2" s="5"/>
      <c r="F2" s="5"/>
      <c r="G2" s="3"/>
      <c r="H2" s="3"/>
      <c r="I2" s="3"/>
      <c r="J2" s="3"/>
      <c r="K2" s="3"/>
      <c r="L2" s="3"/>
      <c r="M2" s="3"/>
      <c r="N2" s="3"/>
      <c r="O2" s="3"/>
      <c r="P2" s="3"/>
      <c r="Q2" s="3"/>
      <c r="R2" s="3"/>
      <c r="S2" s="3"/>
      <c r="T2" s="3"/>
      <c r="U2" s="3"/>
      <c r="V2" s="3"/>
      <c r="W2" s="3"/>
      <c r="X2" s="3"/>
      <c r="Y2" s="3"/>
      <c r="Z2" s="3"/>
    </row>
    <row r="3" spans="1:26" ht="30" customHeight="1" x14ac:dyDescent="0.25">
      <c r="B3" s="6" t="s">
        <v>58</v>
      </c>
      <c r="C3" s="2"/>
      <c r="D3" s="2"/>
      <c r="E3" s="2"/>
      <c r="F3" s="2"/>
      <c r="G3" s="3"/>
      <c r="H3" s="3"/>
      <c r="I3" s="3"/>
      <c r="J3" s="3"/>
      <c r="K3" s="3"/>
      <c r="L3" s="3"/>
      <c r="M3" s="3"/>
      <c r="N3" s="3"/>
      <c r="O3" s="3"/>
      <c r="P3" s="3"/>
      <c r="Q3" s="3"/>
      <c r="R3" s="3"/>
      <c r="S3" s="3"/>
      <c r="T3" s="3"/>
      <c r="U3" s="3"/>
      <c r="V3" s="3"/>
      <c r="W3" s="3"/>
      <c r="X3" s="3"/>
      <c r="Y3" s="3"/>
      <c r="Z3" s="3"/>
    </row>
    <row r="4" spans="1:26" ht="30" customHeight="1" x14ac:dyDescent="0.25">
      <c r="B4" s="7" t="s">
        <v>1</v>
      </c>
      <c r="C4" s="7"/>
      <c r="D4" s="7"/>
      <c r="E4" s="7"/>
      <c r="F4" s="7"/>
      <c r="G4" s="7"/>
      <c r="H4" s="7"/>
      <c r="I4" s="7"/>
      <c r="J4" s="7"/>
      <c r="K4" s="7"/>
      <c r="L4" s="7"/>
      <c r="M4" s="7"/>
      <c r="N4" s="7"/>
      <c r="O4" s="7"/>
      <c r="P4" s="7"/>
      <c r="Q4" s="7"/>
      <c r="R4" s="7"/>
      <c r="S4" s="7"/>
      <c r="T4" s="7"/>
      <c r="U4" s="7"/>
      <c r="V4" s="7"/>
      <c r="W4" s="7"/>
      <c r="X4" s="7"/>
      <c r="Y4" s="7"/>
      <c r="Z4" s="7"/>
    </row>
    <row r="6" spans="1:26" ht="25.5" customHeight="1" x14ac:dyDescent="0.25">
      <c r="B6" s="8" t="s">
        <v>2</v>
      </c>
      <c r="C6" s="8"/>
      <c r="D6" s="8"/>
      <c r="E6" s="8"/>
      <c r="F6" s="8"/>
      <c r="G6" s="8"/>
      <c r="H6" s="8"/>
      <c r="I6" s="8"/>
      <c r="J6" s="8"/>
      <c r="K6" s="8"/>
      <c r="L6" s="8"/>
      <c r="M6" s="8"/>
      <c r="N6" s="8"/>
      <c r="O6" s="8"/>
      <c r="P6" s="8"/>
      <c r="Q6" s="8"/>
      <c r="R6" s="8"/>
      <c r="S6" s="8"/>
      <c r="T6" s="8"/>
      <c r="U6" s="8"/>
      <c r="V6" s="8"/>
      <c r="W6" s="8"/>
    </row>
    <row r="7" spans="1:26" ht="21.75" customHeight="1" x14ac:dyDescent="0.25">
      <c r="A7" s="9"/>
      <c r="B7" s="10" t="s">
        <v>53</v>
      </c>
      <c r="C7" s="11"/>
      <c r="D7" s="11"/>
      <c r="E7" s="11"/>
      <c r="F7" s="11"/>
      <c r="G7" s="11"/>
      <c r="H7" s="11"/>
      <c r="I7" s="11"/>
      <c r="J7" s="11"/>
      <c r="K7" s="11"/>
      <c r="L7" s="11"/>
      <c r="M7" s="12"/>
      <c r="N7"/>
      <c r="O7"/>
      <c r="P7"/>
      <c r="Q7"/>
      <c r="R7" s="8"/>
      <c r="S7" s="8"/>
      <c r="T7" s="8"/>
      <c r="U7" s="8"/>
      <c r="V7" s="8"/>
      <c r="W7" s="8"/>
    </row>
    <row r="8" spans="1:26" ht="128.25" customHeight="1" x14ac:dyDescent="0.25">
      <c r="A8" s="13"/>
      <c r="B8" s="311" t="s">
        <v>3</v>
      </c>
      <c r="C8" s="312"/>
      <c r="D8" s="312"/>
      <c r="E8" s="312"/>
      <c r="F8" s="312"/>
      <c r="G8" s="312"/>
      <c r="H8" s="312"/>
      <c r="I8" s="312"/>
      <c r="J8" s="312"/>
      <c r="K8" s="312"/>
      <c r="L8" s="312"/>
      <c r="M8" s="313"/>
      <c r="N8"/>
      <c r="O8"/>
      <c r="P8"/>
      <c r="Q8"/>
      <c r="R8"/>
      <c r="S8" s="14"/>
      <c r="T8"/>
      <c r="U8"/>
      <c r="V8"/>
      <c r="W8"/>
    </row>
    <row r="9" spans="1:26" x14ac:dyDescent="0.25">
      <c r="B9" s="15"/>
      <c r="C9" s="15"/>
      <c r="D9" s="15"/>
      <c r="E9" s="15"/>
      <c r="F9" s="15"/>
      <c r="G9" s="15"/>
      <c r="H9" s="15"/>
      <c r="I9" s="15"/>
      <c r="J9" s="15"/>
      <c r="K9" s="15"/>
      <c r="L9" s="15"/>
      <c r="M9" s="15"/>
      <c r="N9" s="15"/>
      <c r="O9" s="15"/>
      <c r="P9" s="15"/>
      <c r="Q9" s="15"/>
      <c r="R9" s="15"/>
      <c r="S9" s="15"/>
      <c r="T9" s="15"/>
      <c r="U9" s="15"/>
      <c r="V9" s="15"/>
      <c r="W9" s="15"/>
    </row>
    <row r="10" spans="1:26" x14ac:dyDescent="0.25">
      <c r="B10" s="15"/>
      <c r="C10" s="15"/>
      <c r="D10" s="15"/>
      <c r="E10" s="15"/>
      <c r="F10" s="15"/>
      <c r="G10" s="15"/>
      <c r="H10" s="15"/>
      <c r="I10" s="15"/>
      <c r="J10" s="15"/>
      <c r="K10" s="15"/>
      <c r="L10" s="15"/>
      <c r="M10" s="15"/>
      <c r="N10" s="15"/>
      <c r="O10" s="15"/>
      <c r="P10" s="15"/>
      <c r="Q10" s="15"/>
      <c r="R10" s="15"/>
      <c r="S10" s="15"/>
      <c r="T10" s="15"/>
      <c r="U10" s="15"/>
      <c r="V10" s="15"/>
      <c r="W10" s="15"/>
    </row>
    <row r="11" spans="1:26" customFormat="1" ht="15.75" thickBot="1" x14ac:dyDescent="0.3">
      <c r="A11" s="1"/>
      <c r="B11" s="16"/>
      <c r="C11" s="16"/>
      <c r="D11" s="16"/>
      <c r="E11" s="16"/>
      <c r="F11" s="16"/>
      <c r="G11" s="16"/>
      <c r="H11" s="16"/>
      <c r="I11" s="16"/>
      <c r="J11" s="16"/>
      <c r="K11" s="16"/>
      <c r="L11" s="16"/>
      <c r="M11" s="16"/>
      <c r="N11" s="16"/>
    </row>
    <row r="12" spans="1:26" customFormat="1" ht="16.5" thickBot="1" x14ac:dyDescent="0.3">
      <c r="A12" s="1"/>
      <c r="B12" s="17" t="s">
        <v>4</v>
      </c>
      <c r="C12" s="18"/>
      <c r="D12" s="19"/>
      <c r="E12" s="19"/>
      <c r="F12" s="19"/>
      <c r="G12" s="19"/>
      <c r="H12" s="19"/>
      <c r="I12" s="19"/>
      <c r="J12" s="19"/>
      <c r="K12" s="19"/>
      <c r="L12" s="19"/>
      <c r="M12" s="19"/>
      <c r="N12" s="20"/>
    </row>
    <row r="13" spans="1:26" s="22" customFormat="1" ht="15.75" x14ac:dyDescent="0.25">
      <c r="A13" s="1"/>
      <c r="B13" s="21"/>
      <c r="C13" s="314" t="s">
        <v>5</v>
      </c>
      <c r="D13" s="315"/>
      <c r="E13" s="315"/>
      <c r="F13" s="315"/>
      <c r="G13" s="315"/>
      <c r="H13" s="315"/>
      <c r="I13" s="315"/>
      <c r="J13" s="315"/>
      <c r="K13" s="315"/>
      <c r="L13" s="315"/>
      <c r="M13" s="315" t="s">
        <v>6</v>
      </c>
      <c r="N13" s="316"/>
      <c r="O13"/>
      <c r="P13"/>
      <c r="Q13"/>
      <c r="R13"/>
      <c r="S13"/>
      <c r="T13"/>
      <c r="U13"/>
      <c r="V13"/>
      <c r="W13"/>
    </row>
    <row r="14" spans="1:26" ht="16.5" thickBot="1" x14ac:dyDescent="0.3">
      <c r="B14" s="21"/>
      <c r="C14" s="23" t="s">
        <v>56</v>
      </c>
      <c r="D14" s="23" t="s">
        <v>57</v>
      </c>
      <c r="E14" s="24" t="s">
        <v>40</v>
      </c>
      <c r="F14" s="24" t="s">
        <v>39</v>
      </c>
      <c r="G14" s="24" t="s">
        <v>42</v>
      </c>
      <c r="H14" s="24" t="s">
        <v>11</v>
      </c>
      <c r="I14" s="24" t="s">
        <v>43</v>
      </c>
      <c r="J14" s="24" t="s">
        <v>37</v>
      </c>
      <c r="K14" s="24" t="s">
        <v>51</v>
      </c>
      <c r="L14" s="24" t="s">
        <v>45</v>
      </c>
      <c r="M14" s="24" t="s">
        <v>32</v>
      </c>
      <c r="N14" s="25" t="s">
        <v>49</v>
      </c>
      <c r="O14"/>
      <c r="P14"/>
      <c r="Q14"/>
      <c r="R14"/>
      <c r="S14"/>
      <c r="T14"/>
      <c r="U14"/>
      <c r="V14"/>
      <c r="W14"/>
    </row>
    <row r="15" spans="1:26" x14ac:dyDescent="0.25">
      <c r="B15" s="26" t="s">
        <v>7</v>
      </c>
      <c r="C15" s="27">
        <v>95.8</v>
      </c>
      <c r="D15" s="28">
        <v>99.2</v>
      </c>
      <c r="E15" s="28">
        <v>100.4</v>
      </c>
      <c r="F15" s="28">
        <v>102.8</v>
      </c>
      <c r="G15" s="28">
        <v>105.9</v>
      </c>
      <c r="H15" s="28">
        <v>107.5</v>
      </c>
      <c r="I15" s="28">
        <v>108.6</v>
      </c>
      <c r="J15" s="28">
        <v>110.7</v>
      </c>
      <c r="K15" s="28">
        <v>113</v>
      </c>
      <c r="L15" s="28">
        <v>114.8</v>
      </c>
      <c r="M15" s="28">
        <v>114.4</v>
      </c>
      <c r="N15" s="29">
        <v>117.83200000000001</v>
      </c>
      <c r="O15" s="278"/>
      <c r="P15"/>
      <c r="Q15"/>
      <c r="R15"/>
      <c r="S15"/>
      <c r="T15"/>
      <c r="U15"/>
      <c r="V15"/>
      <c r="W15"/>
    </row>
    <row r="16" spans="1:26" x14ac:dyDescent="0.25">
      <c r="B16" s="30" t="s">
        <v>8</v>
      </c>
      <c r="C16" s="279">
        <v>3.0538922155688653E-2</v>
      </c>
      <c r="D16" s="279">
        <f t="shared" ref="D16:N16" si="0">D15/C15-1</f>
        <v>3.5490605427975108E-2</v>
      </c>
      <c r="E16" s="279">
        <f t="shared" si="0"/>
        <v>1.2096774193548487E-2</v>
      </c>
      <c r="F16" s="279">
        <f t="shared" si="0"/>
        <v>2.3904382470119501E-2</v>
      </c>
      <c r="G16" s="279">
        <f t="shared" si="0"/>
        <v>3.0155642023346418E-2</v>
      </c>
      <c r="H16" s="279">
        <f t="shared" si="0"/>
        <v>1.5108593012275628E-2</v>
      </c>
      <c r="I16" s="279">
        <f t="shared" si="0"/>
        <v>1.0232558139534831E-2</v>
      </c>
      <c r="J16" s="279">
        <f t="shared" si="0"/>
        <v>1.9337016574585641E-2</v>
      </c>
      <c r="K16" s="279">
        <f t="shared" si="0"/>
        <v>2.0776874435411097E-2</v>
      </c>
      <c r="L16" s="279">
        <f t="shared" si="0"/>
        <v>1.5929203539823078E-2</v>
      </c>
      <c r="M16" s="279">
        <f t="shared" si="0"/>
        <v>-3.4843205574912606E-3</v>
      </c>
      <c r="N16" s="280">
        <f t="shared" si="0"/>
        <v>3.0000000000000027E-2</v>
      </c>
      <c r="O16"/>
      <c r="P16"/>
      <c r="Q16"/>
      <c r="R16"/>
      <c r="S16"/>
      <c r="T16"/>
      <c r="U16"/>
      <c r="V16"/>
      <c r="W16"/>
    </row>
    <row r="17" spans="1:26" ht="15.75" thickBot="1" x14ac:dyDescent="0.3">
      <c r="B17" s="31" t="s">
        <v>50</v>
      </c>
      <c r="C17" s="32">
        <f t="shared" ref="C17:M17" si="1">D17/(1+D16)</f>
        <v>0.81302192952678343</v>
      </c>
      <c r="D17" s="32">
        <f t="shared" si="1"/>
        <v>0.84187657003190952</v>
      </c>
      <c r="E17" s="33">
        <f t="shared" si="1"/>
        <v>0.85206056079842463</v>
      </c>
      <c r="F17" s="33">
        <f t="shared" si="1"/>
        <v>0.87242854233145473</v>
      </c>
      <c r="G17" s="33">
        <f t="shared" si="1"/>
        <v>0.89873718514495204</v>
      </c>
      <c r="H17" s="33">
        <f t="shared" si="1"/>
        <v>0.91231583950030537</v>
      </c>
      <c r="I17" s="33">
        <f t="shared" si="1"/>
        <v>0.92165116436961081</v>
      </c>
      <c r="J17" s="33">
        <f t="shared" si="1"/>
        <v>0.93947314821101213</v>
      </c>
      <c r="K17" s="33">
        <f t="shared" si="1"/>
        <v>0.95899246384683268</v>
      </c>
      <c r="L17" s="33">
        <f t="shared" si="1"/>
        <v>0.97426844999660533</v>
      </c>
      <c r="M17" s="33">
        <f t="shared" si="1"/>
        <v>0.970873786407767</v>
      </c>
      <c r="N17" s="34">
        <v>1</v>
      </c>
      <c r="O17"/>
      <c r="P17"/>
      <c r="Q17"/>
      <c r="R17"/>
      <c r="S17"/>
      <c r="T17"/>
      <c r="U17"/>
      <c r="V17"/>
      <c r="W17"/>
    </row>
    <row r="18" spans="1:26" x14ac:dyDescent="0.25">
      <c r="B18" s="35"/>
      <c r="C18" s="36"/>
      <c r="D18" s="36"/>
      <c r="E18" s="36"/>
      <c r="F18" s="36"/>
      <c r="G18" s="36"/>
      <c r="H18" s="36"/>
      <c r="I18" s="36"/>
      <c r="J18" s="37"/>
      <c r="K18" s="38"/>
      <c r="L18" s="37"/>
      <c r="M18" s="39"/>
      <c r="N18" s="38"/>
      <c r="O18" s="37"/>
      <c r="P18" s="37"/>
      <c r="Q18" s="37"/>
      <c r="R18" s="37"/>
      <c r="S18" s="38"/>
      <c r="T18" s="38"/>
      <c r="U18" s="38"/>
      <c r="V18" s="38"/>
      <c r="W18" s="38"/>
    </row>
    <row r="19" spans="1:26" x14ac:dyDescent="0.25">
      <c r="B19" s="35"/>
      <c r="C19" s="36"/>
      <c r="D19" s="36"/>
      <c r="E19" s="36"/>
      <c r="F19" s="36"/>
      <c r="G19" s="36"/>
      <c r="H19" s="36"/>
      <c r="I19" s="36"/>
      <c r="J19" s="37"/>
      <c r="K19"/>
      <c r="L19"/>
      <c r="M19"/>
      <c r="N19"/>
      <c r="O19"/>
      <c r="P19"/>
      <c r="Q19"/>
      <c r="R19" s="37"/>
      <c r="S19" s="38"/>
      <c r="T19" s="38"/>
      <c r="U19" s="38"/>
      <c r="V19" s="38"/>
      <c r="W19" s="38"/>
    </row>
    <row r="20" spans="1:26" x14ac:dyDescent="0.25">
      <c r="B20" s="35"/>
      <c r="C20" s="36"/>
      <c r="D20" s="36"/>
      <c r="E20" s="36"/>
      <c r="F20" s="36"/>
      <c r="G20" s="36"/>
      <c r="H20" s="36"/>
      <c r="I20" s="36"/>
      <c r="J20" s="37"/>
      <c r="K20" s="38"/>
      <c r="L20" s="37"/>
      <c r="M20" s="39"/>
      <c r="N20" s="38"/>
      <c r="O20" s="37"/>
      <c r="P20" s="37"/>
      <c r="Q20" s="37"/>
      <c r="R20" s="37"/>
      <c r="S20" s="38"/>
      <c r="T20" s="38"/>
      <c r="U20" s="38"/>
      <c r="V20" s="38"/>
      <c r="W20" s="38"/>
    </row>
    <row r="21" spans="1:26" s="42" customFormat="1" ht="18.75" x14ac:dyDescent="0.3">
      <c r="A21" s="1"/>
      <c r="B21" s="40" t="s">
        <v>9</v>
      </c>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customFormat="1" ht="15.75" thickBot="1" x14ac:dyDescent="0.3">
      <c r="A22" s="1"/>
    </row>
    <row r="23" spans="1:26" customFormat="1" ht="15.75" thickBot="1" x14ac:dyDescent="0.3">
      <c r="A23" s="1"/>
      <c r="B23" s="43" t="s">
        <v>10</v>
      </c>
      <c r="C23" s="44" t="s">
        <v>11</v>
      </c>
    </row>
    <row r="24" spans="1:26" s="49" customFormat="1" ht="16.5" thickBot="1" x14ac:dyDescent="0.3">
      <c r="A24" s="1"/>
      <c r="B24" s="45" t="s">
        <v>12</v>
      </c>
      <c r="C24" s="46"/>
      <c r="D24" s="46"/>
      <c r="E24" s="46"/>
      <c r="F24" s="46"/>
      <c r="G24" s="46"/>
      <c r="H24" s="46"/>
      <c r="I24" s="46"/>
      <c r="J24" s="46"/>
      <c r="K24" s="46"/>
      <c r="L24" s="46"/>
      <c r="M24" s="47"/>
      <c r="N24" s="47"/>
      <c r="O24" s="47"/>
      <c r="P24" s="47"/>
      <c r="Q24" s="47"/>
      <c r="R24" s="47"/>
      <c r="S24" s="47"/>
      <c r="T24" s="48"/>
      <c r="U24"/>
      <c r="V24"/>
      <c r="W24"/>
      <c r="X24"/>
      <c r="Y24"/>
    </row>
    <row r="25" spans="1:26" x14ac:dyDescent="0.25">
      <c r="B25"/>
      <c r="C25" s="317" t="s">
        <v>41</v>
      </c>
      <c r="D25" s="318"/>
      <c r="E25" s="318"/>
      <c r="F25" s="319"/>
      <c r="G25" s="318" t="s">
        <v>38</v>
      </c>
      <c r="H25" s="318"/>
      <c r="I25" s="318"/>
      <c r="J25" s="318"/>
      <c r="K25" s="318"/>
      <c r="L25" s="320"/>
      <c r="M25" s="50"/>
      <c r="N25" s="308" t="s">
        <v>59</v>
      </c>
      <c r="O25" s="309"/>
      <c r="P25" s="309"/>
      <c r="Q25" s="309"/>
      <c r="R25" s="309"/>
      <c r="S25" s="309"/>
      <c r="T25" s="310"/>
      <c r="U25"/>
      <c r="V25"/>
      <c r="W25"/>
      <c r="X25"/>
      <c r="Y25"/>
      <c r="Z25" s="51"/>
    </row>
    <row r="26" spans="1:26" ht="30.75" thickBot="1" x14ac:dyDescent="0.3">
      <c r="B26"/>
      <c r="C26" s="297" t="s">
        <v>13</v>
      </c>
      <c r="D26" s="298"/>
      <c r="E26" s="298"/>
      <c r="F26" s="299"/>
      <c r="G26" s="52" t="s">
        <v>14</v>
      </c>
      <c r="H26" s="300" t="s">
        <v>15</v>
      </c>
      <c r="I26" s="300"/>
      <c r="J26" s="300"/>
      <c r="K26" s="300"/>
      <c r="L26" s="301"/>
      <c r="M26" s="50"/>
      <c r="N26" s="53" t="s">
        <v>13</v>
      </c>
      <c r="O26" s="52" t="s">
        <v>14</v>
      </c>
      <c r="P26" s="302" t="s">
        <v>15</v>
      </c>
      <c r="Q26" s="303"/>
      <c r="R26" s="303"/>
      <c r="S26" s="303"/>
      <c r="T26" s="304"/>
      <c r="U26"/>
      <c r="V26"/>
      <c r="W26"/>
      <c r="X26"/>
      <c r="Y26"/>
      <c r="Z26" s="51"/>
    </row>
    <row r="27" spans="1:26" ht="15.75" thickBot="1" x14ac:dyDescent="0.3">
      <c r="B27"/>
      <c r="C27" s="54" t="s">
        <v>40</v>
      </c>
      <c r="D27" s="55" t="s">
        <v>39</v>
      </c>
      <c r="E27" s="55" t="s">
        <v>42</v>
      </c>
      <c r="F27" s="56" t="s">
        <v>11</v>
      </c>
      <c r="G27" s="57" t="s">
        <v>43</v>
      </c>
      <c r="H27" s="58" t="s">
        <v>37</v>
      </c>
      <c r="I27" s="59" t="s">
        <v>51</v>
      </c>
      <c r="J27" s="59" t="s">
        <v>45</v>
      </c>
      <c r="K27" s="59" t="s">
        <v>32</v>
      </c>
      <c r="L27" s="60" t="s">
        <v>49</v>
      </c>
      <c r="M27" s="50"/>
      <c r="N27" s="61" t="str">
        <f>dms_PRCP_BaseYear</f>
        <v>2014-15</v>
      </c>
      <c r="O27" s="62" t="s">
        <v>43</v>
      </c>
      <c r="P27" s="63" t="s">
        <v>37</v>
      </c>
      <c r="Q27" s="64" t="s">
        <v>51</v>
      </c>
      <c r="R27" s="64" t="s">
        <v>45</v>
      </c>
      <c r="S27" s="64" t="s">
        <v>32</v>
      </c>
      <c r="T27" s="65" t="s">
        <v>49</v>
      </c>
      <c r="U27"/>
      <c r="V27"/>
      <c r="W27"/>
      <c r="X27"/>
      <c r="Y27"/>
      <c r="Z27" s="51"/>
    </row>
    <row r="28" spans="1:26" x14ac:dyDescent="0.25">
      <c r="B28" s="66" t="s">
        <v>16</v>
      </c>
      <c r="C28" s="67"/>
      <c r="D28" s="68"/>
      <c r="E28" s="68"/>
      <c r="F28" s="69">
        <v>23.155003189770881</v>
      </c>
      <c r="G28" s="70">
        <v>27.746983413459382</v>
      </c>
      <c r="H28" s="70">
        <v>30.003873807454625</v>
      </c>
      <c r="I28" s="70">
        <v>30.336491661408893</v>
      </c>
      <c r="J28" s="70">
        <v>30.884738885420099</v>
      </c>
      <c r="K28" s="70">
        <v>31.643938370083113</v>
      </c>
      <c r="L28" s="71">
        <v>31.660372763891949</v>
      </c>
      <c r="M28" s="50"/>
      <c r="N28" s="72">
        <f>+LOOKUP(dms_PRCP_BaseYear,C$27:G$27,C28:G28)/$D$17</f>
        <v>27.504035643720599</v>
      </c>
      <c r="O28" s="73">
        <f t="shared" ref="O28:T28" si="2">+G28/$H$17</f>
        <v>30.413791158834851</v>
      </c>
      <c r="P28" s="74">
        <f t="shared" si="2"/>
        <v>32.887594962604595</v>
      </c>
      <c r="Q28" s="75">
        <f t="shared" si="2"/>
        <v>33.252181259973334</v>
      </c>
      <c r="R28" s="75">
        <f t="shared" si="2"/>
        <v>33.853121417179736</v>
      </c>
      <c r="S28" s="75">
        <f t="shared" si="2"/>
        <v>34.685288800219851</v>
      </c>
      <c r="T28" s="76">
        <f t="shared" si="2"/>
        <v>34.70330273037132</v>
      </c>
      <c r="U28"/>
      <c r="V28"/>
      <c r="W28"/>
      <c r="X28"/>
      <c r="Y28"/>
      <c r="Z28" s="51"/>
    </row>
    <row r="29" spans="1:26" x14ac:dyDescent="0.25">
      <c r="B29" s="77" t="s">
        <v>17</v>
      </c>
      <c r="C29" s="78"/>
      <c r="D29" s="79"/>
      <c r="E29" s="79"/>
      <c r="F29" s="80"/>
      <c r="G29" s="81"/>
      <c r="H29" s="82"/>
      <c r="I29" s="83"/>
      <c r="J29" s="83"/>
      <c r="K29" s="83"/>
      <c r="L29" s="84"/>
      <c r="M29" s="85"/>
      <c r="N29" s="86"/>
      <c r="O29" s="87"/>
      <c r="P29" s="88"/>
      <c r="Q29" s="89"/>
      <c r="R29" s="89"/>
      <c r="S29" s="89"/>
      <c r="T29" s="90"/>
      <c r="U29"/>
      <c r="V29"/>
      <c r="W29"/>
      <c r="X29"/>
      <c r="Y29"/>
      <c r="Z29" s="51"/>
    </row>
    <row r="30" spans="1:26" x14ac:dyDescent="0.25">
      <c r="B30" s="91" t="s">
        <v>18</v>
      </c>
      <c r="C30" s="92"/>
      <c r="D30" s="93"/>
      <c r="E30" s="93"/>
      <c r="F30" s="94">
        <v>-0.18913266495860159</v>
      </c>
      <c r="G30" s="95">
        <v>-0.18709191397282873</v>
      </c>
      <c r="H30" s="96">
        <v>-0.19769678322375575</v>
      </c>
      <c r="I30" s="96">
        <v>-0.20053454026854764</v>
      </c>
      <c r="J30" s="96">
        <v>-0.20269089921353386</v>
      </c>
      <c r="K30" s="96">
        <v>-0.2042263533293007</v>
      </c>
      <c r="L30" s="97">
        <v>-0.20344045296628988</v>
      </c>
      <c r="M30" s="85"/>
      <c r="N30" s="98">
        <f t="shared" ref="N30:N36" si="3">+LOOKUP(dms_PRCP_BaseYear,C$27:G$27,C30:G30)/$D$17</f>
        <v>-0.22465605017542289</v>
      </c>
      <c r="O30" s="99">
        <f t="shared" ref="O30:O36" si="4">+G30/$H$17</f>
        <v>-0.20507362239298937</v>
      </c>
      <c r="P30" s="100">
        <f t="shared" ref="P30:T36" si="5">H30/$H$17</f>
        <v>-0.21669774289136365</v>
      </c>
      <c r="Q30" s="100">
        <f t="shared" si="5"/>
        <v>-0.21980824138533497</v>
      </c>
      <c r="R30" s="100">
        <f t="shared" si="5"/>
        <v>-0.22217185149887558</v>
      </c>
      <c r="S30" s="100">
        <f t="shared" si="5"/>
        <v>-0.22385488060928524</v>
      </c>
      <c r="T30" s="101">
        <f t="shared" si="5"/>
        <v>-0.22299344608301278</v>
      </c>
      <c r="U30"/>
      <c r="V30"/>
      <c r="W30"/>
      <c r="X30"/>
      <c r="Y30"/>
      <c r="Z30" s="51"/>
    </row>
    <row r="31" spans="1:26" x14ac:dyDescent="0.25">
      <c r="B31" s="91" t="s">
        <v>19</v>
      </c>
      <c r="C31" s="92"/>
      <c r="D31" s="93"/>
      <c r="E31" s="93"/>
      <c r="F31" s="94">
        <v>-4.870336345440986</v>
      </c>
      <c r="G31" s="95">
        <v>-1.5331046682735214</v>
      </c>
      <c r="H31" s="96">
        <v>-1.5127824583055625</v>
      </c>
      <c r="I31" s="96">
        <v>-1.4887237004545009</v>
      </c>
      <c r="J31" s="96">
        <v>-1.4768239597825092</v>
      </c>
      <c r="K31" s="96">
        <v>-1.4627775398841967</v>
      </c>
      <c r="L31" s="97">
        <v>-1.4509034552231186</v>
      </c>
      <c r="M31" s="85"/>
      <c r="N31" s="98">
        <f t="shared" si="3"/>
        <v>-5.7850954864516382</v>
      </c>
      <c r="O31" s="99">
        <f t="shared" si="4"/>
        <v>-1.6804538536930753</v>
      </c>
      <c r="P31" s="100">
        <f t="shared" si="5"/>
        <v>-1.6581784430424285</v>
      </c>
      <c r="Q31" s="100">
        <f t="shared" si="5"/>
        <v>-1.6318073588088817</v>
      </c>
      <c r="R31" s="100">
        <f t="shared" si="5"/>
        <v>-1.6187639146892341</v>
      </c>
      <c r="S31" s="100">
        <f t="shared" si="5"/>
        <v>-1.6033674705082297</v>
      </c>
      <c r="T31" s="101">
        <f t="shared" si="5"/>
        <v>-1.5903521482404701</v>
      </c>
      <c r="U31"/>
      <c r="V31"/>
      <c r="W31"/>
      <c r="X31"/>
      <c r="Y31"/>
      <c r="Z31" s="51"/>
    </row>
    <row r="32" spans="1:26" x14ac:dyDescent="0.25">
      <c r="B32" s="91" t="s">
        <v>20</v>
      </c>
      <c r="C32" s="92"/>
      <c r="D32" s="93"/>
      <c r="E32" s="93"/>
      <c r="F32" s="94"/>
      <c r="G32" s="95">
        <v>-5.609551218448801</v>
      </c>
      <c r="H32" s="96">
        <v>-6.0632237502215407</v>
      </c>
      <c r="I32" s="96">
        <v>-6.3296221690038994</v>
      </c>
      <c r="J32" s="96">
        <v>-6.6040376951644646</v>
      </c>
      <c r="K32" s="96">
        <v>-6.888129232965416</v>
      </c>
      <c r="L32" s="97">
        <v>-6.7093555812392003</v>
      </c>
      <c r="M32" s="85"/>
      <c r="N32" s="98"/>
      <c r="O32" s="99">
        <f t="shared" si="4"/>
        <v>-6.148694317881481</v>
      </c>
      <c r="P32" s="100">
        <f t="shared" si="5"/>
        <v>-6.6459700552195784</v>
      </c>
      <c r="Q32" s="100">
        <f t="shared" si="5"/>
        <v>-6.9379724597029542</v>
      </c>
      <c r="R32" s="100">
        <f t="shared" si="5"/>
        <v>-7.2387625088057614</v>
      </c>
      <c r="S32" s="100">
        <f t="shared" si="5"/>
        <v>-7.5501585467793584</v>
      </c>
      <c r="T32" s="101">
        <f t="shared" si="5"/>
        <v>-7.3542026683588615</v>
      </c>
      <c r="U32"/>
      <c r="V32"/>
      <c r="W32"/>
      <c r="X32"/>
      <c r="Y32"/>
      <c r="Z32" s="51"/>
    </row>
    <row r="33" spans="1:26" x14ac:dyDescent="0.25">
      <c r="B33" s="91" t="s">
        <v>21</v>
      </c>
      <c r="C33" s="92"/>
      <c r="D33" s="93"/>
      <c r="E33" s="93"/>
      <c r="F33" s="94"/>
      <c r="G33" s="95">
        <v>-0.78455003756424924</v>
      </c>
      <c r="H33" s="96">
        <v>-0.54079100789262458</v>
      </c>
      <c r="I33" s="96">
        <v>-0.53321710080055573</v>
      </c>
      <c r="J33" s="96">
        <v>-0.53110295731737256</v>
      </c>
      <c r="K33" s="96">
        <v>-0.52860742838874908</v>
      </c>
      <c r="L33" s="97">
        <v>-0.52649784302912284</v>
      </c>
      <c r="M33" s="85"/>
      <c r="N33" s="98"/>
      <c r="O33" s="99">
        <f t="shared" si="4"/>
        <v>-0.85995441884902912</v>
      </c>
      <c r="P33" s="100">
        <f t="shared" si="5"/>
        <v>-0.59276731201863953</v>
      </c>
      <c r="Q33" s="100">
        <f t="shared" si="5"/>
        <v>-0.58446546438633573</v>
      </c>
      <c r="R33" s="100">
        <f t="shared" si="5"/>
        <v>-0.58214812713135489</v>
      </c>
      <c r="S33" s="100">
        <f t="shared" si="5"/>
        <v>-0.57941274885491245</v>
      </c>
      <c r="T33" s="101">
        <f t="shared" si="5"/>
        <v>-0.57710040781216387</v>
      </c>
      <c r="U33"/>
      <c r="V33"/>
      <c r="W33"/>
      <c r="X33"/>
      <c r="Y33"/>
      <c r="Z33" s="51"/>
    </row>
    <row r="34" spans="1:26" x14ac:dyDescent="0.25">
      <c r="B34" s="91" t="s">
        <v>22</v>
      </c>
      <c r="C34" s="92"/>
      <c r="D34" s="93"/>
      <c r="E34" s="93"/>
      <c r="F34" s="94"/>
      <c r="G34" s="95">
        <v>-0.14000000000000001</v>
      </c>
      <c r="H34" s="96">
        <v>-0.91100000000000003</v>
      </c>
      <c r="I34" s="96">
        <v>-0.86299999999999999</v>
      </c>
      <c r="J34" s="96">
        <v>-0.81499999999999995</v>
      </c>
      <c r="K34" s="96">
        <v>-0.76700000000000002</v>
      </c>
      <c r="L34" s="97">
        <v>-0.72</v>
      </c>
      <c r="M34" s="102"/>
      <c r="N34" s="98">
        <f t="shared" si="3"/>
        <v>0</v>
      </c>
      <c r="O34" s="99">
        <f t="shared" si="4"/>
        <v>-0.15345562790697678</v>
      </c>
      <c r="P34" s="100">
        <f t="shared" si="5"/>
        <v>-0.99855769302325603</v>
      </c>
      <c r="Q34" s="100">
        <f t="shared" si="5"/>
        <v>-0.94594433488372109</v>
      </c>
      <c r="R34" s="100">
        <f t="shared" si="5"/>
        <v>-0.89333097674418616</v>
      </c>
      <c r="S34" s="100">
        <f t="shared" si="5"/>
        <v>-0.84071761860465133</v>
      </c>
      <c r="T34" s="101">
        <f t="shared" si="5"/>
        <v>-0.78920037209302341</v>
      </c>
      <c r="U34"/>
      <c r="V34"/>
      <c r="W34"/>
      <c r="X34"/>
      <c r="Y34"/>
      <c r="Z34" s="103"/>
    </row>
    <row r="35" spans="1:26" x14ac:dyDescent="0.25">
      <c r="B35" s="104" t="s">
        <v>23</v>
      </c>
      <c r="C35" s="92"/>
      <c r="D35" s="93"/>
      <c r="E35" s="93"/>
      <c r="F35" s="94"/>
      <c r="G35" s="95"/>
      <c r="H35" s="96"/>
      <c r="I35" s="105"/>
      <c r="J35" s="105"/>
      <c r="K35" s="105"/>
      <c r="L35" s="106"/>
      <c r="M35" s="102"/>
      <c r="N35" s="98">
        <f t="shared" si="3"/>
        <v>0</v>
      </c>
      <c r="O35" s="99">
        <f t="shared" si="4"/>
        <v>0</v>
      </c>
      <c r="P35" s="100">
        <f t="shared" si="5"/>
        <v>0</v>
      </c>
      <c r="Q35" s="100">
        <f t="shared" si="5"/>
        <v>0</v>
      </c>
      <c r="R35" s="100">
        <f t="shared" si="5"/>
        <v>0</v>
      </c>
      <c r="S35" s="100">
        <f t="shared" si="5"/>
        <v>0</v>
      </c>
      <c r="T35" s="101">
        <f t="shared" si="5"/>
        <v>0</v>
      </c>
      <c r="U35"/>
      <c r="V35"/>
      <c r="W35"/>
      <c r="X35"/>
      <c r="Y35"/>
      <c r="Z35" s="103"/>
    </row>
    <row r="36" spans="1:26" ht="15.75" thickBot="1" x14ac:dyDescent="0.3">
      <c r="B36" s="107" t="s">
        <v>24</v>
      </c>
      <c r="C36" s="108"/>
      <c r="D36" s="109"/>
      <c r="E36" s="109"/>
      <c r="F36" s="110"/>
      <c r="G36" s="111"/>
      <c r="H36" s="112"/>
      <c r="I36" s="113"/>
      <c r="J36" s="113"/>
      <c r="K36" s="113"/>
      <c r="L36" s="114"/>
      <c r="M36" s="115"/>
      <c r="N36" s="116">
        <f t="shared" si="3"/>
        <v>0</v>
      </c>
      <c r="O36" s="117">
        <f t="shared" si="4"/>
        <v>0</v>
      </c>
      <c r="P36" s="118">
        <f t="shared" si="5"/>
        <v>0</v>
      </c>
      <c r="Q36" s="118">
        <f t="shared" si="5"/>
        <v>0</v>
      </c>
      <c r="R36" s="118">
        <f t="shared" si="5"/>
        <v>0</v>
      </c>
      <c r="S36" s="118">
        <f t="shared" si="5"/>
        <v>0</v>
      </c>
      <c r="T36" s="119">
        <f t="shared" si="5"/>
        <v>0</v>
      </c>
      <c r="U36"/>
      <c r="V36"/>
      <c r="W36"/>
      <c r="X36"/>
      <c r="Y36"/>
      <c r="Z36" s="103"/>
    </row>
    <row r="37" spans="1:26" ht="15.75" thickBot="1" x14ac:dyDescent="0.3">
      <c r="B37" s="120" t="s">
        <v>25</v>
      </c>
      <c r="C37" s="121"/>
      <c r="D37" s="122"/>
      <c r="E37" s="122"/>
      <c r="F37" s="123">
        <f t="shared" ref="F37:L37" si="6">SUM(F28:F36)</f>
        <v>18.095534179371292</v>
      </c>
      <c r="G37" s="124">
        <f t="shared" si="6"/>
        <v>19.492685575199985</v>
      </c>
      <c r="H37" s="125">
        <f t="shared" si="6"/>
        <v>20.778379807811138</v>
      </c>
      <c r="I37" s="122">
        <f t="shared" si="6"/>
        <v>20.92139415088139</v>
      </c>
      <c r="J37" s="122">
        <f t="shared" si="6"/>
        <v>21.255083373942217</v>
      </c>
      <c r="K37" s="122">
        <f t="shared" si="6"/>
        <v>21.793197815515452</v>
      </c>
      <c r="L37" s="126">
        <f t="shared" si="6"/>
        <v>22.050175431434216</v>
      </c>
      <c r="M37" s="115"/>
      <c r="N37" s="127">
        <f t="shared" ref="N37:T37" si="7">+SUM(N28:N36)</f>
        <v>21.494284107093538</v>
      </c>
      <c r="O37" s="124">
        <f t="shared" si="7"/>
        <v>21.366159318111301</v>
      </c>
      <c r="P37" s="128">
        <f t="shared" si="7"/>
        <v>22.775423716409332</v>
      </c>
      <c r="Q37" s="129">
        <f t="shared" si="7"/>
        <v>22.932183400806103</v>
      </c>
      <c r="R37" s="129">
        <f t="shared" si="7"/>
        <v>23.297944038310323</v>
      </c>
      <c r="S37" s="129">
        <f t="shared" si="7"/>
        <v>23.88777753486341</v>
      </c>
      <c r="T37" s="130">
        <f t="shared" si="7"/>
        <v>24.16945368778379</v>
      </c>
      <c r="U37"/>
      <c r="V37"/>
      <c r="W37"/>
      <c r="X37"/>
      <c r="Y37"/>
      <c r="Z37" s="103"/>
    </row>
    <row r="38" spans="1:26" ht="15.75" thickBot="1" x14ac:dyDescent="0.3">
      <c r="B38" s="131"/>
      <c r="C38" s="132"/>
      <c r="D38" s="132"/>
      <c r="E38" s="132"/>
      <c r="F38" s="132"/>
      <c r="G38" s="133"/>
      <c r="H38" s="133"/>
      <c r="I38" s="133"/>
      <c r="J38" s="133"/>
      <c r="K38" s="133"/>
      <c r="L38" s="133"/>
      <c r="M38" s="134"/>
      <c r="N38" s="132"/>
      <c r="O38" s="132"/>
      <c r="P38" s="132"/>
      <c r="Q38" s="132"/>
      <c r="R38" s="132"/>
      <c r="S38" s="132"/>
      <c r="T38" s="132"/>
      <c r="U38"/>
      <c r="V38"/>
      <c r="W38"/>
      <c r="X38"/>
      <c r="Y38"/>
      <c r="Z38" s="135"/>
    </row>
    <row r="39" spans="1:26" s="49" customFormat="1" ht="16.5" thickBot="1" x14ac:dyDescent="0.3">
      <c r="A39" s="1"/>
      <c r="B39" s="45" t="s">
        <v>26</v>
      </c>
      <c r="C39" s="47"/>
      <c r="D39" s="47"/>
      <c r="E39" s="47"/>
      <c r="F39" s="47"/>
      <c r="G39" s="47"/>
      <c r="H39" s="47"/>
      <c r="I39" s="47"/>
      <c r="J39" s="47"/>
      <c r="K39" s="47"/>
      <c r="L39" s="47"/>
      <c r="M39" s="47"/>
      <c r="N39" s="47"/>
      <c r="O39" s="47"/>
      <c r="P39" s="47"/>
      <c r="Q39" s="47"/>
      <c r="R39" s="47"/>
      <c r="S39" s="47"/>
      <c r="T39" s="48"/>
      <c r="U39"/>
      <c r="V39"/>
      <c r="W39"/>
      <c r="X39"/>
      <c r="Y39"/>
    </row>
    <row r="40" spans="1:26" x14ac:dyDescent="0.25">
      <c r="B40" s="136"/>
      <c r="C40" s="305" t="s">
        <v>27</v>
      </c>
      <c r="D40" s="306"/>
      <c r="E40" s="306"/>
      <c r="F40" s="306"/>
      <c r="G40" s="306"/>
      <c r="H40" s="306"/>
      <c r="I40" s="306"/>
      <c r="J40" s="306"/>
      <c r="K40" s="306"/>
      <c r="L40" s="307"/>
      <c r="M40" s="137"/>
      <c r="N40" s="308" t="s">
        <v>59</v>
      </c>
      <c r="O40" s="309"/>
      <c r="P40" s="309"/>
      <c r="Q40" s="309"/>
      <c r="R40" s="309"/>
      <c r="S40" s="309"/>
      <c r="T40" s="310"/>
      <c r="U40"/>
      <c r="V40"/>
      <c r="W40"/>
      <c r="X40"/>
      <c r="Y40"/>
      <c r="Z40" s="51"/>
    </row>
    <row r="41" spans="1:26" ht="30.75" thickBot="1" x14ac:dyDescent="0.3">
      <c r="B41" s="136"/>
      <c r="C41" s="297" t="s">
        <v>13</v>
      </c>
      <c r="D41" s="298"/>
      <c r="E41" s="298"/>
      <c r="F41" s="299"/>
      <c r="G41" s="52" t="s">
        <v>14</v>
      </c>
      <c r="H41" s="300" t="s">
        <v>15</v>
      </c>
      <c r="I41" s="300"/>
      <c r="J41" s="300"/>
      <c r="K41" s="300"/>
      <c r="L41" s="301"/>
      <c r="M41" s="137"/>
      <c r="N41" s="53" t="s">
        <v>13</v>
      </c>
      <c r="O41" s="52" t="s">
        <v>14</v>
      </c>
      <c r="P41" s="302" t="s">
        <v>15</v>
      </c>
      <c r="Q41" s="303"/>
      <c r="R41" s="303"/>
      <c r="S41" s="303"/>
      <c r="T41" s="304"/>
      <c r="U41"/>
      <c r="V41"/>
      <c r="W41"/>
      <c r="X41"/>
      <c r="Y41"/>
      <c r="Z41" s="51"/>
    </row>
    <row r="42" spans="1:26" ht="15.75" thickBot="1" x14ac:dyDescent="0.3">
      <c r="B42" s="138"/>
      <c r="C42" s="54" t="s">
        <v>40</v>
      </c>
      <c r="D42" s="55" t="s">
        <v>39</v>
      </c>
      <c r="E42" s="55" t="s">
        <v>42</v>
      </c>
      <c r="F42" s="56" t="s">
        <v>11</v>
      </c>
      <c r="G42" s="57" t="s">
        <v>43</v>
      </c>
      <c r="H42" s="58" t="s">
        <v>37</v>
      </c>
      <c r="I42" s="59" t="s">
        <v>51</v>
      </c>
      <c r="J42" s="59" t="s">
        <v>45</v>
      </c>
      <c r="K42" s="59" t="s">
        <v>32</v>
      </c>
      <c r="L42" s="139" t="s">
        <v>49</v>
      </c>
      <c r="M42" s="102"/>
      <c r="N42" s="61" t="str">
        <f>dms_PRCP_BaseYear</f>
        <v>2014-15</v>
      </c>
      <c r="O42" s="62" t="s">
        <v>43</v>
      </c>
      <c r="P42" s="63" t="s">
        <v>37</v>
      </c>
      <c r="Q42" s="64" t="s">
        <v>51</v>
      </c>
      <c r="R42" s="64" t="s">
        <v>45</v>
      </c>
      <c r="S42" s="64" t="s">
        <v>32</v>
      </c>
      <c r="T42" s="65" t="s">
        <v>49</v>
      </c>
      <c r="U42"/>
      <c r="V42"/>
      <c r="W42" s="140"/>
      <c r="X42"/>
      <c r="Y42"/>
    </row>
    <row r="43" spans="1:26" x14ac:dyDescent="0.25">
      <c r="B43" s="66" t="s">
        <v>28</v>
      </c>
      <c r="C43" s="67"/>
      <c r="D43" s="68"/>
      <c r="E43" s="68"/>
      <c r="F43" s="69">
        <v>27.605532</v>
      </c>
      <c r="G43" s="70">
        <v>25.579737999999999</v>
      </c>
      <c r="H43" s="141">
        <v>27.523278000000001</v>
      </c>
      <c r="I43" s="142">
        <v>29.583058000000001</v>
      </c>
      <c r="J43" s="142">
        <v>29.821497000000001</v>
      </c>
      <c r="K43" s="272">
        <v>31.189609999999998</v>
      </c>
      <c r="L43" s="143"/>
      <c r="M43" s="271"/>
      <c r="N43" s="144">
        <f>+LOOKUP(dms_PRCP_BaseYear,C$42:G$42,C43:G43)/LOOKUP(dms_PRCP_BaseYear,C$14:N$14,C$17:N$17)*(1+LOOKUP(dms_PRCP_BaseYear,C$14:N$14,C$16:N$16))^0.5</f>
        <v>30.486471216030829</v>
      </c>
      <c r="O43" s="145">
        <f>+G43/I$17*(1+I$16)^0.5</f>
        <v>27.895888360473293</v>
      </c>
      <c r="P43" s="146">
        <f>+H43/J$17*(1+J$16)^0.5</f>
        <v>29.57840034624132</v>
      </c>
      <c r="Q43" s="147">
        <f>+I43/K$17*(1+K$16)^0.5</f>
        <v>31.16687663562076</v>
      </c>
      <c r="R43" s="147">
        <f>+J43/L$17*(1+L$16)^0.5</f>
        <v>30.851943266321189</v>
      </c>
      <c r="S43" s="148">
        <f>+K43/M$17*(1+M$16)^0.5</f>
        <v>32.069282044132656</v>
      </c>
      <c r="T43" s="149"/>
      <c r="U43"/>
      <c r="V43"/>
      <c r="W43" s="140"/>
      <c r="X43"/>
      <c r="Y43"/>
    </row>
    <row r="44" spans="1:26" x14ac:dyDescent="0.25">
      <c r="B44" s="77" t="s">
        <v>29</v>
      </c>
      <c r="C44" s="78"/>
      <c r="D44" s="79"/>
      <c r="E44" s="79"/>
      <c r="F44" s="80"/>
      <c r="G44" s="150"/>
      <c r="H44" s="78"/>
      <c r="I44" s="79"/>
      <c r="J44" s="79"/>
      <c r="K44" s="80"/>
      <c r="L44" s="151"/>
      <c r="M44" s="115"/>
      <c r="N44" s="86"/>
      <c r="O44" s="87"/>
      <c r="P44" s="88"/>
      <c r="Q44" s="89"/>
      <c r="R44" s="89"/>
      <c r="S44" s="152"/>
      <c r="T44" s="153"/>
      <c r="U44"/>
      <c r="V44"/>
      <c r="W44"/>
      <c r="X44"/>
      <c r="Y44"/>
      <c r="Z44" s="51"/>
    </row>
    <row r="45" spans="1:26" x14ac:dyDescent="0.25">
      <c r="B45" s="154" t="str">
        <f>B30</f>
        <v>Debt raising costs</v>
      </c>
      <c r="C45" s="92"/>
      <c r="D45" s="93"/>
      <c r="E45" s="93"/>
      <c r="F45" s="94">
        <v>0</v>
      </c>
      <c r="G45" s="95">
        <v>0</v>
      </c>
      <c r="H45" s="96">
        <v>0</v>
      </c>
      <c r="I45" s="105">
        <v>0</v>
      </c>
      <c r="J45" s="105">
        <v>0</v>
      </c>
      <c r="K45" s="155"/>
      <c r="L45" s="151"/>
      <c r="M45" s="102"/>
      <c r="N45" s="156">
        <f t="shared" ref="N45:N52" si="8">+LOOKUP(dms_PRCP_BaseYear,C$42:G$42,C45:G45)/LOOKUP(dms_PRCP_BaseYear,C$14:N$14,C$17:N$17)*(1+LOOKUP(dms_PRCP_BaseYear,C$14:N$14,C$16:N$16))^0.5</f>
        <v>0</v>
      </c>
      <c r="O45" s="157">
        <f t="shared" ref="O45:S52" si="9">G45/I$17*(1+I$16)^0.5</f>
        <v>0</v>
      </c>
      <c r="P45" s="158">
        <f t="shared" si="9"/>
        <v>0</v>
      </c>
      <c r="Q45" s="158">
        <f t="shared" si="9"/>
        <v>0</v>
      </c>
      <c r="R45" s="158">
        <f t="shared" si="9"/>
        <v>0</v>
      </c>
      <c r="S45" s="159">
        <f t="shared" si="9"/>
        <v>0</v>
      </c>
      <c r="T45" s="160"/>
      <c r="U45"/>
      <c r="V45"/>
      <c r="W45"/>
      <c r="X45"/>
      <c r="Y45"/>
      <c r="Z45" s="51"/>
    </row>
    <row r="46" spans="1:26" x14ac:dyDescent="0.25">
      <c r="B46" s="154" t="str">
        <f t="shared" ref="B46" si="10">B31</f>
        <v>Unaccounted for gas (UAG) (clause 3.7(b)(vii))</v>
      </c>
      <c r="C46" s="92"/>
      <c r="D46" s="93"/>
      <c r="E46" s="93"/>
      <c r="F46" s="94">
        <v>-1.2027680000000001</v>
      </c>
      <c r="G46" s="95">
        <v>-1.341661</v>
      </c>
      <c r="H46" s="96">
        <v>-2.3266019999999998</v>
      </c>
      <c r="I46" s="96">
        <v>-1.8809039999999999</v>
      </c>
      <c r="J46" s="96">
        <v>-1.618382</v>
      </c>
      <c r="K46" s="155">
        <v>-1.839655</v>
      </c>
      <c r="L46" s="151"/>
      <c r="M46" s="115"/>
      <c r="N46" s="156">
        <f t="shared" si="8"/>
        <v>-1.3282899967862591</v>
      </c>
      <c r="O46" s="157">
        <f t="shared" si="9"/>
        <v>-1.4631434252219846</v>
      </c>
      <c r="P46" s="158">
        <f t="shared" si="9"/>
        <v>-2.5003259205667923</v>
      </c>
      <c r="Q46" s="158">
        <f t="shared" si="9"/>
        <v>-1.9816038940749674</v>
      </c>
      <c r="R46" s="158">
        <f t="shared" si="9"/>
        <v>-1.6743032600689165</v>
      </c>
      <c r="S46" s="159">
        <f t="shared" si="9"/>
        <v>-1.891540646353028</v>
      </c>
      <c r="T46" s="160"/>
      <c r="U46"/>
      <c r="V46" s="285" t="s">
        <v>54</v>
      </c>
      <c r="W46" s="286"/>
      <c r="X46"/>
      <c r="Y46"/>
      <c r="Z46" s="51"/>
    </row>
    <row r="47" spans="1:26" x14ac:dyDescent="0.25">
      <c r="B47" s="154" t="str">
        <f>B32</f>
        <v>Utilities network facilities tax (UNFT) (clause 3.7(b)(vii))</v>
      </c>
      <c r="C47" s="92"/>
      <c r="D47" s="93"/>
      <c r="E47" s="93"/>
      <c r="F47" s="94">
        <v>-5.4744380899999996</v>
      </c>
      <c r="G47" s="161">
        <v>-5.8889080400000005</v>
      </c>
      <c r="H47" s="96">
        <v>-6.4820727999999992</v>
      </c>
      <c r="I47" s="96">
        <v>-6.9178742900000012</v>
      </c>
      <c r="J47" s="96">
        <v>-7.3398699800000005</v>
      </c>
      <c r="K47" s="155">
        <v>-7.5067953300000001</v>
      </c>
      <c r="L47" s="151"/>
      <c r="M47" s="115"/>
      <c r="N47" s="156">
        <f t="shared" si="8"/>
        <v>-6.0457555845954278</v>
      </c>
      <c r="O47" s="157">
        <f t="shared" si="9"/>
        <v>-6.4221268118122863</v>
      </c>
      <c r="P47" s="158">
        <f t="shared" si="9"/>
        <v>-6.9660795618850857</v>
      </c>
      <c r="Q47" s="158">
        <f t="shared" si="9"/>
        <v>-7.2882436486844115</v>
      </c>
      <c r="R47" s="158">
        <f t="shared" si="9"/>
        <v>-7.5934904342707563</v>
      </c>
      <c r="S47" s="159">
        <f t="shared" si="9"/>
        <v>-7.7185170537671963</v>
      </c>
      <c r="T47" s="160"/>
      <c r="U47"/>
      <c r="V47" s="287"/>
      <c r="W47" s="288"/>
      <c r="X47"/>
      <c r="Y47"/>
      <c r="Z47" s="51"/>
    </row>
    <row r="48" spans="1:26" x14ac:dyDescent="0.25">
      <c r="B48" s="154" t="str">
        <f>B33</f>
        <v>Energy Industry Levy (EIL) (clause 3.7(b)(vii))</v>
      </c>
      <c r="C48" s="92"/>
      <c r="D48" s="93"/>
      <c r="E48" s="93"/>
      <c r="F48" s="94">
        <v>-0.22291513000000002</v>
      </c>
      <c r="G48" s="95">
        <v>-0.79240604000000003</v>
      </c>
      <c r="H48" s="96">
        <v>-0.43920761000000003</v>
      </c>
      <c r="I48" s="96">
        <v>-0.78109854000000001</v>
      </c>
      <c r="J48" s="96">
        <v>-0.59831530999999993</v>
      </c>
      <c r="K48" s="155">
        <v>-0.52837935000000014</v>
      </c>
      <c r="L48" s="151"/>
      <c r="M48" s="115"/>
      <c r="N48" s="156">
        <f t="shared" si="8"/>
        <v>-0.24617876208155567</v>
      </c>
      <c r="O48" s="157">
        <f t="shared" si="9"/>
        <v>-0.86415546664335408</v>
      </c>
      <c r="P48" s="158">
        <f t="shared" si="9"/>
        <v>-0.47200259081406742</v>
      </c>
      <c r="Q48" s="158">
        <f t="shared" si="9"/>
        <v>-0.82291701677505702</v>
      </c>
      <c r="R48" s="158">
        <f t="shared" si="9"/>
        <v>-0.618989382038446</v>
      </c>
      <c r="S48" s="159">
        <f t="shared" si="9"/>
        <v>-0.54328176599340261</v>
      </c>
      <c r="T48" s="160"/>
      <c r="U48"/>
      <c r="V48" s="287"/>
      <c r="W48" s="288"/>
      <c r="X48"/>
      <c r="Y48"/>
      <c r="Z48" s="51"/>
    </row>
    <row r="49" spans="1:26" x14ac:dyDescent="0.25">
      <c r="B49" s="154" t="str">
        <f>B34</f>
        <v>IT access utilisation fee (ITAUF) (clause 3.7(b)(vii))</v>
      </c>
      <c r="C49" s="92"/>
      <c r="D49" s="93"/>
      <c r="E49" s="93"/>
      <c r="F49" s="94"/>
      <c r="G49" s="95"/>
      <c r="H49" s="96">
        <v>-0.91354967999999992</v>
      </c>
      <c r="I49" s="96">
        <v>-0.87667295999999995</v>
      </c>
      <c r="J49" s="96">
        <v>-0.84314160000000005</v>
      </c>
      <c r="K49" s="155">
        <v>-0.80626715999999987</v>
      </c>
      <c r="L49" s="151"/>
      <c r="M49" s="115"/>
      <c r="N49" s="156">
        <f t="shared" si="8"/>
        <v>0</v>
      </c>
      <c r="O49" s="157">
        <f t="shared" si="9"/>
        <v>0</v>
      </c>
      <c r="P49" s="158">
        <f t="shared" si="9"/>
        <v>-0.9817630796455511</v>
      </c>
      <c r="Q49" s="158">
        <f t="shared" si="9"/>
        <v>-0.92360830290446938</v>
      </c>
      <c r="R49" s="158">
        <f t="shared" si="9"/>
        <v>-0.8722753525309368</v>
      </c>
      <c r="S49" s="159">
        <f t="shared" si="9"/>
        <v>-0.82900712631423823</v>
      </c>
      <c r="T49" s="160"/>
      <c r="U49"/>
      <c r="V49" s="287"/>
      <c r="W49" s="288"/>
      <c r="X49"/>
      <c r="Y49"/>
      <c r="Z49" s="51"/>
    </row>
    <row r="50" spans="1:26" ht="15" customHeight="1" x14ac:dyDescent="0.25">
      <c r="B50" s="162"/>
      <c r="C50" s="92"/>
      <c r="D50" s="93"/>
      <c r="E50" s="93"/>
      <c r="F50" s="94"/>
      <c r="G50" s="95"/>
      <c r="H50" s="96"/>
      <c r="I50" s="105"/>
      <c r="J50" s="105"/>
      <c r="K50" s="155"/>
      <c r="L50" s="151"/>
      <c r="M50" s="163"/>
      <c r="N50" s="156">
        <f t="shared" si="8"/>
        <v>0</v>
      </c>
      <c r="O50" s="157">
        <f t="shared" si="9"/>
        <v>0</v>
      </c>
      <c r="P50" s="158">
        <f t="shared" si="9"/>
        <v>0</v>
      </c>
      <c r="Q50" s="158">
        <f t="shared" si="9"/>
        <v>0</v>
      </c>
      <c r="R50" s="158">
        <f t="shared" si="9"/>
        <v>0</v>
      </c>
      <c r="S50" s="159">
        <f t="shared" si="9"/>
        <v>0</v>
      </c>
      <c r="T50" s="164"/>
      <c r="U50"/>
      <c r="V50" s="287"/>
      <c r="W50" s="288"/>
      <c r="X50"/>
      <c r="Y50"/>
      <c r="Z50" s="165"/>
    </row>
    <row r="51" spans="1:26" ht="15" customHeight="1" x14ac:dyDescent="0.25">
      <c r="B51" s="162" t="s">
        <v>30</v>
      </c>
      <c r="C51" s="92"/>
      <c r="D51" s="93"/>
      <c r="E51" s="93"/>
      <c r="F51" s="94">
        <v>-4.5640000000000003E-3</v>
      </c>
      <c r="G51" s="95">
        <v>-4.5329999999999997E-3</v>
      </c>
      <c r="H51" s="96">
        <v>5.9784999999999998E-2</v>
      </c>
      <c r="I51" s="96">
        <v>-4.2325000000000002E-2</v>
      </c>
      <c r="J51" s="96">
        <v>-1.9245000000000002E-2</v>
      </c>
      <c r="K51" s="155">
        <v>4.8792000000000002E-2</v>
      </c>
      <c r="L51" s="151"/>
      <c r="M51" s="163"/>
      <c r="N51" s="156">
        <f t="shared" si="8"/>
        <v>-5.0403033214489294E-3</v>
      </c>
      <c r="O51" s="157">
        <f t="shared" si="9"/>
        <v>-4.9434463299829505E-3</v>
      </c>
      <c r="P51" s="158">
        <f t="shared" si="9"/>
        <v>6.4249057277989824E-2</v>
      </c>
      <c r="Q51" s="158">
        <f t="shared" si="9"/>
        <v>-4.4590997103904823E-2</v>
      </c>
      <c r="R51" s="158">
        <f t="shared" si="9"/>
        <v>-1.9909988025093153E-2</v>
      </c>
      <c r="S51" s="159">
        <f t="shared" si="9"/>
        <v>5.0168130011799462E-2</v>
      </c>
      <c r="T51" s="164"/>
      <c r="U51"/>
      <c r="V51" s="287"/>
      <c r="W51" s="288"/>
      <c r="X51"/>
      <c r="Y51"/>
      <c r="Z51" s="165"/>
    </row>
    <row r="52" spans="1:26" ht="15.75" customHeight="1" thickBot="1" x14ac:dyDescent="0.3">
      <c r="B52" s="166"/>
      <c r="C52" s="167"/>
      <c r="D52" s="109"/>
      <c r="E52" s="109"/>
      <c r="F52" s="110"/>
      <c r="G52" s="168"/>
      <c r="H52" s="112"/>
      <c r="I52" s="113"/>
      <c r="J52" s="113"/>
      <c r="K52" s="169"/>
      <c r="L52" s="170"/>
      <c r="M52" s="163"/>
      <c r="N52" s="171">
        <f t="shared" si="8"/>
        <v>0</v>
      </c>
      <c r="O52" s="172">
        <f t="shared" si="9"/>
        <v>0</v>
      </c>
      <c r="P52" s="173">
        <f t="shared" si="9"/>
        <v>0</v>
      </c>
      <c r="Q52" s="173">
        <f t="shared" si="9"/>
        <v>0</v>
      </c>
      <c r="R52" s="173">
        <f t="shared" si="9"/>
        <v>0</v>
      </c>
      <c r="S52" s="174">
        <f t="shared" si="9"/>
        <v>0</v>
      </c>
      <c r="T52" s="175"/>
      <c r="U52"/>
      <c r="V52" s="287"/>
      <c r="W52" s="288"/>
      <c r="X52"/>
      <c r="Y52"/>
      <c r="Z52" s="165"/>
    </row>
    <row r="53" spans="1:26" s="181" customFormat="1" ht="15.75" customHeight="1" thickBot="1" x14ac:dyDescent="0.3">
      <c r="A53" s="1"/>
      <c r="B53" s="176" t="s">
        <v>31</v>
      </c>
      <c r="C53" s="122"/>
      <c r="D53" s="122"/>
      <c r="E53" s="122"/>
      <c r="F53" s="123">
        <f t="shared" ref="F53:K53" si="11">SUM(F43:F52)</f>
        <v>20.700846780000003</v>
      </c>
      <c r="G53" s="124">
        <f t="shared" si="11"/>
        <v>17.552229920000002</v>
      </c>
      <c r="H53" s="128">
        <f t="shared" si="11"/>
        <v>17.421630910000001</v>
      </c>
      <c r="I53" s="129">
        <f t="shared" si="11"/>
        <v>19.084183209999999</v>
      </c>
      <c r="J53" s="129">
        <f t="shared" si="11"/>
        <v>19.40254311</v>
      </c>
      <c r="K53" s="129">
        <f t="shared" si="11"/>
        <v>20.557305159999995</v>
      </c>
      <c r="L53" s="177"/>
      <c r="M53" s="178"/>
      <c r="N53" s="127">
        <f t="shared" ref="N53:S53" si="12">N43+SUM(N45:N52)</f>
        <v>22.861206569246136</v>
      </c>
      <c r="O53" s="124">
        <f t="shared" si="12"/>
        <v>19.141519210465685</v>
      </c>
      <c r="P53" s="128">
        <f t="shared" si="12"/>
        <v>18.722478250607814</v>
      </c>
      <c r="Q53" s="129">
        <f t="shared" si="12"/>
        <v>20.10591277607795</v>
      </c>
      <c r="R53" s="129">
        <f t="shared" si="12"/>
        <v>20.072974849387041</v>
      </c>
      <c r="S53" s="129">
        <f t="shared" si="12"/>
        <v>21.137103581716591</v>
      </c>
      <c r="T53" s="130">
        <f>(T37-(LOOKUP(U53,P27:T27,P37:T37)-LOOKUP(U53,P42:T42,P53:T53)))+U54</f>
        <v>21.418779734636971</v>
      </c>
      <c r="U53" s="179" t="s">
        <v>32</v>
      </c>
      <c r="V53" s="289"/>
      <c r="W53" s="290"/>
      <c r="X53"/>
      <c r="Y53"/>
      <c r="Z53" s="180"/>
    </row>
    <row r="54" spans="1:26" customFormat="1" x14ac:dyDescent="0.25">
      <c r="A54" s="1"/>
      <c r="U54" s="182"/>
      <c r="V54" s="183" t="s">
        <v>33</v>
      </c>
    </row>
    <row r="55" spans="1:26" customFormat="1" x14ac:dyDescent="0.25">
      <c r="A55" s="1"/>
      <c r="F55" s="184"/>
      <c r="G55" s="184"/>
      <c r="H55" s="184"/>
      <c r="I55" s="184"/>
      <c r="J55" s="184"/>
      <c r="K55" s="184"/>
      <c r="V55" s="183"/>
    </row>
    <row r="56" spans="1:26" customFormat="1" ht="15.75" thickBot="1" x14ac:dyDescent="0.3">
      <c r="A56" s="1"/>
      <c r="F56" s="184"/>
      <c r="G56" s="184"/>
      <c r="H56" s="184"/>
      <c r="I56" s="184"/>
      <c r="J56" s="184"/>
      <c r="K56" s="184"/>
      <c r="V56" s="183"/>
    </row>
    <row r="57" spans="1:26" s="189" customFormat="1" ht="18.75" thickBot="1" x14ac:dyDescent="0.3">
      <c r="A57" s="1"/>
      <c r="B57" s="185"/>
      <c r="C57" s="186"/>
      <c r="D57" s="186"/>
      <c r="E57" s="186"/>
      <c r="F57" s="187"/>
      <c r="G57" s="187"/>
      <c r="H57" s="188"/>
      <c r="I57" s="188"/>
      <c r="J57" s="188"/>
      <c r="K57" s="188"/>
      <c r="N57" s="190" t="s">
        <v>60</v>
      </c>
      <c r="O57" s="191"/>
      <c r="P57" s="192"/>
      <c r="Q57" s="191"/>
      <c r="R57" s="191"/>
      <c r="S57" s="191"/>
      <c r="T57" s="193"/>
      <c r="U57"/>
      <c r="V57"/>
      <c r="W57"/>
      <c r="X57"/>
      <c r="Y57"/>
      <c r="Z57"/>
    </row>
    <row r="58" spans="1:26" ht="15.75" thickBot="1" x14ac:dyDescent="0.3">
      <c r="B58" s="185"/>
      <c r="C58" s="50"/>
      <c r="D58" s="50"/>
      <c r="E58" s="50"/>
      <c r="F58" s="187"/>
      <c r="G58" s="187"/>
      <c r="H58" s="188"/>
      <c r="I58" s="188"/>
      <c r="J58" s="188"/>
      <c r="K58" s="188"/>
      <c r="L58" s="50"/>
      <c r="M58" s="50"/>
      <c r="N58" s="194"/>
      <c r="O58" s="195"/>
      <c r="P58" s="196">
        <f>(P37-P53)-(O37-O53)</f>
        <v>1.8283053581559017</v>
      </c>
      <c r="Q58" s="197">
        <f>(Q37-Q53)-(P37-P53)</f>
        <v>-1.2266748410733648</v>
      </c>
      <c r="R58" s="197">
        <f>(R37-R53)-(Q37-Q53)</f>
        <v>0.39869856419512928</v>
      </c>
      <c r="S58" s="197">
        <f>(S37-S53)-(R37-R53)</f>
        <v>-0.47429523577646293</v>
      </c>
      <c r="T58" s="198">
        <f>(T37-T53)-(S37-S53)</f>
        <v>0</v>
      </c>
      <c r="U58"/>
      <c r="V58"/>
      <c r="W58"/>
      <c r="X58"/>
      <c r="Y58"/>
      <c r="Z58"/>
    </row>
    <row r="59" spans="1:26" ht="23.25" customHeight="1" thickBot="1" x14ac:dyDescent="0.3">
      <c r="B59" s="185"/>
      <c r="C59" s="199"/>
      <c r="D59" s="199"/>
      <c r="E59" s="199"/>
      <c r="F59" s="200"/>
      <c r="G59" s="200"/>
      <c r="H59" s="188"/>
      <c r="I59" s="188"/>
      <c r="J59" s="188"/>
      <c r="K59" s="188"/>
      <c r="L59" s="50"/>
      <c r="M59" s="39"/>
      <c r="N59" s="201"/>
      <c r="O59" s="201"/>
      <c r="P59" s="201"/>
      <c r="Q59" s="201"/>
      <c r="R59" s="201"/>
      <c r="S59" s="201"/>
      <c r="T59" s="201"/>
      <c r="U59"/>
      <c r="V59"/>
      <c r="W59"/>
      <c r="X59"/>
      <c r="Y59"/>
      <c r="Z59"/>
    </row>
    <row r="60" spans="1:26" s="189" customFormat="1" ht="18.75" thickBot="1" x14ac:dyDescent="0.25">
      <c r="A60" s="1"/>
      <c r="B60" s="185"/>
      <c r="F60" s="187"/>
      <c r="G60" s="187"/>
      <c r="H60" s="188"/>
      <c r="I60" s="188"/>
      <c r="J60" s="188"/>
      <c r="K60" s="188"/>
      <c r="N60" s="202" t="s">
        <v>34</v>
      </c>
      <c r="O60" s="203"/>
      <c r="P60" s="191"/>
      <c r="Q60" s="191"/>
      <c r="R60" s="191"/>
      <c r="S60" s="191"/>
      <c r="T60" s="191"/>
      <c r="U60" s="191"/>
      <c r="V60" s="191"/>
      <c r="W60" s="191"/>
      <c r="X60" s="191"/>
      <c r="Y60" s="204"/>
      <c r="Z60" s="205"/>
    </row>
    <row r="61" spans="1:26" ht="30" customHeight="1" x14ac:dyDescent="0.25">
      <c r="B61" s="185"/>
      <c r="C61" s="199"/>
      <c r="D61" s="199"/>
      <c r="E61" s="199"/>
      <c r="F61" s="187"/>
      <c r="G61" s="187"/>
      <c r="H61" s="187"/>
      <c r="I61" s="187"/>
      <c r="J61" s="187"/>
      <c r="K61" s="187"/>
      <c r="L61" s="50"/>
      <c r="M61" s="39"/>
      <c r="N61" s="206"/>
      <c r="O61" s="207"/>
      <c r="P61" s="291" t="s">
        <v>15</v>
      </c>
      <c r="Q61" s="292"/>
      <c r="R61" s="292"/>
      <c r="S61" s="292"/>
      <c r="T61" s="292"/>
      <c r="U61" s="293" t="s">
        <v>35</v>
      </c>
      <c r="V61" s="294"/>
      <c r="W61" s="294"/>
      <c r="X61" s="294"/>
      <c r="Y61" s="294"/>
      <c r="Z61" s="208"/>
    </row>
    <row r="62" spans="1:26" x14ac:dyDescent="0.25">
      <c r="B62" s="185"/>
      <c r="C62" s="199"/>
      <c r="D62" s="199"/>
      <c r="E62" s="199"/>
      <c r="F62" s="187"/>
      <c r="G62" s="187"/>
      <c r="H62" s="187"/>
      <c r="I62" s="187"/>
      <c r="J62" s="187"/>
      <c r="K62" s="187"/>
      <c r="L62" s="50"/>
      <c r="M62" s="39"/>
      <c r="N62" s="209"/>
      <c r="O62" s="210"/>
      <c r="P62" s="211" t="s">
        <v>59</v>
      </c>
      <c r="Q62" s="212"/>
      <c r="R62" s="212"/>
      <c r="S62" s="212"/>
      <c r="T62" s="212"/>
      <c r="U62" s="212"/>
      <c r="V62" s="212"/>
      <c r="W62" s="213"/>
      <c r="X62" s="214"/>
      <c r="Y62" s="215"/>
      <c r="Z62" s="216"/>
    </row>
    <row r="63" spans="1:26" ht="15.75" thickBot="1" x14ac:dyDescent="0.3">
      <c r="C63" s="199"/>
      <c r="D63" s="199"/>
      <c r="E63" s="199"/>
      <c r="F63" s="199"/>
      <c r="G63" s="50"/>
      <c r="H63" s="50"/>
      <c r="I63" s="50"/>
      <c r="J63" s="50"/>
      <c r="K63" s="50"/>
      <c r="L63" s="50"/>
      <c r="M63" s="39"/>
      <c r="N63" s="209"/>
      <c r="O63" s="210"/>
      <c r="P63" s="217" t="s">
        <v>37</v>
      </c>
      <c r="Q63" s="218" t="s">
        <v>51</v>
      </c>
      <c r="R63" s="218" t="s">
        <v>45</v>
      </c>
      <c r="S63" s="218" t="s">
        <v>32</v>
      </c>
      <c r="T63" s="218" t="s">
        <v>49</v>
      </c>
      <c r="U63" s="219" t="s">
        <v>55</v>
      </c>
      <c r="V63" s="219" t="s">
        <v>46</v>
      </c>
      <c r="W63" s="219" t="s">
        <v>44</v>
      </c>
      <c r="X63" s="219" t="s">
        <v>47</v>
      </c>
      <c r="Y63" s="219" t="s">
        <v>48</v>
      </c>
      <c r="Z63" s="220" t="s">
        <v>36</v>
      </c>
    </row>
    <row r="64" spans="1:26" ht="15.75" thickBot="1" x14ac:dyDescent="0.3">
      <c r="B64" s="50"/>
      <c r="C64" s="39"/>
      <c r="D64" s="39"/>
      <c r="E64" s="39"/>
      <c r="F64" s="39"/>
      <c r="G64" s="39"/>
      <c r="H64" s="50"/>
      <c r="I64" s="50"/>
      <c r="J64" s="50"/>
      <c r="K64" s="50"/>
      <c r="L64" s="50"/>
      <c r="M64" s="50"/>
      <c r="N64" s="295" t="s">
        <v>37</v>
      </c>
      <c r="O64" s="296"/>
      <c r="P64" s="221"/>
      <c r="Q64" s="222">
        <f>$P$58</f>
        <v>1.8283053581559017</v>
      </c>
      <c r="R64" s="223">
        <f>$P$58</f>
        <v>1.8283053581559017</v>
      </c>
      <c r="S64" s="224">
        <f>$P$58</f>
        <v>1.8283053581559017</v>
      </c>
      <c r="T64" s="223">
        <f>$P$58</f>
        <v>1.8283053581559017</v>
      </c>
      <c r="U64" s="225">
        <f>$P$58</f>
        <v>1.8283053581559017</v>
      </c>
      <c r="V64" s="226"/>
      <c r="W64" s="226"/>
      <c r="X64" s="226"/>
      <c r="Y64" s="226"/>
      <c r="Z64" s="227"/>
    </row>
    <row r="65" spans="1:26" ht="15.75" thickBot="1" x14ac:dyDescent="0.3">
      <c r="B65" s="50"/>
      <c r="C65" s="50"/>
      <c r="D65" s="50"/>
      <c r="E65" s="50"/>
      <c r="F65" s="50"/>
      <c r="G65" s="50"/>
      <c r="H65" s="50"/>
      <c r="I65" s="50"/>
      <c r="J65" s="50"/>
      <c r="K65" s="50"/>
      <c r="L65" s="50"/>
      <c r="M65" s="50"/>
      <c r="N65" s="281" t="s">
        <v>51</v>
      </c>
      <c r="O65" s="282"/>
      <c r="P65" s="221"/>
      <c r="Q65" s="221"/>
      <c r="R65" s="228">
        <f>$Q$58</f>
        <v>-1.2266748410733648</v>
      </c>
      <c r="S65" s="229">
        <f>$Q$58</f>
        <v>-1.2266748410733648</v>
      </c>
      <c r="T65" s="230">
        <f>$Q$58</f>
        <v>-1.2266748410733648</v>
      </c>
      <c r="U65" s="229">
        <f>$Q$58</f>
        <v>-1.2266748410733648</v>
      </c>
      <c r="V65" s="225">
        <f>$Q$58</f>
        <v>-1.2266748410733648</v>
      </c>
      <c r="W65" s="226"/>
      <c r="X65" s="226"/>
      <c r="Y65" s="226"/>
      <c r="Z65" s="227"/>
    </row>
    <row r="66" spans="1:26" ht="15.75" thickBot="1" x14ac:dyDescent="0.3">
      <c r="B66" s="50"/>
      <c r="C66" s="50"/>
      <c r="D66" s="50"/>
      <c r="E66" s="50"/>
      <c r="F66" s="50"/>
      <c r="G66" s="50"/>
      <c r="H66" s="50"/>
      <c r="I66" s="50"/>
      <c r="J66" s="50"/>
      <c r="K66" s="50"/>
      <c r="L66" s="50"/>
      <c r="M66" s="50"/>
      <c r="N66" s="281" t="s">
        <v>45</v>
      </c>
      <c r="O66" s="282"/>
      <c r="P66" s="226"/>
      <c r="Q66" s="226"/>
      <c r="R66" s="221"/>
      <c r="S66" s="171">
        <f>$R$58</f>
        <v>0.39869856419512928</v>
      </c>
      <c r="T66" s="230">
        <f>$R$58</f>
        <v>0.39869856419512928</v>
      </c>
      <c r="U66" s="229">
        <f>$R$58</f>
        <v>0.39869856419512928</v>
      </c>
      <c r="V66" s="230">
        <f>$R$58</f>
        <v>0.39869856419512928</v>
      </c>
      <c r="W66" s="231">
        <f>$R$58</f>
        <v>0.39869856419512928</v>
      </c>
      <c r="X66" s="232"/>
      <c r="Y66" s="226"/>
      <c r="Z66" s="227"/>
    </row>
    <row r="67" spans="1:26" ht="15.75" thickBot="1" x14ac:dyDescent="0.3">
      <c r="B67" s="50"/>
      <c r="C67" s="50"/>
      <c r="D67" s="50"/>
      <c r="E67" s="50"/>
      <c r="F67" s="50"/>
      <c r="G67" s="50"/>
      <c r="H67" s="50"/>
      <c r="I67" s="50"/>
      <c r="J67" s="50"/>
      <c r="K67" s="50"/>
      <c r="L67" s="50"/>
      <c r="M67" s="50"/>
      <c r="N67" s="281" t="s">
        <v>32</v>
      </c>
      <c r="O67" s="282"/>
      <c r="P67" s="226"/>
      <c r="Q67" s="226"/>
      <c r="R67" s="226"/>
      <c r="S67" s="221"/>
      <c r="T67" s="228">
        <f>$S$58</f>
        <v>-0.47429523577646293</v>
      </c>
      <c r="U67" s="230">
        <f>$S$58</f>
        <v>-0.47429523577646293</v>
      </c>
      <c r="V67" s="233">
        <f>$S$58</f>
        <v>-0.47429523577646293</v>
      </c>
      <c r="W67" s="229">
        <f>$S$58</f>
        <v>-0.47429523577646293</v>
      </c>
      <c r="X67" s="234">
        <f>$S$58</f>
        <v>-0.47429523577646293</v>
      </c>
      <c r="Y67" s="232"/>
      <c r="Z67" s="227"/>
    </row>
    <row r="68" spans="1:26" ht="15.75" thickBot="1" x14ac:dyDescent="0.3">
      <c r="B68" s="235"/>
      <c r="C68" s="235"/>
      <c r="D68" s="235"/>
      <c r="E68" s="235"/>
      <c r="F68" s="235"/>
      <c r="G68" s="235"/>
      <c r="H68" s="235"/>
      <c r="I68" s="235"/>
      <c r="J68" s="236"/>
      <c r="K68" s="236"/>
      <c r="L68" s="236"/>
      <c r="M68" s="236"/>
      <c r="N68" s="283" t="s">
        <v>49</v>
      </c>
      <c r="O68" s="284"/>
      <c r="P68" s="237"/>
      <c r="Q68" s="237"/>
      <c r="R68" s="226"/>
      <c r="S68" s="237"/>
      <c r="T68" s="221"/>
      <c r="U68" s="171">
        <f>+$T$58</f>
        <v>0</v>
      </c>
      <c r="V68" s="238">
        <f>+$T$58</f>
        <v>0</v>
      </c>
      <c r="W68" s="239">
        <f>+$T$58</f>
        <v>0</v>
      </c>
      <c r="X68" s="240">
        <f>+$T$58</f>
        <v>0</v>
      </c>
      <c r="Y68" s="241">
        <f>+$T$58</f>
        <v>0</v>
      </c>
      <c r="Z68" s="227"/>
    </row>
    <row r="69" spans="1:26" s="181" customFormat="1" ht="15.75" thickBot="1" x14ac:dyDescent="0.3">
      <c r="A69" s="1"/>
      <c r="B69" s="235"/>
      <c r="C69" s="235"/>
      <c r="D69" s="235"/>
      <c r="E69" s="235"/>
      <c r="F69" s="235"/>
      <c r="G69" s="235"/>
      <c r="H69" s="235"/>
      <c r="I69" s="235"/>
      <c r="J69" s="236"/>
      <c r="K69" s="236"/>
      <c r="L69" s="236"/>
      <c r="M69" s="236"/>
      <c r="N69" s="242" t="s">
        <v>61</v>
      </c>
      <c r="O69" s="243"/>
      <c r="P69" s="244"/>
      <c r="Q69" s="244"/>
      <c r="R69" s="244"/>
      <c r="S69" s="244"/>
      <c r="T69" s="245"/>
      <c r="U69" s="246">
        <f>+SUM(U64:U68)</f>
        <v>0.52603384550120325</v>
      </c>
      <c r="V69" s="247">
        <f>+SUM(V65:V68)</f>
        <v>-1.3022715126546984</v>
      </c>
      <c r="W69" s="248">
        <f>+SUM(W66:W68)</f>
        <v>-7.5596671581333652E-2</v>
      </c>
      <c r="X69" s="249">
        <f>+SUM(X67:X68)</f>
        <v>-0.47429523577646293</v>
      </c>
      <c r="Y69" s="249">
        <f>+SUM(Y68)</f>
        <v>0</v>
      </c>
      <c r="Z69" s="277">
        <f>+SUM(U69:Y69)</f>
        <v>-1.3261295745112918</v>
      </c>
    </row>
    <row r="70" spans="1:26" ht="15.75" thickBot="1" x14ac:dyDescent="0.3">
      <c r="B70" s="235"/>
      <c r="C70" s="235"/>
      <c r="D70" s="235"/>
      <c r="E70" s="235"/>
      <c r="F70" s="235"/>
      <c r="G70" s="235"/>
      <c r="H70" s="235"/>
      <c r="I70" s="235"/>
      <c r="J70" s="236"/>
      <c r="K70" s="236"/>
      <c r="L70" s="236"/>
      <c r="M70" s="236"/>
      <c r="N70" s="250"/>
      <c r="O70" s="250"/>
      <c r="P70" s="250"/>
      <c r="Q70" s="250"/>
      <c r="R70" s="250"/>
      <c r="S70" s="250"/>
      <c r="T70" s="250"/>
      <c r="U70" s="251"/>
      <c r="V70" s="251"/>
      <c r="W70" s="251"/>
      <c r="X70" s="251"/>
      <c r="Y70" s="251"/>
      <c r="Z70" s="165"/>
    </row>
    <row r="71" spans="1:26" ht="15.75" thickBot="1" x14ac:dyDescent="0.3">
      <c r="B71" s="235"/>
      <c r="C71" s="235"/>
      <c r="D71" s="235"/>
      <c r="E71" s="235"/>
      <c r="F71" s="235"/>
      <c r="G71" s="235"/>
      <c r="H71" s="235"/>
      <c r="I71" s="235"/>
      <c r="J71" s="235"/>
      <c r="K71" s="235"/>
      <c r="L71" s="235"/>
      <c r="M71" s="235"/>
      <c r="N71" s="252" t="s">
        <v>62</v>
      </c>
      <c r="O71" s="253"/>
      <c r="P71" s="254"/>
      <c r="Q71" s="254"/>
      <c r="R71" s="254"/>
      <c r="S71" s="254"/>
      <c r="T71" s="255"/>
      <c r="U71" s="256">
        <f>U69</f>
        <v>0.52603384550120325</v>
      </c>
      <c r="V71" s="256">
        <f>V69</f>
        <v>-1.3022715126546984</v>
      </c>
      <c r="W71" s="256">
        <f>W69</f>
        <v>-7.5596671581333652E-2</v>
      </c>
      <c r="X71" s="257">
        <f>X69</f>
        <v>-0.47429523577646293</v>
      </c>
      <c r="Y71" s="257">
        <f>Y69</f>
        <v>0</v>
      </c>
      <c r="Z71" s="277">
        <f>+SUM(U71:Y71)</f>
        <v>-1.3261295745112918</v>
      </c>
    </row>
    <row r="72" spans="1:26" x14ac:dyDescent="0.25">
      <c r="B72" s="258"/>
      <c r="C72" s="258"/>
      <c r="D72" s="258"/>
      <c r="E72" s="258"/>
      <c r="F72" s="258"/>
      <c r="G72" s="258"/>
      <c r="H72" s="258"/>
      <c r="I72" s="258"/>
      <c r="J72" s="258"/>
      <c r="K72" s="258"/>
      <c r="L72" s="259"/>
      <c r="M72" s="259"/>
      <c r="N72" s="259"/>
      <c r="O72" s="259"/>
      <c r="P72" s="260"/>
      <c r="Q72" s="259"/>
      <c r="R72" s="259"/>
      <c r="S72" s="259"/>
      <c r="T72" s="260"/>
      <c r="U72" s="260"/>
      <c r="V72" s="260"/>
      <c r="W72" s="261"/>
      <c r="X72" s="261"/>
      <c r="Y72" s="258"/>
      <c r="Z72" s="258"/>
    </row>
    <row r="73" spans="1:26" s="264" customFormat="1" ht="18" x14ac:dyDescent="0.25">
      <c r="A73" s="1"/>
      <c r="B73" s="258"/>
      <c r="C73" s="258"/>
      <c r="D73" s="258"/>
      <c r="E73" s="258"/>
      <c r="F73" s="258"/>
      <c r="G73" s="258"/>
      <c r="H73" s="258"/>
      <c r="I73" s="258"/>
      <c r="J73" s="262"/>
      <c r="K73" s="262"/>
      <c r="L73" s="262"/>
      <c r="M73" s="263"/>
      <c r="N73" s="274"/>
      <c r="O73" s="263"/>
      <c r="P73" s="263"/>
      <c r="Q73" s="263"/>
      <c r="R73" s="263"/>
      <c r="S73" s="263"/>
      <c r="T73" s="263"/>
      <c r="U73" s="276"/>
      <c r="V73" s="276"/>
      <c r="W73" s="276"/>
      <c r="X73" s="276"/>
      <c r="Y73" s="276"/>
      <c r="Z73" s="276"/>
    </row>
    <row r="74" spans="1:26" x14ac:dyDescent="0.25">
      <c r="B74" s="258"/>
      <c r="C74" s="258"/>
      <c r="D74" s="258"/>
      <c r="E74" s="258"/>
      <c r="F74" s="258"/>
      <c r="G74" s="258"/>
      <c r="H74" s="258"/>
      <c r="I74" s="258"/>
      <c r="J74" s="259"/>
      <c r="K74" s="259"/>
      <c r="L74" s="259"/>
      <c r="M74" s="265"/>
      <c r="N74" s="273"/>
      <c r="O74" s="235"/>
      <c r="P74" s="235"/>
      <c r="Q74" s="265"/>
      <c r="R74" s="265"/>
      <c r="S74" s="265"/>
      <c r="T74" s="266"/>
      <c r="U74" s="275"/>
      <c r="V74" s="275"/>
      <c r="W74" s="275"/>
      <c r="X74" s="275"/>
      <c r="Y74" s="275"/>
      <c r="Z74" s="275"/>
    </row>
    <row r="75" spans="1:26" s="22" customFormat="1" x14ac:dyDescent="0.25">
      <c r="A75" s="1"/>
      <c r="B75" s="258"/>
      <c r="C75" s="258"/>
      <c r="D75" s="258"/>
      <c r="E75" s="258"/>
      <c r="F75" s="258"/>
      <c r="G75" s="258"/>
      <c r="H75" s="258"/>
      <c r="I75" s="258"/>
    </row>
    <row r="76" spans="1:26" x14ac:dyDescent="0.25">
      <c r="B76" s="258"/>
      <c r="C76" s="258"/>
      <c r="D76" s="258"/>
      <c r="E76" s="258"/>
      <c r="F76" s="258"/>
      <c r="G76" s="258"/>
      <c r="H76" s="258"/>
      <c r="I76" s="258"/>
      <c r="J76" s="265"/>
      <c r="K76" s="265"/>
      <c r="L76" s="265"/>
      <c r="M76" s="267"/>
      <c r="N76" s="267"/>
      <c r="O76" s="267"/>
      <c r="P76" s="261"/>
      <c r="Q76" s="261"/>
      <c r="R76" s="258"/>
      <c r="S76" s="258"/>
      <c r="T76" s="258"/>
      <c r="U76" s="258"/>
      <c r="V76" s="258"/>
      <c r="W76" s="258"/>
    </row>
    <row r="77" spans="1:26" x14ac:dyDescent="0.25">
      <c r="B77" s="258"/>
      <c r="C77" s="258"/>
      <c r="D77" s="258"/>
      <c r="E77" s="258"/>
      <c r="F77" s="258"/>
      <c r="G77" s="258"/>
      <c r="H77" s="258"/>
      <c r="I77" s="258"/>
      <c r="J77" s="259"/>
      <c r="K77" s="259"/>
      <c r="L77" s="259"/>
      <c r="M77" s="268"/>
      <c r="N77" s="268"/>
      <c r="O77" s="268"/>
      <c r="P77" s="261"/>
      <c r="Q77" s="261"/>
      <c r="R77" s="258"/>
      <c r="S77" s="258"/>
      <c r="T77" s="258"/>
      <c r="U77" s="258"/>
      <c r="V77" s="258"/>
      <c r="W77" s="258"/>
    </row>
    <row r="78" spans="1:26" x14ac:dyDescent="0.25">
      <c r="B78" s="258"/>
      <c r="C78" s="258"/>
      <c r="D78" s="258"/>
      <c r="E78" s="258"/>
      <c r="F78" s="258"/>
      <c r="G78" s="258"/>
      <c r="H78" s="258"/>
      <c r="I78" s="258"/>
      <c r="J78" s="259"/>
      <c r="K78" s="259"/>
      <c r="L78" s="259"/>
      <c r="M78" s="259"/>
      <c r="N78" s="259"/>
      <c r="O78" s="259"/>
      <c r="P78" s="261"/>
      <c r="Q78" s="269"/>
      <c r="R78" s="258"/>
      <c r="S78" s="258"/>
      <c r="T78" s="258"/>
      <c r="U78" s="258"/>
      <c r="V78" s="258"/>
      <c r="W78" s="258"/>
    </row>
    <row r="79" spans="1:26" x14ac:dyDescent="0.25">
      <c r="B79" s="258"/>
      <c r="C79" s="258"/>
      <c r="D79" s="258"/>
      <c r="E79" s="258"/>
      <c r="F79" s="258"/>
      <c r="G79" s="258"/>
      <c r="H79" s="258"/>
      <c r="I79" s="258"/>
      <c r="M79" s="259"/>
      <c r="N79" s="259"/>
      <c r="O79" s="259"/>
      <c r="P79" s="261"/>
      <c r="Q79" s="261"/>
      <c r="R79" s="258"/>
      <c r="S79" s="258"/>
      <c r="T79" s="258"/>
      <c r="U79" s="258"/>
      <c r="V79" s="258"/>
      <c r="W79" s="258"/>
    </row>
    <row r="80" spans="1:26" x14ac:dyDescent="0.25">
      <c r="B80" s="258"/>
      <c r="C80" s="258"/>
      <c r="D80" s="258"/>
      <c r="E80" s="258"/>
      <c r="F80" s="258"/>
      <c r="G80" s="258"/>
      <c r="H80" s="258"/>
      <c r="I80" s="258"/>
      <c r="M80" s="259"/>
      <c r="N80" s="259"/>
      <c r="O80" s="259"/>
      <c r="P80" s="261"/>
      <c r="Q80" s="261"/>
      <c r="R80" s="258"/>
      <c r="S80" s="258"/>
      <c r="T80" s="258"/>
      <c r="U80" s="258"/>
      <c r="V80" s="258"/>
      <c r="W80" s="258"/>
    </row>
    <row r="81" spans="1:23" x14ac:dyDescent="0.25">
      <c r="B81" s="258"/>
      <c r="C81" s="258"/>
      <c r="D81" s="258"/>
      <c r="E81" s="258"/>
      <c r="F81" s="258"/>
      <c r="G81" s="258"/>
      <c r="H81" s="258"/>
      <c r="I81" s="258"/>
      <c r="Q81" s="261"/>
      <c r="R81" s="258"/>
      <c r="S81" s="258"/>
      <c r="T81" s="258"/>
      <c r="U81" s="258"/>
      <c r="V81" s="258"/>
      <c r="W81" s="258"/>
    </row>
    <row r="82" spans="1:23" s="181" customFormat="1" x14ac:dyDescent="0.25">
      <c r="A82" s="1"/>
      <c r="B82" s="258"/>
      <c r="C82" s="258"/>
      <c r="D82" s="258"/>
      <c r="E82" s="258"/>
      <c r="F82" s="258"/>
      <c r="G82" s="258"/>
      <c r="H82" s="258"/>
      <c r="I82" s="258"/>
      <c r="W82" s="270"/>
    </row>
    <row r="83" spans="1:23" x14ac:dyDescent="0.25">
      <c r="B83" s="258"/>
    </row>
  </sheetData>
  <sheetProtection autoFilter="0"/>
  <mergeCells count="22">
    <mergeCell ref="C41:F41"/>
    <mergeCell ref="H41:L41"/>
    <mergeCell ref="P41:T41"/>
    <mergeCell ref="B8:M8"/>
    <mergeCell ref="C13:L13"/>
    <mergeCell ref="M13:N13"/>
    <mergeCell ref="C25:F25"/>
    <mergeCell ref="G25:L25"/>
    <mergeCell ref="N25:T25"/>
    <mergeCell ref="C26:F26"/>
    <mergeCell ref="H26:L26"/>
    <mergeCell ref="P26:T26"/>
    <mergeCell ref="C40:L40"/>
    <mergeCell ref="N40:T40"/>
    <mergeCell ref="N67:O67"/>
    <mergeCell ref="N68:O68"/>
    <mergeCell ref="V46:W53"/>
    <mergeCell ref="P61:T61"/>
    <mergeCell ref="U61:Y61"/>
    <mergeCell ref="N64:O64"/>
    <mergeCell ref="N65:O65"/>
    <mergeCell ref="N66:O66"/>
  </mergeCells>
  <conditionalFormatting sqref="F43 F31:F36 F45:F52">
    <cfRule type="expression" dxfId="4" priority="5">
      <formula>dms_PRCP_BaseYear=PRCP_y4</formula>
    </cfRule>
  </conditionalFormatting>
  <conditionalFormatting sqref="E28 E43 E30:E36 E45:E52">
    <cfRule type="expression" dxfId="3" priority="4">
      <formula>dms_PRCP_BaseYear=PRCP_y3</formula>
    </cfRule>
  </conditionalFormatting>
  <conditionalFormatting sqref="D28 D43 D30:D36 D45:D52">
    <cfRule type="expression" dxfId="2" priority="3">
      <formula>dms_PRCP_BaseYear=PRCP_y2</formula>
    </cfRule>
  </conditionalFormatting>
  <conditionalFormatting sqref="C28 C43 C30:C36 C45:C52">
    <cfRule type="expression" dxfId="1" priority="2">
      <formula>dms_PRCP_BaseYear=PRCP_y1</formula>
    </cfRule>
  </conditionalFormatting>
  <conditionalFormatting sqref="F28 F30">
    <cfRule type="expression" dxfId="0" priority="1">
      <formula>dms_PRCP_BaseYear=PRCP_y4</formula>
    </cfRule>
  </conditionalFormatting>
  <dataValidations count="3">
    <dataValidation type="custom" allowBlank="1" showInputMessage="1" showErrorMessage="1" error="Must be a number" promptTitle="Opex allowance" prompt="Enter value. _x000a__x000a_As set out in the approved PTRM for the current regulatory control period." sqref="C28:L28">
      <formula1>ISNUMBER(C28)</formula1>
    </dataValidation>
    <dataValidation type="list" allowBlank="1" showInputMessage="1" showErrorMessage="1" sqref="U53">
      <formula1>$P$42:$S$42</formula1>
    </dataValidation>
    <dataValidation type="list" allowBlank="1" showInputMessage="1" showErrorMessage="1" sqref="C23">
      <formula1>#REF!</formula1>
    </dataValidation>
  </dataValidations>
  <pageMargins left="0.7" right="0.7" top="0.75" bottom="0.75" header="0.3" footer="0.3"/>
  <pageSetup paperSize="8" scale="42" fitToWidth="0" orientation="landscape" r:id="rId1"/>
  <rowBreaks count="1" manualBreakCount="1">
    <brk id="53" min="1"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 decision </vt:lpstr>
      <vt:lpstr>'Final decision '!dms_PRCP_BaseYear</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Tsafack, Esther</dc:creator>
  <cp:lastModifiedBy>Tsafack, Esther</cp:lastModifiedBy>
  <dcterms:created xsi:type="dcterms:W3CDTF">2021-04-16T03:31:57Z</dcterms:created>
  <dcterms:modified xsi:type="dcterms:W3CDTF">2021-04-16T10:27:59Z</dcterms:modified>
</cp:coreProperties>
</file>