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Opex modelling\AER opex models\20. RBP 2022-27\4. Final decision\for publishing\"/>
    </mc:Choice>
  </mc:AlternateContent>
  <xr:revisionPtr revIDLastSave="0" documentId="13_ncr:1_{877C3738-9BC9-4DAD-8775-E5884D1EB1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CM" sheetId="8" r:id="rId1"/>
  </sheets>
  <definedNames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G14" i="8"/>
  <c r="H31" i="8" s="1"/>
  <c r="F14" i="8"/>
  <c r="E14" i="8"/>
  <c r="D14" i="8"/>
  <c r="E47" i="8"/>
  <c r="D47" i="8"/>
  <c r="E32" i="8"/>
  <c r="D32" i="8"/>
  <c r="I14" i="8"/>
  <c r="J31" i="8" l="1"/>
  <c r="I31" i="8"/>
  <c r="M14" i="8" l="1"/>
  <c r="L15" i="8" s="1"/>
  <c r="J14" i="8"/>
  <c r="K14" i="8"/>
  <c r="F32" i="8"/>
  <c r="G32" i="8"/>
  <c r="H32" i="8"/>
  <c r="I32" i="8"/>
  <c r="J32" i="8"/>
  <c r="F47" i="8"/>
  <c r="G47" i="8"/>
  <c r="H47" i="8"/>
  <c r="I47" i="8"/>
  <c r="L14" i="8" l="1"/>
  <c r="K15" i="8" s="1"/>
  <c r="R41" i="8" l="1"/>
  <c r="R46" i="8"/>
  <c r="Q44" i="8"/>
  <c r="Q40" i="8"/>
  <c r="Q41" i="8"/>
  <c r="Q45" i="8"/>
  <c r="Q42" i="8"/>
  <c r="Q46" i="8"/>
  <c r="Q43" i="8"/>
  <c r="R45" i="8"/>
  <c r="R40" i="8"/>
  <c r="R44" i="8"/>
  <c r="R42" i="8"/>
  <c r="R43" i="8"/>
  <c r="R38" i="8"/>
  <c r="J15" i="8"/>
  <c r="Q38" i="8"/>
  <c r="Q47" i="8" l="1"/>
  <c r="R47" i="8"/>
  <c r="P40" i="8"/>
  <c r="P41" i="8"/>
  <c r="P45" i="8"/>
  <c r="P42" i="8"/>
  <c r="P46" i="8"/>
  <c r="P43" i="8"/>
  <c r="P44" i="8"/>
  <c r="P38" i="8"/>
  <c r="I15" i="8"/>
  <c r="H15" i="8" l="1"/>
  <c r="S31" i="8" s="1"/>
  <c r="D81" i="8" s="1"/>
  <c r="O42" i="8"/>
  <c r="O46" i="8"/>
  <c r="O43" i="8"/>
  <c r="O44" i="8"/>
  <c r="O40" i="8"/>
  <c r="O41" i="8"/>
  <c r="O45" i="8"/>
  <c r="P47" i="8"/>
  <c r="O38" i="8"/>
  <c r="R31" i="8" l="1"/>
  <c r="O30" i="8"/>
  <c r="Q24" i="8"/>
  <c r="P30" i="8"/>
  <c r="Q30" i="8"/>
  <c r="P24" i="8"/>
  <c r="O28" i="8"/>
  <c r="S24" i="8"/>
  <c r="D70" i="8" s="1"/>
  <c r="O27" i="8"/>
  <c r="S29" i="8"/>
  <c r="R30" i="8"/>
  <c r="O31" i="8"/>
  <c r="Q27" i="8"/>
  <c r="Q28" i="8"/>
  <c r="R24" i="8"/>
  <c r="S27" i="8"/>
  <c r="G15" i="8"/>
  <c r="M45" i="8" s="1"/>
  <c r="Q31" i="8"/>
  <c r="C81" i="8" s="1"/>
  <c r="P28" i="8"/>
  <c r="S28" i="8"/>
  <c r="P29" i="8"/>
  <c r="R29" i="8"/>
  <c r="Q29" i="8"/>
  <c r="N38" i="8"/>
  <c r="O47" i="8"/>
  <c r="O24" i="8"/>
  <c r="O29" i="8"/>
  <c r="P27" i="8"/>
  <c r="R27" i="8"/>
  <c r="S30" i="8"/>
  <c r="P31" i="8"/>
  <c r="R28" i="8"/>
  <c r="M41" i="8"/>
  <c r="N43" i="8"/>
  <c r="N44" i="8"/>
  <c r="N40" i="8"/>
  <c r="N41" i="8"/>
  <c r="N45" i="8"/>
  <c r="N42" i="8"/>
  <c r="N46" i="8"/>
  <c r="O26" i="8"/>
  <c r="S26" i="8"/>
  <c r="D72" i="8" s="1"/>
  <c r="Q26" i="8"/>
  <c r="P26" i="8"/>
  <c r="R26" i="8"/>
  <c r="M38" i="8"/>
  <c r="C70" i="8" l="1"/>
  <c r="F15" i="8"/>
  <c r="E15" i="8" s="1"/>
  <c r="D15" i="8" s="1"/>
  <c r="C15" i="8" s="1"/>
  <c r="M24" i="8" s="1"/>
  <c r="M43" i="8"/>
  <c r="D82" i="8"/>
  <c r="M46" i="8"/>
  <c r="O32" i="8"/>
  <c r="Q32" i="8"/>
  <c r="C72" i="8"/>
  <c r="C82" i="8" s="1"/>
  <c r="M44" i="8"/>
  <c r="M42" i="8"/>
  <c r="M40" i="8"/>
  <c r="R32" i="8"/>
  <c r="P32" i="8"/>
  <c r="N47" i="8"/>
  <c r="S32" i="8"/>
  <c r="M30" i="8" l="1"/>
  <c r="M29" i="8"/>
  <c r="N26" i="8"/>
  <c r="M31" i="8"/>
  <c r="N28" i="8"/>
  <c r="N27" i="8"/>
  <c r="M28" i="8"/>
  <c r="M27" i="8"/>
  <c r="N24" i="8"/>
  <c r="N30" i="8"/>
  <c r="N29" i="8"/>
  <c r="N31" i="8"/>
  <c r="M26" i="8"/>
  <c r="M47" i="8"/>
  <c r="R52" i="8"/>
  <c r="U60" i="8" s="1"/>
  <c r="P52" i="8"/>
  <c r="U58" i="8" s="1"/>
  <c r="Q52" i="8"/>
  <c r="N32" i="8" l="1"/>
  <c r="M32" i="8"/>
  <c r="W60" i="8"/>
  <c r="S60" i="8"/>
  <c r="T60" i="8"/>
  <c r="V60" i="8"/>
  <c r="S58" i="8"/>
  <c r="R58" i="8"/>
  <c r="T58" i="8"/>
  <c r="Q58" i="8"/>
  <c r="S59" i="8"/>
  <c r="T59" i="8"/>
  <c r="U59" i="8"/>
  <c r="R59" i="8"/>
  <c r="V59" i="8"/>
  <c r="O52" i="8" l="1"/>
  <c r="T57" i="8" s="1"/>
  <c r="S57" i="8"/>
  <c r="P57" i="8" l="1"/>
  <c r="Q57" i="8"/>
  <c r="R57" i="8"/>
  <c r="S47" i="8"/>
  <c r="S52" i="8" s="1"/>
  <c r="V61" i="8" l="1"/>
  <c r="V62" i="8" s="1"/>
  <c r="V64" i="8" s="1"/>
  <c r="X61" i="8"/>
  <c r="X62" i="8" s="1"/>
  <c r="X64" i="8" s="1"/>
  <c r="W61" i="8"/>
  <c r="W62" i="8" s="1"/>
  <c r="W64" i="8" s="1"/>
  <c r="U61" i="8"/>
  <c r="U62" i="8" s="1"/>
  <c r="U64" i="8" s="1"/>
  <c r="T61" i="8"/>
  <c r="T62" i="8" s="1"/>
  <c r="T64" i="8" l="1"/>
  <c r="Y62" i="8"/>
  <c r="Y64" i="8" l="1"/>
  <c r="E82" i="8" l="1"/>
  <c r="F82" i="8"/>
  <c r="G82" i="8" l="1"/>
  <c r="H82" i="8" l="1"/>
  <c r="I82" i="8" l="1"/>
</calcChain>
</file>

<file path=xl/sharedStrings.xml><?xml version="1.0" encoding="utf-8"?>
<sst xmlns="http://schemas.openxmlformats.org/spreadsheetml/2006/main" count="136" uniqueCount="63">
  <si>
    <t>2022-23</t>
  </si>
  <si>
    <t>Previous period</t>
  </si>
  <si>
    <t>2020-21</t>
  </si>
  <si>
    <t>EFFICIENCY CARRYOVER MECHANISM</t>
  </si>
  <si>
    <t>Instructions</t>
  </si>
  <si>
    <t>Populate all yellow input cells in tables 1.1 to 1.3 presented below.</t>
  </si>
  <si>
    <t>Actual and estimated inflation</t>
  </si>
  <si>
    <t>Actual</t>
  </si>
  <si>
    <t>Estimate</t>
  </si>
  <si>
    <t>ABS CPI index - June</t>
  </si>
  <si>
    <t>Inflation rate (per cent)</t>
  </si>
  <si>
    <t>The carryover amounts that arise from applying the Incentive Mechanism during the 2017-18 to 2021-22 regulatory control period</t>
  </si>
  <si>
    <t>1.1 - Opex allowance applicable to Incentive Mechanism (Incentive Mechanism target)</t>
  </si>
  <si>
    <t>Current regulatory control period</t>
  </si>
  <si>
    <t>$m, real June 2012</t>
  </si>
  <si>
    <t>$m, real June 2017</t>
  </si>
  <si>
    <t>Total opex allowance</t>
  </si>
  <si>
    <t xml:space="preserve">Less approved excludable costs - allowance </t>
  </si>
  <si>
    <t>Debt  raising costs (clause 8.1(h)(i))</t>
  </si>
  <si>
    <t>Any cost category that is not forecast using a single year revealed cost approach for the 2022-27 access arrangement period (clause 8.1(h)(i))</t>
  </si>
  <si>
    <t>Plus approved pass through event costs (clause 8.1(i))</t>
  </si>
  <si>
    <t>Plus capitalisation policy changes (clause 8.1(k))</t>
  </si>
  <si>
    <t>Forecast opex for Incentive Mechanism purposes</t>
  </si>
  <si>
    <t>1.2 - Actual and estimated opex applicable to Incentive Mechanism</t>
  </si>
  <si>
    <t>$m, Actual</t>
  </si>
  <si>
    <t>Total opex (actual)</t>
  </si>
  <si>
    <t>Less approved excludable costs</t>
  </si>
  <si>
    <t>Less movements in provisions</t>
  </si>
  <si>
    <t>Actual opex for Incentive Mechanism purposes</t>
  </si>
  <si>
    <t>2019-20</t>
  </si>
  <si>
    <t>Efficiency carryovers</t>
  </si>
  <si>
    <t xml:space="preserve">Total </t>
  </si>
  <si>
    <t>PTRM inputs</t>
  </si>
  <si>
    <t>1.3 - Proposed forecast opex for the Incentive Mechanism for the forthcoming regulatory control period</t>
  </si>
  <si>
    <t xml:space="preserve"> </t>
  </si>
  <si>
    <t>Forthcoming regulatory control period</t>
  </si>
  <si>
    <t>Forecast opex</t>
  </si>
  <si>
    <t xml:space="preserve">Less excluded costs </t>
  </si>
  <si>
    <t>Debt Raising costs</t>
  </si>
  <si>
    <t>&lt;category proposed for exclusion&gt;</t>
  </si>
  <si>
    <t>APT Petroleum Pipelines Limited t/a Roma to Brisbane Pipeline</t>
  </si>
  <si>
    <t>REGULATORY REPORTING STATEMENT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</si>
  <si>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</si>
  <si>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</si>
  <si>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</si>
  <si>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</si>
  <si>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</si>
  <si>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</si>
  <si>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</si>
  <si>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</si>
  <si>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2021-22</t>
  </si>
  <si>
    <t>2023-24</t>
  </si>
  <si>
    <t>2024-25</t>
  </si>
  <si>
    <t>2025-26</t>
  </si>
  <si>
    <t>2026-27</t>
  </si>
  <si>
    <t>Minus capitalisation policy changes (clause 8.1(k))</t>
  </si>
  <si>
    <t>AER final decision amendments</t>
  </si>
  <si>
    <t>Cumulative index (2021-22=1)</t>
  </si>
  <si>
    <t>Adjusted forecast opex ($million, 2021-22)</t>
  </si>
  <si>
    <t>Incremental gain ($m, 2021-22)</t>
  </si>
  <si>
    <t>$m, real June 2022</t>
  </si>
  <si>
    <t>Roma to Brisbane Pipeline to nominate base year used to forecast opex 
(drop down menu)</t>
  </si>
  <si>
    <t>Total Carryover Amount ($million, 2021-22)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</si>
</sst>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[$€-2]* #,##0.00_);_([$€-2]* \(#,##0.00\);_([$€-2]* &quot;-&quot;??_)"/>
    <numFmt numFmtId="169" formatCode="_-* #,##0.00_-;[Red]\(#,##0.00\)_-;_-* &quot;-&quot;??_-;_-@_-"/>
    <numFmt numFmtId="170" formatCode="mm/dd/yy"/>
    <numFmt numFmtId="171" formatCode="0_);[Red]\(0\)"/>
    <numFmt numFmtId="172" formatCode="0.0%"/>
    <numFmt numFmtId="173" formatCode="_(* #,##0.0_);_(* \(#,##0.0\);_(* &quot;-&quot;?_);_(@_)"/>
    <numFmt numFmtId="174" formatCode="_(* #,##0_);_(* \(#,##0\);_(* &quot;-&quot;?_);_(@_)"/>
    <numFmt numFmtId="175" formatCode="#,##0.000_ ;[Red]\-#,##0.000\ 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0.0"/>
    <numFmt numFmtId="186" formatCode="_-* #,##0_-;\-* #,##0_-;_-* &quot;-&quot;??_-;_-@_-"/>
    <numFmt numFmtId="187" formatCode="#,##0_ ;\(#,##0\)_ "/>
    <numFmt numFmtId="188" formatCode="#,##0.0_ ;\-#,##0.0\ "/>
    <numFmt numFmtId="189" formatCode="0.000"/>
    <numFmt numFmtId="190" formatCode="0.00000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6"/>
      <color theme="0"/>
      <name val="Arial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</borders>
  <cellStyleXfs count="712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0" fontId="13" fillId="0" borderId="0"/>
    <xf numFmtId="0" fontId="13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169" fontId="15" fillId="0" borderId="0"/>
    <xf numFmtId="169" fontId="15" fillId="0" borderId="0"/>
    <xf numFmtId="0" fontId="16" fillId="11" borderId="0" applyNumberFormat="0" applyBorder="0" applyAlignment="0" applyProtection="0"/>
    <xf numFmtId="0" fontId="1" fillId="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" fillId="3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/>
    <xf numFmtId="165" fontId="4" fillId="31" borderId="0" applyNumberFormat="0" applyFont="0" applyBorder="0" applyAlignment="0">
      <alignment horizontal="right"/>
    </xf>
    <xf numFmtId="165" fontId="4" fillId="31" borderId="0" applyNumberFormat="0" applyFont="0" applyBorder="0" applyAlignment="0">
      <alignment horizontal="right"/>
    </xf>
    <xf numFmtId="165" fontId="4" fillId="31" borderId="0" applyNumberFormat="0" applyFont="0" applyBorder="0" applyAlignment="0">
      <alignment horizontal="right"/>
    </xf>
    <xf numFmtId="165" fontId="4" fillId="31" borderId="0" applyNumberFormat="0" applyFont="0" applyBorder="0" applyAlignment="0">
      <alignment horizontal="right"/>
    </xf>
    <xf numFmtId="0" fontId="22" fillId="0" borderId="0" applyNumberFormat="0" applyFill="0" applyBorder="0" applyAlignment="0">
      <protection locked="0"/>
    </xf>
    <xf numFmtId="0" fontId="23" fillId="14" borderId="28" applyNumberFormat="0" applyAlignment="0" applyProtection="0"/>
    <xf numFmtId="0" fontId="23" fillId="14" borderId="28" applyNumberFormat="0" applyAlignment="0" applyProtection="0"/>
    <xf numFmtId="0" fontId="23" fillId="14" borderId="28" applyNumberFormat="0" applyAlignment="0" applyProtection="0"/>
    <xf numFmtId="0" fontId="23" fillId="14" borderId="28" applyNumberFormat="0" applyAlignment="0" applyProtection="0"/>
    <xf numFmtId="0" fontId="23" fillId="14" borderId="28" applyNumberFormat="0" applyAlignment="0" applyProtection="0"/>
    <xf numFmtId="0" fontId="23" fillId="14" borderId="28" applyNumberFormat="0" applyAlignment="0" applyProtection="0"/>
    <xf numFmtId="0" fontId="23" fillId="14" borderId="28" applyNumberFormat="0" applyAlignment="0" applyProtection="0"/>
    <xf numFmtId="0" fontId="24" fillId="32" borderId="29" applyNumberFormat="0" applyAlignment="0" applyProtection="0"/>
    <xf numFmtId="0" fontId="24" fillId="32" borderId="29" applyNumberFormat="0" applyAlignment="0" applyProtection="0"/>
    <xf numFmtId="165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2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168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1" fillId="0" borderId="0"/>
    <xf numFmtId="0" fontId="32" fillId="0" borderId="0"/>
    <xf numFmtId="0" fontId="33" fillId="37" borderId="0" applyNumberFormat="0" applyBorder="0" applyAlignment="0" applyProtection="0"/>
    <xf numFmtId="0" fontId="7" fillId="0" borderId="0" applyFill="0" applyBorder="0">
      <alignment vertical="center"/>
    </xf>
    <xf numFmtId="0" fontId="34" fillId="0" borderId="31" applyNumberFormat="0" applyFill="0" applyAlignment="0" applyProtection="0"/>
    <xf numFmtId="0" fontId="7" fillId="0" borderId="0" applyFill="0" applyBorder="0">
      <alignment vertical="center"/>
    </xf>
    <xf numFmtId="0" fontId="35" fillId="0" borderId="0" applyFill="0" applyBorder="0">
      <alignment vertical="center"/>
    </xf>
    <xf numFmtId="0" fontId="36" fillId="0" borderId="32" applyNumberFormat="0" applyFill="0" applyAlignment="0" applyProtection="0"/>
    <xf numFmtId="0" fontId="35" fillId="0" borderId="0" applyFill="0" applyBorder="0">
      <alignment vertical="center"/>
    </xf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8" fillId="0" borderId="0" applyFill="0" applyBorder="0">
      <alignment vertical="center"/>
    </xf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8" fillId="0" borderId="0" applyFill="0" applyBorder="0">
      <alignment vertical="center"/>
    </xf>
    <xf numFmtId="0" fontId="15" fillId="0" borderId="0" applyFill="0" applyBorder="0">
      <alignment vertical="center"/>
    </xf>
    <xf numFmtId="0" fontId="37" fillId="0" borderId="0" applyNumberFormat="0" applyFill="0" applyBorder="0" applyAlignment="0" applyProtection="0"/>
    <xf numFmtId="0" fontId="15" fillId="0" borderId="0" applyFill="0" applyBorder="0">
      <alignment vertical="center"/>
    </xf>
    <xf numFmtId="172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4" fillId="0" borderId="0" applyFill="0" applyBorder="0">
      <alignment horizontal="center" vertical="center"/>
      <protection locked="0"/>
    </xf>
    <xf numFmtId="0" fontId="45" fillId="0" borderId="0" applyFill="0" applyBorder="0">
      <alignment horizontal="left" vertical="center"/>
      <protection locked="0"/>
    </xf>
    <xf numFmtId="173" fontId="4" fillId="38" borderId="0" applyFont="0" applyBorder="0">
      <alignment horizontal="right"/>
    </xf>
    <xf numFmtId="172" fontId="4" fillId="38" borderId="0" applyFont="0" applyBorder="0" applyAlignment="0"/>
    <xf numFmtId="173" fontId="4" fillId="38" borderId="0" applyFont="0" applyBorder="0">
      <alignment horizontal="right"/>
    </xf>
    <xf numFmtId="0" fontId="46" fillId="12" borderId="28" applyNumberFormat="0" applyAlignment="0" applyProtection="0"/>
    <xf numFmtId="0" fontId="46" fillId="12" borderId="28" applyNumberFormat="0" applyAlignment="0" applyProtection="0"/>
    <xf numFmtId="0" fontId="46" fillId="12" borderId="28" applyNumberFormat="0" applyAlignment="0" applyProtection="0"/>
    <xf numFmtId="0" fontId="46" fillId="12" borderId="28" applyNumberFormat="0" applyAlignment="0" applyProtection="0"/>
    <xf numFmtId="0" fontId="46" fillId="12" borderId="28" applyNumberFormat="0" applyAlignment="0" applyProtection="0"/>
    <xf numFmtId="0" fontId="46" fillId="12" borderId="28" applyNumberFormat="0" applyAlignment="0" applyProtection="0"/>
    <xf numFmtId="0" fontId="46" fillId="12" borderId="28" applyNumberFormat="0" applyAlignment="0" applyProtection="0"/>
    <xf numFmtId="165" fontId="4" fillId="39" borderId="0" applyFont="0" applyBorder="0" applyAlignment="0">
      <alignment horizontal="right"/>
      <protection locked="0"/>
    </xf>
    <xf numFmtId="165" fontId="4" fillId="39" borderId="0" applyFont="0" applyBorder="0" applyAlignment="0">
      <alignment horizontal="right"/>
      <protection locked="0"/>
    </xf>
    <xf numFmtId="165" fontId="4" fillId="39" borderId="0" applyFont="0" applyBorder="0" applyAlignment="0">
      <alignment horizontal="right"/>
      <protection locked="0"/>
    </xf>
    <xf numFmtId="165" fontId="4" fillId="39" borderId="0" applyFont="0" applyBorder="0" applyAlignment="0">
      <alignment horizontal="right"/>
      <protection locked="0"/>
    </xf>
    <xf numFmtId="165" fontId="4" fillId="39" borderId="0" applyFont="0" applyBorder="0" applyAlignment="0">
      <alignment horizontal="right"/>
      <protection locked="0"/>
    </xf>
    <xf numFmtId="165" fontId="4" fillId="39" borderId="0" applyFont="0" applyBorder="0" applyAlignment="0">
      <alignment horizontal="right"/>
      <protection locked="0"/>
    </xf>
    <xf numFmtId="165" fontId="4" fillId="40" borderId="0" applyFont="0" applyBorder="0" applyAlignment="0">
      <alignment horizontal="right"/>
      <protection locked="0"/>
    </xf>
    <xf numFmtId="10" fontId="4" fillId="40" borderId="0" applyFont="0" applyBorder="0">
      <alignment horizontal="right"/>
      <protection locked="0"/>
    </xf>
    <xf numFmtId="165" fontId="4" fillId="40" borderId="0" applyFont="0" applyBorder="0" applyAlignment="0">
      <alignment horizontal="right"/>
      <protection locked="0"/>
    </xf>
    <xf numFmtId="3" fontId="4" fillId="41" borderId="0" applyFont="0" applyBorder="0">
      <protection locked="0"/>
    </xf>
    <xf numFmtId="172" fontId="35" fillId="41" borderId="0" applyBorder="0" applyAlignment="0">
      <protection locked="0"/>
    </xf>
    <xf numFmtId="174" fontId="4" fillId="42" borderId="0" applyFont="0" applyBorder="0">
      <alignment horizontal="right"/>
      <protection locked="0"/>
    </xf>
    <xf numFmtId="174" fontId="4" fillId="42" borderId="0" applyFont="0" applyBorder="0">
      <alignment horizontal="right"/>
      <protection locked="0"/>
    </xf>
    <xf numFmtId="174" fontId="4" fillId="42" borderId="0" applyFont="0" applyBorder="0">
      <alignment horizontal="right"/>
      <protection locked="0"/>
    </xf>
    <xf numFmtId="165" fontId="4" fillId="38" borderId="0" applyFont="0" applyBorder="0">
      <alignment horizontal="right"/>
      <protection locked="0"/>
    </xf>
    <xf numFmtId="165" fontId="4" fillId="38" borderId="0" applyFont="0" applyBorder="0">
      <alignment horizontal="right"/>
      <protection locked="0"/>
    </xf>
    <xf numFmtId="165" fontId="4" fillId="38" borderId="0" applyFont="0" applyBorder="0">
      <alignment horizontal="right"/>
      <protection locked="0"/>
    </xf>
    <xf numFmtId="175" fontId="1" fillId="33" borderId="14">
      <protection locked="0"/>
    </xf>
    <xf numFmtId="175" fontId="1" fillId="33" borderId="14">
      <protection locked="0"/>
    </xf>
    <xf numFmtId="175" fontId="1" fillId="33" borderId="14">
      <protection locked="0"/>
    </xf>
    <xf numFmtId="49" fontId="1" fillId="33" borderId="14" applyFont="0" applyAlignment="0">
      <alignment horizontal="left" vertical="center" wrapText="1"/>
      <protection locked="0"/>
    </xf>
    <xf numFmtId="49" fontId="1" fillId="33" borderId="14" applyFont="0" applyAlignment="0">
      <alignment horizontal="left" vertical="center" wrapText="1"/>
      <protection locked="0"/>
    </xf>
    <xf numFmtId="49" fontId="1" fillId="33" borderId="14" applyFont="0" applyAlignment="0">
      <alignment horizontal="left" vertical="center" wrapText="1"/>
      <protection locked="0"/>
    </xf>
    <xf numFmtId="172" fontId="47" fillId="43" borderId="0" applyBorder="0" applyAlignment="0"/>
    <xf numFmtId="0" fontId="15" fillId="31" borderId="0"/>
    <xf numFmtId="0" fontId="48" fillId="0" borderId="34" applyNumberFormat="0" applyFill="0" applyAlignment="0" applyProtection="0"/>
    <xf numFmtId="173" fontId="11" fillId="31" borderId="35" applyFont="0" applyBorder="0" applyAlignment="0"/>
    <xf numFmtId="172" fontId="35" fillId="31" borderId="0" applyFont="0" applyBorder="0" applyAlignment="0"/>
    <xf numFmtId="176" fontId="49" fillId="0" borderId="0"/>
    <xf numFmtId="0" fontId="50" fillId="0" borderId="0" applyFill="0" applyBorder="0">
      <alignment horizontal="left" vertical="center"/>
    </xf>
    <xf numFmtId="0" fontId="51" fillId="15" borderId="0" applyNumberFormat="0" applyBorder="0" applyAlignment="0" applyProtection="0"/>
    <xf numFmtId="175" fontId="1" fillId="4" borderId="14"/>
    <xf numFmtId="175" fontId="1" fillId="4" borderId="14"/>
    <xf numFmtId="175" fontId="1" fillId="4" borderId="14"/>
    <xf numFmtId="177" fontId="52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9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4" fillId="13" borderId="36" applyNumberFormat="0" applyFont="0" applyAlignment="0" applyProtection="0"/>
    <xf numFmtId="0" fontId="53" fillId="14" borderId="37" applyNumberFormat="0" applyAlignment="0" applyProtection="0"/>
    <xf numFmtId="0" fontId="53" fillId="14" borderId="37" applyNumberFormat="0" applyAlignment="0" applyProtection="0"/>
    <xf numFmtId="0" fontId="53" fillId="14" borderId="37" applyNumberFormat="0" applyAlignment="0" applyProtection="0"/>
    <xf numFmtId="0" fontId="53" fillId="14" borderId="37" applyNumberFormat="0" applyAlignment="0" applyProtection="0"/>
    <xf numFmtId="0" fontId="53" fillId="14" borderId="37" applyNumberFormat="0" applyAlignment="0" applyProtection="0"/>
    <xf numFmtId="0" fontId="53" fillId="14" borderId="37" applyNumberFormat="0" applyAlignment="0" applyProtection="0"/>
    <xf numFmtId="0" fontId="53" fillId="14" borderId="37" applyNumberFormat="0" applyAlignment="0" applyProtection="0"/>
    <xf numFmtId="178" fontId="4" fillId="0" borderId="0" applyFill="0" applyBorder="0"/>
    <xf numFmtId="178" fontId="4" fillId="0" borderId="0" applyFill="0" applyBorder="0"/>
    <xf numFmtId="178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4" fillId="0" borderId="0"/>
    <xf numFmtId="0" fontId="38" fillId="0" borderId="0" applyFill="0" applyBorder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179" fontId="55" fillId="0" borderId="9"/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3" fontId="25" fillId="0" borderId="0" applyFont="0" applyFill="0" applyBorder="0" applyAlignment="0" applyProtection="0"/>
    <xf numFmtId="0" fontId="25" fillId="44" borderId="0" applyNumberFormat="0" applyFont="0" applyBorder="0" applyAlignment="0" applyProtection="0"/>
    <xf numFmtId="180" fontId="4" fillId="0" borderId="0"/>
    <xf numFmtId="180" fontId="4" fillId="0" borderId="0"/>
    <xf numFmtId="180" fontId="4" fillId="0" borderId="0"/>
    <xf numFmtId="181" fontId="15" fillId="0" borderId="0" applyFill="0" applyBorder="0">
      <alignment horizontal="right" vertical="center"/>
    </xf>
    <xf numFmtId="182" fontId="15" fillId="0" borderId="0" applyFill="0" applyBorder="0">
      <alignment horizontal="right" vertical="center"/>
    </xf>
    <xf numFmtId="183" fontId="15" fillId="0" borderId="0" applyFill="0" applyBorder="0">
      <alignment horizontal="right" vertical="center"/>
    </xf>
    <xf numFmtId="175" fontId="6" fillId="33" borderId="17">
      <alignment horizontal="right" indent="2"/>
      <protection locked="0"/>
    </xf>
    <xf numFmtId="0" fontId="4" fillId="13" borderId="0" applyNumberFormat="0" applyFont="0" applyBorder="0" applyAlignment="0" applyProtection="0"/>
    <xf numFmtId="0" fontId="4" fillId="13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6" borderId="0" applyNumberFormat="0" applyFont="0" applyBorder="0" applyAlignment="0" applyProtection="0"/>
    <xf numFmtId="0" fontId="4" fillId="16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6" borderId="0" applyNumberFormat="0" applyFont="0" applyBorder="0" applyAlignment="0" applyProtection="0"/>
    <xf numFmtId="0" fontId="4" fillId="16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7" fillId="0" borderId="0" applyNumberFormat="0" applyFill="0" applyBorder="0" applyAlignment="0" applyProtection="0"/>
    <xf numFmtId="0" fontId="58" fillId="45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9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60" fillId="46" borderId="38" applyBorder="0" applyProtection="0">
      <alignment horizontal="centerContinuous" vertical="center"/>
    </xf>
    <xf numFmtId="0" fontId="61" fillId="0" borderId="0" applyBorder="0" applyProtection="0">
      <alignment vertical="center"/>
    </xf>
    <xf numFmtId="0" fontId="62" fillId="0" borderId="0">
      <alignment horizontal="left"/>
    </xf>
    <xf numFmtId="0" fontId="62" fillId="0" borderId="10" applyFill="0" applyBorder="0" applyProtection="0">
      <alignment horizontal="left" vertical="top"/>
    </xf>
    <xf numFmtId="0" fontId="58" fillId="47" borderId="0">
      <alignment horizontal="left" vertical="center"/>
      <protection locked="0"/>
    </xf>
    <xf numFmtId="0" fontId="63" fillId="10" borderId="0">
      <alignment vertical="center"/>
      <protection locked="0"/>
    </xf>
    <xf numFmtId="49" fontId="4" fillId="0" borderId="0" applyFont="0" applyFill="0" applyBorder="0" applyAlignment="0" applyProtection="0"/>
    <xf numFmtId="0" fontId="64" fillId="0" borderId="0"/>
    <xf numFmtId="49" fontId="4" fillId="0" borderId="0" applyFont="0" applyFill="0" applyBorder="0" applyAlignment="0" applyProtection="0"/>
    <xf numFmtId="0" fontId="65" fillId="0" borderId="0"/>
    <xf numFmtId="0" fontId="65" fillId="0" borderId="0"/>
    <xf numFmtId="0" fontId="64" fillId="0" borderId="0"/>
    <xf numFmtId="176" fontId="66" fillId="0" borderId="0"/>
    <xf numFmtId="0" fontId="57" fillId="0" borderId="0" applyNumberFormat="0" applyFill="0" applyBorder="0" applyAlignment="0" applyProtection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69" fillId="0" borderId="0" applyNumberFormat="0" applyFill="0" applyBorder="0" applyAlignment="0" applyProtection="0"/>
    <xf numFmtId="184" fontId="4" fillId="0" borderId="38" applyBorder="0" applyProtection="0">
      <alignment horizontal="right"/>
    </xf>
    <xf numFmtId="184" fontId="4" fillId="0" borderId="38" applyBorder="0" applyProtection="0">
      <alignment horizontal="right"/>
    </xf>
    <xf numFmtId="184" fontId="4" fillId="0" borderId="38" applyBorder="0" applyProtection="0">
      <alignment horizontal="right"/>
    </xf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8" fillId="10" borderId="22">
      <alignment vertical="center"/>
    </xf>
    <xf numFmtId="0" fontId="1" fillId="0" borderId="0"/>
    <xf numFmtId="0" fontId="1" fillId="0" borderId="0"/>
    <xf numFmtId="0" fontId="84" fillId="52" borderId="100" applyNumberFormat="0" applyAlignment="0" applyProtection="0"/>
  </cellStyleXfs>
  <cellXfs count="351">
    <xf numFmtId="0" fontId="0" fillId="0" borderId="0" xfId="0"/>
    <xf numFmtId="0" fontId="58" fillId="46" borderId="2" xfId="4" applyFont="1" applyFill="1" applyBorder="1" applyAlignment="1" applyProtection="1">
      <alignment vertical="center"/>
      <protection locked="0"/>
    </xf>
    <xf numFmtId="0" fontId="58" fillId="46" borderId="0" xfId="4" applyFont="1" applyFill="1" applyBorder="1" applyAlignment="1" applyProtection="1">
      <alignment horizontal="left" vertical="center"/>
    </xf>
    <xf numFmtId="0" fontId="4" fillId="5" borderId="0" xfId="367" applyFill="1" applyProtection="1"/>
    <xf numFmtId="0" fontId="4" fillId="0" borderId="0" xfId="367"/>
    <xf numFmtId="0" fontId="80" fillId="5" borderId="0" xfId="367" applyFont="1" applyFill="1" applyProtection="1"/>
    <xf numFmtId="0" fontId="10" fillId="5" borderId="0" xfId="367" applyFont="1" applyFill="1" applyProtection="1"/>
    <xf numFmtId="185" fontId="79" fillId="50" borderId="74" xfId="367" applyNumberFormat="1" applyFont="1" applyFill="1" applyBorder="1" applyAlignment="1" applyProtection="1">
      <alignment horizontal="right" vertical="center" wrapText="1"/>
    </xf>
    <xf numFmtId="0" fontId="79" fillId="50" borderId="41" xfId="367" applyFont="1" applyFill="1" applyBorder="1" applyAlignment="1" applyProtection="1">
      <alignment vertical="center" wrapText="1"/>
    </xf>
    <xf numFmtId="0" fontId="4" fillId="0" borderId="0" xfId="367" applyProtection="1"/>
    <xf numFmtId="0" fontId="2" fillId="0" borderId="0" xfId="367" applyFont="1" applyProtection="1"/>
    <xf numFmtId="0" fontId="4" fillId="0" borderId="0" xfId="367" applyFont="1" applyAlignment="1" applyProtection="1">
      <alignment horizontal="left"/>
    </xf>
    <xf numFmtId="0" fontId="9" fillId="0" borderId="0" xfId="367" applyFont="1" applyAlignment="1" applyProtection="1">
      <alignment horizontal="left"/>
    </xf>
    <xf numFmtId="0" fontId="4" fillId="0" borderId="0" xfId="367" applyFont="1" applyAlignment="1" applyProtection="1"/>
    <xf numFmtId="0" fontId="4" fillId="0" borderId="0" xfId="367" applyAlignment="1" applyProtection="1">
      <alignment horizontal="left"/>
    </xf>
    <xf numFmtId="0" fontId="4" fillId="5" borderId="0" xfId="367" applyFill="1"/>
    <xf numFmtId="0" fontId="4" fillId="0" borderId="0" xfId="367" applyProtection="1">
      <protection locked="0"/>
    </xf>
    <xf numFmtId="0" fontId="2" fillId="0" borderId="0" xfId="367" applyFont="1" applyProtection="1">
      <protection locked="0"/>
    </xf>
    <xf numFmtId="0" fontId="75" fillId="0" borderId="0" xfId="367" applyFont="1" applyProtection="1">
      <protection locked="0"/>
    </xf>
    <xf numFmtId="0" fontId="4" fillId="0" borderId="0" xfId="367" applyFont="1" applyAlignment="1" applyProtection="1">
      <protection locked="0"/>
    </xf>
    <xf numFmtId="0" fontId="4" fillId="5" borderId="7" xfId="367" applyFill="1" applyBorder="1"/>
    <xf numFmtId="0" fontId="10" fillId="5" borderId="0" xfId="367" applyFont="1" applyFill="1" applyAlignment="1" applyProtection="1">
      <alignment vertical="center"/>
    </xf>
    <xf numFmtId="0" fontId="4" fillId="0" borderId="0" xfId="367" applyAlignment="1" applyProtection="1">
      <alignment horizontal="left"/>
      <protection locked="0"/>
    </xf>
    <xf numFmtId="0" fontId="4" fillId="5" borderId="0" xfId="367" applyFill="1" applyAlignment="1" applyProtection="1">
      <alignment horizontal="left" vertical="center"/>
    </xf>
    <xf numFmtId="0" fontId="78" fillId="5" borderId="0" xfId="367" applyFont="1" applyFill="1" applyBorder="1" applyAlignment="1" applyProtection="1">
      <alignment horizontal="left" vertical="center"/>
    </xf>
    <xf numFmtId="0" fontId="78" fillId="0" borderId="0" xfId="367" applyFont="1" applyFill="1" applyBorder="1" applyAlignment="1" applyProtection="1">
      <alignment horizontal="left" vertical="center"/>
    </xf>
    <xf numFmtId="0" fontId="7" fillId="0" borderId="0" xfId="367" applyFont="1" applyFill="1" applyAlignment="1" applyProtection="1">
      <alignment vertical="center" wrapText="1"/>
    </xf>
    <xf numFmtId="0" fontId="71" fillId="9" borderId="22" xfId="367" applyFont="1" applyFill="1" applyBorder="1" applyAlignment="1" applyProtection="1">
      <alignment horizontal="left" vertical="center"/>
      <protection locked="0"/>
    </xf>
    <xf numFmtId="0" fontId="80" fillId="5" borderId="0" xfId="367" applyFont="1" applyFill="1" applyAlignment="1" applyProtection="1">
      <alignment horizontal="left" vertical="center"/>
    </xf>
    <xf numFmtId="0" fontId="77" fillId="0" borderId="0" xfId="367" applyFont="1" applyFill="1" applyAlignment="1" applyProtection="1">
      <alignment horizontal="center" wrapText="1"/>
    </xf>
    <xf numFmtId="188" fontId="76" fillId="50" borderId="11" xfId="367" applyNumberFormat="1" applyFont="1" applyFill="1" applyBorder="1" applyAlignment="1" applyProtection="1">
      <alignment horizontal="right"/>
    </xf>
    <xf numFmtId="188" fontId="76" fillId="50" borderId="23" xfId="367" applyNumberFormat="1" applyFont="1" applyFill="1" applyBorder="1" applyAlignment="1" applyProtection="1">
      <alignment horizontal="right" vertical="center"/>
    </xf>
    <xf numFmtId="188" fontId="76" fillId="50" borderId="74" xfId="367" applyNumberFormat="1" applyFont="1" applyFill="1" applyBorder="1" applyAlignment="1" applyProtection="1">
      <alignment horizontal="right" vertical="center"/>
    </xf>
    <xf numFmtId="188" fontId="76" fillId="50" borderId="75" xfId="367" applyNumberFormat="1" applyFont="1" applyFill="1" applyBorder="1" applyAlignment="1" applyProtection="1">
      <alignment horizontal="right" vertical="center"/>
    </xf>
    <xf numFmtId="2" fontId="7" fillId="50" borderId="68" xfId="367" applyNumberFormat="1" applyFont="1" applyFill="1" applyBorder="1" applyAlignment="1" applyProtection="1">
      <alignment horizontal="right"/>
    </xf>
    <xf numFmtId="2" fontId="7" fillId="50" borderId="23" xfId="367" applyNumberFormat="1" applyFont="1" applyFill="1" applyBorder="1" applyAlignment="1" applyProtection="1">
      <alignment horizontal="right"/>
    </xf>
    <xf numFmtId="0" fontId="76" fillId="50" borderId="23" xfId="367" applyFont="1" applyFill="1" applyBorder="1" applyAlignment="1" applyProtection="1">
      <alignment vertical="center"/>
    </xf>
    <xf numFmtId="0" fontId="76" fillId="50" borderId="22" xfId="367" applyFont="1" applyFill="1" applyBorder="1" applyAlignment="1" applyProtection="1">
      <alignment vertical="center"/>
    </xf>
    <xf numFmtId="0" fontId="6" fillId="0" borderId="0" xfId="367" applyFont="1" applyAlignment="1" applyProtection="1">
      <alignment horizontal="left"/>
    </xf>
    <xf numFmtId="0" fontId="4" fillId="0" borderId="0" xfId="367" applyFill="1" applyBorder="1" applyProtection="1"/>
    <xf numFmtId="188" fontId="7" fillId="5" borderId="2" xfId="367" applyNumberFormat="1" applyFont="1" applyFill="1" applyBorder="1" applyAlignment="1" applyProtection="1">
      <alignment horizontal="right" vertical="center"/>
    </xf>
    <xf numFmtId="0" fontId="7" fillId="5" borderId="0" xfId="367" applyFont="1" applyFill="1" applyBorder="1" applyAlignment="1" applyProtection="1">
      <alignment horizontal="left" wrapText="1"/>
    </xf>
    <xf numFmtId="0" fontId="6" fillId="0" borderId="0" xfId="367" applyFont="1" applyAlignment="1" applyProtection="1">
      <alignment horizontal="left" wrapText="1"/>
    </xf>
    <xf numFmtId="188" fontId="76" fillId="50" borderId="27" xfId="367" applyNumberFormat="1" applyFont="1" applyFill="1" applyBorder="1" applyAlignment="1" applyProtection="1">
      <alignment horizontal="right"/>
    </xf>
    <xf numFmtId="188" fontId="76" fillId="50" borderId="5" xfId="367" applyNumberFormat="1" applyFont="1" applyFill="1" applyBorder="1" applyAlignment="1" applyProtection="1">
      <alignment horizontal="right" vertical="center"/>
    </xf>
    <xf numFmtId="188" fontId="76" fillId="50" borderId="67" xfId="367" applyNumberFormat="1" applyFont="1" applyFill="1" applyBorder="1" applyAlignment="1" applyProtection="1">
      <alignment horizontal="right" vertical="center"/>
    </xf>
    <xf numFmtId="188" fontId="76" fillId="50" borderId="66" xfId="367" applyNumberFormat="1" applyFont="1" applyFill="1" applyBorder="1" applyAlignment="1" applyProtection="1">
      <alignment horizontal="right" vertical="center"/>
    </xf>
    <xf numFmtId="188" fontId="76" fillId="50" borderId="24" xfId="367" applyNumberFormat="1" applyFont="1" applyFill="1" applyBorder="1" applyAlignment="1" applyProtection="1">
      <alignment horizontal="right"/>
    </xf>
    <xf numFmtId="188" fontId="76" fillId="50" borderId="23" xfId="367" applyNumberFormat="1" applyFont="1" applyFill="1" applyBorder="1" applyAlignment="1" applyProtection="1">
      <alignment horizontal="right"/>
    </xf>
    <xf numFmtId="0" fontId="76" fillId="50" borderId="23" xfId="367" applyFont="1" applyFill="1" applyBorder="1" applyAlignment="1" applyProtection="1">
      <alignment wrapText="1"/>
    </xf>
    <xf numFmtId="188" fontId="4" fillId="31" borderId="27" xfId="367" applyNumberFormat="1" applyFont="1" applyFill="1" applyBorder="1" applyAlignment="1" applyProtection="1">
      <alignment horizontal="right"/>
    </xf>
    <xf numFmtId="188" fontId="4" fillId="5" borderId="69" xfId="367" applyNumberFormat="1" applyFont="1" applyFill="1" applyBorder="1" applyAlignment="1" applyProtection="1">
      <alignment horizontal="right" vertical="center"/>
    </xf>
    <xf numFmtId="188" fontId="4" fillId="5" borderId="42" xfId="367" applyNumberFormat="1" applyFont="1" applyFill="1" applyBorder="1" applyAlignment="1" applyProtection="1">
      <alignment horizontal="right" vertical="center"/>
    </xf>
    <xf numFmtId="188" fontId="4" fillId="5" borderId="65" xfId="367" applyNumberFormat="1" applyFont="1" applyFill="1" applyBorder="1" applyAlignment="1" applyProtection="1">
      <alignment horizontal="right" vertical="center"/>
    </xf>
    <xf numFmtId="188" fontId="4" fillId="5" borderId="50" xfId="367" applyNumberFormat="1" applyFont="1" applyFill="1" applyBorder="1" applyAlignment="1" applyProtection="1">
      <alignment horizontal="right" vertical="center"/>
    </xf>
    <xf numFmtId="188" fontId="4" fillId="31" borderId="43" xfId="367" applyNumberFormat="1" applyFont="1" applyFill="1" applyBorder="1" applyAlignment="1" applyProtection="1">
      <alignment horizontal="left" vertical="center"/>
    </xf>
    <xf numFmtId="188" fontId="4" fillId="31" borderId="5" xfId="367" applyNumberFormat="1" applyFont="1" applyFill="1" applyBorder="1" applyAlignment="1" applyProtection="1">
      <alignment horizontal="right" vertical="center"/>
    </xf>
    <xf numFmtId="0" fontId="4" fillId="4" borderId="41" xfId="367" applyFont="1" applyFill="1" applyBorder="1" applyAlignment="1" applyProtection="1">
      <alignment horizontal="right" indent="2"/>
    </xf>
    <xf numFmtId="0" fontId="4" fillId="5" borderId="21" xfId="367" applyFont="1" applyFill="1" applyBorder="1" applyAlignment="1" applyProtection="1">
      <alignment horizontal="right" indent="2"/>
    </xf>
    <xf numFmtId="188" fontId="4" fillId="31" borderId="6" xfId="367" applyNumberFormat="1" applyFont="1" applyFill="1" applyBorder="1" applyAlignment="1" applyProtection="1">
      <alignment horizontal="right"/>
    </xf>
    <xf numFmtId="188" fontId="4" fillId="31" borderId="27" xfId="367" applyNumberFormat="1" applyFont="1" applyFill="1" applyBorder="1" applyAlignment="1" applyProtection="1">
      <alignment horizontal="right" vertical="center"/>
    </xf>
    <xf numFmtId="188" fontId="4" fillId="5" borderId="80" xfId="367" applyNumberFormat="1" applyFont="1" applyFill="1" applyBorder="1" applyAlignment="1" applyProtection="1">
      <alignment horizontal="right" vertical="center"/>
    </xf>
    <xf numFmtId="188" fontId="4" fillId="5" borderId="63" xfId="367" applyNumberFormat="1" applyFont="1" applyFill="1" applyBorder="1" applyAlignment="1" applyProtection="1">
      <alignment horizontal="right" vertical="center"/>
    </xf>
    <xf numFmtId="188" fontId="4" fillId="5" borderId="64" xfId="367" applyNumberFormat="1" applyFont="1" applyFill="1" applyBorder="1" applyAlignment="1" applyProtection="1">
      <alignment horizontal="right" vertical="center"/>
    </xf>
    <xf numFmtId="188" fontId="4" fillId="5" borderId="15" xfId="367" applyNumberFormat="1" applyFont="1" applyFill="1" applyBorder="1" applyAlignment="1" applyProtection="1">
      <alignment horizontal="right" vertical="center"/>
    </xf>
    <xf numFmtId="188" fontId="4" fillId="5" borderId="21" xfId="367" applyNumberFormat="1" applyFont="1" applyFill="1" applyBorder="1" applyAlignment="1" applyProtection="1">
      <alignment horizontal="right" vertical="center"/>
    </xf>
    <xf numFmtId="188" fontId="4" fillId="31" borderId="0" xfId="367" applyNumberFormat="1" applyFont="1" applyFill="1" applyBorder="1" applyAlignment="1" applyProtection="1">
      <alignment horizontal="left" vertical="center"/>
    </xf>
    <xf numFmtId="188" fontId="4" fillId="31" borderId="0" xfId="367" applyNumberFormat="1" applyFont="1" applyFill="1" applyBorder="1" applyAlignment="1" applyProtection="1">
      <alignment horizontal="right" vertical="center"/>
    </xf>
    <xf numFmtId="0" fontId="4" fillId="4" borderId="7" xfId="367" applyFont="1" applyFill="1" applyBorder="1" applyAlignment="1" applyProtection="1">
      <alignment horizontal="right" indent="2"/>
    </xf>
    <xf numFmtId="0" fontId="4" fillId="5" borderId="17" xfId="367" applyFont="1" applyFill="1" applyBorder="1" applyAlignment="1" applyProtection="1">
      <alignment horizontal="right" indent="2"/>
    </xf>
    <xf numFmtId="0" fontId="6" fillId="5" borderId="0" xfId="367" applyFont="1" applyFill="1" applyProtection="1"/>
    <xf numFmtId="188" fontId="4" fillId="31" borderId="8" xfId="367" applyNumberFormat="1" applyFont="1" applyFill="1" applyBorder="1" applyAlignment="1" applyProtection="1">
      <alignment horizontal="right" vertical="center"/>
    </xf>
    <xf numFmtId="188" fontId="4" fillId="31" borderId="41" xfId="367" applyNumberFormat="1" applyFont="1" applyFill="1" applyBorder="1" applyAlignment="1" applyProtection="1">
      <alignment horizontal="right" vertical="center"/>
    </xf>
    <xf numFmtId="188" fontId="4" fillId="5" borderId="62" xfId="367" applyNumberFormat="1" applyFont="1" applyFill="1" applyBorder="1" applyAlignment="1" applyProtection="1">
      <alignment horizontal="right" vertical="center"/>
    </xf>
    <xf numFmtId="188" fontId="4" fillId="5" borderId="56" xfId="367" applyNumberFormat="1" applyFont="1" applyFill="1" applyBorder="1" applyAlignment="1" applyProtection="1">
      <alignment horizontal="right" vertical="center"/>
    </xf>
    <xf numFmtId="188" fontId="4" fillId="5" borderId="57" xfId="367" applyNumberFormat="1" applyFont="1" applyFill="1" applyBorder="1" applyAlignment="1" applyProtection="1">
      <alignment horizontal="right" vertical="center"/>
    </xf>
    <xf numFmtId="188" fontId="4" fillId="5" borderId="51" xfId="367" applyNumberFormat="1" applyFont="1" applyFill="1" applyBorder="1" applyAlignment="1" applyProtection="1">
      <alignment horizontal="right" vertical="center"/>
    </xf>
    <xf numFmtId="188" fontId="4" fillId="5" borderId="40" xfId="367" applyNumberFormat="1" applyFont="1" applyFill="1" applyBorder="1" applyAlignment="1" applyProtection="1">
      <alignment horizontal="right" vertical="center"/>
    </xf>
    <xf numFmtId="188" fontId="4" fillId="31" borderId="3" xfId="367" applyNumberFormat="1" applyFont="1" applyFill="1" applyBorder="1" applyAlignment="1" applyProtection="1">
      <alignment horizontal="right" vertical="center"/>
    </xf>
    <xf numFmtId="188" fontId="4" fillId="31" borderId="2" xfId="367" applyNumberFormat="1" applyFont="1" applyFill="1" applyBorder="1" applyAlignment="1" applyProtection="1">
      <alignment horizontal="right" vertical="center"/>
    </xf>
    <xf numFmtId="188" fontId="4" fillId="31" borderId="22" xfId="367" applyNumberFormat="1" applyFont="1" applyFill="1" applyBorder="1" applyAlignment="1" applyProtection="1">
      <alignment horizontal="right" vertical="center"/>
    </xf>
    <xf numFmtId="188" fontId="4" fillId="5" borderId="72" xfId="367" applyNumberFormat="1" applyFont="1" applyFill="1" applyBorder="1" applyAlignment="1" applyProtection="1">
      <alignment horizontal="right" vertical="center"/>
    </xf>
    <xf numFmtId="188" fontId="4" fillId="5" borderId="54" xfId="367" applyNumberFormat="1" applyFont="1" applyFill="1" applyBorder="1" applyAlignment="1" applyProtection="1">
      <alignment horizontal="right" vertical="center"/>
    </xf>
    <xf numFmtId="188" fontId="4" fillId="5" borderId="49" xfId="367" applyNumberFormat="1" applyFont="1" applyFill="1" applyBorder="1" applyAlignment="1" applyProtection="1">
      <alignment horizontal="right" vertical="center"/>
    </xf>
    <xf numFmtId="188" fontId="4" fillId="5" borderId="23" xfId="367" applyNumberFormat="1" applyFont="1" applyFill="1" applyBorder="1" applyAlignment="1" applyProtection="1">
      <alignment horizontal="right" vertical="center"/>
    </xf>
    <xf numFmtId="0" fontId="4" fillId="4" borderId="4" xfId="367" applyFont="1" applyFill="1" applyBorder="1" applyAlignment="1" applyProtection="1">
      <alignment horizontal="right" indent="2"/>
    </xf>
    <xf numFmtId="0" fontId="4" fillId="5" borderId="13" xfId="367" applyFont="1" applyFill="1" applyBorder="1" applyAlignment="1" applyProtection="1">
      <alignment horizontal="right" indent="2"/>
    </xf>
    <xf numFmtId="0" fontId="4" fillId="0" borderId="0" xfId="367" applyFill="1" applyProtection="1">
      <protection locked="0"/>
    </xf>
    <xf numFmtId="0" fontId="59" fillId="4" borderId="6" xfId="367" applyFont="1" applyFill="1" applyBorder="1" applyAlignment="1" applyProtection="1">
      <alignment horizontal="left" vertical="center"/>
    </xf>
    <xf numFmtId="0" fontId="7" fillId="49" borderId="60" xfId="367" applyFont="1" applyFill="1" applyBorder="1" applyAlignment="1" applyProtection="1">
      <alignment horizontal="right" vertical="center"/>
    </xf>
    <xf numFmtId="0" fontId="7" fillId="49" borderId="59" xfId="367" applyFont="1" applyFill="1" applyBorder="1" applyAlignment="1" applyProtection="1">
      <alignment horizontal="right" vertical="center"/>
    </xf>
    <xf numFmtId="0" fontId="7" fillId="49" borderId="58" xfId="367" applyFont="1" applyFill="1" applyBorder="1" applyAlignment="1" applyProtection="1">
      <alignment horizontal="right" vertical="center"/>
    </xf>
    <xf numFmtId="0" fontId="7" fillId="6" borderId="60" xfId="367" applyFont="1" applyFill="1" applyBorder="1" applyAlignment="1" applyProtection="1">
      <alignment horizontal="right" vertical="center"/>
    </xf>
    <xf numFmtId="0" fontId="7" fillId="6" borderId="59" xfId="367" applyFont="1" applyFill="1" applyBorder="1" applyAlignment="1" applyProtection="1">
      <alignment horizontal="right" vertical="center"/>
    </xf>
    <xf numFmtId="0" fontId="7" fillId="6" borderId="58" xfId="367" applyFont="1" applyFill="1" applyBorder="1" applyAlignment="1" applyProtection="1">
      <alignment horizontal="right" vertical="center"/>
    </xf>
    <xf numFmtId="0" fontId="6" fillId="5" borderId="0" xfId="367" applyFont="1" applyFill="1" applyBorder="1" applyProtection="1">
      <protection locked="0"/>
    </xf>
    <xf numFmtId="0" fontId="6" fillId="5" borderId="0" xfId="367" applyFont="1" applyFill="1" applyAlignment="1" applyProtection="1">
      <alignment horizontal="right"/>
      <protection locked="0"/>
    </xf>
    <xf numFmtId="0" fontId="6" fillId="5" borderId="0" xfId="367" applyFont="1" applyFill="1"/>
    <xf numFmtId="0" fontId="59" fillId="4" borderId="11" xfId="367" applyFont="1" applyFill="1" applyBorder="1" applyAlignment="1" applyProtection="1">
      <alignment horizontal="left" vertical="center"/>
    </xf>
    <xf numFmtId="0" fontId="4" fillId="5" borderId="0" xfId="367" applyFill="1" applyBorder="1" applyProtection="1"/>
    <xf numFmtId="0" fontId="7" fillId="4" borderId="24" xfId="367" applyFont="1" applyFill="1" applyBorder="1" applyAlignment="1" applyProtection="1">
      <alignment horizontal="left" vertical="center"/>
    </xf>
    <xf numFmtId="0" fontId="7" fillId="4" borderId="23" xfId="367" applyFont="1" applyFill="1" applyBorder="1" applyAlignment="1" applyProtection="1">
      <alignment horizontal="left" vertical="center"/>
    </xf>
    <xf numFmtId="0" fontId="59" fillId="4" borderId="22" xfId="367" applyFont="1" applyFill="1" applyBorder="1" applyAlignment="1" applyProtection="1">
      <alignment horizontal="left" vertical="center"/>
    </xf>
    <xf numFmtId="0" fontId="7" fillId="0" borderId="0" xfId="367" applyFont="1" applyFill="1" applyBorder="1" applyAlignment="1" applyProtection="1">
      <alignment horizontal="left"/>
    </xf>
    <xf numFmtId="0" fontId="4" fillId="0" borderId="0" xfId="367" applyFill="1" applyProtection="1"/>
    <xf numFmtId="188" fontId="4" fillId="5" borderId="0" xfId="367" applyNumberFormat="1" applyFont="1" applyFill="1" applyBorder="1" applyAlignment="1" applyProtection="1">
      <alignment horizontal="right" vertical="center"/>
    </xf>
    <xf numFmtId="188" fontId="4" fillId="5" borderId="53" xfId="367" applyNumberFormat="1" applyFont="1" applyFill="1" applyBorder="1" applyAlignment="1" applyProtection="1">
      <alignment horizontal="right" vertical="center"/>
    </xf>
    <xf numFmtId="188" fontId="4" fillId="5" borderId="52" xfId="367" applyNumberFormat="1" applyFont="1" applyFill="1" applyBorder="1" applyAlignment="1" applyProtection="1">
      <alignment horizontal="right" vertical="center"/>
    </xf>
    <xf numFmtId="0" fontId="4" fillId="5" borderId="0" xfId="367" applyFill="1" applyProtection="1">
      <protection locked="0"/>
    </xf>
    <xf numFmtId="0" fontId="6" fillId="5" borderId="0" xfId="367" applyFont="1" applyFill="1" applyBorder="1" applyProtection="1"/>
    <xf numFmtId="0" fontId="6" fillId="5" borderId="23" xfId="367" applyFont="1" applyFill="1" applyBorder="1" applyProtection="1"/>
    <xf numFmtId="0" fontId="6" fillId="0" borderId="23" xfId="367" applyFont="1" applyFill="1" applyBorder="1" applyProtection="1"/>
    <xf numFmtId="0" fontId="6" fillId="5" borderId="2" xfId="367" applyFont="1" applyFill="1" applyBorder="1" applyProtection="1"/>
    <xf numFmtId="185" fontId="76" fillId="50" borderId="11" xfId="367" applyNumberFormat="1" applyFont="1" applyFill="1" applyBorder="1" applyAlignment="1" applyProtection="1">
      <alignment vertical="center"/>
    </xf>
    <xf numFmtId="0" fontId="4" fillId="4" borderId="24" xfId="367" applyFont="1" applyFill="1" applyBorder="1" applyAlignment="1" applyProtection="1">
      <alignment horizontal="left" vertical="center" wrapText="1" indent="1"/>
    </xf>
    <xf numFmtId="0" fontId="4" fillId="4" borderId="22" xfId="367" applyFont="1" applyFill="1" applyBorder="1" applyAlignment="1" applyProtection="1">
      <alignment horizontal="left" vertical="center" wrapText="1" indent="1"/>
    </xf>
    <xf numFmtId="0" fontId="6" fillId="4" borderId="6" xfId="367" applyFont="1" applyFill="1" applyBorder="1"/>
    <xf numFmtId="2" fontId="7" fillId="4" borderId="27" xfId="367" applyNumberFormat="1" applyFont="1" applyFill="1" applyBorder="1" applyAlignment="1" applyProtection="1"/>
    <xf numFmtId="185" fontId="4" fillId="33" borderId="42" xfId="367" applyNumberFormat="1" applyFont="1" applyFill="1" applyBorder="1" applyAlignment="1" applyProtection="1">
      <alignment vertical="center" wrapText="1"/>
      <protection locked="0"/>
    </xf>
    <xf numFmtId="185" fontId="4" fillId="33" borderId="50" xfId="367" applyNumberFormat="1" applyFont="1" applyFill="1" applyBorder="1" applyAlignment="1" applyProtection="1">
      <alignment vertical="center" wrapText="1"/>
      <protection locked="0"/>
    </xf>
    <xf numFmtId="185" fontId="4" fillId="33" borderId="40" xfId="367" applyNumberFormat="1" applyFont="1" applyFill="1" applyBorder="1" applyAlignment="1" applyProtection="1">
      <alignment vertical="center" wrapText="1"/>
      <protection locked="0"/>
    </xf>
    <xf numFmtId="185" fontId="4" fillId="0" borderId="15" xfId="367" applyNumberFormat="1" applyFont="1" applyFill="1" applyBorder="1" applyAlignment="1">
      <alignment horizontal="right" wrapText="1"/>
    </xf>
    <xf numFmtId="0" fontId="4" fillId="0" borderId="46" xfId="367" applyFont="1" applyBorder="1" applyAlignment="1" applyProtection="1">
      <alignment horizontal="left" vertical="center" wrapText="1" indent="1"/>
    </xf>
    <xf numFmtId="2" fontId="7" fillId="4" borderId="6" xfId="367" applyNumberFormat="1" applyFont="1" applyFill="1" applyBorder="1" applyAlignment="1" applyProtection="1"/>
    <xf numFmtId="185" fontId="4" fillId="33" borderId="19" xfId="367" applyNumberFormat="1" applyFont="1" applyFill="1" applyBorder="1" applyAlignment="1" applyProtection="1">
      <alignment vertical="center" wrapText="1"/>
      <protection locked="0"/>
    </xf>
    <xf numFmtId="185" fontId="4" fillId="33" borderId="64" xfId="367" applyNumberFormat="1" applyFont="1" applyFill="1" applyBorder="1" applyAlignment="1" applyProtection="1">
      <alignment vertical="center" wrapText="1"/>
      <protection locked="0"/>
    </xf>
    <xf numFmtId="185" fontId="4" fillId="33" borderId="77" xfId="367" applyNumberFormat="1" applyFont="1" applyFill="1" applyBorder="1" applyAlignment="1" applyProtection="1">
      <alignment vertical="center" wrapText="1"/>
      <protection locked="0"/>
    </xf>
    <xf numFmtId="185" fontId="4" fillId="0" borderId="26" xfId="367" applyNumberFormat="1" applyFont="1" applyFill="1" applyBorder="1" applyAlignment="1">
      <alignment horizontal="right" wrapText="1"/>
    </xf>
    <xf numFmtId="0" fontId="4" fillId="0" borderId="18" xfId="367" applyFont="1" applyBorder="1" applyAlignment="1" applyProtection="1">
      <alignment horizontal="left" vertical="center" wrapText="1" indent="3"/>
    </xf>
    <xf numFmtId="185" fontId="4" fillId="33" borderId="81" xfId="367" applyNumberFormat="1" applyFont="1" applyFill="1" applyBorder="1" applyAlignment="1" applyProtection="1">
      <alignment vertical="center" wrapText="1"/>
      <protection locked="0"/>
    </xf>
    <xf numFmtId="185" fontId="4" fillId="33" borderId="56" xfId="367" applyNumberFormat="1" applyFont="1" applyFill="1" applyBorder="1" applyAlignment="1" applyProtection="1">
      <alignment vertical="center" wrapText="1"/>
      <protection locked="0"/>
    </xf>
    <xf numFmtId="185" fontId="4" fillId="33" borderId="16" xfId="367" applyNumberFormat="1" applyFont="1" applyFill="1" applyBorder="1" applyAlignment="1" applyProtection="1">
      <alignment vertical="center" wrapText="1"/>
      <protection locked="0"/>
    </xf>
    <xf numFmtId="0" fontId="4" fillId="0" borderId="18" xfId="367" applyFont="1" applyBorder="1" applyAlignment="1" applyProtection="1">
      <alignment horizontal="left" vertical="center" indent="3"/>
    </xf>
    <xf numFmtId="4" fontId="7" fillId="4" borderId="6" xfId="367" applyNumberFormat="1" applyFont="1" applyFill="1" applyBorder="1" applyAlignment="1" applyProtection="1">
      <alignment horizontal="right"/>
      <protection locked="0"/>
    </xf>
    <xf numFmtId="0" fontId="75" fillId="0" borderId="0" xfId="367" applyFont="1" applyFill="1" applyProtection="1"/>
    <xf numFmtId="187" fontId="7" fillId="4" borderId="6" xfId="367" applyNumberFormat="1" applyFont="1" applyFill="1" applyBorder="1" applyAlignment="1" applyProtection="1">
      <alignment horizontal="right"/>
      <protection locked="0"/>
    </xf>
    <xf numFmtId="167" fontId="7" fillId="4" borderId="81" xfId="367" applyNumberFormat="1" applyFont="1" applyFill="1" applyBorder="1" applyAlignment="1" applyProtection="1">
      <alignment horizontal="left"/>
    </xf>
    <xf numFmtId="167" fontId="7" fillId="4" borderId="56" xfId="367" applyNumberFormat="1" applyFont="1" applyFill="1" applyBorder="1" applyAlignment="1" applyProtection="1">
      <alignment horizontal="left"/>
    </xf>
    <xf numFmtId="167" fontId="7" fillId="4" borderId="16" xfId="367" applyNumberFormat="1" applyFont="1" applyFill="1" applyBorder="1" applyAlignment="1" applyProtection="1">
      <alignment horizontal="left"/>
    </xf>
    <xf numFmtId="185" fontId="7" fillId="4" borderId="81" xfId="367" applyNumberFormat="1" applyFont="1" applyFill="1" applyBorder="1" applyAlignment="1" applyProtection="1"/>
    <xf numFmtId="185" fontId="7" fillId="4" borderId="56" xfId="367" applyNumberFormat="1" applyFont="1" applyFill="1" applyBorder="1" applyAlignment="1" applyProtection="1"/>
    <xf numFmtId="185" fontId="7" fillId="4" borderId="16" xfId="367" applyNumberFormat="1" applyFont="1" applyFill="1" applyBorder="1" applyAlignment="1" applyProtection="1"/>
    <xf numFmtId="0" fontId="7" fillId="4" borderId="26" xfId="367" applyFont="1" applyFill="1" applyBorder="1" applyAlignment="1" applyProtection="1">
      <alignment vertical="center"/>
    </xf>
    <xf numFmtId="0" fontId="73" fillId="4" borderId="18" xfId="367" applyFont="1" applyFill="1" applyBorder="1" applyAlignment="1" applyProtection="1">
      <alignment horizontal="left" vertical="center" wrapText="1" indent="1"/>
    </xf>
    <xf numFmtId="186" fontId="7" fillId="4" borderId="4" xfId="367" applyNumberFormat="1" applyFont="1" applyFill="1" applyBorder="1" applyAlignment="1" applyProtection="1">
      <alignment horizontal="left"/>
      <protection locked="0"/>
    </xf>
    <xf numFmtId="188" fontId="4" fillId="5" borderId="73" xfId="367" applyNumberFormat="1" applyFont="1" applyFill="1" applyBorder="1" applyAlignment="1" applyProtection="1">
      <alignment horizontal="right" vertical="center"/>
    </xf>
    <xf numFmtId="188" fontId="4" fillId="5" borderId="61" xfId="367" applyNumberFormat="1" applyFont="1" applyFill="1" applyBorder="1" applyAlignment="1" applyProtection="1">
      <alignment horizontal="right" vertical="center"/>
    </xf>
    <xf numFmtId="2" fontId="7" fillId="4" borderId="4" xfId="367" applyNumberFormat="1" applyFont="1" applyFill="1" applyBorder="1" applyAlignment="1" applyProtection="1"/>
    <xf numFmtId="185" fontId="4" fillId="0" borderId="25" xfId="367" applyNumberFormat="1" applyFont="1" applyFill="1" applyBorder="1" applyAlignment="1">
      <alignment horizontal="right" vertical="center" wrapText="1"/>
    </xf>
    <xf numFmtId="0" fontId="4" fillId="0" borderId="45" xfId="367" applyFont="1" applyBorder="1" applyAlignment="1" applyProtection="1">
      <alignment horizontal="left" vertical="center" wrapText="1" indent="1"/>
    </xf>
    <xf numFmtId="0" fontId="6" fillId="5" borderId="0" xfId="367" applyFont="1" applyFill="1" applyBorder="1" applyAlignment="1" applyProtection="1">
      <alignment horizontal="right"/>
      <protection locked="0"/>
    </xf>
    <xf numFmtId="0" fontId="7" fillId="0" borderId="43" xfId="367" applyFont="1" applyFill="1" applyBorder="1" applyAlignment="1" applyProtection="1">
      <alignment horizontal="right" vertical="center"/>
    </xf>
    <xf numFmtId="0" fontId="4" fillId="0" borderId="7" xfId="367" applyBorder="1"/>
    <xf numFmtId="0" fontId="7" fillId="0" borderId="8" xfId="367" applyFont="1" applyFill="1" applyBorder="1" applyAlignment="1" applyProtection="1">
      <alignment horizontal="center" vertical="center"/>
    </xf>
    <xf numFmtId="0" fontId="72" fillId="5" borderId="0" xfId="367" applyFont="1" applyFill="1" applyBorder="1" applyProtection="1"/>
    <xf numFmtId="0" fontId="71" fillId="5" borderId="0" xfId="367" applyFont="1" applyFill="1" applyBorder="1" applyAlignment="1" applyProtection="1">
      <alignment horizontal="left" vertical="center"/>
      <protection locked="0"/>
    </xf>
    <xf numFmtId="0" fontId="5" fillId="0" borderId="3" xfId="367" applyFont="1" applyFill="1" applyBorder="1" applyAlignment="1" applyProtection="1">
      <alignment horizontal="center"/>
    </xf>
    <xf numFmtId="0" fontId="71" fillId="9" borderId="24" xfId="367" applyFont="1" applyFill="1" applyBorder="1" applyAlignment="1" applyProtection="1">
      <alignment horizontal="left" vertical="center"/>
      <protection locked="0"/>
    </xf>
    <xf numFmtId="0" fontId="71" fillId="9" borderId="23" xfId="367" applyFont="1" applyFill="1" applyBorder="1" applyAlignment="1" applyProtection="1">
      <alignment horizontal="left" vertical="center"/>
      <protection locked="0"/>
    </xf>
    <xf numFmtId="0" fontId="4" fillId="0" borderId="0" xfId="367" applyFill="1" applyAlignment="1" applyProtection="1">
      <alignment horizontal="right"/>
    </xf>
    <xf numFmtId="0" fontId="73" fillId="0" borderId="0" xfId="367" applyFont="1" applyFill="1" applyBorder="1" applyAlignment="1" applyProtection="1">
      <alignment vertical="center"/>
    </xf>
    <xf numFmtId="0" fontId="4" fillId="0" borderId="5" xfId="367" applyBorder="1"/>
    <xf numFmtId="185" fontId="74" fillId="0" borderId="5" xfId="367" applyNumberFormat="1" applyFont="1" applyBorder="1" applyProtection="1"/>
    <xf numFmtId="185" fontId="74" fillId="0" borderId="0" xfId="367" applyNumberFormat="1" applyFont="1" applyBorder="1" applyProtection="1"/>
    <xf numFmtId="0" fontId="73" fillId="0" borderId="23" xfId="367" applyFont="1" applyFill="1" applyBorder="1" applyAlignment="1" applyProtection="1">
      <alignment vertical="center"/>
    </xf>
    <xf numFmtId="185" fontId="76" fillId="50" borderId="58" xfId="367" applyNumberFormat="1" applyFont="1" applyFill="1" applyBorder="1" applyAlignment="1" applyProtection="1">
      <alignment horizontal="right" wrapText="1"/>
    </xf>
    <xf numFmtId="185" fontId="4" fillId="5" borderId="57" xfId="367" applyNumberFormat="1" applyFont="1" applyFill="1" applyBorder="1" applyAlignment="1">
      <alignment horizontal="right" wrapText="1"/>
    </xf>
    <xf numFmtId="185" fontId="4" fillId="5" borderId="56" xfId="367" applyNumberFormat="1" applyFont="1" applyFill="1" applyBorder="1" applyAlignment="1">
      <alignment horizontal="right" wrapText="1"/>
    </xf>
    <xf numFmtId="185" fontId="4" fillId="5" borderId="16" xfId="367" applyNumberFormat="1" applyFont="1" applyFill="1" applyBorder="1" applyAlignment="1">
      <alignment horizontal="right" wrapText="1"/>
    </xf>
    <xf numFmtId="185" fontId="4" fillId="33" borderId="57" xfId="367" applyNumberFormat="1" applyFont="1" applyFill="1" applyBorder="1" applyAlignment="1" applyProtection="1">
      <alignment vertical="center" wrapText="1"/>
      <protection locked="0"/>
    </xf>
    <xf numFmtId="185" fontId="4" fillId="0" borderId="0" xfId="367" applyNumberFormat="1" applyFont="1" applyFill="1" applyBorder="1" applyAlignment="1">
      <alignment horizontal="right" wrapText="1"/>
    </xf>
    <xf numFmtId="0" fontId="4" fillId="0" borderId="18" xfId="4" applyFont="1" applyBorder="1" applyAlignment="1" applyProtection="1">
      <alignment horizontal="left" vertical="center" indent="1"/>
    </xf>
    <xf numFmtId="0" fontId="4" fillId="0" borderId="18" xfId="367" applyFont="1" applyBorder="1" applyAlignment="1" applyProtection="1">
      <alignment horizontal="left" vertical="center" indent="1"/>
    </xf>
    <xf numFmtId="167" fontId="7" fillId="9" borderId="57" xfId="367" applyNumberFormat="1" applyFont="1" applyFill="1" applyBorder="1" applyAlignment="1" applyProtection="1">
      <alignment horizontal="left"/>
      <protection locked="0"/>
    </xf>
    <xf numFmtId="167" fontId="7" fillId="9" borderId="56" xfId="367" applyNumberFormat="1" applyFont="1" applyFill="1" applyBorder="1" applyAlignment="1" applyProtection="1">
      <alignment horizontal="left"/>
      <protection locked="0"/>
    </xf>
    <xf numFmtId="167" fontId="7" fillId="9" borderId="16" xfId="367" applyNumberFormat="1" applyFont="1" applyFill="1" applyBorder="1" applyAlignment="1" applyProtection="1">
      <alignment horizontal="left"/>
      <protection locked="0"/>
    </xf>
    <xf numFmtId="0" fontId="7" fillId="4" borderId="57" xfId="367" applyFont="1" applyFill="1" applyBorder="1" applyAlignment="1" applyProtection="1">
      <alignment vertical="center"/>
    </xf>
    <xf numFmtId="0" fontId="7" fillId="4" borderId="56" xfId="367" applyFont="1" applyFill="1" applyBorder="1" applyAlignment="1" applyProtection="1">
      <alignment vertical="center"/>
    </xf>
    <xf numFmtId="0" fontId="7" fillId="4" borderId="16" xfId="367" applyFont="1" applyFill="1" applyBorder="1" applyAlignment="1" applyProtection="1">
      <alignment vertical="center"/>
    </xf>
    <xf numFmtId="185" fontId="4" fillId="5" borderId="54" xfId="367" applyNumberFormat="1" applyFont="1" applyFill="1" applyBorder="1" applyAlignment="1">
      <alignment horizontal="right" vertical="center" wrapText="1"/>
    </xf>
    <xf numFmtId="185" fontId="4" fillId="5" borderId="49" xfId="367" applyNumberFormat="1" applyFont="1" applyFill="1" applyBorder="1" applyAlignment="1">
      <alignment horizontal="right" vertical="center" wrapText="1"/>
    </xf>
    <xf numFmtId="185" fontId="4" fillId="5" borderId="61" xfId="367" applyNumberFormat="1" applyFont="1" applyFill="1" applyBorder="1" applyAlignment="1">
      <alignment horizontal="right" vertical="center" wrapText="1"/>
    </xf>
    <xf numFmtId="0" fontId="5" fillId="0" borderId="2" xfId="367" applyFont="1" applyFill="1" applyBorder="1" applyAlignment="1" applyProtection="1">
      <alignment horizontal="center"/>
    </xf>
    <xf numFmtId="0" fontId="81" fillId="5" borderId="1" xfId="367" applyFont="1" applyFill="1" applyBorder="1"/>
    <xf numFmtId="0" fontId="4" fillId="5" borderId="0" xfId="367" applyFill="1" applyAlignment="1">
      <alignment horizontal="left" vertical="top" wrapText="1"/>
    </xf>
    <xf numFmtId="0" fontId="78" fillId="5" borderId="0" xfId="367" applyFont="1" applyFill="1" applyBorder="1" applyProtection="1"/>
    <xf numFmtId="0" fontId="78" fillId="10" borderId="0" xfId="367" applyFont="1" applyFill="1" applyBorder="1" applyAlignment="1">
      <alignment vertical="center"/>
    </xf>
    <xf numFmtId="0" fontId="80" fillId="5" borderId="0" xfId="367" applyFont="1" applyFill="1" applyBorder="1" applyProtection="1">
      <protection locked="0"/>
    </xf>
    <xf numFmtId="189" fontId="4" fillId="5" borderId="82" xfId="367" applyNumberFormat="1" applyFont="1" applyFill="1" applyBorder="1" applyAlignment="1" applyProtection="1">
      <alignment horizontal="right" vertical="center" wrapText="1"/>
    </xf>
    <xf numFmtId="189" fontId="4" fillId="5" borderId="83" xfId="367" applyNumberFormat="1" applyFont="1" applyFill="1" applyBorder="1" applyAlignment="1" applyProtection="1">
      <alignment horizontal="right" vertical="center" wrapText="1"/>
    </xf>
    <xf numFmtId="189" fontId="4" fillId="5" borderId="84" xfId="367" applyNumberFormat="1" applyFont="1" applyFill="1" applyBorder="1" applyAlignment="1" applyProtection="1">
      <alignment horizontal="right" vertical="center" wrapText="1"/>
    </xf>
    <xf numFmtId="0" fontId="4" fillId="0" borderId="21" xfId="367" applyFont="1" applyBorder="1" applyAlignment="1" applyProtection="1">
      <alignment horizontal="left" vertical="center" indent="1"/>
    </xf>
    <xf numFmtId="2" fontId="4" fillId="5" borderId="0" xfId="367" applyNumberFormat="1" applyFont="1" applyFill="1" applyBorder="1" applyAlignment="1" applyProtection="1">
      <alignment horizontal="right" vertical="center" wrapText="1"/>
    </xf>
    <xf numFmtId="190" fontId="4" fillId="5" borderId="0" xfId="367" applyNumberFormat="1" applyFill="1" applyBorder="1" applyProtection="1"/>
    <xf numFmtId="10" fontId="4" fillId="5" borderId="85" xfId="367" applyNumberFormat="1" applyFont="1" applyFill="1" applyBorder="1" applyAlignment="1" applyProtection="1">
      <alignment horizontal="right" vertical="center" wrapText="1"/>
    </xf>
    <xf numFmtId="10" fontId="4" fillId="5" borderId="44" xfId="367" applyNumberFormat="1" applyFont="1" applyFill="1" applyBorder="1" applyAlignment="1" applyProtection="1">
      <alignment horizontal="right" vertical="center" wrapText="1"/>
    </xf>
    <xf numFmtId="10" fontId="4" fillId="5" borderId="86" xfId="367" applyNumberFormat="1" applyFont="1" applyFill="1" applyBorder="1" applyAlignment="1" applyProtection="1">
      <alignment horizontal="right" vertical="center" wrapText="1"/>
    </xf>
    <xf numFmtId="0" fontId="4" fillId="0" borderId="17" xfId="367" applyFont="1" applyBorder="1" applyAlignment="1" applyProtection="1">
      <alignment horizontal="left" vertical="center" indent="1"/>
    </xf>
    <xf numFmtId="0" fontId="80" fillId="5" borderId="0" xfId="367" applyFont="1" applyFill="1" applyBorder="1" applyProtection="1"/>
    <xf numFmtId="185" fontId="4" fillId="0" borderId="87" xfId="367" applyNumberFormat="1" applyFont="1" applyFill="1" applyBorder="1" applyAlignment="1" applyProtection="1">
      <alignment vertical="center" wrapText="1"/>
    </xf>
    <xf numFmtId="185" fontId="4" fillId="0" borderId="88" xfId="367" applyNumberFormat="1" applyFont="1" applyFill="1" applyBorder="1" applyAlignment="1" applyProtection="1">
      <alignment vertical="center" wrapText="1"/>
    </xf>
    <xf numFmtId="0" fontId="4" fillId="0" borderId="13" xfId="367" applyFont="1" applyBorder="1" applyAlignment="1" applyProtection="1">
      <alignment horizontal="left" vertical="center" indent="1"/>
    </xf>
    <xf numFmtId="0" fontId="7" fillId="7" borderId="3" xfId="367" applyFont="1" applyFill="1" applyBorder="1" applyAlignment="1" applyProtection="1">
      <alignment horizontal="right" vertical="center"/>
    </xf>
    <xf numFmtId="0" fontId="7" fillId="7" borderId="89" xfId="367" applyFont="1" applyFill="1" applyBorder="1" applyAlignment="1" applyProtection="1">
      <alignment horizontal="right" vertical="center"/>
    </xf>
    <xf numFmtId="0" fontId="7" fillId="7" borderId="70" xfId="367" applyFont="1" applyFill="1" applyBorder="1" applyAlignment="1" applyProtection="1">
      <alignment horizontal="right" vertical="center"/>
    </xf>
    <xf numFmtId="0" fontId="59" fillId="5" borderId="7" xfId="367" applyFont="1" applyFill="1" applyBorder="1" applyAlignment="1" applyProtection="1">
      <alignment vertical="center" wrapText="1"/>
      <protection locked="0"/>
    </xf>
    <xf numFmtId="0" fontId="50" fillId="4" borderId="24" xfId="367" applyFont="1" applyFill="1" applyBorder="1" applyAlignment="1" applyProtection="1">
      <alignment horizontal="left" vertical="center"/>
    </xf>
    <xf numFmtId="0" fontId="50" fillId="4" borderId="2" xfId="367" applyFont="1" applyFill="1" applyBorder="1" applyAlignment="1" applyProtection="1">
      <alignment horizontal="left" vertical="center"/>
    </xf>
    <xf numFmtId="0" fontId="50" fillId="4" borderId="22" xfId="367" applyFont="1" applyFill="1" applyBorder="1" applyAlignment="1" applyProtection="1">
      <alignment horizontal="left" vertical="center"/>
    </xf>
    <xf numFmtId="0" fontId="4" fillId="5" borderId="0" xfId="367" applyFill="1" applyAlignment="1" applyProtection="1">
      <alignment vertical="top" wrapText="1"/>
    </xf>
    <xf numFmtId="0" fontId="4" fillId="5" borderId="5" xfId="367" applyFill="1" applyBorder="1" applyAlignment="1" applyProtection="1">
      <alignment horizontal="left" vertical="top" wrapText="1"/>
    </xf>
    <xf numFmtId="0" fontId="7" fillId="5" borderId="5" xfId="367" applyFont="1" applyFill="1" applyBorder="1" applyAlignment="1" applyProtection="1">
      <alignment horizontal="left" vertical="top" wrapText="1"/>
    </xf>
    <xf numFmtId="0" fontId="7" fillId="5" borderId="0" xfId="367" applyFont="1" applyFill="1" applyAlignment="1" applyProtection="1">
      <alignment horizontal="left" vertical="top" wrapText="1"/>
    </xf>
    <xf numFmtId="0" fontId="4" fillId="5" borderId="0" xfId="367" applyFill="1" applyAlignment="1" applyProtection="1">
      <alignment horizontal="left" vertical="top" wrapText="1"/>
    </xf>
    <xf numFmtId="0" fontId="4" fillId="0" borderId="0" xfId="367" applyFill="1" applyAlignment="1" applyProtection="1">
      <alignment vertical="top" wrapText="1"/>
    </xf>
    <xf numFmtId="0" fontId="4" fillId="5" borderId="0" xfId="367" applyFill="1" applyAlignment="1" applyProtection="1">
      <alignment horizontal="left" vertical="top" wrapText="1"/>
      <protection locked="0"/>
    </xf>
    <xf numFmtId="0" fontId="7" fillId="5" borderId="0" xfId="367" applyFont="1" applyFill="1" applyAlignment="1" applyProtection="1">
      <alignment vertical="center" wrapText="1"/>
    </xf>
    <xf numFmtId="0" fontId="80" fillId="5" borderId="0" xfId="367" applyFont="1" applyFill="1" applyProtection="1">
      <protection locked="0"/>
    </xf>
    <xf numFmtId="0" fontId="70" fillId="48" borderId="0" xfId="367" applyFont="1" applyFill="1"/>
    <xf numFmtId="0" fontId="58" fillId="0" borderId="0" xfId="367" applyFont="1" applyFill="1" applyAlignment="1" applyProtection="1">
      <alignment vertical="center"/>
    </xf>
    <xf numFmtId="0" fontId="58" fillId="46" borderId="0" xfId="367" applyFont="1" applyFill="1" applyAlignment="1" applyProtection="1">
      <alignment vertical="center" wrapText="1"/>
    </xf>
    <xf numFmtId="0" fontId="58" fillId="46" borderId="0" xfId="367" applyFont="1" applyFill="1" applyBorder="1" applyAlignment="1" applyProtection="1">
      <alignment vertical="center"/>
    </xf>
    <xf numFmtId="0" fontId="58" fillId="46" borderId="0" xfId="367" applyFont="1" applyFill="1" applyBorder="1" applyAlignment="1" applyProtection="1">
      <alignment horizontal="left" vertical="center"/>
    </xf>
    <xf numFmtId="0" fontId="70" fillId="48" borderId="0" xfId="367" applyFont="1" applyFill="1" applyAlignment="1">
      <alignment vertical="center"/>
    </xf>
    <xf numFmtId="0" fontId="7" fillId="0" borderId="0" xfId="367" applyFont="1" applyFill="1" applyAlignment="1" applyProtection="1">
      <alignment wrapText="1"/>
    </xf>
    <xf numFmtId="0" fontId="7" fillId="5" borderId="0" xfId="367" applyFont="1" applyFill="1" applyProtection="1"/>
    <xf numFmtId="185" fontId="4" fillId="0" borderId="91" xfId="367" applyNumberFormat="1" applyFont="1" applyFill="1" applyBorder="1" applyAlignment="1" applyProtection="1">
      <alignment vertical="center" wrapText="1"/>
    </xf>
    <xf numFmtId="10" fontId="4" fillId="5" borderId="92" xfId="367" applyNumberFormat="1" applyFont="1" applyFill="1" applyBorder="1" applyAlignment="1" applyProtection="1">
      <alignment horizontal="right" vertical="center" wrapText="1"/>
    </xf>
    <xf numFmtId="189" fontId="4" fillId="5" borderId="93" xfId="367" applyNumberFormat="1" applyFont="1" applyFill="1" applyBorder="1" applyAlignment="1" applyProtection="1">
      <alignment horizontal="right" vertical="center" wrapText="1"/>
    </xf>
    <xf numFmtId="0" fontId="7" fillId="4" borderId="94" xfId="0" applyFont="1" applyFill="1" applyBorder="1" applyAlignment="1" applyProtection="1">
      <alignment horizontal="right" vertical="center"/>
    </xf>
    <xf numFmtId="0" fontId="7" fillId="4" borderId="95" xfId="0" applyFont="1" applyFill="1" applyBorder="1" applyAlignment="1" applyProtection="1">
      <alignment horizontal="right" vertical="center"/>
    </xf>
    <xf numFmtId="0" fontId="7" fillId="4" borderId="58" xfId="0" applyFont="1" applyFill="1" applyBorder="1" applyAlignment="1" applyProtection="1">
      <alignment horizontal="right" vertical="center"/>
    </xf>
    <xf numFmtId="0" fontId="7" fillId="4" borderId="60" xfId="0" applyFont="1" applyFill="1" applyBorder="1" applyAlignment="1" applyProtection="1">
      <alignment horizontal="right" vertical="center"/>
    </xf>
    <xf numFmtId="0" fontId="4" fillId="4" borderId="16" xfId="367" applyFont="1" applyFill="1" applyBorder="1" applyAlignment="1" applyProtection="1">
      <alignment vertical="center"/>
    </xf>
    <xf numFmtId="0" fontId="4" fillId="4" borderId="56" xfId="367" applyFont="1" applyFill="1" applyBorder="1" applyAlignment="1" applyProtection="1">
      <alignment vertical="center"/>
    </xf>
    <xf numFmtId="0" fontId="5" fillId="33" borderId="11" xfId="0" applyNumberFormat="1" applyFont="1" applyFill="1" applyBorder="1" applyAlignment="1" applyProtection="1">
      <alignment horizontal="center"/>
    </xf>
    <xf numFmtId="185" fontId="76" fillId="50" borderId="11" xfId="367" applyNumberFormat="1" applyFont="1" applyFill="1" applyBorder="1" applyAlignment="1" applyProtection="1">
      <alignment horizontal="right" wrapText="1"/>
    </xf>
    <xf numFmtId="185" fontId="76" fillId="50" borderId="68" xfId="367" applyNumberFormat="1" applyFont="1" applyFill="1" applyBorder="1" applyAlignment="1" applyProtection="1">
      <alignment vertical="center"/>
    </xf>
    <xf numFmtId="185" fontId="76" fillId="50" borderId="23" xfId="367" applyNumberFormat="1" applyFont="1" applyFill="1" applyBorder="1" applyAlignment="1" applyProtection="1">
      <alignment vertical="center"/>
    </xf>
    <xf numFmtId="0" fontId="76" fillId="50" borderId="11" xfId="367" applyFont="1" applyFill="1" applyBorder="1" applyAlignment="1" applyProtection="1">
      <alignment vertical="center"/>
    </xf>
    <xf numFmtId="185" fontId="4" fillId="0" borderId="61" xfId="367" applyNumberFormat="1" applyFont="1" applyFill="1" applyBorder="1" applyAlignment="1" applyProtection="1">
      <alignment vertical="center" wrapText="1"/>
      <protection locked="0"/>
    </xf>
    <xf numFmtId="185" fontId="4" fillId="0" borderId="49" xfId="367" applyNumberFormat="1" applyFont="1" applyFill="1" applyBorder="1" applyAlignment="1" applyProtection="1">
      <alignment vertical="center" wrapText="1"/>
      <protection locked="0"/>
    </xf>
    <xf numFmtId="185" fontId="4" fillId="0" borderId="16" xfId="367" applyNumberFormat="1" applyFont="1" applyFill="1" applyBorder="1" applyAlignment="1" applyProtection="1">
      <alignment vertical="center" wrapText="1"/>
      <protection locked="0"/>
    </xf>
    <xf numFmtId="185" fontId="4" fillId="0" borderId="56" xfId="367" applyNumberFormat="1" applyFont="1" applyFill="1" applyBorder="1" applyAlignment="1" applyProtection="1">
      <alignment vertical="center" wrapText="1"/>
      <protection locked="0"/>
    </xf>
    <xf numFmtId="0" fontId="50" fillId="0" borderId="0" xfId="367" applyFont="1" applyFill="1" applyAlignment="1" applyProtection="1">
      <alignment wrapText="1"/>
    </xf>
    <xf numFmtId="0" fontId="0" fillId="0" borderId="0" xfId="0"/>
    <xf numFmtId="185" fontId="4" fillId="53" borderId="16" xfId="367" applyNumberFormat="1" applyFont="1" applyFill="1" applyBorder="1" applyAlignment="1" applyProtection="1">
      <alignment vertical="center" wrapText="1"/>
      <protection locked="0"/>
    </xf>
    <xf numFmtId="185" fontId="4" fillId="53" borderId="56" xfId="367" applyNumberFormat="1" applyFont="1" applyFill="1" applyBorder="1" applyAlignment="1" applyProtection="1">
      <alignment vertical="center" wrapText="1"/>
      <protection locked="0"/>
    </xf>
    <xf numFmtId="185" fontId="4" fillId="53" borderId="57" xfId="367" applyNumberFormat="1" applyFont="1" applyFill="1" applyBorder="1" applyAlignment="1" applyProtection="1">
      <alignment vertical="center" wrapText="1"/>
      <protection locked="0"/>
    </xf>
    <xf numFmtId="0" fontId="11" fillId="53" borderId="0" xfId="367" applyFont="1" applyFill="1" applyAlignment="1" applyProtection="1">
      <alignment wrapText="1"/>
      <protection locked="0"/>
    </xf>
    <xf numFmtId="185" fontId="10" fillId="53" borderId="100" xfId="711" applyNumberFormat="1" applyFont="1" applyFill="1" applyAlignment="1" applyProtection="1">
      <alignment vertical="center" wrapText="1"/>
    </xf>
    <xf numFmtId="0" fontId="4" fillId="5" borderId="1" xfId="367" applyFill="1" applyBorder="1"/>
    <xf numFmtId="0" fontId="4" fillId="5" borderId="41" xfId="367" applyFill="1" applyBorder="1"/>
    <xf numFmtId="0" fontId="7" fillId="5" borderId="45" xfId="367" applyFont="1" applyFill="1" applyBorder="1" applyAlignment="1" applyProtection="1">
      <alignment vertical="center" wrapText="1"/>
    </xf>
    <xf numFmtId="2" fontId="4" fillId="38" borderId="18" xfId="367" applyNumberFormat="1" applyFont="1" applyFill="1" applyBorder="1" applyAlignment="1" applyProtection="1">
      <alignment horizontal="left" vertical="top" wrapText="1" indent="1"/>
      <protection locked="0"/>
    </xf>
    <xf numFmtId="2" fontId="4" fillId="38" borderId="18" xfId="367" applyNumberFormat="1" applyFont="1" applyFill="1" applyBorder="1" applyAlignment="1" applyProtection="1">
      <alignment horizontal="left" vertical="center" wrapText="1" indent="2"/>
      <protection locked="0"/>
    </xf>
    <xf numFmtId="0" fontId="7" fillId="49" borderId="105" xfId="367" applyFont="1" applyFill="1" applyBorder="1" applyAlignment="1" applyProtection="1">
      <alignment horizontal="right" vertical="center"/>
    </xf>
    <xf numFmtId="185" fontId="79" fillId="50" borderId="68" xfId="367" applyNumberFormat="1" applyFont="1" applyFill="1" applyBorder="1" applyAlignment="1" applyProtection="1">
      <alignment horizontal="right" vertical="center" wrapText="1"/>
    </xf>
    <xf numFmtId="185" fontId="79" fillId="50" borderId="76" xfId="367" applyNumberFormat="1" applyFont="1" applyFill="1" applyBorder="1" applyAlignment="1" applyProtection="1">
      <alignment horizontal="right" vertical="center" wrapText="1"/>
    </xf>
    <xf numFmtId="185" fontId="4" fillId="38" borderId="30" xfId="367" applyNumberFormat="1" applyFont="1" applyFill="1" applyBorder="1" applyAlignment="1" applyProtection="1">
      <alignment vertical="center" wrapText="1"/>
      <protection locked="0"/>
    </xf>
    <xf numFmtId="185" fontId="4" fillId="38" borderId="103" xfId="367" applyNumberFormat="1" applyFont="1" applyFill="1" applyBorder="1" applyAlignment="1" applyProtection="1">
      <alignment vertical="center" wrapText="1"/>
      <protection locked="0"/>
    </xf>
    <xf numFmtId="185" fontId="4" fillId="4" borderId="101" xfId="367" applyNumberFormat="1" applyFont="1" applyFill="1" applyBorder="1" applyAlignment="1" applyProtection="1">
      <alignment horizontal="right" vertical="center" wrapText="1"/>
    </xf>
    <xf numFmtId="185" fontId="4" fillId="4" borderId="79" xfId="367" applyNumberFormat="1" applyFont="1" applyFill="1" applyBorder="1" applyAlignment="1" applyProtection="1">
      <alignment horizontal="right" vertical="center" wrapText="1"/>
    </xf>
    <xf numFmtId="185" fontId="4" fillId="4" borderId="108" xfId="367" applyNumberFormat="1" applyFont="1" applyFill="1" applyBorder="1" applyAlignment="1" applyProtection="1">
      <alignment horizontal="right" vertical="center" wrapText="1"/>
    </xf>
    <xf numFmtId="185" fontId="4" fillId="33" borderId="101" xfId="367" applyNumberFormat="1" applyFont="1" applyFill="1" applyBorder="1" applyAlignment="1" applyProtection="1">
      <alignment vertical="center" wrapText="1"/>
      <protection locked="0"/>
    </xf>
    <xf numFmtId="185" fontId="4" fillId="33" borderId="79" xfId="367" applyNumberFormat="1" applyFont="1" applyFill="1" applyBorder="1" applyAlignment="1" applyProtection="1">
      <alignment vertical="center" wrapText="1"/>
      <protection locked="0"/>
    </xf>
    <xf numFmtId="185" fontId="4" fillId="33" borderId="108" xfId="367" applyNumberFormat="1" applyFont="1" applyFill="1" applyBorder="1" applyAlignment="1" applyProtection="1">
      <alignment vertical="center" wrapText="1"/>
      <protection locked="0"/>
    </xf>
    <xf numFmtId="185" fontId="4" fillId="38" borderId="55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38" borderId="26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33" borderId="102" xfId="367" applyNumberFormat="1" applyFont="1" applyFill="1" applyBorder="1" applyAlignment="1" applyProtection="1">
      <alignment vertical="center" wrapText="1"/>
      <protection locked="0"/>
    </xf>
    <xf numFmtId="185" fontId="4" fillId="33" borderId="78" xfId="367" applyNumberFormat="1" applyFont="1" applyFill="1" applyBorder="1" applyAlignment="1" applyProtection="1">
      <alignment vertical="center" wrapText="1"/>
      <protection locked="0"/>
    </xf>
    <xf numFmtId="185" fontId="4" fillId="33" borderId="109" xfId="367" applyNumberFormat="1" applyFont="1" applyFill="1" applyBorder="1" applyAlignment="1" applyProtection="1">
      <alignment vertical="center" wrapText="1"/>
      <protection locked="0"/>
    </xf>
    <xf numFmtId="185" fontId="73" fillId="4" borderId="106" xfId="367" applyNumberFormat="1" applyFont="1" applyFill="1" applyBorder="1" applyAlignment="1" applyProtection="1">
      <alignment horizontal="left" vertical="center" wrapText="1" indent="1"/>
    </xf>
    <xf numFmtId="185" fontId="73" fillId="4" borderId="107" xfId="367" applyNumberFormat="1" applyFont="1" applyFill="1" applyBorder="1" applyAlignment="1" applyProtection="1">
      <alignment horizontal="left" vertical="center" wrapText="1" indent="1"/>
    </xf>
    <xf numFmtId="185" fontId="4" fillId="38" borderId="110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38" borderId="111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38" borderId="110" xfId="367" applyNumberFormat="1" applyFont="1" applyFill="1" applyBorder="1" applyAlignment="1" applyProtection="1">
      <alignment vertical="center" wrapText="1"/>
      <protection locked="0"/>
    </xf>
    <xf numFmtId="185" fontId="4" fillId="38" borderId="111" xfId="367" applyNumberFormat="1" applyFont="1" applyFill="1" applyBorder="1" applyAlignment="1" applyProtection="1">
      <alignment vertical="center" wrapText="1"/>
      <protection locked="0"/>
    </xf>
    <xf numFmtId="0" fontId="7" fillId="6" borderId="105" xfId="367" applyFont="1" applyFill="1" applyBorder="1" applyAlignment="1" applyProtection="1">
      <alignment horizontal="right" vertical="center"/>
    </xf>
    <xf numFmtId="185" fontId="7" fillId="4" borderId="15" xfId="367" applyNumberFormat="1" applyFont="1" applyFill="1" applyBorder="1" applyAlignment="1" applyProtection="1"/>
    <xf numFmtId="185" fontId="4" fillId="33" borderId="15" xfId="367" applyNumberFormat="1" applyFont="1" applyFill="1" applyBorder="1" applyAlignment="1" applyProtection="1">
      <alignment vertical="center" wrapText="1"/>
      <protection locked="0"/>
    </xf>
    <xf numFmtId="185" fontId="4" fillId="33" borderId="114" xfId="367" applyNumberFormat="1" applyFont="1" applyFill="1" applyBorder="1" applyAlignment="1" applyProtection="1">
      <alignment vertical="center" wrapText="1"/>
      <protection locked="0"/>
    </xf>
    <xf numFmtId="185" fontId="4" fillId="33" borderId="113" xfId="367" applyNumberFormat="1" applyFont="1" applyFill="1" applyBorder="1" applyAlignment="1" applyProtection="1">
      <alignment vertical="center" wrapText="1"/>
      <protection locked="0"/>
    </xf>
    <xf numFmtId="185" fontId="76" fillId="50" borderId="24" xfId="367" applyNumberFormat="1" applyFont="1" applyFill="1" applyBorder="1" applyAlignment="1" applyProtection="1">
      <alignment horizontal="right" wrapText="1"/>
    </xf>
    <xf numFmtId="185" fontId="7" fillId="4" borderId="57" xfId="367" applyNumberFormat="1" applyFont="1" applyFill="1" applyBorder="1" applyAlignment="1" applyProtection="1"/>
    <xf numFmtId="185" fontId="4" fillId="33" borderId="115" xfId="367" applyNumberFormat="1" applyFont="1" applyFill="1" applyBorder="1" applyAlignment="1" applyProtection="1">
      <alignment vertical="center" wrapText="1"/>
      <protection locked="0"/>
    </xf>
    <xf numFmtId="185" fontId="4" fillId="33" borderId="71" xfId="367" applyNumberFormat="1" applyFont="1" applyFill="1" applyBorder="1" applyAlignment="1" applyProtection="1">
      <alignment vertical="center" wrapText="1"/>
      <protection locked="0"/>
    </xf>
    <xf numFmtId="185" fontId="76" fillId="50" borderId="24" xfId="367" applyNumberFormat="1" applyFont="1" applyFill="1" applyBorder="1" applyAlignment="1" applyProtection="1">
      <alignment vertical="center"/>
    </xf>
    <xf numFmtId="2" fontId="4" fillId="33" borderId="51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33" borderId="106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33" borderId="107" xfId="367" applyNumberFormat="1" applyFont="1" applyFill="1" applyBorder="1" applyAlignment="1" applyProtection="1">
      <alignment horizontal="left" vertical="center" wrapText="1" indent="2"/>
      <protection locked="0"/>
    </xf>
    <xf numFmtId="185" fontId="4" fillId="53" borderId="61" xfId="367" applyNumberFormat="1" applyFont="1" applyFill="1" applyBorder="1" applyAlignment="1" applyProtection="1">
      <alignment vertical="center" wrapText="1"/>
      <protection locked="0"/>
    </xf>
    <xf numFmtId="185" fontId="4" fillId="53" borderId="54" xfId="367" applyNumberFormat="1" applyFont="1" applyFill="1" applyBorder="1" applyAlignment="1" applyProtection="1">
      <alignment vertical="center" wrapText="1"/>
      <protection locked="0"/>
    </xf>
    <xf numFmtId="185" fontId="76" fillId="53" borderId="58" xfId="367" applyNumberFormat="1" applyFont="1" applyFill="1" applyBorder="1" applyAlignment="1" applyProtection="1">
      <alignment horizontal="right" wrapText="1"/>
    </xf>
    <xf numFmtId="188" fontId="4" fillId="53" borderId="16" xfId="367" applyNumberFormat="1" applyFont="1" applyFill="1" applyBorder="1" applyAlignment="1" applyProtection="1">
      <alignment horizontal="right" vertical="center"/>
    </xf>
    <xf numFmtId="188" fontId="4" fillId="53" borderId="56" xfId="367" applyNumberFormat="1" applyFont="1" applyFill="1" applyBorder="1" applyAlignment="1" applyProtection="1">
      <alignment horizontal="right" vertical="center"/>
    </xf>
    <xf numFmtId="188" fontId="4" fillId="53" borderId="81" xfId="367" applyNumberFormat="1" applyFont="1" applyFill="1" applyBorder="1" applyAlignment="1" applyProtection="1">
      <alignment horizontal="right" vertical="center"/>
    </xf>
    <xf numFmtId="188" fontId="4" fillId="53" borderId="77" xfId="367" applyNumberFormat="1" applyFont="1" applyFill="1" applyBorder="1" applyAlignment="1" applyProtection="1">
      <alignment horizontal="right" vertical="center"/>
    </xf>
    <xf numFmtId="188" fontId="4" fillId="53" borderId="64" xfId="367" applyNumberFormat="1" applyFont="1" applyFill="1" applyBorder="1" applyAlignment="1" applyProtection="1">
      <alignment horizontal="right" vertical="center"/>
    </xf>
    <xf numFmtId="188" fontId="4" fillId="53" borderId="19" xfId="367" applyNumberFormat="1" applyFont="1" applyFill="1" applyBorder="1" applyAlignment="1" applyProtection="1">
      <alignment horizontal="right" vertical="center"/>
    </xf>
    <xf numFmtId="185" fontId="4" fillId="53" borderId="104" xfId="367" applyNumberFormat="1" applyFont="1" applyFill="1" applyBorder="1" applyAlignment="1" applyProtection="1">
      <alignment vertical="center" wrapText="1"/>
      <protection locked="0"/>
    </xf>
    <xf numFmtId="185" fontId="4" fillId="53" borderId="101" xfId="367" applyNumberFormat="1" applyFont="1" applyFill="1" applyBorder="1" applyAlignment="1" applyProtection="1">
      <alignment vertical="center" wrapText="1"/>
      <protection locked="0"/>
    </xf>
    <xf numFmtId="0" fontId="58" fillId="46" borderId="0" xfId="4" applyFont="1" applyFill="1" applyAlignment="1">
      <alignment horizontal="left" vertical="center"/>
    </xf>
    <xf numFmtId="0" fontId="7" fillId="6" borderId="22" xfId="367" applyFont="1" applyFill="1" applyBorder="1" applyAlignment="1" applyProtection="1">
      <alignment horizontal="center" vertical="center"/>
    </xf>
    <xf numFmtId="0" fontId="7" fillId="6" borderId="23" xfId="367" applyFont="1" applyFill="1" applyBorder="1" applyAlignment="1" applyProtection="1">
      <alignment horizontal="center" vertical="center"/>
    </xf>
    <xf numFmtId="0" fontId="7" fillId="6" borderId="2" xfId="367" applyFont="1" applyFill="1" applyBorder="1" applyAlignment="1" applyProtection="1">
      <alignment horizontal="center" vertical="center"/>
    </xf>
    <xf numFmtId="0" fontId="7" fillId="6" borderId="3" xfId="367" applyFont="1" applyFill="1" applyBorder="1" applyAlignment="1" applyProtection="1">
      <alignment horizontal="center" vertical="center"/>
    </xf>
    <xf numFmtId="0" fontId="7" fillId="6" borderId="40" xfId="367" applyFont="1" applyFill="1" applyBorder="1" applyAlignment="1" applyProtection="1">
      <alignment horizontal="center" vertical="center"/>
    </xf>
    <xf numFmtId="0" fontId="7" fillId="6" borderId="50" xfId="367" applyFont="1" applyFill="1" applyBorder="1" applyAlignment="1" applyProtection="1">
      <alignment horizontal="center" vertical="center"/>
    </xf>
    <xf numFmtId="0" fontId="7" fillId="6" borderId="71" xfId="367" applyFont="1" applyFill="1" applyBorder="1" applyAlignment="1" applyProtection="1">
      <alignment horizontal="center" vertical="center"/>
    </xf>
    <xf numFmtId="0" fontId="5" fillId="6" borderId="112" xfId="367" applyFont="1" applyFill="1" applyBorder="1" applyAlignment="1" applyProtection="1">
      <alignment horizontal="center"/>
    </xf>
    <xf numFmtId="0" fontId="5" fillId="6" borderId="49" xfId="367" applyFont="1" applyFill="1" applyBorder="1" applyAlignment="1" applyProtection="1">
      <alignment horizontal="center"/>
    </xf>
    <xf numFmtId="0" fontId="5" fillId="6" borderId="54" xfId="367" applyFont="1" applyFill="1" applyBorder="1" applyAlignment="1" applyProtection="1">
      <alignment horizontal="center"/>
    </xf>
    <xf numFmtId="0" fontId="5" fillId="6" borderId="1" xfId="367" applyFont="1" applyFill="1" applyBorder="1" applyAlignment="1" applyProtection="1">
      <alignment horizontal="center"/>
    </xf>
    <xf numFmtId="0" fontId="5" fillId="6" borderId="2" xfId="367" applyFont="1" applyFill="1" applyBorder="1" applyAlignment="1" applyProtection="1">
      <alignment horizontal="center"/>
    </xf>
    <xf numFmtId="0" fontId="5" fillId="6" borderId="3" xfId="367" applyFont="1" applyFill="1" applyBorder="1" applyAlignment="1" applyProtection="1">
      <alignment horizontal="center"/>
    </xf>
    <xf numFmtId="0" fontId="7" fillId="6" borderId="113" xfId="367" applyFont="1" applyFill="1" applyBorder="1" applyAlignment="1" applyProtection="1">
      <alignment horizontal="center" vertical="center"/>
    </xf>
    <xf numFmtId="0" fontId="83" fillId="51" borderId="90" xfId="0" applyFont="1" applyFill="1" applyBorder="1" applyAlignment="1">
      <alignment horizontal="center" vertical="center" wrapText="1"/>
    </xf>
    <xf numFmtId="0" fontId="83" fillId="51" borderId="99" xfId="0" applyFont="1" applyFill="1" applyBorder="1" applyAlignment="1">
      <alignment horizontal="center" vertical="center" wrapText="1"/>
    </xf>
    <xf numFmtId="0" fontId="83" fillId="51" borderId="10" xfId="0" applyFont="1" applyFill="1" applyBorder="1" applyAlignment="1">
      <alignment horizontal="center" vertical="center" wrapText="1"/>
    </xf>
    <xf numFmtId="0" fontId="83" fillId="51" borderId="35" xfId="0" applyFont="1" applyFill="1" applyBorder="1" applyAlignment="1">
      <alignment horizontal="center" vertical="center" wrapText="1"/>
    </xf>
    <xf numFmtId="0" fontId="83" fillId="51" borderId="38" xfId="0" applyFont="1" applyFill="1" applyBorder="1" applyAlignment="1">
      <alignment horizontal="center" vertical="center" wrapText="1"/>
    </xf>
    <xf numFmtId="0" fontId="83" fillId="51" borderId="92" xfId="0" applyFont="1" applyFill="1" applyBorder="1" applyAlignment="1">
      <alignment horizontal="center" vertical="center" wrapText="1"/>
    </xf>
    <xf numFmtId="0" fontId="7" fillId="6" borderId="1" xfId="367" applyFont="1" applyFill="1" applyBorder="1" applyAlignment="1" applyProtection="1">
      <alignment horizontal="center" vertical="center"/>
    </xf>
    <xf numFmtId="0" fontId="5" fillId="4" borderId="22" xfId="367" applyFont="1" applyFill="1" applyBorder="1" applyAlignment="1" applyProtection="1">
      <alignment horizontal="center"/>
    </xf>
    <xf numFmtId="0" fontId="5" fillId="4" borderId="24" xfId="367" applyFont="1" applyFill="1" applyBorder="1" applyAlignment="1" applyProtection="1">
      <alignment horizontal="center"/>
    </xf>
    <xf numFmtId="0" fontId="5" fillId="6" borderId="70" xfId="367" applyFont="1" applyFill="1" applyBorder="1" applyAlignment="1" applyProtection="1">
      <alignment horizontal="center"/>
    </xf>
    <xf numFmtId="0" fontId="5" fillId="6" borderId="89" xfId="367" applyFont="1" applyFill="1" applyBorder="1" applyAlignment="1" applyProtection="1">
      <alignment horizontal="center"/>
    </xf>
    <xf numFmtId="0" fontId="5" fillId="6" borderId="98" xfId="367" applyFont="1" applyFill="1" applyBorder="1" applyAlignment="1" applyProtection="1">
      <alignment horizontal="center"/>
    </xf>
    <xf numFmtId="0" fontId="82" fillId="31" borderId="0" xfId="367" applyFont="1" applyFill="1" applyAlignment="1" applyProtection="1">
      <alignment horizontal="left" vertical="top" wrapText="1"/>
      <protection locked="0"/>
    </xf>
    <xf numFmtId="0" fontId="12" fillId="7" borderId="22" xfId="367" applyFont="1" applyFill="1" applyBorder="1" applyAlignment="1" applyProtection="1">
      <alignment horizontal="center" vertical="center"/>
      <protection locked="0"/>
    </xf>
    <xf numFmtId="0" fontId="12" fillId="7" borderId="23" xfId="367" applyFont="1" applyFill="1" applyBorder="1" applyAlignment="1" applyProtection="1">
      <alignment horizontal="center" vertical="center"/>
      <protection locked="0"/>
    </xf>
    <xf numFmtId="0" fontId="12" fillId="7" borderId="24" xfId="367" applyFont="1" applyFill="1" applyBorder="1" applyAlignment="1" applyProtection="1">
      <alignment horizontal="center" vertical="center"/>
      <protection locked="0"/>
    </xf>
    <xf numFmtId="0" fontId="12" fillId="7" borderId="22" xfId="367" applyFont="1" applyFill="1" applyBorder="1" applyAlignment="1" applyProtection="1">
      <alignment horizontal="center" vertical="center"/>
    </xf>
    <xf numFmtId="0" fontId="12" fillId="7" borderId="24" xfId="367" applyFont="1" applyFill="1" applyBorder="1" applyAlignment="1" applyProtection="1">
      <alignment horizontal="center" vertical="center"/>
    </xf>
    <xf numFmtId="0" fontId="5" fillId="4" borderId="45" xfId="367" applyFont="1" applyFill="1" applyBorder="1" applyAlignment="1" applyProtection="1">
      <alignment horizontal="center"/>
    </xf>
    <xf numFmtId="0" fontId="5" fillId="4" borderId="25" xfId="367" applyFont="1" applyFill="1" applyBorder="1" applyAlignment="1" applyProtection="1">
      <alignment horizontal="center"/>
    </xf>
    <xf numFmtId="0" fontId="7" fillId="49" borderId="48" xfId="367" applyFont="1" applyFill="1" applyBorder="1" applyAlignment="1" applyProtection="1">
      <alignment horizontal="center" vertical="center"/>
    </xf>
    <xf numFmtId="0" fontId="7" fillId="49" borderId="20" xfId="367" applyFont="1" applyFill="1" applyBorder="1" applyAlignment="1" applyProtection="1">
      <alignment horizontal="center" vertical="center"/>
    </xf>
    <xf numFmtId="0" fontId="71" fillId="9" borderId="22" xfId="367" applyFont="1" applyFill="1" applyBorder="1" applyAlignment="1" applyProtection="1">
      <alignment horizontal="left" vertical="center"/>
      <protection locked="0"/>
    </xf>
    <xf numFmtId="0" fontId="71" fillId="9" borderId="23" xfId="367" applyFont="1" applyFill="1" applyBorder="1" applyAlignment="1" applyProtection="1">
      <alignment horizontal="left" vertical="center"/>
      <protection locked="0"/>
    </xf>
    <xf numFmtId="0" fontId="71" fillId="9" borderId="24" xfId="367" applyFont="1" applyFill="1" applyBorder="1" applyAlignment="1" applyProtection="1">
      <alignment horizontal="left" vertical="center"/>
      <protection locked="0"/>
    </xf>
    <xf numFmtId="0" fontId="7" fillId="6" borderId="41" xfId="367" applyFont="1" applyFill="1" applyBorder="1" applyAlignment="1">
      <alignment horizontal="center"/>
    </xf>
    <xf numFmtId="0" fontId="7" fillId="6" borderId="43" xfId="367" applyFont="1" applyFill="1" applyBorder="1" applyAlignment="1">
      <alignment horizontal="center"/>
    </xf>
    <xf numFmtId="0" fontId="8" fillId="6" borderId="1" xfId="367" applyFont="1" applyFill="1" applyBorder="1" applyAlignment="1">
      <alignment horizontal="center"/>
    </xf>
    <xf numFmtId="0" fontId="8" fillId="6" borderId="3" xfId="367" applyFont="1" applyFill="1" applyBorder="1" applyAlignment="1">
      <alignment horizontal="center"/>
    </xf>
    <xf numFmtId="0" fontId="5" fillId="6" borderId="61" xfId="367" applyFont="1" applyFill="1" applyBorder="1" applyAlignment="1" applyProtection="1">
      <alignment horizontal="center"/>
    </xf>
    <xf numFmtId="0" fontId="7" fillId="4" borderId="97" xfId="0" applyFont="1" applyFill="1" applyBorder="1" applyAlignment="1" applyProtection="1">
      <alignment horizontal="center" vertical="center"/>
    </xf>
    <xf numFmtId="0" fontId="7" fillId="4" borderId="96" xfId="0" applyFont="1" applyFill="1" applyBorder="1" applyAlignment="1" applyProtection="1">
      <alignment horizontal="center" vertical="center"/>
    </xf>
    <xf numFmtId="0" fontId="3" fillId="49" borderId="47" xfId="367" applyFont="1" applyFill="1" applyBorder="1" applyAlignment="1" applyProtection="1">
      <alignment horizontal="center"/>
    </xf>
    <xf numFmtId="0" fontId="3" fillId="49" borderId="12" xfId="367" applyFont="1" applyFill="1" applyBorder="1" applyAlignment="1" applyProtection="1">
      <alignment horizontal="center"/>
    </xf>
  </cellXfs>
  <cellStyles count="712">
    <cellStyle name=" 1" xfId="8" xr:uid="{00000000-0005-0000-0000-000000000000}"/>
    <cellStyle name=" 1 2" xfId="9" xr:uid="{00000000-0005-0000-0000-000001000000}"/>
    <cellStyle name=" 1 2 2" xfId="10" xr:uid="{00000000-0005-0000-0000-000002000000}"/>
    <cellStyle name=" 1 2 3" xfId="11" xr:uid="{00000000-0005-0000-0000-000003000000}"/>
    <cellStyle name=" 1 3" xfId="12" xr:uid="{00000000-0005-0000-0000-000004000000}"/>
    <cellStyle name=" 1 3 2" xfId="13" xr:uid="{00000000-0005-0000-0000-000005000000}"/>
    <cellStyle name=" 1 4" xfId="14" xr:uid="{00000000-0005-0000-0000-000006000000}"/>
    <cellStyle name=" 1_29(d) - Gas extensions -tariffs" xfId="15" xr:uid="{00000000-0005-0000-0000-000007000000}"/>
    <cellStyle name="_3GIS model v2.77_Distribution Business_Retail Fin Perform " xfId="16" xr:uid="{00000000-0005-0000-0000-000008000000}"/>
    <cellStyle name="_3GIS model v2.77_Fleet Overhead Costs 2_Retail Fin Perform " xfId="17" xr:uid="{00000000-0005-0000-0000-000009000000}"/>
    <cellStyle name="_3GIS model v2.77_Fleet Overhead Costs_Retail Fin Perform " xfId="18" xr:uid="{00000000-0005-0000-0000-00000A000000}"/>
    <cellStyle name="_3GIS model v2.77_Forecast 2_Retail Fin Perform " xfId="19" xr:uid="{00000000-0005-0000-0000-00000B000000}"/>
    <cellStyle name="_3GIS model v2.77_Forecast_Retail Fin Perform " xfId="20" xr:uid="{00000000-0005-0000-0000-00000C000000}"/>
    <cellStyle name="_3GIS model v2.77_Funding &amp; Cashflow_1_Retail Fin Perform " xfId="21" xr:uid="{00000000-0005-0000-0000-00000D000000}"/>
    <cellStyle name="_3GIS model v2.77_Funding &amp; Cashflow_Retail Fin Perform " xfId="22" xr:uid="{00000000-0005-0000-0000-00000E000000}"/>
    <cellStyle name="_3GIS model v2.77_Group P&amp;L_1_Retail Fin Perform " xfId="23" xr:uid="{00000000-0005-0000-0000-00000F000000}"/>
    <cellStyle name="_3GIS model v2.77_Group P&amp;L_Retail Fin Perform " xfId="24" xr:uid="{00000000-0005-0000-0000-000010000000}"/>
    <cellStyle name="_3GIS model v2.77_Opening  Detailed BS_Retail Fin Perform " xfId="25" xr:uid="{00000000-0005-0000-0000-000011000000}"/>
    <cellStyle name="_3GIS model v2.77_OUTPUT DB_Retail Fin Perform " xfId="26" xr:uid="{00000000-0005-0000-0000-000012000000}"/>
    <cellStyle name="_3GIS model v2.77_OUTPUT EB_Retail Fin Perform " xfId="27" xr:uid="{00000000-0005-0000-0000-000013000000}"/>
    <cellStyle name="_3GIS model v2.77_Report_Retail Fin Perform " xfId="28" xr:uid="{00000000-0005-0000-0000-000014000000}"/>
    <cellStyle name="_3GIS model v2.77_Retail Fin Perform " xfId="29" xr:uid="{00000000-0005-0000-0000-000015000000}"/>
    <cellStyle name="_3GIS model v2.77_Sheet2 2_Retail Fin Perform " xfId="30" xr:uid="{00000000-0005-0000-0000-000016000000}"/>
    <cellStyle name="_3GIS model v2.77_Sheet2_Retail Fin Perform " xfId="31" xr:uid="{00000000-0005-0000-0000-000017000000}"/>
    <cellStyle name="_Capex" xfId="32" xr:uid="{00000000-0005-0000-0000-000018000000}"/>
    <cellStyle name="_Capex 2" xfId="33" xr:uid="{00000000-0005-0000-0000-000019000000}"/>
    <cellStyle name="_Capex_29(d) - Gas extensions -tariffs" xfId="34" xr:uid="{00000000-0005-0000-0000-00001A000000}"/>
    <cellStyle name="_UED AMP 2009-14 Final 250309 Less PU" xfId="35" xr:uid="{00000000-0005-0000-0000-00001B000000}"/>
    <cellStyle name="_UED AMP 2009-14 Final 250309 Less PU_1011 monthly" xfId="36" xr:uid="{00000000-0005-0000-0000-00001C000000}"/>
    <cellStyle name="20% - Accent1 2" xfId="37" xr:uid="{00000000-0005-0000-0000-00001D000000}"/>
    <cellStyle name="20% - Accent1 3" xfId="38" xr:uid="{00000000-0005-0000-0000-00001E000000}"/>
    <cellStyle name="20% - Accent2 2" xfId="39" xr:uid="{00000000-0005-0000-0000-00001F000000}"/>
    <cellStyle name="20% - Accent3 2" xfId="40" xr:uid="{00000000-0005-0000-0000-000020000000}"/>
    <cellStyle name="20% - Accent4 2" xfId="41" xr:uid="{00000000-0005-0000-0000-000021000000}"/>
    <cellStyle name="20% - Accent5 2" xfId="42" xr:uid="{00000000-0005-0000-0000-000022000000}"/>
    <cellStyle name="20% - Accent6 2" xfId="43" xr:uid="{00000000-0005-0000-0000-000023000000}"/>
    <cellStyle name="40% - Accent1 2" xfId="44" xr:uid="{00000000-0005-0000-0000-000024000000}"/>
    <cellStyle name="40% - Accent1 3" xfId="45" xr:uid="{00000000-0005-0000-0000-000025000000}"/>
    <cellStyle name="40% - Accent2 2" xfId="46" xr:uid="{00000000-0005-0000-0000-000026000000}"/>
    <cellStyle name="40% - Accent3 2" xfId="47" xr:uid="{00000000-0005-0000-0000-000027000000}"/>
    <cellStyle name="40% - Accent4 2" xfId="48" xr:uid="{00000000-0005-0000-0000-000028000000}"/>
    <cellStyle name="40% - Accent5 2" xfId="49" xr:uid="{00000000-0005-0000-0000-000029000000}"/>
    <cellStyle name="40% - Accent6 2" xfId="50" xr:uid="{00000000-0005-0000-0000-00002A000000}"/>
    <cellStyle name="60% - Accent1 2" xfId="51" xr:uid="{00000000-0005-0000-0000-00002B000000}"/>
    <cellStyle name="60% - Accent2 2" xfId="52" xr:uid="{00000000-0005-0000-0000-00002C000000}"/>
    <cellStyle name="60% - Accent3 2" xfId="53" xr:uid="{00000000-0005-0000-0000-00002D000000}"/>
    <cellStyle name="60% - Accent4 2" xfId="54" xr:uid="{00000000-0005-0000-0000-00002E000000}"/>
    <cellStyle name="60% - Accent5 2" xfId="55" xr:uid="{00000000-0005-0000-0000-00002F000000}"/>
    <cellStyle name="60% - Accent6 2" xfId="56" xr:uid="{00000000-0005-0000-0000-000030000000}"/>
    <cellStyle name="Accent1 - 20%" xfId="57" xr:uid="{00000000-0005-0000-0000-000031000000}"/>
    <cellStyle name="Accent1 - 40%" xfId="58" xr:uid="{00000000-0005-0000-0000-000032000000}"/>
    <cellStyle name="Accent1 - 60%" xfId="59" xr:uid="{00000000-0005-0000-0000-000033000000}"/>
    <cellStyle name="Accent1 2" xfId="60" xr:uid="{00000000-0005-0000-0000-000034000000}"/>
    <cellStyle name="Accent1 3" xfId="674" xr:uid="{00000000-0005-0000-0000-000035000000}"/>
    <cellStyle name="Accent1 4" xfId="675" xr:uid="{00000000-0005-0000-0000-000036000000}"/>
    <cellStyle name="Accent1 5" xfId="676" xr:uid="{00000000-0005-0000-0000-000037000000}"/>
    <cellStyle name="Accent2 - 20%" xfId="61" xr:uid="{00000000-0005-0000-0000-000038000000}"/>
    <cellStyle name="Accent2 - 40%" xfId="62" xr:uid="{00000000-0005-0000-0000-000039000000}"/>
    <cellStyle name="Accent2 - 60%" xfId="63" xr:uid="{00000000-0005-0000-0000-00003A000000}"/>
    <cellStyle name="Accent2 2" xfId="64" xr:uid="{00000000-0005-0000-0000-00003B000000}"/>
    <cellStyle name="Accent2 3" xfId="677" xr:uid="{00000000-0005-0000-0000-00003C000000}"/>
    <cellStyle name="Accent2 4" xfId="678" xr:uid="{00000000-0005-0000-0000-00003D000000}"/>
    <cellStyle name="Accent2 5" xfId="679" xr:uid="{00000000-0005-0000-0000-00003E000000}"/>
    <cellStyle name="Accent3 - 20%" xfId="65" xr:uid="{00000000-0005-0000-0000-00003F000000}"/>
    <cellStyle name="Accent3 - 40%" xfId="66" xr:uid="{00000000-0005-0000-0000-000040000000}"/>
    <cellStyle name="Accent3 - 60%" xfId="67" xr:uid="{00000000-0005-0000-0000-000041000000}"/>
    <cellStyle name="Accent3 2" xfId="68" xr:uid="{00000000-0005-0000-0000-000042000000}"/>
    <cellStyle name="Accent3 3" xfId="680" xr:uid="{00000000-0005-0000-0000-000043000000}"/>
    <cellStyle name="Accent3 4" xfId="681" xr:uid="{00000000-0005-0000-0000-000044000000}"/>
    <cellStyle name="Accent3 5" xfId="682" xr:uid="{00000000-0005-0000-0000-000045000000}"/>
    <cellStyle name="Accent4 - 20%" xfId="69" xr:uid="{00000000-0005-0000-0000-000046000000}"/>
    <cellStyle name="Accent4 - 40%" xfId="70" xr:uid="{00000000-0005-0000-0000-000047000000}"/>
    <cellStyle name="Accent4 - 60%" xfId="71" xr:uid="{00000000-0005-0000-0000-000048000000}"/>
    <cellStyle name="Accent4 2" xfId="72" xr:uid="{00000000-0005-0000-0000-000049000000}"/>
    <cellStyle name="Accent4 3" xfId="683" xr:uid="{00000000-0005-0000-0000-00004A000000}"/>
    <cellStyle name="Accent4 4" xfId="684" xr:uid="{00000000-0005-0000-0000-00004B000000}"/>
    <cellStyle name="Accent4 5" xfId="685" xr:uid="{00000000-0005-0000-0000-00004C000000}"/>
    <cellStyle name="Accent5 - 20%" xfId="73" xr:uid="{00000000-0005-0000-0000-00004D000000}"/>
    <cellStyle name="Accent5 - 40%" xfId="74" xr:uid="{00000000-0005-0000-0000-00004E000000}"/>
    <cellStyle name="Accent5 - 60%" xfId="75" xr:uid="{00000000-0005-0000-0000-00004F000000}"/>
    <cellStyle name="Accent5 2" xfId="76" xr:uid="{00000000-0005-0000-0000-000050000000}"/>
    <cellStyle name="Accent5 3" xfId="686" xr:uid="{00000000-0005-0000-0000-000051000000}"/>
    <cellStyle name="Accent5 4" xfId="687" xr:uid="{00000000-0005-0000-0000-000052000000}"/>
    <cellStyle name="Accent5 5" xfId="688" xr:uid="{00000000-0005-0000-0000-000053000000}"/>
    <cellStyle name="Accent6 - 20%" xfId="77" xr:uid="{00000000-0005-0000-0000-000054000000}"/>
    <cellStyle name="Accent6 - 40%" xfId="78" xr:uid="{00000000-0005-0000-0000-000055000000}"/>
    <cellStyle name="Accent6 - 60%" xfId="79" xr:uid="{00000000-0005-0000-0000-000056000000}"/>
    <cellStyle name="Accent6 2" xfId="80" xr:uid="{00000000-0005-0000-0000-000057000000}"/>
    <cellStyle name="Accent6 3" xfId="689" xr:uid="{00000000-0005-0000-0000-000058000000}"/>
    <cellStyle name="Accent6 4" xfId="690" xr:uid="{00000000-0005-0000-0000-000059000000}"/>
    <cellStyle name="Accent6 5" xfId="691" xr:uid="{00000000-0005-0000-0000-00005A000000}"/>
    <cellStyle name="Agara" xfId="81" xr:uid="{00000000-0005-0000-0000-00005B000000}"/>
    <cellStyle name="B79812_.wvu.PrintTitlest" xfId="82" xr:uid="{00000000-0005-0000-0000-00005C000000}"/>
    <cellStyle name="Bad 2" xfId="83" xr:uid="{00000000-0005-0000-0000-00005D000000}"/>
    <cellStyle name="Black" xfId="84" xr:uid="{00000000-0005-0000-0000-00005E000000}"/>
    <cellStyle name="Blockout" xfId="85" xr:uid="{00000000-0005-0000-0000-00005F000000}"/>
    <cellStyle name="Blockout 2" xfId="86" xr:uid="{00000000-0005-0000-0000-000060000000}"/>
    <cellStyle name="Blockout 2 2" xfId="87" xr:uid="{00000000-0005-0000-0000-000061000000}"/>
    <cellStyle name="Blockout 3" xfId="88" xr:uid="{00000000-0005-0000-0000-000062000000}"/>
    <cellStyle name="Blue" xfId="89" xr:uid="{00000000-0005-0000-0000-000063000000}"/>
    <cellStyle name="Calculation 2" xfId="90" xr:uid="{00000000-0005-0000-0000-000065000000}"/>
    <cellStyle name="Calculation 2 2" xfId="91" xr:uid="{00000000-0005-0000-0000-000066000000}"/>
    <cellStyle name="Calculation 2 2 2" xfId="92" xr:uid="{00000000-0005-0000-0000-000067000000}"/>
    <cellStyle name="Calculation 2 3" xfId="93" xr:uid="{00000000-0005-0000-0000-000068000000}"/>
    <cellStyle name="Calculation 2 3 2" xfId="94" xr:uid="{00000000-0005-0000-0000-000069000000}"/>
    <cellStyle name="Calculation 2 3 3" xfId="95" xr:uid="{00000000-0005-0000-0000-00006A000000}"/>
    <cellStyle name="Calculation 2 4" xfId="96" xr:uid="{00000000-0005-0000-0000-00006B000000}"/>
    <cellStyle name="Check Cell 2" xfId="97" xr:uid="{00000000-0005-0000-0000-00006C000000}"/>
    <cellStyle name="Check Cell 2 2 2 2" xfId="98" xr:uid="{00000000-0005-0000-0000-00006D000000}"/>
    <cellStyle name="Comma [0]7Z_87C" xfId="99" xr:uid="{00000000-0005-0000-0000-00006E000000}"/>
    <cellStyle name="Comma 0" xfId="100" xr:uid="{00000000-0005-0000-0000-00006F000000}"/>
    <cellStyle name="Comma 1" xfId="101" xr:uid="{00000000-0005-0000-0000-000070000000}"/>
    <cellStyle name="Comma 1 2" xfId="102" xr:uid="{00000000-0005-0000-0000-000071000000}"/>
    <cellStyle name="Comma 10" xfId="103" xr:uid="{00000000-0005-0000-0000-000072000000}"/>
    <cellStyle name="Comma 11" xfId="104" xr:uid="{00000000-0005-0000-0000-000073000000}"/>
    <cellStyle name="Comma 2" xfId="105" xr:uid="{00000000-0005-0000-0000-000074000000}"/>
    <cellStyle name="Comma 2 2" xfId="106" xr:uid="{00000000-0005-0000-0000-000075000000}"/>
    <cellStyle name="Comma 2 2 2" xfId="107" xr:uid="{00000000-0005-0000-0000-000076000000}"/>
    <cellStyle name="Comma 2 2 3" xfId="108" xr:uid="{00000000-0005-0000-0000-000077000000}"/>
    <cellStyle name="Comma 2 2 4" xfId="109" xr:uid="{00000000-0005-0000-0000-000078000000}"/>
    <cellStyle name="Comma 2 3" xfId="110" xr:uid="{00000000-0005-0000-0000-000079000000}"/>
    <cellStyle name="Comma 2 3 2" xfId="111" xr:uid="{00000000-0005-0000-0000-00007A000000}"/>
    <cellStyle name="Comma 2 3 3" xfId="112" xr:uid="{00000000-0005-0000-0000-00007B000000}"/>
    <cellStyle name="Comma 2 4" xfId="113" xr:uid="{00000000-0005-0000-0000-00007C000000}"/>
    <cellStyle name="Comma 2 5" xfId="114" xr:uid="{00000000-0005-0000-0000-00007D000000}"/>
    <cellStyle name="Comma 2 6" xfId="115" xr:uid="{00000000-0005-0000-0000-00007E000000}"/>
    <cellStyle name="Comma 2 7" xfId="116" xr:uid="{00000000-0005-0000-0000-00007F000000}"/>
    <cellStyle name="Comma 2 8" xfId="117" xr:uid="{00000000-0005-0000-0000-000080000000}"/>
    <cellStyle name="Comma 3" xfId="118" xr:uid="{00000000-0005-0000-0000-000081000000}"/>
    <cellStyle name="Comma 3 2" xfId="119" xr:uid="{00000000-0005-0000-0000-000082000000}"/>
    <cellStyle name="Comma 3 2 2" xfId="120" xr:uid="{00000000-0005-0000-0000-000083000000}"/>
    <cellStyle name="Comma 3 2 3" xfId="121" xr:uid="{00000000-0005-0000-0000-000084000000}"/>
    <cellStyle name="Comma 3 3" xfId="122" xr:uid="{00000000-0005-0000-0000-000085000000}"/>
    <cellStyle name="Comma 3 3 2" xfId="123" xr:uid="{00000000-0005-0000-0000-000086000000}"/>
    <cellStyle name="Comma 3 3 3" xfId="124" xr:uid="{00000000-0005-0000-0000-000087000000}"/>
    <cellStyle name="Comma 3 4" xfId="125" xr:uid="{00000000-0005-0000-0000-000088000000}"/>
    <cellStyle name="Comma 3 5" xfId="126" xr:uid="{00000000-0005-0000-0000-000089000000}"/>
    <cellStyle name="Comma 3 6" xfId="127" xr:uid="{00000000-0005-0000-0000-00008A000000}"/>
    <cellStyle name="Comma 4" xfId="128" xr:uid="{00000000-0005-0000-0000-00008B000000}"/>
    <cellStyle name="Comma 4 2" xfId="129" xr:uid="{00000000-0005-0000-0000-00008C000000}"/>
    <cellStyle name="Comma 5" xfId="130" xr:uid="{00000000-0005-0000-0000-00008D000000}"/>
    <cellStyle name="Comma 6" xfId="131" xr:uid="{00000000-0005-0000-0000-00008E000000}"/>
    <cellStyle name="Comma 7" xfId="132" xr:uid="{00000000-0005-0000-0000-00008F000000}"/>
    <cellStyle name="Comma 8" xfId="133" xr:uid="{00000000-0005-0000-0000-000090000000}"/>
    <cellStyle name="Comma 9" xfId="134" xr:uid="{00000000-0005-0000-0000-000091000000}"/>
    <cellStyle name="Comma 9 2" xfId="135" xr:uid="{00000000-0005-0000-0000-000092000000}"/>
    <cellStyle name="Comma 9 3" xfId="136" xr:uid="{00000000-0005-0000-0000-000093000000}"/>
    <cellStyle name="Comma0" xfId="137" xr:uid="{00000000-0005-0000-0000-000094000000}"/>
    <cellStyle name="Currency 11" xfId="138" xr:uid="{00000000-0005-0000-0000-000095000000}"/>
    <cellStyle name="Currency 11 2" xfId="139" xr:uid="{00000000-0005-0000-0000-000096000000}"/>
    <cellStyle name="Currency 11 3" xfId="140" xr:uid="{00000000-0005-0000-0000-000097000000}"/>
    <cellStyle name="Currency 2" xfId="141" xr:uid="{00000000-0005-0000-0000-000098000000}"/>
    <cellStyle name="Currency 2 2" xfId="142" xr:uid="{00000000-0005-0000-0000-000099000000}"/>
    <cellStyle name="Currency 2 3" xfId="143" xr:uid="{00000000-0005-0000-0000-00009A000000}"/>
    <cellStyle name="Currency 3" xfId="144" xr:uid="{00000000-0005-0000-0000-00009B000000}"/>
    <cellStyle name="Currency 3 2" xfId="145" xr:uid="{00000000-0005-0000-0000-00009C000000}"/>
    <cellStyle name="Currency 4" xfId="146" xr:uid="{00000000-0005-0000-0000-00009D000000}"/>
    <cellStyle name="Currency 4 2" xfId="147" xr:uid="{00000000-0005-0000-0000-00009E000000}"/>
    <cellStyle name="Currency 5" xfId="148" xr:uid="{00000000-0005-0000-0000-00009F000000}"/>
    <cellStyle name="Currency 6" xfId="149" xr:uid="{00000000-0005-0000-0000-0000A0000000}"/>
    <cellStyle name="Currency 6 2" xfId="150" xr:uid="{00000000-0005-0000-0000-0000A1000000}"/>
    <cellStyle name="Currency 6 3" xfId="151" xr:uid="{00000000-0005-0000-0000-0000A2000000}"/>
    <cellStyle name="Currency 7" xfId="152" xr:uid="{00000000-0005-0000-0000-0000A3000000}"/>
    <cellStyle name="Currency 8" xfId="153" xr:uid="{00000000-0005-0000-0000-0000A4000000}"/>
    <cellStyle name="D4_B8B1_005004B79812_.wvu.PrintTitlest" xfId="154" xr:uid="{00000000-0005-0000-0000-0000A5000000}"/>
    <cellStyle name="Date" xfId="155" xr:uid="{00000000-0005-0000-0000-0000A6000000}"/>
    <cellStyle name="Date 2" xfId="156" xr:uid="{00000000-0005-0000-0000-0000A7000000}"/>
    <cellStyle name="dms_1" xfId="708" xr:uid="{00000000-0005-0000-0000-0000A8000000}"/>
    <cellStyle name="Emphasis 1" xfId="157" xr:uid="{00000000-0005-0000-0000-0000BC000000}"/>
    <cellStyle name="Emphasis 2" xfId="158" xr:uid="{00000000-0005-0000-0000-0000BD000000}"/>
    <cellStyle name="Emphasis 3" xfId="159" xr:uid="{00000000-0005-0000-0000-0000BE000000}"/>
    <cellStyle name="Euro" xfId="160" xr:uid="{00000000-0005-0000-0000-0000BF000000}"/>
    <cellStyle name="Explanatory Text 2" xfId="161" xr:uid="{00000000-0005-0000-0000-0000C0000000}"/>
    <cellStyle name="Fixed" xfId="162" xr:uid="{00000000-0005-0000-0000-0000C1000000}"/>
    <cellStyle name="Fixed 2" xfId="163" xr:uid="{00000000-0005-0000-0000-0000C2000000}"/>
    <cellStyle name="Gilsans" xfId="164" xr:uid="{00000000-0005-0000-0000-0000C3000000}"/>
    <cellStyle name="Gilsansl" xfId="165" xr:uid="{00000000-0005-0000-0000-0000C4000000}"/>
    <cellStyle name="Good 2" xfId="166" xr:uid="{00000000-0005-0000-0000-0000C5000000}"/>
    <cellStyle name="Heading 1 2" xfId="167" xr:uid="{00000000-0005-0000-0000-0000C6000000}"/>
    <cellStyle name="Heading 1 2 2" xfId="168" xr:uid="{00000000-0005-0000-0000-0000C7000000}"/>
    <cellStyle name="Heading 1 3" xfId="169" xr:uid="{00000000-0005-0000-0000-0000C8000000}"/>
    <cellStyle name="Heading 2 2" xfId="170" xr:uid="{00000000-0005-0000-0000-0000C9000000}"/>
    <cellStyle name="Heading 2 2 2" xfId="171" xr:uid="{00000000-0005-0000-0000-0000CA000000}"/>
    <cellStyle name="Heading 2 3" xfId="172" xr:uid="{00000000-0005-0000-0000-0000CB000000}"/>
    <cellStyle name="Heading 3 2" xfId="173" xr:uid="{00000000-0005-0000-0000-0000CC000000}"/>
    <cellStyle name="Heading 3 2 2" xfId="174" xr:uid="{00000000-0005-0000-0000-0000CD000000}"/>
    <cellStyle name="Heading 3 2 2 2" xfId="175" xr:uid="{00000000-0005-0000-0000-0000CE000000}"/>
    <cellStyle name="Heading 3 2 2 2 2" xfId="176" xr:uid="{00000000-0005-0000-0000-0000CF000000}"/>
    <cellStyle name="Heading 3 2 2 2 2 2" xfId="177" xr:uid="{00000000-0005-0000-0000-0000D0000000}"/>
    <cellStyle name="Heading 3 2 2 2 2 2 2" xfId="178" xr:uid="{00000000-0005-0000-0000-0000D1000000}"/>
    <cellStyle name="Heading 3 2 2 2 2 2 3" xfId="179" xr:uid="{00000000-0005-0000-0000-0000D2000000}"/>
    <cellStyle name="Heading 3 2 2 2 2 3" xfId="180" xr:uid="{00000000-0005-0000-0000-0000D3000000}"/>
    <cellStyle name="Heading 3 2 2 2 2 3 2" xfId="181" xr:uid="{00000000-0005-0000-0000-0000D4000000}"/>
    <cellStyle name="Heading 3 2 2 2 2 3 3" xfId="182" xr:uid="{00000000-0005-0000-0000-0000D5000000}"/>
    <cellStyle name="Heading 3 2 2 2 2 4" xfId="183" xr:uid="{00000000-0005-0000-0000-0000D6000000}"/>
    <cellStyle name="Heading 3 2 2 2 2 4 2" xfId="184" xr:uid="{00000000-0005-0000-0000-0000D7000000}"/>
    <cellStyle name="Heading 3 2 2 2 2 5" xfId="185" xr:uid="{00000000-0005-0000-0000-0000D8000000}"/>
    <cellStyle name="Heading 3 2 2 2 2 6" xfId="186" xr:uid="{00000000-0005-0000-0000-0000D9000000}"/>
    <cellStyle name="Heading 3 2 2 2 3" xfId="187" xr:uid="{00000000-0005-0000-0000-0000DA000000}"/>
    <cellStyle name="Heading 3 2 2 2 3 2" xfId="188" xr:uid="{00000000-0005-0000-0000-0000DB000000}"/>
    <cellStyle name="Heading 3 2 2 2 3 3" xfId="189" xr:uid="{00000000-0005-0000-0000-0000DC000000}"/>
    <cellStyle name="Heading 3 2 2 2 4" xfId="190" xr:uid="{00000000-0005-0000-0000-0000DD000000}"/>
    <cellStyle name="Heading 3 2 2 2 4 2" xfId="191" xr:uid="{00000000-0005-0000-0000-0000DE000000}"/>
    <cellStyle name="Heading 3 2 2 2 4 3" xfId="192" xr:uid="{00000000-0005-0000-0000-0000DF000000}"/>
    <cellStyle name="Heading 3 2 2 2 5" xfId="193" xr:uid="{00000000-0005-0000-0000-0000E0000000}"/>
    <cellStyle name="Heading 3 2 2 2 5 2" xfId="194" xr:uid="{00000000-0005-0000-0000-0000E1000000}"/>
    <cellStyle name="Heading 3 2 2 2 6" xfId="195" xr:uid="{00000000-0005-0000-0000-0000E2000000}"/>
    <cellStyle name="Heading 3 2 2 3" xfId="196" xr:uid="{00000000-0005-0000-0000-0000E3000000}"/>
    <cellStyle name="Heading 3 2 2 3 2" xfId="197" xr:uid="{00000000-0005-0000-0000-0000E4000000}"/>
    <cellStyle name="Heading 3 2 2 3 2 2" xfId="198" xr:uid="{00000000-0005-0000-0000-0000E5000000}"/>
    <cellStyle name="Heading 3 2 2 3 2 2 2" xfId="199" xr:uid="{00000000-0005-0000-0000-0000E6000000}"/>
    <cellStyle name="Heading 3 2 2 3 2 2 3" xfId="200" xr:uid="{00000000-0005-0000-0000-0000E7000000}"/>
    <cellStyle name="Heading 3 2 2 3 2 3" xfId="201" xr:uid="{00000000-0005-0000-0000-0000E8000000}"/>
    <cellStyle name="Heading 3 2 2 3 2 3 2" xfId="202" xr:uid="{00000000-0005-0000-0000-0000E9000000}"/>
    <cellStyle name="Heading 3 2 2 3 2 3 3" xfId="203" xr:uid="{00000000-0005-0000-0000-0000EA000000}"/>
    <cellStyle name="Heading 3 2 2 3 2 4" xfId="204" xr:uid="{00000000-0005-0000-0000-0000EB000000}"/>
    <cellStyle name="Heading 3 2 2 3 2 4 2" xfId="205" xr:uid="{00000000-0005-0000-0000-0000EC000000}"/>
    <cellStyle name="Heading 3 2 2 3 2 5" xfId="206" xr:uid="{00000000-0005-0000-0000-0000ED000000}"/>
    <cellStyle name="Heading 3 2 2 3 2 6" xfId="207" xr:uid="{00000000-0005-0000-0000-0000EE000000}"/>
    <cellStyle name="Heading 3 2 2 3 3" xfId="208" xr:uid="{00000000-0005-0000-0000-0000EF000000}"/>
    <cellStyle name="Heading 3 2 2 3 3 2" xfId="209" xr:uid="{00000000-0005-0000-0000-0000F0000000}"/>
    <cellStyle name="Heading 3 2 2 3 3 3" xfId="210" xr:uid="{00000000-0005-0000-0000-0000F1000000}"/>
    <cellStyle name="Heading 3 2 2 3 4" xfId="211" xr:uid="{00000000-0005-0000-0000-0000F2000000}"/>
    <cellStyle name="Heading 3 2 2 3 4 2" xfId="212" xr:uid="{00000000-0005-0000-0000-0000F3000000}"/>
    <cellStyle name="Heading 3 2 2 3 4 3" xfId="213" xr:uid="{00000000-0005-0000-0000-0000F4000000}"/>
    <cellStyle name="Heading 3 2 2 3 5" xfId="214" xr:uid="{00000000-0005-0000-0000-0000F5000000}"/>
    <cellStyle name="Heading 3 2 2 3 5 2" xfId="215" xr:uid="{00000000-0005-0000-0000-0000F6000000}"/>
    <cellStyle name="Heading 3 2 2 3 6" xfId="216" xr:uid="{00000000-0005-0000-0000-0000F7000000}"/>
    <cellStyle name="Heading 3 2 2 4" xfId="217" xr:uid="{00000000-0005-0000-0000-0000F8000000}"/>
    <cellStyle name="Heading 3 2 2 4 2" xfId="218" xr:uid="{00000000-0005-0000-0000-0000F9000000}"/>
    <cellStyle name="Heading 3 2 2 4 2 2" xfId="219" xr:uid="{00000000-0005-0000-0000-0000FA000000}"/>
    <cellStyle name="Heading 3 2 2 4 2 3" xfId="220" xr:uid="{00000000-0005-0000-0000-0000FB000000}"/>
    <cellStyle name="Heading 3 2 2 4 3" xfId="221" xr:uid="{00000000-0005-0000-0000-0000FC000000}"/>
    <cellStyle name="Heading 3 2 2 4 3 2" xfId="222" xr:uid="{00000000-0005-0000-0000-0000FD000000}"/>
    <cellStyle name="Heading 3 2 2 4 3 3" xfId="223" xr:uid="{00000000-0005-0000-0000-0000FE000000}"/>
    <cellStyle name="Heading 3 2 2 4 4" xfId="224" xr:uid="{00000000-0005-0000-0000-0000FF000000}"/>
    <cellStyle name="Heading 3 2 2 4 4 2" xfId="225" xr:uid="{00000000-0005-0000-0000-000000010000}"/>
    <cellStyle name="Heading 3 2 2 4 5" xfId="226" xr:uid="{00000000-0005-0000-0000-000001010000}"/>
    <cellStyle name="Heading 3 2 2 4 6" xfId="227" xr:uid="{00000000-0005-0000-0000-000002010000}"/>
    <cellStyle name="Heading 3 2 2 5" xfId="228" xr:uid="{00000000-0005-0000-0000-000003010000}"/>
    <cellStyle name="Heading 3 2 2 5 2" xfId="229" xr:uid="{00000000-0005-0000-0000-000004010000}"/>
    <cellStyle name="Heading 3 2 2 5 2 2" xfId="230" xr:uid="{00000000-0005-0000-0000-000005010000}"/>
    <cellStyle name="Heading 3 2 2 5 2 3" xfId="231" xr:uid="{00000000-0005-0000-0000-000006010000}"/>
    <cellStyle name="Heading 3 2 2 5 3" xfId="232" xr:uid="{00000000-0005-0000-0000-000007010000}"/>
    <cellStyle name="Heading 3 2 2 5 3 2" xfId="233" xr:uid="{00000000-0005-0000-0000-000008010000}"/>
    <cellStyle name="Heading 3 2 2 5 4" xfId="234" xr:uid="{00000000-0005-0000-0000-000009010000}"/>
    <cellStyle name="Heading 3 2 2 5 5" xfId="235" xr:uid="{00000000-0005-0000-0000-00000A010000}"/>
    <cellStyle name="Heading 3 2 2 6" xfId="236" xr:uid="{00000000-0005-0000-0000-00000B010000}"/>
    <cellStyle name="Heading 3 2 3" xfId="237" xr:uid="{00000000-0005-0000-0000-00000C010000}"/>
    <cellStyle name="Heading 3 2 4" xfId="238" xr:uid="{00000000-0005-0000-0000-00000D010000}"/>
    <cellStyle name="Heading 3 2 4 2" xfId="239" xr:uid="{00000000-0005-0000-0000-00000E010000}"/>
    <cellStyle name="Heading 3 2 4 2 2" xfId="240" xr:uid="{00000000-0005-0000-0000-00000F010000}"/>
    <cellStyle name="Heading 3 2 4 2 2 2" xfId="241" xr:uid="{00000000-0005-0000-0000-000010010000}"/>
    <cellStyle name="Heading 3 2 4 2 2 3" xfId="242" xr:uid="{00000000-0005-0000-0000-000011010000}"/>
    <cellStyle name="Heading 3 2 4 2 3" xfId="243" xr:uid="{00000000-0005-0000-0000-000012010000}"/>
    <cellStyle name="Heading 3 2 4 2 3 2" xfId="244" xr:uid="{00000000-0005-0000-0000-000013010000}"/>
    <cellStyle name="Heading 3 2 4 2 3 3" xfId="245" xr:uid="{00000000-0005-0000-0000-000014010000}"/>
    <cellStyle name="Heading 3 2 4 2 4" xfId="246" xr:uid="{00000000-0005-0000-0000-000015010000}"/>
    <cellStyle name="Heading 3 2 4 2 4 2" xfId="247" xr:uid="{00000000-0005-0000-0000-000016010000}"/>
    <cellStyle name="Heading 3 2 4 2 5" xfId="248" xr:uid="{00000000-0005-0000-0000-000017010000}"/>
    <cellStyle name="Heading 3 2 4 2 6" xfId="249" xr:uid="{00000000-0005-0000-0000-000018010000}"/>
    <cellStyle name="Heading 3 2 4 3" xfId="250" xr:uid="{00000000-0005-0000-0000-000019010000}"/>
    <cellStyle name="Heading 3 2 4 3 2" xfId="251" xr:uid="{00000000-0005-0000-0000-00001A010000}"/>
    <cellStyle name="Heading 3 2 4 3 3" xfId="252" xr:uid="{00000000-0005-0000-0000-00001B010000}"/>
    <cellStyle name="Heading 3 2 4 4" xfId="253" xr:uid="{00000000-0005-0000-0000-00001C010000}"/>
    <cellStyle name="Heading 3 2 4 4 2" xfId="254" xr:uid="{00000000-0005-0000-0000-00001D010000}"/>
    <cellStyle name="Heading 3 2 4 4 3" xfId="255" xr:uid="{00000000-0005-0000-0000-00001E010000}"/>
    <cellStyle name="Heading 3 2 4 5" xfId="256" xr:uid="{00000000-0005-0000-0000-00001F010000}"/>
    <cellStyle name="Heading 3 2 4 5 2" xfId="257" xr:uid="{00000000-0005-0000-0000-000020010000}"/>
    <cellStyle name="Heading 3 2 4 6" xfId="258" xr:uid="{00000000-0005-0000-0000-000021010000}"/>
    <cellStyle name="Heading 3 2 5" xfId="259" xr:uid="{00000000-0005-0000-0000-000022010000}"/>
    <cellStyle name="Heading 3 2 5 2" xfId="260" xr:uid="{00000000-0005-0000-0000-000023010000}"/>
    <cellStyle name="Heading 3 2 5 2 2" xfId="261" xr:uid="{00000000-0005-0000-0000-000024010000}"/>
    <cellStyle name="Heading 3 2 5 2 2 2" xfId="262" xr:uid="{00000000-0005-0000-0000-000025010000}"/>
    <cellStyle name="Heading 3 2 5 2 2 3" xfId="263" xr:uid="{00000000-0005-0000-0000-000026010000}"/>
    <cellStyle name="Heading 3 2 5 2 3" xfId="264" xr:uid="{00000000-0005-0000-0000-000027010000}"/>
    <cellStyle name="Heading 3 2 5 2 3 2" xfId="265" xr:uid="{00000000-0005-0000-0000-000028010000}"/>
    <cellStyle name="Heading 3 2 5 2 3 3" xfId="266" xr:uid="{00000000-0005-0000-0000-000029010000}"/>
    <cellStyle name="Heading 3 2 5 2 4" xfId="267" xr:uid="{00000000-0005-0000-0000-00002A010000}"/>
    <cellStyle name="Heading 3 2 5 2 4 2" xfId="268" xr:uid="{00000000-0005-0000-0000-00002B010000}"/>
    <cellStyle name="Heading 3 2 5 2 5" xfId="269" xr:uid="{00000000-0005-0000-0000-00002C010000}"/>
    <cellStyle name="Heading 3 2 5 2 6" xfId="270" xr:uid="{00000000-0005-0000-0000-00002D010000}"/>
    <cellStyle name="Heading 3 2 5 3" xfId="271" xr:uid="{00000000-0005-0000-0000-00002E010000}"/>
    <cellStyle name="Heading 3 2 5 3 2" xfId="272" xr:uid="{00000000-0005-0000-0000-00002F010000}"/>
    <cellStyle name="Heading 3 2 5 3 3" xfId="273" xr:uid="{00000000-0005-0000-0000-000030010000}"/>
    <cellStyle name="Heading 3 2 5 4" xfId="274" xr:uid="{00000000-0005-0000-0000-000031010000}"/>
    <cellStyle name="Heading 3 2 5 4 2" xfId="275" xr:uid="{00000000-0005-0000-0000-000032010000}"/>
    <cellStyle name="Heading 3 2 5 4 3" xfId="276" xr:uid="{00000000-0005-0000-0000-000033010000}"/>
    <cellStyle name="Heading 3 2 5 5" xfId="277" xr:uid="{00000000-0005-0000-0000-000034010000}"/>
    <cellStyle name="Heading 3 2 5 5 2" xfId="278" xr:uid="{00000000-0005-0000-0000-000035010000}"/>
    <cellStyle name="Heading 3 2 5 6" xfId="279" xr:uid="{00000000-0005-0000-0000-000036010000}"/>
    <cellStyle name="Heading 3 2 6" xfId="280" xr:uid="{00000000-0005-0000-0000-000037010000}"/>
    <cellStyle name="Heading 3 2 6 2" xfId="281" xr:uid="{00000000-0005-0000-0000-000038010000}"/>
    <cellStyle name="Heading 3 2 6 2 2" xfId="282" xr:uid="{00000000-0005-0000-0000-000039010000}"/>
    <cellStyle name="Heading 3 2 6 2 3" xfId="283" xr:uid="{00000000-0005-0000-0000-00003A010000}"/>
    <cellStyle name="Heading 3 2 6 3" xfId="284" xr:uid="{00000000-0005-0000-0000-00003B010000}"/>
    <cellStyle name="Heading 3 2 6 3 2" xfId="285" xr:uid="{00000000-0005-0000-0000-00003C010000}"/>
    <cellStyle name="Heading 3 2 6 3 3" xfId="286" xr:uid="{00000000-0005-0000-0000-00003D010000}"/>
    <cellStyle name="Heading 3 2 6 4" xfId="287" xr:uid="{00000000-0005-0000-0000-00003E010000}"/>
    <cellStyle name="Heading 3 2 6 4 2" xfId="288" xr:uid="{00000000-0005-0000-0000-00003F010000}"/>
    <cellStyle name="Heading 3 2 6 5" xfId="289" xr:uid="{00000000-0005-0000-0000-000040010000}"/>
    <cellStyle name="Heading 3 2 6 6" xfId="290" xr:uid="{00000000-0005-0000-0000-000041010000}"/>
    <cellStyle name="Heading 3 2 7" xfId="291" xr:uid="{00000000-0005-0000-0000-000042010000}"/>
    <cellStyle name="Heading 3 2 7 2" xfId="292" xr:uid="{00000000-0005-0000-0000-000043010000}"/>
    <cellStyle name="Heading 3 2 7 2 2" xfId="293" xr:uid="{00000000-0005-0000-0000-000044010000}"/>
    <cellStyle name="Heading 3 2 7 2 3" xfId="294" xr:uid="{00000000-0005-0000-0000-000045010000}"/>
    <cellStyle name="Heading 3 2 7 3" xfId="295" xr:uid="{00000000-0005-0000-0000-000046010000}"/>
    <cellStyle name="Heading 3 2 7 3 2" xfId="296" xr:uid="{00000000-0005-0000-0000-000047010000}"/>
    <cellStyle name="Heading 3 2 7 4" xfId="297" xr:uid="{00000000-0005-0000-0000-000048010000}"/>
    <cellStyle name="Heading 3 2 7 5" xfId="298" xr:uid="{00000000-0005-0000-0000-000049010000}"/>
    <cellStyle name="Heading 3 2 8" xfId="299" xr:uid="{00000000-0005-0000-0000-00004A010000}"/>
    <cellStyle name="Heading 3 3" xfId="300" xr:uid="{00000000-0005-0000-0000-00004B010000}"/>
    <cellStyle name="Heading 4 2" xfId="301" xr:uid="{00000000-0005-0000-0000-00004C010000}"/>
    <cellStyle name="Heading 4 2 2" xfId="302" xr:uid="{00000000-0005-0000-0000-00004D010000}"/>
    <cellStyle name="Heading 4 3" xfId="303" xr:uid="{00000000-0005-0000-0000-00004E010000}"/>
    <cellStyle name="Heading(4)" xfId="304" xr:uid="{00000000-0005-0000-0000-00004F010000}"/>
    <cellStyle name="Hyperlink 2" xfId="305" xr:uid="{00000000-0005-0000-0000-000050010000}"/>
    <cellStyle name="Hyperlink 2 2" xfId="306" xr:uid="{00000000-0005-0000-0000-000051010000}"/>
    <cellStyle name="Hyperlink 2 3" xfId="307" xr:uid="{00000000-0005-0000-0000-000052010000}"/>
    <cellStyle name="Hyperlink 2 4" xfId="308" xr:uid="{00000000-0005-0000-0000-000053010000}"/>
    <cellStyle name="Hyperlink 3" xfId="309" xr:uid="{00000000-0005-0000-0000-000054010000}"/>
    <cellStyle name="Hyperlink 4" xfId="310" xr:uid="{00000000-0005-0000-0000-000055010000}"/>
    <cellStyle name="Hyperlink Arrow" xfId="311" xr:uid="{00000000-0005-0000-0000-000056010000}"/>
    <cellStyle name="Hyperlink Text" xfId="312" xr:uid="{00000000-0005-0000-0000-000057010000}"/>
    <cellStyle name="import" xfId="313" xr:uid="{00000000-0005-0000-0000-000058010000}"/>
    <cellStyle name="import%" xfId="314" xr:uid="{00000000-0005-0000-0000-000059010000}"/>
    <cellStyle name="import_ICRC Electricity model 1-1  (1 Feb 2003) " xfId="315" xr:uid="{00000000-0005-0000-0000-00005A010000}"/>
    <cellStyle name="Input" xfId="711" builtinId="20"/>
    <cellStyle name="Input 2" xfId="316" xr:uid="{00000000-0005-0000-0000-00005C010000}"/>
    <cellStyle name="Input 2 2" xfId="317" xr:uid="{00000000-0005-0000-0000-00005D010000}"/>
    <cellStyle name="Input 2 2 2" xfId="318" xr:uid="{00000000-0005-0000-0000-00005E010000}"/>
    <cellStyle name="Input 2 3" xfId="319" xr:uid="{00000000-0005-0000-0000-00005F010000}"/>
    <cellStyle name="Input 2 3 2" xfId="320" xr:uid="{00000000-0005-0000-0000-000060010000}"/>
    <cellStyle name="Input 2 3 3" xfId="321" xr:uid="{00000000-0005-0000-0000-000061010000}"/>
    <cellStyle name="Input 2 4" xfId="322" xr:uid="{00000000-0005-0000-0000-000062010000}"/>
    <cellStyle name="Input1" xfId="323" xr:uid="{00000000-0005-0000-0000-000063010000}"/>
    <cellStyle name="Input1 2" xfId="324" xr:uid="{00000000-0005-0000-0000-000064010000}"/>
    <cellStyle name="Input1 2 2" xfId="325" xr:uid="{00000000-0005-0000-0000-000065010000}"/>
    <cellStyle name="Input1 3" xfId="326" xr:uid="{00000000-0005-0000-0000-000066010000}"/>
    <cellStyle name="Input1 3 2" xfId="327" xr:uid="{00000000-0005-0000-0000-000067010000}"/>
    <cellStyle name="Input1 4" xfId="328" xr:uid="{00000000-0005-0000-0000-000068010000}"/>
    <cellStyle name="Input1 5" xfId="329" xr:uid="{00000000-0005-0000-0000-000069010000}"/>
    <cellStyle name="Input1%" xfId="330" xr:uid="{00000000-0005-0000-0000-00006A010000}"/>
    <cellStyle name="Input1_ICRC Electricity model 1-1  (1 Feb 2003) " xfId="331" xr:uid="{00000000-0005-0000-0000-00006B010000}"/>
    <cellStyle name="Input1default" xfId="332" xr:uid="{00000000-0005-0000-0000-00006C010000}"/>
    <cellStyle name="Input1default%" xfId="333" xr:uid="{00000000-0005-0000-0000-00006D010000}"/>
    <cellStyle name="Input2" xfId="334" xr:uid="{00000000-0005-0000-0000-00006E010000}"/>
    <cellStyle name="Input2 2" xfId="335" xr:uid="{00000000-0005-0000-0000-00006F010000}"/>
    <cellStyle name="Input2 3" xfId="336" xr:uid="{00000000-0005-0000-0000-000070010000}"/>
    <cellStyle name="Input3" xfId="337" xr:uid="{00000000-0005-0000-0000-000071010000}"/>
    <cellStyle name="Input3 2" xfId="338" xr:uid="{00000000-0005-0000-0000-000072010000}"/>
    <cellStyle name="Input3 3" xfId="339" xr:uid="{00000000-0005-0000-0000-000073010000}"/>
    <cellStyle name="InputCell" xfId="340" xr:uid="{00000000-0005-0000-0000-000074010000}"/>
    <cellStyle name="InputCell 2" xfId="341" xr:uid="{00000000-0005-0000-0000-000075010000}"/>
    <cellStyle name="InputCell 3" xfId="342" xr:uid="{00000000-0005-0000-0000-000076010000}"/>
    <cellStyle name="InputCellText" xfId="343" xr:uid="{00000000-0005-0000-0000-000077010000}"/>
    <cellStyle name="InputCellText 2" xfId="344" xr:uid="{00000000-0005-0000-0000-000078010000}"/>
    <cellStyle name="InputCellText 3" xfId="345" xr:uid="{00000000-0005-0000-0000-000079010000}"/>
    <cellStyle name="key result" xfId="346" xr:uid="{00000000-0005-0000-0000-00007A010000}"/>
    <cellStyle name="Lines" xfId="347" xr:uid="{00000000-0005-0000-0000-00007B010000}"/>
    <cellStyle name="Linked Cell 2" xfId="348" xr:uid="{00000000-0005-0000-0000-00007C010000}"/>
    <cellStyle name="Local import" xfId="349" xr:uid="{00000000-0005-0000-0000-00007D010000}"/>
    <cellStyle name="Local import %" xfId="350" xr:uid="{00000000-0005-0000-0000-00007E010000}"/>
    <cellStyle name="Mine" xfId="351" xr:uid="{00000000-0005-0000-0000-00007F010000}"/>
    <cellStyle name="Model Name" xfId="352" xr:uid="{00000000-0005-0000-0000-000080010000}"/>
    <cellStyle name="Neutral 2" xfId="353" xr:uid="{00000000-0005-0000-0000-000081010000}"/>
    <cellStyle name="NonInputCell" xfId="354" xr:uid="{00000000-0005-0000-0000-000082010000}"/>
    <cellStyle name="NonInputCell 2" xfId="355" xr:uid="{00000000-0005-0000-0000-000083010000}"/>
    <cellStyle name="NonInputCell 3" xfId="356" xr:uid="{00000000-0005-0000-0000-000084010000}"/>
    <cellStyle name="Normal" xfId="0" builtinId="0"/>
    <cellStyle name="Normal - Style1" xfId="357" xr:uid="{00000000-0005-0000-0000-000086010000}"/>
    <cellStyle name="Normal 10" xfId="4" xr:uid="{00000000-0005-0000-0000-000087010000}"/>
    <cellStyle name="Normal 10 2" xfId="358" xr:uid="{00000000-0005-0000-0000-000088010000}"/>
    <cellStyle name="Normal 10 2 2 2" xfId="692" xr:uid="{00000000-0005-0000-0000-000089010000}"/>
    <cellStyle name="Normal 10 2 2 2 7" xfId="704" xr:uid="{00000000-0005-0000-0000-00008A010000}"/>
    <cellStyle name="Normal 11" xfId="359" xr:uid="{00000000-0005-0000-0000-00008B010000}"/>
    <cellStyle name="Normal 11 2" xfId="360" xr:uid="{00000000-0005-0000-0000-00008C010000}"/>
    <cellStyle name="Normal 11 3" xfId="361" xr:uid="{00000000-0005-0000-0000-00008D010000}"/>
    <cellStyle name="Normal 11 4" xfId="362" xr:uid="{00000000-0005-0000-0000-00008E010000}"/>
    <cellStyle name="Normal 114" xfId="363" xr:uid="{00000000-0005-0000-0000-00008F010000}"/>
    <cellStyle name="Normal 114 2" xfId="364" xr:uid="{00000000-0005-0000-0000-000090010000}"/>
    <cellStyle name="Normal 12" xfId="365" xr:uid="{00000000-0005-0000-0000-000091010000}"/>
    <cellStyle name="Normal 12 2" xfId="366" xr:uid="{00000000-0005-0000-0000-000092010000}"/>
    <cellStyle name="Normal 13" xfId="367" xr:uid="{00000000-0005-0000-0000-000093010000}"/>
    <cellStyle name="Normal 13 2" xfId="2" xr:uid="{00000000-0005-0000-0000-000094010000}"/>
    <cellStyle name="Normal 13_29(d) - Gas extensions -tariffs" xfId="368" xr:uid="{00000000-0005-0000-0000-000095010000}"/>
    <cellStyle name="Normal 14" xfId="6" xr:uid="{00000000-0005-0000-0000-000096010000}"/>
    <cellStyle name="Normal 14 2" xfId="369" xr:uid="{00000000-0005-0000-0000-000097010000}"/>
    <cellStyle name="Normal 14 3" xfId="370" xr:uid="{00000000-0005-0000-0000-000098010000}"/>
    <cellStyle name="Normal 14 3 2" xfId="371" xr:uid="{00000000-0005-0000-0000-000099010000}"/>
    <cellStyle name="Normal 14 3 3" xfId="372" xr:uid="{00000000-0005-0000-0000-00009A010000}"/>
    <cellStyle name="Normal 14 4" xfId="373" xr:uid="{00000000-0005-0000-0000-00009B010000}"/>
    <cellStyle name="Normal 14 5" xfId="374" xr:uid="{00000000-0005-0000-0000-00009C010000}"/>
    <cellStyle name="Normal 14 9" xfId="706" xr:uid="{00000000-0005-0000-0000-00009D010000}"/>
    <cellStyle name="Normal 14 9 2" xfId="707" xr:uid="{00000000-0005-0000-0000-00009E010000}"/>
    <cellStyle name="Normal 15" xfId="375" xr:uid="{00000000-0005-0000-0000-00009F010000}"/>
    <cellStyle name="Normal 15 2" xfId="376" xr:uid="{00000000-0005-0000-0000-0000A0010000}"/>
    <cellStyle name="Normal 159" xfId="702" xr:uid="{00000000-0005-0000-0000-0000A1010000}"/>
    <cellStyle name="Normal 16" xfId="377" xr:uid="{00000000-0005-0000-0000-0000A2010000}"/>
    <cellStyle name="Normal 16 2" xfId="378" xr:uid="{00000000-0005-0000-0000-0000A3010000}"/>
    <cellStyle name="Normal 16 3" xfId="379" xr:uid="{00000000-0005-0000-0000-0000A4010000}"/>
    <cellStyle name="Normal 17" xfId="380" xr:uid="{00000000-0005-0000-0000-0000A5010000}"/>
    <cellStyle name="Normal 17 2" xfId="381" xr:uid="{00000000-0005-0000-0000-0000A6010000}"/>
    <cellStyle name="Normal 17 2 2" xfId="382" xr:uid="{00000000-0005-0000-0000-0000A7010000}"/>
    <cellStyle name="Normal 17 2 2 2" xfId="383" xr:uid="{00000000-0005-0000-0000-0000A8010000}"/>
    <cellStyle name="Normal 17 2 2 3" xfId="384" xr:uid="{00000000-0005-0000-0000-0000A9010000}"/>
    <cellStyle name="Normal 17 2 3" xfId="385" xr:uid="{00000000-0005-0000-0000-0000AA010000}"/>
    <cellStyle name="Normal 17 2 4" xfId="386" xr:uid="{00000000-0005-0000-0000-0000AB010000}"/>
    <cellStyle name="Normal 17 3" xfId="387" xr:uid="{00000000-0005-0000-0000-0000AC010000}"/>
    <cellStyle name="Normal 17 3 2" xfId="388" xr:uid="{00000000-0005-0000-0000-0000AD010000}"/>
    <cellStyle name="Normal 17 3 2 2" xfId="389" xr:uid="{00000000-0005-0000-0000-0000AE010000}"/>
    <cellStyle name="Normal 17 3 2 3" xfId="390" xr:uid="{00000000-0005-0000-0000-0000AF010000}"/>
    <cellStyle name="Normal 17 3 3" xfId="391" xr:uid="{00000000-0005-0000-0000-0000B0010000}"/>
    <cellStyle name="Normal 17 3 4" xfId="392" xr:uid="{00000000-0005-0000-0000-0000B1010000}"/>
    <cellStyle name="Normal 17 4" xfId="393" xr:uid="{00000000-0005-0000-0000-0000B2010000}"/>
    <cellStyle name="Normal 17 4 2" xfId="394" xr:uid="{00000000-0005-0000-0000-0000B3010000}"/>
    <cellStyle name="Normal 17 4 3" xfId="395" xr:uid="{00000000-0005-0000-0000-0000B4010000}"/>
    <cellStyle name="Normal 17 5" xfId="396" xr:uid="{00000000-0005-0000-0000-0000B5010000}"/>
    <cellStyle name="Normal 17 6" xfId="397" xr:uid="{00000000-0005-0000-0000-0000B6010000}"/>
    <cellStyle name="Normal 18" xfId="398" xr:uid="{00000000-0005-0000-0000-0000B7010000}"/>
    <cellStyle name="Normal 18 2" xfId="399" xr:uid="{00000000-0005-0000-0000-0000B8010000}"/>
    <cellStyle name="Normal 19" xfId="400" xr:uid="{00000000-0005-0000-0000-0000B9010000}"/>
    <cellStyle name="Normal 2" xfId="401" xr:uid="{00000000-0005-0000-0000-0000BA010000}"/>
    <cellStyle name="Normal 2 2" xfId="402" xr:uid="{00000000-0005-0000-0000-0000BB010000}"/>
    <cellStyle name="Normal 2 2 2" xfId="1" xr:uid="{00000000-0005-0000-0000-0000BC010000}"/>
    <cellStyle name="Normal 2 2 3" xfId="403" xr:uid="{00000000-0005-0000-0000-0000BD010000}"/>
    <cellStyle name="Normal 2 2 4" xfId="404" xr:uid="{00000000-0005-0000-0000-0000BE010000}"/>
    <cellStyle name="Normal 2 2 5" xfId="405" xr:uid="{00000000-0005-0000-0000-0000BF010000}"/>
    <cellStyle name="Normal 2 3" xfId="406" xr:uid="{00000000-0005-0000-0000-0000C0010000}"/>
    <cellStyle name="Normal 2 3 2" xfId="407" xr:uid="{00000000-0005-0000-0000-0000C1010000}"/>
    <cellStyle name="Normal 2 3_29(d) - Gas extensions -tariffs" xfId="408" xr:uid="{00000000-0005-0000-0000-0000C2010000}"/>
    <cellStyle name="Normal 2 4" xfId="409" xr:uid="{00000000-0005-0000-0000-0000C3010000}"/>
    <cellStyle name="Normal 2 4 2" xfId="410" xr:uid="{00000000-0005-0000-0000-0000C4010000}"/>
    <cellStyle name="Normal 2 4 3" xfId="411" xr:uid="{00000000-0005-0000-0000-0000C5010000}"/>
    <cellStyle name="Normal 2 5" xfId="7" xr:uid="{00000000-0005-0000-0000-0000C6010000}"/>
    <cellStyle name="Normal 2 6" xfId="412" xr:uid="{00000000-0005-0000-0000-0000C7010000}"/>
    <cellStyle name="Normal 2_29(d) - Gas extensions -tariffs" xfId="413" xr:uid="{00000000-0005-0000-0000-0000C8010000}"/>
    <cellStyle name="Normal 20" xfId="414" xr:uid="{00000000-0005-0000-0000-0000C9010000}"/>
    <cellStyle name="Normal 20 2" xfId="415" xr:uid="{00000000-0005-0000-0000-0000CA010000}"/>
    <cellStyle name="Normal 20 2 2" xfId="416" xr:uid="{00000000-0005-0000-0000-0000CB010000}"/>
    <cellStyle name="Normal 20 3" xfId="417" xr:uid="{00000000-0005-0000-0000-0000CC010000}"/>
    <cellStyle name="Normal 20 4" xfId="418" xr:uid="{00000000-0005-0000-0000-0000CD010000}"/>
    <cellStyle name="Normal 21" xfId="419" xr:uid="{00000000-0005-0000-0000-0000CE010000}"/>
    <cellStyle name="Normal 21 2" xfId="420" xr:uid="{00000000-0005-0000-0000-0000CF010000}"/>
    <cellStyle name="Normal 21 3" xfId="421" xr:uid="{00000000-0005-0000-0000-0000D0010000}"/>
    <cellStyle name="Normal 22" xfId="422" xr:uid="{00000000-0005-0000-0000-0000D1010000}"/>
    <cellStyle name="Normal 23" xfId="423" xr:uid="{00000000-0005-0000-0000-0000D2010000}"/>
    <cellStyle name="Normal 23 2" xfId="424" xr:uid="{00000000-0005-0000-0000-0000D3010000}"/>
    <cellStyle name="Normal 23 2 2" xfId="425" xr:uid="{00000000-0005-0000-0000-0000D4010000}"/>
    <cellStyle name="Normal 23 3" xfId="426" xr:uid="{00000000-0005-0000-0000-0000D5010000}"/>
    <cellStyle name="Normal 23 4" xfId="427" xr:uid="{00000000-0005-0000-0000-0000D6010000}"/>
    <cellStyle name="Normal 24" xfId="428" xr:uid="{00000000-0005-0000-0000-0000D7010000}"/>
    <cellStyle name="Normal 24 2" xfId="429" xr:uid="{00000000-0005-0000-0000-0000D8010000}"/>
    <cellStyle name="Normal 24 2 2" xfId="430" xr:uid="{00000000-0005-0000-0000-0000D9010000}"/>
    <cellStyle name="Normal 24 3" xfId="431" xr:uid="{00000000-0005-0000-0000-0000DA010000}"/>
    <cellStyle name="Normal 24 4" xfId="432" xr:uid="{00000000-0005-0000-0000-0000DB010000}"/>
    <cellStyle name="Normal 25" xfId="433" xr:uid="{00000000-0005-0000-0000-0000DC010000}"/>
    <cellStyle name="Normal 25 2" xfId="434" xr:uid="{00000000-0005-0000-0000-0000DD010000}"/>
    <cellStyle name="Normal 25 2 2" xfId="435" xr:uid="{00000000-0005-0000-0000-0000DE010000}"/>
    <cellStyle name="Normal 25 3" xfId="436" xr:uid="{00000000-0005-0000-0000-0000DF010000}"/>
    <cellStyle name="Normal 25 4" xfId="437" xr:uid="{00000000-0005-0000-0000-0000E0010000}"/>
    <cellStyle name="Normal 26" xfId="438" xr:uid="{00000000-0005-0000-0000-0000E1010000}"/>
    <cellStyle name="Normal 26 2" xfId="439" xr:uid="{00000000-0005-0000-0000-0000E2010000}"/>
    <cellStyle name="Normal 26 2 2" xfId="440" xr:uid="{00000000-0005-0000-0000-0000E3010000}"/>
    <cellStyle name="Normal 26 3" xfId="441" xr:uid="{00000000-0005-0000-0000-0000E4010000}"/>
    <cellStyle name="Normal 26 4" xfId="442" xr:uid="{00000000-0005-0000-0000-0000E5010000}"/>
    <cellStyle name="Normal 27" xfId="443" xr:uid="{00000000-0005-0000-0000-0000E6010000}"/>
    <cellStyle name="Normal 28" xfId="5" xr:uid="{00000000-0005-0000-0000-0000E7010000}"/>
    <cellStyle name="Normal 28 4" xfId="705" xr:uid="{00000000-0005-0000-0000-0000E8010000}"/>
    <cellStyle name="Normal 29" xfId="444" xr:uid="{00000000-0005-0000-0000-0000E9010000}"/>
    <cellStyle name="Normal 3" xfId="445" xr:uid="{00000000-0005-0000-0000-0000EA010000}"/>
    <cellStyle name="Normal 3 2" xfId="446" xr:uid="{00000000-0005-0000-0000-0000EB010000}"/>
    <cellStyle name="Normal 3 2 2" xfId="447" xr:uid="{00000000-0005-0000-0000-0000EC010000}"/>
    <cellStyle name="Normal 3 3" xfId="448" xr:uid="{00000000-0005-0000-0000-0000ED010000}"/>
    <cellStyle name="Normal 3 3 2" xfId="449" xr:uid="{00000000-0005-0000-0000-0000EE010000}"/>
    <cellStyle name="Normal 3 3 3" xfId="450" xr:uid="{00000000-0005-0000-0000-0000EF010000}"/>
    <cellStyle name="Normal 3 4" xfId="451" xr:uid="{00000000-0005-0000-0000-0000F0010000}"/>
    <cellStyle name="Normal 3 5" xfId="452" xr:uid="{00000000-0005-0000-0000-0000F1010000}"/>
    <cellStyle name="Normal 3 5 2" xfId="453" xr:uid="{00000000-0005-0000-0000-0000F2010000}"/>
    <cellStyle name="Normal 3 5 3" xfId="454" xr:uid="{00000000-0005-0000-0000-0000F3010000}"/>
    <cellStyle name="Normal 3_29(d) - Gas extensions -tariffs" xfId="455" xr:uid="{00000000-0005-0000-0000-0000F4010000}"/>
    <cellStyle name="Normal 30" xfId="456" xr:uid="{00000000-0005-0000-0000-0000F5010000}"/>
    <cellStyle name="Normal 31" xfId="457" xr:uid="{00000000-0005-0000-0000-0000F6010000}"/>
    <cellStyle name="Normal 32" xfId="3" xr:uid="{00000000-0005-0000-0000-0000F7010000}"/>
    <cellStyle name="Normal 32 3" xfId="703" xr:uid="{00000000-0005-0000-0000-0000F8010000}"/>
    <cellStyle name="Normal 33" xfId="458" xr:uid="{00000000-0005-0000-0000-0000F9010000}"/>
    <cellStyle name="Normal 34" xfId="459" xr:uid="{00000000-0005-0000-0000-0000FA010000}"/>
    <cellStyle name="Normal 35" xfId="693" xr:uid="{00000000-0005-0000-0000-0000FB010000}"/>
    <cellStyle name="Normal 36" xfId="694" xr:uid="{00000000-0005-0000-0000-0000FC010000}"/>
    <cellStyle name="Normal 37" xfId="695" xr:uid="{00000000-0005-0000-0000-0000FD010000}"/>
    <cellStyle name="Normal 38" xfId="460" xr:uid="{00000000-0005-0000-0000-0000FE010000}"/>
    <cellStyle name="Normal 38 2" xfId="461" xr:uid="{00000000-0005-0000-0000-0000FF010000}"/>
    <cellStyle name="Normal 38_29(d) - Gas extensions -tariffs" xfId="462" xr:uid="{00000000-0005-0000-0000-000000020000}"/>
    <cellStyle name="Normal 4" xfId="463" xr:uid="{00000000-0005-0000-0000-000001020000}"/>
    <cellStyle name="Normal 4 2" xfId="464" xr:uid="{00000000-0005-0000-0000-000002020000}"/>
    <cellStyle name="Normal 4 2 2" xfId="465" xr:uid="{00000000-0005-0000-0000-000003020000}"/>
    <cellStyle name="Normal 4 2 2 2" xfId="466" xr:uid="{00000000-0005-0000-0000-000004020000}"/>
    <cellStyle name="Normal 4 2 2 2 2" xfId="467" xr:uid="{00000000-0005-0000-0000-000005020000}"/>
    <cellStyle name="Normal 4 2 2 2 3" xfId="468" xr:uid="{00000000-0005-0000-0000-000006020000}"/>
    <cellStyle name="Normal 4 2 2 3" xfId="469" xr:uid="{00000000-0005-0000-0000-000007020000}"/>
    <cellStyle name="Normal 4 2 2 4" xfId="470" xr:uid="{00000000-0005-0000-0000-000008020000}"/>
    <cellStyle name="Normal 4 2 3" xfId="471" xr:uid="{00000000-0005-0000-0000-000009020000}"/>
    <cellStyle name="Normal 4 2 3 2" xfId="472" xr:uid="{00000000-0005-0000-0000-00000A020000}"/>
    <cellStyle name="Normal 4 2 3 2 2" xfId="473" xr:uid="{00000000-0005-0000-0000-00000B020000}"/>
    <cellStyle name="Normal 4 2 3 2 3" xfId="474" xr:uid="{00000000-0005-0000-0000-00000C020000}"/>
    <cellStyle name="Normal 4 2 3 3" xfId="475" xr:uid="{00000000-0005-0000-0000-00000D020000}"/>
    <cellStyle name="Normal 4 2 3 4" xfId="476" xr:uid="{00000000-0005-0000-0000-00000E020000}"/>
    <cellStyle name="Normal 4 3" xfId="477" xr:uid="{00000000-0005-0000-0000-00000F020000}"/>
    <cellStyle name="Normal 4 3 2" xfId="478" xr:uid="{00000000-0005-0000-0000-000010020000}"/>
    <cellStyle name="Normal 4 3 2 2" xfId="479" xr:uid="{00000000-0005-0000-0000-000011020000}"/>
    <cellStyle name="Normal 4 3 2 3" xfId="480" xr:uid="{00000000-0005-0000-0000-000012020000}"/>
    <cellStyle name="Normal 4 3 3" xfId="481" xr:uid="{00000000-0005-0000-0000-000013020000}"/>
    <cellStyle name="Normal 4 3 3 2" xfId="482" xr:uid="{00000000-0005-0000-0000-000014020000}"/>
    <cellStyle name="Normal 4 3 4" xfId="483" xr:uid="{00000000-0005-0000-0000-000015020000}"/>
    <cellStyle name="Normal 4 4" xfId="484" xr:uid="{00000000-0005-0000-0000-000016020000}"/>
    <cellStyle name="Normal 4 5" xfId="485" xr:uid="{00000000-0005-0000-0000-000017020000}"/>
    <cellStyle name="Normal 4 6" xfId="486" xr:uid="{00000000-0005-0000-0000-000018020000}"/>
    <cellStyle name="Normal 4_29(d) - Gas extensions -tariffs" xfId="487" xr:uid="{00000000-0005-0000-0000-000019020000}"/>
    <cellStyle name="Normal 40" xfId="488" xr:uid="{00000000-0005-0000-0000-00001A020000}"/>
    <cellStyle name="Normal 40 2" xfId="489" xr:uid="{00000000-0005-0000-0000-00001B020000}"/>
    <cellStyle name="Normal 40_29(d) - Gas extensions -tariffs" xfId="490" xr:uid="{00000000-0005-0000-0000-00001C020000}"/>
    <cellStyle name="Normal 5" xfId="491" xr:uid="{00000000-0005-0000-0000-00001D020000}"/>
    <cellStyle name="Normal 5 2" xfId="492" xr:uid="{00000000-0005-0000-0000-00001E020000}"/>
    <cellStyle name="Normal 5 3" xfId="493" xr:uid="{00000000-0005-0000-0000-00001F020000}"/>
    <cellStyle name="Normal 5 4" xfId="709" xr:uid="{00000000-0005-0000-0000-000020020000}"/>
    <cellStyle name="Normal 6" xfId="494" xr:uid="{00000000-0005-0000-0000-000021020000}"/>
    <cellStyle name="Normal 6 2" xfId="495" xr:uid="{00000000-0005-0000-0000-000022020000}"/>
    <cellStyle name="Normal 6 2 2" xfId="496" xr:uid="{00000000-0005-0000-0000-000023020000}"/>
    <cellStyle name="Normal 6 2 3" xfId="497" xr:uid="{00000000-0005-0000-0000-000024020000}"/>
    <cellStyle name="Normal 7" xfId="498" xr:uid="{00000000-0005-0000-0000-000025020000}"/>
    <cellStyle name="Normal 7 2" xfId="499" xr:uid="{00000000-0005-0000-0000-000026020000}"/>
    <cellStyle name="Normal 7 2 2" xfId="500" xr:uid="{00000000-0005-0000-0000-000027020000}"/>
    <cellStyle name="Normal 7 2 2 2" xfId="501" xr:uid="{00000000-0005-0000-0000-000028020000}"/>
    <cellStyle name="Normal 7 2 2 3" xfId="502" xr:uid="{00000000-0005-0000-0000-000029020000}"/>
    <cellStyle name="Normal 7 2 3" xfId="503" xr:uid="{00000000-0005-0000-0000-00002A020000}"/>
    <cellStyle name="Normal 7 2 4" xfId="504" xr:uid="{00000000-0005-0000-0000-00002B020000}"/>
    <cellStyle name="Normal 8" xfId="505" xr:uid="{00000000-0005-0000-0000-00002C020000}"/>
    <cellStyle name="Normal 8 2" xfId="506" xr:uid="{00000000-0005-0000-0000-00002D020000}"/>
    <cellStyle name="Normal 8 2 2" xfId="507" xr:uid="{00000000-0005-0000-0000-00002E020000}"/>
    <cellStyle name="Normal 8 2 3" xfId="508" xr:uid="{00000000-0005-0000-0000-00002F020000}"/>
    <cellStyle name="Normal 8 2 3 2" xfId="509" xr:uid="{00000000-0005-0000-0000-000030020000}"/>
    <cellStyle name="Normal 8 2 3 3" xfId="510" xr:uid="{00000000-0005-0000-0000-000031020000}"/>
    <cellStyle name="Normal 8 2 4" xfId="511" xr:uid="{00000000-0005-0000-0000-000032020000}"/>
    <cellStyle name="Normal 9" xfId="512" xr:uid="{00000000-0005-0000-0000-000033020000}"/>
    <cellStyle name="Normal 9 2" xfId="513" xr:uid="{00000000-0005-0000-0000-000034020000}"/>
    <cellStyle name="Normal 9 3" xfId="710" xr:uid="{00000000-0005-0000-0000-000035020000}"/>
    <cellStyle name="Note 2" xfId="514" xr:uid="{00000000-0005-0000-0000-000036020000}"/>
    <cellStyle name="Note 2 2" xfId="515" xr:uid="{00000000-0005-0000-0000-000037020000}"/>
    <cellStyle name="Note 2 2 2" xfId="516" xr:uid="{00000000-0005-0000-0000-000038020000}"/>
    <cellStyle name="Note 2 3" xfId="517" xr:uid="{00000000-0005-0000-0000-000039020000}"/>
    <cellStyle name="Note 2 3 2" xfId="518" xr:uid="{00000000-0005-0000-0000-00003A020000}"/>
    <cellStyle name="Note 2 3 3" xfId="519" xr:uid="{00000000-0005-0000-0000-00003B020000}"/>
    <cellStyle name="Note 2 4" xfId="520" xr:uid="{00000000-0005-0000-0000-00003C020000}"/>
    <cellStyle name="Note 3" xfId="521" xr:uid="{00000000-0005-0000-0000-00003D020000}"/>
    <cellStyle name="Note 3 2" xfId="522" xr:uid="{00000000-0005-0000-0000-00003E020000}"/>
    <cellStyle name="Note 3 2 2" xfId="523" xr:uid="{00000000-0005-0000-0000-00003F020000}"/>
    <cellStyle name="Note 3 3" xfId="524" xr:uid="{00000000-0005-0000-0000-000040020000}"/>
    <cellStyle name="Note 3 3 2" xfId="525" xr:uid="{00000000-0005-0000-0000-000041020000}"/>
    <cellStyle name="Note 3 3 3" xfId="526" xr:uid="{00000000-0005-0000-0000-000042020000}"/>
    <cellStyle name="Note 3 4" xfId="527" xr:uid="{00000000-0005-0000-0000-000043020000}"/>
    <cellStyle name="Note 4" xfId="528" xr:uid="{00000000-0005-0000-0000-000044020000}"/>
    <cellStyle name="Note 4 2" xfId="529" xr:uid="{00000000-0005-0000-0000-000045020000}"/>
    <cellStyle name="Note 4 2 2" xfId="530" xr:uid="{00000000-0005-0000-0000-000046020000}"/>
    <cellStyle name="Note 4 3" xfId="531" xr:uid="{00000000-0005-0000-0000-000047020000}"/>
    <cellStyle name="Note 4 3 2" xfId="532" xr:uid="{00000000-0005-0000-0000-000048020000}"/>
    <cellStyle name="Note 4 3 3" xfId="533" xr:uid="{00000000-0005-0000-0000-000049020000}"/>
    <cellStyle name="Note 4 4" xfId="534" xr:uid="{00000000-0005-0000-0000-00004A020000}"/>
    <cellStyle name="Output 2" xfId="535" xr:uid="{00000000-0005-0000-0000-00004B020000}"/>
    <cellStyle name="Output 2 2" xfId="536" xr:uid="{00000000-0005-0000-0000-00004C020000}"/>
    <cellStyle name="Output 2 2 2" xfId="537" xr:uid="{00000000-0005-0000-0000-00004D020000}"/>
    <cellStyle name="Output 2 3" xfId="538" xr:uid="{00000000-0005-0000-0000-00004E020000}"/>
    <cellStyle name="Output 2 3 2" xfId="539" xr:uid="{00000000-0005-0000-0000-00004F020000}"/>
    <cellStyle name="Output 2 3 3" xfId="540" xr:uid="{00000000-0005-0000-0000-000050020000}"/>
    <cellStyle name="Output 2 4" xfId="541" xr:uid="{00000000-0005-0000-0000-000051020000}"/>
    <cellStyle name="Percent [2]" xfId="542" xr:uid="{00000000-0005-0000-0000-000052020000}"/>
    <cellStyle name="Percent [2] 2" xfId="543" xr:uid="{00000000-0005-0000-0000-000053020000}"/>
    <cellStyle name="Percent [2]_29(d) - Gas extensions -tariffs" xfId="544" xr:uid="{00000000-0005-0000-0000-000054020000}"/>
    <cellStyle name="Percent 10" xfId="696" xr:uid="{00000000-0005-0000-0000-000055020000}"/>
    <cellStyle name="Percent 11" xfId="697" xr:uid="{00000000-0005-0000-0000-000056020000}"/>
    <cellStyle name="Percent 12" xfId="545" xr:uid="{00000000-0005-0000-0000-000057020000}"/>
    <cellStyle name="Percent 12 2" xfId="546" xr:uid="{00000000-0005-0000-0000-000058020000}"/>
    <cellStyle name="Percent 12 2 2" xfId="547" xr:uid="{00000000-0005-0000-0000-000059020000}"/>
    <cellStyle name="Percent 12 3" xfId="548" xr:uid="{00000000-0005-0000-0000-00005A020000}"/>
    <cellStyle name="Percent 12 4" xfId="549" xr:uid="{00000000-0005-0000-0000-00005B020000}"/>
    <cellStyle name="Percent 2" xfId="550" xr:uid="{00000000-0005-0000-0000-00005C020000}"/>
    <cellStyle name="Percent 2 2" xfId="551" xr:uid="{00000000-0005-0000-0000-00005D020000}"/>
    <cellStyle name="Percent 2 2 2" xfId="552" xr:uid="{00000000-0005-0000-0000-00005E020000}"/>
    <cellStyle name="Percent 2 2 2 2" xfId="553" xr:uid="{00000000-0005-0000-0000-00005F020000}"/>
    <cellStyle name="Percent 2 2 2 2 2" xfId="554" xr:uid="{00000000-0005-0000-0000-000060020000}"/>
    <cellStyle name="Percent 2 2 2 2 3" xfId="555" xr:uid="{00000000-0005-0000-0000-000061020000}"/>
    <cellStyle name="Percent 2 2 2 3" xfId="556" xr:uid="{00000000-0005-0000-0000-000062020000}"/>
    <cellStyle name="Percent 2 2 2 4" xfId="557" xr:uid="{00000000-0005-0000-0000-000063020000}"/>
    <cellStyle name="Percent 2 2 3" xfId="558" xr:uid="{00000000-0005-0000-0000-000064020000}"/>
    <cellStyle name="Percent 2 2 3 2" xfId="559" xr:uid="{00000000-0005-0000-0000-000065020000}"/>
    <cellStyle name="Percent 2 2 3 2 2" xfId="560" xr:uid="{00000000-0005-0000-0000-000066020000}"/>
    <cellStyle name="Percent 2 2 3 2 3" xfId="561" xr:uid="{00000000-0005-0000-0000-000067020000}"/>
    <cellStyle name="Percent 2 2 3 3" xfId="562" xr:uid="{00000000-0005-0000-0000-000068020000}"/>
    <cellStyle name="Percent 2 2 3 4" xfId="563" xr:uid="{00000000-0005-0000-0000-000069020000}"/>
    <cellStyle name="Percent 2 3" xfId="564" xr:uid="{00000000-0005-0000-0000-00006A020000}"/>
    <cellStyle name="Percent 2 3 2" xfId="565" xr:uid="{00000000-0005-0000-0000-00006B020000}"/>
    <cellStyle name="Percent 2 3 2 2" xfId="566" xr:uid="{00000000-0005-0000-0000-00006C020000}"/>
    <cellStyle name="Percent 2 3 2 3" xfId="567" xr:uid="{00000000-0005-0000-0000-00006D020000}"/>
    <cellStyle name="Percent 2 3 3" xfId="568" xr:uid="{00000000-0005-0000-0000-00006E020000}"/>
    <cellStyle name="Percent 2 3 4" xfId="569" xr:uid="{00000000-0005-0000-0000-00006F020000}"/>
    <cellStyle name="Percent 2 4" xfId="570" xr:uid="{00000000-0005-0000-0000-000070020000}"/>
    <cellStyle name="Percent 2 4 2" xfId="571" xr:uid="{00000000-0005-0000-0000-000071020000}"/>
    <cellStyle name="Percent 2 4 2 2" xfId="572" xr:uid="{00000000-0005-0000-0000-000072020000}"/>
    <cellStyle name="Percent 2 4 2 3" xfId="573" xr:uid="{00000000-0005-0000-0000-000073020000}"/>
    <cellStyle name="Percent 2 4 3" xfId="574" xr:uid="{00000000-0005-0000-0000-000074020000}"/>
    <cellStyle name="Percent 2 4 4" xfId="575" xr:uid="{00000000-0005-0000-0000-000075020000}"/>
    <cellStyle name="Percent 3" xfId="576" xr:uid="{00000000-0005-0000-0000-000076020000}"/>
    <cellStyle name="Percent 3 2" xfId="577" xr:uid="{00000000-0005-0000-0000-000077020000}"/>
    <cellStyle name="Percent 3 4" xfId="578" xr:uid="{00000000-0005-0000-0000-000078020000}"/>
    <cellStyle name="Percent 3 4 2" xfId="579" xr:uid="{00000000-0005-0000-0000-000079020000}"/>
    <cellStyle name="Percent 3 4 3" xfId="580" xr:uid="{00000000-0005-0000-0000-00007A020000}"/>
    <cellStyle name="Percent 4" xfId="581" xr:uid="{00000000-0005-0000-0000-00007B020000}"/>
    <cellStyle name="Percent 5" xfId="582" xr:uid="{00000000-0005-0000-0000-00007C020000}"/>
    <cellStyle name="Percent 5 2" xfId="583" xr:uid="{00000000-0005-0000-0000-00007D020000}"/>
    <cellStyle name="Percent 5 3" xfId="584" xr:uid="{00000000-0005-0000-0000-00007E020000}"/>
    <cellStyle name="Percent 6" xfId="585" xr:uid="{00000000-0005-0000-0000-00007F020000}"/>
    <cellStyle name="Percent 7" xfId="586" xr:uid="{00000000-0005-0000-0000-000080020000}"/>
    <cellStyle name="Percent 8" xfId="587" xr:uid="{00000000-0005-0000-0000-000081020000}"/>
    <cellStyle name="Percent 9" xfId="698" xr:uid="{00000000-0005-0000-0000-000082020000}"/>
    <cellStyle name="Percentage" xfId="588" xr:uid="{00000000-0005-0000-0000-000083020000}"/>
    <cellStyle name="Period Title" xfId="589" xr:uid="{00000000-0005-0000-0000-000084020000}"/>
    <cellStyle name="PSChar" xfId="590" xr:uid="{00000000-0005-0000-0000-000085020000}"/>
    <cellStyle name="PSDate" xfId="591" xr:uid="{00000000-0005-0000-0000-000086020000}"/>
    <cellStyle name="PSDec" xfId="592" xr:uid="{00000000-0005-0000-0000-000087020000}"/>
    <cellStyle name="PSDetail" xfId="593" xr:uid="{00000000-0005-0000-0000-000088020000}"/>
    <cellStyle name="PSHeading" xfId="594" xr:uid="{00000000-0005-0000-0000-000089020000}"/>
    <cellStyle name="PSHeading 2" xfId="595" xr:uid="{00000000-0005-0000-0000-00008A020000}"/>
    <cellStyle name="PSHeading 2 2" xfId="596" xr:uid="{00000000-0005-0000-0000-00008B020000}"/>
    <cellStyle name="PSHeading 2 2 2" xfId="597" xr:uid="{00000000-0005-0000-0000-00008C020000}"/>
    <cellStyle name="PSHeading 2 3" xfId="598" xr:uid="{00000000-0005-0000-0000-00008D020000}"/>
    <cellStyle name="PSHeading 3" xfId="599" xr:uid="{00000000-0005-0000-0000-00008E020000}"/>
    <cellStyle name="PSHeading 3 2" xfId="600" xr:uid="{00000000-0005-0000-0000-00008F020000}"/>
    <cellStyle name="PSHeading 3 2 2" xfId="601" xr:uid="{00000000-0005-0000-0000-000090020000}"/>
    <cellStyle name="PSHeading 3 2 2 2" xfId="699" xr:uid="{00000000-0005-0000-0000-000091020000}"/>
    <cellStyle name="PSHeading 3 2 3" xfId="700" xr:uid="{00000000-0005-0000-0000-000092020000}"/>
    <cellStyle name="PSHeading 3 3" xfId="602" xr:uid="{00000000-0005-0000-0000-000093020000}"/>
    <cellStyle name="PSHeading 4" xfId="603" xr:uid="{00000000-0005-0000-0000-000094020000}"/>
    <cellStyle name="PSHeading 4 2" xfId="604" xr:uid="{00000000-0005-0000-0000-000095020000}"/>
    <cellStyle name="PSHeading 5" xfId="701" xr:uid="{00000000-0005-0000-0000-000096020000}"/>
    <cellStyle name="PSInt" xfId="605" xr:uid="{00000000-0005-0000-0000-000097020000}"/>
    <cellStyle name="PSSpacer" xfId="606" xr:uid="{00000000-0005-0000-0000-000098020000}"/>
    <cellStyle name="Ratio" xfId="607" xr:uid="{00000000-0005-0000-0000-000099020000}"/>
    <cellStyle name="Ratio 2" xfId="608" xr:uid="{00000000-0005-0000-0000-00009A020000}"/>
    <cellStyle name="Ratio_29(d) - Gas extensions -tariffs" xfId="609" xr:uid="{00000000-0005-0000-0000-00009B020000}"/>
    <cellStyle name="Right Date" xfId="610" xr:uid="{00000000-0005-0000-0000-00009C020000}"/>
    <cellStyle name="Right Number" xfId="611" xr:uid="{00000000-0005-0000-0000-00009D020000}"/>
    <cellStyle name="Right Year" xfId="612" xr:uid="{00000000-0005-0000-0000-00009E020000}"/>
    <cellStyle name="RIN_Input$_3dp" xfId="613" xr:uid="{00000000-0005-0000-0000-00009F020000}"/>
    <cellStyle name="SAPError" xfId="614" xr:uid="{00000000-0005-0000-0000-0000A0020000}"/>
    <cellStyle name="SAPError 2" xfId="615" xr:uid="{00000000-0005-0000-0000-0000A1020000}"/>
    <cellStyle name="SAPKey" xfId="616" xr:uid="{00000000-0005-0000-0000-0000A2020000}"/>
    <cellStyle name="SAPKey 2" xfId="617" xr:uid="{00000000-0005-0000-0000-0000A3020000}"/>
    <cellStyle name="SAPLocked" xfId="618" xr:uid="{00000000-0005-0000-0000-0000A4020000}"/>
    <cellStyle name="SAPLocked 2" xfId="619" xr:uid="{00000000-0005-0000-0000-0000A5020000}"/>
    <cellStyle name="SAPOutput" xfId="620" xr:uid="{00000000-0005-0000-0000-0000A6020000}"/>
    <cellStyle name="SAPOutput 2" xfId="621" xr:uid="{00000000-0005-0000-0000-0000A7020000}"/>
    <cellStyle name="SAPSpace" xfId="622" xr:uid="{00000000-0005-0000-0000-0000A8020000}"/>
    <cellStyle name="SAPSpace 2" xfId="623" xr:uid="{00000000-0005-0000-0000-0000A9020000}"/>
    <cellStyle name="SAPText" xfId="624" xr:uid="{00000000-0005-0000-0000-0000AA020000}"/>
    <cellStyle name="SAPText 2" xfId="625" xr:uid="{00000000-0005-0000-0000-0000AB020000}"/>
    <cellStyle name="SAPUnLocked" xfId="626" xr:uid="{00000000-0005-0000-0000-0000AC020000}"/>
    <cellStyle name="SAPUnLocked 2" xfId="627" xr:uid="{00000000-0005-0000-0000-0000AD020000}"/>
    <cellStyle name="Sheet Title" xfId="628" xr:uid="{00000000-0005-0000-0000-0000AE020000}"/>
    <cellStyle name="SheetHeader1" xfId="629" xr:uid="{00000000-0005-0000-0000-0000AF020000}"/>
    <cellStyle name="Style 1" xfId="630" xr:uid="{00000000-0005-0000-0000-0000B0020000}"/>
    <cellStyle name="Style 1 2" xfId="631" xr:uid="{00000000-0005-0000-0000-0000B1020000}"/>
    <cellStyle name="Style 1 2 2" xfId="632" xr:uid="{00000000-0005-0000-0000-0000B2020000}"/>
    <cellStyle name="Style 1 3" xfId="633" xr:uid="{00000000-0005-0000-0000-0000B3020000}"/>
    <cellStyle name="Style 1 3 2" xfId="634" xr:uid="{00000000-0005-0000-0000-0000B4020000}"/>
    <cellStyle name="Style 1 3 3" xfId="635" xr:uid="{00000000-0005-0000-0000-0000B5020000}"/>
    <cellStyle name="Style 1 4" xfId="636" xr:uid="{00000000-0005-0000-0000-0000B6020000}"/>
    <cellStyle name="Style 1_29(d) - Gas extensions -tariffs" xfId="637" xr:uid="{00000000-0005-0000-0000-0000B7020000}"/>
    <cellStyle name="Style2" xfId="638" xr:uid="{00000000-0005-0000-0000-0000B8020000}"/>
    <cellStyle name="Style3" xfId="639" xr:uid="{00000000-0005-0000-0000-0000B9020000}"/>
    <cellStyle name="Style4" xfId="640" xr:uid="{00000000-0005-0000-0000-0000BA020000}"/>
    <cellStyle name="Style4 2" xfId="641" xr:uid="{00000000-0005-0000-0000-0000BB020000}"/>
    <cellStyle name="Style4_29(d) - Gas extensions -tariffs" xfId="642" xr:uid="{00000000-0005-0000-0000-0000BC020000}"/>
    <cellStyle name="Style5" xfId="643" xr:uid="{00000000-0005-0000-0000-0000BD020000}"/>
    <cellStyle name="Style5 2" xfId="644" xr:uid="{00000000-0005-0000-0000-0000BE020000}"/>
    <cellStyle name="Style5_29(d) - Gas extensions -tariffs" xfId="645" xr:uid="{00000000-0005-0000-0000-0000BF020000}"/>
    <cellStyle name="Table Head Green" xfId="646" xr:uid="{00000000-0005-0000-0000-0000C0020000}"/>
    <cellStyle name="Table Head_pldt" xfId="647" xr:uid="{00000000-0005-0000-0000-0000C1020000}"/>
    <cellStyle name="Table Source" xfId="648" xr:uid="{00000000-0005-0000-0000-0000C2020000}"/>
    <cellStyle name="Table Units" xfId="649" xr:uid="{00000000-0005-0000-0000-0000C3020000}"/>
    <cellStyle name="TableLvl2" xfId="650" xr:uid="{00000000-0005-0000-0000-0000C4020000}"/>
    <cellStyle name="TableLvl3" xfId="651" xr:uid="{00000000-0005-0000-0000-0000C5020000}"/>
    <cellStyle name="Text" xfId="652" xr:uid="{00000000-0005-0000-0000-0000C6020000}"/>
    <cellStyle name="Text 2" xfId="653" xr:uid="{00000000-0005-0000-0000-0000C7020000}"/>
    <cellStyle name="Text 3" xfId="654" xr:uid="{00000000-0005-0000-0000-0000C8020000}"/>
    <cellStyle name="Text Head 1" xfId="655" xr:uid="{00000000-0005-0000-0000-0000C9020000}"/>
    <cellStyle name="Text Head 2" xfId="656" xr:uid="{00000000-0005-0000-0000-0000CA020000}"/>
    <cellStyle name="Text Indent 2" xfId="657" xr:uid="{00000000-0005-0000-0000-0000CB020000}"/>
    <cellStyle name="Theirs" xfId="658" xr:uid="{00000000-0005-0000-0000-0000CC020000}"/>
    <cellStyle name="Title 2" xfId="659" xr:uid="{00000000-0005-0000-0000-0000CD020000}"/>
    <cellStyle name="TOC 1" xfId="660" xr:uid="{00000000-0005-0000-0000-0000CE020000}"/>
    <cellStyle name="TOC 2" xfId="661" xr:uid="{00000000-0005-0000-0000-0000CF020000}"/>
    <cellStyle name="TOC 3" xfId="662" xr:uid="{00000000-0005-0000-0000-0000D0020000}"/>
    <cellStyle name="Total 2" xfId="663" xr:uid="{00000000-0005-0000-0000-0000D1020000}"/>
    <cellStyle name="Total 2 2" xfId="664" xr:uid="{00000000-0005-0000-0000-0000D2020000}"/>
    <cellStyle name="Total 2 2 2" xfId="665" xr:uid="{00000000-0005-0000-0000-0000D3020000}"/>
    <cellStyle name="Total 2 3" xfId="666" xr:uid="{00000000-0005-0000-0000-0000D4020000}"/>
    <cellStyle name="Total 2 3 2" xfId="667" xr:uid="{00000000-0005-0000-0000-0000D5020000}"/>
    <cellStyle name="Total 2 3 3" xfId="668" xr:uid="{00000000-0005-0000-0000-0000D6020000}"/>
    <cellStyle name="Total 2 4" xfId="669" xr:uid="{00000000-0005-0000-0000-0000D7020000}"/>
    <cellStyle name="Warning Text 2" xfId="670" xr:uid="{00000000-0005-0000-0000-0000D8020000}"/>
    <cellStyle name="year" xfId="671" xr:uid="{00000000-0005-0000-0000-0000D9020000}"/>
    <cellStyle name="year 2" xfId="672" xr:uid="{00000000-0005-0000-0000-0000DA020000}"/>
    <cellStyle name="year_29(d) - Gas extensions -tariffs" xfId="673" xr:uid="{00000000-0005-0000-0000-0000DB02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 tint="-0.249977111117893"/>
    <pageSetUpPr autoPageBreaks="0" fitToPage="1"/>
  </sheetPr>
  <dimension ref="A1:AI84"/>
  <sheetViews>
    <sheetView showGridLines="0" tabSelected="1" topLeftCell="B9" zoomScale="60" zoomScaleNormal="60" workbookViewId="0">
      <selection activeCell="L32" sqref="L32"/>
    </sheetView>
  </sheetViews>
  <sheetFormatPr defaultColWidth="9.140625" defaultRowHeight="15"/>
  <cols>
    <col min="1" max="1" width="22.7109375" style="5" customWidth="1"/>
    <col min="2" max="2" width="85.85546875" style="3" customWidth="1"/>
    <col min="3" max="24" width="15.28515625" style="3" customWidth="1"/>
    <col min="25" max="25" width="15.85546875" style="3" customWidth="1"/>
    <col min="26" max="26" width="11" style="4" bestFit="1" customWidth="1"/>
    <col min="27" max="27" width="10.5703125" style="4" bestFit="1" customWidth="1"/>
    <col min="28" max="28" width="10.7109375" style="4" bestFit="1" customWidth="1"/>
    <col min="29" max="29" width="11" style="4" bestFit="1" customWidth="1"/>
    <col min="30" max="30" width="9.28515625" style="4" customWidth="1"/>
    <col min="31" max="31" width="11" style="4" bestFit="1" customWidth="1"/>
    <col min="32" max="33" width="10.5703125" style="4" bestFit="1" customWidth="1"/>
    <col min="34" max="34" width="9.85546875" style="4" customWidth="1"/>
    <col min="35" max="16384" width="9.140625" style="3"/>
  </cols>
  <sheetData>
    <row r="1" spans="1:35" ht="30" customHeight="1">
      <c r="A1" s="217"/>
      <c r="B1" s="1" t="s">
        <v>41</v>
      </c>
      <c r="C1" s="221"/>
      <c r="D1" s="221"/>
      <c r="E1" s="221"/>
      <c r="F1" s="221"/>
      <c r="G1" s="221"/>
      <c r="H1" s="221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AI1" s="219"/>
    </row>
    <row r="2" spans="1:35" ht="30" customHeight="1">
      <c r="A2" s="217"/>
      <c r="B2" s="302" t="s">
        <v>40</v>
      </c>
      <c r="C2" s="222"/>
      <c r="D2" s="222"/>
      <c r="E2" s="222"/>
      <c r="F2" s="222"/>
      <c r="G2" s="222"/>
      <c r="H2" s="222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AI2" s="219"/>
    </row>
    <row r="3" spans="1:35" ht="30" customHeight="1">
      <c r="A3" s="217"/>
      <c r="B3" s="2"/>
      <c r="C3" s="221"/>
      <c r="D3" s="221"/>
      <c r="E3" s="221"/>
      <c r="F3" s="221"/>
      <c r="G3" s="221"/>
      <c r="H3" s="221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AI3" s="219"/>
    </row>
    <row r="4" spans="1:35" s="70" customFormat="1" ht="30" customHeight="1">
      <c r="A4" s="4"/>
      <c r="B4" s="223" t="s">
        <v>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4"/>
      <c r="AA4" s="4"/>
      <c r="AB4" s="4"/>
      <c r="AC4" s="4"/>
      <c r="AD4" s="4"/>
      <c r="AE4" s="4"/>
      <c r="AF4" s="4"/>
    </row>
    <row r="5" spans="1:35" ht="24" customHeight="1">
      <c r="A5" s="217"/>
      <c r="B5" s="108"/>
      <c r="C5" s="108"/>
      <c r="D5" s="108"/>
      <c r="E5" s="108"/>
      <c r="F5" s="108"/>
      <c r="G5" s="249" t="s">
        <v>56</v>
      </c>
      <c r="H5" s="108"/>
    </row>
    <row r="6" spans="1:35" ht="25.5" customHeight="1">
      <c r="B6" s="244" t="s">
        <v>4</v>
      </c>
      <c r="C6" s="224"/>
      <c r="D6" s="224"/>
      <c r="E6" s="224"/>
      <c r="F6" s="224"/>
      <c r="G6" s="224"/>
      <c r="H6" s="224"/>
      <c r="I6" s="224"/>
      <c r="J6" s="224"/>
      <c r="K6" s="224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AI6" s="26"/>
    </row>
    <row r="7" spans="1:35">
      <c r="B7" s="329" t="s">
        <v>5</v>
      </c>
      <c r="C7" s="329"/>
      <c r="D7" s="329"/>
      <c r="E7" s="329"/>
      <c r="F7" s="329"/>
      <c r="G7" s="245"/>
      <c r="H7" s="245"/>
      <c r="I7" s="245"/>
      <c r="J7" s="245"/>
      <c r="K7" s="245"/>
      <c r="L7" s="215"/>
      <c r="M7" s="215"/>
      <c r="N7" s="215"/>
      <c r="O7" s="215"/>
      <c r="P7" s="215"/>
      <c r="Q7" s="215"/>
      <c r="R7" s="215"/>
      <c r="S7" s="215"/>
      <c r="T7" s="215"/>
      <c r="U7" s="213"/>
      <c r="V7" s="213"/>
      <c r="W7" s="213"/>
      <c r="X7" s="213"/>
      <c r="Y7" s="213"/>
      <c r="AI7" s="214"/>
    </row>
    <row r="8" spans="1:35"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AI8" s="209"/>
    </row>
    <row r="9" spans="1:35" ht="15.75" thickBot="1">
      <c r="B9" s="212"/>
      <c r="C9" s="211"/>
      <c r="D9" s="211"/>
      <c r="E9" s="211"/>
      <c r="F9" s="211"/>
      <c r="G9" s="211"/>
      <c r="H9" s="211"/>
      <c r="I9" s="21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I9" s="209"/>
    </row>
    <row r="10" spans="1:35" s="15" customFormat="1" ht="24.75" customHeight="1" thickBot="1">
      <c r="B10" s="208" t="s">
        <v>6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6"/>
      <c r="R10" s="3"/>
      <c r="S10" s="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5" s="15" customFormat="1" ht="18.75" thickBot="1">
      <c r="B11" s="205"/>
      <c r="C11" s="330" t="s">
        <v>7</v>
      </c>
      <c r="D11" s="331"/>
      <c r="E11" s="331"/>
      <c r="F11" s="331"/>
      <c r="G11" s="331"/>
      <c r="H11" s="331"/>
      <c r="I11" s="331"/>
      <c r="J11" s="331"/>
      <c r="K11" s="332"/>
      <c r="L11" s="333" t="s">
        <v>8</v>
      </c>
      <c r="M11" s="334"/>
      <c r="R11" s="193"/>
      <c r="S11" s="193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5" s="15" customFormat="1" ht="18.75" thickBot="1">
      <c r="B12" s="205"/>
      <c r="C12" s="204" t="s">
        <v>42</v>
      </c>
      <c r="D12" s="203" t="s">
        <v>43</v>
      </c>
      <c r="E12" s="203" t="s">
        <v>44</v>
      </c>
      <c r="F12" s="203" t="s">
        <v>45</v>
      </c>
      <c r="G12" s="203" t="s">
        <v>46</v>
      </c>
      <c r="H12" s="203" t="s">
        <v>47</v>
      </c>
      <c r="I12" s="203" t="s">
        <v>48</v>
      </c>
      <c r="J12" s="203" t="s">
        <v>49</v>
      </c>
      <c r="K12" s="203" t="s">
        <v>29</v>
      </c>
      <c r="L12" s="203" t="s">
        <v>2</v>
      </c>
      <c r="M12" s="202" t="s">
        <v>50</v>
      </c>
      <c r="R12" s="4"/>
      <c r="S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5" ht="15.75" customHeight="1">
      <c r="B13" s="201" t="s">
        <v>9</v>
      </c>
      <c r="C13" s="200">
        <v>100.4</v>
      </c>
      <c r="D13" s="226">
        <v>102.8</v>
      </c>
      <c r="E13" s="226">
        <v>105.9</v>
      </c>
      <c r="F13" s="226">
        <v>107.5</v>
      </c>
      <c r="G13" s="226">
        <v>108.6</v>
      </c>
      <c r="H13" s="226">
        <v>110.7</v>
      </c>
      <c r="I13" s="199">
        <v>113</v>
      </c>
      <c r="J13" s="199">
        <v>114.8</v>
      </c>
      <c r="K13" s="199">
        <v>114.4</v>
      </c>
      <c r="L13" s="199">
        <v>118.8</v>
      </c>
      <c r="M13" s="250">
        <v>123.25500000000001</v>
      </c>
      <c r="N13" s="225"/>
      <c r="Y13" s="4"/>
      <c r="AH13" s="3"/>
    </row>
    <row r="14" spans="1:35" s="99" customFormat="1">
      <c r="A14" s="198"/>
      <c r="B14" s="197" t="s">
        <v>10</v>
      </c>
      <c r="C14" s="196"/>
      <c r="D14" s="227">
        <f t="shared" ref="D14:H14" si="0">D13/C13-1</f>
        <v>2.3904382470119501E-2</v>
      </c>
      <c r="E14" s="227">
        <f t="shared" si="0"/>
        <v>3.0155642023346418E-2</v>
      </c>
      <c r="F14" s="227">
        <f t="shared" si="0"/>
        <v>1.5108593012275628E-2</v>
      </c>
      <c r="G14" s="227">
        <f t="shared" si="0"/>
        <v>1.0232558139534831E-2</v>
      </c>
      <c r="H14" s="227">
        <f t="shared" si="0"/>
        <v>1.9337016574585641E-2</v>
      </c>
      <c r="I14" s="195">
        <f>I13/H13-1</f>
        <v>2.0776874435411097E-2</v>
      </c>
      <c r="J14" s="195">
        <f>J13/I13-1</f>
        <v>1.5929203539823078E-2</v>
      </c>
      <c r="K14" s="195">
        <f>K13/J13-1</f>
        <v>-3.4843205574912606E-3</v>
      </c>
      <c r="L14" s="195">
        <f>L13/K13-1</f>
        <v>3.8461538461538325E-2</v>
      </c>
      <c r="M14" s="194">
        <f>M13/L13-1</f>
        <v>3.7500000000000089E-2</v>
      </c>
      <c r="S14" s="193"/>
      <c r="U14" s="192"/>
      <c r="V14" s="192"/>
      <c r="W14" s="192"/>
      <c r="X14" s="192"/>
      <c r="Y14" s="192"/>
      <c r="Z14" s="4"/>
      <c r="AA14" s="4"/>
      <c r="AB14" s="4"/>
      <c r="AC14" s="4"/>
      <c r="AD14" s="4"/>
      <c r="AE14" s="4"/>
      <c r="AF14" s="4"/>
      <c r="AG14" s="4"/>
      <c r="AH14" s="4"/>
    </row>
    <row r="15" spans="1:35" s="4" customFormat="1" ht="13.5" thickBot="1">
      <c r="B15" s="191" t="s">
        <v>57</v>
      </c>
      <c r="C15" s="190">
        <f t="shared" ref="C15:H15" si="1">D15/(1+D14)</f>
        <v>0.81457141698105551</v>
      </c>
      <c r="D15" s="228">
        <f t="shared" si="1"/>
        <v>0.83404324368179783</v>
      </c>
      <c r="E15" s="228">
        <f t="shared" si="1"/>
        <v>0.85919435317025683</v>
      </c>
      <c r="F15" s="228">
        <f t="shared" si="1"/>
        <v>0.8721755709707516</v>
      </c>
      <c r="G15" s="228">
        <f t="shared" si="1"/>
        <v>0.88110015820859178</v>
      </c>
      <c r="H15" s="228">
        <f t="shared" si="1"/>
        <v>0.89813800657174137</v>
      </c>
      <c r="I15" s="189">
        <f>J15/(1+J14)</f>
        <v>0.91679850715995281</v>
      </c>
      <c r="J15" s="189">
        <f>K15/(1+K14)</f>
        <v>0.93140237718550967</v>
      </c>
      <c r="K15" s="189">
        <f>L15/(1+L14)</f>
        <v>0.92815707273538595</v>
      </c>
      <c r="L15" s="189">
        <f>M15/(1+M14)</f>
        <v>0.96385542168674687</v>
      </c>
      <c r="M15" s="188">
        <v>1</v>
      </c>
    </row>
    <row r="16" spans="1:35" s="4" customFormat="1" ht="12.75"/>
    <row r="17" spans="1:35" s="4" customFormat="1" ht="12.75"/>
    <row r="18" spans="1:35" ht="17.25" customHeight="1">
      <c r="A18" s="187"/>
      <c r="B18" s="186" t="s">
        <v>11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AI18" s="185"/>
    </row>
    <row r="19" spans="1:35" s="15" customFormat="1" ht="13.5" thickBot="1"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4"/>
      <c r="AA19" s="4"/>
      <c r="AB19" s="4"/>
      <c r="AC19" s="4"/>
      <c r="AD19" s="4"/>
      <c r="AE19" s="4"/>
      <c r="AF19" s="4"/>
    </row>
    <row r="20" spans="1:35" s="154" customFormat="1" ht="24.75" customHeight="1" thickBot="1">
      <c r="B20" s="27" t="s">
        <v>12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7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5" s="15" customFormat="1" ht="16.5" thickBot="1">
      <c r="B21" s="183"/>
      <c r="C21" s="182"/>
      <c r="D21" s="335" t="s">
        <v>1</v>
      </c>
      <c r="E21" s="336"/>
      <c r="F21" s="346" t="s">
        <v>13</v>
      </c>
      <c r="G21" s="311"/>
      <c r="H21" s="311"/>
      <c r="I21" s="311"/>
      <c r="J21" s="312"/>
      <c r="K21" s="4"/>
      <c r="L21" s="4"/>
      <c r="M21" s="324" t="s">
        <v>1</v>
      </c>
      <c r="N21" s="325"/>
      <c r="O21" s="326" t="s">
        <v>13</v>
      </c>
      <c r="P21" s="327"/>
      <c r="Q21" s="327"/>
      <c r="R21" s="327"/>
      <c r="S21" s="328"/>
      <c r="Z21" s="4"/>
      <c r="AA21" s="4"/>
      <c r="AB21" s="4"/>
      <c r="AC21" s="4"/>
      <c r="AD21" s="4"/>
      <c r="AE21" s="4"/>
      <c r="AF21" s="4"/>
    </row>
    <row r="22" spans="1:35" s="15" customFormat="1" ht="15" customHeight="1" thickBot="1">
      <c r="B22" s="20"/>
      <c r="C22" s="153"/>
      <c r="D22" s="347" t="s">
        <v>14</v>
      </c>
      <c r="E22" s="348"/>
      <c r="F22" s="307" t="s">
        <v>15</v>
      </c>
      <c r="G22" s="308"/>
      <c r="H22" s="308"/>
      <c r="I22" s="308"/>
      <c r="J22" s="309"/>
      <c r="K22" s="4"/>
      <c r="L22" s="4"/>
      <c r="M22" s="323" t="s">
        <v>60</v>
      </c>
      <c r="N22" s="305"/>
      <c r="O22" s="305"/>
      <c r="P22" s="305"/>
      <c r="Q22" s="305"/>
      <c r="R22" s="305"/>
      <c r="S22" s="306"/>
      <c r="Z22" s="4"/>
      <c r="AA22" s="4"/>
      <c r="AB22" s="4"/>
      <c r="AC22" s="4"/>
      <c r="AD22" s="4"/>
      <c r="AE22" s="4"/>
      <c r="AF22" s="4"/>
    </row>
    <row r="23" spans="1:35" s="15" customFormat="1" ht="13.5" thickBot="1">
      <c r="B23" s="20"/>
      <c r="C23" s="151"/>
      <c r="D23" s="229" t="s">
        <v>46</v>
      </c>
      <c r="E23" s="230" t="s">
        <v>47</v>
      </c>
      <c r="F23" s="94" t="s">
        <v>48</v>
      </c>
      <c r="G23" s="93" t="s">
        <v>49</v>
      </c>
      <c r="H23" s="93" t="s">
        <v>29</v>
      </c>
      <c r="I23" s="93" t="s">
        <v>2</v>
      </c>
      <c r="J23" s="92" t="s">
        <v>50</v>
      </c>
      <c r="K23" s="4"/>
      <c r="L23" s="4"/>
      <c r="M23" s="231" t="s">
        <v>46</v>
      </c>
      <c r="N23" s="232" t="s">
        <v>47</v>
      </c>
      <c r="O23" s="94" t="s">
        <v>48</v>
      </c>
      <c r="P23" s="93" t="s">
        <v>49</v>
      </c>
      <c r="Q23" s="93" t="s">
        <v>29</v>
      </c>
      <c r="R23" s="93" t="s">
        <v>2</v>
      </c>
      <c r="S23" s="92" t="s">
        <v>50</v>
      </c>
      <c r="Z23" s="4"/>
      <c r="AA23" s="4"/>
      <c r="AB23" s="4"/>
      <c r="AC23" s="4"/>
      <c r="AD23" s="4"/>
      <c r="AE23" s="4"/>
      <c r="AF23" s="4"/>
    </row>
    <row r="24" spans="1:35">
      <c r="B24" s="149" t="s">
        <v>16</v>
      </c>
      <c r="C24" s="148"/>
      <c r="D24" s="291">
        <v>12.877888289722026</v>
      </c>
      <c r="E24" s="292">
        <v>13.457711669654902</v>
      </c>
      <c r="F24" s="131">
        <v>14.50813126120198</v>
      </c>
      <c r="G24" s="130">
        <v>14.514511952219507</v>
      </c>
      <c r="H24" s="130">
        <v>14.412354062578697</v>
      </c>
      <c r="I24" s="130">
        <v>14.355844743605436</v>
      </c>
      <c r="J24" s="169">
        <v>14.354774884375532</v>
      </c>
      <c r="K24" s="4"/>
      <c r="L24" s="4"/>
      <c r="M24" s="240">
        <f>+D24/$C$15</f>
        <v>15.809403597108451</v>
      </c>
      <c r="N24" s="241">
        <f t="shared" ref="N24:N31" si="2">+E24/$C$15</f>
        <v>16.521217647841784</v>
      </c>
      <c r="O24" s="181">
        <f>+F24/$H$15</f>
        <v>16.153565660338305</v>
      </c>
      <c r="P24" s="180">
        <f t="shared" ref="P24:S24" si="3">+G24/$H$15</f>
        <v>16.160670015093185</v>
      </c>
      <c r="Q24" s="180">
        <f t="shared" si="3"/>
        <v>16.0469259257736</v>
      </c>
      <c r="R24" s="180">
        <f t="shared" si="3"/>
        <v>15.984007623063128</v>
      </c>
      <c r="S24" s="179">
        <f t="shared" si="3"/>
        <v>15.982816426140076</v>
      </c>
      <c r="T24" s="104"/>
      <c r="U24" s="104"/>
      <c r="V24" s="104"/>
      <c r="W24" s="104"/>
      <c r="X24" s="104"/>
      <c r="Y24" s="104"/>
    </row>
    <row r="25" spans="1:35">
      <c r="B25" s="143" t="s">
        <v>17</v>
      </c>
      <c r="C25" s="142"/>
      <c r="D25" s="178"/>
      <c r="E25" s="177"/>
      <c r="F25" s="178"/>
      <c r="G25" s="177"/>
      <c r="H25" s="177"/>
      <c r="I25" s="177"/>
      <c r="J25" s="176"/>
      <c r="K25" s="4"/>
      <c r="L25" s="4"/>
      <c r="M25" s="233"/>
      <c r="N25" s="234"/>
      <c r="O25" s="175"/>
      <c r="P25" s="174"/>
      <c r="Q25" s="174"/>
      <c r="R25" s="174"/>
      <c r="S25" s="173"/>
      <c r="T25" s="104"/>
      <c r="U25" s="104"/>
      <c r="V25" s="104"/>
      <c r="W25" s="104"/>
      <c r="X25" s="104"/>
      <c r="Y25" s="104"/>
    </row>
    <row r="26" spans="1:35">
      <c r="B26" s="132" t="s">
        <v>18</v>
      </c>
      <c r="C26" s="127"/>
      <c r="D26" s="246">
        <v>0.24367728972202657</v>
      </c>
      <c r="E26" s="247">
        <v>0.23559966965490189</v>
      </c>
      <c r="F26" s="131">
        <v>0.25147914767988305</v>
      </c>
      <c r="G26" s="130">
        <v>0.25785983869741091</v>
      </c>
      <c r="H26" s="130">
        <v>0.25800194905659918</v>
      </c>
      <c r="I26" s="130">
        <v>0.25264263008333943</v>
      </c>
      <c r="J26" s="169">
        <v>0.25157277085343521</v>
      </c>
      <c r="K26" s="4"/>
      <c r="L26" s="4"/>
      <c r="M26" s="242">
        <f t="shared" ref="M26:M31" si="4">+D26/$C$15</f>
        <v>0.29914785203872896</v>
      </c>
      <c r="N26" s="243">
        <f t="shared" si="2"/>
        <v>0.28923144704496945</v>
      </c>
      <c r="O26" s="168">
        <f t="shared" ref="O26:O31" si="5">+F26/$H$15</f>
        <v>0.28000056320943079</v>
      </c>
      <c r="P26" s="167">
        <f t="shared" ref="P26:P31" si="6">+G26/$H$15</f>
        <v>0.28710491796431242</v>
      </c>
      <c r="Q26" s="167">
        <f t="shared" ref="Q26:Q31" si="7">+H26/$H$15</f>
        <v>0.28726314571789646</v>
      </c>
      <c r="R26" s="167">
        <f t="shared" ref="R26:R30" si="8">+I26/$H$15</f>
        <v>0.28129600154401091</v>
      </c>
      <c r="S26" s="166">
        <f t="shared" ref="S26:S31" si="9">+J26/$H$15</f>
        <v>0.28010480462095899</v>
      </c>
      <c r="T26" s="159"/>
      <c r="U26" s="159"/>
      <c r="V26" s="159"/>
      <c r="W26" s="159"/>
      <c r="X26" s="159"/>
      <c r="Y26" s="159"/>
    </row>
    <row r="27" spans="1:35" ht="25.5">
      <c r="B27" s="128" t="s">
        <v>19</v>
      </c>
      <c r="C27" s="127"/>
      <c r="D27" s="131"/>
      <c r="E27" s="130"/>
      <c r="F27" s="131"/>
      <c r="G27" s="130"/>
      <c r="H27" s="130"/>
      <c r="I27" s="130"/>
      <c r="J27" s="169"/>
      <c r="K27" s="4"/>
      <c r="L27" s="4"/>
      <c r="M27" s="242">
        <f t="shared" si="4"/>
        <v>0</v>
      </c>
      <c r="N27" s="243">
        <f t="shared" si="2"/>
        <v>0</v>
      </c>
      <c r="O27" s="168">
        <f t="shared" si="5"/>
        <v>0</v>
      </c>
      <c r="P27" s="167">
        <f t="shared" si="6"/>
        <v>0</v>
      </c>
      <c r="Q27" s="167">
        <f t="shared" si="7"/>
        <v>0</v>
      </c>
      <c r="R27" s="167">
        <f t="shared" si="8"/>
        <v>0</v>
      </c>
      <c r="S27" s="166">
        <f t="shared" si="9"/>
        <v>0</v>
      </c>
      <c r="T27" s="159"/>
      <c r="U27" s="159"/>
      <c r="V27" s="159"/>
      <c r="W27" s="159"/>
      <c r="X27" s="159"/>
      <c r="Y27" s="159"/>
    </row>
    <row r="28" spans="1:35">
      <c r="B28" s="128"/>
      <c r="C28" s="127"/>
      <c r="D28" s="131"/>
      <c r="E28" s="130"/>
      <c r="F28" s="131"/>
      <c r="G28" s="130"/>
      <c r="H28" s="130"/>
      <c r="I28" s="130"/>
      <c r="J28" s="169"/>
      <c r="K28" s="4"/>
      <c r="L28" s="4"/>
      <c r="M28" s="242">
        <f t="shared" si="4"/>
        <v>0</v>
      </c>
      <c r="N28" s="243">
        <f t="shared" si="2"/>
        <v>0</v>
      </c>
      <c r="O28" s="168">
        <f t="shared" si="5"/>
        <v>0</v>
      </c>
      <c r="P28" s="167">
        <f t="shared" si="6"/>
        <v>0</v>
      </c>
      <c r="Q28" s="167">
        <f t="shared" si="7"/>
        <v>0</v>
      </c>
      <c r="R28" s="167">
        <f t="shared" si="8"/>
        <v>0</v>
      </c>
      <c r="S28" s="166">
        <f t="shared" si="9"/>
        <v>0</v>
      </c>
      <c r="T28" s="159"/>
      <c r="U28" s="159"/>
      <c r="V28" s="159"/>
      <c r="W28" s="159"/>
      <c r="X28" s="159"/>
      <c r="Y28" s="159"/>
    </row>
    <row r="29" spans="1:35">
      <c r="B29" s="128"/>
      <c r="C29" s="127"/>
      <c r="D29" s="131"/>
      <c r="E29" s="130"/>
      <c r="F29" s="131"/>
      <c r="G29" s="130"/>
      <c r="H29" s="130"/>
      <c r="I29" s="130"/>
      <c r="J29" s="169"/>
      <c r="K29" s="4"/>
      <c r="L29" s="4"/>
      <c r="M29" s="242">
        <f t="shared" si="4"/>
        <v>0</v>
      </c>
      <c r="N29" s="243">
        <f t="shared" si="2"/>
        <v>0</v>
      </c>
      <c r="O29" s="168">
        <f t="shared" si="5"/>
        <v>0</v>
      </c>
      <c r="P29" s="167">
        <f t="shared" si="6"/>
        <v>0</v>
      </c>
      <c r="Q29" s="167">
        <f t="shared" si="7"/>
        <v>0</v>
      </c>
      <c r="R29" s="167">
        <f t="shared" si="8"/>
        <v>0</v>
      </c>
      <c r="S29" s="166">
        <f t="shared" si="9"/>
        <v>0</v>
      </c>
      <c r="T29" s="159"/>
      <c r="U29" s="159"/>
      <c r="V29" s="159"/>
      <c r="W29" s="159"/>
      <c r="X29" s="159"/>
      <c r="Y29" s="159"/>
    </row>
    <row r="30" spans="1:35">
      <c r="B30" s="172" t="s">
        <v>20</v>
      </c>
      <c r="C30" s="121"/>
      <c r="D30" s="131"/>
      <c r="E30" s="130"/>
      <c r="F30" s="131"/>
      <c r="G30" s="130"/>
      <c r="H30" s="130"/>
      <c r="I30" s="130"/>
      <c r="J30" s="169"/>
      <c r="K30" s="4"/>
      <c r="L30" s="4"/>
      <c r="M30" s="242">
        <f t="shared" si="4"/>
        <v>0</v>
      </c>
      <c r="N30" s="243">
        <f t="shared" si="2"/>
        <v>0</v>
      </c>
      <c r="O30" s="168">
        <f t="shared" si="5"/>
        <v>0</v>
      </c>
      <c r="P30" s="167">
        <f t="shared" si="6"/>
        <v>0</v>
      </c>
      <c r="Q30" s="167">
        <f t="shared" si="7"/>
        <v>0</v>
      </c>
      <c r="R30" s="167">
        <f t="shared" si="8"/>
        <v>0</v>
      </c>
      <c r="S30" s="166">
        <f>+J30/$H$15</f>
        <v>0</v>
      </c>
      <c r="T30" s="159"/>
      <c r="U30" s="159"/>
      <c r="V30" s="159"/>
      <c r="W30" s="159"/>
      <c r="X30" s="159"/>
      <c r="Y30" s="159"/>
    </row>
    <row r="31" spans="1:35" ht="15.75" thickBot="1">
      <c r="B31" s="171" t="s">
        <v>21</v>
      </c>
      <c r="C31" s="170"/>
      <c r="D31" s="131"/>
      <c r="E31" s="130"/>
      <c r="F31" s="131"/>
      <c r="G31" s="130"/>
      <c r="H31" s="247">
        <f>-0.284878*((1+$G$14)^0.5)*(1+$H$14)</f>
        <v>-0.29186860865038344</v>
      </c>
      <c r="I31" s="247">
        <f>H31</f>
        <v>-0.29186860865038344</v>
      </c>
      <c r="J31" s="248">
        <f>H31</f>
        <v>-0.29186860865038344</v>
      </c>
      <c r="K31" s="4"/>
      <c r="L31" s="4"/>
      <c r="M31" s="242">
        <f t="shared" si="4"/>
        <v>0</v>
      </c>
      <c r="N31" s="243">
        <f t="shared" si="2"/>
        <v>0</v>
      </c>
      <c r="O31" s="168">
        <f t="shared" si="5"/>
        <v>0</v>
      </c>
      <c r="P31" s="167">
        <f t="shared" si="6"/>
        <v>0</v>
      </c>
      <c r="Q31" s="167">
        <f t="shared" si="7"/>
        <v>-0.32497078011926844</v>
      </c>
      <c r="R31" s="167">
        <f>+I31/$H$15</f>
        <v>-0.32497078011926844</v>
      </c>
      <c r="S31" s="166">
        <f t="shared" si="9"/>
        <v>-0.32497078011926844</v>
      </c>
      <c r="T31" s="159"/>
      <c r="U31" s="159"/>
      <c r="V31" s="159"/>
      <c r="W31" s="159"/>
      <c r="X31" s="159"/>
      <c r="Y31" s="159"/>
    </row>
    <row r="32" spans="1:35" s="4" customFormat="1" ht="15.75" thickBot="1">
      <c r="A32" s="5"/>
      <c r="B32" s="115" t="s">
        <v>22</v>
      </c>
      <c r="C32" s="114"/>
      <c r="D32" s="165">
        <f t="shared" ref="D32:E32" si="10">D24-SUM(D26:D29)+SUM(D30:D31)</f>
        <v>12.634211000000001</v>
      </c>
      <c r="E32" s="165">
        <f t="shared" si="10"/>
        <v>13.222111999999999</v>
      </c>
      <c r="F32" s="165">
        <f>F24-SUM(F26:F29)+SUM(F30:F31)</f>
        <v>14.256652113522097</v>
      </c>
      <c r="G32" s="165">
        <f>G24-SUM(G26:G29)+SUM(G30:G31)</f>
        <v>14.256652113522097</v>
      </c>
      <c r="H32" s="165">
        <f>H24-SUM(H26:H29)+SUM(H30:H31)</f>
        <v>13.862483504871715</v>
      </c>
      <c r="I32" s="165">
        <f>I24-SUM(I26:I29)+SUM(I30:I31)</f>
        <v>13.811333504871712</v>
      </c>
      <c r="J32" s="165">
        <f>J24-SUM(J26:J29)+SUM(J30:J31)</f>
        <v>13.811333504871712</v>
      </c>
      <c r="M32" s="293">
        <f t="shared" ref="M32:S32" si="11">M24-SUM(M26:M29)+SUM(M30:M31)</f>
        <v>15.510255745069722</v>
      </c>
      <c r="N32" s="293">
        <f t="shared" si="11"/>
        <v>16.231986200796815</v>
      </c>
      <c r="O32" s="293">
        <f t="shared" si="11"/>
        <v>15.873565097128875</v>
      </c>
      <c r="P32" s="293">
        <f t="shared" si="11"/>
        <v>15.873565097128873</v>
      </c>
      <c r="Q32" s="293">
        <f t="shared" si="11"/>
        <v>15.434691999936435</v>
      </c>
      <c r="R32" s="293">
        <f t="shared" si="11"/>
        <v>15.377740841399849</v>
      </c>
      <c r="S32" s="293">
        <f t="shared" si="11"/>
        <v>15.377740841399847</v>
      </c>
      <c r="T32" s="159"/>
      <c r="U32" s="159"/>
      <c r="V32" s="159"/>
      <c r="W32" s="159"/>
      <c r="X32" s="159"/>
      <c r="Y32" s="159"/>
    </row>
    <row r="33" spans="1:32" s="4" customFormat="1" ht="15.75" thickBot="1">
      <c r="A33" s="5"/>
      <c r="B33" s="164"/>
      <c r="C33" s="160"/>
      <c r="D33" s="160"/>
      <c r="E33" s="160"/>
      <c r="F33" s="163"/>
      <c r="G33" s="163"/>
      <c r="H33" s="163"/>
      <c r="I33" s="163"/>
      <c r="J33" s="162"/>
      <c r="K33" s="161"/>
      <c r="L33" s="160"/>
      <c r="M33" s="160"/>
      <c r="N33" s="160"/>
      <c r="O33" s="160"/>
      <c r="P33" s="160"/>
      <c r="Q33" s="160"/>
      <c r="R33" s="160"/>
      <c r="S33" s="160"/>
      <c r="T33" s="159"/>
      <c r="U33" s="159"/>
      <c r="V33" s="159"/>
      <c r="W33" s="159"/>
      <c r="X33" s="159"/>
      <c r="Y33" s="159"/>
    </row>
    <row r="34" spans="1:32" s="154" customFormat="1" ht="25.5" customHeight="1" thickBot="1">
      <c r="B34" s="27" t="s">
        <v>23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7"/>
      <c r="T34" s="15"/>
      <c r="U34" s="15"/>
      <c r="V34" s="15"/>
      <c r="W34" s="15"/>
      <c r="X34" s="15"/>
      <c r="Y34" s="15"/>
      <c r="Z34" s="4"/>
      <c r="AA34" s="4"/>
      <c r="AB34" s="4"/>
      <c r="AC34" s="4"/>
      <c r="AD34" s="4"/>
      <c r="AE34" s="4"/>
      <c r="AF34" s="4"/>
    </row>
    <row r="35" spans="1:32" s="154" customFormat="1" ht="25.5" customHeight="1" thickBot="1">
      <c r="B35" s="152"/>
      <c r="C35" s="156"/>
      <c r="D35" s="346" t="s">
        <v>1</v>
      </c>
      <c r="E35" s="312"/>
      <c r="F35" s="310" t="s">
        <v>13</v>
      </c>
      <c r="G35" s="311"/>
      <c r="H35" s="311"/>
      <c r="I35" s="311"/>
      <c r="J35" s="312"/>
      <c r="K35" s="155"/>
      <c r="L35" s="155"/>
      <c r="M35" s="324" t="s">
        <v>1</v>
      </c>
      <c r="N35" s="325"/>
      <c r="O35" s="313" t="s">
        <v>13</v>
      </c>
      <c r="P35" s="314"/>
      <c r="Q35" s="314"/>
      <c r="R35" s="314"/>
      <c r="S35" s="315"/>
      <c r="T35" s="15"/>
      <c r="U35" s="15"/>
      <c r="V35" s="15"/>
      <c r="W35" s="15"/>
      <c r="X35" s="15"/>
      <c r="Y35" s="15"/>
      <c r="Z35" s="4"/>
      <c r="AA35" s="4"/>
      <c r="AB35" s="4"/>
      <c r="AC35" s="4"/>
      <c r="AD35" s="4"/>
      <c r="AE35" s="4"/>
      <c r="AF35" s="4"/>
    </row>
    <row r="36" spans="1:32" s="15" customFormat="1" thickBot="1">
      <c r="B36" s="152"/>
      <c r="C36" s="153"/>
      <c r="D36" s="307" t="s">
        <v>24</v>
      </c>
      <c r="E36" s="309"/>
      <c r="F36" s="316" t="s">
        <v>24</v>
      </c>
      <c r="G36" s="308"/>
      <c r="H36" s="308"/>
      <c r="I36" s="308"/>
      <c r="J36" s="309"/>
      <c r="K36" s="150"/>
      <c r="L36" s="150"/>
      <c r="M36" s="323" t="s">
        <v>60</v>
      </c>
      <c r="N36" s="305"/>
      <c r="O36" s="305"/>
      <c r="P36" s="305"/>
      <c r="Q36" s="305"/>
      <c r="R36" s="305"/>
      <c r="S36" s="306"/>
      <c r="Z36" s="4"/>
      <c r="AA36" s="4"/>
      <c r="AB36" s="4"/>
      <c r="AC36" s="4"/>
      <c r="AD36" s="4"/>
      <c r="AE36" s="4"/>
      <c r="AF36" s="4"/>
    </row>
    <row r="37" spans="1:32" s="15" customFormat="1" thickBot="1">
      <c r="B37" s="152"/>
      <c r="C37" s="151"/>
      <c r="D37" s="94" t="s">
        <v>46</v>
      </c>
      <c r="E37" s="92" t="s">
        <v>47</v>
      </c>
      <c r="F37" s="278" t="s">
        <v>48</v>
      </c>
      <c r="G37" s="93" t="s">
        <v>49</v>
      </c>
      <c r="H37" s="93" t="s">
        <v>29</v>
      </c>
      <c r="I37" s="93" t="s">
        <v>2</v>
      </c>
      <c r="J37" s="92" t="s">
        <v>50</v>
      </c>
      <c r="K37" s="150"/>
      <c r="L37" s="150"/>
      <c r="M37" s="231" t="s">
        <v>46</v>
      </c>
      <c r="N37" s="232" t="s">
        <v>47</v>
      </c>
      <c r="O37" s="94" t="s">
        <v>48</v>
      </c>
      <c r="P37" s="93" t="s">
        <v>49</v>
      </c>
      <c r="Q37" s="93" t="s">
        <v>29</v>
      </c>
      <c r="R37" s="93" t="s">
        <v>2</v>
      </c>
      <c r="S37" s="92" t="s">
        <v>50</v>
      </c>
      <c r="Z37" s="4"/>
      <c r="AA37" s="4"/>
      <c r="AB37" s="4"/>
      <c r="AC37" s="4"/>
      <c r="AD37" s="4"/>
      <c r="AE37" s="4"/>
      <c r="AF37" s="4"/>
    </row>
    <row r="38" spans="1:32" s="4" customFormat="1">
      <c r="A38" s="5"/>
      <c r="B38" s="149" t="s">
        <v>25</v>
      </c>
      <c r="C38" s="148"/>
      <c r="D38" s="291">
        <v>14.664845981970815</v>
      </c>
      <c r="E38" s="292">
        <v>15.758025253841456</v>
      </c>
      <c r="F38" s="131">
        <v>15.190502879014074</v>
      </c>
      <c r="G38" s="130">
        <v>17.174999268088559</v>
      </c>
      <c r="H38" s="130">
        <v>17.9634545140302</v>
      </c>
      <c r="I38" s="130">
        <v>18.892507880947299</v>
      </c>
      <c r="J38" s="147"/>
      <c r="M38" s="240">
        <f t="shared" ref="M38:N38" si="12">+D38/G$15*(1+G$14)^0.5</f>
        <v>16.728727522272603</v>
      </c>
      <c r="N38" s="241">
        <f t="shared" si="12"/>
        <v>17.714039758822725</v>
      </c>
      <c r="O38" s="146">
        <f>+F38/I$15*(1+I$14)^0.5</f>
        <v>16.740316518928797</v>
      </c>
      <c r="P38" s="83">
        <f>+G38/J$15*(1+J$14)^0.5</f>
        <v>18.586221455566637</v>
      </c>
      <c r="Q38" s="83">
        <f>+H38/K$15*(1+K$14)^0.5</f>
        <v>19.320147974545662</v>
      </c>
      <c r="R38" s="145">
        <f>+I38/L$15*(1+L$14)^0.5</f>
        <v>19.974362418589163</v>
      </c>
      <c r="S38" s="144"/>
      <c r="T38" s="3"/>
      <c r="U38" s="3"/>
      <c r="V38" s="3"/>
      <c r="W38" s="3"/>
      <c r="X38" s="3"/>
      <c r="Y38" s="3"/>
    </row>
    <row r="39" spans="1:32" s="4" customFormat="1">
      <c r="A39" s="5"/>
      <c r="B39" s="143" t="s">
        <v>26</v>
      </c>
      <c r="C39" s="142"/>
      <c r="D39" s="141"/>
      <c r="E39" s="284"/>
      <c r="F39" s="279"/>
      <c r="G39" s="140"/>
      <c r="H39" s="140"/>
      <c r="I39" s="139"/>
      <c r="J39" s="123"/>
      <c r="M39" s="233"/>
      <c r="N39" s="234"/>
      <c r="O39" s="138"/>
      <c r="P39" s="137"/>
      <c r="Q39" s="137"/>
      <c r="R39" s="136"/>
      <c r="S39" s="135"/>
      <c r="T39" s="104"/>
      <c r="U39" s="104"/>
      <c r="V39" s="104"/>
      <c r="W39" s="104"/>
      <c r="X39" s="104"/>
      <c r="Y39" s="104"/>
    </row>
    <row r="40" spans="1:32" s="4" customFormat="1">
      <c r="A40" s="5"/>
      <c r="B40" s="132" t="s">
        <v>18</v>
      </c>
      <c r="C40" s="127"/>
      <c r="D40" s="246">
        <v>0.28639393144727282</v>
      </c>
      <c r="E40" s="248">
        <v>0.28954442213919818</v>
      </c>
      <c r="F40" s="131">
        <v>0.24812715346926473</v>
      </c>
      <c r="G40" s="130">
        <v>0.25108676990414286</v>
      </c>
      <c r="H40" s="130">
        <v>0.25656129349019513</v>
      </c>
      <c r="I40" s="130">
        <v>0.2614961030518031</v>
      </c>
      <c r="J40" s="123"/>
      <c r="M40" s="246">
        <f>D40/G$15*(1+G$14)^0.5</f>
        <v>0.32670005870528623</v>
      </c>
      <c r="N40" s="246">
        <f t="shared" ref="N40:R46" si="13">E40/H$15*(1+H$14)^0.5</f>
        <v>0.32548503528186512</v>
      </c>
      <c r="O40" s="294">
        <f t="shared" si="13"/>
        <v>0.2734423685047816</v>
      </c>
      <c r="P40" s="295">
        <f t="shared" si="13"/>
        <v>0.27171787533477287</v>
      </c>
      <c r="Q40" s="295">
        <f t="shared" si="13"/>
        <v>0.27593813600273498</v>
      </c>
      <c r="R40" s="296">
        <f t="shared" si="13"/>
        <v>0.27647033238360913</v>
      </c>
      <c r="S40" s="133"/>
      <c r="T40" s="134"/>
      <c r="U40" s="134"/>
      <c r="V40" s="134"/>
      <c r="W40" s="134"/>
      <c r="X40" s="134"/>
      <c r="Y40" s="134"/>
    </row>
    <row r="41" spans="1:32" s="4" customFormat="1" ht="25.5">
      <c r="A41" s="5"/>
      <c r="B41" s="128" t="s">
        <v>19</v>
      </c>
      <c r="C41" s="127"/>
      <c r="D41" s="131"/>
      <c r="E41" s="169"/>
      <c r="F41" s="280"/>
      <c r="G41" s="130"/>
      <c r="H41" s="130"/>
      <c r="I41" s="129"/>
      <c r="J41" s="123"/>
      <c r="M41" s="246">
        <f t="shared" ref="M41:M46" si="14">D41/G$15*(1+G$14)^0.5</f>
        <v>0</v>
      </c>
      <c r="N41" s="247">
        <f t="shared" si="13"/>
        <v>0</v>
      </c>
      <c r="O41" s="294">
        <f t="shared" si="13"/>
        <v>0</v>
      </c>
      <c r="P41" s="295">
        <f t="shared" si="13"/>
        <v>0</v>
      </c>
      <c r="Q41" s="295">
        <f t="shared" si="13"/>
        <v>0</v>
      </c>
      <c r="R41" s="296">
        <f t="shared" si="13"/>
        <v>0</v>
      </c>
      <c r="S41" s="133"/>
      <c r="T41" s="39"/>
      <c r="U41" s="39"/>
      <c r="V41" s="39"/>
      <c r="W41" s="39"/>
      <c r="X41" s="39"/>
      <c r="Y41" s="39"/>
    </row>
    <row r="42" spans="1:32" s="4" customFormat="1">
      <c r="A42" s="5"/>
      <c r="B42" s="128"/>
      <c r="C42" s="127"/>
      <c r="D42" s="131"/>
      <c r="E42" s="169"/>
      <c r="F42" s="280"/>
      <c r="G42" s="130"/>
      <c r="H42" s="130"/>
      <c r="I42" s="129"/>
      <c r="J42" s="123"/>
      <c r="M42" s="246">
        <f t="shared" si="14"/>
        <v>0</v>
      </c>
      <c r="N42" s="247">
        <f t="shared" si="13"/>
        <v>0</v>
      </c>
      <c r="O42" s="294">
        <f t="shared" si="13"/>
        <v>0</v>
      </c>
      <c r="P42" s="295">
        <f t="shared" si="13"/>
        <v>0</v>
      </c>
      <c r="Q42" s="295">
        <f t="shared" si="13"/>
        <v>0</v>
      </c>
      <c r="R42" s="296">
        <f t="shared" si="13"/>
        <v>0</v>
      </c>
      <c r="S42" s="116"/>
      <c r="T42" s="39"/>
      <c r="U42" s="39"/>
      <c r="V42" s="39"/>
      <c r="W42" s="39"/>
      <c r="X42" s="39"/>
      <c r="Y42" s="39"/>
    </row>
    <row r="43" spans="1:32" s="4" customFormat="1">
      <c r="A43" s="5"/>
      <c r="B43" s="128"/>
      <c r="C43" s="127"/>
      <c r="D43" s="131"/>
      <c r="E43" s="169"/>
      <c r="F43" s="280"/>
      <c r="G43" s="130"/>
      <c r="H43" s="130"/>
      <c r="I43" s="129"/>
      <c r="J43" s="123"/>
      <c r="M43" s="246">
        <f t="shared" si="14"/>
        <v>0</v>
      </c>
      <c r="N43" s="247">
        <f t="shared" si="13"/>
        <v>0</v>
      </c>
      <c r="O43" s="294">
        <f t="shared" si="13"/>
        <v>0</v>
      </c>
      <c r="P43" s="295">
        <f t="shared" si="13"/>
        <v>0</v>
      </c>
      <c r="Q43" s="295">
        <f t="shared" si="13"/>
        <v>0</v>
      </c>
      <c r="R43" s="296">
        <f t="shared" si="13"/>
        <v>0</v>
      </c>
      <c r="S43" s="116"/>
      <c r="T43" s="245"/>
      <c r="U43" s="317" t="s">
        <v>61</v>
      </c>
      <c r="V43" s="318"/>
      <c r="W43" s="39"/>
      <c r="X43" s="39"/>
      <c r="Y43" s="39"/>
    </row>
    <row r="44" spans="1:32" s="4" customFormat="1">
      <c r="A44" s="5"/>
      <c r="B44" s="132"/>
      <c r="C44" s="127"/>
      <c r="D44" s="126"/>
      <c r="E44" s="285"/>
      <c r="F44" s="281"/>
      <c r="G44" s="125"/>
      <c r="H44" s="125"/>
      <c r="I44" s="124"/>
      <c r="J44" s="123"/>
      <c r="M44" s="246">
        <f t="shared" si="14"/>
        <v>0</v>
      </c>
      <c r="N44" s="247">
        <f t="shared" si="13"/>
        <v>0</v>
      </c>
      <c r="O44" s="297">
        <f t="shared" si="13"/>
        <v>0</v>
      </c>
      <c r="P44" s="298">
        <f t="shared" si="13"/>
        <v>0</v>
      </c>
      <c r="Q44" s="298">
        <f t="shared" si="13"/>
        <v>0</v>
      </c>
      <c r="R44" s="299">
        <f t="shared" si="13"/>
        <v>0</v>
      </c>
      <c r="S44" s="116"/>
      <c r="T44" s="245"/>
      <c r="U44" s="319"/>
      <c r="V44" s="320"/>
      <c r="W44" s="39"/>
      <c r="X44" s="39"/>
      <c r="Y44" s="39"/>
    </row>
    <row r="45" spans="1:32" s="4" customFormat="1">
      <c r="A45" s="5"/>
      <c r="B45" s="128"/>
      <c r="C45" s="127"/>
      <c r="D45" s="126"/>
      <c r="E45" s="285"/>
      <c r="F45" s="281"/>
      <c r="G45" s="125"/>
      <c r="H45" s="125"/>
      <c r="I45" s="124"/>
      <c r="J45" s="123"/>
      <c r="M45" s="246">
        <f t="shared" si="14"/>
        <v>0</v>
      </c>
      <c r="N45" s="247">
        <f t="shared" si="13"/>
        <v>0</v>
      </c>
      <c r="O45" s="297">
        <f t="shared" si="13"/>
        <v>0</v>
      </c>
      <c r="P45" s="298">
        <f t="shared" si="13"/>
        <v>0</v>
      </c>
      <c r="Q45" s="298">
        <f t="shared" si="13"/>
        <v>0</v>
      </c>
      <c r="R45" s="299">
        <f t="shared" si="13"/>
        <v>0</v>
      </c>
      <c r="S45" s="116"/>
      <c r="T45" s="245"/>
      <c r="U45" s="319"/>
      <c r="V45" s="320"/>
      <c r="W45" s="39"/>
      <c r="X45" s="39"/>
      <c r="Y45" s="39"/>
    </row>
    <row r="46" spans="1:32" s="4" customFormat="1" ht="15.75" thickBot="1">
      <c r="A46" s="5"/>
      <c r="B46" s="122" t="s">
        <v>27</v>
      </c>
      <c r="C46" s="121"/>
      <c r="D46" s="120"/>
      <c r="E46" s="286"/>
      <c r="F46" s="282"/>
      <c r="G46" s="119"/>
      <c r="H46" s="119"/>
      <c r="I46" s="118"/>
      <c r="J46" s="117"/>
      <c r="M46" s="246">
        <f t="shared" si="14"/>
        <v>0</v>
      </c>
      <c r="N46" s="247">
        <f t="shared" si="13"/>
        <v>0</v>
      </c>
      <c r="O46" s="297">
        <f t="shared" si="13"/>
        <v>0</v>
      </c>
      <c r="P46" s="298">
        <f t="shared" si="13"/>
        <v>0</v>
      </c>
      <c r="Q46" s="298">
        <f t="shared" si="13"/>
        <v>0</v>
      </c>
      <c r="R46" s="299">
        <f t="shared" si="13"/>
        <v>0</v>
      </c>
      <c r="S46" s="116"/>
      <c r="T46" s="245"/>
      <c r="U46" s="319"/>
      <c r="V46" s="320"/>
      <c r="W46" s="39"/>
      <c r="X46" s="39"/>
      <c r="Y46" s="39"/>
    </row>
    <row r="47" spans="1:32" s="4" customFormat="1" ht="15.75" thickBot="1">
      <c r="A47" s="5"/>
      <c r="B47" s="115" t="s">
        <v>28</v>
      </c>
      <c r="C47" s="114"/>
      <c r="D47" s="236">
        <f t="shared" ref="D47:I47" si="15">+D38-SUM(D40:D46)</f>
        <v>14.378452050523542</v>
      </c>
      <c r="E47" s="287">
        <f t="shared" si="15"/>
        <v>15.468480831702259</v>
      </c>
      <c r="F47" s="283">
        <f t="shared" si="15"/>
        <v>14.94237572554481</v>
      </c>
      <c r="G47" s="237">
        <f t="shared" si="15"/>
        <v>16.923912498184418</v>
      </c>
      <c r="H47" s="237">
        <f t="shared" si="15"/>
        <v>17.706893220540007</v>
      </c>
      <c r="I47" s="238">
        <f t="shared" si="15"/>
        <v>18.631011777895495</v>
      </c>
      <c r="J47" s="239"/>
      <c r="M47" s="236">
        <f t="shared" ref="M47:R47" si="16">+M38-SUM(M40:M46)</f>
        <v>16.402027463567318</v>
      </c>
      <c r="N47" s="236">
        <f t="shared" si="16"/>
        <v>17.38855472354086</v>
      </c>
      <c r="O47" s="236">
        <f t="shared" si="16"/>
        <v>16.466874150424015</v>
      </c>
      <c r="P47" s="236">
        <f t="shared" si="16"/>
        <v>18.314503580231865</v>
      </c>
      <c r="Q47" s="236">
        <f t="shared" si="16"/>
        <v>19.044209838542926</v>
      </c>
      <c r="R47" s="236">
        <f t="shared" si="16"/>
        <v>19.697892086205552</v>
      </c>
      <c r="S47" s="113">
        <f>S32-(LOOKUP($T$47,O23:R23,O32:R32)-LOOKUP($T$47,O37:R37,O47:R47))</f>
        <v>18.987258680006338</v>
      </c>
      <c r="T47" s="235" t="s">
        <v>29</v>
      </c>
      <c r="U47" s="321"/>
      <c r="V47" s="322"/>
      <c r="W47" s="104"/>
      <c r="X47" s="104"/>
      <c r="Y47" s="104"/>
    </row>
    <row r="48" spans="1:32" s="4" customFormat="1" ht="39.950000000000003" customHeight="1" thickBot="1">
      <c r="A48" s="5"/>
      <c r="B48" s="70"/>
      <c r="C48" s="112"/>
      <c r="D48" s="109"/>
      <c r="E48" s="109"/>
      <c r="F48" s="70"/>
      <c r="G48" s="70"/>
      <c r="H48" s="70"/>
      <c r="I48" s="70"/>
      <c r="J48" s="70"/>
      <c r="L48" s="70"/>
      <c r="M48" s="70"/>
      <c r="N48" s="70"/>
      <c r="O48" s="70"/>
      <c r="P48" s="70"/>
      <c r="Q48" s="70"/>
      <c r="R48" s="111"/>
      <c r="S48" s="110"/>
      <c r="T48" s="109"/>
      <c r="U48" s="109"/>
      <c r="V48" s="109"/>
      <c r="W48" s="109"/>
      <c r="X48" s="109"/>
      <c r="Y48" s="109"/>
    </row>
    <row r="49" spans="1:33" s="15" customFormat="1" ht="18.75" thickBot="1">
      <c r="B49" s="97"/>
      <c r="C49" s="97"/>
      <c r="D49" s="97"/>
      <c r="E49" s="97"/>
      <c r="F49" s="97"/>
      <c r="G49" s="97"/>
      <c r="H49" s="97"/>
      <c r="I49" s="97"/>
      <c r="J49" s="95"/>
      <c r="L49" s="95"/>
      <c r="M49" s="95"/>
      <c r="N49" s="95"/>
      <c r="O49" s="102" t="s">
        <v>59</v>
      </c>
      <c r="P49" s="101"/>
      <c r="Q49" s="101"/>
      <c r="R49" s="101"/>
      <c r="S49" s="100"/>
      <c r="T49" s="108"/>
      <c r="U49" s="108"/>
      <c r="V49" s="108"/>
      <c r="W49" s="108"/>
      <c r="X49" s="108"/>
      <c r="Y49" s="108"/>
      <c r="Z49" s="4"/>
      <c r="AA49" s="4"/>
      <c r="AB49" s="4"/>
      <c r="AC49" s="4"/>
      <c r="AD49" s="4"/>
      <c r="AE49" s="4"/>
      <c r="AF49" s="4"/>
    </row>
    <row r="50" spans="1:33" s="15" customFormat="1" thickBot="1">
      <c r="B50" s="97"/>
      <c r="C50" s="97"/>
      <c r="D50" s="97"/>
      <c r="E50" s="97"/>
      <c r="F50" s="97"/>
      <c r="G50" s="97"/>
      <c r="H50" s="97"/>
      <c r="I50" s="97"/>
      <c r="J50" s="95"/>
      <c r="L50" s="95"/>
      <c r="M50" s="95"/>
      <c r="N50" s="95"/>
      <c r="O50" s="307" t="s">
        <v>60</v>
      </c>
      <c r="P50" s="308"/>
      <c r="Q50" s="308"/>
      <c r="R50" s="308"/>
      <c r="S50" s="309"/>
      <c r="T50" s="108"/>
      <c r="U50" s="108"/>
      <c r="V50" s="108"/>
      <c r="W50" s="108"/>
      <c r="X50" s="108"/>
      <c r="Y50" s="108"/>
      <c r="Z50" s="4"/>
      <c r="AA50" s="4"/>
      <c r="AB50" s="4"/>
      <c r="AC50" s="4"/>
      <c r="AD50" s="4"/>
      <c r="AE50" s="4"/>
      <c r="AF50" s="4"/>
    </row>
    <row r="51" spans="1:33" s="15" customFormat="1" thickBot="1">
      <c r="B51" s="97"/>
      <c r="C51" s="97"/>
      <c r="D51" s="97"/>
      <c r="E51" s="97"/>
      <c r="F51" s="97"/>
      <c r="G51" s="97"/>
      <c r="H51" s="97"/>
      <c r="I51" s="97"/>
      <c r="J51" s="95"/>
      <c r="L51" s="95"/>
      <c r="M51" s="95"/>
      <c r="N51" s="95"/>
      <c r="O51" s="94" t="s">
        <v>48</v>
      </c>
      <c r="P51" s="93" t="s">
        <v>49</v>
      </c>
      <c r="Q51" s="93" t="s">
        <v>29</v>
      </c>
      <c r="R51" s="93" t="s">
        <v>2</v>
      </c>
      <c r="S51" s="92" t="s">
        <v>50</v>
      </c>
      <c r="T51" s="108"/>
      <c r="U51" s="108"/>
      <c r="V51" s="108"/>
      <c r="W51" s="108"/>
      <c r="X51" s="108"/>
      <c r="Y51" s="108"/>
      <c r="Z51" s="4"/>
      <c r="AA51" s="4"/>
      <c r="AB51" s="4"/>
      <c r="AC51" s="4"/>
      <c r="AD51" s="4"/>
      <c r="AE51" s="4"/>
      <c r="AF51" s="4"/>
    </row>
    <row r="52" spans="1:33" s="4" customFormat="1" ht="15.75" thickBot="1">
      <c r="A52" s="5"/>
      <c r="B52" s="70"/>
      <c r="C52" s="70"/>
      <c r="D52" s="70"/>
      <c r="E52" s="70"/>
      <c r="F52" s="70"/>
      <c r="G52" s="70"/>
      <c r="H52" s="70"/>
      <c r="I52" s="70"/>
      <c r="J52" s="70"/>
      <c r="L52" s="95"/>
      <c r="M52" s="95"/>
      <c r="N52" s="95"/>
      <c r="O52" s="107">
        <f>(O32-O47)-(N32-N47)+(M32-M47)</f>
        <v>-0.32851224904869092</v>
      </c>
      <c r="P52" s="106">
        <f>(P32-P47)-(O32-O47)</f>
        <v>-1.8476294298078511</v>
      </c>
      <c r="Q52" s="106">
        <f>(Q32-Q47)-(P32-P47)</f>
        <v>-1.1685793555034998</v>
      </c>
      <c r="R52" s="106">
        <f>(R32-R47)-(Q32-Q47)</f>
        <v>-0.71063340619921256</v>
      </c>
      <c r="S52" s="51">
        <f>(S32-S47)-(R32-R47)</f>
        <v>0.71063340619921256</v>
      </c>
      <c r="T52" s="104"/>
      <c r="U52" s="104"/>
      <c r="V52" s="104"/>
      <c r="W52" s="104"/>
      <c r="X52" s="104"/>
      <c r="Y52" s="104"/>
    </row>
    <row r="53" spans="1:33" s="4" customFormat="1" ht="15.75" thickBot="1">
      <c r="A53" s="5"/>
      <c r="B53" s="70"/>
      <c r="C53" s="70"/>
      <c r="D53" s="70"/>
      <c r="E53" s="70"/>
      <c r="F53" s="70"/>
      <c r="G53" s="70"/>
      <c r="H53" s="70"/>
      <c r="I53" s="70"/>
      <c r="J53" s="70"/>
      <c r="L53" s="95"/>
      <c r="M53" s="95"/>
      <c r="N53" s="9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4"/>
    </row>
    <row r="54" spans="1:33" s="4" customFormat="1" ht="18.75" thickBot="1">
      <c r="A54" s="5"/>
      <c r="B54" s="3"/>
      <c r="C54" s="3"/>
      <c r="D54" s="3"/>
      <c r="E54" s="3"/>
      <c r="F54" s="70"/>
      <c r="G54" s="70"/>
      <c r="H54" s="70"/>
      <c r="I54" s="70"/>
      <c r="J54" s="70"/>
      <c r="L54" s="103"/>
      <c r="M54" s="103"/>
      <c r="N54" s="103"/>
      <c r="O54" s="102" t="s">
        <v>30</v>
      </c>
      <c r="P54" s="101"/>
      <c r="Q54" s="101"/>
      <c r="R54" s="101"/>
      <c r="S54" s="101"/>
      <c r="T54" s="101"/>
      <c r="U54" s="101"/>
      <c r="V54" s="101"/>
      <c r="W54" s="101"/>
      <c r="X54" s="100"/>
      <c r="Y54" s="99"/>
    </row>
    <row r="55" spans="1:33" s="15" customFormat="1" ht="18.75" thickBot="1">
      <c r="B55" s="97"/>
      <c r="C55" s="97"/>
      <c r="D55" s="97"/>
      <c r="E55" s="97"/>
      <c r="F55" s="97"/>
      <c r="G55" s="97"/>
      <c r="H55" s="97"/>
      <c r="I55" s="97"/>
      <c r="J55" s="96"/>
      <c r="L55" s="95"/>
      <c r="M55" s="95"/>
      <c r="N55" s="95"/>
      <c r="O55" s="303" t="s">
        <v>60</v>
      </c>
      <c r="P55" s="304"/>
      <c r="Q55" s="304"/>
      <c r="R55" s="304"/>
      <c r="S55" s="304"/>
      <c r="T55" s="304"/>
      <c r="U55" s="305"/>
      <c r="V55" s="305"/>
      <c r="W55" s="305"/>
      <c r="X55" s="306"/>
      <c r="Y55" s="98" t="s">
        <v>31</v>
      </c>
      <c r="Z55" s="87"/>
      <c r="AA55" s="4"/>
      <c r="AB55" s="4"/>
      <c r="AC55" s="4"/>
      <c r="AD55" s="4"/>
      <c r="AE55" s="4"/>
      <c r="AF55" s="4"/>
      <c r="AG55" s="4"/>
    </row>
    <row r="56" spans="1:33" s="15" customFormat="1" ht="18.75" thickBot="1">
      <c r="B56" s="97"/>
      <c r="C56" s="97"/>
      <c r="D56" s="97"/>
      <c r="E56" s="97"/>
      <c r="F56" s="97"/>
      <c r="G56" s="97"/>
      <c r="H56" s="97"/>
      <c r="I56" s="97"/>
      <c r="J56" s="96"/>
      <c r="L56" s="95"/>
      <c r="M56" s="95"/>
      <c r="N56" s="95"/>
      <c r="O56" s="94" t="s">
        <v>48</v>
      </c>
      <c r="P56" s="93" t="s">
        <v>49</v>
      </c>
      <c r="Q56" s="93" t="s">
        <v>29</v>
      </c>
      <c r="R56" s="93" t="s">
        <v>2</v>
      </c>
      <c r="S56" s="92" t="s">
        <v>50</v>
      </c>
      <c r="T56" s="91" t="s">
        <v>0</v>
      </c>
      <c r="U56" s="90" t="s">
        <v>51</v>
      </c>
      <c r="V56" s="90" t="s">
        <v>52</v>
      </c>
      <c r="W56" s="90" t="s">
        <v>53</v>
      </c>
      <c r="X56" s="89" t="s">
        <v>54</v>
      </c>
      <c r="Y56" s="88"/>
      <c r="Z56" s="87"/>
      <c r="AA56" s="4"/>
      <c r="AB56" s="4"/>
      <c r="AC56" s="4"/>
      <c r="AD56" s="4"/>
      <c r="AE56" s="4"/>
      <c r="AF56" s="4"/>
      <c r="AG56" s="4"/>
    </row>
    <row r="57" spans="1:33" s="4" customFormat="1" ht="15.75" thickBot="1">
      <c r="A57" s="5"/>
      <c r="B57" s="70"/>
      <c r="C57" s="70"/>
      <c r="D57" s="70"/>
      <c r="E57" s="70"/>
      <c r="F57" s="70"/>
      <c r="G57" s="70"/>
      <c r="H57" s="70"/>
      <c r="I57" s="70"/>
      <c r="J57" s="70"/>
      <c r="N57" s="86" t="s">
        <v>48</v>
      </c>
      <c r="O57" s="85"/>
      <c r="P57" s="84">
        <f>$O$52</f>
        <v>-0.32851224904869092</v>
      </c>
      <c r="Q57" s="83">
        <f>$O$52</f>
        <v>-0.32851224904869092</v>
      </c>
      <c r="R57" s="81">
        <f>$O$52</f>
        <v>-0.32851224904869092</v>
      </c>
      <c r="S57" s="82">
        <f>$O$52</f>
        <v>-0.32851224904869092</v>
      </c>
      <c r="T57" s="81">
        <f>$O$52</f>
        <v>-0.32851224904869092</v>
      </c>
      <c r="U57" s="80"/>
      <c r="V57" s="79"/>
      <c r="W57" s="79"/>
      <c r="X57" s="78"/>
      <c r="Y57" s="59"/>
    </row>
    <row r="58" spans="1:33" s="4" customFormat="1" ht="15.75" thickBot="1">
      <c r="A58" s="5"/>
      <c r="B58" s="70"/>
      <c r="C58" s="70"/>
      <c r="D58" s="70"/>
      <c r="E58" s="70"/>
      <c r="F58" s="70"/>
      <c r="G58" s="70"/>
      <c r="H58" s="70"/>
      <c r="I58" s="70"/>
      <c r="J58" s="70"/>
      <c r="N58" s="69" t="s">
        <v>49</v>
      </c>
      <c r="O58" s="68"/>
      <c r="P58" s="66"/>
      <c r="Q58" s="77">
        <f>$P$52</f>
        <v>-1.8476294298078511</v>
      </c>
      <c r="R58" s="62">
        <f>$P$52</f>
        <v>-1.8476294298078511</v>
      </c>
      <c r="S58" s="75">
        <f>$P$52</f>
        <v>-1.8476294298078511</v>
      </c>
      <c r="T58" s="62">
        <f>$P$52</f>
        <v>-1.8476294298078511</v>
      </c>
      <c r="U58" s="61">
        <f>$P$52</f>
        <v>-1.8476294298078511</v>
      </c>
      <c r="V58" s="72"/>
      <c r="W58" s="67"/>
      <c r="X58" s="71"/>
      <c r="Y58" s="59"/>
    </row>
    <row r="59" spans="1:33" s="4" customFormat="1" ht="15.75" thickBot="1">
      <c r="A59" s="5"/>
      <c r="B59" s="70"/>
      <c r="C59" s="70"/>
      <c r="D59" s="70"/>
      <c r="E59" s="70"/>
      <c r="F59" s="70"/>
      <c r="G59" s="70"/>
      <c r="H59" s="70"/>
      <c r="I59" s="70"/>
      <c r="J59" s="70"/>
      <c r="N59" s="69" t="s">
        <v>29</v>
      </c>
      <c r="O59" s="68"/>
      <c r="P59" s="67"/>
      <c r="Q59" s="66"/>
      <c r="R59" s="76">
        <f>$Q$52</f>
        <v>-1.1685793555034998</v>
      </c>
      <c r="S59" s="75">
        <f>$Q$52</f>
        <v>-1.1685793555034998</v>
      </c>
      <c r="T59" s="62">
        <f>$Q$52</f>
        <v>-1.1685793555034998</v>
      </c>
      <c r="U59" s="74">
        <f>$Q$52</f>
        <v>-1.1685793555034998</v>
      </c>
      <c r="V59" s="73">
        <f>$Q$52</f>
        <v>-1.1685793555034998</v>
      </c>
      <c r="W59" s="72"/>
      <c r="X59" s="71"/>
      <c r="Y59" s="59"/>
    </row>
    <row r="60" spans="1:33" s="4" customFormat="1" ht="15.75" thickBot="1">
      <c r="A60" s="5"/>
      <c r="B60" s="70"/>
      <c r="C60" s="70"/>
      <c r="D60" s="70"/>
      <c r="E60" s="70"/>
      <c r="F60" s="70"/>
      <c r="G60" s="70"/>
      <c r="H60" s="70"/>
      <c r="I60" s="70"/>
      <c r="J60" s="70"/>
      <c r="N60" s="69" t="s">
        <v>2</v>
      </c>
      <c r="O60" s="68"/>
      <c r="P60" s="67"/>
      <c r="Q60" s="67"/>
      <c r="R60" s="66"/>
      <c r="S60" s="65">
        <f>$R$52</f>
        <v>-0.71063340619921256</v>
      </c>
      <c r="T60" s="64">
        <f>$R$52</f>
        <v>-0.71063340619921256</v>
      </c>
      <c r="U60" s="63">
        <f>$R$52</f>
        <v>-0.71063340619921256</v>
      </c>
      <c r="V60" s="62">
        <f>$R$52</f>
        <v>-0.71063340619921256</v>
      </c>
      <c r="W60" s="61">
        <f>$R$52</f>
        <v>-0.71063340619921256</v>
      </c>
      <c r="X60" s="60"/>
      <c r="Y60" s="59"/>
    </row>
    <row r="61" spans="1:33" s="4" customFormat="1" ht="15.75" thickBot="1">
      <c r="A61" s="5"/>
      <c r="B61" s="38"/>
      <c r="C61" s="38"/>
      <c r="D61" s="38"/>
      <c r="E61" s="38"/>
      <c r="F61" s="38"/>
      <c r="G61" s="42"/>
      <c r="H61" s="42"/>
      <c r="I61" s="42"/>
      <c r="J61" s="42"/>
      <c r="N61" s="58" t="s">
        <v>50</v>
      </c>
      <c r="O61" s="57"/>
      <c r="P61" s="56"/>
      <c r="Q61" s="56"/>
      <c r="R61" s="56"/>
      <c r="S61" s="55"/>
      <c r="T61" s="53">
        <f>+$S$52</f>
        <v>0.71063340619921256</v>
      </c>
      <c r="U61" s="54">
        <f>+$S$52</f>
        <v>0.71063340619921256</v>
      </c>
      <c r="V61" s="53">
        <f>+$S$52</f>
        <v>0.71063340619921256</v>
      </c>
      <c r="W61" s="52">
        <f>+$S$52</f>
        <v>0.71063340619921256</v>
      </c>
      <c r="X61" s="51">
        <f>+$S$52</f>
        <v>0.71063340619921256</v>
      </c>
      <c r="Y61" s="50"/>
    </row>
    <row r="62" spans="1:33" s="4" customFormat="1" ht="15.75" customHeight="1" thickBot="1">
      <c r="A62" s="5"/>
      <c r="B62" s="38"/>
      <c r="C62" s="38"/>
      <c r="D62" s="38"/>
      <c r="E62" s="38"/>
      <c r="F62" s="38"/>
      <c r="G62" s="42"/>
      <c r="H62" s="42"/>
      <c r="I62" s="42"/>
      <c r="J62" s="42"/>
      <c r="N62" s="37" t="s">
        <v>62</v>
      </c>
      <c r="O62" s="49"/>
      <c r="P62" s="48"/>
      <c r="Q62" s="48"/>
      <c r="R62" s="48"/>
      <c r="S62" s="47"/>
      <c r="T62" s="44">
        <f>+SUM(T57:T61)</f>
        <v>-3.3447210343600418</v>
      </c>
      <c r="U62" s="46">
        <f>+SUM(U57:U61)</f>
        <v>-3.0162087853113508</v>
      </c>
      <c r="V62" s="45">
        <f>+SUM(V57:V61)</f>
        <v>-1.1685793555034998</v>
      </c>
      <c r="W62" s="32">
        <f>+SUM(W57:W61)</f>
        <v>0</v>
      </c>
      <c r="X62" s="44">
        <f>+SUM(X57:X61)</f>
        <v>0.71063340619921256</v>
      </c>
      <c r="Y62" s="43">
        <f>+SUM(T62:X62)</f>
        <v>-6.8188757689756798</v>
      </c>
    </row>
    <row r="63" spans="1:33" s="4" customFormat="1" ht="15.75" thickBot="1">
      <c r="A63" s="5"/>
      <c r="B63" s="38"/>
      <c r="C63" s="38"/>
      <c r="D63" s="38"/>
      <c r="E63" s="38"/>
      <c r="F63" s="38"/>
      <c r="G63" s="42"/>
      <c r="H63" s="42"/>
      <c r="I63" s="42"/>
      <c r="J63" s="42"/>
      <c r="N63" s="41"/>
      <c r="O63" s="41"/>
      <c r="P63" s="41"/>
      <c r="Q63" s="41"/>
      <c r="R63" s="41"/>
      <c r="S63" s="41"/>
      <c r="T63" s="40"/>
      <c r="U63" s="40"/>
      <c r="V63" s="40"/>
      <c r="W63" s="40"/>
      <c r="X63" s="40"/>
      <c r="Y63" s="39"/>
    </row>
    <row r="64" spans="1:33" ht="15.75" thickBot="1">
      <c r="B64" s="38"/>
      <c r="C64" s="38"/>
      <c r="D64" s="38"/>
      <c r="E64" s="38"/>
      <c r="F64" s="38"/>
      <c r="G64" s="38"/>
      <c r="H64" s="38"/>
      <c r="I64" s="38"/>
      <c r="J64" s="38"/>
      <c r="K64" s="4"/>
      <c r="N64" s="37" t="s">
        <v>32</v>
      </c>
      <c r="O64" s="36"/>
      <c r="P64" s="35"/>
      <c r="Q64" s="35"/>
      <c r="R64" s="35"/>
      <c r="S64" s="34"/>
      <c r="T64" s="31">
        <f>T62</f>
        <v>-3.3447210343600418</v>
      </c>
      <c r="U64" s="33">
        <f>U62</f>
        <v>-3.0162087853113508</v>
      </c>
      <c r="V64" s="32">
        <f>V62</f>
        <v>-1.1685793555034998</v>
      </c>
      <c r="W64" s="32">
        <f>W62</f>
        <v>0</v>
      </c>
      <c r="X64" s="31">
        <f>X62</f>
        <v>0.71063340619921256</v>
      </c>
      <c r="Y64" s="30">
        <f>+SUM(T64:X64)</f>
        <v>-6.8188757689756798</v>
      </c>
    </row>
    <row r="65" spans="1:35" ht="15.75" thickBot="1">
      <c r="B65" s="9"/>
      <c r="C65" s="9"/>
      <c r="D65" s="9"/>
      <c r="E65" s="9"/>
      <c r="F65" s="9"/>
      <c r="G65" s="9"/>
      <c r="H65" s="9"/>
      <c r="I65" s="9"/>
      <c r="J65" s="9"/>
      <c r="K65" s="4"/>
      <c r="L65" s="11"/>
      <c r="M65" s="11"/>
      <c r="N65" s="11"/>
      <c r="O65" s="11"/>
      <c r="P65" s="11"/>
      <c r="Q65" s="11"/>
      <c r="R65" s="29"/>
      <c r="S65" s="11"/>
      <c r="T65" s="11"/>
      <c r="U65" s="11"/>
      <c r="V65" s="29"/>
      <c r="W65" s="29"/>
      <c r="X65" s="29"/>
      <c r="Y65" s="10"/>
    </row>
    <row r="66" spans="1:35" s="23" customFormat="1" ht="33" customHeight="1" thickBot="1">
      <c r="A66" s="28"/>
      <c r="B66" s="339" t="s">
        <v>33</v>
      </c>
      <c r="C66" s="340"/>
      <c r="D66" s="340"/>
      <c r="E66" s="340"/>
      <c r="F66" s="340"/>
      <c r="G66" s="340"/>
      <c r="H66" s="340"/>
      <c r="I66" s="341"/>
      <c r="K66" s="4"/>
      <c r="L66" s="26"/>
      <c r="M66" s="26"/>
      <c r="N66" s="26"/>
      <c r="O66" s="26"/>
      <c r="P66" s="26"/>
      <c r="Q66" s="26"/>
      <c r="R66" s="25"/>
      <c r="S66" s="25" t="s">
        <v>34</v>
      </c>
      <c r="T66" s="25"/>
      <c r="U66" s="25"/>
      <c r="V66" s="25"/>
      <c r="W66" s="25"/>
      <c r="X66" s="25"/>
      <c r="Y66" s="25"/>
      <c r="Z66" s="4"/>
      <c r="AA66" s="4"/>
      <c r="AB66" s="4"/>
      <c r="AC66" s="4"/>
      <c r="AD66" s="4"/>
      <c r="AE66" s="4"/>
      <c r="AF66" s="4"/>
      <c r="AG66" s="4"/>
      <c r="AH66" s="4"/>
      <c r="AI66" s="24"/>
    </row>
    <row r="67" spans="1:35" s="15" customFormat="1" ht="18" customHeight="1">
      <c r="A67" s="6"/>
      <c r="B67" s="251"/>
      <c r="C67" s="344" t="s">
        <v>13</v>
      </c>
      <c r="D67" s="345"/>
      <c r="E67" s="349" t="s">
        <v>35</v>
      </c>
      <c r="F67" s="349"/>
      <c r="G67" s="349"/>
      <c r="H67" s="349"/>
      <c r="I67" s="350"/>
      <c r="J67"/>
      <c r="K67" s="22"/>
      <c r="L67" s="19"/>
      <c r="M67" s="19"/>
      <c r="N67" s="19"/>
      <c r="O67" s="19"/>
      <c r="P67" s="19"/>
      <c r="Q67" s="17"/>
      <c r="R67" s="17"/>
      <c r="S67" s="16"/>
      <c r="T67" s="16"/>
      <c r="U67" s="16"/>
      <c r="V67" s="16"/>
      <c r="W67" s="16"/>
      <c r="X67" s="16"/>
      <c r="Y67" s="4"/>
      <c r="Z67" s="4"/>
      <c r="AA67" s="4"/>
      <c r="AB67" s="4"/>
      <c r="AC67" s="4"/>
      <c r="AD67" s="4"/>
      <c r="AE67" s="4"/>
    </row>
    <row r="68" spans="1:35" s="15" customFormat="1" ht="18" customHeight="1" thickBot="1">
      <c r="A68" s="21"/>
      <c r="B68" s="20"/>
      <c r="C68" s="342" t="s">
        <v>60</v>
      </c>
      <c r="D68" s="343"/>
      <c r="E68" s="337" t="s">
        <v>60</v>
      </c>
      <c r="F68" s="337"/>
      <c r="G68" s="337"/>
      <c r="H68" s="337"/>
      <c r="I68" s="338"/>
      <c r="J68"/>
      <c r="K68" s="19"/>
      <c r="L68" s="18"/>
      <c r="M68" s="18"/>
      <c r="N68" s="18"/>
      <c r="O68" s="18"/>
      <c r="P68" s="18"/>
      <c r="Q68" s="17"/>
      <c r="R68" s="17"/>
      <c r="S68" s="16"/>
      <c r="T68" s="16"/>
      <c r="U68" s="16"/>
      <c r="V68" s="16"/>
      <c r="W68" s="16"/>
      <c r="X68" s="16"/>
      <c r="Y68" s="4"/>
      <c r="Z68" s="4"/>
      <c r="AA68" s="4"/>
      <c r="AB68" s="4"/>
      <c r="AC68" s="4"/>
      <c r="AD68" s="4"/>
      <c r="AE68" s="4"/>
    </row>
    <row r="69" spans="1:35" s="15" customFormat="1" ht="15.75" thickBot="1">
      <c r="A69" s="6"/>
      <c r="B69" s="252"/>
      <c r="C69" s="94" t="s">
        <v>29</v>
      </c>
      <c r="D69" s="92" t="s">
        <v>50</v>
      </c>
      <c r="E69" s="256" t="s">
        <v>0</v>
      </c>
      <c r="F69" s="90" t="s">
        <v>51</v>
      </c>
      <c r="G69" s="90" t="s">
        <v>52</v>
      </c>
      <c r="H69" s="90" t="s">
        <v>53</v>
      </c>
      <c r="I69" s="89" t="s">
        <v>54</v>
      </c>
      <c r="J69"/>
      <c r="M69" s="19"/>
      <c r="N69" s="18"/>
      <c r="O69" s="18"/>
      <c r="P69" s="18"/>
      <c r="Q69" s="18"/>
      <c r="R69" s="18"/>
      <c r="S69" s="17"/>
      <c r="T69" s="17"/>
      <c r="U69" s="16"/>
      <c r="V69" s="16"/>
      <c r="W69" s="16"/>
      <c r="X69" s="16"/>
      <c r="Y69" s="16"/>
      <c r="Z69" s="16"/>
      <c r="AA69" s="4"/>
      <c r="AB69" s="4"/>
      <c r="AC69" s="4"/>
      <c r="AD69" s="4"/>
      <c r="AE69" s="4"/>
      <c r="AF69" s="4"/>
      <c r="AG69" s="4"/>
    </row>
    <row r="70" spans="1:35">
      <c r="B70" s="253" t="s">
        <v>36</v>
      </c>
      <c r="C70" s="259">
        <f>Q24</f>
        <v>16.0469259257736</v>
      </c>
      <c r="D70" s="260">
        <f>S24</f>
        <v>15.982816426140076</v>
      </c>
      <c r="E70" s="300">
        <v>20.851066263006068</v>
      </c>
      <c r="F70" s="300">
        <v>21.268405168870252</v>
      </c>
      <c r="G70" s="300">
        <v>20.622312055506349</v>
      </c>
      <c r="H70" s="300">
        <v>20.389058887599045</v>
      </c>
      <c r="I70" s="300">
        <v>20.45852256568557</v>
      </c>
      <c r="J70"/>
      <c r="M70" s="14"/>
      <c r="N70" s="11"/>
      <c r="O70" s="11"/>
      <c r="P70" s="11"/>
      <c r="Q70" s="11"/>
      <c r="R70" s="11"/>
      <c r="S70" s="14"/>
      <c r="T70" s="14"/>
      <c r="U70" s="14"/>
      <c r="V70" s="10"/>
      <c r="W70" s="10"/>
      <c r="X70" s="9"/>
      <c r="Y70" s="9"/>
      <c r="Z70" s="9"/>
      <c r="AI70" s="4"/>
    </row>
    <row r="71" spans="1:35">
      <c r="B71" s="143" t="s">
        <v>37</v>
      </c>
      <c r="C71" s="272"/>
      <c r="D71" s="273"/>
      <c r="E71" s="261"/>
      <c r="F71" s="262"/>
      <c r="G71" s="262"/>
      <c r="H71" s="262"/>
      <c r="I71" s="263"/>
      <c r="J71"/>
      <c r="M71" s="13"/>
      <c r="N71" s="11"/>
      <c r="O71" s="11"/>
      <c r="P71" s="11"/>
      <c r="Q71" s="11"/>
      <c r="R71" s="11"/>
      <c r="S71" s="13"/>
      <c r="T71" s="13"/>
      <c r="U71" s="13"/>
      <c r="V71" s="12"/>
      <c r="W71" s="10"/>
      <c r="X71" s="9"/>
      <c r="Y71" s="9"/>
      <c r="Z71" s="9"/>
      <c r="AI71" s="4"/>
    </row>
    <row r="72" spans="1:35">
      <c r="B72" s="254" t="s">
        <v>38</v>
      </c>
      <c r="C72" s="276">
        <f>Q26</f>
        <v>0.28726314571789646</v>
      </c>
      <c r="D72" s="277">
        <f>S26</f>
        <v>0.28010480462095899</v>
      </c>
      <c r="E72" s="301">
        <v>0.27803043906396835</v>
      </c>
      <c r="F72" s="301">
        <v>0.28100034210679581</v>
      </c>
      <c r="G72" s="301">
        <v>0.27599783064184963</v>
      </c>
      <c r="H72" s="301">
        <v>0.26981494495346886</v>
      </c>
      <c r="I72" s="301">
        <v>0.26245608836938056</v>
      </c>
      <c r="J72"/>
      <c r="M72" s="11"/>
      <c r="N72" s="11"/>
      <c r="O72" s="11"/>
      <c r="P72" s="11"/>
      <c r="Q72" s="11"/>
      <c r="R72" s="11"/>
      <c r="S72" s="11"/>
      <c r="T72" s="11"/>
      <c r="U72" s="11"/>
      <c r="V72" s="10"/>
      <c r="W72" s="12"/>
      <c r="X72" s="9"/>
      <c r="Y72" s="9"/>
      <c r="Z72" s="9"/>
      <c r="AI72" s="4"/>
    </row>
    <row r="73" spans="1:35">
      <c r="B73" s="255" t="s">
        <v>39</v>
      </c>
      <c r="C73" s="274"/>
      <c r="D73" s="275"/>
      <c r="E73" s="264"/>
      <c r="F73" s="265"/>
      <c r="G73" s="265"/>
      <c r="H73" s="265"/>
      <c r="I73" s="266"/>
      <c r="J73"/>
      <c r="M73" s="11"/>
      <c r="S73" s="11"/>
      <c r="T73" s="11"/>
      <c r="U73" s="11"/>
      <c r="V73" s="10"/>
      <c r="W73" s="10"/>
      <c r="X73" s="9"/>
      <c r="Y73" s="9"/>
      <c r="Z73" s="9"/>
      <c r="AI73" s="4"/>
    </row>
    <row r="74" spans="1:35">
      <c r="B74" s="255" t="s">
        <v>39</v>
      </c>
      <c r="C74" s="267"/>
      <c r="D74" s="268"/>
      <c r="E74" s="264"/>
      <c r="F74" s="265"/>
      <c r="G74" s="265"/>
      <c r="H74" s="265"/>
      <c r="I74" s="266"/>
      <c r="J74"/>
      <c r="M74" s="11"/>
      <c r="S74" s="11"/>
      <c r="T74" s="11"/>
      <c r="U74" s="11"/>
      <c r="V74" s="10"/>
      <c r="W74" s="10"/>
      <c r="X74" s="9"/>
      <c r="Y74" s="9"/>
      <c r="Z74" s="9"/>
      <c r="AI74" s="4"/>
    </row>
    <row r="75" spans="1:35">
      <c r="B75" s="255" t="s">
        <v>39</v>
      </c>
      <c r="C75" s="267"/>
      <c r="D75" s="268"/>
      <c r="E75" s="264"/>
      <c r="F75" s="265"/>
      <c r="G75" s="265"/>
      <c r="H75" s="265"/>
      <c r="I75" s="266"/>
      <c r="J75"/>
      <c r="W75" s="10"/>
      <c r="X75" s="9"/>
      <c r="Y75" s="9"/>
      <c r="Z75" s="9"/>
      <c r="AI75" s="4"/>
    </row>
    <row r="76" spans="1:35">
      <c r="B76" s="255" t="s">
        <v>39</v>
      </c>
      <c r="C76" s="267"/>
      <c r="D76" s="268"/>
      <c r="E76" s="264"/>
      <c r="F76" s="265"/>
      <c r="G76" s="265"/>
      <c r="H76" s="265"/>
      <c r="I76" s="266"/>
      <c r="J76"/>
      <c r="Z76" s="3"/>
      <c r="AI76" s="4"/>
    </row>
    <row r="77" spans="1:35">
      <c r="B77" s="255" t="s">
        <v>39</v>
      </c>
      <c r="C77" s="267"/>
      <c r="D77" s="268"/>
      <c r="E77" s="264"/>
      <c r="F77" s="265"/>
      <c r="G77" s="265"/>
      <c r="H77" s="265"/>
      <c r="I77" s="266"/>
      <c r="J77"/>
      <c r="Z77" s="3"/>
      <c r="AI77" s="4"/>
    </row>
    <row r="78" spans="1:35">
      <c r="B78" s="255" t="s">
        <v>39</v>
      </c>
      <c r="C78" s="267"/>
      <c r="D78" s="268"/>
      <c r="E78" s="264"/>
      <c r="F78" s="265"/>
      <c r="G78" s="265"/>
      <c r="H78" s="265"/>
      <c r="I78" s="266"/>
      <c r="J78"/>
      <c r="Z78" s="3"/>
      <c r="AI78" s="4"/>
    </row>
    <row r="79" spans="1:35">
      <c r="B79" s="255" t="s">
        <v>39</v>
      </c>
      <c r="C79" s="267"/>
      <c r="D79" s="268"/>
      <c r="E79" s="264"/>
      <c r="F79" s="265"/>
      <c r="G79" s="265"/>
      <c r="H79" s="265"/>
      <c r="I79" s="266"/>
      <c r="J79"/>
      <c r="Z79" s="3"/>
      <c r="AI79" s="4"/>
    </row>
    <row r="80" spans="1:35">
      <c r="B80" s="255" t="s">
        <v>39</v>
      </c>
      <c r="C80" s="267"/>
      <c r="D80" s="268"/>
      <c r="E80" s="264"/>
      <c r="F80" s="265"/>
      <c r="G80" s="265"/>
      <c r="H80" s="265"/>
      <c r="I80" s="266"/>
      <c r="J80"/>
      <c r="Z80" s="3"/>
      <c r="AI80" s="4"/>
    </row>
    <row r="81" spans="2:35" ht="15.75" thickBot="1">
      <c r="B81" s="288" t="s">
        <v>55</v>
      </c>
      <c r="C81" s="289">
        <f>-Q31</f>
        <v>0.32497078011926844</v>
      </c>
      <c r="D81" s="290">
        <f>-S31</f>
        <v>0.32497078011926844</v>
      </c>
      <c r="E81" s="269"/>
      <c r="F81" s="270"/>
      <c r="G81" s="270"/>
      <c r="H81" s="270"/>
      <c r="I81" s="271"/>
      <c r="J81"/>
      <c r="Z81" s="3"/>
      <c r="AI81" s="4"/>
    </row>
    <row r="82" spans="2:35" ht="15.75" thickBot="1">
      <c r="B82" s="8" t="s">
        <v>58</v>
      </c>
      <c r="C82" s="257">
        <f t="shared" ref="C82:E82" si="17">+C70-SUM(C72:C81)</f>
        <v>15.434691999936435</v>
      </c>
      <c r="D82" s="257">
        <f t="shared" si="17"/>
        <v>15.377740841399849</v>
      </c>
      <c r="E82" s="257">
        <f t="shared" si="17"/>
        <v>20.573035823942099</v>
      </c>
      <c r="F82" s="7">
        <f>+F70-SUM(F72:F81)</f>
        <v>20.987404826763456</v>
      </c>
      <c r="G82" s="7">
        <f>+G70-SUM(G72:G81)</f>
        <v>20.3463142248645</v>
      </c>
      <c r="H82" s="7">
        <f>+H70-SUM(H72:H81)</f>
        <v>20.119243942645575</v>
      </c>
      <c r="I82" s="258">
        <f>+I70-SUM(I72:I81)</f>
        <v>20.19606647731619</v>
      </c>
      <c r="J82"/>
      <c r="Z82" s="3"/>
      <c r="AI82" s="4"/>
    </row>
    <row r="83" spans="2:35">
      <c r="J83"/>
      <c r="Y83" s="4"/>
      <c r="AH83" s="3"/>
    </row>
    <row r="84" spans="2:35">
      <c r="Y84" s="4"/>
      <c r="AH84" s="3"/>
    </row>
  </sheetData>
  <sheetProtection insertRows="0"/>
  <mergeCells count="25">
    <mergeCell ref="E68:I68"/>
    <mergeCell ref="B66:I66"/>
    <mergeCell ref="C68:D68"/>
    <mergeCell ref="C67:D67"/>
    <mergeCell ref="M21:N21"/>
    <mergeCell ref="F21:J21"/>
    <mergeCell ref="D22:E22"/>
    <mergeCell ref="D35:E35"/>
    <mergeCell ref="D36:E36"/>
    <mergeCell ref="E67:I67"/>
    <mergeCell ref="O21:S21"/>
    <mergeCell ref="B7:F7"/>
    <mergeCell ref="C11:K11"/>
    <mergeCell ref="L11:M11"/>
    <mergeCell ref="D21:E21"/>
    <mergeCell ref="O55:X55"/>
    <mergeCell ref="F22:J22"/>
    <mergeCell ref="F35:J35"/>
    <mergeCell ref="O35:S35"/>
    <mergeCell ref="F36:J36"/>
    <mergeCell ref="U43:V47"/>
    <mergeCell ref="M22:S22"/>
    <mergeCell ref="M35:N35"/>
    <mergeCell ref="M36:S36"/>
    <mergeCell ref="O50:S50"/>
  </mergeCells>
  <dataValidations xWindow="895" yWindow="768" count="6">
    <dataValidation type="custom" allowBlank="1" showInputMessage="1" showErrorMessage="1" error="Must be a number" promptTitle="Excluded costs" prompt="Enter value in $million." sqref="E72:I81" xr:uid="{00000000-0002-0000-0100-000000000000}">
      <formula1>ISNUMBER(E72)</formula1>
    </dataValidation>
    <dataValidation type="textLength" operator="lessThanOrEqual" allowBlank="1" showInputMessage="1" showErrorMessage="1" prompt="Enter category proposed for exclusion." sqref="B73:D81" xr:uid="{00000000-0002-0000-0100-000001000000}">
      <formula1>150</formula1>
    </dataValidation>
    <dataValidation type="custom" allowBlank="1" showInputMessage="1" showErrorMessage="1" error="Must be a number" promptTitle="Actual opex" prompt="Enter value._x000a_As set out in the regulatory accounts for the current regulatory control period." sqref="D38:I38" xr:uid="{00000000-0002-0000-0100-000002000000}">
      <formula1>ISNUMBER(D38)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F24:K24" xr:uid="{00000000-0002-0000-0100-000003000000}">
      <formula1>ISNUMBER(F24)</formula1>
    </dataValidation>
    <dataValidation type="custom" allowBlank="1" showInputMessage="1" showErrorMessage="1" error="Must be a number" prompt="Enter value" sqref="F26:K31" xr:uid="{00000000-0002-0000-0100-000004000000}">
      <formula1>ISNUMBER(F26)</formula1>
    </dataValidation>
    <dataValidation type="list" allowBlank="1" showInputMessage="1" showErrorMessage="1" sqref="T47" xr:uid="{00000000-0002-0000-0100-000005000000}">
      <formula1>$O$37:$R$37</formula1>
    </dataValidation>
  </dataValidations>
  <pageMargins left="0.7" right="0.7" top="0.75" bottom="0.75" header="0.3" footer="0.3"/>
  <pageSetup paperSize="8" scale="44" fitToWidth="0" orientation="landscape" r:id="rId1"/>
  <rowBreaks count="1" manualBreakCount="1">
    <brk id="49" min="1" max="25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2022-04-19T02:02:43Z</dcterms:created>
  <dcterms:modified xsi:type="dcterms:W3CDTF">2022-04-28T03:55:03Z</dcterms:modified>
  <cp:category/>
  <cp:contentStatus/>
</cp:coreProperties>
</file>